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7.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1fa9930f858a5544/Desktop/Assesment 2 (enviar)/"/>
    </mc:Choice>
  </mc:AlternateContent>
  <xr:revisionPtr revIDLastSave="615" documentId="8_{BC38744E-54A7-4D47-83DC-6FE46AD57C69}" xr6:coauthVersionLast="47" xr6:coauthVersionMax="47" xr10:uidLastSave="{A4CE4B95-7DE4-4F23-BE21-F920DA3A6930}"/>
  <bookViews>
    <workbookView xWindow="-98" yWindow="-98" windowWidth="19396" windowHeight="11596" firstSheet="4" activeTab="4" xr2:uid="{00000000-000D-0000-FFFF-FFFF00000000}"/>
  </bookViews>
  <sheets>
    <sheet name="Retail Estimates" sheetId="4" r:id="rId1"/>
    <sheet name="Household Estimates" sheetId="3" r:id="rId2"/>
    <sheet name="All Sector Estimate" sheetId="5" r:id="rId3"/>
    <sheet name="Food Service Estimates" sheetId="2" r:id="rId4"/>
    <sheet name="Data" sheetId="7" r:id="rId5"/>
    <sheet name="Descriptives Statics" sheetId="12" r:id="rId6"/>
    <sheet name="Map_Visualisation" sheetId="10" r:id="rId7"/>
    <sheet name="Data_Visualisation" sheetId="9" r:id="rId8"/>
    <sheet name="Dashboard" sheetId="13" r:id="rId9"/>
  </sheets>
  <definedNames>
    <definedName name="_xlchart.v5.0" hidden="1">Map_Visualisation!$D$2</definedName>
    <definedName name="_xlchart.v5.1" hidden="1">Map_Visualisation!$D$3:$D$217</definedName>
    <definedName name="_xlchart.v5.2" hidden="1">Map_Visualisation!$E$2</definedName>
    <definedName name="_xlchart.v5.3" hidden="1">Map_Visualisation!$E$3:$E$217</definedName>
    <definedName name="_xlchart.v5.4" hidden="1">Map_Visualisation!$D$2</definedName>
    <definedName name="_xlchart.v5.5" hidden="1">Map_Visualisation!$D$3:$D$217</definedName>
    <definedName name="_xlchart.v5.6" hidden="1">Map_Visualisation!$E$2</definedName>
    <definedName name="_xlchart.v5.7" hidden="1">Map_Visualisation!$E$3:$E$217</definedName>
    <definedName name="ExternalData_1" localSheetId="3" hidden="1">'Food Service Estimates'!$A$1:$F$216</definedName>
    <definedName name="ExternalData_2" localSheetId="2" hidden="1">'All Sector Estimate'!$A$1:$L$216</definedName>
    <definedName name="ExternalData_2" localSheetId="1" hidden="1">'Household Estimates'!$A$1:$F$216</definedName>
    <definedName name="ExternalData_3" localSheetId="4" hidden="1">Data!$A$1:$N$216</definedName>
    <definedName name="ExternalData_3" localSheetId="0" hidden="1">'Retail Estimates'!$A$1:$F$216</definedName>
    <definedName name="Slicer_Country">#N/A</definedName>
    <definedName name="Slicer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8" i="10" l="1"/>
  <c r="E119" i="10"/>
  <c r="E165" i="10"/>
  <c r="E99" i="10"/>
  <c r="E181" i="10"/>
  <c r="E143" i="10"/>
  <c r="E169" i="10"/>
  <c r="E95" i="10"/>
  <c r="E146" i="10"/>
  <c r="E24" i="10"/>
  <c r="E14" i="10"/>
  <c r="E138" i="10"/>
  <c r="E104" i="10"/>
  <c r="E34" i="10"/>
  <c r="E128" i="10"/>
  <c r="E163" i="10"/>
  <c r="E33" i="10"/>
  <c r="E37" i="10"/>
  <c r="E97" i="10"/>
  <c r="E194" i="10"/>
  <c r="E57" i="10"/>
  <c r="E70" i="10"/>
  <c r="E82" i="10"/>
  <c r="E149" i="10"/>
  <c r="E145" i="10"/>
  <c r="E150" i="10"/>
  <c r="E103" i="10"/>
  <c r="E73" i="10"/>
  <c r="E159" i="10"/>
  <c r="E55" i="10"/>
  <c r="E38" i="10"/>
  <c r="E84" i="10"/>
  <c r="E29" i="10"/>
  <c r="E11" i="10"/>
  <c r="E134" i="10"/>
  <c r="E3" i="10"/>
  <c r="E12" i="10"/>
  <c r="E67" i="10"/>
  <c r="E21" i="10"/>
  <c r="E122" i="10"/>
  <c r="E153" i="10"/>
  <c r="E5" i="10"/>
  <c r="E148" i="10"/>
  <c r="E106" i="10"/>
  <c r="E173" i="10"/>
  <c r="E141" i="10"/>
  <c r="E174" i="10"/>
  <c r="E75" i="10"/>
  <c r="E116" i="10"/>
  <c r="E6" i="10"/>
  <c r="E192" i="10"/>
  <c r="E156" i="10"/>
  <c r="E111" i="10"/>
  <c r="E142" i="10"/>
  <c r="E144" i="10"/>
  <c r="E87" i="10"/>
  <c r="E53" i="10"/>
  <c r="E63" i="10"/>
  <c r="E102" i="10"/>
  <c r="E125" i="10"/>
  <c r="E9" i="10"/>
  <c r="E7" i="10"/>
  <c r="E170" i="10"/>
  <c r="E68" i="10"/>
  <c r="E25" i="10"/>
  <c r="E60" i="10"/>
  <c r="E132" i="10"/>
  <c r="E127" i="10"/>
  <c r="E56" i="10"/>
  <c r="E36" i="10"/>
  <c r="E61" i="10"/>
  <c r="E137" i="10"/>
  <c r="E81" i="10"/>
  <c r="E187" i="10"/>
  <c r="E164" i="10"/>
  <c r="E197" i="10"/>
  <c r="E204" i="10"/>
  <c r="E96" i="10"/>
  <c r="E121" i="10"/>
  <c r="E166" i="10"/>
  <c r="E42" i="10"/>
  <c r="E16" i="10"/>
  <c r="E130" i="10"/>
  <c r="E48" i="10"/>
  <c r="E190" i="10"/>
  <c r="E152" i="10"/>
  <c r="E54" i="10"/>
  <c r="E175" i="10"/>
  <c r="E160" i="10"/>
  <c r="E18" i="10"/>
  <c r="E180" i="10"/>
  <c r="E108" i="10"/>
  <c r="E147" i="10"/>
  <c r="E177" i="10"/>
  <c r="E205" i="10"/>
  <c r="E118" i="10"/>
  <c r="E88" i="10"/>
  <c r="E172" i="10"/>
  <c r="E126" i="10"/>
  <c r="E32" i="10"/>
  <c r="E193" i="10"/>
  <c r="E79" i="10"/>
  <c r="E22" i="10"/>
  <c r="E189" i="10"/>
  <c r="E217" i="10"/>
  <c r="E186" i="10"/>
  <c r="E199" i="10"/>
  <c r="E89" i="10"/>
  <c r="E184" i="10"/>
  <c r="E10" i="10"/>
  <c r="E200" i="10"/>
  <c r="E65" i="10"/>
  <c r="E51" i="10"/>
  <c r="E27" i="10"/>
  <c r="E182" i="10"/>
  <c r="E136" i="10"/>
  <c r="E105" i="10"/>
  <c r="E58" i="10"/>
  <c r="E155" i="10"/>
  <c r="E77" i="10"/>
  <c r="E4" i="10"/>
  <c r="E39" i="10"/>
  <c r="E94" i="10"/>
  <c r="E80" i="10"/>
  <c r="E115" i="10"/>
  <c r="E85" i="10"/>
  <c r="E201" i="10"/>
  <c r="E176" i="10"/>
  <c r="E161" i="10"/>
  <c r="E214" i="10"/>
  <c r="E120" i="10"/>
  <c r="E178" i="10"/>
  <c r="E123" i="10"/>
  <c r="E216" i="10"/>
  <c r="E91" i="10"/>
  <c r="E62" i="10"/>
  <c r="E168" i="10"/>
  <c r="E207" i="10"/>
  <c r="E13" i="10"/>
  <c r="E215" i="10"/>
  <c r="E78" i="10"/>
  <c r="E46" i="10"/>
  <c r="E44" i="10"/>
  <c r="E71" i="10"/>
  <c r="E135" i="10"/>
  <c r="E157" i="10"/>
  <c r="E129" i="10"/>
  <c r="E72" i="10"/>
  <c r="E114" i="10"/>
  <c r="E66" i="10"/>
  <c r="E171" i="10"/>
  <c r="E28" i="10"/>
  <c r="E183" i="10"/>
  <c r="E40" i="10"/>
  <c r="E101" i="10"/>
  <c r="E124" i="10"/>
  <c r="E139" i="10"/>
  <c r="E195" i="10"/>
  <c r="E59" i="10"/>
  <c r="E133" i="10"/>
  <c r="E23" i="10"/>
  <c r="E203" i="10"/>
  <c r="E20" i="10"/>
  <c r="E185" i="10"/>
  <c r="E74" i="10"/>
  <c r="E117" i="10"/>
  <c r="E90" i="10"/>
  <c r="E43" i="10"/>
  <c r="E30" i="10"/>
  <c r="E151" i="10"/>
  <c r="E45" i="10"/>
  <c r="E131" i="10"/>
  <c r="E196" i="10"/>
  <c r="E167" i="10"/>
  <c r="E26" i="10"/>
  <c r="E100" i="10"/>
  <c r="E158" i="10"/>
  <c r="E110" i="10"/>
  <c r="E86" i="10"/>
  <c r="E209" i="10"/>
  <c r="E8" i="10"/>
  <c r="E109" i="10"/>
  <c r="E69" i="10"/>
  <c r="E35" i="10"/>
  <c r="E210" i="10"/>
  <c r="E83" i="10"/>
  <c r="E49" i="10"/>
  <c r="E154" i="10"/>
  <c r="E162" i="10"/>
  <c r="E140" i="10"/>
  <c r="E191" i="10"/>
  <c r="E112" i="10"/>
  <c r="E213" i="10"/>
  <c r="E93" i="10"/>
  <c r="E17" i="10"/>
  <c r="E198" i="10"/>
  <c r="E19" i="10"/>
  <c r="E64" i="10"/>
  <c r="E211" i="10"/>
  <c r="E113" i="10"/>
  <c r="E179" i="10"/>
  <c r="E202" i="10"/>
  <c r="E31" i="10"/>
  <c r="E212" i="10"/>
  <c r="E92" i="10"/>
  <c r="E52" i="10"/>
  <c r="E41" i="10"/>
  <c r="E47" i="10"/>
  <c r="E50" i="10"/>
  <c r="E188" i="10"/>
  <c r="E98" i="10"/>
  <c r="E76" i="10"/>
  <c r="E107" i="10"/>
  <c r="E206" i="10"/>
  <c r="E1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FFB325-CE1E-486F-A456-CD97BDD8E731}" keepAlive="1" name="Query - All Sector Estimate" description="Connection to the 'All Sector Estimate' query in the workbook." type="5" refreshedVersion="8" background="1" saveData="1">
    <dbPr connection="Provider=Microsoft.Mashup.OleDb.1;Data Source=$Workbook$;Location=&quot;All Sector Estimate&quot;;Extended Properties=&quot;&quot;" command="SELECT * FROM [All Sector Estimate]"/>
  </connection>
  <connection id="2" xr16:uid="{F1556E9D-4FC9-4DD1-BFA8-67DADB46656F}" keepAlive="1" name="Query - Country Population" description="Connection to the 'Country Population' query in the workbook." type="5" refreshedVersion="0" background="1">
    <dbPr connection="Provider=Microsoft.Mashup.OleDb.1;Data Source=$Workbook$;Location=&quot;Country Population&quot;;Extended Properties=&quot;&quot;" command="SELECT * FROM [Country Population]"/>
  </connection>
  <connection id="3" xr16:uid="{4AF21AD6-15C4-4426-9CA7-39435A1C3D48}"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4" xr16:uid="{558AF7A4-26E2-47E1-95A2-49C5A5C602D7}" keepAlive="1" name="Query - Food Service Estimates" description="Connection to the 'Food Service Estimates' query in the workbook." type="5" refreshedVersion="8" background="1" saveData="1">
    <dbPr connection="Provider=Microsoft.Mashup.OleDb.1;Data Source=$Workbook$;Location=&quot;Food Service Estimates&quot;;Extended Properties=&quot;&quot;" command="SELECT * FROM [Food Service Estimates]"/>
  </connection>
  <connection id="5" xr16:uid="{A7CAE1A4-99AB-43B6-A2E7-9EB894345F26}" keepAlive="1" name="Query - Household Estimates" description="Connection to the 'Household Estimates' query in the workbook." type="5" refreshedVersion="8" background="1" saveData="1">
    <dbPr connection="Provider=Microsoft.Mashup.OleDb.1;Data Source=$Workbook$;Location=&quot;Household Estimates&quot;;Extended Properties=&quot;&quot;" command="SELECT * FROM [Household Estimates]"/>
  </connection>
  <connection id="6" xr16:uid="{A1C895C4-2060-4D00-9329-298F177E4E73}" keepAlive="1" name="Query - Merge:FoodService_Household" description="Connection to the 'Merge:FoodService_Household' query in the workbook." type="5" refreshedVersion="0" background="1">
    <dbPr connection="Provider=Microsoft.Mashup.OleDb.1;Data Source=$Workbook$;Location=Merge:FoodService_Household;Extended Properties=&quot;&quot;" command="SELECT * FROM [Merge:FoodService_Household]"/>
  </connection>
  <connection id="7" xr16:uid="{247115BD-93C2-491E-B9B4-6C5668851774}" keepAlive="1" name="Query - Retail Estimates" description="Connection to the 'Retail Estimates' query in the workbook." type="5" refreshedVersion="8" background="1" saveData="1">
    <dbPr connection="Provider=Microsoft.Mashup.OleDb.1;Data Source=$Workbook$;Location=&quot;Retail Estimates&quot;;Extended Properties=&quot;&quot;" command="SELECT * FROM [Retail Estimates]"/>
  </connection>
</connections>
</file>

<file path=xl/sharedStrings.xml><?xml version="1.0" encoding="utf-8"?>
<sst xmlns="http://schemas.openxmlformats.org/spreadsheetml/2006/main" count="4851" uniqueCount="281">
  <si>
    <t>Region</t>
  </si>
  <si>
    <t>M49 code</t>
  </si>
  <si>
    <t>Country</t>
  </si>
  <si>
    <t>Food service estimate (kg/capita/year)</t>
  </si>
  <si>
    <t>Food service estimate (tonnes/year)</t>
  </si>
  <si>
    <t>Confidence in estimate</t>
  </si>
  <si>
    <t>Australia and New Zealand</t>
  </si>
  <si>
    <t>Australia</t>
  </si>
  <si>
    <t>High Confidence</t>
  </si>
  <si>
    <t>New Zealand</t>
  </si>
  <si>
    <t>Low Confidence</t>
  </si>
  <si>
    <t>Central Asia</t>
  </si>
  <si>
    <t>Kazakhstan</t>
  </si>
  <si>
    <t>Very Low Confidence</t>
  </si>
  <si>
    <t>Kyrgyzstan</t>
  </si>
  <si>
    <t>Tajikistan</t>
  </si>
  <si>
    <t>Turkmenistan</t>
  </si>
  <si>
    <t>Uzbekistan</t>
  </si>
  <si>
    <t>Eastern Asia</t>
  </si>
  <si>
    <t>China</t>
  </si>
  <si>
    <t>China, Hong Kong SAR</t>
  </si>
  <si>
    <t>China, Macao SAR</t>
  </si>
  <si>
    <t>Dem. People's Rep. Korea</t>
  </si>
  <si>
    <t>Japan</t>
  </si>
  <si>
    <t>Medium Confidence</t>
  </si>
  <si>
    <t>Mongolia</t>
  </si>
  <si>
    <t>Republic of Korea</t>
  </si>
  <si>
    <t>Eastern Europe</t>
  </si>
  <si>
    <t>Belarus</t>
  </si>
  <si>
    <t>Bulgaria</t>
  </si>
  <si>
    <t>Czechia</t>
  </si>
  <si>
    <t>Hungary</t>
  </si>
  <si>
    <t>Poland</t>
  </si>
  <si>
    <t>Republic of Moldova</t>
  </si>
  <si>
    <t>Romania</t>
  </si>
  <si>
    <t>Russian Federation</t>
  </si>
  <si>
    <t>Slovakia</t>
  </si>
  <si>
    <t>Ukraine</t>
  </si>
  <si>
    <t>Latin America and the Caribbean</t>
  </si>
  <si>
    <t>Antigua and Barbuda</t>
  </si>
  <si>
    <t>Argentina</t>
  </si>
  <si>
    <t>Aruba</t>
  </si>
  <si>
    <t>Bahamas</t>
  </si>
  <si>
    <t>Barbados</t>
  </si>
  <si>
    <t>Belize</t>
  </si>
  <si>
    <t>Bolivia (Plurin. State of)</t>
  </si>
  <si>
    <t>Brazil</t>
  </si>
  <si>
    <t>British Virgin Islands</t>
  </si>
  <si>
    <t>Cayman Islands</t>
  </si>
  <si>
    <t>Chile</t>
  </si>
  <si>
    <t>Colombia</t>
  </si>
  <si>
    <t>Costa Rica</t>
  </si>
  <si>
    <t>Cuba</t>
  </si>
  <si>
    <t>Curaçao</t>
  </si>
  <si>
    <t>Dominica</t>
  </si>
  <si>
    <t>Dominican Republic</t>
  </si>
  <si>
    <t>Ecuador</t>
  </si>
  <si>
    <t>El Salvador</t>
  </si>
  <si>
    <t>Grenada</t>
  </si>
  <si>
    <t>Guatemala</t>
  </si>
  <si>
    <t>Guyana</t>
  </si>
  <si>
    <t>Haiti</t>
  </si>
  <si>
    <t>Honduras</t>
  </si>
  <si>
    <t>Jamaica</t>
  </si>
  <si>
    <t>Mexico</t>
  </si>
  <si>
    <t>Nicaragua</t>
  </si>
  <si>
    <t>Panama</t>
  </si>
  <si>
    <t>Paraguay</t>
  </si>
  <si>
    <t>Peru</t>
  </si>
  <si>
    <t>Puerto Rico</t>
  </si>
  <si>
    <t>Saint Kitts and Nevis</t>
  </si>
  <si>
    <t>Saint Lucia</t>
  </si>
  <si>
    <t>Saint Martin (French part)</t>
  </si>
  <si>
    <t>Saint Vincent &amp; Grenadines</t>
  </si>
  <si>
    <t>Sint Maarten (Dutch part)</t>
  </si>
  <si>
    <t>Suriname</t>
  </si>
  <si>
    <t>Trinidad and Tobago</t>
  </si>
  <si>
    <t>Turks and Caicos Islands</t>
  </si>
  <si>
    <t>United States Virgin Islands</t>
  </si>
  <si>
    <t>Uruguay</t>
  </si>
  <si>
    <t>Venezuela (Boliv. Rep. of)</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</si>
  <si>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</si>
  <si>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</si>
  <si>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</si>
  <si>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</si>
  <si>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</si>
  <si>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</si>
  <si>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</si>
  <si>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</si>
  <si>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</si>
  <si>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</si>
  <si>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</si>
  <si>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</si>
  <si>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</si>
  <si>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</si>
  <si>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Northern Africa</t>
  </si>
  <si>
    <t>Algeria</t>
  </si>
  <si>
    <t>Egypt</t>
  </si>
  <si>
    <t>Libya</t>
  </si>
  <si>
    <t>Morocco</t>
  </si>
  <si>
    <t>Sudan</t>
  </si>
  <si>
    <t>Tunisia</t>
  </si>
  <si>
    <t>Northern America</t>
  </si>
  <si>
    <t>Bermuda</t>
  </si>
  <si>
    <t>Canada</t>
  </si>
  <si>
    <t>Greenland</t>
  </si>
  <si>
    <t>United States of America</t>
  </si>
  <si>
    <t>Northern Europe</t>
  </si>
  <si>
    <t>Denmark</t>
  </si>
  <si>
    <t>Estonia</t>
  </si>
  <si>
    <t>Faroe Islands</t>
  </si>
  <si>
    <t>Finland</t>
  </si>
  <si>
    <t>Iceland</t>
  </si>
  <si>
    <t>Ireland</t>
  </si>
  <si>
    <t>Isle of Man</t>
  </si>
  <si>
    <t>Latvia</t>
  </si>
  <si>
    <t>Lithuania</t>
  </si>
  <si>
    <t>Norway</t>
  </si>
  <si>
    <t>Sweden</t>
  </si>
  <si>
    <t>United Kingdom</t>
  </si>
  <si>
    <t>Polynesia</t>
  </si>
  <si>
    <t>American Samoa</t>
  </si>
  <si>
    <t>French Polynesia</t>
  </si>
  <si>
    <t>Samoa</t>
  </si>
  <si>
    <t>Tonga</t>
  </si>
  <si>
    <t>Tuvalu</t>
  </si>
  <si>
    <t>South-eastern Asia</t>
  </si>
  <si>
    <t>Brunei Darussalam</t>
  </si>
  <si>
    <t>Cambodia</t>
  </si>
  <si>
    <t>Indonesia</t>
  </si>
  <si>
    <t>Lao People's Dem. Rep.</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</si>
  <si>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</si>
  <si>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</si>
  <si>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</si>
  <si>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</si>
  <si>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</si>
  <si>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</si>
  <si>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</si>
  <si>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</si>
  <si>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</si>
  <si>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</si>
  <si>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</si>
  <si>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</si>
  <si>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</si>
  <si>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</si>
  <si>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</si>
  <si>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</si>
  <si>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</si>
  <si>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Southern Europe</t>
  </si>
  <si>
    <t>Albania</t>
  </si>
  <si>
    <t>Andorra</t>
  </si>
  <si>
    <t>Bosnia and Herzegovina</t>
  </si>
  <si>
    <t>Croatia</t>
  </si>
  <si>
    <t>Gibraltar</t>
  </si>
  <si>
    <t>Greece</t>
  </si>
  <si>
    <t>Italy</t>
  </si>
  <si>
    <t>Malta</t>
  </si>
  <si>
    <t>Montenegro</t>
  </si>
  <si>
    <t>North Macedonia</t>
  </si>
  <si>
    <t>Portugal</t>
  </si>
  <si>
    <t>San Marino</t>
  </si>
  <si>
    <t>Serbia</t>
  </si>
  <si>
    <t>Slovenia</t>
  </si>
  <si>
    <t>Spain</t>
  </si>
  <si>
    <t>Sub-Saharan Africa</t>
  </si>
  <si>
    <t>Angola</t>
  </si>
  <si>
    <t>Benin</t>
  </si>
  <si>
    <t>Botswana</t>
  </si>
  <si>
    <t>Burkina Faso</t>
  </si>
  <si>
    <t>Burundi</t>
  </si>
  <si>
    <t>Cabo Verde</t>
  </si>
  <si>
    <t>Cameroon</t>
  </si>
  <si>
    <t>Central African Republic</t>
  </si>
  <si>
    <t>Chad</t>
  </si>
  <si>
    <t>Comoros</t>
  </si>
  <si>
    <t>Congo</t>
  </si>
  <si>
    <t>Côte d’Ivoire</t>
  </si>
  <si>
    <t>Dem. Rep. of the Congo</t>
  </si>
  <si>
    <t>Djibouti</t>
  </si>
  <si>
    <t>Equatorial Guinea</t>
  </si>
  <si>
    <t>Eritrea</t>
  </si>
  <si>
    <t>Eswatini</t>
  </si>
  <si>
    <t>Ethiopia</t>
  </si>
  <si>
    <t>Gabon</t>
  </si>
  <si>
    <t>Gambia</t>
  </si>
  <si>
    <t>Ghana</t>
  </si>
  <si>
    <t>Guinea</t>
  </si>
  <si>
    <t>Guinea-Bissau</t>
  </si>
  <si>
    <t>Kenya</t>
  </si>
  <si>
    <t>Lesotho</t>
  </si>
  <si>
    <t>Liberia</t>
  </si>
  <si>
    <t>Madagascar</t>
  </si>
  <si>
    <t>Malawi</t>
  </si>
  <si>
    <t>Mali</t>
  </si>
  <si>
    <t>Mauritania</t>
  </si>
  <si>
    <t>Mauritius</t>
  </si>
  <si>
    <t>Mozambique</t>
  </si>
  <si>
    <t>Namibia</t>
  </si>
  <si>
    <t>Niger</t>
  </si>
  <si>
    <t>Nigeria</t>
  </si>
  <si>
    <t>Rwanda</t>
  </si>
  <si>
    <t>Sao Tome and Principe</t>
  </si>
  <si>
    <t>Senegal</t>
  </si>
  <si>
    <t>Seychelles</t>
  </si>
  <si>
    <t>Sierra Leone</t>
  </si>
  <si>
    <t>Somalia</t>
  </si>
  <si>
    <t>South Africa</t>
  </si>
  <si>
    <t>South Sudan</t>
  </si>
  <si>
    <t>Togo</t>
  </si>
  <si>
    <t>Uganda</t>
  </si>
  <si>
    <t>United Rep. of Tanzania</t>
  </si>
  <si>
    <t>Zambia</t>
  </si>
  <si>
    <t>Zimbabwe</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</si>
  <si>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</si>
  <si>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</si>
  <si>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</si>
  <si>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</si>
  <si>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</si>
  <si>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</si>
  <si>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</si>
  <si>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</si>
  <si>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</si>
  <si>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</si>
  <si>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</si>
  <si>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</si>
  <si>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</si>
  <si>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</si>
  <si>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</si>
  <si>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</si>
  <si>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</si>
  <si>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</si>
  <si>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</si>
  <si>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Western Europe</t>
  </si>
  <si>
    <t>Austria</t>
  </si>
  <si>
    <t>Belgium</t>
  </si>
  <si>
    <t>France</t>
  </si>
  <si>
    <t>Germany</t>
  </si>
  <si>
    <t>Liechtenstein</t>
  </si>
  <si>
    <t>Luxembourg</t>
  </si>
  <si>
    <t>Monaco</t>
  </si>
  <si>
    <t>Netherlands</t>
  </si>
  <si>
    <t>Switzerland</t>
  </si>
  <si>
    <t>Household estimate (kg/capita/year)</t>
  </si>
  <si>
    <t>Household estimate (tonnes/year)</t>
  </si>
  <si>
    <t>High confidence</t>
  </si>
  <si>
    <t>Medium confidence</t>
  </si>
  <si>
    <t>Retail estimate (kg/capita/year)</t>
  </si>
  <si>
    <t>Retail estimate (tonnes/year)</t>
  </si>
  <si>
    <t>Confidence in estimate.1</t>
  </si>
  <si>
    <t>Confidence in estimate.2</t>
  </si>
  <si>
    <t>Country_Population_Millions</t>
  </si>
  <si>
    <t>Sum All Sector (tonnes/year)</t>
  </si>
  <si>
    <t>Sum All Sector (kg/capita/year)</t>
  </si>
  <si>
    <t>Grand Total</t>
  </si>
  <si>
    <t>Household</t>
  </si>
  <si>
    <t>Count of Country</t>
  </si>
  <si>
    <t>Data Confidence in Food service</t>
  </si>
  <si>
    <t>Data Confidence in Household</t>
  </si>
  <si>
    <t>Data Confidence in Retail</t>
  </si>
  <si>
    <t>Countries</t>
  </si>
  <si>
    <t>Food service</t>
  </si>
  <si>
    <t>Total food waste per capita (kg)</t>
  </si>
  <si>
    <t>Total food waste per year (tonnes)</t>
  </si>
  <si>
    <t>Mean</t>
  </si>
  <si>
    <t>Standard Error</t>
  </si>
  <si>
    <t>Median</t>
  </si>
  <si>
    <t>Mode</t>
  </si>
  <si>
    <t>Standard Deviation</t>
  </si>
  <si>
    <t>Sample Variance</t>
  </si>
  <si>
    <t>Kurtosis</t>
  </si>
  <si>
    <t>Skewness</t>
  </si>
  <si>
    <t>Range</t>
  </si>
  <si>
    <t>Minimum</t>
  </si>
  <si>
    <t>Maximum</t>
  </si>
  <si>
    <t>Sum</t>
  </si>
  <si>
    <t>Count</t>
  </si>
  <si>
    <t>Retail estimate</t>
  </si>
  <si>
    <t>Population</t>
  </si>
  <si>
    <t>Total Food waste estimate (tonnes/year)</t>
  </si>
  <si>
    <t>Total Food waste estimate (kg/capita/year)</t>
  </si>
  <si>
    <t>Population by countries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</si>
</sst>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8"/>
      <name val="Calibri"/>
      <family val="2"/>
      <scheme val="minor"/>
    </font>
    <font>
      <i/>
      <sz val="11"/>
      <color theme="1"/>
      <name val="Calibri"/>
      <family val="2"/>
      <scheme val="minor"/>
    </font>
  </fonts>
  <fills count="4">
    <fill>
      <patternFill patternType="none"/>
    </fill>
    <fill>
      <patternFill patternType="gray125"/>
    </fill>
    <fill>
      <patternFill patternType="solid">
        <fgColor rgb="FFF2F2F2"/>
        <bgColor indexed="64"/>
      </patternFill>
    </fill>
    <fill>
      <patternFill patternType="solid">
        <fgColor theme="8" tint="-0.249977111117893"/>
        <bgColor indexed="64"/>
      </patternFill>
    </fill>
  </fills>
  <borders count="5">
    <border>
      <left/>
      <right/>
      <top/>
      <bottom/>
      <diagonal/>
    </border>
    <border>
      <left/>
      <right/>
      <top style="thin">
        <color theme="4" tint="0.79998168889431442"/>
      </top>
      <bottom style="thin">
        <color theme="4" tint="0.79998168889431442"/>
      </bottom>
      <diagonal/>
    </border>
    <border>
      <left/>
      <right/>
      <top/>
      <bottom style="medium">
        <color indexed="64"/>
      </bottom>
      <diagonal/>
    </border>
    <border>
      <left/>
      <right/>
      <top style="medium">
        <color indexed="64"/>
      </top>
      <bottom style="thin">
        <color indexed="64"/>
      </bottom>
      <diagonal/>
    </border>
    <border>
      <left/>
      <right/>
      <top style="thin">
        <color theme="4" tint="0.79998168889431442"/>
      </top>
      <bottom/>
      <diagonal/>
    </border>
  </borders>
  <cellStyleXfs count="1">
    <xf numFmtId="0" fontId="0" fillId="0" borderId="0"/>
  </cellStyleXfs>
  <cellXfs count="17">
    <xf numFmtId="0" fontId="0" fillId="0" borderId="0" xfId="0"/>
    <xf numFmtId="49" fontId="0" fillId="0" borderId="0" xfId="0" applyNumberFormat="1"/>
    <xf numFmtId="1" fontId="0" fillId="0" borderId="0" xfId="0" applyNumberFormat="1"/>
    <xf numFmtId="3" fontId="0" fillId="0" borderId="0" xfId="0" applyNumberFormat="1"/>
    <xf numFmtId="164"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horizontal="left"/>
    </xf>
    <xf numFmtId="3" fontId="0" fillId="0" borderId="1" xfId="0" applyNumberFormat="1" applyBorder="1"/>
    <xf numFmtId="0" fontId="0" fillId="0" borderId="2" xfId="0" applyBorder="1"/>
    <xf numFmtId="0" fontId="2" fillId="0" borderId="3" xfId="0" applyFont="1" applyBorder="1" applyAlignment="1">
      <alignment horizontal="centerContinuous"/>
    </xf>
    <xf numFmtId="1" fontId="0" fillId="0" borderId="2" xfId="0" applyNumberFormat="1" applyBorder="1"/>
    <xf numFmtId="0" fontId="0" fillId="2" borderId="0" xfId="0" applyFill="1"/>
    <xf numFmtId="0" fontId="0" fillId="3" borderId="0" xfId="0" applyFill="1"/>
    <xf numFmtId="0" fontId="0" fillId="0" borderId="4" xfId="0" applyBorder="1" applyAlignment="1">
      <alignment horizontal="left"/>
    </xf>
    <xf numFmtId="3" fontId="0" fillId="0" borderId="4" xfId="0" applyNumberFormat="1" applyBorder="1"/>
  </cellXfs>
  <cellStyles count="1">
    <cellStyle name="Normal" xfId="0" builtinId="0"/>
  </cellStyles>
  <dxfs count="44">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border diagonalUp="0" diagonalDown="0">
        <left/>
        <right/>
        <top style="thin">
          <color theme="4" tint="0.79998168889431442"/>
        </top>
        <bottom style="thin">
          <color theme="4" tint="0.79998168889431442"/>
        </bottom>
        <vertical/>
        <horizontal/>
      </border>
    </dxf>
    <dxf>
      <alignment horizontal="left" vertical="bottom" textRotation="0" wrapText="0" indent="0" justifyLastLine="0" shrinkToFit="0" readingOrder="0"/>
      <border diagonalUp="0" diagonalDown="0">
        <left/>
        <right/>
        <top style="thin">
          <color theme="4" tint="0.79998168889431442"/>
        </top>
        <bottom style="thin">
          <color theme="4" tint="0.79998168889431442"/>
        </bottom>
        <vertical/>
        <horizontal/>
      </border>
    </dxf>
    <dxf>
      <border outline="0">
        <bottom style="thin">
          <color theme="4" tint="0.79998168889431442"/>
        </bottom>
      </border>
    </dxf>
    <dxf>
      <numFmt numFmtId="3" formatCode="#,##0"/>
    </dxf>
    <dxf>
      <numFmt numFmtId="4" formatCode="#,##0.00"/>
    </dxf>
    <dxf>
      <numFmt numFmtId="30" formatCode="@"/>
    </dxf>
    <dxf>
      <numFmt numFmtId="4" formatCode="#,##0.00"/>
    </dxf>
    <dxf>
      <numFmt numFmtId="4" formatCode="#,##0.00"/>
    </dxf>
    <dxf>
      <numFmt numFmtId="30" formatCode="@"/>
    </dxf>
    <dxf>
      <numFmt numFmtId="4" formatCode="#,##0.00"/>
    </dxf>
    <dxf>
      <numFmt numFmtId="4" formatCode="#,##0.00"/>
    </dxf>
    <dxf>
      <numFmt numFmtId="30" formatCode="@"/>
    </dxf>
    <dxf>
      <numFmt numFmtId="4" formatCode="#,##0.00"/>
    </dxf>
    <dxf>
      <numFmt numFmtId="4" formatCode="#,##0.00"/>
    </dxf>
    <dxf>
      <numFmt numFmtId="30" formatCode="@"/>
    </dxf>
    <dxf>
      <numFmt numFmtId="4" formatCode="#,##0.00"/>
    </dxf>
    <dxf>
      <numFmt numFmtId="4" formatCode="#,##0.00"/>
    </dxf>
    <dxf>
      <numFmt numFmtId="164" formatCode="#,##0.0"/>
    </dxf>
    <dxf>
      <numFmt numFmtId="30" formatCode="@"/>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1.xlsx]Data_Visualisation!PivotTable6</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s>
    <c:plotArea>
      <c:layout/>
      <c:doughnutChart>
        <c:varyColors val="1"/>
        <c:ser>
          <c:idx val="0"/>
          <c:order val="0"/>
          <c:tx>
            <c:strRef>
              <c:f>Data_Visualisation!$B$41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CE6-4678-9AC4-7349DA6DCD1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CE6-4678-9AC4-7349DA6DCD1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CE6-4678-9AC4-7349DA6DCD1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CE6-4678-9AC4-7349DA6DCD1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Data_Visualisation!$A$42:$A$46</c:f>
              <c:strCache>
                <c:ptCount val="4"/>
                <c:pt idx="0">
                  <c:v>High Confidence</c:v>
                </c:pt>
                <c:pt idx="1">
                  <c:v>Medium Confidence</c:v>
                </c:pt>
                <c:pt idx="2">
                  <c:v>Low Confidence</c:v>
                </c:pt>
                <c:pt idx="3">
                  <c:v>Very Low Confidence</c:v>
                </c:pt>
              </c:strCache>
            </c:strRef>
          </c:cat>
          <c:val>
            <c:numRef>
              <c:f>Data_Visualisation!$B$42:$B$46</c:f>
              <c:numCache>
                <c:formatCode>General</c:formatCode>
                <c:ptCount val="4"/>
                <c:pt idx="0">
                  <c:v>9</c:v>
                </c:pt>
                <c:pt idx="1">
                  <c:v>14</c:v>
                </c:pt>
                <c:pt idx="2">
                  <c:v>63</c:v>
                </c:pt>
                <c:pt idx="3">
                  <c:v>129</c:v>
                </c:pt>
              </c:numCache>
            </c:numRef>
          </c:val>
          <c:extLst>
            <c:ext xmlns:c16="http://schemas.microsoft.com/office/drawing/2014/chart" uri="{C3380CC4-5D6E-409C-BE32-E72D297353CC}">
              <c16:uniqueId val="{00000000-381E-43E2-9596-405B7301C48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3362928760580572"/>
          <c:y val="0.34283922891477914"/>
          <c:w val="0.27930540655928221"/>
          <c:h val="0.3143211755108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1.xlsx]Data_Visualisation!PivotTable7</c:name>
    <c:fmtId val="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s>
    <c:plotArea>
      <c:layout/>
      <c:doughnutChart>
        <c:varyColors val="1"/>
        <c:ser>
          <c:idx val="0"/>
          <c:order val="0"/>
          <c:tx>
            <c:strRef>
              <c:f>Data_Visualisation!$B$57</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D70-4671-A4F8-A26A5C3D77E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D70-4671-A4F8-A26A5C3D77E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D70-4671-A4F8-A26A5C3D77EA}"/>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D70-4671-A4F8-A26A5C3D77E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Data_Visualisation!$A$58:$A$62</c:f>
              <c:strCache>
                <c:ptCount val="4"/>
                <c:pt idx="0">
                  <c:v>High confidence</c:v>
                </c:pt>
                <c:pt idx="1">
                  <c:v>Medium confidence</c:v>
                </c:pt>
                <c:pt idx="2">
                  <c:v>Low Confidence</c:v>
                </c:pt>
                <c:pt idx="3">
                  <c:v>Very Low Confidence</c:v>
                </c:pt>
              </c:strCache>
            </c:strRef>
          </c:cat>
          <c:val>
            <c:numRef>
              <c:f>Data_Visualisation!$B$58:$B$62</c:f>
              <c:numCache>
                <c:formatCode>General</c:formatCode>
                <c:ptCount val="4"/>
                <c:pt idx="0">
                  <c:v>14</c:v>
                </c:pt>
                <c:pt idx="1">
                  <c:v>38</c:v>
                </c:pt>
                <c:pt idx="2">
                  <c:v>68</c:v>
                </c:pt>
                <c:pt idx="3">
                  <c:v>95</c:v>
                </c:pt>
              </c:numCache>
            </c:numRef>
          </c:val>
          <c:extLst>
            <c:ext xmlns:c16="http://schemas.microsoft.com/office/drawing/2014/chart" uri="{C3380CC4-5D6E-409C-BE32-E72D297353CC}">
              <c16:uniqueId val="{00000000-32C9-465E-9E08-D7EC5C2A0F1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4285054933417818"/>
          <c:y val="0.34283922891477914"/>
          <c:w val="0.27681222643991998"/>
          <c:h val="0.3143211755108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1.xlsx]Data_Visualisation!PivotTable8</c:name>
    <c:fmtId val="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s>
    <c:plotArea>
      <c:layout/>
      <c:doughnutChart>
        <c:varyColors val="1"/>
        <c:ser>
          <c:idx val="0"/>
          <c:order val="0"/>
          <c:tx>
            <c:strRef>
              <c:f>Data_Visualisation!$B$74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EBF-4908-8230-888BAC10EFE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EBF-4908-8230-888BAC10EFE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EBF-4908-8230-888BAC10EFE3}"/>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CEBF-4908-8230-888BAC10EFE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Data_Visualisation!$A$75:$A$79</c:f>
              <c:strCache>
                <c:ptCount val="4"/>
                <c:pt idx="0">
                  <c:v>High Confidence</c:v>
                </c:pt>
                <c:pt idx="1">
                  <c:v>Medium Confidence</c:v>
                </c:pt>
                <c:pt idx="2">
                  <c:v>Low Confidence</c:v>
                </c:pt>
                <c:pt idx="3">
                  <c:v>Very Low Confidence</c:v>
                </c:pt>
              </c:strCache>
            </c:strRef>
          </c:cat>
          <c:val>
            <c:numRef>
              <c:f>Data_Visualisation!$B$75:$B$79</c:f>
              <c:numCache>
                <c:formatCode>General</c:formatCode>
                <c:ptCount val="4"/>
                <c:pt idx="0">
                  <c:v>10</c:v>
                </c:pt>
                <c:pt idx="1">
                  <c:v>13</c:v>
                </c:pt>
                <c:pt idx="2">
                  <c:v>61</c:v>
                </c:pt>
                <c:pt idx="3">
                  <c:v>131</c:v>
                </c:pt>
              </c:numCache>
            </c:numRef>
          </c:val>
          <c:extLst>
            <c:ext xmlns:c16="http://schemas.microsoft.com/office/drawing/2014/chart" uri="{C3380CC4-5D6E-409C-BE32-E72D297353CC}">
              <c16:uniqueId val="{00000000-D946-4EFF-8DDB-EA1B43B346D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2370186606607225"/>
          <c:y val="0.34283922891477914"/>
          <c:w val="0.27558225347933946"/>
          <c:h val="0.3143211755108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1.xlsx]Data_Visualisation!PivotTable2</c:name>
    <c:fmtId val="2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06351358970824"/>
          <c:y val="0.27761628754738993"/>
          <c:w val="0.80175758683884346"/>
          <c:h val="0.33115631379410909"/>
        </c:manualLayout>
      </c:layout>
      <c:barChart>
        <c:barDir val="col"/>
        <c:grouping val="clustered"/>
        <c:varyColors val="0"/>
        <c:ser>
          <c:idx val="0"/>
          <c:order val="0"/>
          <c:tx>
            <c:strRef>
              <c:f>Data_Visualisation!$B$2</c:f>
              <c:strCache>
                <c:ptCount val="1"/>
                <c:pt idx="0">
                  <c:v>Food service</c:v>
                </c:pt>
              </c:strCache>
            </c:strRef>
          </c:tx>
          <c:spPr>
            <a:solidFill>
              <a:schemeClr val="accent6"/>
            </a:solidFill>
            <a:ln>
              <a:noFill/>
            </a:ln>
            <a:effectLst/>
          </c:spPr>
          <c:invertIfNegative val="0"/>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Data_Visualisation!$B$3:$B$20</c:f>
              <c:numCache>
                <c:formatCode>#,##0</c:formatCode>
                <c:ptCount val="17"/>
                <c:pt idx="0">
                  <c:v>29629195.084090203</c:v>
                </c:pt>
                <c:pt idx="1">
                  <c:v>49071377.453145005</c:v>
                </c:pt>
                <c:pt idx="2">
                  <c:v>69563642.263753727</c:v>
                </c:pt>
                <c:pt idx="3">
                  <c:v>20268579.059511188</c:v>
                </c:pt>
                <c:pt idx="4">
                  <c:v>17820858.145849932</c:v>
                </c:pt>
                <c:pt idx="5">
                  <c:v>7488048.2138378611</c:v>
                </c:pt>
                <c:pt idx="6">
                  <c:v>21894489.968731731</c:v>
                </c:pt>
                <c:pt idx="7">
                  <c:v>6668671.348503761</c:v>
                </c:pt>
                <c:pt idx="8">
                  <c:v>7940570.6776736993</c:v>
                </c:pt>
                <c:pt idx="9">
                  <c:v>4590247.2125628609</c:v>
                </c:pt>
                <c:pt idx="10">
                  <c:v>3733505.0504792556</c:v>
                </c:pt>
                <c:pt idx="11">
                  <c:v>2022285.3073022279</c:v>
                </c:pt>
                <c:pt idx="12">
                  <c:v>2024173.5999649758</c:v>
                </c:pt>
                <c:pt idx="13">
                  <c:v>668645.50076025981</c:v>
                </c:pt>
                <c:pt idx="14">
                  <c:v>301290.705685177</c:v>
                </c:pt>
                <c:pt idx="15">
                  <c:v>17330.13322624976</c:v>
                </c:pt>
                <c:pt idx="16">
                  <c:v>14500.458119593975</c:v>
                </c:pt>
              </c:numCache>
            </c:numRef>
          </c:val>
          <c:extLst>
            <c:ext xmlns:c16="http://schemas.microsoft.com/office/drawing/2014/chart" uri="{C3380CC4-5D6E-409C-BE32-E72D297353CC}">
              <c16:uniqueId val="{00000000-3C5F-4AF2-92AF-255A6F5EECC2}"/>
            </c:ext>
          </c:extLst>
        </c:ser>
        <c:ser>
          <c:idx val="1"/>
          <c:order val="1"/>
          <c:tx>
            <c:strRef>
              <c:f>Data_Visualisation!$C$2</c:f>
              <c:strCache>
                <c:ptCount val="1"/>
                <c:pt idx="0">
                  <c:v>Retail estimate</c:v>
                </c:pt>
              </c:strCache>
            </c:strRef>
          </c:tx>
          <c:spPr>
            <a:solidFill>
              <a:schemeClr val="accent5"/>
            </a:solidFill>
            <a:ln>
              <a:noFill/>
            </a:ln>
            <a:effectLst/>
          </c:spPr>
          <c:invertIfNegative val="0"/>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Data_Visualisation!$C$3:$C$20</c:f>
              <c:numCache>
                <c:formatCode>#,##0</c:formatCode>
                <c:ptCount val="17"/>
                <c:pt idx="0">
                  <c:v>16409032.247399084</c:v>
                </c:pt>
                <c:pt idx="1">
                  <c:v>30001266.353217356</c:v>
                </c:pt>
                <c:pt idx="2">
                  <c:v>24731615.47425786</c:v>
                </c:pt>
                <c:pt idx="3">
                  <c:v>12354867.250131963</c:v>
                </c:pt>
                <c:pt idx="4">
                  <c:v>10027492.901427258</c:v>
                </c:pt>
                <c:pt idx="5">
                  <c:v>4678768.2138863755</c:v>
                </c:pt>
                <c:pt idx="6">
                  <c:v>5632124.194950236</c:v>
                </c:pt>
                <c:pt idx="7">
                  <c:v>3772398.1127054351</c:v>
                </c:pt>
                <c:pt idx="8">
                  <c:v>4074097.1300378852</c:v>
                </c:pt>
                <c:pt idx="9">
                  <c:v>2658755.3862541425</c:v>
                </c:pt>
                <c:pt idx="10">
                  <c:v>1377268.6362807683</c:v>
                </c:pt>
                <c:pt idx="11">
                  <c:v>835582.09412498772</c:v>
                </c:pt>
                <c:pt idx="12">
                  <c:v>1145053.9799070042</c:v>
                </c:pt>
                <c:pt idx="13">
                  <c:v>253170.9424929102</c:v>
                </c:pt>
                <c:pt idx="14">
                  <c:v>169969.3816010961</c:v>
                </c:pt>
                <c:pt idx="15">
                  <c:v>9341.6229664022667</c:v>
                </c:pt>
                <c:pt idx="16">
                  <c:v>7783.8990217439386</c:v>
                </c:pt>
              </c:numCache>
            </c:numRef>
          </c:val>
          <c:extLst>
            <c:ext xmlns:c16="http://schemas.microsoft.com/office/drawing/2014/chart" uri="{C3380CC4-5D6E-409C-BE32-E72D297353CC}">
              <c16:uniqueId val="{00000001-3C5F-4AF2-92AF-255A6F5EECC2}"/>
            </c:ext>
          </c:extLst>
        </c:ser>
        <c:ser>
          <c:idx val="2"/>
          <c:order val="2"/>
          <c:tx>
            <c:strRef>
              <c:f>Data_Visualisation!$D$2</c:f>
              <c:strCache>
                <c:ptCount val="1"/>
                <c:pt idx="0">
                  <c:v>Household</c:v>
                </c:pt>
              </c:strCache>
            </c:strRef>
          </c:tx>
          <c:spPr>
            <a:solidFill>
              <a:schemeClr val="accent4"/>
            </a:solidFill>
            <a:ln>
              <a:noFill/>
            </a:ln>
            <a:effectLst/>
          </c:spPr>
          <c:invertIfNegative val="0"/>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Data_Visualisation!$D$3:$D$20</c:f>
              <c:numCache>
                <c:formatCode>#,##0</c:formatCode>
                <c:ptCount val="17"/>
                <c:pt idx="0">
                  <c:v>121812969.79899353</c:v>
                </c:pt>
                <c:pt idx="1">
                  <c:v>108284874.07005291</c:v>
                </c:pt>
                <c:pt idx="2">
                  <c:v>106361281.86000943</c:v>
                </c:pt>
                <c:pt idx="3">
                  <c:v>53339806.285362534</c:v>
                </c:pt>
                <c:pt idx="4">
                  <c:v>47216701.611906603</c:v>
                </c:pt>
                <c:pt idx="5">
                  <c:v>27899721.499268752</c:v>
                </c:pt>
                <c:pt idx="6">
                  <c:v>22307055.648551214</c:v>
                </c:pt>
                <c:pt idx="7">
                  <c:v>22114942.157414418</c:v>
                </c:pt>
                <c:pt idx="8">
                  <c:v>15155125.557910969</c:v>
                </c:pt>
                <c:pt idx="9">
                  <c:v>14242533.585769171</c:v>
                </c:pt>
                <c:pt idx="10">
                  <c:v>11970149.988793492</c:v>
                </c:pt>
                <c:pt idx="11">
                  <c:v>8029319.9889002908</c:v>
                </c:pt>
                <c:pt idx="12">
                  <c:v>6346506.9185248977</c:v>
                </c:pt>
                <c:pt idx="13">
                  <c:v>2854879.3657761365</c:v>
                </c:pt>
                <c:pt idx="14">
                  <c:v>976663.7849291485</c:v>
                </c:pt>
                <c:pt idx="15">
                  <c:v>49878.494422347445</c:v>
                </c:pt>
                <c:pt idx="16">
                  <c:v>45445.336712851356</c:v>
                </c:pt>
              </c:numCache>
            </c:numRef>
          </c:val>
          <c:extLst>
            <c:ext xmlns:c16="http://schemas.microsoft.com/office/drawing/2014/chart" uri="{C3380CC4-5D6E-409C-BE32-E72D297353CC}">
              <c16:uniqueId val="{00000002-3C5F-4AF2-92AF-255A6F5EECC2}"/>
            </c:ext>
          </c:extLst>
        </c:ser>
        <c:dLbls>
          <c:showLegendKey val="0"/>
          <c:showVal val="0"/>
          <c:showCatName val="0"/>
          <c:showSerName val="0"/>
          <c:showPercent val="0"/>
          <c:showBubbleSize val="0"/>
        </c:dLbls>
        <c:gapWidth val="219"/>
        <c:axId val="675780496"/>
        <c:axId val="675781456"/>
      </c:barChart>
      <c:lineChart>
        <c:grouping val="standard"/>
        <c:varyColors val="0"/>
        <c:ser>
          <c:idx val="3"/>
          <c:order val="3"/>
          <c:tx>
            <c:strRef>
              <c:f>Data_Visualisation!$E$2</c:f>
              <c:strCache>
                <c:ptCount val="1"/>
                <c:pt idx="0">
                  <c:v>Population</c:v>
                </c:pt>
              </c:strCache>
            </c:strRef>
          </c:tx>
          <c:spPr>
            <a:ln w="6350" cap="rnd">
              <a:solidFill>
                <a:srgbClr val="00B0F0"/>
              </a:solidFill>
              <a:round/>
            </a:ln>
            <a:effectLst/>
          </c:spPr>
          <c:marker>
            <c:symbol val="none"/>
          </c:marker>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Data_Visualisation!$E$3:$E$20</c:f>
              <c:numCache>
                <c:formatCode>#,##0</c:formatCode>
                <c:ptCount val="17"/>
                <c:pt idx="0">
                  <c:v>543.08600000000001</c:v>
                </c:pt>
                <c:pt idx="1">
                  <c:v>1767.3529999999998</c:v>
                </c:pt>
                <c:pt idx="2">
                  <c:v>1560.644</c:v>
                </c:pt>
                <c:pt idx="3">
                  <c:v>399.03750000000002</c:v>
                </c:pt>
                <c:pt idx="4">
                  <c:v>389.35479999999995</c:v>
                </c:pt>
                <c:pt idx="5">
                  <c:v>94.591399999999993</c:v>
                </c:pt>
                <c:pt idx="6">
                  <c:v>366.47590000000002</c:v>
                </c:pt>
                <c:pt idx="7">
                  <c:v>0</c:v>
                </c:pt>
                <c:pt idx="8">
                  <c:v>193.44479999999999</c:v>
                </c:pt>
                <c:pt idx="9">
                  <c:v>195.4453</c:v>
                </c:pt>
                <c:pt idx="10">
                  <c:v>129.05169999999998</c:v>
                </c:pt>
                <c:pt idx="11">
                  <c:v>100.45769999999999</c:v>
                </c:pt>
                <c:pt idx="12">
                  <c:v>0</c:v>
                </c:pt>
                <c:pt idx="13">
                  <c:v>29.9863</c:v>
                </c:pt>
                <c:pt idx="14">
                  <c:v>0</c:v>
                </c:pt>
                <c:pt idx="15">
                  <c:v>0</c:v>
                </c:pt>
                <c:pt idx="16">
                  <c:v>0</c:v>
                </c:pt>
              </c:numCache>
            </c:numRef>
          </c:val>
          <c:smooth val="0"/>
          <c:extLst>
            <c:ext xmlns:c16="http://schemas.microsoft.com/office/drawing/2014/chart" uri="{C3380CC4-5D6E-409C-BE32-E72D297353CC}">
              <c16:uniqueId val="{00000003-3C5F-4AF2-92AF-255A6F5EECC2}"/>
            </c:ext>
          </c:extLst>
        </c:ser>
        <c:dLbls>
          <c:showLegendKey val="0"/>
          <c:showVal val="0"/>
          <c:showCatName val="0"/>
          <c:showSerName val="0"/>
          <c:showPercent val="0"/>
          <c:showBubbleSize val="0"/>
        </c:dLbls>
        <c:marker val="1"/>
        <c:smooth val="0"/>
        <c:axId val="537083200"/>
        <c:axId val="537081760"/>
      </c:lineChart>
      <c:catAx>
        <c:axId val="675780496"/>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NZ" sz="700"/>
                  <a:t>(tonnes)</a:t>
                </a:r>
              </a:p>
            </c:rich>
          </c:tx>
          <c:layout>
            <c:manualLayout>
              <c:xMode val="edge"/>
              <c:yMode val="edge"/>
              <c:x val="3.299708204146936E-2"/>
              <c:y val="0.2120137066200058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81456"/>
        <c:crosses val="autoZero"/>
        <c:auto val="1"/>
        <c:lblAlgn val="ctr"/>
        <c:lblOffset val="100"/>
        <c:noMultiLvlLbl val="0"/>
      </c:catAx>
      <c:valAx>
        <c:axId val="675781456"/>
        <c:scaling>
          <c:orientation val="minMax"/>
          <c:max val="130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80496"/>
        <c:crosses val="autoZero"/>
        <c:crossBetween val="between"/>
      </c:valAx>
      <c:valAx>
        <c:axId val="5370817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83200"/>
        <c:crosses val="max"/>
        <c:crossBetween val="between"/>
        <c:majorUnit val="500"/>
      </c:valAx>
      <c:catAx>
        <c:axId val="537083200"/>
        <c:scaling>
          <c:orientation val="minMax"/>
        </c:scaling>
        <c:delete val="1"/>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NZ" sz="700"/>
                  <a:t>(million)</a:t>
                </a:r>
              </a:p>
            </c:rich>
          </c:tx>
          <c:layout>
            <c:manualLayout>
              <c:xMode val="edge"/>
              <c:yMode val="edge"/>
              <c:x val="0.9353381954025124"/>
              <c:y val="0.2027544473607465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370817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1.xlsx]Data_Visualisation!PivotTable5</c:name>
    <c:fmtId val="31"/>
  </c:pivotSource>
  <c:chart>
    <c:title>
      <c:tx>
        <c:rich>
          <a:bodyPr rot="0" spcFirstLastPara="1" vertOverflow="ellipsis" vert="horz" wrap="square" anchor="ctr" anchorCtr="1"/>
          <a:lstStyle/>
          <a:p>
            <a:pPr algn="ctr" rtl="0">
              <a:defRPr lang="en-NZ" sz="1400" b="1" i="0" u="none" strike="noStrike" kern="1200" spc="0" baseline="0">
                <a:solidFill>
                  <a:sysClr val="windowText" lastClr="000000">
                    <a:lumMod val="65000"/>
                    <a:lumOff val="35000"/>
                  </a:sysClr>
                </a:solidFill>
                <a:latin typeface="+mn-lt"/>
                <a:ea typeface="+mn-ea"/>
                <a:cs typeface="+mn-cs"/>
              </a:defRPr>
            </a:pPr>
            <a:r>
              <a:rPr lang="en-NZ" sz="1400" b="1" i="0" u="none" strike="noStrike" kern="1200" spc="0" baseline="0">
                <a:solidFill>
                  <a:sysClr val="windowText" lastClr="000000">
                    <a:lumMod val="65000"/>
                    <a:lumOff val="35000"/>
                  </a:sysClr>
                </a:solidFill>
              </a:rPr>
              <a:t>Top 5 Countries Food Waste Global 2021</a:t>
            </a:r>
          </a:p>
        </c:rich>
      </c:tx>
      <c:overlay val="0"/>
      <c:spPr>
        <a:noFill/>
        <a:ln>
          <a:noFill/>
        </a:ln>
        <a:effectLst/>
      </c:spPr>
      <c:txPr>
        <a:bodyPr rot="0" spcFirstLastPara="1" vertOverflow="ellipsis" vert="horz" wrap="square" anchor="ctr" anchorCtr="1"/>
        <a:lstStyle/>
        <a:p>
          <a:pPr algn="ctr" rtl="0">
            <a:defRPr lang="en-NZ"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solidFill>
              <a:srgbClr val="92D05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pivotFmt>
    </c:pivotFmts>
    <c:plotArea>
      <c:layout/>
      <c:barChart>
        <c:barDir val="bar"/>
        <c:grouping val="clustered"/>
        <c:varyColors val="0"/>
        <c:ser>
          <c:idx val="0"/>
          <c:order val="0"/>
          <c:tx>
            <c:strRef>
              <c:f>Data_Visualisation!$B$24</c:f>
              <c:strCache>
                <c:ptCount val="1"/>
                <c:pt idx="0">
                  <c:v>Total food waste per capita (kg)</c:v>
                </c:pt>
              </c:strCache>
            </c:strRef>
          </c:tx>
          <c:spPr>
            <a:solidFill>
              <a:srgbClr val="92D050"/>
            </a:solidFill>
            <a:ln>
              <a:noFill/>
            </a:ln>
            <a:effectLst/>
          </c:spPr>
          <c:invertIfNegative val="0"/>
          <c:dLbls>
            <c:spPr>
              <a:solidFill>
                <a:srgbClr val="92D05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Data_Visualisation!$A$25:$A$30</c:f>
              <c:strCache>
                <c:ptCount val="5"/>
                <c:pt idx="0">
                  <c:v>Indonesia</c:v>
                </c:pt>
                <c:pt idx="1">
                  <c:v>United States of America</c:v>
                </c:pt>
                <c:pt idx="2">
                  <c:v>Nigeria</c:v>
                </c:pt>
                <c:pt idx="3">
                  <c:v>India</c:v>
                </c:pt>
                <c:pt idx="4">
                  <c:v>China</c:v>
                </c:pt>
              </c:strCache>
            </c:strRef>
          </c:cat>
          <c:val>
            <c:numRef>
              <c:f>Data_Visualisation!$B$25:$B$30</c:f>
              <c:numCache>
                <c:formatCode>#,##0</c:formatCode>
                <c:ptCount val="5"/>
                <c:pt idx="0">
                  <c:v>120.65811491125314</c:v>
                </c:pt>
                <c:pt idx="1">
                  <c:v>138.10677345039224</c:v>
                </c:pt>
                <c:pt idx="2">
                  <c:v>232.08602816125315</c:v>
                </c:pt>
                <c:pt idx="3">
                  <c:v>93.609781256491218</c:v>
                </c:pt>
                <c:pt idx="4">
                  <c:v>125.15741277544392</c:v>
                </c:pt>
              </c:numCache>
            </c:numRef>
          </c:val>
          <c:extLst>
            <c:ext xmlns:c16="http://schemas.microsoft.com/office/drawing/2014/chart" uri="{C3380CC4-5D6E-409C-BE32-E72D297353CC}">
              <c16:uniqueId val="{00000000-A0EB-46D3-B8DF-B858FC48FB50}"/>
            </c:ext>
          </c:extLst>
        </c:ser>
        <c:ser>
          <c:idx val="1"/>
          <c:order val="1"/>
          <c:tx>
            <c:strRef>
              <c:f>Data_Visualisation!$C$24</c:f>
              <c:strCache>
                <c:ptCount val="1"/>
                <c:pt idx="0">
                  <c:v>Total food waste per year (tonnes)</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Data_Visualisation!$A$25:$A$30</c:f>
              <c:strCache>
                <c:ptCount val="5"/>
                <c:pt idx="0">
                  <c:v>Indonesia</c:v>
                </c:pt>
                <c:pt idx="1">
                  <c:v>United States of America</c:v>
                </c:pt>
                <c:pt idx="2">
                  <c:v>Nigeria</c:v>
                </c:pt>
                <c:pt idx="3">
                  <c:v>India</c:v>
                </c:pt>
                <c:pt idx="4">
                  <c:v>China</c:v>
                </c:pt>
              </c:strCache>
            </c:strRef>
          </c:cat>
          <c:val>
            <c:numRef>
              <c:f>Data_Visualisation!$C$25:$C$30</c:f>
              <c:numCache>
                <c:formatCode>#,##0</c:formatCode>
                <c:ptCount val="5"/>
                <c:pt idx="0">
                  <c:v>32653174.742726825</c:v>
                </c:pt>
                <c:pt idx="1">
                  <c:v>45446091.59477599</c:v>
                </c:pt>
                <c:pt idx="2">
                  <c:v>46640843.728986815</c:v>
                </c:pt>
                <c:pt idx="3">
                  <c:v>127910071.36297596</c:v>
                </c:pt>
                <c:pt idx="4">
                  <c:v>179448658.37160325</c:v>
                </c:pt>
              </c:numCache>
            </c:numRef>
          </c:val>
          <c:extLst>
            <c:ext xmlns:c16="http://schemas.microsoft.com/office/drawing/2014/chart" uri="{C3380CC4-5D6E-409C-BE32-E72D297353CC}">
              <c16:uniqueId val="{00000001-A0EB-46D3-B8DF-B858FC48FB50}"/>
            </c:ext>
          </c:extLst>
        </c:ser>
        <c:dLbls>
          <c:dLblPos val="outEnd"/>
          <c:showLegendKey val="0"/>
          <c:showVal val="1"/>
          <c:showCatName val="0"/>
          <c:showSerName val="0"/>
          <c:showPercent val="0"/>
          <c:showBubbleSize val="0"/>
        </c:dLbls>
        <c:gapWidth val="25"/>
        <c:axId val="1006734815"/>
        <c:axId val="1006735295"/>
      </c:barChart>
      <c:catAx>
        <c:axId val="100673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65000"/>
                    <a:lumOff val="35000"/>
                  </a:schemeClr>
                </a:solidFill>
                <a:latin typeface="+mn-lt"/>
                <a:ea typeface="+mn-ea"/>
                <a:cs typeface="+mn-cs"/>
              </a:defRPr>
            </a:pPr>
            <a:endParaRPr lang="en-US"/>
          </a:p>
        </c:txPr>
        <c:crossAx val="1006735295"/>
        <c:crosses val="autoZero"/>
        <c:auto val="1"/>
        <c:lblAlgn val="ctr"/>
        <c:lblOffset val="100"/>
        <c:noMultiLvlLbl val="0"/>
      </c:catAx>
      <c:valAx>
        <c:axId val="1006735295"/>
        <c:scaling>
          <c:orientation val="minMax"/>
        </c:scaling>
        <c:delete val="1"/>
        <c:axPos val="b"/>
        <c:numFmt formatCode="#,##0" sourceLinked="1"/>
        <c:majorTickMark val="none"/>
        <c:minorTickMark val="none"/>
        <c:tickLblPos val="nextTo"/>
        <c:crossAx val="1006734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1.xlsx]Data_Visualisation!PivotTable2</c:name>
    <c:fmtId val="4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63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63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63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06351358970824"/>
          <c:y val="0.18079748826052708"/>
          <c:w val="0.80175758683884346"/>
          <c:h val="0.42797518144762287"/>
        </c:manualLayout>
      </c:layout>
      <c:barChart>
        <c:barDir val="col"/>
        <c:grouping val="clustered"/>
        <c:varyColors val="0"/>
        <c:ser>
          <c:idx val="0"/>
          <c:order val="0"/>
          <c:tx>
            <c:strRef>
              <c:f>Data_Visualisation!$B$2</c:f>
              <c:strCache>
                <c:ptCount val="1"/>
                <c:pt idx="0">
                  <c:v>Food service</c:v>
                </c:pt>
              </c:strCache>
            </c:strRef>
          </c:tx>
          <c:spPr>
            <a:solidFill>
              <a:schemeClr val="accent6"/>
            </a:solidFill>
            <a:ln>
              <a:noFill/>
            </a:ln>
            <a:effectLst/>
          </c:spPr>
          <c:invertIfNegative val="0"/>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Data_Visualisation!$B$3:$B$20</c:f>
              <c:numCache>
                <c:formatCode>#,##0</c:formatCode>
                <c:ptCount val="17"/>
                <c:pt idx="0">
                  <c:v>29629195.084090203</c:v>
                </c:pt>
                <c:pt idx="1">
                  <c:v>49071377.453145005</c:v>
                </c:pt>
                <c:pt idx="2">
                  <c:v>69563642.263753727</c:v>
                </c:pt>
                <c:pt idx="3">
                  <c:v>20268579.059511188</c:v>
                </c:pt>
                <c:pt idx="4">
                  <c:v>17820858.145849932</c:v>
                </c:pt>
                <c:pt idx="5">
                  <c:v>7488048.2138378611</c:v>
                </c:pt>
                <c:pt idx="6">
                  <c:v>21894489.968731731</c:v>
                </c:pt>
                <c:pt idx="7">
                  <c:v>6668671.348503761</c:v>
                </c:pt>
                <c:pt idx="8">
                  <c:v>7940570.6776736993</c:v>
                </c:pt>
                <c:pt idx="9">
                  <c:v>4590247.2125628609</c:v>
                </c:pt>
                <c:pt idx="10">
                  <c:v>3733505.0504792556</c:v>
                </c:pt>
                <c:pt idx="11">
                  <c:v>2022285.3073022279</c:v>
                </c:pt>
                <c:pt idx="12">
                  <c:v>2024173.5999649758</c:v>
                </c:pt>
                <c:pt idx="13">
                  <c:v>668645.50076025981</c:v>
                </c:pt>
                <c:pt idx="14">
                  <c:v>301290.705685177</c:v>
                </c:pt>
                <c:pt idx="15">
                  <c:v>17330.13322624976</c:v>
                </c:pt>
                <c:pt idx="16">
                  <c:v>14500.458119593975</c:v>
                </c:pt>
              </c:numCache>
            </c:numRef>
          </c:val>
          <c:extLst>
            <c:ext xmlns:c16="http://schemas.microsoft.com/office/drawing/2014/chart" uri="{C3380CC4-5D6E-409C-BE32-E72D297353CC}">
              <c16:uniqueId val="{00000000-D181-4F04-B603-6DF09380275B}"/>
            </c:ext>
          </c:extLst>
        </c:ser>
        <c:ser>
          <c:idx val="1"/>
          <c:order val="1"/>
          <c:tx>
            <c:strRef>
              <c:f>Data_Visualisation!$C$2</c:f>
              <c:strCache>
                <c:ptCount val="1"/>
                <c:pt idx="0">
                  <c:v>Retail estimate</c:v>
                </c:pt>
              </c:strCache>
            </c:strRef>
          </c:tx>
          <c:spPr>
            <a:solidFill>
              <a:schemeClr val="accent5"/>
            </a:solidFill>
            <a:ln>
              <a:noFill/>
            </a:ln>
            <a:effectLst/>
          </c:spPr>
          <c:invertIfNegative val="0"/>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Data_Visualisation!$C$3:$C$20</c:f>
              <c:numCache>
                <c:formatCode>#,##0</c:formatCode>
                <c:ptCount val="17"/>
                <c:pt idx="0">
                  <c:v>16409032.247399084</c:v>
                </c:pt>
                <c:pt idx="1">
                  <c:v>30001266.353217356</c:v>
                </c:pt>
                <c:pt idx="2">
                  <c:v>24731615.47425786</c:v>
                </c:pt>
                <c:pt idx="3">
                  <c:v>12354867.250131963</c:v>
                </c:pt>
                <c:pt idx="4">
                  <c:v>10027492.901427258</c:v>
                </c:pt>
                <c:pt idx="5">
                  <c:v>4678768.2138863755</c:v>
                </c:pt>
                <c:pt idx="6">
                  <c:v>5632124.194950236</c:v>
                </c:pt>
                <c:pt idx="7">
                  <c:v>3772398.1127054351</c:v>
                </c:pt>
                <c:pt idx="8">
                  <c:v>4074097.1300378852</c:v>
                </c:pt>
                <c:pt idx="9">
                  <c:v>2658755.3862541425</c:v>
                </c:pt>
                <c:pt idx="10">
                  <c:v>1377268.6362807683</c:v>
                </c:pt>
                <c:pt idx="11">
                  <c:v>835582.09412498772</c:v>
                </c:pt>
                <c:pt idx="12">
                  <c:v>1145053.9799070042</c:v>
                </c:pt>
                <c:pt idx="13">
                  <c:v>253170.9424929102</c:v>
                </c:pt>
                <c:pt idx="14">
                  <c:v>169969.3816010961</c:v>
                </c:pt>
                <c:pt idx="15">
                  <c:v>9341.6229664022667</c:v>
                </c:pt>
                <c:pt idx="16">
                  <c:v>7783.8990217439386</c:v>
                </c:pt>
              </c:numCache>
            </c:numRef>
          </c:val>
          <c:extLst>
            <c:ext xmlns:c16="http://schemas.microsoft.com/office/drawing/2014/chart" uri="{C3380CC4-5D6E-409C-BE32-E72D297353CC}">
              <c16:uniqueId val="{00000001-D181-4F04-B603-6DF09380275B}"/>
            </c:ext>
          </c:extLst>
        </c:ser>
        <c:ser>
          <c:idx val="2"/>
          <c:order val="2"/>
          <c:tx>
            <c:strRef>
              <c:f>Data_Visualisation!$D$2</c:f>
              <c:strCache>
                <c:ptCount val="1"/>
                <c:pt idx="0">
                  <c:v>Household</c:v>
                </c:pt>
              </c:strCache>
            </c:strRef>
          </c:tx>
          <c:spPr>
            <a:solidFill>
              <a:schemeClr val="accent4"/>
            </a:solidFill>
            <a:ln>
              <a:noFill/>
            </a:ln>
            <a:effectLst/>
          </c:spPr>
          <c:invertIfNegative val="0"/>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Data_Visualisation!$D$3:$D$20</c:f>
              <c:numCache>
                <c:formatCode>#,##0</c:formatCode>
                <c:ptCount val="17"/>
                <c:pt idx="0">
                  <c:v>121812969.79899353</c:v>
                </c:pt>
                <c:pt idx="1">
                  <c:v>108284874.07005291</c:v>
                </c:pt>
                <c:pt idx="2">
                  <c:v>106361281.86000943</c:v>
                </c:pt>
                <c:pt idx="3">
                  <c:v>53339806.285362534</c:v>
                </c:pt>
                <c:pt idx="4">
                  <c:v>47216701.611906603</c:v>
                </c:pt>
                <c:pt idx="5">
                  <c:v>27899721.499268752</c:v>
                </c:pt>
                <c:pt idx="6">
                  <c:v>22307055.648551214</c:v>
                </c:pt>
                <c:pt idx="7">
                  <c:v>22114942.157414418</c:v>
                </c:pt>
                <c:pt idx="8">
                  <c:v>15155125.557910969</c:v>
                </c:pt>
                <c:pt idx="9">
                  <c:v>14242533.585769171</c:v>
                </c:pt>
                <c:pt idx="10">
                  <c:v>11970149.988793492</c:v>
                </c:pt>
                <c:pt idx="11">
                  <c:v>8029319.9889002908</c:v>
                </c:pt>
                <c:pt idx="12">
                  <c:v>6346506.9185248977</c:v>
                </c:pt>
                <c:pt idx="13">
                  <c:v>2854879.3657761365</c:v>
                </c:pt>
                <c:pt idx="14">
                  <c:v>976663.7849291485</c:v>
                </c:pt>
                <c:pt idx="15">
                  <c:v>49878.494422347445</c:v>
                </c:pt>
                <c:pt idx="16">
                  <c:v>45445.336712851356</c:v>
                </c:pt>
              </c:numCache>
            </c:numRef>
          </c:val>
          <c:extLst>
            <c:ext xmlns:c16="http://schemas.microsoft.com/office/drawing/2014/chart" uri="{C3380CC4-5D6E-409C-BE32-E72D297353CC}">
              <c16:uniqueId val="{00000002-D181-4F04-B603-6DF09380275B}"/>
            </c:ext>
          </c:extLst>
        </c:ser>
        <c:dLbls>
          <c:showLegendKey val="0"/>
          <c:showVal val="0"/>
          <c:showCatName val="0"/>
          <c:showSerName val="0"/>
          <c:showPercent val="0"/>
          <c:showBubbleSize val="0"/>
        </c:dLbls>
        <c:gapWidth val="219"/>
        <c:axId val="675780496"/>
        <c:axId val="675781456"/>
      </c:barChart>
      <c:lineChart>
        <c:grouping val="standard"/>
        <c:varyColors val="0"/>
        <c:ser>
          <c:idx val="3"/>
          <c:order val="3"/>
          <c:tx>
            <c:strRef>
              <c:f>Data_Visualisation!$E$2</c:f>
              <c:strCache>
                <c:ptCount val="1"/>
                <c:pt idx="0">
                  <c:v>Population</c:v>
                </c:pt>
              </c:strCache>
            </c:strRef>
          </c:tx>
          <c:spPr>
            <a:ln w="6350" cap="rnd">
              <a:solidFill>
                <a:srgbClr val="00B0F0"/>
              </a:solidFill>
              <a:round/>
            </a:ln>
            <a:effectLst/>
          </c:spPr>
          <c:marker>
            <c:symbol val="none"/>
          </c:marker>
          <c:cat>
            <c:strRef>
              <c:f>Data_Visualisation!$A$3:$A$20</c:f>
              <c:strCache>
                <c:ptCount val="17"/>
                <c:pt idx="0">
                  <c:v>Sub-Saharan Africa</c:v>
                </c:pt>
                <c:pt idx="1">
                  <c:v>Southern Asia</c:v>
                </c:pt>
                <c:pt idx="2">
                  <c:v>Eastern Asia</c:v>
                </c:pt>
                <c:pt idx="3">
                  <c:v>South-eastern Asia</c:v>
                </c:pt>
                <c:pt idx="4">
                  <c:v>Latin America and the Caribbean</c:v>
                </c:pt>
                <c:pt idx="5">
                  <c:v>Western Asia</c:v>
                </c:pt>
                <c:pt idx="6">
                  <c:v>Northern America</c:v>
                </c:pt>
                <c:pt idx="7">
                  <c:v>Northern Africa</c:v>
                </c:pt>
                <c:pt idx="8">
                  <c:v>Eastern Europe</c:v>
                </c:pt>
                <c:pt idx="9">
                  <c:v>Western Europe</c:v>
                </c:pt>
                <c:pt idx="10">
                  <c:v>Southern Europe</c:v>
                </c:pt>
                <c:pt idx="11">
                  <c:v>Northern Europe</c:v>
                </c:pt>
                <c:pt idx="12">
                  <c:v>Central Asia</c:v>
                </c:pt>
                <c:pt idx="13">
                  <c:v>Australia and New Zealand</c:v>
                </c:pt>
                <c:pt idx="14">
                  <c:v>Melanesia</c:v>
                </c:pt>
                <c:pt idx="15">
                  <c:v>Polynesia</c:v>
                </c:pt>
                <c:pt idx="16">
                  <c:v>Micronesia</c:v>
                </c:pt>
              </c:strCache>
            </c:strRef>
          </c:cat>
          <c:val>
            <c:numRef>
              <c:f>Data_Visualisation!$E$3:$E$20</c:f>
              <c:numCache>
                <c:formatCode>#,##0</c:formatCode>
                <c:ptCount val="17"/>
                <c:pt idx="0">
                  <c:v>543.08600000000001</c:v>
                </c:pt>
                <c:pt idx="1">
                  <c:v>1767.3529999999998</c:v>
                </c:pt>
                <c:pt idx="2">
                  <c:v>1560.644</c:v>
                </c:pt>
                <c:pt idx="3">
                  <c:v>399.03750000000002</c:v>
                </c:pt>
                <c:pt idx="4">
                  <c:v>389.35479999999995</c:v>
                </c:pt>
                <c:pt idx="5">
                  <c:v>94.591399999999993</c:v>
                </c:pt>
                <c:pt idx="6">
                  <c:v>366.47590000000002</c:v>
                </c:pt>
                <c:pt idx="7">
                  <c:v>0</c:v>
                </c:pt>
                <c:pt idx="8">
                  <c:v>193.44479999999999</c:v>
                </c:pt>
                <c:pt idx="9">
                  <c:v>195.4453</c:v>
                </c:pt>
                <c:pt idx="10">
                  <c:v>129.05169999999998</c:v>
                </c:pt>
                <c:pt idx="11">
                  <c:v>100.45769999999999</c:v>
                </c:pt>
                <c:pt idx="12">
                  <c:v>0</c:v>
                </c:pt>
                <c:pt idx="13">
                  <c:v>29.9863</c:v>
                </c:pt>
                <c:pt idx="14">
                  <c:v>0</c:v>
                </c:pt>
                <c:pt idx="15">
                  <c:v>0</c:v>
                </c:pt>
                <c:pt idx="16">
                  <c:v>0</c:v>
                </c:pt>
              </c:numCache>
            </c:numRef>
          </c:val>
          <c:smooth val="0"/>
          <c:extLst>
            <c:ext xmlns:c16="http://schemas.microsoft.com/office/drawing/2014/chart" uri="{C3380CC4-5D6E-409C-BE32-E72D297353CC}">
              <c16:uniqueId val="{00000003-D181-4F04-B603-6DF09380275B}"/>
            </c:ext>
          </c:extLst>
        </c:ser>
        <c:dLbls>
          <c:showLegendKey val="0"/>
          <c:showVal val="0"/>
          <c:showCatName val="0"/>
          <c:showSerName val="0"/>
          <c:showPercent val="0"/>
          <c:showBubbleSize val="0"/>
        </c:dLbls>
        <c:marker val="1"/>
        <c:smooth val="0"/>
        <c:axId val="537083200"/>
        <c:axId val="537081760"/>
      </c:lineChart>
      <c:catAx>
        <c:axId val="675780496"/>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NZ" sz="700"/>
                  <a:t>(tonnes)</a:t>
                </a:r>
              </a:p>
            </c:rich>
          </c:tx>
          <c:layout>
            <c:manualLayout>
              <c:xMode val="edge"/>
              <c:yMode val="edge"/>
              <c:x val="4.0176581472908597E-2"/>
              <c:y val="0.1268131421108211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81456"/>
        <c:crosses val="autoZero"/>
        <c:auto val="1"/>
        <c:lblAlgn val="ctr"/>
        <c:lblOffset val="100"/>
        <c:noMultiLvlLbl val="0"/>
      </c:catAx>
      <c:valAx>
        <c:axId val="675781456"/>
        <c:scaling>
          <c:orientation val="minMax"/>
          <c:max val="130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80496"/>
        <c:crosses val="autoZero"/>
        <c:crossBetween val="between"/>
      </c:valAx>
      <c:valAx>
        <c:axId val="5370817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83200"/>
        <c:crosses val="max"/>
        <c:crossBetween val="between"/>
        <c:majorUnit val="500"/>
      </c:valAx>
      <c:catAx>
        <c:axId val="537083200"/>
        <c:scaling>
          <c:orientation val="minMax"/>
        </c:scaling>
        <c:delete val="1"/>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NZ" sz="700"/>
                  <a:t>(million)</a:t>
                </a:r>
              </a:p>
            </c:rich>
          </c:tx>
          <c:layout>
            <c:manualLayout>
              <c:xMode val="edge"/>
              <c:yMode val="edge"/>
              <c:x val="0.93174851329491259"/>
              <c:y val="0.11368115533672979"/>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37081760"/>
        <c:crosses val="autoZero"/>
        <c:auto val="1"/>
        <c:lblAlgn val="ctr"/>
        <c:lblOffset val="100"/>
        <c:noMultiLvlLbl val="0"/>
      </c:catAx>
      <c:spPr>
        <a:noFill/>
        <a:ln>
          <a:noFill/>
        </a:ln>
        <a:effectLst/>
      </c:spPr>
    </c:plotArea>
    <c:legend>
      <c:legendPos val="t"/>
      <c:layout>
        <c:manualLayout>
          <c:xMode val="edge"/>
          <c:yMode val="edge"/>
          <c:x val="0.20275748850222042"/>
          <c:y val="2.8717939441004824E-2"/>
          <c:w val="0.59448502299555916"/>
          <c:h val="6.92312314213667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1.xlsx]Data_Visualisation!PivotTable5</c:name>
    <c:fmtId val="39"/>
  </c:pivotSource>
  <c:chart>
    <c:title>
      <c:tx>
        <c:rich>
          <a:bodyPr rot="0" spcFirstLastPara="1" vertOverflow="ellipsis" vert="horz" wrap="square" anchor="ctr" anchorCtr="1"/>
          <a:lstStyle/>
          <a:p>
            <a:pPr algn="ctr" rtl="0">
              <a:defRPr lang="en-NZ" sz="1400" b="1" i="0" u="none" strike="noStrike" kern="1200" spc="0" baseline="0">
                <a:solidFill>
                  <a:sysClr val="windowText" lastClr="000000">
                    <a:lumMod val="65000"/>
                    <a:lumOff val="35000"/>
                  </a:sysClr>
                </a:solidFill>
                <a:latin typeface="+mn-lt"/>
                <a:ea typeface="+mn-ea"/>
                <a:cs typeface="+mn-cs"/>
              </a:defRPr>
            </a:pPr>
            <a:r>
              <a:rPr lang="en-NZ" sz="1400" b="1" i="0" u="none" strike="noStrike" kern="1200" spc="0" baseline="0">
                <a:solidFill>
                  <a:sysClr val="windowText" lastClr="000000">
                    <a:lumMod val="65000"/>
                    <a:lumOff val="35000"/>
                  </a:sysClr>
                </a:solidFill>
              </a:rPr>
              <a:t>Top 5 Countries Food Waste Global 2021</a:t>
            </a:r>
          </a:p>
        </c:rich>
      </c:tx>
      <c:overlay val="0"/>
      <c:spPr>
        <a:noFill/>
        <a:ln>
          <a:noFill/>
        </a:ln>
        <a:effectLst/>
      </c:spPr>
      <c:txPr>
        <a:bodyPr rot="0" spcFirstLastPara="1" vertOverflow="ellipsis" vert="horz" wrap="square" anchor="ctr" anchorCtr="1"/>
        <a:lstStyle/>
        <a:p>
          <a:pPr algn="ctr" rtl="0">
            <a:defRPr lang="en-NZ"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solidFill>
              <a:srgbClr val="92D05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pivotFmt>
      <c:pivotFmt>
        <c:idx val="3"/>
        <c:spPr>
          <a:solidFill>
            <a:srgbClr val="92D050"/>
          </a:solidFill>
          <a:ln>
            <a:noFill/>
          </a:ln>
          <a:effectLst/>
        </c:spPr>
        <c:marker>
          <c:symbol val="none"/>
        </c:marker>
        <c:dLbl>
          <c:idx val="0"/>
          <c:spPr>
            <a:solidFill>
              <a:srgbClr val="92D05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solidFill>
              <a:srgbClr val="92D05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Data_Visualisation!$B$24</c:f>
              <c:strCache>
                <c:ptCount val="1"/>
                <c:pt idx="0">
                  <c:v>Total food waste per capita (kg)</c:v>
                </c:pt>
              </c:strCache>
            </c:strRef>
          </c:tx>
          <c:spPr>
            <a:solidFill>
              <a:srgbClr val="92D050"/>
            </a:solidFill>
            <a:ln>
              <a:noFill/>
            </a:ln>
            <a:effectLst/>
          </c:spPr>
          <c:invertIfNegative val="0"/>
          <c:dLbls>
            <c:spPr>
              <a:solidFill>
                <a:srgbClr val="92D05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Data_Visualisation!$A$25:$A$30</c:f>
              <c:strCache>
                <c:ptCount val="5"/>
                <c:pt idx="0">
                  <c:v>Indonesia</c:v>
                </c:pt>
                <c:pt idx="1">
                  <c:v>United States of America</c:v>
                </c:pt>
                <c:pt idx="2">
                  <c:v>Nigeria</c:v>
                </c:pt>
                <c:pt idx="3">
                  <c:v>India</c:v>
                </c:pt>
                <c:pt idx="4">
                  <c:v>China</c:v>
                </c:pt>
              </c:strCache>
            </c:strRef>
          </c:cat>
          <c:val>
            <c:numRef>
              <c:f>Data_Visualisation!$B$25:$B$30</c:f>
              <c:numCache>
                <c:formatCode>#,##0</c:formatCode>
                <c:ptCount val="5"/>
                <c:pt idx="0">
                  <c:v>120.65811491125314</c:v>
                </c:pt>
                <c:pt idx="1">
                  <c:v>138.10677345039224</c:v>
                </c:pt>
                <c:pt idx="2">
                  <c:v>232.08602816125315</c:v>
                </c:pt>
                <c:pt idx="3">
                  <c:v>93.609781256491218</c:v>
                </c:pt>
                <c:pt idx="4">
                  <c:v>125.15741277544392</c:v>
                </c:pt>
              </c:numCache>
            </c:numRef>
          </c:val>
          <c:extLst>
            <c:ext xmlns:c16="http://schemas.microsoft.com/office/drawing/2014/chart" uri="{C3380CC4-5D6E-409C-BE32-E72D297353CC}">
              <c16:uniqueId val="{00000000-C9B4-4803-A327-E14AA0E3AD29}"/>
            </c:ext>
          </c:extLst>
        </c:ser>
        <c:ser>
          <c:idx val="1"/>
          <c:order val="1"/>
          <c:tx>
            <c:strRef>
              <c:f>Data_Visualisation!$C$24</c:f>
              <c:strCache>
                <c:ptCount val="1"/>
                <c:pt idx="0">
                  <c:v>Total food waste per year (tonnes)</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Data_Visualisation!$A$25:$A$30</c:f>
              <c:strCache>
                <c:ptCount val="5"/>
                <c:pt idx="0">
                  <c:v>Indonesia</c:v>
                </c:pt>
                <c:pt idx="1">
                  <c:v>United States of America</c:v>
                </c:pt>
                <c:pt idx="2">
                  <c:v>Nigeria</c:v>
                </c:pt>
                <c:pt idx="3">
                  <c:v>India</c:v>
                </c:pt>
                <c:pt idx="4">
                  <c:v>China</c:v>
                </c:pt>
              </c:strCache>
            </c:strRef>
          </c:cat>
          <c:val>
            <c:numRef>
              <c:f>Data_Visualisation!$C$25:$C$30</c:f>
              <c:numCache>
                <c:formatCode>#,##0</c:formatCode>
                <c:ptCount val="5"/>
                <c:pt idx="0">
                  <c:v>32653174.742726825</c:v>
                </c:pt>
                <c:pt idx="1">
                  <c:v>45446091.59477599</c:v>
                </c:pt>
                <c:pt idx="2">
                  <c:v>46640843.728986815</c:v>
                </c:pt>
                <c:pt idx="3">
                  <c:v>127910071.36297596</c:v>
                </c:pt>
                <c:pt idx="4">
                  <c:v>179448658.37160325</c:v>
                </c:pt>
              </c:numCache>
            </c:numRef>
          </c:val>
          <c:extLst>
            <c:ext xmlns:c16="http://schemas.microsoft.com/office/drawing/2014/chart" uri="{C3380CC4-5D6E-409C-BE32-E72D297353CC}">
              <c16:uniqueId val="{00000001-C9B4-4803-A327-E14AA0E3AD29}"/>
            </c:ext>
          </c:extLst>
        </c:ser>
        <c:dLbls>
          <c:dLblPos val="outEnd"/>
          <c:showLegendKey val="0"/>
          <c:showVal val="1"/>
          <c:showCatName val="0"/>
          <c:showSerName val="0"/>
          <c:showPercent val="0"/>
          <c:showBubbleSize val="0"/>
        </c:dLbls>
        <c:gapWidth val="25"/>
        <c:axId val="1006734815"/>
        <c:axId val="1006735295"/>
      </c:barChart>
      <c:catAx>
        <c:axId val="100673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65000"/>
                    <a:lumOff val="35000"/>
                  </a:schemeClr>
                </a:solidFill>
                <a:latin typeface="+mn-lt"/>
                <a:ea typeface="+mn-ea"/>
                <a:cs typeface="+mn-cs"/>
              </a:defRPr>
            </a:pPr>
            <a:endParaRPr lang="en-US"/>
          </a:p>
        </c:txPr>
        <c:crossAx val="1006735295"/>
        <c:crosses val="autoZero"/>
        <c:auto val="1"/>
        <c:lblAlgn val="ctr"/>
        <c:lblOffset val="100"/>
        <c:noMultiLvlLbl val="0"/>
      </c:catAx>
      <c:valAx>
        <c:axId val="1006735295"/>
        <c:scaling>
          <c:orientation val="minMax"/>
        </c:scaling>
        <c:delete val="1"/>
        <c:axPos val="b"/>
        <c:numFmt formatCode="#,##0" sourceLinked="1"/>
        <c:majorTickMark val="none"/>
        <c:minorTickMark val="none"/>
        <c:tickLblPos val="nextTo"/>
        <c:crossAx val="1006734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1.xlsx]Data_Visualisation!PivotTable7</c:name>
    <c:fmtId val="1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s>
    <c:plotArea>
      <c:layout/>
      <c:doughnutChart>
        <c:varyColors val="1"/>
        <c:ser>
          <c:idx val="0"/>
          <c:order val="0"/>
          <c:tx>
            <c:strRef>
              <c:f>Data_Visualisation!$B$57</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BF7-4BA3-A3CB-BD53FB6A0C2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ABF7-4BA3-A3CB-BD53FB6A0C2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ABF7-4BA3-A3CB-BD53FB6A0C2A}"/>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ABF7-4BA3-A3CB-BD53FB6A0C2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Data_Visualisation!$A$58:$A$62</c:f>
              <c:strCache>
                <c:ptCount val="4"/>
                <c:pt idx="0">
                  <c:v>High confidence</c:v>
                </c:pt>
                <c:pt idx="1">
                  <c:v>Medium confidence</c:v>
                </c:pt>
                <c:pt idx="2">
                  <c:v>Low Confidence</c:v>
                </c:pt>
                <c:pt idx="3">
                  <c:v>Very Low Confidence</c:v>
                </c:pt>
              </c:strCache>
            </c:strRef>
          </c:cat>
          <c:val>
            <c:numRef>
              <c:f>Data_Visualisation!$B$58:$B$62</c:f>
              <c:numCache>
                <c:formatCode>General</c:formatCode>
                <c:ptCount val="4"/>
                <c:pt idx="0">
                  <c:v>14</c:v>
                </c:pt>
                <c:pt idx="1">
                  <c:v>38</c:v>
                </c:pt>
                <c:pt idx="2">
                  <c:v>68</c:v>
                </c:pt>
                <c:pt idx="3">
                  <c:v>95</c:v>
                </c:pt>
              </c:numCache>
            </c:numRef>
          </c:val>
          <c:extLst>
            <c:ext xmlns:c16="http://schemas.microsoft.com/office/drawing/2014/chart" uri="{C3380CC4-5D6E-409C-BE32-E72D297353CC}">
              <c16:uniqueId val="{00000008-ABF7-4BA3-A3CB-BD53FB6A0C2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8102829273991663"/>
          <c:y val="0.2152283629222371"/>
          <c:w val="0.27681222643991998"/>
          <c:h val="0.56245377169904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1.xlsx]Data_Visualisation!PivotTable8</c:name>
    <c:fmtId val="14"/>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s>
    <c:plotArea>
      <c:layout/>
      <c:doughnutChart>
        <c:varyColors val="1"/>
        <c:ser>
          <c:idx val="0"/>
          <c:order val="0"/>
          <c:tx>
            <c:strRef>
              <c:f>Data_Visualisation!$B$74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3FD-4FE5-B30C-5F11AF586AA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F3FD-4FE5-B30C-5F11AF586A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F3FD-4FE5-B30C-5F11AF586AAB}"/>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F3FD-4FE5-B30C-5F11AF586AA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Data_Visualisation!$A$75:$A$79</c:f>
              <c:strCache>
                <c:ptCount val="4"/>
                <c:pt idx="0">
                  <c:v>High Confidence</c:v>
                </c:pt>
                <c:pt idx="1">
                  <c:v>Medium Confidence</c:v>
                </c:pt>
                <c:pt idx="2">
                  <c:v>Low Confidence</c:v>
                </c:pt>
                <c:pt idx="3">
                  <c:v>Very Low Confidence</c:v>
                </c:pt>
              </c:strCache>
            </c:strRef>
          </c:cat>
          <c:val>
            <c:numRef>
              <c:f>Data_Visualisation!$B$75:$B$79</c:f>
              <c:numCache>
                <c:formatCode>General</c:formatCode>
                <c:ptCount val="4"/>
                <c:pt idx="0">
                  <c:v>10</c:v>
                </c:pt>
                <c:pt idx="1">
                  <c:v>13</c:v>
                </c:pt>
                <c:pt idx="2">
                  <c:v>61</c:v>
                </c:pt>
                <c:pt idx="3">
                  <c:v>131</c:v>
                </c:pt>
              </c:numCache>
            </c:numRef>
          </c:val>
          <c:extLst>
            <c:ext xmlns:c16="http://schemas.microsoft.com/office/drawing/2014/chart" uri="{C3380CC4-5D6E-409C-BE32-E72D297353CC}">
              <c16:uniqueId val="{00000008-F3FD-4FE5-B30C-5F11AF586AA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0606854128247001"/>
          <c:y val="0.20438722443007737"/>
          <c:w val="0.27558225347933946"/>
          <c:h val="0.59122555113984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Wrangling - Dashboard 1.xlsx]Data_Visualisation!PivotTable6</c:name>
    <c:fmtId val="17"/>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s>
    <c:plotArea>
      <c:layout/>
      <c:doughnutChart>
        <c:varyColors val="1"/>
        <c:ser>
          <c:idx val="0"/>
          <c:order val="0"/>
          <c:tx>
            <c:strRef>
              <c:f>Data_Visualisation!$B$41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5C7-4724-A076-DA11D3AA5DA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A5C7-4724-A076-DA11D3AA5DA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A5C7-4724-A076-DA11D3AA5DA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A5C7-4724-A076-DA11D3AA5DA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Data_Visualisation!$A$42:$A$46</c:f>
              <c:strCache>
                <c:ptCount val="4"/>
                <c:pt idx="0">
                  <c:v>High Confidence</c:v>
                </c:pt>
                <c:pt idx="1">
                  <c:v>Medium Confidence</c:v>
                </c:pt>
                <c:pt idx="2">
                  <c:v>Low Confidence</c:v>
                </c:pt>
                <c:pt idx="3">
                  <c:v>Very Low Confidence</c:v>
                </c:pt>
              </c:strCache>
            </c:strRef>
          </c:cat>
          <c:val>
            <c:numRef>
              <c:f>Data_Visualisation!$B$42:$B$46</c:f>
              <c:numCache>
                <c:formatCode>General</c:formatCode>
                <c:ptCount val="4"/>
                <c:pt idx="0">
                  <c:v>9</c:v>
                </c:pt>
                <c:pt idx="1">
                  <c:v>14</c:v>
                </c:pt>
                <c:pt idx="2">
                  <c:v>63</c:v>
                </c:pt>
                <c:pt idx="3">
                  <c:v>129</c:v>
                </c:pt>
              </c:numCache>
            </c:numRef>
          </c:val>
          <c:extLst>
            <c:ext xmlns:c16="http://schemas.microsoft.com/office/drawing/2014/chart" uri="{C3380CC4-5D6E-409C-BE32-E72D297353CC}">
              <c16:uniqueId val="{00000008-A5C7-4724-A076-DA11D3AA5DA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8685695888782397"/>
          <c:y val="0.19781831567861602"/>
          <c:w val="0.27930540655928221"/>
          <c:h val="0.643914696070884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Food Waste Global 2021</a:t>
            </a:r>
            <a:endParaRPr lang="en-NZ" sz="1400">
              <a:effectLst/>
            </a:endParaRPr>
          </a:p>
        </cx:rich>
      </cx:tx>
    </cx:title>
    <cx:plotArea>
      <cx:plotAreaRegion>
        <cx:series layoutId="regionMap" uniqueId="{33FD6C89-C6A9-4D87-B4F6-272A9C7708DA}">
          <cx:tx>
            <cx:txData>
              <cx:f>_xlchart.v5.2</cx:f>
              <cx:v>Total food waste per year (tonnes)</cx:v>
            </cx:txData>
          </cx:tx>
          <cx:dataId val="0"/>
          <cx:layoutPr>
            <cx:geography cultureLanguage="en-US" cultureRegion="NZ" attribution="Powered by Bing">
              <cx:geoCache provider="{E9337A44-BEBE-4D9F-B70C-5C5E7DAFC167}">
                <cx:binary>7H3LcuPGtuWvMDzoc07EJY334/TxjRAolUouqVwuqqpcniggCSYhkgAFAqLIUf9Gj3vQ0YOe3WHP
/Cf9Jb2SQILARqIAXaGCiGjTET7HmUppc6187Z378a+753/eLTw3GjwvF8H6n3fPP/0wi+PVP3/8
cX0385buerT076JwHf4Rj+7C5Y/hH3/4d96P95G78YPpj4okaz/ezdwo9p5/+Pd/4bdNvfAyvHNj
Pwx+Tbxo+9FbJ4t4/Y0+YdfgLkyCmA2f4jf99MNk5frBDwMviP14e71deT/9UPqJHwY/0t9T+ZuD
BcSKk3uM1aSRakuyLEmKtP8oPwwWYTDNuofqSNc11TDYT+w/Mv/b790lxjeKsxfGvb+PvPV6kP1v
Pqwked7qr8Nx+qXHIZPxbLL/Uj+WQf33f5EGfE3SUsCdYtLURWEfh4tweeu7/Nt3gPxIsm1bNmy1
jLipjGzJsmRVs1LEDf43U8TbSCIG/TCS4H7ooNCPfzk+9NdJNF96gb+O3Q4nvmqPVNNQLcnOJn6Z
Bh3dtqLptmWmLKA7XXMpC22FEjNRHk3YKHdSRq6vjs/ICTafaeIO3OB+4LjRbXLf4bqQzZFkKrKt
S3q+4xR3JEMeWYoqS5pl5P1FZl4onJgg4S8hPAl/htJ1ct4DuhZTL+py61KsEYNeMQzsYPtPaQvD
BoaPpWT8SBI5M06a5alhhQ+kTPB2iv7p7z1A/4/pzO1891JHpoHzQVczCswSA4YxUlRLlyVZSfnR
y7vXSTuZalgoDqZMFPsoGydvjs/GRXDf6UpQRqqu6JKlqynQdokHE6eIoRqmaYvP8kZpxAxkwwj2
WStF/eL98VF3woX/5LuDv39YJJEfjAaT2I29QfjHP/i8rLtPfb8b3afAj737VJI1RBmcLLFL3nV4
kuGKoUuqbmrq4Q5RPMlseyTJFiaIraWTR+NopHeMkoS8SwSUeJaQ4WS2kF46az714M59sY5cb/Gt
L/4yXUeVRpasaIpusJs3PlZpsarayNJtzcyWqiSRK1+zOGIe+DhCAG+myF9cHn+9nixucWR1uBQ0
+Zs3BtneXxkM2cpWApgp3ema5RFjn38RAn7eTtE/6QH6zizpVNVRzJEma9AnoUkW9h9bGmnsHq3r
anqRJopmsxhizPk4Ajlvpog718ef75PIH1y6wbzDGW/CcKJrNkM4/ZT1S0sambJqWqpCUG8lihj4
wlCCfaGHwn/57vjwX/re3Sz2gnXsdWrbMkeyJivQFMvY41jWFcvQJFyai7tMazHE8JPhhALSW6Hh
4vg0ZBegYDBxl2GHS2EoayPFNmVFteXSDjSUzf0ykKHpw+5Y5KK9LGIy6HjCBu2mdJz04PozdnEh
DcMObV7ayJAVzH0YHdNP+QIkqyNZV3VLMsjCaCOJmIbDSELAoYNCP+6BgevT7tabd2xwxBVIVVRT
lbRMGyivBUMd2diVJEsld592sojhL44lBBS7KAWf+mA2iaZsPwi63Idww7dtQ7MtOVMAylaToYF+
w1RgOMlMV0QDOGkjk5iJwlBCRKGH8nDy8fiHwqUfz5JulQFdH6nsnm/xlVA+nhXYtoi9qpUQYuAL
QwnwhR4K/GUP7qQnwX0YRR1Of00Z6ZoOgyC/75c3IHmkm7qmmBK5kLaQQ4x8PpDgnrdT1E9Ojz/d
T4JpuOgQ9KGM5wrT1GGtzbQsgjr0BMNmVgk5O5PJPahRnjrw0+9RwT5trkDfg3e+8XYVJWv+9UV2
rheae7Cb46VIUg3hC5+K246my6rEN3sQU7yBNosjRp6PI8jzZor8+GsPJn3E3lc7nPXwKjAN28AD
UTarywethouoCacCTbJz3bgI/UmzPGLs84EE/Lydon/Sg8vmSZTcdoi9jG1ekjHpuR2zvOEMDdja
mKFN1zLDBJn3jeLUQb//FhXg960V2L8cf9JfRO4jX/EdbDYq3Dl0HTdLXF0KRjZMddnUbHgaHF6z
i1O9SQox2OkognXaSKG++PX4UI/dwO3SRcDAFDdVGw4AGajEack2RoYEKiz94NRUBL1ZHjHsfBwB
njdT6Mcnx4f+yl2423WXe7sKbOEYo2Vb9/51vzDhZRh7TEnT8OiZWRn4IksftdoIJEb/MJLgf+ig
DFz14XBN1nHkLrqkYKjoI6ipzLB5uDUWOYCiC35kU1XTTZ5u8W1EEpNwchhKWCj0UBpOPh1/IZwt
YNZcPLlQqviEfP2uD4uZqSqmrBtAuEDA0LJGFq44qqIRbaqlGGLwS4MJ/KU+SsDk8/EJGM/c+w6R
12HLVDVZxTa//5QJwIOixFgx+dM7WQFNwojxT0cR4NNGivh1H3RZtla73Hc0KKvwh8T2Xr7PY8uX
cZe3rJpLzn5r+LYgYsDzgQTzvJ3CftIDw81Z5MeR53Y61+ENKamKUjaUqWb6aq4bmUWZvKG0EEQM
ez6QwJ63U9jPemCoPNl50a3rP3TpJLz3joeDjmSbogcTrAfTMuH+xe+ZZJdpJ5KYg+JYQkOxizJx
0gPT/SSBjxcer7pbAWx/gaVG0a3MSIZTtXjc6gZ8hk1ZNu3Dfah44W8jkZiGw0hCwqGDUjDpwWIY
d2pSgEUeFgUct5nFgDn0FuGHMwMcGSwzf1chl54macTQp6MI7GkjhXzcgwum485chAl1N+kVKFKw
kjEnkjLcZup+reP6kxKC07g4269nHtzyG6URo14aTMAv9VEOnEkP7pghgkQGHzv14oS5zLQlRZb4
o7ldZsPC5mTrcLRGHNX+AwNQkY1xK5nEZBTHEi6KXZSKcQ92oK8ebMociQ40LQNvhnAhwTWz5iS2
bBme2Hi/2n/IVahRGjH+2TACfdZKUf961oMFMMPJ+2+Dt4jgG7xj/5qwN+R0Or6eBEUZ4Z1KRmSH
+C2L6QEGc67VyRpoLY+YBjKc0EF6KS1ve+Dght046jRsUzHgqoNNRzN00XLQpRFOBw2vL9kjABSH
4p7UQh4xE/lAwkHeTtF33h5/UTh43OpwK4L7IDZ7zdQy4zJ7MC/chpQRrqkanAuz0BvmZV7Cvkma
GuTTYRT3tLWC+s/HR/13t9t4WeZFqMvY5RUVm3sRcOZqa8H6oJN7ULMEYqj5OII1b6Zg/96DN8Qx
9vqQz7PXb/RDhPBZzGV876fDdpiypyAUAktRcAyYYn3r1FuGdxGCzO8GH71VcrvA/0GETYyLaaOk
Yk6afyNhq3kA5XFcY7Irh50XYueHeOVWDA0u3PyplTz+yTBSajLuJWq2VRD7QEfY1PwaAkjNT1VQ
OD/+1nGe+IHnDh1/vXaT7mY1c8XBHVHWZaK/gidFRbSkphPFtbUg4klLhhNCSC8l4vzL8Ylw3GC6
cO+99aw7FtjegZA4vJYLQyYRlYIALcXEhp7fbErHZyuRxHwUvw4ho9hFmXBqNgYSm/id808sQ2Qf
6Y6GIfxEEBqh44nkEEdfOFXhuKDAqGPjITflgRyu47BRIDEJ+UDCQN5O4X/Xg/OVZTnA02GH+O+d
7WHUzzQp+ow+RAIKFliMk+OwTMrroFkiMQGH70IYOHRQChzn+HvRe28zGLsL7z7s1FVtqMAvX8I1
RtLLp4Js6CPNgkO+YmU7EV98qSNDa3nELJDhhArSS/l4Pz4+H463cDv119RVWBd0Cd4lwnBpRDEa
CCJSdTtbMsTE00IeMRP5QMJB3k7Rd3rgVQLhpn6y5FPy9Vd+mAyYP6ZuWIf9vngcjODLicgILIj0
Qy0KzfLUop9+kSr6aXsF/R6Y2SZe4E3dDkPTodtqJpv7zF+kADtTepnPPoxq3PzMKU93oRaSiHHP
BxLc83aK+6QHeSSg1I0GH7xwtfD+tmaq5QhWzhZv7eSm1pT8K03VtseNZnGjecHeun7sc0pevwrh
tyKz815ntoziPEBWMGSSkGyWsGr/oRbWJjnEsyATn8yBrJXOgLc9cK5wkihBCpfuEEeGOw1KPNzl
MkuqXX7fUfD+Azcu2FoJ4i0kEWOeDySo5+0Ud+fi+Kf92F15g89edO91Bz3UbknFYwKiIsuTHSqi
ji0PvHAbKv+j6abXThgx+sWxhIBiF+Vg/Pn4HODM93dd4o/4eNtiTnTCiFTmxIgdB0Ec/JGBqIDN
8ogp4OMI/LyZQu/0wKXlyoVPS+x3GZ40VGDpMJFwRseT2f5T1j90mLVNpA+C/pF3FxXAViKJCSgM
JRwUeigNV5+OvwLGM3/R4QIYqjLilGRVNZXs0lve+4cmdEMZ4XsIpyE7UJMgYuAz+QnoWSsFfNyD
VDRXYYC8HN406vBxAXGoCN3Acw3Lv1G44+Dug/edvRtpGex2QogRL44lsBe7KPZXZz2Y7O526QaD
i/XCDe67tDwhKZ3CQh/lzGGlvO8MLXmkKMh9ivgC4VVz3FouMSV0PKGFdlNq3n09PjXvttF0u+s2
IS3yQyCPIB6WmTGKfcpPbia8wZj3i6RnW5VeXiTtRBIzUhxL2Ch2VZg4Pz4TjhctO00/q8IsboMD
hA+kNJAjATki4PMrsxeKGkNIo0BiEvJvQhjI2yn8Th/s4uEa1th9IuC3XrTzpuFTpyk78AqhIskp
nC0yK3h5USBXMBQFGaYTuEgWL0fOi+WqIaXm91COan6sQtnJ8VfMBy9KOFivN1gMDQQ6IakKknmk
y0ECE4VDfWhCydN0RGJyJYIw1SSOmJd0FGEhbaSYf+jBUX72mLhxiFicxSB99e2OAJnFQcmmQl0P
4AGG7FqqzrPI45AvLpAXSSTmQPArCCGCn6DsnP96/BXhhPF6gxBljlAHqwIWDNmwZNNCrtH9B/AX
VgVcu3UbDvOaTs3oLUQRs3H4EoSEQwfF3vlyfOxPw6UfdOqvDauSJmNJ4AwvYT5E4nh40+O1mycm
J9i3EUWM/WEkwf7QQbE/7cPhHbk7v8NHjKGMYiL7D8vmV5juQzztpR5QZrYc6NtdoyRi4J1sHIGd
N1PQnY/Hn/ATqHRXLgKkutSokTsOhlTdhkq3/5BbEty2Ddiw8eFbXPZ41EoWMfTF70HgL3ZRCiY9
mPfIPXgbdpoGHr40iD5DkifyfAeXspGN/B9QpYnttI0MYuAPIwnshw4K+ru3x5/3DrOfrmeDz340
9b+HVcPCOw6UBI2/45TXAMvth2ovJiKmMl9Moj+/XD4xPXW/h5BV92OUus890LFRWCAMvE6TiMB1
FltVnnmaXZHKpzVLIyLh0RsOB+go3lxbSSPmpjCU0FHooQxcnB5/8YyjEM7ULgfi9RdUDSkYga2m
5VEKpQObOS4jG6BSefRsIYgY+nwgAT5vp7C/7cFZ7eCt2fMHp8zPaY1EOh2627AELVDc8KCfWZnK
fh9s+uPx0zJhEeesp2d2KhNvE80EMQF8HMGfN1P4nR54ezjJYoqbUpfTXkHyIpY5ij7yM1c/vMNV
0rW0EaEG71x4injeUcG8B3v9JEzi2eDkj24roQxRMQpGIjizmmXNAImMJBzKGkyufEpnV9OWcojB
L38LQkC5k5Lw+0kPtnucd0gZldEQ5DE0HCLRqn9ZbkzUWEMyauZkkX0Af0Fh29fjQK0UGJb438w8
L/4TkokpGtf+JkJX/Q9S6sZvjk8dnHjmsIAP3rjrDhU86BeSibS9sCeVeBrC+gePTBg7yPJpK4aY
m/Jowke5k3Lg9ICDz74XB10e1vDVh26BMk084hNX0uJqkSwWs2IgPw86infVFpKIGcgHEvDzdor7
5x6c12P3NvzLR4wWoa1Upf2ucUKTeMTMS0icz2fi6w8LGflGEA2KHUicbhOlC+C3jFOcP4kS6147
mcQLoTiWrIViF10OVz3YhuDW0+WbgmogzNlmEbeZW0b5YVqWWNp8JHxk9YSLe1CjGGLgs2EE86yV
wj3uwe5zPXN95inDv30H816HMzY8kpDiUeQKABeBff0+Hfda/kfTW1IbUcSoH0YS4A8dFPvrHhj3
rpDed+qu79yIA/F69IfYduCFBC1ZKs90zRhpmmygVMHhba044dsJI8a/OJYwUOyiHFz1QHPbL81/
w+Z/54adp31Bnk0kd7TFuTZxPdKZiyTe1jj96TpoJUsdEfnXqPCQ91Ro+OX4CsDZdLuKOQyvXwVI
9KJLCpzxCpO9cPVEdAJekZGSh4dlkZ2oURox+tkwgnzWSlE/68Pk//M/UE/2/v/+t/9+8RT6kdcd
AcixadksjSw/A6ARFwgY6qjfYcKJO1el6fGbSva3ZrnEVIzJeMIJ7abkjC+OvyTehxEyf0Tpuyf8
LL6DSytOalx+WBhPiR14uSJBs4mIUc4enxjpBvWfkUxMU/1vIoTV/yCl7urD8akbJ5H75/90uzVl
IE8ninBJ9IEOxz3s4YqqiX0EmCjY+TmBoq1VTE0+kDCRt1Pgx1+OD/zPYXTfZSZbRDogNRsyN7P3
hML+Ba3CxmUKgSiZIZBsX81yiEHn4wjmvJlC/nMPTu7xDlVIO31tsEfMbxWYZ/cmYFuAHo9sKktf
btQVIGqWR4x9/kUI+Hk7RX/cgwirfWjvPqK3baIoZvH+foG9p16wdKP5t7abl5ncUfWOxdKxDETp
UsNVrTAb2AOJzFxpyQJsIYd4FuQDySzI2+ksOO1BosTTB/8WLz9+d7Dvkz6x6xkU+f2nbLtFMBJK
IamSwd9hyXNrG4Fq8M+/CiUg76gw0IO0fcimeY+Tdt0hAxpLFqciqVN5xg8t6DYsty4y3KTU4Gpd
VOTbiCLG/jCSYH/ooNi/7YEJi7uLfo8XP1YRwzY15FAnCgxKMON6jEckKfPgJ28YLxNKzIfodxBm
RD9COTrtwS3h7C7ptoYM3vDwtGTiclZ+gx2aiNND7LVtK9mBQYhpIYmYjXwgoSBvp7ifjY9/IWZF
njYdngtDWK2QuBGBE+JkxigPCXUExnbrYG4vbk7N8ojB5+MI9ryZQn/VA13kbB13m3NLR2IBHVkf
DB4dUT4Y4BSiorCVhOSaud29CH0LecTY5wMJ+Hk7Rf+sD7FDiE3Bc16XU58ZFeHrhFjrskYCJRHX
IBZORE7isxYy1EHOpa9gzjso6JMeaCNvIi+4mw0+hItt156viFnE2wXCS4mvOFI92cj1hIwQukV0
gJdII6ah+hsIHdUfoLR86MGT6lk888NVlzo6QlaQ0X5/ypbUMdWCByzLdc9z+9LDt4UkYioO34FQ
cOig0J9dH//8feNGode95RalPBXAjCwc2TFbNk8NkaJGh1nX4En/WHhp8SxoLZaYDDKcMEJ6KS1v
enAdfeM/dHkyYHOyNOR9hWN4aTngRMA7CAodKmQdNP39Gtj3UlO0940VkHugE7/xg249C+AxA1dj
VEjVM6NE5QJkKxLyhnP3zArojfLU4Z4NrECftVfQv+jBzhO5wV2HL3rwH0gvP0p5jiNKDievmSfA
ZD7ipa2mUY4a0LNxFPOsuQL5x+NDfg5Pvg4dyBDtw1LoGiiTlF3o7TL0MNIZ+AmkIROruo3yiJHP
hhHgs1aK+/lJH3DvtmYGc1wFqLC8HVxlCjbnIYuVhu0NVWTKU50V+jpvrN8hBr04liBf7KrA34PA
0HMvRHCiy7EQPTG+zOaPnD64P1ossKR0nCKtCUxuqJfHU0sTq3MLQcTg5wMJ8nl7BfYeaLjnyOHj
BtvuYNfhmIdKkMxnJt1vyG4DiydYgTf94UmguNG3kKcO/eyLVNDP2in6p31Af9Zp6gv4CiM/N66Q
/EGlPPNh7QTyLMU3PwnIKXveJE4N9OkwCnzaSmE/f9uDrd6/RYhP3KXHJN7y4YWHYCozy5Betu7A
VUmFHxlcuflbP26dpXnfRqQa+A9DKQWHngoNPbhcnkee1+XlEnYDxDWruM3AF7Jw1KLKAPYjFDC0
DgXbStg3ylEDfDaOop41VyDvw+USsjXqLy87Z1lyPB3+pxL3kiSbDs5hFZn18Pp1sDJQ9BtFqidA
rFSxqVWjVp33ILUnxAvgts23gNdfdhCkhu1HUk3r4GxXWAEs/44BZxi44h2UXkJCk0C1FKQDq4sg
ba+sgtMe7P9J1xFqbGqzBJECLwfEByLRrS4bLIUk+xCDwnmDMDW470dR0PeNFcQ/9QLx2FviGbHD
KY88CbZuS4ZBNhxUsWLp+nHLOWTkKc115INrlKUWdT60Cj3vqeB/3Qf8WVW3DsFn5feQIh6KVOmo
ZWmocMtB5my8paQf/kdTr9/mFHx1yKdfoAJ72lzBvAceJefJttPbPVx5NKQVZPVI0g+BHi+7qHiI
2w8va0VesprlqYM+/R4V6NPmCvRfjz/dr8MuK3LixZypTXgK2e/f8JkqzXkWiQb7mcFv9nSDbxJG
jHo6imCeNlLEr8+Pj/jbJEC+kA7tCBpen5DEETmIhDWRWMJylOxBCpdD9vjiJt9CHjHu+UACfd5O
0X/bg+P14g4FwboMv0TGLmSVlfEeRTYZBAbKyPIlyTXVZ1tIIsY9H0hwz9sp7heT48/6C7wjDP7O
ssQvy+V2/8FPvbqr/fdznr6IOp4LOtx0cX+1USsm3f/KD2Z4JsYahJcv1//o/tdCoJopwb8JnRK8
vTIlemDSw2TwWL3lqy4jSHQNKdtUxLrxClR26QQaIqUtS0Cp2Vz7IzbtlkLV0FD8RpSKYl+Fjh48
K1zE7qLLUwnhtoqOXAw85TaUuYKezdTw/WtPpmVXlkKTNDUMpMMo9mlrBfUeqBufAj/27geTGJrW
umkrLNf4RoaOckOh6LfKDn3odhovmlS+iA1t+FnLlop4gszUBM2weCloLZaYBjKc0EF6KS2fenBc
/ewu3W7zPSP5TlrC+KDtFZbDEJ4rjA2WoD5VWQghLQQSU5EPJCTk7RT+n3uwF/3srro8FPDkYOia
jHKFfNcv70UqO5jh5kuL5zWKUQf5XvoK4PvWCtw9iJ995+7c+azjQjHs+isrNhxIRTq4YYxM6IoW
njjTj17egNqJJMa/OJaQUOyiTLzrgUfvZJ9QsFW10PLe/83DAKlIkHhbsZCkZP8pHwYyahajhjre
3DRyGWopjZiF0mBCQ6mvwkMPXn/eecG2SyMgywVjG0C5tPHgGU5TUUnV0A6ae/EUbpRCjHw2jGCe
tVbQ7oEm8M6P/FuED/AtoE4VbD/l5REKt1msamFmASRqALKgj5AqzMb9CIuhhHkLWWpgz0dS5POO
CvgXx9fM3yUbVOXlILweeiR7wdO+ytJmZ9iX5jysVRrTguHBmJ8LJfwbxalBPxtHsc+aK8h/OT7y
l0iBlJeJPmVFo1lkeRMT388ecunGT136lemouqRJhmYhj0b6Kc0ElJdBNhT24AfVsDgFmuUQTwE+
jkwB3kynwOXnHkwB79YNunRiZQGBCmIVJKO846k6nFt1VYdrfM5FCfNmQWpA5wMp6ry9ArvTB9jX
YTz7ZpaWl7l2DLHrwanARra3sp0DKaVVFbmx4N5ag3ujJHW4ZwMruGftFdx7oFZf+rdep6nSkTgJ
e4uJ6reZGgG1uahWs+BkVtYNWeHE8DcLVAM/H0jh5+0V+HtwqwX8Xd5qEaBpIRGShrw8Kfrl2y17
AIHNA84cB2+P0pbTJE0t8uxLVHFnrRXUv/Zgs0mePZTySaIpP+Zef8lCECbicixAmx2t0NwK896A
ZzHKzEABz5YFPWFbiVSDf2EsJaHQVWGiB49/CF+/95+6tLMiLhNbO9LZZjjTAjHmPnwfufnw6rD/
ELNeG4nENBxGEhIOHZSCqx5ceCCd390ykI0RM3CrrIjk/lM+fIesSi78EXIjE6v4VtyCmqSphR7f
oQo7GiuQ98CFEl8yxtaYfu/Xbz3sJolyRzhyMycPYk1CzRh4T8pwruF/k6dZbRCjFmwmfRVt1lqB
+/r4233pdeN7FhJTFeZYlqeEKh0ArJCYLRsIzuSxO3aZjU+TF4gmZkbwKwhLgp+gjH2+OD5j1yE8
cjg8r18gQ3jRow6DoeS1uYF94XAewlcHPsjILWKysDd8ZP7H05XSKI+Yj2wY4SBrpbhf9yAqHBUA
1jN3sfgO8foI39GRvIL795FKn3DJQcJVBfbBzAZFFsdLBBNzUf0NhJbqD1CGrnoQ/nPlJiiI6KJ4
Op+hr18eCu5MusYc8MuxJ0PYDWExVAyVOw9WDus2wtTxcRhbYeLQVeGgB0rbBFbC63Dp7cvXf0BJ
1jt/5XVHB9hQTeavyZcCKTrGst+hk3nLCjXoyZ//Yy/fn/8rE/DP/90ooZij+t9EGKv/QcrfpAf3
gSvv2b/r0NSEot02TEqosYEn09KxIilw+kD8Ov7h8yO7ejWKIGaEi07w580U7avfjn+WZ7cvnqL1
2g12bbav72dUv/LvorQu6eDvb7z7UebqA8e3f3CSXr+nsrd2WME00J8v0sLUQBanEXInwgciq41A
LhyQy4vggMT9kPZeebnc3xJTPG+afh+ZT00/TufZmx54qLz3p170LWReZj9GRhuT5R6Vymsa5kso
r1p+jaE3xUYpxPxkwwgNWStF+/3Z8Vf1VRi4Xe6hGqoQAVkkkRNmnMATpWza7AK5v57DgsCZzvbT
RnHEuPOvQYDnzRT5q3EvkJ+Giy7vf0hsgyLwkmrxOi1lkz2rEMWSWaKMF72VQ01rEqUW92xkFfms
o4J9D8KirsIovOty2rP0+qZi4XVQ+DQP/3SmtmoW72X5b0rmsmaB6gjIvkkF/6y9Av9JH6b+jiWX
eUw6vG0PEY2DPMYKbDeZloOjuHBSq8xsg/ogpkpcsa7CNsLUoX8YWyHg0FXhoAf+cFeInFt2mX0C
thlkidMRgSG0GNtQd2A2s1SWHoR96E26WZ4aDvhASgBvr6Dfh0sOgnVuu9z7h1BeYBpj99CDG0Jh
+uMahGMZhSgKGeeKGxCO3yaBxPDnAwn8eTuF/30PNqD3sL4kfAd+vZKA/GaIyEBoElPo00/5tokE
o1AtFWw/mQmGqAmN8tRhv/8aFeT3rRXce2Bxee+t3EV3uMMFRNGZXz/3giqbgy3o8/CGs+Gem+pu
5NBtlKYG9fRLUNTT1grqPXBCf++x8lssOHPdHfaIyFPgBKoqrER4YaNBRgSk7UZRdx4TS+6aLYWp
g77wTSoEFPoqNPTgtfC9txn87iH/RJdBskOktmG6FG6WWepEaFQFOnArhQs6fKRR44mTn6paLcWp
I6LwXSpEFPoqRPTg6vMe8UeRO01cDsjrTwAE3VmapiLxE5/2JRaGlo60aDLyX3JbL7n9tBKphorD
t6FEHHoqNFwcXwvYW0W6vAMxR0HmsoAyZ6JDGKFI+JQ92kpXIGZ4+rY8dQxkAyv4Z+0V9M97gD4r
ysiqxXr33RZ3YDkv8QyIB3R+KpeWAtQEE08eqCd7UNNKLLSXq4YN+gsoK7SfsnPVgzpYqBK5cbfd
7U+6De1XVaF6ZVFhZeWYZcyB2QjqGf+T2RnRKEYtB3vxq9Dvmyni73vwZL6PE2bm+Q/uwluj4Eaj
beL7vWz8gnSonIjXn01YcWw7PASplblHvA42TYN5HvG/mZLfJIWY+nQUIT5tpLT/0gNF/IM797sN
z4S/OrPyISC2fBMzrBEyb7KKj5kBhMDdRhIx5IeRBPZDB4X+Qw/2OCw0t0MlHE8LKtyykH8iO/2J
9RsGQF2DagJ1sTzPG+WoQ30vfgXyfWsF7y/HP/E/IBPY0uXf/fX7igWDHqa5zm+87PAoaB5DS4Kv
kKXriJDNr2PFk75Znjrg0+9RQT5trkB/0gfoV4k7YBpXc+65lz1vIqkvSooaEopJZNMe20qBBZb5
Ee8OSJakEuvHB7e9THVE0N9QoYT+QIWcHtyEP6TKYIe3LWaMVWUDniQ13tNIkwdbuIp6E0QPbCNL
HRl7lRbfokIC76iA/7UHK2PmL/zVCtetDm1TKGsAwx8CJPmiIGsCNyJNYUWf6Kv/h3bS1DBQHExJ
KPZVeHjbAx7Cbu1SzDwIL11V44XFy5chPNbJsErhue6wa5XOhkZxajjIxlH4s+YK8j0wC36APppM
uzSLI0URAphwNldKvY6QKQHpKJCxMP3QI6GFKHW48y9RQZ53VLDvgQfhh8SL4nDwsVM3QkTnwSiu
Wkh6k07u8u4zxFsQfAEUlFmsUQTaCVVDRHEw5aLYV6Hj4/E3oV/dTush7OuIQiewCnVEC1cjVAlR
kEUHD9IZDySsplEaMQPZMIJ91kpR/7UHl1N4dCa3C+SOhPHjr/w4P/77v4hhp9KAjEDkR37Fytp+
9NbJIt5PiqkXXoZ3yLsSBk1d9LpWZOMqXNyHT253KhtShLDtH2bybGsqn8p4T2XGcwRv8D+ZWoJa
yCFeC/lAshrydroerk6Pvwt9DGF++/Y7wMt0NA3XUUTKozBLliQNx25hH0K2DgNVQWAwP3huFO9C
LeQRo58PJOjn7RT9jz2ww14n0Xy9D3gYI09guO4+hIm9QOCA1pBLu8TDELFLyOKB3GncOxX9RSL+
M6KJman/TYSq+h+k3F33wKX1Y7Je+8hGnLmdY/fjAL7e2oSwS8NCqfY8/Wx5Edlw89ZYARhu/sPO
VuQuFY23icQRM8XHEV54M2Xh46ce7F8beBh0eGigZBfyqCEcVi47Namw72ENIWDm4OpdgrxRjhrI
s3EU8qy5AvmX40M+cf0gHrzz4zjdut57T36X9gyWwhSuq3ikKe9YqJ4M6ysssIhv2H/IFfbFcokZ
qfk1hKCan6J8veuB/3cq6mVy1+Uxj2KbzP1esxAstP9QvU9CLlS45xv8nCfad0uhvkVR9o2ExGR9
lI7LHpwbE9+LIndw6SGc61tb9MuuXawUCcsgkrvkkOMeRWeZD4KCY4X/0fS621acGiZKX4ZSUeqk
XEx6YI5KZyGCqPEEjrg6FAm7mw1W+M9/cJBEh+fLmIGFBHGvyBKJJOb7T1kNGaI8NmrSIuqO1Txh
H3KYT+IRPFeYhN+SqYaewlhKTqGLUnP1pi+nzGfEKeOYHfwXd7n6r4O0ilsb8/n3U1kn7jLs9L6h
wofUNPBYi+OsoCghvQNqdLNQPmR25cxnS7ZJhJrJkA6j8yBtpVPgy6QPUyC59wcnkdtp8AA0UBmF
tFDqprxF4u1Q1ywZ4WSHkI7iDW/itpOmDvzi6AoHxU5KxeSkB1R4UackAGy4h8BRl3urY4oXJj+S
O+i6rMHNN4sxwO2ixEWjODUsZOMo/lkzRf5jHxaBt72beQu4aXEIXn8koXyJgaIOdl4TmiQ20VEp
Hbk1ZGT75n8023laCVOH/eGLVPA/dFEOJuMezH4fmX1WYdThfQ01WhGnnWddwgtVaQHsw1clS8HN
IHMsJUS0kaiGh8NQSsOhp8LCeS9YiHETwlXIw2XtNIm/z11NQyITZPvMHg1LrOzvaog6g4WgZl9i
mnEmIidMtFxrmSmMrpJT6Kzw81sP+FnAfD/vUsnUUAgQZwSyO5fvzHhQ13S4eOK5K70y0+OhhSQ1
FOQjKfx5RwX6HngXTiCd160ZH+XVYaHXkH49hVgtrQQZtTGZfycCvfOFUjqgWwhUz0D6VQQMpB0V
Bi56MPnDRbgMg+4N+EMDD7eKrSkWYQBe7ixprgErfkoB33Cyo7q9QDVE0F9A+aD9FVqcPtCyRKbQ
DvU15OE2TPYPLwFUNhMjoS6i01AjCLlaxaw0ylPHRjawwkLWXkG/B89bk30Zmkly36WHP6rMYM9B
wZMspIbcXVkGdQNWsEo6xJbC1MGfIIAo+yYVCgp9FRomPVgE3RKAvR9xyPiQLENAHgH5CEE2a+Z+
kxg10KfDKOhpawXu0x7AvUEerG8a615mQMRGbzBlDUH36ZZSfhdhdCjIU1lXAHzSKE4N7tk4CnzW
XEH+rA/I+/EuDf7mh6Ho9v0y+FmiIVQgU+E/K7oJsYJ8yJan5RoDfejYtJKpjoPC4AoRhT7Kxvht
D9jYIsA02NvvWEWavdtVd7QgwgUvHrAfAf39B7gXLEhwC5WQ1V5m+1H64X86ux4x4XiTaJLUEJIO
o1SkrZSEydfjk3DtPvhdB32h3tjefqoiv83+A/WrAL0pMd0A1dm55y32q6Ju0E4kMf7FsYSEYhdl
4vrnHjDhL8NoeIlwyw7NSENoyLaFEqws9er+U14GMtxC4eGG41qcsvG6nVA1ZBQHUzaKfRU6evD0
l2X4ZK8Lg7Olz/JWrvk8Fe0HLzs08MgANhQU5BMaknQka8EdFunvs82JLJGXCifmR/xbCFHiH6KM
nfTgdL9G0mL/3r3f+8tdh7futMN0uCwoHMq0jWfadB2V97Shgbhi9oBuKuT9/IVSiZkS/hJClPBn
KE/X18ff6FCCLrzDeoKTNT/2mbc1EtYMxiz3YnerDIU5sPlpKv45rKPCSYTINNQrhZXd5OuM/+30
EvAaScVENv9GwmrzAErxuAcqTrZpvMODwX245KC+fttk+yIiaFlO1fRTVnXAN5wodNz7skVKfSXa
yyWmj44nZNFuSs15Dyxe10ngwy+1O05QChCpgxFJbpYNkND2YWNRmaUl/RDFp4UgYhLygQT9vJ3C
ft0DJzvmu+xtO0TdwtZmS6zer+g8QvUcTWVJnVEDNf3wP53ubNd//p9o7m+/edOsQT8fSeHPOyr4
fzz+oXOdPLmLhIPw+p2Imd2RWhhBzXpJuYE+idySsqwg58+eGNwTSspNoxw1sGfjKOhZcwXyz8eH
/NO0W9drBCTgPQkPTpmHNYtXLhzmKguyxXMHaqClKwLbURH5ZnHEyPNxBHneTJH/dN4D5OcRfLC/
ubhfpq7g2UKzcEkyES+1/5S1SCR8VpBKDGshs7VQdaVZnhrs+UAKPm+voH/SA/SjBOn0Otzrh5ja
sN5i5svlI3aI0seo+YqHVtiy9h8KfLMoNcDzgRR43l4Bvge2rM9ukLhxl5s8cicgXws2eYvs8ghb
Ro4ohT3jlXeZFjKIEc8HEsTzdor450/Hn+qfvcDbJd7CHfzdQc78p7S0OLS5f3BU6k7a7+eA+9n3
4gFuOU0S3D3/sxCZijDWcsNgAQ01Tu69n35ALAOcfnDF5cmUygePLLHMuwai2FVy2DNRgm9LUjMZ
+EA6GXh7ZTL04Ir7u7+8dW83HR47Q/jGw8NEs3Xi3ICnRFhjLA26Pac5vde2kUEM+WEkwfzQQUH/
/cvxV2B9kar07lO3/sqT/Vuz/6/KXWHwXYPcr2H4ctwZ0pGt+WR+PWswMJvMTRFvXKVb8tBEuAk+
zLk6vSZTtbydNOJFVPoqZB2V+uhScibHX0pOlASe3x0FqFBrG0hrwp+5WLm0gr4i42HeUGxc7GRy
a2sWRIw+H0eA580VzHtwZryFwRd5NvCvyQmsBF3tWQpCY6CEI9eJ8AWSQQ9VEcqKjntdUUlsLY+Y
ATKcEEF6KR9ve+AoihTIqAPZNRcIFLAQGZ1tOOT2hNuVbqJCFvT6MhetZBHzUBhKOCj0UPyveuAR
N/7zP2JvcP+3i6fQ7zKcAOm+YQpEEXPullhW4JE4EblO4M3Lo9clcq9qL5eYEDqesEK7KTXji+Mf
D+MkYouDz9HXH9FIk8/cTxAqQF4xkBzXxrGhIFo3PaIV/kfTS24LSWpY4F+Bws/bK7j34IbL7g3n
rEKWy1HoAHpodIjig8p2yNZQOJqH0PtZBAectvjfTJFvJ4sY/OJYgn+xi1Jw3oO80E2VM7s6tv+q
LxoGlXRa31f3yB9tuuIQzl9/PUx9I/tZJcXZPk0Q32Zev7X9lRqoLu8cRf7TZPDZj6bI7HCx7rge
FOxWKL2I0yUP4CypfkOQZCPnsaxbYlf4F4kmPm4Ev4KcOoKfoIfP5x7cuyZNnrgve8r6yy94P18K
pu99Uka6OPKkhF2dC39lWyybXIWoT1rGB79syrMMM/8fRy3XPzXlZu9T5No9C/Desy1kKP12L19F
ZOi3TFjpUrq4x4uSbO8V2nRKsF9RskJRdZgM9Nx1/NMPcHaDcZc9yBvy3s+KpYHZwH0cXXDAl2SN
RTYws4sqsaROASv1hD/NHFnxaAztBicUNEyMWrM4vJ9+0FgqZtgIMBReRQYrDsy/5YdwsZ3u7eCp
yNl/D4Jk+SHEpF3/9IPOyjiv0p9j3xHFbxXEnrIEYKoN64Kiw6awunM/wikQPy7/28NCfb5ZPG7H
yfJmGl8/30zt2B8nu9BIrtexKS19Z7syhtFXQ3oI/N8TfzlXPq6nibKNLqTpo7yMTzf2NH6w7p8f
h/Obmzez1UoP7zdL1U6Sq+cbK/htdxM9TMf27HE1vPSD52jyGEfm6m1wYwcfnpQn63a6flrcSsHN
7Is1M28W4ycN5SEuEn+zXTj6w2Y3G98sounWWcm75z/s2LqxHYg8C5w1SrevTrW59exfzrXl5tmx
Ajm5fkp2D4/O8lFO9NPdZvmsOfYmnP8qqbPoYjW1VG83lZ62Z7MIL1enAEWe/7KVVg/qdSgP5flv
ihz5yftpaMtvTV1b/q7Plo/GjRPH9jIaz+LN9o9ZICu/qotdEjo7K5n9rj0OA83RpOnTpTXc3Kwc
w44h7818rmymznxm6E+Xm92D/niKOmNz6fR57eu7X7fL0NedeD2dK2MzthL5s5L4/urSX6kPoews
Voo6O5NDc2m9MZRnNRlri+nmS+I/aPN32/lMW51Jsap9XjyaxuI0lKdzdRytwt10vJnqq83Fbjnf
zC6QQWQYX6nW8DG+XcrrB/M3VfXltbN6nA1X49U2mhmnepjMYufReNrajiFr2+RMVQN998aYIvHp
WF6p863zIOvT5Xi7lKzg9EmVH+9vzGniv0nUxepyqd9s/PFuLU/f28Z6rjnqQl3Y46GsxtfDjbJc
jtWd8Tgfr2Ip3L0fag/ba1N7vlme3jw/S9qdqTxPtbE6ewotx17I0+m7mT2LjLG+VHbz0yR68B8d
U3mcrc8fknUwd3Za8LB1zDh5AOa6jF8sxbPkF5C+WZ6Fc2l5M54/7zaR8ygl8cIJtEA2zh7kJPga
WQslGJu7lWU45lpZWc5amtufg+Am9h1Zvrm52Ezt3dCZDs2p5iSbxLoZP8KfyXKiRazNzxUZk2Ks
z9bDqWOYQ+t+s7Ax6Rb2IjLHfjBLtqeRlpi+s5jFN+Y7TZsH0zeaubM/3Ew3O3f1vFmvx1vpxpad
TThbx07o+4bp7Fba8+/WUHn+KEeS6a5Xz8PYsYyp7ztPc+Vm+maTSHrgbFV1ro+fpk837oNs7yLH
SGb2Z/8xVh/HlvIc6GNtit/xuHpa//YwXAa/PpmL6dSxw/Xce3hUFo+n4XLj306ffW2y3VibjbN5
ip7fLp7WQ82J1vYDlg9K45yvfXO6ewt0Vn9sHqIA30xX7U/D2cPyM37S/LCS/Gh2Zj4l8WQ+89XL
pf0QbDBB1JkyVh4CJXbWj4tlMH7WtGlyunqwn74+qMZs6+zkaPUMWBfJytnMVsof8qMSfgxULO5x
tNaUjSPNd4+Gs51v4i/TrfGwG+vrWH94s5DnC/CxfVy8Hz5HYegkD/H6br4zpV8W66lhnm4fNWU+
flrsjPeb54fp5k30OJeki/VyHWjjZBjF45vIvHGXu+eH4Vn0kERb51GLH94p8nKxGg+f1zcLBzfc
DbiQJPtmrEwftj8bZrD9Km3W8a36bK59R5UT7f1Oi58iJ7B2j9FYms/0jfMUSMtPO/lhpTlrPVhY
F9NpFF/Oh0PpdmEHT6rznJjm46kkhctf8Ue1h/EiCoaho4ey+YsiPftflBtLx6ST48d365Vp3Ibb
x4fASR4xzonns+3ndWLP3q8fb1aTR3s+e3TCrRl8mj5J8UfzRlPfPYePC8UZKnP5TWjCXcIxl7Pk
N3+5sXZOMN0Gjz+vAv9x/Wa5XutfFw//j7pv2ZIT17b9IsYACRDqnIYgIvLpzHSmnx2GnwgEQggh
EF9/ZpT33uXMqm3fOr3bqyjboZC0tB5zziU51l3WU1RvZRPVw8OihmjDjIcwCjoVUw3fEE+3uMHT
jJWO++jVRJkaq4YPy+NA222tCHDxx0UbWwiZueEa8x5t1UZyL0oMxXtheRJ1ZdFNdrjN2KA+LLbQ
b6dosEk5zH6NK77m8XrwTT+thyzp2hvj4LHKXMEXlU0+0l7QMR5mEVPSfI5or6VIZ8lYxerIflF2
6MINW1i0Cm67/ts2yGwT+V7Xr4Z4gi/d2+DLdlnWe9qYvBXLiF8tSD52u9iklF8I2zovVuWdFdIE
vZT5MiVG7M2Sk4pww9iB6ro4kbm2ToS1m0YxWKK+E5MvH2gXNb2os3lXZdPEfCpH0CdPaHNguXCy
WZiIjCe380AnX/bFGIjokAq8caqmr2EpdSviWtKvvB5XeyCxlu+bpqdPwxavW1mn4/y2b4O6VGyu
F0HUFreiU1P9eVgnYgSZ6fBh7bPATkk6hk4smYFZbW2+vLXYJi+6neWDcIHJFFutii9ulvq0cNWP
h4K3SX09RGk2logHQ3PojOXp+b+zQqBP2TTl3FkPC5qH9WoMEZenLmrJPV4IaqeqTiOKDZmy+k5T
tJGV8yRlVFnMdhAqitcLpxXlFadw5mIZ4mYVEdVmEZlBHNwyu+ylg/+cy7UoQlvVBV2vTe5GK4q9
2DKMu+P3zIOWu3BbHzMxuzFfq933+Xs2W3vVL3X2PcltK4VO+rq7MGmNv0zTepwOReLW6TjE6+Ar
lbt9OxW6d8nJFSydb5cxlbXQ3NA3STdF32a9d09rTlUrdt5jZo5sw4oEgyQ4+Gmt1zJxVNPrpG+Y
FhD6EXnSeo6ehsHjGGxhyLBUuu9ptRoZ4OaiuP4YkYF4oSnJPtVq340YHL6gGoMinxtj2VqSdu0b
OI6CPNTplHzXrOteJ65l36zRm6uGuVbf5bgqK7qReS9Mv2/XJlnsd2bo8qWI90KJ1eTdvd84SRCX
kr0W+97ZHcvu/FzJed5vmpmoL0W6R03p6ZwdkoXgtNXdYPmRN2tYSpon3SuHJHTFahYwHF8X/ZeU
RXQ9LCR364FsKUNgSqT5NM/rJquVOv5lzRZ146aevkXUY901LL9eRTPs7lY2xplTP2Z8uOZLkS4n
q/T2sBZ8/8oTOz95w4e2anWf31FikCuN2s66bOw8dSXL5vSb4TbNhaVyu0tSM29VBr9XwKhNM4i8
04MUMglrEEvexY9uKbLxapGJ4acxcu66jeMmq7LQ27ve2mBECxui8DJN8qrTOJ2m3XP42oHNyBjz
ZCei9UWCaCDXaSrlztwHUpPi2o6df9MathZlxHR30sO+LqWGxSAN9czcW4XUoYLD03mJz+v1vJDl
QwQfOcFfNus1QU7BkGVpjsi98mIskxbh8tTgOfh3wxpwNBa+RDfdRqK9TEMYP1mOSV1ZnZjLTcX0
E3PWvm70VpPKu7SF3cRz8ThloWmFHMlsxZhGMse5smEXzWbS48qiLLvGXq9vEpvy7zxoqwVv0Z5z
oFtQyylNF9+Uumb+Y9Ytphe7i1oEgdqRK+iJ1w9NCDZCMmX00wQ/85g5t7dVodOiXGm/hUO/mu6i
j+IDizRbRMij/DJ2pP9GTdM9LaqO4gtFXfRuywh9V0+EX+ezN7Z0fRIZgVi+KBE3+RoL1+/rVbOk
GlNZmuE62TqGTLIpom+dyZEbmKnXvFKFzWrBZC/lsUlbe5K5ClG56Vk2R74mmUJ4ZcvroZFMCR3l
+02x2mar/F7PcSU7T5Tgyx570ed1PRznYbJHKieXH7N5NJkwHVH3liykEcmqPRMZaZHu86ndnFC+
yaNymArEjJ850WcF2pcR2XXbSPejhP3Px/+5M9/0o7PfvrnbT+aPdzv+/LPnH/9kHc7V6X9IifOH
vxTK/y4S/8kf/r/VyXgF4ld18odvw58XaZxrzj/+/o/yOMO1F3hfNMc14YQSONP/VMd4kxn95+fb
Gtj5AWB2fur138Xxn8XwmZ3FH6O8TmI8g0DJP6mFQSs+q4UZ0GBKcKdoge9ESyLua3peCxvnt6zN
VC5GHsnoRDtpzf2uUtlWpnG8gbX02xB1opnmqL0hKImyE9Kb/Y7tyLUvcxaUEkVKoulEqJ4W0Xa7
M1WPMJBUbNDDh0A8ZeUkm/BOLYp9KEa1t2VUq/FdQaMuQ3q84rwL5BoRwsPSjK746Dwd913Utkh9
V1qb6ampuAoBXyJr798keTOqI3IpSU3ZzraLvqt+SVGvpl6i/UvEm2zViMDckeQqIIwjn42bJDof
YTOqm6LuFnqcZi1vXLxE622/op6p9j4m65H1oRtERvdivs9iuI7LJkhJUZHsNgtXJkxq/FS4uGjL
Qua0QX7M2gK1K4sUUkGmMlIGNfaSnFCirfWNXJyrtahRSIQqWxdExzEr4qeat9kWl8rSnXrRZm2k
5XVnu3F4q2kx+Y9hmzf7xqp1S0pjtyFosep66ASXinQV56OkQ8lCTsOrvZ+IfOB7zT9uw7CZy3ob
vbzd2jHPe7FmOe1sRbMo1NmxwRQ6Unb4sqQpm2I3Q3oaCiTNVd2YoTlaSiYyLNW4FrCMXiBZaoZH
HpIuhaetGRv3uBNk32vjv8dtFDJ54HtYSFol2kj5BrDAkE+nvZOO+6qhg2Ze+Mxt1N3006jwadRT
rb4Q3/vtIjMopFqkCy4dLrq8sO33aUkj8tikjT7tLbOyzCKu3tSxcZ80yzuUpX2sK65dHSGv7Prr
CXVWdzm6Hjk4k2usRKdZ9p6nuaUXCFa5udLrkDQXsyShLsc9VeW+8P5hrcNcuZRPD2ZZul7kckSK
Na958kAj6i4d8ethKoblDWI2f+/iwXzu8u6OWMPexU0XBZErmj6M1A5fSNEUU5nSJR0FiRf7nk5t
a++2Lu3fm3iLH6fGb5VGJvBhb0hz2zSE6SozSWbLKeNIB8dFH9c2eqQG2aifxv46tH3uRBoy93HN
NvPQyzX9SFLboY6RqUNit7RNlfQ7PRZrkQgXrUM5rKS9VjqOjnMUl0hF9WUttxh55tSKYqMxcpbs
+57a8eA8yap5j5987+ZDgeznJncdviIliL+Ffu1n2gjSp9v30XT2GrGaHEZdI33OU3VIu3hRjyg+
x7HkW4YiIyYTKt9adUN+6LWK82s2Issslas7dTVlLePXbYtGtqqwqyuOntezetXHCH8Hmhs5vIcd
dOtXcr7ABgXUWsevvB9Q0g9ZE+Ufmm4O2N6wMWB3Y58BJpB7rSu990P0at/qeS8jRCN2xyPH8gNB
bizFuCv5XeH2fy+iOjevfe75/ba19nORKMeEVDmTZbE54vBN7fiGR4XNTx2JPH6EdR7GxAetDzb2
SXwgyu0GuW3akft5dSjjxi5xcxk3MXm/Jt7qQ5LQCTXYatKAU94pdpQpkMtPwyyVvVLpOnYXkdmb
5NDnDGF52GVDUdPwVfp3NJ+K7dQoP5KSLk0nbyZTjHFZb3benbD1lPff2KpJd5+ayZijo6O18QVK
9bA/on/ERSWfAIRcW+0GrM4MPVwjqPd8/NET/F9hVSC3P4GqiCIIH2eZFrBbnlOangPNT6Aq4ytf
U51ylMdji/xQqut8obWwkV+uRh1//Smg/g2K+zfDIQjiuROQlSQDOPpiOFfQ1sxAknpUaO+2CZhA
1HNybRc+vqIhpD9Ejf91es8xY3Z+fY4DMMat5pyfIzdi88/Ta/a1i6c5MMG4zEXvmk/oswTq6ZNX
IUd6SfzwmxEh6Xm2oH+MmKCxEIUVXr9jLxa0aRvaeo0RgRiNx51NG6qygpc2VtOPFOyfTQ4PfRZ4
YT4tIM5+Prks1YCju40JxJrtqNS6HvOMLE+ssOOxAVLxhs0r3X9jMX83wTzJ0aOd0AwNwy9geJv3
zR4yYAa4bsSfItPOB2LUdJxNP59+bS3nCfyJ+J93D8RBgWuVIJ7CnQvZi7VkTaNruPhaJL5ZrtuI
nb3q7C9+PcpLmzyPgibQAtwFPAgSuOfLqF0xq40NsPney8/KqujEk0EfXOj93ZBF9fH/MB76TfCa
Cc5Blpx/z09HrqubPgBvqgVnXahkahUetk7Dew8wfREpa4b/wzJiDc/8DIeI+eUEJdmIytiCCXYu
kiUK93isjLHuy68n9nfbBbNAJxscSZHyF5aRrcm2M+pR0w/J9NnINXxOrPT/2OqxaCkv0ECFV3tI
fj7yPy3f3myAVVZbi81zekGHrj3ysdev51xtYjJqvg3gcqAOx2uE//WoJS8T7rORnF9NwHX9HL3Y
5/T/51H7VfMCXrgWZNCkdNFGAZHEjTsANO8OS9q1J7iDSIlx4tMhHg1QQROn7O2vf8dfD9/5Wfgk
p8j9kf6cH3H4+WfwfmQdQJFaNLp5V8Rdc4N0Gsh5AZLr1yP9dTPRCQrngp4CyKlxM/7zkQrkRu2Y
gGJwjeZP2V4nx30OyY+rlv7ruv51PuTswPBA3/nBbryf+3wUzYbO7/NYn3moqJw5AQiEQ38T3GZ+
47f+ZkJoeQVmhpXDoePk+VDwWV2T5boWma3H6yIkX+VKmt+c7b+ZTw7zKEBW4ZFs8KHPB+nzDAxP
0XEB1BoFTpPWdenqwt0T1bvwz2eU42KA88kGVoabaZ4P1s0y9w2PuUBR8D6KfV3tjWp/Ywd/NyPU
miAYYQPghl/MCBAojdp05WKHe5IiXhanrpXXYHX0OE+++sdmlyMpQRNywZAnvAzYechh9gnmpPJ5
ORLr+KGO9v7w61H+mhbAb1BcHJpDMI0lPE/6Jx/SLnvkcZNf8QdiIojOkXoTADBPKdnWK8v5qsqQ
T4B5/g/jIs/Cpb0Jbp5hLxbTbT6xYVEwj3VIn3oTklL3fHzQNnNfQhL7x+gM/f960L8xfLyBmaLf
HsaPy2pf+Iy05YFFM+fCtdYPYu5j+pmsk/7Nzv2doUBnTnFZBce9VueLq35e0x5+OclSAmI2kvQS
SN9XZGXjqeNb/ZsJ/e1I2BIALhisON8L+/NIvottmGzCxRgn8weU09aIdJ/Ti8wnwOd+vXrnn/08
B0HcBBBybvA5v5rzYlobqOUlyWcMVvcnAt6ujGb2ZW3ofAKE8eMiwP/qDv+6VecneOBBcN88xXOZ
L7aqY6Ot90hzYCs+LuOtHqsoG/lvpvRHivZ8TudhoKJAnz+jGXuxgFKarZeaFSLU+1pXC0BeA9KS
gBXOo1Hz0ocCa9p5Jt9HvrB7NcWzXgSNJDPHgOORlaSW6SCWRsfsN4b0t4twdjcx1gA6jxe/LkOl
Wc8Us2bAUcu8XuJjyOvtN4vwVxeQQWKCFhX4TdjlHwjbTy6gMGsti2UALzir6Gbcw3jfxFRVSTGb
x8Dc9L5Nc/pDTf8P9hevcJzfjj+/FX+e33PLXSNWL35XYPOxrCeZhaGaeS9/k++dg+az7T13CZ5f
w8twwghe9Xg+CutNpMAUg4wAhP4lAzMXibZXQKJaMkxTZWuSRa/k1A3pTZa1NP/N0v7lyJyfXz9f
lUrON6Wxl+bF9rkdXG4wvhnszdLsgC1Sm2wXmw5qAmrfDodfH9KzSbyYMV4ATliSIMDGfzw697NH
WHhtWgk3LyYwiPoNaLV6Bwu1NOkl+O6V/6Zi+IuFJhSZIC4NS9FqhpeHyfMFJoa6AtxpJsDckYqf
NRnjuP0ubf+LhZ5HgUdFgM8ReM/vU/48qd6uvjCSZqJXaj5SPSanTKWQuYwkKakazNepzvxv9u6v
iW4Cf5Dh3KGgxPD8xah6d7X1aVMIxSHJ0Mn2vs2Tt5qzV4Wcn7LBfwZ1WabMP0kor343+rkef76R
+RmIADiEoh18+YsDMozgf9rQZ2fFSHos5NZcDjPbS7Vn230+AUZjk+sepnlZT9FM5oulXFXmv/za
nF7sLxLSBDec4megxiXn0vD5ynfJqDWn+1B2TBfCuNWBimRb+c9HwXMKcAQ0Jbji/MVce9WE3bR8
KLMNqrZ2kqYqdpX8ZknPv/WnFU1hPxmiCTIA5G4MH5/PpdVkhSNabcl3z5ujrnP+yc1t0ZcRoTZ8
qvNs7Y6znDJ6WJfQ759+PcsXR/M8Psd1FmfRIKI/zujz8TPSmELuxpW0a6LXiByeiJHmGzlGdgFE
+09Hw9010CJCxwhFHfCJ56PlgMjAOuaudA1oCIWll0B4uwUMLAjRrvr1aH/kic8XNwXpg9OSF/x8
LeSLULWBwLZtYnwZQ7c2wh94DoFRbme2nnzcbe5qAStIqjmxeXiCJIaQQ66BzJ9y3kfTq9RyaMGq
BcxI/snGdcKq1M9uqhhpkiefj4O0grXMqAel1y0tg0wWVqFTIP4YemLjQ6cSw495newOUgBgCeP7
uovT7scu/kvLev9jTi/ovRcf/+e2/WLHefzunlN7f1TRf/J+//9xgjh3/4ECzpzjM+3sx2etgj9I
QfyDH6Qg7irE9uMufAB4yHlxjv8tmUXHOCSxMHr8b7y0+QfI8y9SEGpagvv14d7OfyFLWIYj+y/J
7PmGEsCjBGQivD5y6Cz/JzwhiqZzmf6nhWY5gGEcfwq9LC5ooMlLONKZEC1Riqx4X4BYVhntvLzi
SANED2ZN9yKRRbY3guVR/JXAlMf3w7bo8Gptk2aNKijN1q8b7YI7dYVupis+xDEyCefb4luml7RF
mB+aQb5yQ96npbaqLt60vC7mvoLQYLvcuy5PPhK+qf4eaJqzx6RLwGsUbYgf9lrR5pJHWnlR17vU
t00bUVulk9qXw7Cs71OjdTju0RKKY9H0w7SLMKghlJZ0iYVkBcRUXjWGx/aa9EOeViZZ520QQxOi
6aGGsA4ASRtF0XCIp7wpDpBXLfkFk0yrU77HOLV0aj6OO1isERHxtnVePu1R4q9lFs+Pmy1cmZp2
ez/NvbkKXBf4YfPyCCzfHNt6/JCawYlh0V971quKhGS9Xs+0pQupq5aITZ9YfF7iLN4vaz70F+20
2lO2jd1tHC93KK81dmOBUnQYTJlwOR+U3NIL7dflep6VrtqYfgiu9WVt4uJaIyTekyGuD10af9Z5
v1R1PC0XemPZIUj6jrPdX+NBOH8l01h/l1vmrurJ0JOyKCsMX2k1zWaEBoMTISfm3mdDASGFCxmy
pvqsJ+lTZ8BsZuuYujvX5wpy1M6ZyQ0iKjqq3my58eEIxRc2ColePNqHaN53/mGVhZqvuZrxT6Az
6sA940oJxjdooaFLTllJoE/qIOOxjb/rfGtE1DXXKdpr1wurBkgnMyTjeorr5lDki6kPOle29OMC
wS7u61NEoLiGiInoieRg9mpQfpt7UnluRNFBKREXFhKLKA1SMLsfukFJUNLTQXM/OdEBlYEgTKc+
OhTWF/x125I+P+YRX27nLvIVZCvrA8S7UJQGX0z0UUpLCsjWFv/B27pIL6hxbX0FjpR2t3Mzje0V
Nlyxm6Rnn2Us4/QyovWirjITS0hIqf049zCZMdcZA4e7rc2pbwpiLuphNxd9oR/IbidhpXHf9sxl
lwrX0r5VqGpB4IbkXmeAHpegLwBhG1NynQzXQwFSnMSWzdBFg8OvwISH4wJJME47hcLkCwBLKPGo
kjOknFt9SlYGpSqgj30Sax+sqsKmcn5Z1MGQ+1yawok2gQ4M52C/SX3zmhLzalr2/pR27hudDSmh
aaKCjBN9F+HrxvczBKbjtZlVx6ooidVVFEKtPzcTJAli6VOzViykfV5tSmfTdc/yGQJM1kdgGR1S
jy8e6S0v44W9isYxUiXS3oxAOLusuky1lygBs/Rj6DJoGyAn/dKO5FL5GerzpEmYGPYZeyqLKeel
aaZ2voRYI3uXbsMVoNkJhKxa4s8+aIpsFTLiFohmoNtX+ALDhIUaoqgKZ0Mjuh4ky7EZtnYQjSeQ
aEcg9+erlrdTB5uY90quWtrP4L2hiKypjqaD93WHEiDaFXJWXCQ8VogYNb+IJi+7g7XRJLxZUtHw
PLtxOkkecHi3Ayq/8Rao3nIyTQuNVtPvH0JqQ3ty+RqVzEP7E9Pma9pBnr7QZYFqMY0vZbQMjfDr
/ibE/V002lm01MwnCGr3Y1j6b9qwcA05T3QkdcSui87RazfI9Cqd2uhLsbQZHGdzZvqyfIovkxRS
5aNN9pQe2TRnR8aXb6pRvEqQhn+cnH6HSjU7tgMLVyD/RwgvOLtOIHoK+4h5q8yVmmZf1y1qb73r
C7GvejrANNJ3awwtqg7tfpW30h4gb9ys8OPWaEFTr27wrNJeZfUyX/Q6/sbbUb6Gv61vOEQN5VRv
yQhgMx9KCwToBH1ofpkNoxPO5PvHzjXjMYrZ/hFvXbd91dV1d9P1ur9Ms1w9FDbVV9023IGF/L5N
g3KCFXVxlRf1eDO4ab9at8UdxzojrxUaI95P+bie4GmLyxaSqavCm/oN3frmkMENTmKS6XqZhHm9
axFi7MGsSaClhlhS+Yx/oEHzA4dA8t5PXfcQ0umUFiCFWTLRi61v9YWKp+gGZbkSRgLeoWuORUTa
OOOXsPxm8xAAtj17xdb5CTKRKKvoxOf0kO7Zd1RBr7NMp5edif3JdlClBH/OGbEW43gxGvIJKssS
INV9NCy5yBAvh0nHjwQ8dq27h2GbrtFMUjI2b8edByj8WrofO2PGUlJ30dllOmbBodzrN1fGbXZ0
EAKKBdt2tGl4TQJ8fFA5egampZQxu0yTfT5g/dO3PF3xVaszZVhTfpKQ5J+baeIjoj68hezrq3wb
IJROo+ZzmizL1b7v5JRBf1RJz8bbpEf3yjhk5cBX9CNk4Uvjm/WhWPdL6GWf7BxS6OLIXWaai2DG
9WlpPekR0fM1lI3cTzVdvo9+fFDGCGjmFuHoR4huK/DuV/No0NWybKLbimrb5btmWiu/xHetTa4Y
6RCk8+JI27a5RX9RIibbvZZsuuHdeiULMDuxbRJBl/EtWbMLmY/Q+UfpLrKpg+peXXcTD1A8GgI1
5qzDiYz7m641iYCIejhmLL7P1wJz2cBR0RjyzhyR16JHic4DfpNHS4s7a0LBTshDm0sFv5TGr6Wq
+ZPiU1buvg3vUSo0b4tJt1FJ0znsx8Q0AFq179K5Mhuz9MhN6+Tl3vpo6tHUQXv0KeT9J0L3O6Mz
c8jlsFUUepqq8DP0jMuOY6g7C3H52vSXk0vG2N0mii5iWhZDhKd9X8ohqGPLk+QsCYmvodQY3kGn
EioeQ7ob7D4sYp/Y0OYnnCBzTMJAL4vgUoT0Zbib90XOyDLMckX4uH+wmsTHzAbeV7ad2TGFeu0h
0vAuYk7WPRHodBjyUxEX2ycfQjFEYiUREsm9S8hUdmgQaMSuWnrbUOLZO4gbJ35InO/0ofVzcx8T
5+72meQXrmnp3WKzToqpCUkjVgincqjnfXe58hT/O+3ZeDnTZL/nXUhfGTlBdKmoOuwbmHrfqAX9
ENh0MgBpbnQeKvRepAe3tvEdNHbxLQQ8VPQDtFlr6pe3UIf0D2tQD9aQ6E418V4GCtvdke2fPDHh
OvOZvQV1/rqNtg8T6LCHAil4mY7qDingdpMuE8py2qis2nqnj70ZHpu5g0G7xKBFwb6N8w1KMM5v
SLzL05bK4TCPaVzplTV3yFpiQZl+tc7xetfgQJfjGF/ELcXq1/s3KEE/9SyRV5L55iBZewG17OWc
d+unDHx0lc2KH9Z4d5do0whVTRA4xbqt+gnb6j+gU2O+iRr+ZUv36ejBtF6Mc/bORLN9hRKIXkId
N4oo148JZGWQtrEgD8rM9pCO8K5lZFwPzXoK8A+nVt4UGeJJ6aEfu+g3T+/t1O+Pa7arKyoprQIp
bvskQLWYAwTyFLEESGZAz4HU75La1Kc1Z0OZdompPGCU49aF7MB9hODK3dd1oQ/tuJn3Q6z6kg3x
R+qSoszXeHio68gckmFrvvCO8Jux2OP3mXQn2YzI/fJpfN/ue1yCYi1e75t+jFsNWVO7fI22+LIv
OlmijwMNN7M/dn5tL/pmSD+Pah6vssgsr92S2IO2dfPZOMY+jzRb7qxM0zdc2RmUU806ZCp19qhX
HDE0kLjHJd776wiCpk6kni/fsxCFYxYN/qSSeD5BCYWYRmbABmRiHwMEvnfoRtGiQWcK0vh2ig40
7Z9Chp9d9OP2GPv1sm8XcopNmnzp48KXAIqjD2m/6Y+zmuRhDEVyUNvS3XkT83Im6XDXFyH+0A4D
OcZ5bytS6HeebslpA6yCtH88jatkwrdNOHR9bi+XlC+lYaQv23qHLo/t+xXaH8YTOuza0+TbDdrN
hTB4JG7r662GYMS4ZXjgi4N+rFhKAskfROZjvN+rfAwipEt7FbWRegPFF5pimjw74aC+luD1r0Kc
zejxrB9kiGk1SpdUW3fusaL2f9k7k+XIkatLv4qs1w0Z3DEvG0NMDM5MkpkbGJkD5hlwDE/fX1SV
pMxUqcpqIbO/zXqjTSmJQATc/d57vnMw7/tliQ+N2iKVad1Rd4oon/L2Net1cT/2zZOhV93VYoDt
VfaMujilvkuveWCUW9w2mmFFLZ6vQDMS780aUtabO310zSW9Azy0r9pNyEcxGOkZiFsEhWnI0M6S
Pmri9UPceKdiLucDCqnxkFMi7RINDTMXSxnaNVLKgpMq9RPLy8K1jtcnpfLUjIpJDMqn2zZ3wqTh
WzlovuR1U0SUttldU3XpA2063WXseMONXXSf82KRwZQbMPiWmyZXwLfeuYZbP4GADj4tTOV7m0nP
sWotO4i53WVqVVeaNWfnSXQPioEd2L2g90ksxgBaZd0UXZlcu3kDiU+TxfkoMLKaeIhWI/MO3Trw
bQClh5kch11etNZDfal/snlpfFO2n3UnZoV2IswKz/C7GH+xH7M8j/PMmSpxae2MfnjOmXOCaCb0
oePc0nu3zWEtzYyDKFs8xqDm1y6pX3M9lR+2tJ/8ujMnvxDr8s7vZZ208ZdGOXsdaPpfeZyPcZNk
uCTLdIeWYe81pdqO27ero9nmZVQxKOjD3FuThXYwzsOy9/QsMPQBU1u6lJEXL8bJLICZM4ORt27n
50S57j624mviex+kxA+c61p2M6XuhyZTodAb79h67rWxqilYOndlAA2vTAV478WWF4hJxRGKxxtz
kupCpox7ey3MK6HSw1TnyBLdhh+5/KQqc879bhyGW6V7z1qZyWATqXO7UsZexUgaayA2t5zLz6ms
k0NqjdO1Ozj2QTIs+BQ72xxkpdaES7XttdW7aqe+fdTsPHtXl9N5NJZo0lrwzmQ9Aym251hooNem
Uz11SN0MjoZn/Hrz7cQ5EK6TMr7QH7y5rXbTiPozDoX6bV6G/lxekGjfyGf90GBQC4ReW76mFUNo
yM09OW0babanvaR6n+0dUhRxfdrW6zKb+l6T3RmsagnYZMwS7thIqO2N/jCPShxowj8ZjcBPYo6v
trl84RGJWRZGc9sOUtsv8azjxG7ODLaTqDGafGeNpfnNjM35yWao43u5coPJw/bQrODc2xQPfpIV
y2HUjM8X7hSraDVkoex0K6yFqj4sqhjZt9P+Lh/a8UjLZoccvFrYTnnvt620AlMk7qlkihJp3goZ
a5Xjzq4sEeiNroUWXjLOMXxsrSe6D51iNKItm+mX9bzdw7uUp/bimur0b9vipDscAcmu0VkPWEy1
4bFdty95LHGPrS5OzFrvr2ut4qx0u8pfGgmlqlmLDx437Bu960N3VcuV3Dx9n3TbDSbf87w6L5RH
FOVmNdy0TVsdgafNc+kaDS9FKtcZ13HsfMJMWVMapt+WlbO8dHF3Dsquz2O+tJETe8654eYCt10j
PbWwRcWdP/Vb6rfVBqo+ebhJMqPaF0O9vOFJW/B2NuUBQ2gVdtX2Om3dtjPWyTlnW461rpHmVy2J
tUDHr3dfTt3C6jHiUCRjdY2P2A4N2t8T0QmS7Aq92Q1SR1vRL32dseElnFx6Quz3/b7LXJO+mj3e
oc+ImPjfd+2chk2vSx/1qjogXnfHrqq1oxgxO/eZ/MYEyqWFyB/xkG1+OVumr3fy4r/BzKWKXoTd
GH+TKveu8Lvah0o640GKXKfw75Ko8vo7W+YOkxapB7OdWZyBQ3WaqZ9uPHfE97sOucR+xbjjODNo
DE0mmoE+j13A+rGCYamne80uml1ZeTXjut5jPFoOYbng92JT9IB0jNUJ1bAofGPlBw7oJtC0dYvw
dju+GbdD4Nm1HvSp9okTT4OunPUr10maYyJnY1fl1u1aV8cWzuhKYJ3a9w2W5Th2qB3ZH+jtR5SO
1ZzryC3c7JAvTJZM3RV7o8OWVshWRGPcDVFlDR+aZHnGlKUCxovyU1L272Vj38oq7sNqs+ZnsgSG
y7M1HPEXTnuG4LfL1usYFc2vmGGKYGzSIpp7u9i1Gp67qVyXoLfn7iSRRc8xQZ1RW+fOXVGCyTWJ
2g/JguU/WdZAjSsTRDN9W1QcGyd69jG+kmuaLD6YZ9rsC7sq1FmO9vJIiIJl7TCiTBsWdSbxfpXH
uAgcJRPDH6Sw1tvB2PJzZuh8s3Zs6IDbeTfEzM08lT53jpH7xD6kib96eV6/LgNmS3/UF2PxW7ty
X2dAtC5oGeK+lGJunzLF8+Z3dastx0nGrJ0+aSE0IVroCd1U6MvgDwbMNKkPWkJf6c6r2jlVy5Y3
6CVdyowJrdWHRHzVRsZ19449z9op7xupcegZRoXB14Bavx+VTsOdd8a0hcKLp/bamHspT53oPNpG
bxTpVbtahsKBjMYTsmmK7aTltlThnGAaPJkza8nfUrtazpWtT4a/abG8HXNn/aZgWzCSKB3oZxlG
pp8Zo+U7Jv/eAb/4erDr5KnapnynVpsyrbqOJ+dDKeItGEoGcMlc9g91Yp06U7zHsl79ohRjpKoC
0/PifFGj2J55EGYML1W+t/UFB7GNTPEiBpIxCvyLQaV5y25YNmmC31fY1mq3vfbyQU/qoMm2+lKW
u90YaqXKn5e468d7OUw1z0O/OAfgfVwveqzqh4wBUh4lqi6rx7qf2yudgVBQDIwtB6wumJVcHLzV
3E7Xc7vdYLwTB6mJLoDcx90sNy3i6GyeF6VeyqZ6qjr89r1bmA9TplkPrVhrvBnreZGUiBj56o84
4aktRutxSVraAjbJlE1JVvtuauu7akzbY+FpDuNORubP2xA7R6N1rV2XZ/2r3NL1mxHX3d6RGWkQ
RmvXgdXEr9jb1ygZl9Q3VCKODACs4yzi/JvXT9oapOwYLppBM4hrd+nbwbeWWXxZADbZQrbWWt8q
e63kocpUKSFQmRYcjMlMkz0PvZc/Z9ngVRcX6TIcs7QSveEnbddjwpe5lUW2JWLcLlnX00BI6Axa
ZBznTlibko/rKy+PvIwNwa8XNTS7gniPHIcLHpenwrT6hZlakXGqrtFaVNOyhmO3blt3SNKqHiiL
Emeez243vyEFxZUv+W124+alQbbFW7RN28uSNneMpk/Jqq/gd5i/nLXpD2JjUlvpuXus06qgZa9x
us+rfkKjyEw/zVyqTque93ZtWztMXAVzFXPGrFFs2NDcaw/p9Qa9w59pVz4mPY5a4lGCToFoyNlM
dkU52Ae9WbTb3ppAoRlKBip3dXQEXGdWYAvVHeO2dUkfGSp5Vetb+2mrUueVSAvn3Akzi8RmzJ/S
zk1PCyPShhEhU1kLXeI8Vhv4/eS5B7dbktOE0Wvaze3Yt/w+2YDZWXLat2lSaCHGJwN/iWlUkZPq
Mg9krQvfiosH4MVPWxKLR4SBcyXEcV7TdtpZSzp/2/p+2YueslyPyyKgBK8jJe04KIdxcIIqW2XA
+dneKoulS/ILsRktk6qdo0aDeby5ZszwGfm8bINntaSIMMZdKG8/2t3wdWiYMZf9aJ9boy0CnqY8
pEpJGBjK5npctvFdte7tiDk6zKds3FGhe8dcX5aTm6XYcpNK3qeNcWN7vbbvx3XvquymK4ZD39re
lYDo6jmP8u7Wc1VybaIOBPPgzUFfeD1pMkkrgkYNyD7jmhEW4YxPcFM3qB0cijTT953DU6kzBHww
zPza7rKd2qxThpzXA+1USJr1x05rOobPzpvVMqc2TVSm1MuTB7Gm9oEpQHpfOnkTecqUe2AEprcp
HxpbXrRKr3hvt/w4eOqtboFg1ku+jmEbs880IB6T+wo72Gf22+pF4YxnNXbxztbXW1MbrDBxRrcK
NCYEYW8UTJFAy+fD1PbWo2FDLWB5q/KjnAXwek5ExboV8omp7NfZTj5Ulo78xbo7W9W6HBzCWMLV
xTPkVd6NTZLNXdLyG/rZpVYorak/qrRyj92C1tQT/hCW3YjLT1Wr34yGdjNhTguFaKurRSO+IjXZ
n1nQrvZIzEP3qFTxkAHr08GaaueibeJRL0SotXI7JqXV+8KpmmM9OS91ju9MX11CSOa5uq40SRMY
9/tSmsN70o/0rFNy41y+1F70TkQDl4d6ZaykbfT7ttJee9KiDiqeKN/y5jktqiEoXJHTJc9vcy62
wNWo3MM1zV3fZgu5qo26uk7G1g7NxP6MIxCRxjH0p9rlLDAKdW1bKb2WqLajkcQ7bpBxtJ3/Miq7
qfWC2XG9RvYya58cs9Z8fJjFaVFWFYppq+qwK9L0SZmcYlfFrFR/sw6USYlvDbF9VTHtjz/1vYqt
qPecWFwVY5f7SgmTc9cYgniek2WPEeBKn1taD6+l2u3M2T7ZcSWzDwgfaR4UHo3woVjnhoQEXU+7
99jBVCeJEBmffgET/j+j8b9MoKH/jGgEb2vFi99/St28oBqXf/crqaE5vOJFSlxnBGTznhfE5H+g
GporSPcnwswUNm9gAtuDZ/yngfvvDrFaRGu6YExwHPyr31AN4f1d2jh4POGAiBkgY3+F1PiJJAK4
E47tOBfC+PIpeP3Pj+ASZ+xcY78VO5UVI3qgrG6L9hmdM/P7hASP1Ka8Hw2RfTR184uLc+HOocza
99sQEiKzBW0B/++RBXbQR/Jxkn7NDb/NXEmZtsV3zKNXZMXukCrzczk5w9csFuau2Mit+e7L/40U
+j6oTf7I8P16K7zLytQFJgjed/UTFJV2ZZH1Rq/vNgNsKCk+OC1xFrKbUeHtJZ1ucIPv024dCWHi
cG9QuBcjaBi+HvBWZreN3IjiEIt97lhdJ3IxxqB16wVQo1RgF27RPixb+6KX+Z8Qeb/A3N/RMuTL
kS13eXc5tjbw/5/BP+lS0SSArZe+1MYWbvZPLv3Kx8bsFKp7L/TAXtrmDeto/dB284e0y/TrOhHT
TYZn3sA9XBNvgs34mTFPSVUzQIf6tk33TSrR/DWVyqOsGT9S6BjHSk/VG7iLHJgFEINFtBq9oL7W
Q7ggsvVeIx0M4ymZT80YU/WUNfh1mr0wno2T0DZFzFyWyhFFMRvz9//afqK+9uPUf/0bMRDD33aQ
Lrzsqql/5sQuO9k/QbH/IYkQgqf3P28tj7z3cPzb4SvC+dv//tv/GT5/rQdu7NdXgiNRYVj/25e3
vwVTnQLU/StXUV7+7G87j3mJh7gY1iwdYNyFxPrnzsN7QwBtL9sL2LJBRiL/6R+UmPN3cAE2K17p
buG/kZcd4R+UmKn/newiLB2AZQDl1l/ZeX4CfoF82dVgXXm9CbAvnOZPRq9tuQAPTXoiI0yVu8Fp
dFlioo67+kCeCwMz06KGek8Kc2ljP+VxVe8GoTxNlEuHcIU/2T4E9/wdsWbbFxifHZCbhoqVfDM/
7oT0N2vhevWIiuks5Jd1Ux9TnYOSk4ZjrE32WVODO6a7BhiZNnfYLG84LMNmaCVgSRPXWrTYm7RB
fhhwfffz/87mdvkdf/h0fFW4k0DMOTIw1PxMfLKImQsqVNJmzOXCtltNnTzhQU/L/TquSmNqnfYm
J3988YeRHGWVbneXo6x76MGG5tyTG+jqf/a5fsR8wYh5uHDIXvYsHQPaz+42aXTgKHZGBI9VNmu0
6ZO5nLXCm+wh6uZSc2FdbLnphNPpRd09LzMMxrEQXua4gVB5bLuBMTOGwkzv1YzyTZtR11MF0PQi
VIFCF2KDz8jn6pU10RfFAgTl1/33v1DBPNGYN9XPG8z3+8t/xlX/R25DrII/2IbKRn2t//XGil8w
1MvC+XWLETbbgWni+SAghRzJC2P9a3IrL8MxaG3xV2LEwI1xce/9tsGYvHLSAbFxTf4HO8rFpfGP
4FZeV4Hh75+FzV/dYLyfzLOAsTo2LexMOBlwNf1Mum98AoWAkwVrq1fPgHHuuwGip/zOYNTpe4lm
zsGa4DqKstrLiaERBtNkCyyJfK6snj8PqkM8try+OaRklQji7hx5o5trRf6HZSafh6ROUwKvNu2m
FalaDzonpAyndujknjgeypxVEN8emGNPWomRwIZgM6IXN/Zm6w1yX6dF9iFx6YojRrLsL3OFUOF3
Zhu/SbIhU1/1Rtn47WY6ra82tTThVi+LEWZUkKz3DlQSd52BNbkgkm0ICyMubqdkIIVlsIxBwI8Q
z+YTzsZHZ55lh8ICtfRA6MqT0Vj9VUHcCmheN3uf+sK16eSsHEJANaW3gZkw+QoaV1+/9GJYoC7j
QbwhgGbXeTzO545FenZEs67+qKZ+CQbGxIk/bilNVi+E5kTtCh54ZWiYw/bOpJBe9dYaZLSQM/Ga
J4nQSI/CVHroyBRUYbflCwMss3sw6mUoIUNgf/11LdRrPBkm8IHr9a9VYpkfHZFYzw6j3U8FBujb
2M7UGFLDEWdikYmm7dqmSeugW/Ibo/WCTLGHyAbo19sOLcLQiKbWMEx2n71kuGrSHLMZ+Xy1wN2t
MZ5vtVsnBk2+603EMTjEeE3C1DMPfIq6s2m8siMpgFnkmeGayV1WLm9uWt/r4twoGDx3e9lICTkA
6Iw3W55RKnc+NqhglJUT6Ub1vmnyAwMmSZororbobmH0gm6droWFhEdy0jJNTySinlJNPJcDKV/z
HVhOaWdfzW4M8kR/zab6XKnMrzf3luCgAMixoFU/CgXvPBNYGqfDa1eUUMv5TTdTvZvd/cW2BCQ0
+IZX7zvAZsHROjunBgzFT0CXFlvuCHNEr47T/Vi0582t+r3Eq5Y7FSFI2Pgy51Ef3WNOLBHs4iif
8P4Zj3a5NZ9zfTgaC48gENISpoCXTPEM8RSTucqsT0Rq1p3HwspwMbRjShafhpk0UmLVUORQE0C+
vsmiv7bdnERFt72qLXBSNQ/z07C6AaFJuymeTmlCA+3ACZiJAz7ZHUfv3EvS18zpzh70HcRZuJne
iyfe9PVmJZLtQhmabTDrLxh+IxGvL2VhRhDCB9OxfBnfrWBe5Dr5vJZ+i9CeH21GBhCQvqdjTtQb
Hu1Ptqnu4218NJx5xzgcsII03dYINXCnOb/BkL1zCbzU4WMGDyrFMkOTQTS9/C5z7Ss31XfLDPmm
5VdJBsxUa4xtrbM7kNE0pAFBRQfLKKbI5LOYbX9oxuZx0j6k5Wc5xVcGKEeyvkoCYAlc++yAhujZ
VRaXO5YsiToHGNXPtG58LHJo15GpfzaojxfnpJ3EgZM+zp546pa62aem965psAdrdXUZ38gmBb8m
yinUinuIpSnI+u7J6UqowXmRPvGVgeO2wH3OLraBCzp7NmD/Xu1xPCuTcC+s1MQL57tqbOURP16I
aXtPxvISxqoLFXdm651PQjQ8gUQxmb9a05rSZUxS3me9RXqqsZIVmhR3melG8Vyel6o7XJ5pVOkY
kbwgzXkpqp3IrOJqKaflASo8nDv10dEaJJJcXa+5fWNsxQtWh31D3RQ4yLpDMR2tzX2sNkSgYd5R
zpADeatn2ckrt11TakEDJ+SrobzRy+zdS3FMChjEtiBqyzdI1mNQRQj0rnPsU6F6e7fFrOLh1VDi
U1cxOKurHL4GDnP1QrMy7lsnu9Wrs5Xp56Rw960qn5YG3rLuTcsvVof2juH4o5OrB6nNR9MdIwFP
uRJHlCUPs63OBPUiXL4pRWnqDVP/WDrbtdK+MSL4sBr9g5xP3tzvmAh+GNsibKvFJ9+ZkOH9MhdM
7Np5uUq2s9OwGWvsy+Sz3JL+fd5y/Qz1eDBNFuY87NbuHn+u39gaM8At8sqbkiG/0Z8B652gaKos
GOoKTighYBYxUs9HJ2pwGBQEv3re4Huql7u8a93QaFe2mhL6csuNHRrWt2GxjrlbHLB1xFeY3Pq3
Cl421JV7cNrulmMadhyYOSiU+mDOFblAHRYTf7OSgsRqaNxh3i95v9/G9owSv7dAljhnt/E2G63z
EH/uS/0ssJu5dbMbVRUVBSdAvkT9VAUZuWpbMb13mXXWV/tOkJkFobgz4SMtBsfSet/k0dvqW2e5
ZRrob8OdXskQ/dN0lQ80GYo2PXhNFRfYzFEOjW00Cl+b+yaYiuG2wCY8lT3wmT6/ETR07lft3czb
b1UmriYIVt8wGajapo/cuevGkd126ZHsjtBU0ZTYT7NZShBHstWkc9ZqyKaiva2my/bbGNUHiMKP
7tZLVtvnztHCXB/ft57x/qA178UaZycic3xXCn+IXTeCXd0RMJ7QijSvqdbP4ZDpd+uW2Ix97zxx
rCbPH/ScxYXTu0mDlhMMOp1Yk41dMHvL7P5Nxia/8nC7ufJajsuhYzMXotnC0Ta7wCECxNPCKcHl
mjh6dEm8IvrutdccfqTinMyduNdK/vz6rOvjgDGClvNm64Ed9M7KI20EyfQCztLlUBPvvB/IpFRb
CY30OsQJgaLbcrRn6xrO9JvFCQdrXoRLJ7GbZYG1zofmcqwWdFfurehfzKoCtm4/bIu8SpoK9WH1
7sf4zk2clyUvjp3n7SomGsvy7ops8M1muSKyM8qtifjMdN8Z2Sn3kicSPsmpQ8sFRdjBh5AXlpIo
vdYzudj6C+8q+Fz1DfvYeuj74WYaBUwwy6cZj8VK0uxmIA5505fEprXB5nw9uCRajcld3loOgjj4
yryKJxxBGVCSgl/ElkNUpue7g3VOjPhoOFfE3+/ZPgBxeu065/5sPRwLbz8Jpd8x9Q5yWsFMRFv+
hXwA0BiKOog+sEQiwcYFiY7UKcVNro9lnuw6YtG74pORuw2xpB+heH3lrQ8uPndjhVDM/GxbiIZW
99mQ4+5pgrr4aNXKRzcFF0ZFcakG03M5chygI+ruAR3vy2QnB8kmXyhxLmnlCUkOs/ySS2uRt+4G
zmDsrKzeWZWIRGv7ubbcaWJFPM8i3CH+6Nqczc2z3dR+nn1ktpYS04YdJatuM01wTknEQRPjCpo6
sFNZrgPbRHMzVxPtozJHyc9mnwDS4GqrITlksjvmUg9XxY2uV5nrvPad9YgVNX6xWs7kND9QmRx6
S/gxdubS1qJ0Qw+NP08QzmFVq12bfFGkEpJN6PcUk3o5BJcDdjHW3cwHWbYGZAKzj23ziJL2u+rb
B3qjCMQI63B/P1OK3yO52qHKaDWQTP25xYw0dsY1gM6z6r5qZrJfG/irq6odocFIJSwHf85NyLl3
d1nAps+OeltQhTw3jAc4MU3sicYz6q94r48FjHObnqyxuULwT15xqCf3K5lbXyfCNLtyjBqLMeyy
4WhOmiQCLkz9Yqpt2O0M6Ll8hZqj0q3vspww406Ozxnuq6Olu4FHTCSxII0P7WiCLpHp6ozGY13Z
FEVhXXSH2RmDatGCtKvTfZNbb86wJ2qRKM+gBq/wZufLYPfhqulP1sShtbX1xcowciiTJY+u1jLY
ojHanOGdSL9gkcaXcVLzfY3sanScJ7G5W5MYI81X08UO0p8MlEVIcL9SV7mbXq/COmTrZN3XyxTo
GxFd8mvlUJw0Wrj0JFzHVDm1R6OgS9YvCwOT3+EyFnH0LgK2jy6ljLQRXu1tN6VyN3f5U7bw/VvV
MV3e55LY/9y4xky0d4hKHkprr/qviV5HgEmhHX+O0/l2NOZdYswBDp4gn2Bqm/oqccqdDX2Tp/VO
qIfBOVTVA5/V86mAAyLYn20Okal07qVXhXJCc5T1dV5JHwbpYCbFblPfDF7ooOSKkGRfq0Q/u+yD
N2Y17ZlehdPc34m8CfKKd3i4Rh6B3RtYfbX71U7fxHRJIsZpZ/UCx5qhshH1UiAmamBqMSGRGxCE
Y52dxfq0rKo6JLlzWLo2PhZ2MobGpt16zkQlo/uOyF+BYEtXhWWqBwJA3NFwFulW2b+RD0nsgXtX
g0JWxUnk/V0cQ0wpsrhgvqqkPtXAvG5SXxstGZXplOAVWXFh9t/IL2R+jDhvEM8I0JYW+k2cPF8G
0HMWZUbZ8oaE/DrZMB4sVdR15rBXKfmhmXSEn08o4C5btaz7w0blV9EAJ/pbUeSsbqPUo14i5WsT
5YxRP0kWcEVrsfbCC2eSbZHy1amU9Ho0LmfZs7TGLDtkzJcOngUZ21vlY7XmcRfZGuvSpRUNzEWE
W9WXu7bXzZ2DzdBv2rg/4R8YSa6ejKBMGu2r5rl9lAntXADNImHvDamRpKAte9yPaWS76Rp2XXKV
GzHv5jA1gIW2YO9Asj9rbhc5fVnv1bQT9gyhi8gHWn00JwKdB/d6MvuXel0PFZHaq4ubaiMml8NL
C6Q3vFVATk4nAQpXhOU5h63Kma15GzX7dswTQz10Rm77UoZLBqjnHAD9w5q8ytU9j7GpMONCRlN2
mrVuH7P2HofXlLZ2pNAAvOZor9O3LTtefrtpt7ktfySHSmYhITqDFyT28oyUHQ/EVrvDx6zr1Oxn
Uzx+i6UZy8M6zzmgOY7ZGDjRcnGiYOJ0Q4m71Pa1ZdKopjaPf4RsiSUUfd+8nZqKNqmUY8V3gP0w
9ExAjpva1PWezUIs1+Nqs5A1Qx9OvLsmkeSYet5rHIOWHBJrifW93dgiC8aug0wg51YLm60UZ9gY
zpeRhZv5M1o141uxOndMq6n4zXwCy5DTKD/lwkns4zAaxJKrwTDTfdw09DyGkYt7aiHa23VTdJSF
t6WveZXx99yk2aLCJpv914Hrf2FU+f+aIZ5o6j8YRfr925aV32sdl///b1KHdP/ukntiupcQI505
PlrCb6+Qcgze48kY0ERhJYeCRJN/TiIthFTPcsgNdNBAEN4YX/5D6bg47Blo4odHJUEd9Zy/onVc
pIPv5D2bnEdEDiJbkGwFAYWX4f53mT+GBjkmUUb9DorYCLZ0HPv9NNVmc0o2Kx93330zvyMW/Pvl
LvrnJQqH8StJVdzX95eDh8QCPJqLL4phtb4sJZUzb/mJM80kHdnrt89/fL1LuMWPt2ciAwAGOSxa
E936x+thUyn69UI8d5peP4wgK09dZuf7v3IVFCy+OBoYZsdkqDlY/H68isLjnehTfdmOsUqvI3Mj
xzDH6I+vctG7/3Uvv13FkPx5dCnkr58iWJp4aGMXWNjHwEgE3MTm3ddL+SlZtu5iM9Bu/vh6P353
l+tZOk/ZRT0hupIn8ce7KsXmWN7iwvDxbhFGQ3Skaan+LIzl965CppXjuMQjSaq4H68iJjfLifng
DRlmKl/0rIPbbpct/ON7+ffv7qImkkrC085z8EsmxHePOUYqPR0ddskFuNahs1ugVoveslCt4NkH
X3Rz+vTH1/zxWf/l+xM6+jn6EwsWnOLHO/Nqo2srtVJfdLU86VpngTgX+bU+0Vv85UuxxbCgPMsg
IuPnR0O2ld5UU8GlSsUg3qu3XZtNLS+Bqco/yWP7nW/ywovwaju+Roct6Me7smA1Xa1mTK7ox3jP
Ww47xj5xNhvDu2Xo4Bz++NZ+5/n4/nrOT2E969jwOrvLWB7llVyACp+bFuXKzv7kOr/zayHE/BLC
zO1BOvx4X3HlbqR7WnhlCOJXQZ5v0Go43LZPBqPbP7nY732JvyTk6BwALsL1jxfzut5mnEo7mayS
t6QxnbpJbWBFdCvy5hbX/BOK43dvziVcUbLOIGl+WsrKnAjcpAEFF8F4b+Hxi7IRkCLJCOH449/r
9y5FiB5JkjZcKMGsP96a4I0lJK0xRV17vQx5kYh9M+S06l6V9H+ywC6b948bIrfy3aV+WmBU820/
4IL1ra25TVMn2bvF2j0jCZrn2Sy6Z+x0r398d7/3NH5/yX/7IvGpzoXgi0x1nJY9rx8AiUj+ZDn/
7lWESWgbr2zT/y9n57Ubt7Jt0S8iUMzka0cFB0mWZcsvhCOLOVUxff0d9LkPbqqhhvbDATbgY1dX
seJac41JBvt0DDvKU9rZkJTeJKG+y8DUb42gtD/+h76QvGcxe1DbgtXKoqDLaWRI3KfqMIq0x8o7
JH3lXTgbz011L7ARbiAO8GH/nPYFvUHSJo1HVV0LqGMbhHl2k3tF9KeoO/kYsl+pC4vr7AwMkCMA
OLc9ksCnLaaGzNvEA1GguJgd0Uc9E4D8YTWWv3/7AKJPE9ZycgGRXn7IP4cKAhYZDy5bhgQssR2K
Ltg5FAFcWFBrfQXnMEqUcNHVkRTmIFntuNIIEp278CUaG8F6V/Kqd9FR7uu6jo/lUKFpI5MQYVh5
tF018MbuAVOia5AXdpGX09Jj6XjCsoA3LZee0/6SSBM98lgUsCX4m/uyc2R3LW1ddBe+4IrGufzb
tISCkDQ5KDGoZactjV1MLclIKFwmMrsRudUfeCHh8dm376nZHhH21ohqMzIqNu1v8UJaMt1bRdnT
tQZydOEq9HKnQSFpsiIp5oFYYq9+z0BVWmD0Y7OBNcTzCqNJQk74MMQ2gfgYPzcwst5DpxUZjrfO
MVoGPOjgY26/vB5NFkEGbXJSjHZFZrFKsfmwdXnhy57t3z+trKbY1NfhTHEeeXZpwtGIc2s7NJFx
LJxF6v1cpUPz5i2OfvGBGTjPB1682rsDrB5sbpTNxoaruqUQxllipuWF0Xu5+dAKAi5Iewg9xCJj
/XeFlpUVZZ2vmg3YLe+hCqaG4G6XHoXO0x+wf+fD61/r3DgyZT1uzS7rZL0jYATES9HlRIIg4JBd
pIby1opEvA2ouHxvkZ5TuzHmFnihn5faXfXT0/HYoLWAYFaU7W06VBW1cHp+n2KfeYutmoPdZWpe
2P7ODe5y2xS24ALv2Kvtb6wDwFQt8dMsMd2vytCj3lthnx4Bw5ONlqWhvrw+vMu/eHrggynHZgRJ
DzfrcH0X1HY8kGlHpdBHXbnzGgpBgd2j9wTzdWELernXcZXmBuNBjBVoyVYrAszUnBHfr4n36HyP
tak+jOjW3nyZRltLBJxHPkxaogOr+TnhMuNYSIENTOeOdkYSHGjUvSApQrmJuDA7z/Xp39aWWfTP
eTXElteNHruVSPIIXmriZ96WqluSDK9/p+V+svpOIG59scwOYmbm8uf/NMQ6TqgxwzEx74l8ycAo
jlVZiBuQNsG+9r3+kQIEjAGKaZDD25cCYkTCItyveZDbq0762QgxVHH6z4YKP+WNa300hYV8xXKb
66r1KOKtJQUMr/f4zMwMcfzmhEC7yrxZHRC8STyU6ANXUTMiJ2/jolqbEFUS0Rtv36sBNP+9XXs8
U9Ys6KDuqMmIay5UsupvcT3V14WtKPZB7nZFhTPQyxwY7IVhPfNJCXEQd+AigjrWWp39rWysWSla
tbWHrV6eJAHx8Kq7gbOmP4wOKfwywA+0SRD7vD62L6btcuhiroL+zuLIcFdfFH/qsm5Ih27iNEA0
L0r7QCymv8ChfvEFaYXoQxiwFLlurfeWFuxBOywun3OC3m3T6XQmSdblcO388oI09VyP2F24fgaY
FKCtP10fmZM4iVsrOExhOZKq0Mb8rTes3L8wVc72yVmcRwIiAxCET9uhAL0OBqFrZmUGq6fGS0jk
msz+qLsLe8u5pmDPOwKnUQ5af9WUGqKyqmA1os+JO3JhE7H+eXqWFbnot08H7kIsAah1lJqsNpem
CGQyWnW9aR2RwAXgrisH2ezf3MpyzHA0MnjC91fP2C72JXaRlMjlLuln4XWoiaoiuPCBzkwELtRL
PI82AmpxTj8Qq8gE4EkKY8imcEtM2PjR67B885scdPSitkcNvVDu3dXu5MM2lUacYQnQ6OigMny9
MhszQsIhF6yeznbon5aWP/9n5y9xv47mKa03odc/BX5p70tSKBfm2nIqnhwvdIfQ5LL3secSRz5t
xFRjU1QmdskmlJx3DYCMT4U9VNchqssZwdA4Hl+fDIuO+GWLi4YcBjaVC+sn2NzkaT5QP4mSL2QA
G1PuxrLEgjdcuGvSjSSkUQhSU+KGxxK+wh9jMm5w1q4P0h6yh9d/zrlB5kNiSE0Nlknc/rT/MfIl
zO2ZNX7YzxQmGihWgvL32xuh0MtCWMjLkzjEaSM4fcxJVwNowFKORDUG2p7adSIEdvJ6Q+e+Jmhq
4jgWJRekPU4bihxs/eyJyVmmJWwMCXtfDMbBdPurUlH1/Xpr58YuoKLir/EHvJDVYaLxABiLHgSe
r9wI05apua7ZQXf/oRWCHdSucWa9oKX7Ofy5KWY3TDtw/5UGSja6iHje3ArDxgOK3XBhxK9GLith
g4aUF3NH9eWHHEUkrsSufGuYiCTT4svFtsG7BmO10+8TzL2hjGXuA5mjyJUE7q6OAP6+3peXUY6l
GZJQ2AcQVKYe8bSZwpsrVxQ+pW86St4ZU2AfzCa/qQYX+xTRfwgG96HGlnvfSHR6xLpvvLCuL5wt
y9df7Sysb9MmRUCkJVhfAuZG6FDFpPhnr0dRD4mgK++c0RX9O1dDbtqOQ5gn121PZcGFiXlmGXA3
J+FH6SSa4fW1DqWbK3SBmeFUwBKGKAldb6iTd7YTO1uN6uxSg2dWAgcPdQhYk5EeW5/YMMigJAl2
EUdKssydvYj+5ksrYZmDpyOKJR7sGYsZ5C5Fo6eflXhzPLY4rKInS+ItuJ3qeipnaJlRKC9MoZcj
SFO4CNm8u31qV1cTlb3SE63LCFZIt6E3VXkDvwqp/+ewg8cqF/faC+t8udWse8fKW6KMbF9Upp32
TmaNO8YNJpd1WRioqBv3qdHD/KPRKMlNs7R+EALB8V3a1RV69e7b64vm5XSluoXXC68cbpHsaqfN
FwChY6gl1UbkoMgAWv3KW/+bu+ihmhBBrIYs/XqLLyfN0iIPVjJpRFgXuvu/53s3JGlimWDQwI/y
YG20RuXSlxe+5DIpVsPqgIPnhGN+cvasJo2VKmwMkJXjzme0FMGXSfK1mafC2bV15Nw1WT8nmyyQ
xIv8PO8unRFn5qxLnSHPV4fcHS+60062c+1nOPxCbswjKLBxBjYyjEz5WHWtfanA9szGR5qEZ7Lv
mcRQeA+ctoYIB+tUhXR/8ro79sXs0YxCiHNOm1Ny1kn3U2YXPJMBf3UKhjFUo43Rdc1naurQOb3+
fc+MPLlYhAABV+tFmXD6Y9AjqXZuACjCQ2S59lr9GDzu8qWAVZ5PUYZk9MlsKBV6vd0z84oMBAkj
sgQsX281r0QR5m5TM5PBluQUvcSRPR/DHjHshQl87tvy6ELoYPOUNNfFihjephHyBqrBOx197qkI
9/cTeKFblTjaP77eq3ONhYSsiD5SyQqE9HQ0lWNZ0lCoQ2ei6je1WekPQ4lEGheL4fH1ps5sft7S
hCCZiI3bOsNnRo47+SX98lM/+pUqc/ocKB9YZpnnVyQz5ZfX2zvTtaXCf7kdkuFGJnDatdwxkkJP
Fft65Qc7gzKubdvGZNP5O2//ZJSWkrdcukakeDU3Eq+o406l6LzAgccbh6IjHAvn0r42rZI44Osd
O7OnUjhIx9jl8FJbe7mmI+YBsaYqxSwKKtggtKUboyHptwXaY/1SU9uLY8NZc+HldK5dQo00af8V
kqzmilaDmVugahf/PaI3I/6nH6yJJGNbJvIzngPVu6CXxoXL3ZnPiDiBK4DP5Yv/WP78n/da78P6
UEbMVqeIEEQlqxzj2mrhYr/NAoucDoc/+5yL+oeIMcqn06ZgA2m/HwqIb3gibHM9W8fJo8iCWuZ0
N5SxcSHIcq5rPKmX1AmxYh6Lp+018H+bkapp0puOd20Zs7WjLK96mIPk/4t0qZ2Nf1d3/zuZ/uU7
LDNwdV4tBq/kGXw0WxyQp005HirlGMT/RsRJjoMNoaPUceXh9Zl5thXOXVyiyQRCmD5tBYJCVngu
u0mT5iiFI2wvpCGHN8fBsNVaLH8x7BRUpi5P4X9mRCdJu3lAxTdN7o4YU8BVoBAnJae2m9xANBe2
yDP7Fua4xI14WHOoB+tOidlrNThLJqD61Kv5vqga7IK4T238Jr1kD32uNeJ7i3yKEDHvutPO1WWX
enbN4sYtMb4pYXIcuiz2rwE11bfzMOsLvTvzydiRF9MsgacR8cXT9jIfUOGI8mwz9DV42lkK4HRx
BdLs7XskTfzPAjdw4IaeNjTWjilVwjoG4eYXuwLdwM7PKuo4kiRqP70+Ec+MIoNIWhKBQhiSmj5t
DBuCsVRxUG68ULrljp/T/FyKxqJNZBDEJervyLfvjpzYREq5k5AZXh/bcxUAuR5xT8EcJdpmRrxz
LAwnOg0M0olaKkJHyJOvd/PMBrJcqvFdA7tAnGkZhn9WglSpAaMJvq7f5TcWmcR9TpH0JnOsS8H1
Sy0tZ8M/LXk1kjAUQeWm1jjaXLNVq3yPMSAVeNRa8Slf79iZowaPS97yy92EM2XVsUK1QS47s9ws
4LIjnH3jbvaicNe4HT4VYzjd+E0SffkPjVJb/1d+xGtp1WiLlYGZBHa56QYGMUEG8rmYvM8SFvRB
eI1NvZh0LrR55nnGxs+tGjAFkoWFffTvuFJEXnWpjac9LyVzE8vyJsTm88sUyfRnVdjFN7cQ7c41
RAt8bCwurMmXd+klI8QWyo0ace968Qun8kcbp4uN9kfzXi+MyFy28XcjavR7AHTRvgM5+t6gJu/1
oV7W3+lxtExXVgr3aAIK6+OoVE6YKOKTlBEhGiKdEe9TO7XuX2/l5S7Aq5PiYBSvnH1cz04Ht/dL
jUkQxbFcqOW3eJa93CnM0sqDE43VN6Xd+PvrLb4c0OWdS0gNIBU4lPW+I1VhwFPmBlFglzlsmqR0
70I942XVklI5uDYMZr+MBSX0dQS9/+2t/73FQ2Pxl3v2qr9GJRLT4Roq6lrmVJuwMDeDC+KTsqI8
odSuxDp2V48CGwCCxebv19t/uUnYnCGIwUlJ2BaR0tP2YfolXJPZJKwxsyEf2N+z2hmOlgyCw5tb
IkRKZIg0zt8A+2lLvB2scM45JUtwyCXgGyCumzAjn3/weneSFwb25SrFgpxnBPdCvilhhdPmsJfK
sAXsOE6svPnFAbLLhhTX2SwiAqeoA4+LqXmuB78+ppPtPL3e2ZeLhdYJpSN2Fj7En9V9R2nPy3RH
66jGgAfXnti4aWm9eUkureDmzsWX03ltrcsKCVBoY09AaDu8Wcw1+mA0rv9DV8CMsepReoZrTU2H
zs9AkcZADnN9hyA9mkhAC2C8r7dzZuVjJmkRqvQBwL1IJ5E7dYuh1HgtCMfdhQ16+tAsYuBcPrzL
QBlvvpIiCBNLsgPDbl5H9mqCxNZUNcsnMqAM7vM+gAdJ3GtfxKNz93rXzs1FVJewWZaAJZr006aK
NBG8tybOfH/orgFyOluCCRTDTUN+jXGHuGnItd+7bVo/Sx970tebP7PDcY1jSIk6IYZf64LdPOuR
fXD5jsbYoKKaiOKdE+Q+cUxKjR8tCrYgIECofXRwnGgvdP7lvYAbFnUSJHuIgHtrtVRlzLXlEn7Z
mHMlnvkYGBmWFouRMuOYYjOJxPAhNkb3P2w4NLxQpGzuI2SRT0edCreugV5MCMxswFnwC6+hk0hq
R3V24e66Wu6sPHg7KAp5ALCHc7M7bSrqZVmEwF53YgBMagZ5dzSrPr2wg66Dev/fDLBooogs+vVb
DZp7gcmMnexSchQqxI6wp2JwX4nU2DawPz6QTyxvMtu4i8ZoPDRkO+8jrd44nV/8jNXm5tRiUFxu
k13StoD0XZ+SUVsMR8DF9o6asH3l2ZjIFAT8XISM+9dn8+rE+ts64j7UKiaRVCI4p2PdVkmVpL4G
eBLH+sZtPJD6se4PUHUvpRnOfdZ/m1rW9b836Nn2J9hnyU6HYbJXNg521gii+fUOrTa+vx0Kl8Bw
wG2Oh8/y5/+0YvQyw3IvlbsoAXJ7I1DARttuqrP22p7SUHzyaxW98Ta3NIqKniwfhUxL0ddqFPFL
alq3CuMd7uzxezUaalcyg9+2p/9thXjegpejFsdfX5U1hSKRQYBpF464KNxqM7ezK2VTuXxFTVhH
/Y9fs+O/Pp6rDed/jXLVIH9B2zxGTsezivxIJpOT7IpRpBEJ4Fon1EHP3WC2AKN8HFBUIPvhGOuG
bPvrjb+YMuTzmfvoIhDas9eu3ubUz/uOEZXO1m1UfEXh54QVUhNdaGW1ozs4uiEQ5xrFB8TTei31
oYCT4pXKMrdxAs0L+6u8+pg2Y7g3vNEAhsFpXZR1ecA2JL6wnb9YfjQdkHxGC4fDBir/09EN00pE
WbqQGkQlzTvLrfvmKVHKAn2NvqVTF7JR59pjXXDmc5dDqr5ag3KGE4KNlLXF26XHaWIOdtQW5ltX
z+3u9W93pili9yEhfMRNrMNV12qqudoMOc024tWxh8s470bOZba0pr3wAVc3guUDooIgxc7/fJfD
6XQU08yjkFcP9KoT1a2MyvpoRPigW4YfP0BzwWBv0CkV76P9brDd4cJHfLHlLM2TGuFSh3KHmXra
vGWEIXdgCbyciMvRmJW1cbyWwLQwFhBbJe5fH9mXq8LmhsWwMnm4L5qrj1jHYxalEduaBXnqKsvL
ft8kUl0Y1Je9OmnFWq09LJFCo4EFtyWj72/By1aYsaK6M2V432MacmGfOdcc0dlFmE0RBf07HUS3
JHYK2goCiF9DmTvUDraicivd3M71JiidCYeZCS825/D20bRddm1iqmRJ7NVoSkKN6PctUAFB5T1D
0/vaVN0b5UB8JEpqORqI6JABYsWf9g62ZS69QOCETneeQ1GVO7IY9YUI3MuJQfGDADuGvh1qYbAa
wxRX13hIw3RnWWR93CCp9gbyteu3DhitLDEiUqIEptahqa6yByx3DbxahhlvnypQh0R0l+bDy+3D
Y0vkiUt5JhnXNU+VUH002Q2OMEYPF1riTXxIBjO9oiB/vDBsL464RdHEnQros0+h0PqIa6ulwjaB
4d5QJvYT0lPx6LpxsxDVxl0XVMYN/JP/0j+UEDb5WyKYlL2ezoh2ZoDjhlGETtqQMkbG3lmlvxkx
ob2wks8NJSuK84X3CnGR1bRwc9knlH2RwZlt9bGWVYFRQWA+OwgM37yYlso9NEhE1Jew3mqeCxzE
ploHcMSGuTqGXf6ntb1L0oOX34v5QDoCzf9ybK73W8wvKU+nqnVXO/70WVcziD6oWu+oee3eY1yd
vy9no72UG3u5uE5bXe0TkTdVlGtFyc42+/lqcBazk7oILszFl3cRkppE0Dg2KT8nv3k6LdxxSrLG
4FFi4Hp8V+AbtJn8sdwWTm3dmjLFkiQZIvvKkSr6/tZ1TdMUupJR4g6EyPq06XHuamMxc9ylnjfu
PG1l7zIlLkWSzg0jqrsFV060lxKy01bcVKN4itxk51t9f7DrKkNDZl6K676c8rxp2AjtBc9ALm71
qIIrV5Smklg56DnSGEDWnXWYU3x+rpoCt9ULW+Iyrf+J5tINmqMYBUoDryhek6ed6uPSaZrZSXd4
eznHOGvm+9Jd/J3bJVYV6j68ev1bnVkCRP3CRY3CjePFt5IK9kvvD+ku8LltKGWSswJeGFzxUFEH
sNPBu97vumL/erNnhpX9GNENrULoEquPp4zl8tX06S7m8Dm4+AJeR9BD3U3FY/5SwfyZQeXy75GS
Y+GJF6GysBSTD+4UFxeFbTalZ1z9tqgPAg+IGJTLq8ypoC2+uYcEVQhjccDBoghWdzkH95+u0xqw
DcnQLbGl6NEblH0121X/8/WmzqwEElcscwLFpHPXCiqlfbIAssfWw+WC1Zu9u83n8Nd/aYRINHEO
ysDWz2GB5TJ6PlXsEEBjpFKKxXU3nC/sWi/mBeETjjHyfsRsFqHr6fwfebyRXEyrHXXlzX1O2H0n
OtxN5WR6X17v0IsNkvnuLgkxbomU8qzVbWVbtou4utmllWs/RiizousE2BpE5SpqRbjj5B4CuXWG
GmRdOujwEuqdFOqL/vJ+QirJBXlRglBIf9pfnnMZBZ9Zs59c+PPtxpjt3Mrv+nzu4mzrFQ7IpI2X
FHMeQlpquzTfiKAQXga3MZwAQ4WJMAvz04zRjPyeZGgxnOshD2rjSfolEYov0YT9WHrlA403fkEF
NaJgayQiAoObZH2ZYfE9xCKyt3Iq+wa6H3zPOD2qMG3tx36sQ2BInpTD8v+Xc2M/N74s1B9TiXr4
MluzZ39oC78tfjWZA5XP0hM4wNTAk3dxtsHP+gaOYXIj/NRLSY6l/fQVB2NFgpx3ncgwwTamSG8n
M+uHcEOGLWjfi3whJaS2zIMnwjuWc+tRRyl+hR11T58z/iJedhUlUWa5ZWQK7ASBmulyV4dREd5K
6sByXKF0OXwC4wslcqHVR9GuIEmeYaOtwvbz6Nht+rGtXMO+yhdYlLujL5X73OSThtVrN8Pou1dt
M8ezvcdim1gMONw8dPyrVnbGcFQFUquNB5XM8ndUpiQJ1lNhExYQoutIYNAb2dNDpWez/JXXpWcl
4L289EvT8ZyFZNZWOI2il62iDyoJZ8TO2uwSHip4P+0KD2XJVyyFBAWt9lyW86faq9G0hjHYiP3Y
CZjLGgPF9L5bGDRgcm1Dh1/caPK7b1ih5lLDwXRK/amrUoKum75M81bylI2wc5I2JM0HLxlVxisi
njXOtHkqDBisudXq+Ys3+nn8OXGDvjEO0AOGPr/Oda/lvS91DeaYkpnAuR8Gv8qHjcpjrP7AqnGP
qjbJ5I3VlxZ3FMG7q6xD9TRP9gCbNOnd2cD1247znw4nthXji2cEcbebhza1AjL+wtWfKk8K97c1
z2DoCEp3DdA3+MoL/TAJ+tbstpNuqlbt4rAaMLtTLOTwMY2mAs26rr1gPk6xW5bPgZuJNNugl5Bw
vCp8X4Zv7JW9JTZKO9l81+gAGeTR6MKpwxIsLVs33maxsnW7SYLZin53bWm5C6HN6yhbMKbJFF8D
Z5o76tWdcW77bZwazfRcy3A2bwardubPTtnq+JON9Un5SGUrJshuGBnDlrII/AUCoQAt9lUyifdF
EEcU+xOMn5+AsxlC7Srt0Xg7NP67CXqw86TSQM+HIKrYgbbI7jopsGKvzNjAmjgn87r4BE/Tc+kU
LNRDAVk2sDd+JmYkImVqlK24tVurADs+R4CfBlDvhoudjpABYUAM2jNyAbfaoIoT/96+0PMvVxpk
sXbwulEBbWCqi8rBe80v8Z6D8DdP0O/EXA7PKCyNNIatSD/eWVZsoFKF8YMseTNVQZx9d5t2rDEp
xg9ePHhcdLEAr4YpCtPNrJDIgDiDSql/FumUSvBpVoz/33bRQ3TdjW/mjaM+ZNVC+rtuVY4F3LEd
KQvutj2PAt/b1bYXue9KgHK4zCUYsJXyWrFbp2ikzVDVkPeK1t1ajoEX8DbRQwAodLYLtq/PEdxh
rR/KDNhjuO/K0B/Mz21U8fbhdhe4MA2Jxxj++1HN43gbIBoCFl/HM257Qzhpc991+LQLfFqHtL2D
gzg14GllCxTYLFSV4SHrWkP4Kygsch4HBYzzj4JX59+aIuvENz+xuuqx8KnGR/WHWAnhIUWk1S/L
Zk/eWD23he0wJn1/K7zajx4nHsj6SaiqzY95HnvWLVTXEjOuzhU/fFUAN0r0VF+30ZwfBzcCaN8M
DaQ8Lx7i915kyY8hlQcHKw+zj+TVavI9Bd7a7mOQuEW2J9zUQqQk6V3Jj17dDxTu1nbjGF8tm9j3
T/qU2F+Vly4O0hpe95GfRcrBlJmetugQcvuI3Frkt8D3I3fnDVzT8SENrearra0AlL1RFE39znCz
MH+wsiRv3gGRdKM7CPbj9I79rv46O9jUPcVl2EQ//TkJivs0w8HjXjViDr+iBWpwzq2MxN9Js+6n
I3fVSW36sUQ0um+MIvpdhZ3Z3iFbTYrDGOOu/YMpWzHnIhO5yz1WIGX5K4wwtqSosGUc9tXct/bv
xOmJTm+MqsX5esMcEeO9axekp4xyUt6ncsLxFwJ+6lDW74y4Dz6BCFawxJ2h8zr/INw2Hs2rkYdC
NG7nIYAy2QfTIH73mdPgfiCV6Whj2ynDsX5Y7Thi4SLLEscWDGcFxG+caKsYC9gwlAvse6jkokpt
pd2M3dabyqb87Wus1PBECpqOSlkZWyr83jipqJ/8xCkSDqWKiS43KMNmz4KZPdkuyhRTF6pkI8VO
8xgEfU79OXmP5j22n4MN7FSCCwqqkf0c6UGnnwt0oe2GGirA8FaKL942QweCxtKsDBJJGCYiKxJZ
4gRPOMI6xVM0GMWvuKwxsGucvM+IBtfmk2kQMdvazEWI7U3cFj87PQcPCLw4sUM8oMZ7rxzGq5j1
Fb3LpI1PArtP8zUwSfziMNtnzx2inod8qtJfmBKr4qquRvu+HgYPo8XFH2s5Fp7jwMT1wTI77wb0
udSfuCkEhKSlG+JVOgO2OAIzidQev3Zn3NpV2LpXcyeQtSD3LZ4qE8JzP83GddtOwtwRG5ViI2to
B1tExKAI3CbP00PqudE7XjeAQ+sin78nBuf3da2sxsHWshuQYCtV7NvGzA5eMGEz5ogyPvL4gBhS
Txkmqhm6IAkjvawENsAY2rZkL/RxoB/PNlrMHJNwzpitm/V8lGTKoQL1qFrVdmoHnV13Se9PMNAD
tGOQ4iBs18k49LtkMrrxJgZ5MW0w+fWvMIBXI7iaITB3wuAY2phLU1tdWcA7oepGONqYwNZ39miN
YLt1LB/Y7qwvnV0BXramsPvspH782Y3H6I8ks3NvtqBPGBHDEAeZVOSRhN8K1kOVhsMmDDouq0Bj
au9dHRVjdl9Vc9kd8UlM6+uxokbnoG1ljZ8zqsybnQNHPNmkbjeQBqqYml4XFs4+mgIBW5a/83H5
DkTCcWHvtyqKLAsXW9hjO2fmLoIuccIInJ9YQEgvtfU9HNziNraredyhbAZ9TFWOso+JMTdUlM9J
+q3i0yTbBFugg03Vt8uvLZEU4fNUIvsrMgu/gqA4pE7OfxKG5Q4ONB+PAUib8VML3jWCkBsNODly
U0GCkQYhNulmXn/MctCqB99K4dlAyffUwa46UK8inLNwU2GxTLSnR9m7MVxT4uYKKsHdz7qoHwa/
K9xPRRan5nbwjFRt8DbA9zaTzTi+d/0YYGgd22G8LePBN3cV37P+0MzCwpY+Ldzrys7HiL9kONwu
fW3OcElDvqHyFZtZNydOfiiL3vhoIa2qfphVNmF2wZ4JzX3U2InEDf+snflhtu/Dnhuf5ydujFK8
9G/DPPWdY5Czh3N1D8vsdzbb4/AbinD3tchrzpNUJjCJyy4MW5xuY0FfzK7cclvC4KQckHvcRGPr
Plnu1AU3JVh34HyY/z7Mfgzlt0Z5f4sVNpfLfhi45PVzHVo7r3LicQt0CrR/IMfkbmos61vnhPJd
gn+xs1HCjhWbYZgmW4DYi9PzbDqfW0tM34wqi8KN0TuJ+QBEFVyBi8Sh+Jq1TU9sLOuULj+wLMHG
oofn5POiRBh3knvt46wNsC6ispLbynR1uK3ASwKxzaos3sWxDGyQxVSuHmYth46pWoYPPeUm0OzH
REWbmBy1xGnAaLxDhlQHqjxlTLhVqIhwMO7UhdzIajS/OoOxCKKo5gT0zhTZh3aPGjQaZXScrV7A
IHLjuDga3KcXNDmmQHXgZ/ggxJq9i8yGnxWbgRLJ4qql3vWO2BseZuSPevO68ZVJhZjBm4X15SVG
f4SiOaZXpRO09S13FV5tGZ8lvSLIwL8jUu12u250KIWngEV+Ia1f/LbMOf4l62r4BfpFfh/iLH9X
umjz4Psb9d2c6uyxjIx83Akm1Fdtl6I7igzscZsZgj2zwDD44I9ezqUAFxlj53KhsI+eOZrZtZ0X
3SN5djeet7z3F8MGVdoPLTV2054KpHono9TjLDA4tbbIeGFjRbkTJFwGSx6ofW57d2TlAVPMFDPh
i2Ep0R7wpPbHz2kZBtm1cjKuw6qHDD3nPefQpktKW+1rWHUA8A1DPqcxlfMbRGuigL4/4WDULxZI
R7bi6j0iiogSX3v2KLvRobdx5hROAEKK8I9orfGPUEb4p3NcXrbYiTXTVgvtkrQMOs4zBHbQeB2z
sPYRhmiYyLoLLHI0i+b7MAxUusTShjrehZhGkizhDaRCE4i/MlpcefzqR1FOhn1jU51+NIUXJFvC
2S0WvwFR4AOVK1m9Td0I7QkmAeZTX0U9y6Wa429eWQ8fvNmJvodqMu61ben70AiHDBOQ1kY+qVyq
iv2CpNMeaH5zGCDY4yNkjgF2dzqZ3g84K4lDjkvFDx8cabZxjUn9TG0YCVBeStvbRaPlH3PR9ni1
Z/H8vRNOT6n84lp51Wed/WMYHI2V4zRV32s2j3nv6yB9b4HI/2PpYvjQG33NVGo673sf5+mjdCFk
UNKYdzfA/bkiuSRT+s2Exqe/ws3ah149JMWfsRHGj7IbU5jr8zR9SvCJ1ODX51x+TJPGIW1a9OVv
M+/aaTtMYZbtJ8PJc5Sbub7FJAciuF1OzZ/Yc6Jvk13H95oj/M7L8aiUamFD94zaT79R7S3uLyZ3
/ZJvvoG/MoLtzwzugXkul7Jdp0O2gCVXDvBWYvMZtjzDcS3IFK+qSS7PhMBN7kyrGMtDLRKXiLwJ
zejQd1OvNymuIP6RzKX57KnMhXKfdMZHp3VZ7hZllz6BKt7wu5Gydvyj/dHnVYqSICDbZEzhfrBH
SjiycaxuZnK+zmGweNjvrUaR9lSOUkfcUhbzIFUob1tpS8cb3flMsqh3nI8RVt5PKC/yx8HSxIF4
+Gk8meqwEZsIAoO3KbxgfMjy2P3dV2H+fuiSLr4ZMUR09mHAJebQjkWgtpleMioiMuNrE6dqdRjH
MHzkTK+SXY8Lw21Khbe6bqvc+4YjjvF+TI3ZPZiBlF9iLqz6xo/b8EGG0TRS+5hRY9DZoxttJ9k0
+8Ac/eyqMZ0S5yGnxgq2sUdEQGWU3zpzOz85g64hzbsd9hCRNRlAvPkyeBaEYjj0vZy/RvE4je/Y
LdziEFqZtS9wuxm2DZIJrrN1zOMuovOMzhROX3l0249uZsefspZCXwzliS5tYoM7wM7KJvEnT9Li
lnK/ZQsneuUd2j6pfRwwJnXn44gIuBe2AwMwD952pizrI0w3eyTnM+P91geG1+xjru3u1sgdce32
GCDsQ4og4EAWg48fIb39SYYv+ixqp/viIKf/Rppguo1znY5bJfMQx5a++kUkML9rdV38SN3Zvq7o
ZrslS87zdyRLBC0DzT86uCHE26Ps8oB29cSMMrBP20fC7q2N6UQNI8ueQRzEcruH/P84O7PlOpFu
CT9RRVDM3MIeNE+WZck3hCTLzFAUU8HTn2/31W+1w44+4cu2mw0UVWtl5srE3INm30YVwe4Z9Hcz
XepCiLcu5aVahfd9XgfvmgQ4/VoXlfvNCaDQ4sGtx7dqwHUqNjX4ZzI0Hek5witrO9bTEL7CMFMk
T3mUXW1eb3S88hCvcYy2CkarzHSlpowixZKT3K1pUHeMdfXCj1f6jheBNOslLHyX320rRkIQbnRH
V5VkGqyzNrRAjJXS/G9F1x/TRizXaXhyn/ahYkdCIOwgS4a8C6c9VdPaJu6wlc/I9NM7e/KXOW7o
j7akyU5VW+/O3Vnr40cYz8oPuiRzGNi/CPVKOM28uo/+FhE4NYitve/aMfzmZY5cz6Mqqx7VWHbv
IxLra+wjuvVQ+EVEuBEuGM+WAUiNbU5ghv+LXj7U8yl4IiVSoGaL9YN701rBt8lRtHKoiN2nfJ45
OvCkZ+rH15WpL0ardC7rgSaZ2tfppp3TSvFchB22dPQMKQ1p6GLkNFC1XDVbO5Jc6dY9lv695ZO3
tdTZPicf84yRgZZjKquq29ahnwAHglM+1n1aXukNo4RjKsjrCYcq+Mgat71Av04VU8+UGHIMzSPI
ctDvkCGnS0K+epjvQk8hoK8BxLDKZG7+uoBsel/qMfIP49jZB8+fqejbsdyKxNZ6eLH6JbrzEfeh
tW+xJIkrryHNKML78RIqs/NiiLfiS9ZURHeosbVrDFlnaq8Q0ygnHp2s+TJFIiDGZlEO2aOuNFdu
mK1k2nRj8RDiwhvERJ0UwcEJJ8Kma4A3KjdGnRt7EC+Iixh3Z+jdHnZe7Q1XNdNxy1kFS/QYkLKU
X+AayeFIROhMHp004izKLTMfrUwFwU57IVPqXsYm4wKWXaSy3m6Hse6j/Wby6nJtV02Ks/ZWJ47I
1rotFp9TrQ0yaMx60u1ZEUAU7TeUh89eqrbXPjJWv+MdVleTGW25i5aBxV1XafNtFJV6I4/VzQgv
W7t3SIb1ugyWMd/RM7c3o1lFfWdhxTBmD5ECBN6Zzhmxf0+nQr9IZyWFix3AnW5IRSCSKSRsdn2r
NmENcVuNfAUiHHkLFqU6neHgVM7xJABgxLnQ0bvvFbrd93rYlpclneSXEOLwbJ2tnA9nm6fnjgCE
92bq6vwQyrZ9wjjd/TZ1otTJ4ojmxSo4dWOLjvvrJk4Bk70fdQepfVZp5E9LvRfDFIV7M6WqICqn
LslMJLJvu8rqiJploy3+4rsD8KI0Ns4ADgA2GbiqCk2MVWln9mFYdhUwh9N8qQzGCVinE3EXk81i
Xka3pAwlyKMN9k3Nj9mRlMilTdgHhIpvq7mmeCYPqV1rcuAaED3igpqcfKceTuhVrLMfZu/1doIU
Vqvv78NSEHplY9dDsbH065JshUdc2hxMo5WIlcgeDhWlVdLBaf+014DsCMV7KOwzL1rU9z6dcDlN
g6knSnvdaGvWwJlAeoTfqYvBtYm+WjmQQIcw1gMl1ipvknbbvLupXKqr2RJLuzPjQiuUnWJHk9xo
TORzPSpi5mxqDBQwGTLghjzhCoLGtA+lnmyLvz53N9IpqdvWcrOawwbq6yZ+W/j3TY1qIDbrpEDc
qia4wZLOCeJR+dMPBuKJ4gQMsdTO5zWTgqIFkSZaRdndvGKMEwOUVNZxRrW77DyDOycRk6d4kh4k
4rpO0+EBUqWht1+7loCYWdevROCQ2NPj38Y/L6imY5HK+ZEAlOiWZLnRHJHrl3cD0eP2zsMj4n6M
MG/Ez3vE8b31Fxu6SuYTlYA12FIcpgjI6KnJywyNR5nNxN10bbFdV25Fq0bwX9nE4Th5Zq82gXGn
qLelvix0KM+0UuMcK/j/R+Ke+VmkSYbEGDGlnbEZF3xQBVqZLDbIvWhEfS87TpkTbgSjIkvYeWlJ
ckiI6Xia+FNqXt22Hq1jTpd6Dqbq3HbB4v/MnVPGYbNkZLINLKAg9up6s0ioz6ptp1N7flw80Qii
z4p1wBvDrQNImCJoyGBWCL5XvLFMiOjC2RZgXvSwFflUYe4l8LQkAQLmhteQRPprikTOgvAHCsHL
dtlA/eQIEUD0EkE3K6mqd7YsOJtq6dZvIi82QEk3qh5TGHq1bwIRrYmgP7iLTEnlxHSRzmPLGjZw
5rWuzlPHZq53JK6VgwxnhnYXULlqIuqYCedNboSSBMb1NMl4yv1Crjx9tWTo8gHKRwJh9JKARHrp
Kh6rEE5qJavpbiooeXf4cVfnTZVTY8yZOAU5Lvn8ZqenNObUXtRVWTW1PLfHVDxqAnTv0f5uTeyN
JK3uGqvVet/A9l1vnQcAlmfe+PUfkoHYwEh92OTG3oo2HZ9E2vX1PtJ9+UEAJsepms32tqxC3zpr
m3/0HRYeNAdOeqvW1mcLSjv7aa5d/Hpn0KezwO7s93Riy+NWWWPwotu0m0yrvwetAJjfthnHrSnM
a0aSsXLBr6309pxz7i0M2vBAq7qpxMm89RmRtPjewkxwkEW5GeJ6kqK8xq0UPikb+/mLWkn0Qe+/
EXug7EB/aAvPFqp1/0Ng4mglNKPhjW0vxHGt2gxfhWmorPNxsq7r8rTTmDxP71uOzzFZRjlfQo4w
fYuQORBxWgzSvzbe5vpQM019b+RKvcsl21vbCB9bw5nzLgxmNisd+NYDQW1lfzmkgW0gmJrZ2xFI
BUyJhXZon029i1WWh8OKtxtlu/7kCZ02K0rNKlHAqU9yyQFLK/zxlthzgT0yrEm8Mw5BCa7dpBDh
9tZ099XJaeAQtfZ6xbbntLQflPexH4ruZyoa1yUKLO9phWeneyhNNCwJfHkxHCK3xfTFNoW8J/y3
tBIflc/dQPmv2Q7CHPKJ8ZGJyXhjaYrszOD+njZqjiv2OsaTCDBbz10mAj9CryzduJGT2yQskvV5
nkrxmBEwVUAFa/3aVilo7UxiCYlbZlZ3Ptak75qT5xakWd7h19vZdz1a+BTIrqmI3jgxxKZspf6W
gvxZx9JZp7vGkkNzmfrjtsU9n5d/YBgR/q8UJ8Pjk9fwvhkGanknLKICNc8gigSJbf7WVmCzDFFq
GlqhqwqaSFX5nc007LTX46xJnhug+A1SPp7valNUkGTp31eSACkedUat0KEGfbMqiOl9O7AVJ2tp
WLFhZwU/R8daH9x1modLFZJTS6u+DCTnzZ55BQcP3GRAhHz0sb3NzwsXefzpmMMPU6nOofzrMnA7
bGjsNAHW3Z5LM8uXtapDSQBZJS4Zeu8+/GABeMbkGbPVEgr4G/Flc4CQoIHD97KgP28Gwf+50cRl
nzluUJ/iBkPvJ7yHB9uBiuBEFjfMXLXuQJuFabz1DnYCLN6yqc1JBX1oX626sb7Wwu3tvSAYp0iW
ApYfHDmFjA9y8N8dXnLdQ7U465tByfXCDZHQQrNRt/uA6RA/cft5GI8L3ukXAD7WQvBYZr5QLbX1
jnBFApG7cBPOcZWj82J5bfGESjX/PoHNvmDlKYk6dufmqS8L70NvXW5iih4LzB9u7k11vXttorBf
9N6bI/mOcFxtsZ2WpzDHkG7k3Krq5Vu7Zdq7sPM21bsRNQgLmcHOn3yPpgc9JNoUSr5eKfFQ3pAy
Volc7QdduJcDbhPQTaZ1P1KnAQmQXZjucr34yyEoNtSExeRZ4p+wsSG7zryy4Z5hBk75mpm1Hrpp
cuqk4d1dtLKz4JIZyPyo1DLeq3ajqBXpkHrJClzt7L3WM2WirNqxLre0JkEcYyLvRdgGRqjNQns8
lDSwD0ElpEoiT4j1vNC5Tc6zhzOAReL5ox10eLh0owSdyU51QJylqbqtW0fVbO5L+0Vo6DFOadI+
4k2q4N4ayPo+LGJsvgeK6igpWsBqUtIyj/PMrtXj2BvvBzMX4DNtNXVBrEfmcdxnFydDee2sq71d
VdotROxUKWjTnHnBLVpdAnBDzuFtl49hz6YkvOmUeYg7xCEjvKU+pnUflJeEHC8gz3k/yj2BSMVj
WWUrcI+3iGLfoUtygfNsYGU1+ltirxPqYVlt1RNzXX4TN/hZkK1KfsTOb20yIDki4TgmTpqPAQNd
dwfjIy/8hbxYPCwj/8KvQmEA9BfzhRhv9aS2jSFjU0ZFl4iKvY90TZuUUdF2vToACWV3Q37y56gX
Xz4JK5++Me/B59dOKQKUtVFm2OVuOLhJJhRSDDcNbYLI+f5e0QmwQbpBC9FlO2y2FWUWH2draxXL
AogBcxPEkfgmDjSxhd+P5AI10jnWI75vnAZBundJko8IKyXruJ1HUV4RuJr6cWgsUxCzjTNRUrcA
qmfEPXsfyuvzby1bSs5DCKbzTlIS7UI0UO7DVtXT1epaXXFFdeZfLcoK2qM3k0RJPGqDqIbKAbRG
ylnqXTPbxCSKLWPx5J7XvczrxI0QzprdNzRd3ww9ASM+osPggAy69GsVZmplmnILkAFxdJR7qF59
qRRlyqEBU6+SWq16YnzW0TdyWrp3UQuvuDRkQ58xfT29+3Pt7S07n/oboHs4r5GhSCJH897/Gc1N
8WOFW/2oQV+fXOUjnUgVjj6JU2VUb2NPab4rZuWSB6ltFGJwsPgozauBciARO1ltLMgx3Vz0a1B2
bIJTDlrOSTIGOimrYuBVLAFLfwxV68ZtPrhPhBG3r3ktzZPVB+EUN3ZrXlsMouWuzGdxTz2xoVDp
+fFB2Hx13Uk/Vaazopi9WpbMQKE7QTnmaoqWNVMFlkd+u9G7bcMYFxjAADXgHg/MpQIdxnIy7qsn
R/erYwXTvStOqeRDOA/vtpW11CM0QWqXQmueN9wgJV06OZcFJamf1MU8dGhW8KzG7NPBmHZWiCz4
9Bt15CzM3wJ38YhoJCXQweepL/ydixKm2KU8QJkgyw34VlPWQVLYToFsGc8w+HOFYCs+7ckMrfCC
3VgTKXXVhsCdMHKVesJgqv5RmZk83pJq+batqTz365wpaC3oXdICy9k1B1NCa/fGb/pkDSqXO0uZ
Et1vKQcM3HhovqvKql5pCJjjLhqxPdpytZhaEf3y6GZr+WCvswQ0kgssHMdHpxL0GjDTdTiS4zqm
/U3j2s5X3dLpk+y5OW7So7z6vjJZ95J1a/Nl8CtKbBTgJZqwInWecm/tmMBfC+dGQHPnZ12b9a/5
TPB54tODVPGCjdt4nKy2EvE8RZwXYp1K6CTIxEffR9RS5thcxkvfjh8zAxfffVrQjHrD4ft0KBIy
EEi5rXEeGhftVVRNfmLng3dfBJtH/9RgNx1Pky3vjbOY+4YwMgVc6ZavqOhoPNZx/mFQEzdxPpxW
7jC4RXe2qap97iCBWcRRbYpEAAZYMXxBHsUATcBPm1/l1/mo2iDRrq05exf+0aHP3SknziMHEK8t
sdZnbpMiFhoyM95nQ4qsojyJ62PXXfIVDdoknunH61vHA97maZfiVmnClBmhwTA3la17bssR3Fef
ZEl8ZJ6HKWTVESsZAKQ9ASSqFytbbG8fWCSnx7Mu5A06ydYnC9YGrKJH82GiSxmsCXsrgg3KrfZ+
nYiE2Yne4SXnI/TxjmXPZEeGSu9Z5I4yO4eE3LNFQLmzb2fmNVRe+uhRufCcfDG9SWeD2WcIviBW
Rp5yTrVY8ieZFl56gQ3rctv2uMQcWP5sZsjxOB87j5A9WNe5z6jWHQ3G1Cif42Ht9JVw2U/iYMzG
akcIer/Fwl/TW2Ys5ofZDse32R1dfSbxCblsa+h3qrUuhYp0vVewu4UtL9DZWecwVQ/+WnRHa+lR
8xhXqEtudUDOENh5nqyMWX0U/oKkReDZfhisxv+p3Lz290LP7etpS6Azg+fAu5vq4TxITYOVIRzp
Sx8ukhmH3MlaTqVTwOkCLnFTawYKkMT46c0W1CT4bYBv6A/yrZt3UdplijLILS42rwW1VinadEAL
FB+HXqzVTRV1HJhN3yynWHbtXFQePBM+N1ZX0zf51YM1mvJ96bbge44GHBFm7ljfhq2nEfJqnHZc
k6OwyWyLucJsslJKcX92vrEKyyvk9+8mHWrisFtFhRcU1OTBFtq4QLa1dVbaCg2T2SA22aTLPt+X
IWV6PAu6z5j43wWBUbTY5whx8nCPux1ZTH4rnNcWARw7lMPRW7azdZYPPZ8EYH90N9jKuVOgzu0u
XZzlpbc5KVl87vJmt8QLkY5a+pfzgN4rbqOueFpWKDJwqMW7Zu56YYUjqMz3E2I+jR+Ucunggwrm
wtfSuuDFafQZlRGPVWQyxGsn0WHnkTB0nPu5YJNN2xfN4Ojz4gzdTWsVxjkjodk6tMKM7pENta+S
YOzG3EUpAQxI/A8YQj1fVC2cpzyxh+jowjhginQ+M5HXwDE0hT8kWtgAvASjMNyANz6U9uxUfE+8
hJT892r0fMiOObyuloIEs8EBEr9mkAzEoDWVH5Alo9HkAkWAUHBW5ON+VkHtHEgGAsYuJ0c/d6W9
fCwt5w4uXLDMu3Jc+y9BJEV9hbi3ICm6FE0SLKdOCl6ZH4FEpsjigHrrGe9RccmkItR1sC3lq5u7
ywe8HlfVhPtGO7AqguW12wACk2i40QPgeQvTSli9/sbsm/Iuc68rviI0GEeKrFlNyGQKgU7EML5S
JVqhujrLgNGGK0Zoh+sZcfmUhEBc2xmJiKrIb+FXjf2IqmJ7o9ia0cCbwE2HpzGrGP/Ya2y3gnMB
ff+Ks/fybDLHTEd4eILcIzphdBWTwBGSnhpAOws28RJhg4ZVV+hHN/lURTkKsDykoO66LwPUPWIq
q7DeBJKIdrcVlZfuEYREyKFoR5udO6ALgt0+fQDutGJQaLfh3CehFoNPVR2gLoPdix7Hrg/vt8lZ
COX2N26TqeT+iLp2ud7mYQNy29gZdpAh00OGUHqCE5JVD44ZVk8FlgjObuo6jdMPyj8Ky6pZwYcH
jy1Hy4pGP0QMIpGJjeOIFkXkFbSCYNnA2WLdWKktSM968OQCYyKK2qSzbGhCaLfWP2A1pvBjwj4t
PIDWExyeOTZ0nIt0HJ84vdEit3q2IaoIZ/1CwbjM+xzX1AsMZCSoitUKQUM8sHwXY+Gk0JfNmsbV
yvYOdwjIc44TOA00IpMAPddWylevsitmhokkB5dd58rsGmd2f+Rbyx4oCtJnCCluwGWjEt1vPLFZ
P+i6r78iRnTUnk7ePM1Z3uTngmIbPqNQzn2Q2bhqGalYkaPfjhKmUMrrhYLmtS/n8AsWwRGCI9KJ
0n0dbYxxbo493uiwsL/nnR14u7I01vnmZZ261VGn75e19Sz0GiGq9e5UzjepU+nEtQgWP1Xhgmnr
1h++tXlNb1tiBcomj3Az3YGGu/dsB/BGzJUhw3XaWggEb2K6Y5va5sQpK3SNqsTFaOn/OQfcMZrj
zurGa7ZGuGG0Q+kz0xf12YqbqtkhcoASRNrTv6zMxA27HpFbf0FOivUzM23oHC0BrpcADUiOEssn
MZLNRYR7uTi0nDiejz+azB4Io16q7Alf3fl+zfXMCaP87DXvi+2nTGFLDpWOqreIQ1rvfT4s2Ie+
DHtsZ8oALehKmZmw4iG43Vzw3TC5QLFHu129g8u3r50KSLyW2ME/wdyCyyzDuF4TBR294veCggeW
2OtB/rcSmbIjwh912WxvBf0UdyVrdGxTE8xExRelN54oPG9OrCKovxf4uRLUIzdG7F3QOZjO4jTH
McyEhsdttzUITiyLl59B1V0My2qPsRXYCxnZyhU5yqIy0/tQRUitOVuIUAozd8sSSNj+hqQxa90F
lm9deVlLwEAhl7o7UjNW3/qOXZkiDrnRZCu2fkSOzTsS0/KOWdYRbWFhN2KPCjy9G9mf8oTSXtKa
Fd30xUYf/lXB1zx6PtyBy+l41XS181DWjtve9+UyYa8TFfN6Zoez+TLkw4D16aYdrH9UPabHtXPK
h0k5A2jTsjKoslobCCO1C0apmx1W4Z7OSPj7wu1oEc3Q+3pnj3w1+2wsDPtjtOj2vHWNPTGCu7hh
BJ7qsT94zsh/zhnheVfFpkSCv1qHi0Ep1/It7BBLHLHFmNPrmb4GEVeQzg8GrdyHSzvAq5YnA5c2
A19P3RwJ2YrqBUnDaNVvizbpY0p1/wMjqBO0uprFZSOgBtwzfuO8MAOCuqNhJOilLwwHuR5ldOzr
pYJZZSqoOTNoOh/oTxRBxqU9IJn3GAha5NbLZKiZPowr265rVCUAI7s0ZTSGOjII7sCjqTY9JgEu
S43kblcQKRlCGEwcTwhqnCd77Ys3E6LmTeo6oMpl4k/3SW+F6V1bumiLuqWiyIVqzatD5zT+F9HY
iHcmjELuBiHHLenDdFpiRt5QMKnA6h7tItDfkZpt4mCCVR9zpnO3XZj16QVLyq33lW6oTGvhtPcy
HMMHwhq7l9DpPXGYERJ8TLIwb3MO3QTIUro3wyaqB4w5eE4L6+FVQa4b+s2lP9cMXc17ief7mPC7
rEd3i9SZEWWKIAbw9MdQFdnLqrLyezOuzteGpvfH1JumgI5lzcW204g1ztBlAyZ5eFjEAzr4b3UN
OyOrJgXDbeYNQj4I1RGtfW8n9EhZx2kID0fJjDg/nhwc0/aZHoObsfSEYQOvpQcKWJbPWlXFY5RW
0R0EItjLkqabOEFdpotDXzDkYgqXJmBlv3ullKABsdFbxmPH2EPMiFX65ueAFoch6kt3t6KKiFB8
jeuFu/kNrhfW6dwprb4u9u6cA9DWaDucvWzC4PbUgXpsNdN2PnRDppN0mkH5cHKyr4Z5c79mFXtb
jNVlQQ4Rzcoh1IoiBxtn/XNh9O+q6JvR3s3agjkvQuYLYsyLzJx4Y5/V8byt4plRRN68WTFHD4tN
PjomwLSlR4Fp8/4o3MjS6WxGcKo2uh+rdPNi2vacUiKVks/EssXXpXC2r2kxTxJp+AlxxhZuenXL
wemTbQGRSTayKNKTw+AK9QZ6dNfwVgVCWhrseHUCec3gmL4JowzpcSAb6v3MDUYioyK1GPZ/iHp7
WCF9N1Mt6QHJqJud1XKI7kWb46cRRXD3l868wGtAjA+7dFzXgWELKoBzu3QjEQ8jicpjqwUd6ggB
v6eFbUsGEsuuu7dXiUAA9djAOE3KcoImmad9b/JV7bRlpJuEG8PQibGm6XV2FrHsl0nL8hDlUcWX
lkc+9RdS1A0hXZaVOwk4WPwwGRDNftqEnJOmYxSecm2tEF9EvV1c4EQWNdfLXIR3XlHV/c6Zt5qB
rQ613S3DP9DbExMLPIzeaX7IqpXDYc231OxWA3h1yHLK5Z3kKerdxtZOxVHCV/FgayUk+JCdPhR9
QIXRE4IhkHzOlCYrn/BH3Rpi1QsmQB66ccXrpScQ4JpohPEZ9awLHdkN/nXvwUAnzrYqRMahKnFl
dFOJBpf9LBZQKjcylYhfDJgqmrwFgfauZpLoR5eq9WtXy/LWRZ9unaSDoMjgsgHtaad+hulMSwjC
C2oIjkgdVnpQN2NQW9+pA5cxoXFpKUxnHd5K5fTymLrh9j0Ti3XNsOlsXTJW5vxYPOmcYJoaoSap
Qtk5EHG+wZRa7S1jBo5Eze9MOYQ7UQcJciC+qMCU1n1O/EGVdK7FC5sty3ucBg3B3E8+RG9lDdH5
KrJxOS687y8b57o5c8E4zkudw4Q7M2gSbmfTFdIIzs4OHcoNNQOHSG0N3RxvA9DGMSx6DZRlM1fw
BXSypjDpZhvlVFuF937TIYvlEMpu+xpNcTzzlL+hVZ9vT+0fohyrZjJMiG64Y2Iyfa8UWHIyO4a+
wzVhjWCEcJWXKF/5mDOVrwFKrRoQoymx2N3ji+e+18BueMTaKn/M3XakH7ai/gXHIb8Gbmvr90z2
Gj1EWgEuMdddK9TprXqUHVoAdlqUGK6H+3FcDEST7/iK1+/R6m8z1b2DKmQBtPXQ41BMoph26we3
YKohgY/y37xQB/ecTINz6NIMxpulq/fWmGkKf60clZx25/Vgl0A++9KMANpeuCGRzMPm9qRGXXe5
6c019Uw7+GcZ3Pa6z/Ek6DGZ68X1MHOWnlVd55yHICV2HGI1T2PfGSVvB8YCf+jU2m79IqzHeEFi
MZ253RYWl6EqWgk8n43B1Tb6tXqiQxBPIgIWhQRSFup8v6TeHRclX+p2A1GT1PXle5SVs4hpxFAo
ppKRqaPq0Yx/C8gLjSBcotZjY3AAyVDZZkDwyH+K9Sva0pm0jYjBpYOjmOSJu2klhfbP89Yn14f/
tTYgOgDjT8wamMaywSA/jXbXcvWiHtkPdLBrfxdTl8ZT1U/HoFrMnRA1Vq8izXhd47Srq0ke/3z5
z+Pep8uT0sowfoiJLRzYr5PWTLDqEdFKEzN4RWNUI2Seziw0gg6zneoWhiKKN8/NLrWpEQX/+eKf
M8WIluPqtmXBOTr+yT3l16uTEuZ7EHdtXKUcs3stUz6ehkDAfUV/USBqAk/LmMuGPS/orZgQ3Vct
WhPqGeDu3h+f//KLPpsGfP5FnwxWkDunvW54HVnnsvdCYO7KLLITqqannqKYzQYmXDOLtq/HxcPd
K1yPbQsWYC8ZwvAV8AE1SfSXJ/V5IP6fn0V84cnzVjr/8hXrDbvy5NIct00G8MrkXIasowaXrIbO
73Z/fgqfnSFOVzv5ewQnb1MUMZ9MUtTitgS8owNBDBy+uUXgII5jWCqIC+OZNyJ+7b9Y6PxuGWK4
J33vtAal98n4Annk0FUDLDzDgPadj8iEgleixB0tc452LjqqlsntzvH/W/jDKdzQR2fsn1Yg15ef
VmDYMX+I+gWyDxs8Bq56Sgr1tXHZ/8/BhCC2//xo/32jv17v0/pafcFYilKMHbbWcrJUXa9XrnuJ
GsNBKd6Puz7s+4fIq7PDn6/875XNlbGe8bA0DkijOv2y/zFuHFavk4XLyiYfybrIULZy2KruPzq1
/PM8iQhk2TCPAZzz61W4dOFEPV+0s8jxwjsJ38JGXkDJL18C1NZ/WTf//i7w3mb7gDuGDuRt/nq5
0I3SqBGsVD1ygo2AxAnY4zdGa+TZnx/fv78JF5eNgBzyUzCK5Z0e7/88Pga5tDYFZ0Pa2/05VQuT
WAwPFwnyTmaSNcDuXwLXf3tFBxsm5t8ZTPjsXSjptftm4ptXuVje0xXIKxrLE6ao8+oOr8a/eSP9
boUQnBAyBhFi/vTZW3whD8KFt4UXwOViScplHcNEBcPc/j+WIgFEOMJL1+WtfXqWBVJyqgie5dYH
PUrnMUJxZPq/XOV3zw+zcol0igwUFPG/vrElQKVb5VxlRB/gM1gYbWdlbuu9AW2FvwcV+/MS+d1i
jKwI7QClGLvZpy/M77SXreFpicg5ul9abEESk2WB2E81hcxfdpLPFkWnLy1yAoun6OIZ8TmkpIum
mrqXuWMts+a1gNpDHVohXNnUVTi0pzBiMc5Pf77F32xfHAxYkEn2SjKe7V+f6ZaGm+MhEY1xFGCe
UwbpcVhBXp2mPPR1GoJHOO7RdZA7/uV2f/M2sYCFa8aRic3F/VSozHbR5WHPlz6kU/hiM3ZdchbL
+YyosumQMR29//Ot/uZrOBVkBLM4kiPp89YyLNGIwq6G1UIcuvPwtTxMwvlbHvlv3mJg4+fmSzyK
MH7+dFuY1WRle/rmUruSBs17NZRHZxikdZDjqX+QAwNRuZzK6C/399srcxAwwEZUIG7pv77KFNW/
GckCgzaZrWdmrSqonCotbldyMd7Y2lG6Lsxxpn/ZSH/zlXA5i+ICp2vEbaff9T8bqWbePWC8lOda
KXMxtNa8xwZW3EeAJn+xTfrNLeL955Bewpdyygn/9VJ9bdnb4jXcIoN/O6HRlRlPM3VbwCTdKzTK
z5WM/mZW/JsbjE7G8IQHeYAm1qdXyrQ0Bswz30jBu9tZGi0Scy3pMbMYUfjPazRC8BERsUEmOQ6Y
v95gycQ5EBI3mOIGtItGRExL7/3N7O3fX8IpbsEiYdXD7s3/7AdozSERHj0hMAL3gNtqqRDz5eX8
l0rsN1c5GePxh80T//xPu+fEsErTehGnT4BAVMnWQ6qT+39Z9b+5CmGGGMtjoGhbWJ/9+sSMlc+G
6p20ShQjza3GWafbdVqM+V+W+e8uREGJlb3FGcdK+PVCUEtu1noESGwLtqRFY+sEteJf7Ib/vSn+
kyeKWRbZ8FQ/n+7Gpl5ZTAuuye1WF+ydxbovBoQgyjDyv2e8Wq0v/3XJ4cRLUiP6dO+Uq/Jp2yjQ
dAMZUDA7jqJjy0N1UKsxuz9f5Tc3FoRsi67F2ebT5v369BbMWzNd9XTiUQ93WOfBFUkywyEMpjxR
JvtbMs/vr0cHQIop5d1nS/zZtqYgAMpBiyAGiECyRKFZ04wxm9Iqu/vJaOf9z7f4mwXCLZJhxiGD
4f+/Om/M8RlZ4UGueVswtttBM3Tj9t/XO4Y8YGGec9p1o08uw9HgM+DOxEE8/R9159VcN5Zs6b/S
Ue+oC28mbnfEwB1DHlI0UlF8QVAlCt57/Pr5wKq5LYIcntGNmIfp6iqROmZju9y5M1eulYnBJ3Oi
2qlN0vmMdOVbt4Dok8ZJgmwm2gLWZu8GegTX1MqdqaBrB0wbShZKZsY7vOT6knLTwVGbeK2mSYbw
jKrIOzOHtwVZoIZQoUQo5fVKGWIxrmvUSuxSV8MH6n+0h6W31NbPSjg7bD0FW+R/PHNvjxVUKRjK
NaXD4bk9s6NRLqwRCW07UIplpwHPeswEUpOXgszt/FNA+a5kl3VECPfjht9ZMiacniYb0GT/bYlm
Eb3Ef4Vs0B6iTrhKNDW326oaf9mNpXsWpJcy1VbwfW/Or7KaKOQ3QYBZmVnsKGoMYHgTCoOtkGW5
dmaBvrd0OJoJAK4jCmLu9fz1CnpYgFS5lppTvIPYC2BdFgtQ0gdGcoKMcD5pxOx2Cr71/a8Pp8Ew
IjVisny0dWn95IkYMeHqUNeA/oNq+iRB+OSVECqeuaK+t0ANmSsxLqTGTXXjMkP4VCnQzQNL1lPD
bkEuPCoTlJ6Ab2vyZnq7/2/0ips0LLfcejDVr3u1wKVSUh/I6lTLKnYpca908F4wZJ1Zje92jEv+
6nzwX3Nz1YeWCkwo9AzQtwQUECALTI6kLa0p26e5Jra3C2U/5wJh7zS6KqRw7WEwOcI3B8Mig1Gu
FopsZuTaSEtRvzUDgi8htQnz3P14KN96ciwOLqga11ROBWVjW/IxpcQWTh3qoToqi5x4mersgcIv
o54oD59H+dyl7kUU5XU4eNVL4WJlMq54D5vZm3IrCnWyEbbFtsu9eOjE0zhBH2bFXbEPTLJFUly3
pHhJfwPTJSNlh7NBDjCHIO/M0n3H3liwnmDSFR3bvnUvoxGIJtJQJSCbJvRQ0QXLF0IT//Eov9/n
n5pZp+GnfZjoXTaIAdI3wbJMut30K7MWOpGq5uSK1V1reSQcxJGUmplBV1tlEA/BWm4iyZOIv36c
0GXiSTIhJSzDZreWMMkFhkqXKR+D5BTY6rPS1CnYMDE8Di1XtI87/94QE/vmLOHkXBXdXvdd1ReE
KeBktA1NqSFdo3zImPPxTK/eW8gGKuISzPgKc7mxdECE1WzquSfAn1d/DZKQ1GEth0+obp9zBd7t
EHeulZ4ckK+4GUCokUEISDgcDQribtAADSRPE51xON5thYoSDA+hD+z362GjqCmoZDRT0QgOY9OH
o0jtXW5alD9/PD/vjRzaPRytxN2JPWzc+Abn3qSilYaETvQFYOmuUQ7GTUW58N1/pylYn63VsUYA
/HWf8nZqO0tgkqqpq67NoItIaprgeYEVjcnn/0ZjSF0RgcPFlra3cLhsIqihcXgH8i9+33eoXgIV
d4cuy/2Pm3pvrnDROADhYuaE3/QLMJOqtzmRG0XR8ht4LMwr3RzMM7Zq/Zat4YQh2VijQ5wQWyLm
Ihv0OV5Yd0ULgNLuAY0eMI7jl4gAlV/1lPp83K33VgaxPrCKwJZIYW2OP6WjYjzXyZxBplU4yUJt
XJOgEIZfH52ZrLd9I1qisig4+IhkbPs2qpKVtYCr11Jq0D1BfVOazRE6On0vNvFwpmPvtGZCuox2
AoIvK+7s9Toce0VAapyMujYK+jHMLeEeXSfqdqR++QQ/X3DG33y7PgisS6jm4EfIlLlu9nIs6iD3
hZKKdtLqX6u1HiJX5PH24+l6txUkDtnGhDJIeb7ulSAM+rRAzQS0DfpVdQibK7Cc5wSV3hm71Rci
z8LlgJjz+vpPRxnRekqjTAD2xTAPnyQpWFESlPwe1XzU/5DrIPvxy91iCRJkkqGqJ8Gz6ZaiZ00c
RlwJoBfDWc/l73Fh/KJANYEF7gMqZgmDzuGxdSllAaaJYhm43pUKFLotxDEEl9XCAX1BdZrInJ3Z
zW9nC7uuob3JnRIXc5sPrIeK8pvBAtiX1f2lsSTBSexHZfxl605thWggW25g3WVzY93NHIgPmI8U
Woyu9PI0f15WdFmjJ+c0sN50SFckbuCGyBVZRrp8s6mg+W2EXqQKUarn+GteCpWXdtEvh+dphasp
7sSqlECHXi8/EKHAvg24hhtqcGs7LUx4cMZ5TJXT0Ffg9pLWAjdHkTybH5rL+mya7L1+rmaDGzkW
hITj6yfIuOms1b4AlpoMeEzcKNGlGmv5r57/HCerwBYHMyczpvF1MyLc8L26hvGoCTNdSxmfC9DG
+4/31uprvzpSiHiuWiFrKtxa//+6kSYu2qZr9ceeAuGqFG70eJ+Lhl9Kso3cDQ4OFV+INZxZk2+i
C2urVB0R1lVXtqDNHAIfhKp30h+n/mhF5mU+eHIZOJmeuMvy8HEHt00ROxZJPqCQQ8SV8ueN8Ygh
lVgsa6YkWJ/CK6hOAqcf8+FCgGzdM/MA/Binqftxo9sV8tIoKX5SmjIuxja0l0A5pI3lFNmQd6Q3
FApk3mLO5plWtqfzX62Y+LyKsqrqbfYbOegQLmC6FlHvNIIpEdZQLBRKDkXl5/AS7zS2KoVQkEbC
G32MjdVvyhKNMm0FIEYBbY2VecuBxok5dcEvLnz69aqpzcLX9CAwlpqmKEwcqWbIgx3MKr/qsq2t
EPlBGIO4GpZkYxf7XoqA4EPNiJHRdiNJY3Jti+H/6kogOUs5BHaKaBPxkdf7i9KDJdF0qhSDuKq4
xbYR9IrZr1peMj+vWtnsYi4kEAJMXB5hAw1sSLO+iqn09eOevF0AhCPgZUWZY802GZtZmTKhk8MF
HrWyHfTv0gSZQ0Z17koqYZzTSXpZuj+bJRwMGiNEQLaE/NJWnm6EIEGdB7JYJNGhkMFnFKjUNtrL
RsjrK/C2pd/pfb+H+VV2pjiRD1DkZmds45tdzB0ZwRMJ8Ja5FnNuepzX0KvnkfFgxZQC1HAsOpOe
nvOm3m0EgAdjSsZGF7eNwPkCh3D4NZ3r3PKUWtGOBUJ11u6XZm8FxKhchEih0BDiJxtb0WfZZEX6
NNoo4UWAlSvzM6Qp1JKqSXTmjrfp0V9N4eWi00oKGy3D10teCYw4LXBubT2n8rulg26fCdI5IyG+
bod8Lskthk1VmCBOyW1ygb+SBCmSbi4O1/713vV92/YvTr7vuv7J4feTy39d17H3/OSeLvyDfeA9
pxO/Hl2X1/bukde8Iz/ybv9wuHb3vHriwwfe6jgHvs3f2XwlX7++xS/5/OHevz4c+Dabr7O99WX/
4DuPvIVHsJ31b/iZXzzbdvbOnnZ5L9/4aXfN11+4Ll/1yN8cPNvz+MYH92QfDvf2wXP4jOd5juc4
zvo2j8/zfeuXOZf8cKInPNHt2vxu7xy/eMf1rd7xYHvOlePyM73e70o67/B0vre/dBz/cPLXB+XZ
dnzy1nniW/e89Xh1t9/frcPEQK2fdk+n3F6bvXP464/X4Evg8t+7+s2MbRM1edK0Kqilm5N//Xjw
7+mU5zw5+6Nzd6all2DPRy1tjHvXNpncsTZ89+bh23VoX9ve1ytHtM+0o6zb5qN2Nt5FW7cVhcy0
wxQ9HG5vmWeH8WZK9hcn98JxzmT7N3HEt0O4uZEHUlcn0KjfnNzHe1YL8/TxHAFwOdOlddv9dL0D
kk0hEtRIp5sL/2Jd0P7p5R/+vH702RvXrNXT48l/PF3XNhvn9PjIXNqXOxbW4XZ32O123m53aV+x
wo7OxZ7l/PXy8mU5XtrO1Z75ZuexLVzn5sKx2Z/e8ca5uGD1HfdnTPjZhbDx1VURPcuE8XIf3Hv2
DSN2blW/uPsfrYGNvYNnh2pGmrjwH69Dj23Jdr9eNzzDdsv/DvaOn9ZdHdr08PhjD5Gn/cPd7/c/
Rvvm7twSecmIf/RA2yOlM5UkXxfl9eH+2nd+7A+x7e/8ddBPPjbOvTutZpKJYSI8GxvorL+61/69
e3+4PbkPJbZtZz9cfPP5ArpyvbN3958Ghs/Fitwedqw778g6r2zv6imxj3dMtevKtnvDgni07M/e
FZbEd+29691gh46n1cB8vFRfLsgf9XPjW6WlALMEKxWDfbIfsLmDzXN/3fn27V+Wme5hRC8c98Ln
ITzs7sdPoLz4IR89wsbxWuA1nMd1qB8w7ydG4bTatdOde+06F4cD1nr/yG7BWGPxOSV2nldjXn2f
Mefo2a+ngPvA5PiP7uH6GoPNurm+DW37D1aRz5xwSnhHduEDVvtov9iyw+5wfbh9PoT28+36pd/u
rx9j+36xv4X2AWOHHbq+5dfnZ1YjNn/vXN1hY/nzZn/n3e1/OJj8/Z19zyky2XZo79iqf1xeXf1x
ddx7nw/H/fe7G04K54bjwPG8O9d+uuQg2t9cuHdsUds7Hi+x2cc9Q+8yqi/DTM9/MNwcrrTI2bI/
cS6fLpy9d8VWf3njlzv+ejUKd+7FzcMDC9H5fmZGPrZeeG6vrReaSqVgcMRwSl7wL2t3d3I58tj6
tuMe/zrknDPrAJ26D40mSnavm00HwxhKmqVNhuN0zf5nq62trqd3bbOL7G/rWY+5ZF8cbN6IdfBv
11OZiWbi+emWDxzsKxwCn5/Wzx4Ouyv+3N8xaO7RuXlxbBhWfz012VFX7NzDi7uwPx7ZkOtS99c1
eO2v5jSy9ywhhh9r7bvY44t1Gt39wwlPx91fu3zm4wlYT4d/bwj9xfkDkfPiYyJLvsWHLmUJtWcR
UQkdIY3WwFJzqYjLORzVtqjir2YAfayCyGQRtM00w2U4AGsSKGgctGafTPV8CbNvf6X1obaLyGNQ
eT9pEGVQXz+mCNtBXtOHBw0uPQdP+9z9a3M3enkcHYTGejMiTvkmTWwWMrTG0HdRQprZrZpmFxMU
U34M98Dp4wF+QetvR5jiBRl/HkglIcvXS01Vc+Q4ZtzrKGnue4qvoTNVdkuQ7pGR2Gtl89jH42Mv
IWmoBneF1j9MAANngnF1lx7QCjqXPlrN7OaBiK+YxFksmeKGLYabildYU0xki0SpsZTnHE7+9Fi0
gM8+wWdepH4aL7l8C09v/OcSoxByBkP+zuDruq6IpDOBsUKI/HpAgmaReyjZBxvAProKelm6VHJV
bh0l2ZmN/s7qftXUxpuopVmO5nXZRZ0uHFIWxCUxwv6MD/Z+KxZXJ+oL1hDF6w410I4ERcYe6pcw
8mVrEvxKhv/z44X0bitEuyWQWWBD9M06slC+yqDDZR2VSfIIa017JQyCfvtxK+8tDgC4bAnSVkDq
Ns4RONiwGnJYb9JYSnZDjrtMba4UeqEadpdiBdOW3FfVURmS4fOvN23KLAhg3PLbjQL1TSGNOdQP
CjnT0yRp4xNaVcIBKh7tUw7TL3S2uv6JK/m5io23Q0sJI2FwQOTEODEJrydQGEHcCE0Cp5qp1qck
Lcp9ZLXnQDBvh9YEmMXUiaZI3H0Lo4jEetDFKp9taBNuRV17GlTzPlj04wCrHjz63d5QmzPO5eo6
vt7rJIpl2JzIfssUTm1cSyrBR7IhxQwzCGRSD1aFWMu+kpRYd6D9ryJ4tNsQbAy06cmXj6fz9cm+
niymtKIVCAxh9wFtvR5UMM2RZaU0beqUySlTkHhlFdUe+pOUnXbNuYTQe11VwalQLwWYlnDG6/Zm
aQnUUIajsB2ho5KnPPkjC8PAp/otgXzCqPboQ5zTZH5ry1aUFshxkBmsnC2IIUL/GeIaOK8hmRSc
VCwFN1Vby6/gPHU/Hs93myKVAkkH/NKc2K/7B3nugoY2xH+wOY8yB4iYil5gxUXuS8ki6fuPm3uz
J9BBBuOqqyzZFUK5ObGFCW4bU6MWVpvgVhMaOEerFDHbj1t5s0jW+kGaWJEZGjL165756fJqBdyg
F3hBIS/OzdbDN08KN9Mj7TtV+ib8tFWi+h83+WYcN01uxzGDisFEZcqBiqNyJTV9Tgypc/M6G850
7s0QvhRHgjzFuwJOqG/OhWiZIxGaytgJ57o/wCWXO1RpF2fWxdtWSDcBjgR/xpGKns7rIYTpfUiM
GhYZK201r44GWDYCfdl9PGrb3YXvwq5iX7HKZRN2+NetUCMvocMJALkPAvF2sgaELMP+MCvGYCMK
Od0O5XwmYvimSUaMePJaTLfW0m1D8ZlkKJPSUt4at43kTmjKaI5VdsInCbbLa8vsVg7hufM+7ug6
/T9bTHKVhCepsXnZ08QkX3c0m8Z+EFPEOTs/tntn9MqdcpLd6Ewzm8CQjtF43c7mzMFb7PU6o53K
ffxSuOih2d+Pn54+7sxLmPij3iivezPpbQQHA63IO3CeNvpqnnQFDZ+LJp2jeSCi7IvGPiJpZM9/
fNz2Nifwpofrwv15bzdppjarzKmwV53RoTTR/tM4GcdfPVe3I7lu+J/ambICvq6CdtSbYFdDe/SF
MrNjcGbCtqf3tpXN8QJdUpIJa28WH702BzJnp3CqM3v5zT1p28q6J37qixI3kpqs83WqvW+pc/+s
7Z6+3J1TM5fWaf9oWWzMLuVl2SzFNFN7VAM58EPZXyBAv14c4zOc6oczK2Fdyx81tzG5FirimA+a
G51vEPHbfxb28Ydz9+VMM+8YjJ+37jZnkrdFa0DPvvYKhlKHHJ6DjqNjurr7tPvaup/hcjw3YWfM
xbYsndBdZUVrm4PLxY4NFnt/LPafn68i+1PrPnEnsCM7OXOwnJu/bcmjAomanK3zNzvfFl/coVLq
tX50FR8CO9v19pmBfR01f2Or5I0VSVWYLSB9WDsZOTn/qDYs7ITnz63/dat+sFC2SGpVQB4yAlBm
SwVyK0NAgWrZ9MchNc716dxa2RgN00has1g3mqk99ME+Rr+iQoleK1Ko4s7hADdhx7cDuDEeiSnI
GoSwfw1gdo12lmv46PI6n2M3dokqzxhi0f5xrpebcPrbhjf2ZAxz9J1qGlbu5GP7pbyqj8q34BNZ
YKRQqqf5vjjG18on7f7Mijk3vBsDE3ZTrJfrilFYM3BgsT6HPV6eE9iGU3mFF7qmYzr6GSP9Jtiy
sZ/yxtLMcpFm7boxwIX58V5y73OHwGpgVwxv6cv22XP8PQMATovaypXDgLLn1xa7Tc28ENclW3vo
X7I/FNfCc1Ad6yJ3kFW+aT+hMrJrduqldTgzyu/Z1Z/b3owyfH9zBm4FX8UdPf1L5kf+6M9u6rcH
eX8uZvbelALzAEtCrQNYxc2FIEE8JJmbqrUbFHlECU4U6EPV+bkvGjdZbj7u2tYQrIkz6phkgJHU
XoIlfT2qehfLQZSpiyMoneLDX4nShdTE6N7OyxkTrm5sDk1RcAP+kspw04C39HVTmSnrkzygZhrA
F3RRWkVBmZaSnbGh29FbW1EBFnEbWDlMtnEVVZoRY2qho+zgSrmGCNw4NkPWOuIs59dJleefKTCX
Pv3yKBLB4VqF0w42TV/Xz0/eRAllVdNW6GcjAl55cOVjU9Uuv0FCKDu3FlcT9rPppoPc4QjcUB+p
URS/2QcoJDaLZQizYxRDYTmwkLWfIeeF47LRSiW9z6Shg4Q/N6rRBnDQCjbc1fmnLJmDL1pXdCVU
TsMwHOpcl28A+dboPjZxZdqViJblx+PyxvkGCgdkCQwCKHNLAVL0emBUhM2KzjAQFpeGAR04IQtn
rCE6ApE7tXpAAYuuDVPiozo/PDUAwv4MWys0XQnQ1uInlaKf4x3a+pfrIymsD1BH0O+jLfn6kQRI
NGNRqiYH2asU8QdFthEIy7+Cx9BglK0G8zhXMsduPExnrObbzaYwaVQNEA8mQv+SYf5pmcCuL4wz
RbtO05mPNZjazx3kkNcwop8r3nmnpbXAWQcdSVQBiPXrTobtKkNsyQt0x4kOwpUSdLecE9jcgQ89
fzzJb/c1IUxiXpA5UUIrbpGSoSFOeQnVqGNASuh1zYToZh2euaO+ueQwbXBdKFTKgOvjCFh7/NPY
hSQnlGTpBycQosCeUHm3kzxUbBZUfoz7pfSMLMg8WUzUEyDL7FnLZ+mMBXu79XgG4NBrETno/22k
bV6GMSxrdpeJvobuhWUg3KmpSKmG1cFKeEBSAlK9Xx7d1Y5Rdw0CWyJS/7rfuRblSpkF0B+1JVyE
s5r6eW4o+19vhZqzNVkAFBT+ktethONAbmpOBgj30FiHkxLlh3I+h/58O36qqNARicjaCk/abL10
VlKjA6/rxGNVnDK1ldxYgAdwhN3dzfsp8H+1VyuUlkKXtaBrPRNe90qexTZb5A7NniUOj0kpLIcA
nbwzl4S3BsWUNZg06BQptze1IHCxkNKbzdYxhLhwRREmwgzhnL1oagJAWm2EuX9qh0MgtH8j5f/j
z+l/hM/lp7/Mfvuv/+T3P0toN1c0/+bXf53iPxvm/kf3n+vH/uttrz/0r+vhuen65vkfp6eq/Yff
F9+furgstp959RW09PeTuE/d06tfvKKLu/mmf27m2+e2z7qX5njm9Z3/ty/+4/nlW+7n6vmfv/1Z
9kW3flvIY/3290uH7//8jaX4Hz9/+98vXT3lfOp/ZuFzExOs+eur/n7/81Pb/fM3SfqdLQqWnXQr
1GIvMMXxeX1FMH+HyALme8qOYY5aOdV++0dRNl30z98U43cyZVRAc15BhySL3MHYWetLkvm7RUAO
LQSWMFZVV3/73w/2aqr+PXX/KPr8UxkjIfvP36irZvn9+yTHT6EUACw0lX/UO7C9N1ubyQ6aPI2P
JSz1yOI2Yquqp0GctBR14YlMJiVZqOhIVONgv4s62YXWkk5OuHYXlrnKgnFYuZKtWfyaQwqndGjR
6BVcqsbQovv6UHI9sAzPUuMZaj1kccO8eUqiXhJvDASpVl+vB0ksPxJ6hrzza9SgIQqh/qoxhUQd
XKXqZyPORsPNpLif7pQWyTB3hJITITbIVcCJ44pM8EgW9UUXQfKMemY2RP5cisvdDFW/4irUtF7p
iNOiBqimiBCUCnWPDiq30fcQO13vyLKJ0QG4pVBdSjoVQc6gyqD7lxZy3xeu1HhvmEUA5Y+Fb3Oa
qaLOYIBXC61OvqrdVE2REyL4pO8NhIqTLypKv7DFomg/SncCBBXmrk1VJTzVfT7eZ1ZltXtV6OAI
ruPREtEkKqjnZ9Z1OLa7Xi/2uVlx06f+NvVlGDZQ7I0kDf2HolpgHO3gc4IgHxNnq7DN7qcK0kLK
U9ESxnQ2MJ9KM3lfFzqkYoAPqdV1B9UGQc9905z0fvA7ZAwa2EBrdlbv5aBSw+VYC3BeI0XRVap4
RGhwOkBYrKEdKEvNtzSVIvS4cW1zr47zqEdNCHXiSA79epgh1CWRLUlNewxl4lowxodqMd3NlWiE
n/KG13z0fNTJNix4q8k1LBK8E+ZQ1PmViNBVaHdVI48+2b9ZsVM1FNC3ahHFLPar8G5DnZu0dEiX
CToc/Si6VntEqWr4kHWxJpGtT8biWWWCAkHc1hb87nMLGzp6q+1VrZmtsBN7CKp2KEvl037sdM28
wcVbZo+6YmlAbGioUV8bsLQOyGZNcix5Lj7r6OjchFqZfIVjHz6yCE/nM1Wzk4w2k1F9gkYW0YQ8
LLtLIWia0xyRFsTrDRTDtloVVZdeq/QeunLqmmwpS4svnQnV9UGMqvCHEelJsZslYzKpRwhV8TJI
5LR1smSaSleM2kzf6+Y8Z24U5JblQrYoXOtCWWv2mIyx5JDKtIqjVmXRw5RUo+x1cd6IHkUrZo+0
Tkk6TivGFvbjfGr/TOH5l5xloGSQ5ZoTXq/wx51QDvvEzgrRatFCEiTZ6aRKf5SsVWGu1kPkHyx9
pEg4FJQ5dUwzQKpaSzTmzEAISrRNuPsjp0xCleeKDKHBx5P0p5Y2H4YpF36kZtLptpJIYeyS9CLn
HOXjmDkhtL3QWbamwCKCwuPWgu63d2GdL5XLcpqir5D0GpJt1QuKpqgRxKGnVL31JEwGutZpESm1
T8JqJUcNymanIYqMG4be5RetTA0UZYq2IP2DbuwFogX1U2JSdwyF/EqHSpkS4xuOHtLIKqolMYUN
0HuqUlhT3q/qta/LU9Lv4POYAlu0qs58ikDVW0eO0RxFXnQLJP7gwofg+dhkrX7fAzUSr4MKf+LG
nDUNidrUoEzChZKpy0sPQZ8+eBqHcZgCJww67gJ2rIRR9B2czGSysZZ6caK2KrTQtXTBWrRrM4rT
SUX5uhGVfdiHcvpHm0VmsbcEuVahGEmy+TZe4BPyo2BA2cRY+jJ9RBDRhDizmqquvksjxcjcZkiy
1eSqQ52HB/Yn1ht7YS4zcs6WjCDWxL11Ho8oJqRZ6RrAHYCkGy3221sJKo1jZelB9SVIBl3dmah+
WlexBEewO8idliIZFVXl/JCPGlTvZpCR4ZeQlRp7SGRNtTpMstQZfxix3Mn71fTmgdebQowoVTIY
Zvg9F9haDaTvMwIjcw7mwRYiGYmhqCmqwoP6J0XFqUJv3FXGXNVtFIrK6tAVhfnUJbH8dRhlQbgb
Bg05F0vq1Rs10Pvx0zzl0lMEq7zpch2Zq13dcrYg0SbJ0QPKoyIc2Yhly84ojxl8Z4LYR27Ua2N2
ZVYQLex6XenVe2hJGtNTS12f7FEdwzvU3qT7DOmJye7kuEcrVYDv3ibtaCRoCtQTalyyEqKw1RnB
ZRZMIypVyM5AnSBVOcdJJY8DSt5aVbMhy0pwG7VObypVjvKd0izj56HE9vnWpNbxgYmGZm8ZBzZY
b9Zx4Mk9srOuKgNyQ1CmMYzclbSgVg5BVlqEVKJGhHS7C2Ak1mJjKlxNq6d1sAVN2IU1ewh5tqxu
YNELIZKfIGuHTh65eBjJoUJZuIzmQen3qMwTT0PRj7GJyuw2yhCpcDWkq3xRHadwN6InFTo1fCnh
vojUuj4YaSndw2whqa5UC4p+klq1V21pqBDtUJRs+ZGbfa3b6G1Ij6zmmPhsC2G+u1LMhtf9II2o
WRpoyh7R4KpOo5TNn6kRL1M/YzTTq3kAg+EFFNBF1IDGkdR6UaQy4qIYZ9ZxyRvTD6FYLnZynBAC
1cDtVE6HcI5ueCKEmsroFakM8zqAOLG5RvtCRW82VyPmCGzyXaInHaq7VAf/6M2E+HQsZKPiUlXR
zl7RV5OK8H1oENcYzMSucktLfUZ3uJ/zNlRctYiLuyFp9MeoltDOrDU9mpwO2jtuwwtMe9xWKykA
baMTAGA56pGX4hDeVkWTovIs5znGzmymb4scoFQjC4FyI01Vrxz7qjBLT8LF0r1Bbo32Aidraq6t
fOFUd2VsgXqsrXqKnzKrbtvU60wpQNwhSfR8/DwlY5PsUqkM/lxKQSuRGWnD+06yZukCkaAYkfqh
QjsQsaHxB9ztzCz6k3qGZEQqRC68j9pg92rNXR7dWcVyEq3W9nHTadWuzZtOd6tEKRqHAnUpuwnU
ORX2KXJehm8OJW7gUuh6eS2FSj74bTZOSFK1Re1rnVBDwg9XmcuGblJHGYuJUvp4jg0b5RA0H9N8
hKy7NFFukfKVOq2AFrXZhw3I0kOHwOrXSl7m7lrKKqO6lfO5a+6ESKBqXVLK5gdl7EvtqYUcBMhq
97N4TEczzvwK/UT2LqrbXKlRH5qdGb245BhDUmg9xcUEnU2nzFL5aYETX/ZiQWi0h0JJ2+wT2eWk
v0NhJQpgpx/zZkhnwRPyCr8g2kWrvMKqyVTSjZaNLCjogLIlxQgJ2dQZllBpL6GpSH4gVSsiTJGI
RrRDWiDJOKgbGaqRuuyuqkZEHLHOQrQjhcQwkAo0pxm5MavkLWPG+XiM0JdUcNeTONs3ra6eOG6j
xcENygI4hvTojyVL0xtcraDj4FZ6ONzDwBQPCitLt2uICipnIMTyFWUVs3EmrUT3NxX1CoccxEHq
tH1lPlVBpHQ2ZZRq6Ugh4TU8rRzcHafdeDKGobmmNktFABUa0idcGIQuIetE83eZ1RpF17m5N+ol
FdcgbHiDHq48uei+oT6pS/mChnpSLl8xj1R2DxaoCi8xmsAPBoFjOUe3EkW8mMqveMyQYBwrFSFy
9KPR+e0VMfmhTOpQwcqTt+STErX5gnpS2lGHtpZ8Rlmeyr4ZNvGPyMJt8Pta4YgC0GGae+KcVegu
BP+/wdU0VrbZwwruNGEx35HfgEAiS3rlu5HJkC6gGShWjqFXDUqnZVgD6jJiDvuwycrciSJ92Yc5
Rf6OXqhDtktFQSKi3afNw1ziNDuiXKJTLjRFkUEjU6tclSfxGU2hDDkk0LINZFcJPqsqAI61s1If
dCh5BCH6K7bz/+L6Xj0Xd13z/Nxxf///4NK+siX9n2/tdg817ff451v7+oG/ru2K+PtLRSgskNzO
gdwQAPjr2i5bv8OHDAKHKMvK5baG2f++tQvy72tigZdBssC6SDLjv67tgvr7SpYrrbJU8J0QNDd+
5d5OvPHVvV0jcrACekGu8N+1DHMTLEuaPhZEpfoya6p409aaR6waHCdM9cepNffRnKnHSO8SGFRL
ux6/KuYOJRFHkSe/71JP1+4G5W7CO0xMtCLnzHLkGJ0UVAwJwzmmcNstd9xafbHJj2V+UXfBZdkP
vU2dtvSHEh4VMMPCU9bpe7kLPKVBNqrvB+FLKX2vBsntlota3heG4mjtN6FuLiAJTQ8F1KeuISE3
hI/c+Q35gkjqPMNEFk0PXK4szwF8hCBD2XoI7aVoMiVuHyRAMKzIRvMC5SjLU9v+kK2bPtccPbma
zOZWW25jJRZsFL3uIjhYwmE81oNwVM0ILQzL0VDxQaG5ROQEubi6bxUA0QsqG4kIXHDYBU29F7p+
18i5iwzGLtLEi7pN7WB4HIyhQZ2UuJlgCW6kh9/LHCeyS06jekJUDqG4AxJ6dhOKsp1ZKLEsSn9s
B56/RaACJ1OCKAuxOrtKVvdQ8MfYdPs2wwTM3tj9EMoIivIffaR4qALtyuazaX2PsMeLXq/yR8hM
q9JVJ9UIohAj2rXQ4cF0dko1/TN0VfpekXAkJ9EMfUtjVKB2wy+zETB5jlqUnyXdJQCIH2okX5Kx
9mscraJIUGY2YYOYse2CbNQnMY4rG0f8KOSXsvqUTtoD1FvAiGTh65J/S6zJFYzTaJWHAToHLmFd
hhyc/C3ol2KXiXF/AWVCe0UUHKEp7QvMyHagA+KCWS/SEDiFFTYKNfG+HtFjDIMvEoLrEukOL9L+
0ONlV7bjVd4Pegj/anucteWT1S3RLjYvCnjjGfwDsiTcgULtYlInCeaDTDnBcoqc7+iro+pO0uRF
S31RSj2HaP8M1wkruoSnRi88kUuCwiKto+aHlKS2ZeY71co5gmJfqkv4XlWpcQRtQs99QYswME86
5//IjaauSOAHKeo2aSPsBKN3chXn3hLDnTSg3DfXeCvm3uiJ4lC0mwDml7LRnZoJ0SbBHU3Ox/QG
QjzdjqwZldCcC/S8EyrTk9X4GpZBz0gHPx+kGzhWHNG8U9GRE5tRRkwWeZD2ZKoK9GOwnZjaHlFh
KsmFY7wKxSluJsR+0f7ZlvetgULhlwBBellFsoA8RKkG1ifohYsD4UcnRct2ngVgluBlEssp+scJ
2We9uCE+cfhf7J3HkuTIdqbfhXtcgxZLIhAIkRGpVeUGVlkCcEiHQziAp+cXvBwaOWYzZtxz05vu
rsqMANzP+aVNHRI6DESZvnxwGuA+sPjjYurnafEO1tY9uBI8ntXMudXVGvSMx6H5rLsPGi3PFnlx
Ze0lbkFXq2iG1Fzuy5GWKS5oj1dpKJc9k6SxfQjz09ZWXEsyhHRTJVSCM7tPmuH20i6n0Xuuhhzd
SeNO6Tg9UTrBNN+k9nheXP0y9eVpG546Xn4xK3ofy/ZSLs1RUEmRBQ8wu3tBKt9ks4ls5HOv1Tdr
V1xoH86GtccWksRYXvfSPzlSsaYZj131wy/svxlJ+rVLBd/8umTiM6OFIQ63lqfquw00LaE8Ik6X
qHGJ1+V7lM2uzap9U/CmAdTueppXM/ut0RR08JpL04rXXu+W7U9m/G2Jc6NCfCe9Z6arw1g+YYng
iLhHLxrdbY716YmaRxvtgJV/wx5z4Q9vne91SR+Ye8+oLg392Ft5Lhoc9T1kj1qLc+jqR8WUnPG4
NKNmLizaICYZ+Ti7blqvek4whixgAhyAG7Uu7B3jzEdTPY3bRxT+jOgvpAo3NouWUBFzz3MX7XNz
RljXZfzwrG701lXZLmjmv4HazltoXLblBai0GEHT3PDJdeTrQKZrkasf0g0ORc6kb+H36JrWP9Vd
zxmfAxlfQku5ie0W98oT4/3obdQm96L+HrziEcEM+XNR/xg00dfMWwua/QQRldNbaUKK2s+qrZYv
pQXV721kXfJq2BOdeYgcECj0nT3dacVD03hPtvLjlvSClV9M3KmyuldZs35Fpbkze+uUNcNVb6wn
nvJTOYr5vruVUlmdLs8VHYFM0eaRfW+iqa+t4i0fnnvcmvRB0dc0mkF96jVkz64cZu9C/vDy4Ssx
gInX6g1HA11eXLKmbwx/Zh3ZH8AK1VEhzIxnfyBRtLOrT9WuREw38px55pJQlJyMWe3u52Egyh5c
my5fK6XO8Oj24a9GWvkd20t+8kPGzVJHgh1ums4Ay9Nb5lF0HipaWuOQk6gTYOJiHHng5/CjcAgA
L3RAgrF4H/Sw8ywu/yjQT14d8UYW136x3jIj25McktMsnQek6lvv0cpnp9znQfj5oVLb47yF+gSH
lZSmS+knQYlxby8yXca7PJd/XRPoMujM9tvqZXC+lXRv2AAmmgozmkx3PFjUFXZmzvtUWG823dbV
PN1R5kkj8PYxKpVk2/KLQqww4TdwU1ssu9XzT+BzJ2ukFHho+YKDqUn6VuxdLqWd4xnjjtRGQZnZ
lBCU+GG2+rPz7A9pyz0Nd7SGtfOpaPrHRqrU6IYPFehDoVSRAOmxIOPbSPO2P3b5AyH0CRD4YQi2
2/WCBgGA3fd6TfyiYRwbQZ1liW5ACGM8blSKztt0Ny5+CH4RqbtatkNCf2n7LilQTikjWJLeG6jj
m4xh2kU1Rb6xGIUzHsANxqfRcGTSuKiaa7Y4yr1EQYkc7cvTa+tSQemWIv/y3b7wOGWVsnaycNdb
Y7gX+x1TgySBFIBp5dCWItCJJ9dg50/SfmwzAit9UQ5X2nOCg3JX9ymk/Jbm0aWY3jPpEwsCxiGf
Ms/p8E44JZf/OjviWA1i3FW6PVRbX6mYQrCg5ggNC5BSkRFuTF9jdA4MyUQZTDqq42momnPV8x7F
pGMGd7zVw0OFdOqHuxo9C1kzXtzGWiaOsMH7as2ig8IJN/GNskSlfm9Mnx0Pw36extFMij6z8nSK
5EzVEvfrOSQI8AJeFDArVuOJM9Gj7DBf02q7Rb6ONLmEYbUeKF/Z7kZcRE/0HxXg1mt7NcaNJk33
l4peq0DfeYwX71NbrafR1TJdKyunes93LvhU9IsxFMsPl5/+3i+4kHSZIeoqoazCYfCfOpDRazQs
JHC7Aa69cnmG45+TpvQ4pUr1Xq1WdCpJKo69ZnJRZ1nr9mvStjigaT/RU14nUUO3JpexmQ6FMyTl
ghCi0OZdJR3jfrK69rsVZvteBF138eAlePVK+n/XkL+v3SiA6gY5NTun2DswVG8DlXEXIftDZMmk
jpx9RUlXWjo0+Dle2J9NoJPE8Kq3vFYfq2VkhyjLaVD2aYAr1X7wSoslfOvOeW2LvWq99dXYqu5n
g97gXbhDtu+6Sh8Hk0kZsBhAZlqzFHbZfwvaqEgN3dlHQGBr1/faqPi6mK3W0CjSqMqfotKiYpjN
+eqqfrrr8I49u7X/S3TZWbXjB72FqaAZuh9+FPlr322g79lcXatCnnQpOkY4Kzhmnj4BTRQPYxZV
e1fPryLMoL3UMPGORsXFXdxXA+5gt5n91cg0C1AWQu95iGYoCfzTa5aGFs4xhu+/2P3yorpl594G
EmbDY1Dx4Uq4qovIGdhr8SsXs2RC9z+tKXgvZ9PbqWVM59J7zFw9nP3ZvZTV35rvMllr8ZyVw/ho
ltzEWQnjrgSpZoh5PjzD/mi9hdG2zEv4SFBdeyQhd46e65AeYzO/WyM4utrRT9iqPtp5fByp2ziP
ww087unks1r7AGb3RsTOj+62t9gsKXlQnS27V7FYjZ3vawJh/YU1JLpVR0Uu+fdFwIPiR+dwCOoX
DlOGYmVtaWdgQmuWyUvpXH/PxaKujXDt0zgWUfkYRINMNp7bP6VX0CRZZNlJGUaw15YRXpdsbUUK
PtifuGQ9mrSzSKe89MOVKvrpvhKiPExzU3ZxQ1Mwb0YTJWLB9ZKrAAq4q5sgrvucLmS/mOcdpJy1
RxS0sUeFjX1Zt5Eir84c1G9EK4be1bIzk4bnO9GqK75pv+LTdoqzXI1huIwzgVBb6+YTHbXqKA2V
TSnl3Z6484cldrej58jt0zC3at8b88FfrT+lKQ9q6oOkKjqYDsv/wVJcAoYtP3Oa6nfayP9Dqfm/
iMq/AEL8vwGVf/2bFz8B6cef/006wf/zT0wlcP8Rhjfjl0vryi187T8xFd/8B3IcYr6AR5BJOLfU
wP+jhAj/ga2QHgYPXxWxU/8JqIDDOP9eIhZaIb7u27/6H+ggbjU+/w1QAeCjigN1E84qcBvUof+X
FWiSuTl4BtOQ1eryYjjhn5WE3cTcNPGBhb9De3vux7I4k67PjjwXPyoahMGzvdseb+8tpbprRyg/
FnP23tRoLXC7KZ/gq7rMpLxkClX0OHlTlu+HWQRAxWOu68eq9IYZK5frQT6CjdgBF3C5kPv9y0PP
qX57nlrutmUajA8JRZd/yHJsPucxmK+jG3wHkzU91W1j0jYJZs0MB7Pa7HzqKPPJj069HyWzOxI/
axp5+MQwYfhW3C1mC6XS5VGGU6NTUVyPoR4vUSjC7SjcZjd1sk6cUE5nGYL2E9pjnYn9n3ZMRrAY
hngMtsVMvGyAvxL9PZ2FNVC1c1dk09eq6AScGrqzcTAKdXbn5jJ4LaPUllvMARSIJy2z+sFvidu3
rHZfDM6dVUzloa7MfkhnjKwe5e3Z1LH6t1aznzOvex/oZW5XO6Gf6IY9l7mByJX5Cmy8uQk3xh0J
q8tecQ4NtBX7D80IGW82EDjGei2bQb/kyA0UZQn5vWz0SsisGah3ReOq54LpDPyRoFybX7EshBV/
72oWxYNd2aKI3bpo/lBUxJjV95XUqbKLCJlMge4kaXy6jCFuvXdDKZRYOs83BOKm3nYLaZ6tbesw
7SZv1e8rXfIvGFTHO1XodwQgjGH+5OLtlGaZTqYr7zw+Nu4XeZr6LcEN/tjROrlfrd5OgJ9tDlg/
hf75STVsyQI6mAeP9DffBqWn/mJSB6rhmdVqC4kGSqKHNpgYoCq7034seWTmsx7ZvPIwL8zYgAnT
J1nAryFbBi9ahbwfPK7hsTx3ud5o2spzF/3fxuK+R+ZSk+053QrrKTKCUwr1FeD6xJI0DnHhdlo+
1U2xcXAXlmjYQkOtUg8RDz1WJYwWg7UZ0z6NjQvYAIXBjYuFxhKHwchP06Kzr4hlfieKYd7NClQo
2TwanT2nZCtF17PUXgMKsWiT+LLplRjJ4KGc5rwiMNDufi/SF+mAUINxrHUfnHDBygjojqjhTm85
K4MMzZRa+D5WYv0Sc/O3dcRBWgxFcrxsW5k0VfSNMHdJKxmMcaaiS2CJ7N3VKD/XqZSpKXMwPa8d
K1bKTtB0UPpdNh66eTGaPzYvU8ozvS7nqSpR+m43oS8562lRte0LzCrZncEyTVfi3qIb4Wxk1Znr
fnkEWS4FHM8cUtletvNG4fJNdpm7JoqncjjTIN48t3C9L/lsXgjRtpnPIanPk5rvslyXTF3t0NMA
EkEWFZPfLLHwZ89Jdcc8vQ5OX6eEgQxUDZO+sROBWdSHpdzUT7M3RvfguIzvu21YHBtMYPHOkz1V
T+ZUD3k8DEpe864TdjyYa/toT/10q/uhI/AwEpfwPedWXqWB0uiZ6qALWEmi9aYFCtMb7/13K1ef
c27Fhds4KLx05T8Za15Abhn130i75WcdTVN2mEUByYhSDMm2Kllkw6xa9jR3M30t889oqaJzjx4+
GfCbAWqQpWzkjvNakc7AqjIPB3OwnUMjcjwLVqiNXUeXeLU34ARPG/Q4m34kv9zNGM7R2tt3MFMQ
9UGVj6CmS10eRsZ35grVOzrtGTs5+pAWx3ZDynsmlbGrtf451pKCeEqVUz5YHjMB8NbNCgHJ0pFk
KtXEAlpZiGe0fysx9mprO3dT0NyXgSs/aV3WFvD2cKimQiU6F+rod+GrEw4oEBbv1fCzkKlwyJtd
lC3qLXfth1oC9BpzePTLnqbmAnVZEDmfnK/qPIhgvkSe3hGvVQ1HtO7XoGHU7OG0kYPGhTRpjojV
CPOHEboEh198WoUHD9bV96ZLsQXqzjD0gxcVDJw34nvYra4tBNorhLtHKYT/VEFwnp1BtD/miqWE
GdIPwQXsHySfPk2GYnEsUP83Sr7xlIfxPAc3eJO+WMt98pXFZL4V/TWLvD/lWv22Aw0ZSpNlmJRF
Zt7XENUQXvmN/zWbbpM7m6axmzDLaY8kNzxzRYVn0dbk2OTucu1N2by2sLgqdsNm7xhmf5Hw2TzG
6KTjLVMB1rzJ3n52UiUocViqLHYJuZXxCLrEYN0MZ40jBJCwX/e4lQHZqnlOpFI00huUaVFWDYma
1NnmQreUKs4Gfels52ou8jkbEaelekBSQ9sJKakfPXIqNxFlY1dx60dpZoCTb160622DGnohKnqe
hDV9bdbcvo4iNE5itNuHrbc7AxjZmdYYdAl+UUxRve181b4S31jyRRYbp2bUUr37ZFgIXUrTqRw8
2v0ARMg19nMFoMS7NzoFXiQRrC92KQgFp427wR5sT79mZIp96vaRR8au35vv2xSKs9MCla9eyaQx
I607j6O4jzz0f/42IKyEGdmhKDUvi8jLvaOLy0L5aBR7aP+4BbzWiOk8H39UAZFrOxOLTJgOUdY8
+uvkuPusNuvrWDX+eGdaA0j7sMhL1NvzjwDIxr4sA83wqiofh7o7lCzsSVm3v9rSTMQ8O/UuK6q+
2tltP74CeZkLdHF0oaqXVFVyPpxq7ywrHHJTgluVQXm2Byd6daZl8XYhSfncjnWbllyVrZwXcekL
51lkdjgRXd6QVZEPTfRYmHw5qcgYV+m00/V3bo3AsaFvsZKLTapxd1uR5Q5RbNElImr4PSrbRY/k
+5YjDwBDOClGMkgA1AFW89d8XIM/dTs/ZZBeqBWdMVhPLmkHE+KFgdCFDdq9e3cRLLCgL0OHSKAJ
g590B5hXOS2QzS5DaXaPsNBUO+GXtJPQBB2h96QQsoi1HWX+sWQHpcMeXlCni0LqdphdQ/8trQAg
k+rBd9F0bFM8SkdjMO3UZ0BZYmNsZycdvM5/mG1e2tCpqE8v88vadeF5KCXO+G7+UAUaJGnZsbFy
mFKEbEV9BtTfuvHCk5ZUhK/CjkvwWdcvJ76qTn4slZnlu9U3FyshUONxsLJL29lrKjsvu8sae04R
haEnacOpWg6bnAwzQZVoUnbRwEegp1hlMi8eer1ebRsYaCfOGqW7sUOBeBwn1KII/qChRP2nFqjB
Sqw098JUwTWDFupRHORQE0Yr7XuTq/Tbg33cO1s9XM2mx5LoA8cEsnwqlsYbeBHW/EzP3Z1XWTY8
260l2Wnc6+p4xSGajBe1mCJP5kAMZ2F0y74s1Zud+2rHFFv82mBMzIpIXHMZhvcA7QqBzEjwvidU
yccp7Ky/fLHymNelf0A3/cTKsWAiRiYUMoNnH6MMKB43nOir7y1zTpF2iTNUZqjfOLnD6TwWmQ01
pggqaHT4VnBP1/FsysFPyirX37NhijcHJ+2XRiS28ztAxwzmIY9zsKZThNXtZ+EQkzuaqypie7Ak
AqDWKveu5f31HKaY/a0soDImt4tXZBLysC3eWl8mhwz8uOxzf0siXdaf2zI3v2sSIdbzvJVufWjJ
LIlOoSFJHcgMq0/kNglIi26qXi1/m6N4DRr+u9BupnantYU+I6gXP7+GpIJ418Jzp3yPykI4R1Xm
7X6OnEXv1pbix3tX5T1uqZXjKi4IkaINPBxGlCI5NLYPjAmUYTXtn5aD0WL0jjSKqrW2+y2mwMde
DyRPIP1qengvg+t5B2RUJjZK6O9ybubHulhzNy0gNheNAAheCSFOJdT2Es2DJ79UHTBeu706cRBo
KlJoBZx+bu1oWcdJ5Gt1GTbRxVMD6mROaCoD5VX9E7To8rsKCixmdR8xha5AtK+ji7A6rabAk3vZ
19y767Jem951h1euESiA2sxVtje6+oWvNejOVTvb235pthp1G3L5ddlnJMP/7gszmlKt5UOk5SFw
iubNVOvwid+gq3cgm+GHZ88c7KWqe801MagHGXTVXZYJ77tpOzTKczS6P0hzbkfoyzn30qrp2zGl
n6XaNUo9qi7gJXYKZFA129GOefiJIgsrZo4bx/2Qc6Ik8+TlEbxvtQxx6WU2Y2dkzIBydVkVCEyl
MFL0MSWx4SZf/cHUFf3xXKoF0HhV5kcqvBx/Z2+jH6Rgd6WOKTH1d7mhKzcdWRrJo5+H3t1XdV/L
xJSj+54ZjT9DA6/I2zADg3NhRvOeGrxsfVrklDhdRJFXO38ec7hXJW4vatM0f1Xm+XXaAVW+McAo
RTzSfJuS8urYznN7n6Hm/l5W5JuxhaLiwzd0zZo1F210Melmeqwi6dUHUWYtQ5zTpaiJnTnNEESX
V49FDUR4LC3u/UH65mcU1QUxHJY0rrXI/SO+g+xemYZAPV2I7q3FJSrSNR/np5oM2W9FF9ZObk72
F1HcnFbW6sOOFWbL07IwzNZKOg+1qWc4GLjrnH8GkqbBIi/vzcXp9bOnYatzy0MxJjfPRNvemWOI
NDxry+sUrQLNNJc08tNi6JaYQmOWI2dGxrwvQjq+9l42uhniqHX6WKRUz9GWTT7EhxZHh8q67bOL
MjM7tyx2A2N9iFS4sAdXIQS0rwElUs9uNZ/r3KwOlmSoif1+sR9n4P2cd2Cd6A/zGApihO3Vcm0B
qGNrc+ABLNTaH+U2Ls05mgFVTwNhNcy8BVbgqt7y/BJGETuQVovTAKFg+1yTTYniJazXbk2WHpn9
Axw1lElvaV+fjNkMliPAiRyvxcaO9jjkZVQmRlTa6jyxbP3KW6W7tILaShlzuckGLccfkZtVBt3d
hn+3lKG9L3lamdRR7z6tRT1wSYWGz0W4PvuK3WoKTZFkLl0eZSncezuAYwaIGR5VXVEcZlAvVuNc
+AycKb8wgYSniHXlRVlO8VXni8vMUEPNoy7suEqdrLy1LM59fhPazbS844dJKhvUdJaWyZSDlty3
2+FsRuv2IMCouS7E/ViYOkHZxlfOcZAsbbYW99Q2uuPRJpF7fUFE6f4tnIVejqqf6+YYlUZ1zEUf
oN/PZlw/E4+5Slo/99vHELA2qhC4+d6IPwMBcfRtILw2K87VvvqadSMvCmGr/xBIw2uOWhhRBKPc
Tkc3C/emo7MEEOullN2LGfLVRt5v2lzMD10HvJNW/7p0EvzGUI9ooC/KrJ80PRpNCEcTZuWKlLAf
XySTdmwE3jWTzdELQ6Nn2H0fK6691kPo03wzs/40yv4JPPsZs8qfxirJrjODXVU2+25YftqFIRI3
GE95tj1HZR3F41D/JMB+xY/gfRgOb+PsdY8q7J7oz/nhKfdFmMaDrl3vgmCyAFFzGGaK7gFTwwPA
zZ2OeMjA2H9SSP6jK2ozCQPhpY3EN78s1ojFwftF/qL9u7ZqloIRDdOo8p+LXe27troYkQShiYBR
atzJpGMK1JxDD2YE3xka4xpXbNSxNVBJ0DjlsZHi1Wxu6qmNoZOn/Y8mSxhBtf1MKsk7Joqz8IYt
XvFfsZxjVsrxXquTIVlzjmZpdkD4YVdr7y3CRdTvW0mgFISer9z8rdrof6Ml5sL9fJ+tN1rBWcc4
2pYHr4+OxeY/g+lcO6s96dbfh9CMGodQulqsFN7aweJWR4np6aSN2Ukyu0xx5UJet/cOI3xWlTdF
02zE1ebv/Lq4aN9orq2E3FiD7sGca8YSf/xRLw6kqBITRIOITjZNvHG0yAfmrYEYL+Id8bPsmyn0
9zBUb9EaPCor6h6kk186FimT8ylegmjp3/rR+2vXEH03L9RZz2y5YDb9nVH1273lL/eMWpjBguAY
KtQi3mjuSj/7k7e4WES2/XR864flV8Ve19WpE4a4DF3+OC/dQS/2/Tyu7rNT+2h1PIS40pyiM0Yt
eRo6oz26LXeTLwGogil0YtYeeWcPaPjdcv2MClIjJT8gt3/M3HomuJIyjQ0KxOqDw1LX98rylpNf
lM+dNwQJO2TGw9eLC3JtuGXn9p1nrKjYUL7xk7qIftgDV8Gn2dXkazYlkl+7XsZT4LYP9O28bA2F
tPEs14eomtfvwQ1PPjKsydm+RDedGwyKB6daHwAT+lvP0rPF8G5uUhzXuRSHpmXjk5Z3LC3XuhQW
VOfaeMiVBuRSkGfbg7fY8qgDeRAdYRFcQzxOnN47dOzDC3+NxKnH63Hbp4+Bsn72tB7E9OsgW5SS
smOjMY/+YCmgZvva2np6CAHU4kliS/SbZ6/MfkxhIaFTm79MG+ACZvanBoWpIvPqNwym6K9HPlfB
NTRFT0Oo2nNXIPa+eedUVLNHD3sdQKjCw3qf+Yo2BgDkYSzCLye7Cce8ry6Y9f5WMnybi6ZdHZHB
GbbOj8Fo1C4X230YDDyw1nDJMRR+RcUMPemKU4/e0oSuiou1GqOHJg80a2Tp29le9G5hHIcpr70j
MD84aev5efvLQdZQ/1aRpQ9bUUVQutb2QncqVSeysJ9UETqv/lZul7nN7Z2S5kfEloVcru52E0bi
JMcjU+z0sOqjruvhY/H49un9CvaBUEE62eP6PGTFdnZk1txEFkZqkY8QI8HPviljBNQfSgbJdtgV
peSmmZf+pcxwESl3yXd4uu4CrasTOgkrDUpUADgoYT5xi1bda9hsT07gvCKXQ4sHxXY3q2Y9koV4
rBlIbZfYwtG/ts6idiavVVIIgWksWv3UL8lPZXd4taqx3wEzofkUtnXXM6Qcw0buASTveHH9uAKY
i52t/0D9Xp5QKTTHZsw3NpdyS2YZNHtLbEenGa8B6XE7nKwPU2m+rT3FdDQT00/qZ3dQy/0fY2MK
yKdlQyrUaFQz7oV6JVpwi+XURtNJB8t5aJrsJZfTesnz0lJJUDmn3GeBzBD6f0qvBTHcynvbCY4w
v9XVqTXlkvZcXbBp+j9EX/9yw82LM8ID4iAc3zZLF68wQTd9g6xSfSvNKxd1yIvhVQVNiz3HPisA
TkkVMDB5037YuHQoley+cyP/lkOb6IyFvvGWMYlq/bfiJekqGDZiLLomFS4n7cbSyDbpAG+wkfKn
VvbMqzQNeVrnLmYqHbgxS/HvUhtfwTo+1so6eJwjhBDXv1lwuOAN82D3zXEMsRGGGVqh9S1vsEMC
lr/5rvR/5PgUUp49fvhwyNtdBGdPluQ34iDvt/Y2gp2Dr0y0HxiSTqFl8TP3vX1YVnlyK/+0VNl1
zrY/tjmj7us1NLoWTtAmNgWaJ/iwBrUsSnzsAo6bir7q0n5ZReJ1Lb3kkGvZeeKYenfM6bMcvXEf
9uF7kJU/2E7+Otv0UC1iS3t7vGcuXHez4wHoTM7OAhtJ2gLAhj/zJfRHFp6Mr06p7afrcgBNZR88
9gHGnc69zk6IahG1tf2zLkPLjzMTjUiah+OMv7DPGfrmmdLPZgowXSnWW7EgQyIApUNL2ozBg8bI
ixeZbcEeCu+CNxxj3YhsVEGq50XUfdZh518jvuXfnpkNPy3D+zS3QQ9RrAJUFAnowPCAm8Qw4BtJ
y8QOZUb3TFytc6QgK7NPmauWZi81H8EuqzIcDn0OhFGWabfm+jznrbxJMILtDfkf/lNdawsbU274
YtottYwaLj7K0R5mQAX8mCS3IJ6I3a4by+d56xdvP1lqKlM2KV08N8jzCMsaYWtWj2QSxdHxtwLB
v6LbLP/Y/gghP2pLLG9eRZEuJ0LQHsPeGc7IxzRSIUvjJ7/y2wXFQ9HTxnauAWjTBmgrj4tqdA6A
ZvhK8cYmMhceisbwa22aa+UuIK0+Fkf8rXEkbURuJTY1UmZS0p9CpNQmoPvcD/LeCL0rjWHGL8Gz
9miRnRo6wDuK8vc00hlI88i1tplnnPJZauXGb46b+3Zz9nUweskQ5sENkV6SuSvQdmalC4CA+KSc
R/u3Z+si4dVBZdz13Sc2HC6BST/09FfQAZd3YbxF4UHiTmH+5gkbJdnQdu7BmCjPAF76W/jmZpSX
kdXZ9lk2nU4zUzh5WpVZHZBINm8D00A7ONXMy01ZvRdUWzqBiuapdOfsU25V9V3iL5yR+3mLhR+v
8/cTtqzQzZJ/5+7/V8TwL/9fV8i/tr87pf5blsN/mkKsfwSkYbFemkRle2F0Cxr6pynE+oeL4yOK
Itgmm2AXG9HDfwgYXPsf+MgDi8hp3vV/ahv+I8qBf+U6nnn7gyw0D5b9P5IwRLekhv+a5GCSCGPB
oFDQCj5g3+QV/zWcxsYcNAJDl9iuOvNbkBP76C4s96u/daikJrz0WJPIhwnCtzmoxyPuK+Mt6+Wl
p7nwENXGPhpXzofuVDbr/BC4mjMBoPx9Ue68Q5kZ7vOtD1NSK6ibXeZfjam+tryek9lYnzLaHUGg
mnq/TBElVmyxp9rfqLsb2Hxn7qEvZYmvfgl/SA2/CvZ0ty7Zm+kXTtqOa3HIsIlYNGLu+qV9k741
3VOh+ydDa4hKDC9X7iZmrZuPfp3n/dCvwdm2u/HgMObscfAG+9IYQgjfZfwFvfzMj9JcZ5pxNWKh
faRBpiB80TDJ1X7It1CkjcXh2A7bxgQp+h3Sd7Zmo/OTSo93o7IMMJmppRzQ39JRU0AuO+d3525Z
IhD1x9W/sXcm23Ej2Zb9l5pDCzAYAMOwHHB3tmIrUdIEKyRR6PvW8PW1QUVGkoxI8alG9apqZayc
REhwh8MM1+49Zx+nPFKQTvdZ0dzacfOddsED65SqvE+dH8ZinaklTe6jvJMn6BBPcOrRe8/9NmjK
BjH1pKqfBPDfWrX3dck/r/1ZL7As/zVcy/Gx3gAn/eu/avs0fyFe/s/gs9C9/ZU06UOHzuYP/dzr
9fQnfgqTDMd+xxHf8VxSL8mXffJ0/VzYhrPpjwjBhNe1wYkZ2P21sg1MYnTdbbIrSRtVaMoBuPy5
tA1bvtte7RRAf/6l7u/IkzZG0L+XNlTupxha22FdK5OlvWmXnnGnapfyQ86G2K/gBz/zlugPpA+0
94O5JF3w7M78iYh5joRhe/v7tdiubL7xtpW8upbGO21TKtl7r6LGySM3vZ6Epw52LsfjiDjmDuoq
IqAuWX86EXla/hlGs21Qf/uWXNPC1AaPfIPePP+Wis5lOYkUPWvc8k51ShrH5Zs03E3H9ber2HxB
hYXOE/Yr/pM11b1ufK4yd1P6fqxiRi9tZ9w30sixeET9eMT1jH8AFU3NsD5/SFfNfGiMr359o//x
R332QV4JzjC4DHZOAbBPHXXXMxuoouky/03g4c9HB60dwjryjGFrvbypVWWmrjQKe79hw9ClOxcG
UfVv/HJPsb5/v6n/vsqrn24uOOeozRUGogMmZh/Ul0aQHqcA6xD/j7NqPliB2HVBEeBYuJnBgWIp
C/oz0pxP3yKwvr6zxKBitmRCy+/LO1ltb8pny0VKPYNyqGz6ow1CPEE3pUkpE+l61ie//hFfP7Oe
y1GLEHscncphsW+r6fmlbGQZYsjWfVVaAnRIfaW9oXzjIrb62zcigtqzUSWanqTcfR3vyURpbYyM
y+QdWrKdNHSynogaFRv0nySqjnIak+TYpLb8SrgjeiLhRnbzZYjJv0ATZXKAOSVDPlp2zjwT3roo
jkRHMyoXEnCnto1pIAENvHIKg8FMSqMnRZOS0CIwZW85gYZs1Z93Rbr02a6vCzfdVY2LKN7mMBZI
rSnKN/JOgYSjEOqyRF9XnmZ544AwqvV7lXg34BEuMrFiNSlazIaozlovALS4WIe58iYZzmpEgDYP
tRt0UytVuEBIKhAj8v9HiBo9XchuabI7W1QNtsu5pe+l8Cphkmsq/2PUwqu/Gumv+8dxCwCmGePQ
cBRGamTfymolRXacIWGs5RAZLPBm00hGDp1axCzGRwV9iTkGan80JVWP/ofOzjYyUnF/WFcnEQHt
V3lcWx/DJbJNxJZx5PbYcnRGlZJE9qclseY0tBFWnSIFLceTeDUY+6wM3YK8HtR3WcN8uMImCsbA
H2LG/8sU1VhMNrzV3hlN4zIFj98SettP+EPdQn33TTwDm8RnUeexofm+vqc5xKBS3YA1y1D8YWe2
M6J7nFZ9qFI6cQFMTqafTddW+3LuKyNooti6Fp3AQQTTSF23kHGuh9n2bjord786LJEawMNQ3PpT
gntzTvyB7mRug82KqCKn0DZ0/yNZ7A7hDM61ccc5tMRdIpP5PnckWintzvQ/yGVFdUlzH77UBGn5
G69Pl7hYa2o/pxJYTNAnIrkvYwPxEm8C+c3Afvc+lqUBpwDzCd6wJqGP1SA7LHbDEBefKToLZhP2
gosB+FPzI3c5gbZRGn3DhdRfJ+W6QvFLGZChURmnq1k31YMGEVAz/I7jq9S2Mc8jhlA3PRU0g+Gq
n3Dwp8Z0t0xD+33umxQjQzQvuG1aA0Vo4RogE1rSTMLS7GuOXenM2BynaPGeVhiWsKVVA7PxKS3g
JvTTjRhtXLG1ref3dmwvaSCndLzrRI5FLhZm/0EVuX/ajS4GS8EEJN7NaJ95+ZhoN4jFkGjY0slk
wATgDMNf10So/6ox2a2rYUMz4kG/EkaXrsw9PePENIqu3ckxten45xZwAktOJmDb0rw06EV9EY0N
C4zHTF3N4NUQO2GaGILRK8wvrg+DZFOMAEKqq0be+hHWCZRtsv5RL4b7x7DqKCWxmDP3jrufXVVR
oz/wSBXfE2ZhBWo1PYNem7XDJmO02W0WW9ymDGTIbc8eYiHK52dA+K9Z1Gvdu5eRgwgg4KQ0fILf
Ul42g+b0Dc9B3ZbV0kzBmnclYeqJgs4Ea4PnVis5cnPII4LdxXwPZ1xWopCVa8fJFwHpSS5Y3Dun
bto8tERll3uZe6i0dDcjZES9OBaMX4o2Ca0VJ1EggBR9sWcIdjylznS9WIlccCep9tE0DXTbHOSY
B4EsWy6csSqcizRvkbaiLEz1wUu9FexyG/tyPzt+au5bNwLEVk0OrWajYSHcNFmD7CYda92fJGWD
WEbUvaPOop7+92512m6zRy+mPMoVbcuFRX/oo7+WEIhWuul3pF6YyZFmgJnQDZlQoLWW7RR78qC6
9bKJswnwWCIwtWursMGw0TOC4dXs0QLT6CyjqKNcbHqnDQQHPUiQevOj2h3jlRNZe02LGmCoxjCm
u9cHK3vfxvhI/DsHdUsctsXAfw57zUSj3c0Z22DnGga2TmuZjsKnx7OTg41LNNY1DrM5xkG8XxDy
NHhBVt5AvdcgSUcIXpkMUTnxHFTuefM+T82xPclRm9/L3CFwqk+KmRFqk5oofjAOnK+C+xy6hWbg
001JoU4qOVIZ2UhRrhcxd03QeIvt4HcGBxOsVdq2oVXz4emTkoR+bo0Cxzm2FOJRMNAacFA2GaLN
a27PgW16b1qmAegFnBIjSpM7ENYQX819MZjjgEIx5QQbD1juGfrRw79w8lp1+zreLLq1mdgFR8FM
DPeoxGn38OK0H5ylXbwTCbTQv6XpzA0zqqrFfCvMboGe06CfY33B2mHljCuuPlBdp2Oa2sZ+rDls
7ByUrsDwfVTobKuZv4Mc455KLeoTtMbrHUN+NOg+Ovg7VBVywI0jKipT3aKqHsFy7YYlcRz+ClF0
2YVS0/yj6fON+lVmbROUvM+tzdPcD0cGBLI/Qx2eoFBk22ECy3eDelZ54gGbfnGlc+F+GgZGhBcG
/Jyancxo4MVk0qZh0Cdsg6kHm7DDGf/lqaj6rVPsf+2IevXfDEnyhH/9zxaai/TxWzI88gM8pi9M
NE9/7udp1X/H3sP8yXNMoOm22rChPw+r/jsKQ2X5khx4TDM4bP46q0rvndjSuOlcIXp3wcT+dVTl
X5kOxSsKRvI0zO0U+xtGmicE8r9PAhu+F1z8Bi9VXIcTx6uTwGjOvmt2UL0a9Lrh6Or+fB3kVZ1n
WCujYTzwbNnvAULQMpbtgmRz9UK70rhTzNG9Z+ICo4HlfsnLQuJGnQIxxF8NmX5S5fZm5+0RoGa+
8t0cOcQTqjK/mFYoH2nePeTuTBsdyvspKiX8xlnDBJvFMO+bLRxyBzGt7XdxWf9gksF0iEC0kDKN
d6wxrh+Msq7wjQpsmxvsyyXbcsf5sIKYWcgrjbiWvmuJYtDEsm5s5YA50wayZqadSPaPMKuSg29V
Wysr825lO8rw91fG/4v9nV92d/5n8RXf2YueLf/9z9UiLJ5uHF1s6HRGTcv6a7VY/jseUJIVXVq2
kHkA6T7v2dLqIX7xqeWzecv+1dixWX6g05VvWszDQcr/Vs/25bHOYxlzGV+SGMY01KX39PL0yNA0
RWrHmJ0pwnSTV1QoO2/KjD2oM1QPvz6qMoXkr3u2NoXFgdjfNgE2DT7/68AVCCxImHSOSbqr5acV
XvhX02uRphX9WF8qg47EYYbDRwFbivlrb3PwgW0upvcarZ99UlZI36lpnOwKZ2hcMM9iZhf6aEhu
cGq7BGIMsHODyPbL815CuwzKqplPpxFLcpBCx8Mr5ZrqUx6BLd9JvbkrAGJ0GhCmVSNEEVn5Edph
iWuM2u+GEr++9mckDlhW8MSgyPQm4gQLOYVUt+mnLmpiJrdY8AHqqVIh5MuABkZpwwTM7Crhg/uL
xBffNgAdau0lH3ty3LZIC0g9u6UqF3zb2P7MYDUGG3ai6xkYy/Nmer+BvB76JSrPsTNlt3HlddkJ
EbX0wgurQmEzzJw3AxNQsLEzxra9xuIg4r01aGsiZi5v3f3mCfgS175zlTCHtw966ZxPGDvwX0xd
ITA4FGIGzLtW7UdzxvKFNLucpt2ax/rGywewobjdGmKNGqP9TGMwekh9OvQh7YjCw3xkoouKzbXV
iIbm+YuE42ftRGKpB8Zeiw2qZCi/liWA5UMtNUbkERhgHPQm1UGwxL51gwG2pCIcnN4JvRUrYTbb
rgEyaiyHAFSdQgLncaZA8rIJ26u5U+c8tY1JeaL9e14DCaeHUjnrjrkjDQPX8AAeLhiGgZIAEjLK
3hABaaZ2vHdzjY686nR7redh+pp1M0TI0V+hRtfQnR3QOv3EgQYo9gd6Lh2t+XVRuAFbUEDYJbUZ
1POsPwzNRqN1qi0w15XudDWRIELNOW3yKMTnTugYvneo3NpajjZzkce0MetqL8Wwqeh4ZC4UEi6o
V51yv8eZkcFrKbR5j9Sih8YAKWLd62bqzRPL7OBKgpQeP0k8Ku5O6ERkOxs4udgX9PW/xMmykD+1
uDZ5KXVnDkHcehwf5KgFYgA5++UpDRFZ4KIudBIUE35EyisdBy7aSAx0qB8+MuotPxTm6n7O2jpb
GJD4qGLMJMqGMFea/tVi4Y/e+Zh17uJUKSwrcTlubE4553uRS4HBnUHTtbB7FJdqhoa4+RQ5pjaO
6AjlQeHFn08tvFaOzFfsJ8OAChvJgv0D/gQN1zapcs78avYuOBsi5Xax4Hl7sQ2edrWhG/QmpvaN
wC7iLD0darMZwqkignBP2AQzXs5gNqKkvDtLLYF7Es0aLIbVnih5rchCRKpav9b7DljeHw2Ys5S/
MK5hF6m5+DJrkpp3YmwioCDgImOIWLGNzM1B4cHL3ANP3HR9jWAGdNQZ8RzxPaeHZt6LBSP8wUnb
4RvuGJcT7lSa9uWANhi9HFENCE66ZIQow7wHj5BbuF9W14AhZGeduEJ2rD9y8DHvGWNVtzEIcuJa
umK6dnwU5fu1VaINndyGr/r7r/T/O4vdrf78z7UuvsPXTnH++z9rXPGOBwocNlNTzKnPBjJKvdtc
2pSwdO5xlG2v5j8nrUK9s4VA0UCj0vId+xl9T7jvMHhv/3MRbUgmpb9T41IbvHiRGnD3PMa5MOJf
vq/jCMLKMjjixEERflY7Nocn288F5SPamURhdBat6X3vsL6ReEXYar6jKe9CRbZLa/iQFir/aJjO
Q0LCYLxLAUpvvuulxy+JVj9DPe0lN+z6UxH4JUo0jFeGdQOMUzRhYhb+58Vqki8zxulbZWyN4p2U
vPUDC5QnMVR1o+7WuXdmpqCGF1+UXeac9dMS38aNZ3HGK/RgIbQbXWSxaK3YsVPphXiNmzNnEvFH
nvJIn4Bvc7Guu6RJhhnMCSKZmieRs05BNbFXEdTU0uYyOs9v9saqsyro3a2Ng0M0x6EkVXWfo8C9
cZp8vZZVPZ/ZkFdPIppj2MKAXNirW10m1lJ8Afimz4AG+BcCaMqJu4wbBgKzZlL1HR5vosVAzPXV
QTctBAkEJXBrk/qyT8rlPC6LhJesODacim5ibGeXLcoKJDyDQFpiIww6wjsWJ8CgdhjKEA8azsdO
0ndrFfxtPNzqBGwpNnBa2u7nAlfPSY7V+WLxlva8bMv+BgnuHaCT5iQiAzWQo7ke2YI7YGw0QOGd
X1auvXyLJkG/UGj9Xub9dMZ8Hax8bsj7RnlY+vDMA2lVkAZ5ufphqab2YShMtMsFKOudNQ/eqa6N
GBlp41WnJcIXzgGTdaV4IW3mH+/grSOY3Dpfb1abUgrqd9HvpYGVJNRm1t82ayN2kzUBt2t7v+5D
Un3Xo23AHluMQvL8mO05ds+T0gB5YrSNyTEHflQ95fI8iWE7bfqFcJLmgwED7Fxbubyk9oofomnE
07QOfrNjVmAjRaTeiDEr0dbokk3pyrspT0Djl+5DVqeUNXMiTzzqhYyH0kd9Rm9k4ow2zfQendKg
7Wg4M2bQqFXRHNYVX4ZA9Vp+H5IKswx9xeYUzky616myjn4nM1rZrtSXSMKNc3uExrdbxxFJUq47
jmQpWC6BsWqhbI6zcrxGXByBRHeq5rA6VrRVmAU0MwQ+9tWoaRJTvBZRfTrgpt9KwMxOwwZk2nmV
lNYl6s31o+cYnnoPw2QiTTqOrYuic8z7FCb7esSxRQjb0GwxBp4prdvOd1oPBC6in+FAJxTBldFP
wuBPkkPkkrmd0xZ36rO5WZYDp0oI4CREGTci9sBRMV45mgyAWXZza15qwxkeYj9rLlMBGp8viaUF
Ud7MEEC5aB4iFyE8eqBqb2GYvjRGYFUeiMBz9FfSD4G+0A+V/ESIV0FJHcp1m3NWmh5dPyTGB44H
hN9MYzdAoTBvJW0zNqWW92PC4XumN+7Pp0CeHdCWjfXD0350E1sRR3rdDOIeYg0e6bkYBDW/ha5r
HzkGbXNN2/GKrIUNsATPCWJV0oh8YyYu30YDepqrVn65nkiya5haONaLbKVfjNMx3mGa88i3sJ36
asWrcFO7wgOjAZAKg2mMm3se69MGoS+gX5SMzB2ywqMM9TOcEQiprC+DysCvtf5cncGwX89Q82Bp
HNKFlZrNSl7zcGlgQF4boQJdmyzkhAGsyuwyP2x5u8DlSafkBDlico4EWlwPRJZdRm5LWmSBYoX+
1zjBrZly0woGlWdI6JWaj9jlPbJ15khiHcmL905keRfm1GI/LkrLPe19LcOSEIk98ai48UQ7ljdT
3A/o683BOLWMCQJHVqn0XDGHuSDIsXtoh2XSrEccSajR9W3diw+0ntM7F9Pp5wbX7ldafDHqVKBD
JxNo+cffL03+C92G/046EZMB7X+uSe4e9bfksSge+xdSke0P/SxMHPfdpu9iIuXSPHCZqf+r+Sb5
NybFtQ/2F5YMerC/ChPDfof+y2W8SlKeJSH2Ujf8Syhimfw5CfmGLCqG9fzp3ylNXjYUFA0Fhx4H
NQ6UC2l6T4XLs3F0pcdOID5GNF9I1Es0rRlQQqwf9OIHz+7M9c+2wXOdCN/0WTPhz0sBQEbxxj/u
awBxJWcYnQKivMJhFOICh57lcSb93augvCF1DZWc2Jqbr+QLbY3YC1m1AaaY07nb9XJfQbE5/vZV
MA2R+IGXXWySiZd13WjyHaKiiwPu08rshEFbP/Tp4ddXecow/3f/Zbtl5NOhB8KMLiFhvNZiSFM4
MzSCJFCe/t6OF4Ql0ILg/IthOqN8YKZy1lC21PhtwQTBzwGvg2qjhrpqtnQF6mvRmJfemtz9+pO9
bAxtH8ynTLToDKG9cb2Naf1cxTAkvVNSdOM+L60oIFvojlEHW5NiDMOTpMOoZy7462s+PSAv7wZt
L9/zLZpvXNLZHrBnzypmynmIMppffpWp06U2eBmbAtLE4vVHBxdAOLvtvGeTpYPkT2bQWe77KnGX
o2tXAEhBX+xiJ1b7X38uVJevH2yfjiHqEd40Duv11SPXzUL7w5YZQ9S41mHt6w2kJozQy8baRcw8
UUv6uWXcVmV0Dbo92+EhdB9URh4mXcj5QmVRd1y9hPJGefGjn5v0uP2GQcnORW/9ZVwd41xJsd5O
YiKSw4hAz2VGCiGBVkkZdHaKhvDXX+vvy5VvxdSdbUGSEWe++laz6w1zvzBM1N5KEqadFkemYXP4
66u8PBg9PUjOJqJjBGC5tvM6yXXNbe06qZ0AUjbXPa7BJVwhL0D5ZYApgDK8sQn902/Fg8kxkAEG
v9irBxd5BsjRxWFFJYUXMOA2gIVo+EV6bv43biCHS0pgtn02C/vl49oVOjeb1qLMcsH3SROBxJiJ
6q2nb9tqXq0Kjm2Q5QVl45bS+fIy1tgMCTQPBLQIHt5TFy1XGEk6pqZKwqPxzINppZhNR9JDikJ5
VxE+48PqzmAgMFjsEwLHTpv8bki6BvnLUCKM8BcCsQzMRyL7wpgzDWtkfAcJNGkvlOjPHSAr+yKz
J2S6zAlFodxT5UfFG/vfpoV6/dXIjmA7dxk08d1efjVoNORgJOSkDYVNRJcHI0usOUB4mqDByKSL
ni5Uc0w+bzwl//Dsuy4yTSA3Nl1ve3tqn+00osMHQEcuCRJs7Cf+dhQzMFC98ez/wya6ZWQKB72m
S7Tq9u+fXYUQk4KGMz7RCX047ysN0WIjfVYTPnY16+QQsaG9cdF/uqfk25gmhwOLKcerixLeRZVZ
GFhqEpBt65JtrlKV3xWTaE+61EofRlsXB86g6emvl/o/3FTey5QYHmMQZTnbJ3v2dckHUeusYQLp
UY/Mug1wLl47vrEe/mGBM8nkwLC9JCiiXi1wNUgAp57JZoz6Dl+TWE681tTEy0Bp+fUXetXVYdei
+OIRQbcLopDW0uvHRKNBsYZG7nLyiBqA3Mm4hGgesuPcbQ72ur+LvaE/ID5Kr/HH3iclMWZoAsWx
ShUKtdYeybcCE1WrKvvN2/3zw3mKiSpRouwOL2+3H8lW2RYfbh2d5GZe1/Iy6umG//oePI2Anq/R
15d59auSa4XYfTDRsoCq31sainMyIeKjybN+BeeSnPYA/y7MetL3mGCSHUC7MiQibLxJF+2EQxd9
Wxi3AUuW9inexvFg6PIzN1/tPTXHN5MP2gFvPIimOUeCn5VY+Eb/8Y3vsf1WL7+HpA4W217N0kcM
+vJ2sTFrhFGcgcH/7RXq/u+LW/gfWbgpNCFv/DpEVUq9I3ITqbEHzHfuNyTVqKmzGhQpn5vBiC1E
D0jFQLLSic7J9CYMgEPgXVH18Ot07SAQGcFnLIgc4agTLjnR9o9Rg22o8z5C0hFvvPUVV8avv+DT
6+bVF6SVYPpbtcaevfVBny+/do3K2es17LwRKk+d1vNnvhbmizQBAetRNXKOmQLMLN1emGq+TfF+
pz7G7QiHRdk7f46m/6N6+x/uOMnq5gYA4+kEt/TyA/UCOVQutUfNUy8fCyYKRusYQPBXxj6MPd7Y
+Dazzetf2JN8c0ZB+Lh4K7+8Xjnksgew5eFuXIJlsi5y1x0DEPdGMI5ldyTrY4vvjNCSqha/fV5K
kAXLG8tSbHXTy9+BJcGmT/3K7otk/uXH0CrvthOF2tkC3+ps5vH9MDJ+oNweLyAprOFirc6lKPr6
3FixCs5+2wGiqdW+WZi9xE1m/YFWgu2jKfOztGsRLBjSv59otYWDIx9t4V/8+uF5valyDDXpXguW
iMuC918tcouI9mYleXCHgtI94Bv6VsQWLuyqzt/4lf7xShiDONiaDseeV9XM0LYNSt6Z+ahR/UAq
2h4x0c4BLBPjjStt9/nF78CUYDsqCl4XdOefqvpnryPdSG05nY92ucWj/uV0IUT7gNGXHA7iCd9Y
fX971i2P3Fwk9fZWSZv+q8VnrclIkwmb4NCv4kjoRQLmXR5rHO4FM9Zf/1p//2aKM5nlIPrl92Lu
8fIJ82G+qHxms2LIFtkoUOpuT3BbSzff6W5yRbClRdLjG2+Cp5P1ixv6FFREPSORT1D3vnpIFrma
w2BUebCAtwebfT+Vy2U9bYl3/jkNu7Pck0d83LS58jcW1d+eGpaTsHnJ8Y15dNxXZ5VCO6P25w2e
mkygDiI0sFmvoAMSQfq7N5dLuRSGiJN5/2PEe3lzs6gZWm8jGxZxJUKacCTzLY1HW683Qsi8y25u
2uHw6190m0S9fFgRaLEEKfAFxQ2arJdXBbRWOhExTEHKoexIAG8WZoQEnbXzHB9r5klr5QdeZjdX
TTzIi7aLCLSDs3TaxfmHNz7L3/bR7bNs4hOTfpFnv144jCTadeE3DAglN0JU/vjk/HaEMINUPigi
eA5NNJlXjXsoKwpNk5hhVJKXb3yM7Sl+8bhtFGe2I2lhc7D4RV7eEnMGENcXZQM/znGv2UqaS9wb
9aHjuBXafvw9d7qIAAfE9RBBrCsySPsjpmOIPxAxvi2lfXz6RP9fhPg/2IT/cwv0f1Zgz19oqfjP
/9RSSfxuGF4UDG/EUVhs/tX8JOXc9XBu0cSkgFYcSP7d/JTvtr4m3lhBaYBZxmEx/NX8VO/YWNhB
qezZ3ND2/k7z8+kZefYMmVQD1DPonrA52cyAX72L68QcKO2ZlCHNNY9dsfoQqctmTEeoc3ZhXpfR
5Nxp0hUcQhhWHBqG7xiBQJ3+HXM8wU5Voso/Ws3hbsu3WD51azJfbR6SL0NKHniIC3x+6DKvlTQI
s/m9HNxEnRfj0JWB9CeXdNOyM74BXky6nW+QmQUSjqytoAVehDIx0wVrKh/9O7aWsUPwpMwFDXut
p/2kGGof4drF/oOZGiT5oMaR97WTm91B5kn0I87NGNRiXC6U5sWIeoUlk0KTRjBCImXKFby0ye49
3rFewKST/KCabGtzt0SM4tjezCULseIromhsUbfIiloTa29lDYCN03g5a+a8KvcMYoiUaePawTPv
LexKl0beFUfPrKZ6CWeCwzDkYkjMUgQeMIp/PHvkrn/+ZL/oLTPO5BTNV8dJ7DrsC9vZ89nLfG6a
VWjXPSUVw7vKTW9+iKLFb954xb16zSDw8+lVYb/Ghc0b7nVx4kO8GydhXc1TbtuhUUtm+F099snJ
FK9pev3r74S28OUWZ1EB0XnbOp4o/iiQX71rKqJZwe6NXzmwdAXjprz4VPle+Ufq+319sjJ6Ts78
GijM3ushexFrnvjtDqQpuEfQXs15HS9k+qxDMn/OOiXJJ+ZHa/vHYhiVVX+KY+1Xx6aw4uslH2H9
4C5S5lENOlLnZJcysXN7wjg3bxjPXrz4nQ2mxy6QJ3TLcmZ3C/rwiJE6rugybi59KzGGa3uw6gcl
dbrVHoM9hyuijf26xtICG9Iufjius0MlSxq5umfawNCx6CQejNVbbeKBFcBdHCqAqZZm6JqTorNn
feal7tTg2ypt6+DgKP1u4hr6pHm2csylinlvhdSOWVxquifj2unmpE0dQx3B0TqPcEqcs9lpoDLM
Od4AwJ/4Zvxh3/bLuuhQtBCpwbFDG0WckGHyuIKuYeD+XgUvOGQJ5VcgUBwQ45bAdEi0rjGFhFkt
3tE3S2wGVdX7Z6mb2gxDV24BEcHQFwbOc9XBndxUYXH3cuhOTJcZzcq6RALGhOgPK8EUE4x5qa0A
gVHKSDAxovJAA7ESt+tqST9QReLN3I56fI/Ksncu3KGcEBxNM7FgTgRKEfdp7p939OKoBnw5Eufk
l4T1dB52mlrxOc9kY69Z4LD6L9aZYNPTrDPG+w4mV7wj1ULSFixy+2GdGCEDMEd0GIiM6fE+KXuv
DnJZgq7IEk4wjF7beTgbDMWtcB1/uWviSKTk9TV2ikFoawhou1LLcbGgdxARmUV90CowLjw6OvYA
B5OyUg8F8NPExqNFPhhU6DAGH9Ucs5YxcOARHZVilWvhGI5WZgIfJJz+Yx5P7SPz/vwxkWpcd5NB
xiGrkfDDsybuytNOGHCfc9U3bsjWt54MKH6hAKbTvFvhxQX96rwXnPirM8hPmXVQdpaf4doiy7nX
q/Ngq3X5sFnGzkoTXk+zDPPjAv74IeUuitCTXdYEdPXSmphH8Hu7AhtOSVgbPM59Iabu2iVoSAXk
glfVniF6hutmVFMSDnSurtB4ym8u9/iB4N76llF1t56wr3QZ4kIrV8hO9WQc17hLjJ3TjvglozTm
JyF9R3mhmdZ0amkwzXfa7EsCTWzASzuZa2AtWL+qMAKzgnFW6TQHQ+Cp08Fd2x+oGWChZnU1WyGc
mO4D2WyLta9s0d1zHlgenXFjoCLm7E+dxTIgPDheh5OTl+IjP2XuhWh4Z4o9Ep05uOiplmGr3eim
LhJgc9naoNggT9rAzasLuEkx8Qqgs0WtvioxFpdMRxaLYM9G/QBwKq9I+ZkfkxW+9p4YCAfJSFcw
uYtb6Iw7UMoVCGvbzj8k69hdes26/BhLdj7UKSVsk3JikMIzQjZmbDXsVbCTxJ0v++ZWN5r/jJWE
YESMfqq3fALvCrgkYeFFPMO6KgbPQKevm/hbFcvmwU5QmiJcXSmyyb0p/HBVNmlBzhTxECIVTk96
e52sQ23W/m2kKpPAQy8lwXOeaFLvCi3NNqwis/0Q8Y5ErpLL6NFdHTfbucJGuVv7hQnWvpjUxSDs
Wo3fqqUiZ9hoMacRlzViHqhxn6mLRGCUNWFdpyTeLW134helOdrE4q2yPtqQAMV6HoE+RUAzDrBt
V9MxpjMaO86GjBQtqZdEM5FlUE4eiq/S987zQq/GbpVdcyM0WlgmOmtG3B/imavVc6jcXdRElwtZ
YrgokTx/yWOzVCeGLqpHgt1s5+BCHf3QtUbk7izolCJIVJeeDFUP5Mh286xiTJAJ1W0mtOa9r6fR
C0npTjf8DgEW5HTEhCDObe02BE9TEITwuWE1zVFKftqYKPPj3A/WY4fG57tTOtzVAcz/le0I49My
ZYKHPDLSH1msbSTbbtGOxG1iEg68vsV/36q+TAPw3A6NNXvqntIbM8ke4Ez1njBrFC2xiWVul9uJ
Ge8L2faAulPEyYBKo5VYEyxZ2Q70IlLkiYBZRNe+zzsg1SvN2yY2vqH7kJ9RHw9X/H3eA2gY8xvo
Hw7XftI31D72SggDhuYqDYveQrxkdebkACkyW/hC3Pg+IJs6e8g8w5CB68dEuSHYmGv02Flk7kRd
AqJKaTh/TdwSu54j9EwhpyE8toY5XEVswlUQQ/MesHJn0jx3ytr5GJtDejfwwHdYb538pssFu39T
mBFgtZg8ALIDnCjUScrvlBCh/bmJJyhNGMWhkus5WpOQjMHyjEBTlDIKn1cc8irMr+esR9+zaL8m
wCxPhmsLsXkZ0uYsvpV2RSgmtBrzR4vm61M+xdF3lZtFv3OzWH1SKPmLnVUZphsmQHIHOrm1+71I
HKiVamn01mIbqk0Wvbj3a1dgIY3H+DN2axPDeD/kMXnxPQdqBxol/Ol4TZhNIb+nYcyMOgnRukyf
SvTEn4aOvfuADtcHJ7sDoboU5zmkY2IuU/IwKBJIf/8BwsXDFSshxy8ssy9149nfHG8eSNTgrTvR
nl+TOMxKG2doiVp7ukCQR0pCysSsu+4RD32aOApsBLYcwib20CKUM86MUwRrW/cDRmp/8KIxL/Z+
rgjj6KPcI66GcJgmiJy2QLKExtm6cDYr09EbCmM491fgcw86tiMZLLjPp9sFqOoUxPNc3TmGHYn3
s9EvjGjoCfJEVmi3O84cUJBpJk+OHKwpaNzOIXw0amNoYkznNah+nyKT8sxtdeWMx7zNBHy88X+x
dx7NkSNpf/8qG3sWNgAk7OHVoSxYZNOz3QXBaQOb8P7T6wf2vNskWM0S9yQpFBMxh5npycpEmsf8
DQgNGHxgAzAgSyICy0NpFnL0ededAP3lLOjNftdmHUnDCmw2JnwRmv2GB4lDDOs8933zIi1Iz5Fd
llTnkXoNELG6ViwaqVjcEkzgcZGaJkp9KRbycQ+zgw8jEPKMdOV6nNopuXBaFx73elDrKfyuV2gJ
UDIwYvs6qULT+p4183wcCu90uhFtls6Z6nQqjgtaiFR8u576zNXXuovK+67w9QpWJhpwVNEjZySh
SSKkDfdgxMrooXZxjEk3cenE7ceJInP+QBNC6jsAqKp/38ZIU2pcDFNk7QhI9MoL3DoucaOVlaPf
ROHcYllhSlVZoARJQWavmYEIfNXHNs8o3E3euiFB1h2UvE/v5wEL0BbpnhodLy7IAD3BraYGRv1B
CfMwu8hg9PYfaIHZINgLBa5rTCmJ9HeWayvVq7Y0MLiQmin6m6JAJehOr8FwfZAVNnzoa4/dR+Ds
ID20xEfIPhklQY7TYxaszZzLTz1Ez5+1VsFnVpOqw3IzApXmZYHoP9da0fpbc3C789ICMQkV3O8J
UkTFc5g5tXKvEGGjMBJDL9hGvoTtgKCvHlzE1ixn2ZNkQKxwk36PjIUQ68Lp9c/hpBflBsc9Q5t1
K9Np6+STWZy5ZujqB61HfBzb26jKt7Zg8dlfPiDHorFrUldjnGH/csjbq5J+LyhdH3kICNkE5ptI
KkZxiIUMom3sFsHPHBAzag1O5uJDCu73VjUluo4juBQcaHyVAB+ac3M9OAhO6/l53Enk2nPV9pmI
0sGGz3qDYLj0Qyk2pmOkt71mtt/02BXfJ7LfAFe4MvqcFlVwE+Q4964CcK8NPO8adu7UDf13Xe30
+NrPDS5sUw/tcsUWb0emnrdbaWk83/TJ6x8VWwIZcwWyDtaroBcTbJlJKVTU4lbA2avhrAsxZx0M
0UBmcgh0xwnn0lXaRZZNq6bubxzMd4DGQobS9wgeps5aIecF96pm5pUGd8jZqG4Q3KsIn36ZiJeA
1PJCKJshLkS6K0Ml5AiFwfTXZMeQtPD3hDqWY73K7aEOkXGmm7HzrfTt4AYFn8HfxIBFZzsRmlgr
Wqoqj1IssUZGShKbw6dU9/+Xzv5Jp/tZ1r95bB7/8SOD6DPOQln/9c/rx+rx24/0H2coR2ff6+cg
wqc/+auOpmn6v1zwgLQqqOdrgAZ/19G0f8HfRS8OoRfQMyZV0r/ZDZoNJQLoBBwGQS8A4NS/y2ia
CbsBaAM46rm0QAHuPVW0J8jA7yraL3IDLdNlQ21W4MgTv6sPZhVfxglGJT4Gr416mZAYTIN91gnl
M0/f5WDy5FX4jqBvOONuPc0Ht0zeTwTss5GF92wNj1SDnqAEx37RoiY8cEPlPUInh7hQD2h+B5sw
L3iaXJmdO2G7a/NqTmzlVkGo+sJhx69Kg+tMTu13XkbYDA1u2cZ00Drt0bARuNUUMi671gl9pI3d
Wpbe224zpw9jjld3jFdAHt/qtE9v4TwgpSfVQ9pGXwyBXNuU308yBhA+fhwndB15snsvwxPLo+Zn
IhOXN1t49sS+xvTDxF8UnvEmnoJrNc/vYW/clwhr2zKxVyGWs6vejD+LntZDqWjf+kr9qLWDtc9S
9W40cbXOO/7WNtbVNNUnemVPn/LYgi7qaoAbLKUph+6A/jnGeciHkognCBI4EQJ52qpwBbIL4aZF
uCPyi4uxQF81s8/yAOgaksCbrq73udnre6DzngysHxVdZdl9be2ZVjJcN7GpbJwkDXZO1suzPigS
kuQxXqO1322rEXBjP3XtBnpDup7KMV2lBqRvjbpTZ3c3ZWmfvb13ntoXx6Y69xuelRCtAWBMorjd
AT2X6zQNz6ssxnZKfGCRPUzP1BXA6nQdmr79CecJnAjsHhfgNIYlR1xrNqXXW/EuKoK7uE/3YM++
tU7j7yfUOFd2kH4WuY5MZyFQYBiDa1D+p+TQnhp7x3763D169tORku3GmOfqUPmBN8J3keaBzHSD
f8iGBs5eNfxbHJSTADcNsFNfOkv9iBY1jKFwk1T9pphtmtKE7auhL74hhIhXEtN0V9RrlwpFMPR3
b6/yAjrz+85YlDTDrAhN7E2qQws1VMMHNwvcbdKRmHSttWmG4Ftlsn2c/D4VKJBXuPn5UE08o6Mt
nxcXOCZTFazsw9u/52Vl9/fPWTQOrZiDbhLhHRwBkYISNiFAj2Hb2//3J1ThkQ+j0+V4/mGAxJAF
qRVuliOimWl5UTdjv8K8sNmYHVTjzs4wLVIJgipD22ftLG4boraEAPpdIGn2k/Nc+UFz3tY19dc0
2eMrRNEjjb6oaXKn6bWXx/aPt3/ty/bxv9fiSbLt2S6yE6TC8HCqDkNGRgMKFb9EknqoLsE6te0T
V8qiXfx7mEXPxeT+i2TUlgcNOVsyMFITyfoE+053VoaWb+yquGwNwMTmuH57ZvrLgvrvMRftUz9D
h3lAreSA0NmdMTrnMYnZivQRZklv/UyizN9U46A8JBC2opFaFliAQVemDXzPho2BMebQAXBGxfcz
SQGKZlX3l5uD65UOzC7gHPLUb/3TZ1i8YZaJ26pPv+TQ9N2XIhp17OWAypcGpU7HmPAUK9O9FbgP
uo6Bhwk21zHkJ3xFUWoJTJpFdYADafNZtsrGD4LLRus3Eknr3qAmGuJmOUTfyki/Re0K6zMQQ5tC
U7Y18k8nFnu+MI9t+sWbMTmUhkMDL7gpImRNjGxTZ3CghXWvTvon7Mo3pd7uZ+GqDmuakTZxa2Ob
ZSpXhVt/wCqb0pR1o1B0n/T2ts/Vc6rP37hoPR9nRhKpUj1xPsWffur8z59t+SxT0lH6bnmIa4ox
Sqs7F1NTUEkkc7wEUIDiD4qza7QcqQT1QwGuK7mlfKVemVqAjT3u9MgvUB9MAoPKp16ssMEhe/al
2DZJXXup7j8offxR+NrDmIuvYHzyFXyffVtHj3gdhEQikVhHg5pvNHs8d6TdbizTuBdZe2KSCwDY
782/eB18+NxObmjFQUf738qwvrb8g7TcH52peZjEXibVZz7XuYncgFHhtJdZuwwo+4kDb/3p8C2u
/AwwcouudXFI8hRvhwmKUycJeiytDq8LQgpY5/1GQw9xraj9X4kwvqFdgGtea+c8V6Lag59dqQ4u
DAA9OLbt90FCnx9MjY7VbDBlSK0N1qiMzQl0KfERa8iYE8PDk8AGTC6K6lym3bmhZHDsMzgKtG3N
rQuxfJe1+gVluWSPt46X+vrjpCs0qwDNrEuZ+ASARFOqOlEtT89EPfuPVlio+aV6m1e4yUFo/Gr6
MV6kpn9tjiEFrVy57LLmIUltejDJl24uXBlpfiED4RVhsB16qyIjM76cOHAvkWW/P/DiEbORdHCs
Tm8PNGvJ5JF5rTsDN7WOEk8r1AK7YSiGohJIjSEhSmWdgpvFpbjhJU52DqEIohfGo0uFcxMVuAqH
fhBu/aY5VP2AahRq8Sc2ozGDgY5cDku8f5c3QdmJtjv4RnhZdR/s7lIU2bUh0vO6ws7GaM2D2dNk
GWxtWxEXOBoVJLcCmEjAUAe4zqLwmofTzzirkPD/gpw09lHOvkQIrnBKjw7NuodQWtuGV01inxqg
CX3/4Lt0RLD/qUAcJ/lX33E9iWwS7IbqNrFsDHCxf+/kevSp5eg3qXXB3QsK7UJ23wdohYEFaTtM
t//ZN3ti/jy7eXyqhhHmadUB1Qlg+m2U3id0xDaNVkVnmlPZax9f7VWuDtM6txxgNVzUyoRMJR5d
j5FSBR4M1xIP0izd1ip29aLExVTTO7kSBoU62rbTqR873xTHPtriyVZGmFBBIJtDLBNTp+wzBmc4
3sFzxCeBWNm5CjCL2+TzAVRFa6+NPEbSws0vkHgJbmkBYPgTmmF07URxe4eVg7Kmk1p9cDu6CE4G
BTObVHT7cOXbWvWJeMb6w+3+FIM+W2M4uzjwmG5Og1RtaELjOoK0heXBF9B2OIuhQBEW2HGIuN+M
WFBvOomtotVClZZBeRFP0S28z6uCko4Ji57+HjFzkcbhdmgtg7KJP1vx0JwVMm62aWqnO0AvlPB1
jItwGsGWJcGmqdaiL60bXDe5DNZ6oBtepiSJJ/QSeSmlQ+kk5F+UmuRpR3OPeliDkewY34KbrhBt
LC987E2p2ddeN6ZfUCG5jnptXxiolXOKzko/uKQds419m4KQ3dKbC4RKg8cy6jN/TBLO0RzVg8Pa
1531Ccttgmo7DwCQ8JkQu8W/pnfEr5rOH+G9fwp6tUUAo5WJ1ZK8FgcfsRC+KclEjT0a7570KTZR
0l8HAbasdt7+GAy9WjVKgdTHUBdbN2sxqhS1uS1z7ZNWmwc8pm66WFwIeNhkJ8K8GvTuwkAdaMyE
duKJ+lNWsqQmIteTGXZcpIckcT6FXfO1QQUHn/c+2OR6eA208xN8609SD6+GFDG8NK+4KS0FbEWm
oYGiR9e11B7HOLp9+3744y9aRCaCKxd7FMza4lKLrpCdV7l+Or2583EzDhWr/0iHr9zoxYiooWZo
uAZnvZeWyqEy8tDec8GYxYrGHtR0f4r2VesHJ87Vn+o+T2DFZ+dKp6je1I1aHIJwwspKlPj5ijrY
42xlbgmihjOcR1D3tK6agLQZ2SiwgcDAtrakSTGkg3EVtrm6U/oWGo+m5lzccXPihflTfrEEaGqI
OzoFnLtDZiRn+qTte1qMquJ8sJ38zOKogxnYoW9HZT28+Q+/1uIFlrpUkVAc+4MfaXv0o/YAQvCp
jJxzuj5Y/Kn72oUvbtrY3qLiGfsPde3v9YhWTOEGWNWL6doJm1/a/n88gQv66L8DAnWRdvLRzb7U
tOFgd92DiFNrLZpuXOXJcO3HA1ldTR3FTLIf6CqcZ9wSIswxmJfIiRiTuRWNEm9HLfiWR8ioKlX8
aDnK5dtLteCN/P5tc2DwbPOwL9WiVYb20IYWZrd2F3z1iZl/okrqHiq01j09KLVVSTCK+9N5QjUs
reuvqplfVBHVgI5eo9c5OFlSMYgORJf9DWadKChr6a0J+ney4i+2TUKXqeMWK8ATIuwL/P7vH754
BP1UAbTYYKmrld2D2bjOto7xXQICg2Sy/IIx1dc+4IEwRuNgGM2jzf0MWN8PqSmEl9JSPtR0IQlw
bLELJvY7i0ALvYxwjyOqfXt5n+KoI0+1ush0LfzGQ6U324OuAbVBBvqDVg7AhtXsu5jFGkQeXFkk
vsCaygtghBcacMFZ7ptfhofpihv2HqeLL23pf7IrgrO23yiF3uyfft+7Cv7/G0IBf5Q5mgf6P8xR
Yr6A3kDJyh9V9O0x+8fdo8wfX9T5+XO/yvyKZjn/AlsIjhFWjD5bGvx3nV+BywaW1nUgKqAiCa2M
2OzvQr8CmBZBAMCPcCQhnKo2f+zfgFnjX7ApQGBBYyRNgtP4nlL/vHt+7yrowIJfB+nNZCQKh0vG
YtW4ZWeYnX3HvarjJofflYkCFxa7mXqG7Fh9ohi7SMyZp0VDC/OcGdwPtHPJEdKxWyzllHcU3UeY
kZimpSDytNA5TG7dbpzeQGq3TIKdWhrCy10j2Nej0mUbDevVQ+x3Dc5oEba1UJuMM1Lt8QdCfF8Q
nwsg4mmacVsZY/o1UESyR1FQuVJiu1O2AiDJ2Rh38eNgAINZa3mGIZs1w4EMIzuYebjT/I926wzo
rZWTDkSslCfSuTlMer7W89RNSDAG7R2g/6/eMZop/ii75h55UWMdoZq3aUfxecLm8UTY87LSNC+y
jSysidD3zLoB7/zySuZ5BmDZWPIePFNzGUHtOUPkUcMPtqElbQRFft6i1nwiPlw80L+GNQ0CYlSv
6GovNRREGOZDhs/VfVWC6NRJ9zeAWkB+CoBYpqknwIl6+itNiLLc8G206uH+2RG8/rWYz1HDixD1
108AQYbUJyxFaFEcquePkaoGY2XoUt6LMtMvZ9zZfnBQ2KpMeYlNnL4LRIISrOIEu1CdbrCaa88w
Cvc3akJYndSmTplH6fdWWiVfEiOvVqNhR2cA49D16n4a6FLuQONWH9Jq1L23f/xyfyBvgWiu4ajC
nhW7luDgYGqFSN1IuYvVTxZKDLly0JNTW2N54OdBiBYYgBY4+gaLrYHgTInpdKLcWaHcW9GPRhZ7
boH9EH98/4Pwx9v++WX/P/9vU3DW557snx+Gj4/N07sAc2d8/iw8/bG/27/Yfs3LD1XB4XRCP/rv
Z4G+MIrJUNh0EzLbE8f370fB0OgYQ3d0ZwGRv1vGf78JT/9qlkAAMA9/B0D7e56EJ3WL3/cUkrSz
GC1yClChBcyrJQm6KRQ96AewMy5lrgpWr3HjN48zIs5uqPx6o7q3hzvVWsWud7WTxa0bXekoe/qh
vjHxvsZIYycopipA153qHl1TUXw0x4ewf1Cny7C8bptyE+9dQHoxSh6Y2jo3Vv7NsS+D4cL2b03t
7v1b8f+x2MRgx/x5C67DKCX3+4VLOPv+X/+c//O/QxLL+pcxi70Afpo7pX+bXCF8w8Zz2Y0oMwgu
CP7Av6MRGwMsR9iObcKy1flPf0cjqCGZMOaBMWjOrMiqvo++8+KFtFQQEioq5BZoTPYydP+Xt7ew
aRHitzCzGc0aZRxsMtObpnJS/0HPZK49YG+f//VsZY48GYucimgEyRs0DJAxAnYK2WSR6vn0WdQ4
T50DgClUSva2bFfZFO4siv+2DvgS1SHX8Vz7TgNyqOJrrCBSSwWHEisOIsYBwOqqLdoTb/jL1wDq
iA2pG8EjHbLIk0T0y7UAfT8NwHybfW4b/VZJ/HADE4GqdKDY128vwctw4ddQaLYLwjKN72zMP+VZ
Blcovj6kbtnsFdPP7wMsKjJkJDxkgRP6a32Dc/XJDg376VkwxAfWSetshyXnPeKDL8ohyUixM7Fw
iy9rDWcdtSfwRItuA0A2O4A/jPZvz1Es13MeEODa/LkJv4wnlMCzSfo4w2N8ozOgBIasIwC5NbLK
WpMt2Zu26MtNkpT+volDdxvCCD03TYgqAH4drAGDckcm2D8WhYrzRKNp7dovMmeTRhF2gm000FfE
IgbXB0m93pTuB9vnBmxllHtBVeAKOnTNlmzXPgPAI8+VOCm3BPdiI1CN3plQB6hbqyHqyAhPjTYW
ikUnzd3ba2As15yEgbQCij40JLKLxfHKGwAvksLlThShunOhhe3yvO/eOwp0XbRPrNlpDH3UJWsY
3ULhI3dU7kbQzuve9LsdpJTqxCivPqdLjDdTsHG5nPOkRQ9qqpRER7PT2DVEmB8LJ1MOaWn2dy2h
8bviMrYqoTqiSQ4HhTebsPrl8cB2XdJV8Q2sIDErThj5YZRNi5W50d6+/YWOzArpOGSTDGTIyMoW
pyKXI8BXVG93E8qJ27Iy440x4SiAVdL7xNvmWcHp5uIzeONn3uViASHLTIUfhZD/UXijPVb0G3DL
4ertCS2vFgEfE8YTj4Zg53HUX64dVnpR3fRu6wHT1H9m2JuH6yo1op+p73KtTTjE3Ll156Ynbk8S
5BfXi8FLZJBrmbMNBkaGi9mpeqiWDUac+yAIcjS3urT6nJpJn+xww4s+NaZdfUFOyUD4Xqt198To
y8uN243HEq9Ih+xac9TFjpGUlenV1amnJWoZ4OaDrbw31LndQxVI1Fu9cwPtnSsNgxHGpCD3Iqkm
glvM2JFDJZtMsfYdnCqPWzf4XFg9NluVjZ2OM+VbwH3NiaOxvFGMOZEgqyavJozFT+3l5zWlP0lh
OgDBshGkCzW9D2UeRieAB8tT8TSKS5wBqQbF96d20LOrGwRlMHIAc69Eqvxckz4Qk9Rsdkk9KOv3
7VeGQtp5JoWqJNGqs1jFGLQ52npZ4TVDbicbv+nscFe1Mrd3PfCWEvC4YHjcKbPgxNCvZ8nLS7UB
IqpB/DXrSj5/hVsn94dEbwavV9FHRVk6PEfwMFrTQUlP1GpffzYbljbhHAfEooO1mOXUKk0OHH/0
VMRaUSpNq71auMMJCNaxUahvCQJDpA7wI345IQXNqsCW9ehpclSgrUWVp5TZX29/sCODzKaLqGdS
TyJonI/is72BfGotYVn3XpFr0zbu85GsIgrbn28P8+pEs1qU4tAnIIggRl6sWO4g729oae8pHMMr
+Af+hY7HzQeMyaCDjMP47e3xCKlf3l+MZ/N10IZAPYro++W0NKxpgnbMB8/KjOAGaJ+y1QQsTbSS
yg3CI2AqC7wHkBm0zhoR5Sc+3ZG9iNQWEohPZHpoyy+HT7jV7FDveq82I2XrFzDL8QJUB2wbre7h
7ake+YJUq2ZDEi4uqlXzUjz7guWoyjTrtN5DiRwJaCD0+toNsKA9cUEem5OYK6po9LD7xWI7IhYh
4li4ozeMRvbIitq152R0jvc5g+Vnb8/qqZr3O4sm0Jo1/Phw7vz2UQde7Jg6apvIFqkCk7wXzi5M
rdK5VpUg/5gFinI5TZmsv8TSde5733FusyoXzhY+RQ/ut03d+MQduug7zr8HbQWKbDPqHFWsZUc0
GKzYiHEa9ALWoQOCNnQuqswZPW59Co0KBulo1ttIJzTdcAmr2g5wGe6IRqwX9j7xhybbpdjlDSup
TDHSaHGjfNSCaLzGeEHEm7fX79UB4OfaPKPIcc2FjeXyDRZSm1JMoxcjWfI98wESrUO9BVxZ6eZ5
rwfxzpVO/aG1e7wp1LE/0RVaBi7zcqGVqbFj+Ho0UF7uSrtpIf/KcvRGgVK0nrnGGpOnaC+krD77
nRFdZMz9xKZ5tUUZlAwYhQDqxIhZLvYMDKpm0JEc9aIo7r4mLmStdZDUGOV0+MJN731w5tEoNFIv
hdqH8O3LKQKRGqoOdKKXdVF3Zsd2jb1OjSGrHuqnsIPHlhONLq5OnaPnLKMTjr3ftw2HL23Q5EKd
K+Kaht6MIXoEQMDWh+1g22Du3t5FTwHIy1PIHHkdeMuxeEJY5uUcQ02EE3o2ozflDdCLCU79Xsez
8FpgcGKsYzXz0rHbobiffFKDvriCkLMNMsQpRYg0Qjp00QeN5CJdK2nQnKr4vnpV+AIEa4g74eQG
CHDxvZUIp9weGqQ3GlDCcTsY71P8tfvZlKU6F2p6Kr849hl+FfcIdObqwsvl8O04ctReqp6ZWuk6
gd30oRR1/lAYZbBtK4GAFar5J7rWRwedhVlUlHSpIC0GVVPRKRjnTl4JAxw7tdiotmanl3d6VIW3
IfaW4SpGHvaUcPSR0zQLR6NnRCROsWtR2BlKqt9WE6le1LuFAVTWrZVt6nfOd4uP++ntnXZkkjTS
CHToahE7PvW9nr1iyoBYKt6WoxcmqsIualIa8pHVXvZhnW35HS2mqm393kBufseIGHUiRo1u2uLt
tDqRp6KyJk81CgsJAc0oyzWOdGgVvj29V4/000DcxvNCOq9ERp0QBmVKZc6TsUqXzhCJlw7qKUTr
sVEszimT0nky56rl81BAhaw2aE2uec1U5d3G9Hu6dDA0MRh+ezoL6OzTayiou1NZo6JO9rI4eRlK
kIqfKJqng25rt0LDRmuDg0gwrUUwL1+IV9R9jtCAA3uiieBzVjquWYj6ICLb9KlKnxD4WORFToTR
6Ns/79g6EKFT6Wf3IvW5WAff9bMikoXmYU5aYOUQJ2a9s4xwOlUEOHZEng+0OJpklKk/4vTtof8L
khYPMkQtaX2mtxo9vFN0lldJOVccOvf0L1B6IrpdHMiybNoccSFuHwWHtSAUyicrbvSzehjknTRr
+yqq9GrjSrSpT6zokXBiljij2S4IMtGLfbmzYAAlY4q4gzdKN7s3HQRO11XpDre8CwYOd42rXgSK
P2JSA+J+7FKoM+/+pqR3zN3S+Lu+TFRsHfsO18JMzJJxmq/Yb3V/iNq6OCXteGTzsLOpVpExI7u4
rOaieoonSNLYnhqg8JliI7ipEYE+kfkfebrIUIiQeFvhMC7F2mpgJI07+LaH84SF0JXE9HaDLLr8
xkUUJiiy+Mbnt1fwyGa152IO0Tt7Frn4l99QT/KwKBH59nKlt7Fnt+utwHX+QAron8h/jsyORinb
n0iZnHz5ThIZOXCNNYNicdN8lUmQXQvXRx4I8AJGg1VuV+2J2E+zjnw4klhqcfTeNCa4uJOoUJtS
nWLL62CZx2s83Ztq12hNeaNAMrcucaET2d4xiybeR61bAfsadPNbE+CdsNOTxorZuBhQb1EmSj7G
QVjmG0x6SW0iNAJAZeJ+5mzBXjYfMxwe4cVEKPxsgg7/bDT9Jv8u17X0k6ZE8lIN0QP6LDDiFh5C
98OVtGwURZwag5pNR9XH2qMM5Bc7BdFwsR51xejPw6REwAQYsIG+J5hClIkcqX2vqq75SdxX5uig
mGjJpL2efCyVUCrsm8a2txHSqLdm22FmBW9DxecH+bFum+uN8a1zEc4G7uSD3yxRKat2/ai4n1tX
gsQ1jSGpNgnqbM5uYEP2a6UDD7eWifCvaJ50+W0MUMKHNNfhR43vVm7uRFyC9zfIvTR8qrG72k6Z
MXzVMMVpruIIZZqun/uYVmhWX+OCuBi2lKY81n6uOmejjPpxU8Fl+th0RXtfYPkKGqWetHsRxcqP
ETHYb6h4xNVeS5XpxnLTQudjwtpeTb7u4qSQkFAR/Q6muEk1C+BpN+r+TRWpeELyBFm3fmHGKiIb
gf8tzBogKYgtFZeN6nc2xMW8e8jb1vSvrDbg0kaPBio3AFZ52WYaRt6SMtKwrkSvVNvezOTXXqVe
vxe1kz4MvaklW7/s2++G2o2B1/L/AB0Nc0Nbm75qfnPQgWU+ZZFl56FsgB3jFlCGkOUT+gWW0eLN
hANO7O9qGTjlLspIBm/UqUdtTGalplNsHeoWfSuh+meKjMdu3egqWgSh6HDUC2Soe0lV5Op+0N3c
R59L1mIT4N6E+zg6bN9yM0DGLtG0WfAByJqE+Fukj4PEQYjIbTobIcejT6bpVY6YSlmJXYWT11+B
o+Z/wbiXSPpULcwU21dBUeejo3zGzsqqN0mdVjcIC+FRoraYRSXss2DrqE2P9bYi+podMtCE6tNB
GtuAt+nn/+gS/LzRjRC8WkCCd/lo4dMTID+UnsjHjjyPLs+LSQufJgAVkZf3WywKFyme2vCMXlR0
3tUU0eJkGMLPFXxNjMbMKkMtRASEkh1aCpu3r9cFfOcpJkK5mRfSoq1ivhLMNhGhGjUtMDypT6W9
QzhLH5Erksk1+KzyHGmO4jYog/an0QigiNYUaTd5l1qnVPSP3YNIsaLbTSMat9pF7UsKxc96tdC9
hl95WdFXQLYFSvLb0z0SsJP1zgtNekizZbHawwhxJhdS9/Ra6fIRtY2Ul99RWzmtVF5QhHREav8V
Qj7Pf7499LHXheeZ7pWg3cor+vJDG20ezKGC7o1pXCI6FZnjvhbqdGsiTLMfauvL2+O9nirAM/p9
1H3INp90A56H1YjnZooW9qaHYjhOoGGnQHDDA6Foz5VkQqRKqWEd7sJJIfx9e+jXexosEzUw+CSo
OL7qutIa0qJSGeKzYgxid5s3tvgriBIVnQ61d9DXyO2s3bYIviAJH4buqdzzSBludknnESdpITdb
QgqaMbSM0YrlGd5+YeB1lhOW6yzK8hLeIXH2tpmtHFaVEtXCoydQKLvOqARE3Vpt8J/NEAB6e0le
hzE03KhpoTZJCMw2ePn1ESksxZBGyVmJkIuzcmvElMdaMw9dFTmPb4/1eqcxFpcKUt8qAkCzKOvz
L18EZpnlEIvPMujQ21BEyRYgavshNHp3Z6Jfd2Jur3caOQuNfZZ8VjW2F0e36/B9jNLJ8aAFJfsB
ax5EZvApEDFqYVGd4LCrilNaBkcWdC4QIpjBHAFNLAYV6gCCAs8EjyckvSSigGc64kYbtOopc4TX
V5MNZJbwk7aJ+rpxUgWhZTdm7Xq5Weg7vEqSQxOPp3rbR74aLiKcGsq19JuXgSCmLCQLRQvmRI0V
3jJfuavDvttiBdNzSrXwRBVhgZqcb34ieZARdPA4KlTjX24ThHBFP5C1URvW85TSl8P1Rz0DDunQ
l+ImL7PeOushwKL2piGOhuq3Fl7VfWVfR4qRIwuKflCwwvRIufdHuw42GqKW6YdYNzLsj0WECWeN
U8lNrDadf2mj6/ml8Uf3YQqIyXZvb/oj+4F2PdkebTywjsueMwRrYlyz8b1B1Qc8+hDnDLdYaiCc
Nwbm8D6B+6fFcwDpULdgyLmU93LxFATEigl8jleULUpxTpZJZUvVuLqHL5Ar704jAc3MzUmsk0EJ
Luvi5ahVih1qvtfImjg36KwvrSWrE4igI/ucUWaJGfzpbd6ql3NyK0ZI09H3cksJiYoSEbcP6mBp
zomBjrwP6DVhdAQOnhL0q0aTbXSlZRS+N2FrOG2I23XCUGyB0JyS5qryLdC6zhBeINgnTxUFjm2U
uRxA+sq2V5esmpR6sdLVuu+pShPdE5o1+uckFtmDrlRGcf/+XUlpEKwcOSywrkXxA7XPoHeHTvEQ
IJiFV+JZ56os1bNOc0/ZzB25QNj41HeBPxBlvALHDFOWGNqo4Ibqyk3aNc1GDaA2N9X418jxeP+t
T7MC/ByVNBq+y3YyXMxmcKWmeAY4lStdLauNNVnpRQ2LYJUVnXJWadI6sXPmLfiysg+ahJI+z/ts
/7N82pouhNJnmIqnF9JSV4HEJn2dlFAMt61VD6DlZG+5KxFl/aOi+85er+vReHdpG6w9yAegLWD2
qcK+PCdJNljStFrFo3ApNS/MZ9/ALjD7fifSblQ3ExJe9Rpvweru7e107ITa4DV/VZNAuLwcmaMY
dm0tFRiCk3Uu40lBQbLXT8zv2CgOZ5P+F+GquSyb1fA4zcrJ+bJoqeKzQh9ObLLWre0TAx3bsc5T
gAYAAvTnYjpWh2SA6YdMx6aaFLtNsUbd97sRUHOtAnQv3169YyefY4FhC+hKkEmL4Ro3ilNEdmGM
Z7UBPyGvaT811mqMu//gcCBcN/deZ3D/q8PhmDS4kcr1vTZpAHG1qBVCO5DQ+RMkhnV0HwumF5eu
e+IZPLKk3KeojBP7Qix4dQnkbP1mYo4tvH+Psix2ydpkPaQdhSKKrad8646sKWvJe2vTI5gpPi93
pJlSVJ+zWi/V8MzQfS3ejKEjKD7W9YnPd2Rb0mThGlVBKs92qi+HopUPVTgtXa+Izegy1bPw0Fpd
vH/3JplDMKIjAIbs/cWEAqABfU4k7wVJOpw7NZRwiIzI6AQIG7891MIO5CmI4G1wAWZzpTnslJcz
0lEl1PoUQH2MHPKZQaFnN4zIe1AFsIK16hspVBo/w6OkBUtXdzhUYXf/qRJTsIfI6Jyofx55lqGr
EQEAXpsZaouYJqXCItEO4v2vi4RGoZMX+7ytugOm1RpqrUG6jSqLiI8HrTyxFsf2kZhNGsAjk9sv
79QIkJfdolzq0Wup4oveGoBDOZkBdtZSBti2by/90eHIUbl2uMBfJeORiIo2EybRIv61Z6E1CGfD
luive5jYp1Qyjp1JE2sDWlyOwUFZrCuavG7vdHzmyQbwrA0Dvt6w8hAfacZVnaruickdqekQmdIZ
nOmC/LWMhRHGRHQbbqtXpxOCuBKdarlu9dCYtqOvVsrO+l+cndeO3DrWtq9IgHI4razudju204mw
Z9tbOVBZuvrvYf8Hv0sllNDGzGwMxgOzSJGLi2u9oQzC5JEyf5Oe87BBVjkqjBjxYxwmso0DteCX
/79dTqsbagm7iktlcaKSwWzMxDWDS5MMubn3KMIgcVbmZfS+LmvqvlGWuMExmJV+PCiIzD72eTL+
tie7+x5ViOthdZbZ4c4d40TjXtDy/Ky2nfMwUdUadl0wiOB4f3usfTGZXbxWxmRn8vpgFui0j+oc
BRcvqevfqOMh1JWm5Q/wchiaFUlv6Rv7//bs8RSjUy4fFZK9twgFDufcijSEuidzHsTZbHrtR2Ah
T3MAXZFh3o7EfXoAlGN+npvG0ze2zG1shYBGi4yrA7rRzeOzs5rUm4PUJa8yam8/hnbinNIRgN/G
/bQ+EJbXxDueMkuIbgQ+t2tD17mIEDdnJcoKv8NHb2M6t8eb6XBLAFij2MKeu/5+TRbWdlo2jJJG
2Umbe0zYaxDV4BLHje29OiGeQJBIgCMCfLweKprKLgJN7CA6BIjGA8V/qfS+29/fkKsTIo2Q9sSS
sbE4Q0Bh1bmZbOcSOTVCXB7+g3WvGr6j1G/Pklg7ntIUI7GLuwHDwumy4rEa6DkQKlB1gX5feah1
z1Op/c2sMPCl8YVr6I3nbZGTYJsgEi+ogX/TAAsBl8YXC4HtYeNquz3QEmHlqFBOgH9QEbz+SrEF
ynC2RwdgV9n6GMO5JzVPh/3oFTpUHsN6cwBhTjyOAMAawMmWtZUgMvQCdJF7KUpbfShVdIdFNje4
NKB9oNnDVshfmR+73eBQwQN0gY9ez69Ii4jEoSV8OIn6oaPV/ZF3m2iegry3/lWDMtE3XmIrOxKm
AuBNAHuStrQ4YuHQ1mmnVC4qJqiqxSXy7HTwHYTgpmojNq4NxYcjOSDVhAS5mBy62hjSAZS8zMXs
PkRW2xzoRY2Hwiz6jaFWTjNVQw6yTIFkCni9jqknDIjKzMroqdK2dZMexloZNvb92tf6Y5TX+/sP
2JChJeB4p8a9cDQAX3r6RPNx6r9Mbtxexty2/2I3sumpiDuEdpKe61kNpG8TbWW+VSktrIvS+zjZ
44QTUFmcTDNBo//N4YryCiwMKP/8Z7n9Fbd3qPGV7sXpg/DoNF53sgHk0W4btzgf8otcVwQoAsMh
hPxgUwVeSgt0VtKQEBSsZY22TlvRIUtNdmSK6xLC8qiMVEg77gR8goOV1Pqv+zNdyeEZH3gCVRDA
dfRbrte2LVGKN2zWdnASs7rEWpj+9sTcmQecu51sn+t2U36YBAKtZ7fWHUECZDSfc1tvHipKZLS9
hyjJN/bxSjpBLADhCRsFTNUy5yrQnerq0XCoO1lTtaNdp71L6sD5p+tEM+zpf3vNzjX67j9NWPSi
7y/K2imiywUdhRIbfL/FfsslNFp4JLx2rTSHMbPjPXRMxb8/ylpYYHMZ4MYgMPIXXK98FDrmGCu0
HZxUTM91VyTHpAe5hR/Fv/dHWkmoJcmVm+qVV8R74XqoliM1U+BxL2Av+vdDQa90r9HnsDHJzOwf
ZtEkuFN44eAjMWi/eNpA27lVtppIK+sKkdF1ZU+PB8WyRdAhfAENZvIuBfYYz11aYdw+FW+G5ttM
lsuEbhU6I7wIrydb22aqD7XmXYIiQcRWVkdAYU9um21ECblqi6MrgelQLOgyyHLT9UDIpUmARxhc
IBmUAT4rioHtABoMX7MM8fqHIcnEO0Nr1a3i/Ur8lQ7KzA625W3nY6qBABRlxv7MUg0XH1d/GJ0o
fGeGNRJ2k2uf/2L/SLwh0D5Wlb7z9Uwd1McyLdWokphG/yN1A0wumwgNc4PeQTQE49GKyVEhpXrn
Jk1yaEf4F93/EWuTpn3A/oFmbWJ/d/0bRrNFUDymi9XVVvpjTMrGO9tOnni7qkAv5sj/MKcbF8/K
ESUFh3ZOw517dXnxUPYYDKye6Ay2mCxiqhijXORVp6Seyr8YirEo3cgwTJZ8PT3DmroCh3TuOBAV
L1nsmb8bgrO1i3IrFBs7dyW8glX9/4PJg/rHBa6qw1hYE68YKZGH4ixZ+I9uzhp/BD5W7KI51D6A
OnFxfQAhPF7uf8m1MMBzQzb24a1henY9uk7v0fQmBVMnfSifY2RXn2AK6Bsp89q34w0lA40uizLy
z/+cY0o+UXUT4XWy6qNpYEQ8TrZ5jEQVbCzn2oSolNJCBih6y5ox8bOYURp0L0GXCD9F6A5DK2RO
375sQDDl61o2cm9AAW0Cx65AOBLLvOg8p4j0z7GoNvbhCuXGxVWXsKLDgKMZs9iIFLDHarZz+1KK
rIJrpzWfJkPxdhxwanpmau+rYIrOlT7Gh6bCKkqB6vYEio2mpYnYs6ogyO84on7OE5S8gjmxNr7s
WtylTkjfl5cXGg6LXxj0MlWMIKcizt/t1RKzVO1wVLHpO46a5W4s++rl+edwi8MCrzKP0R21L1WP
HUOAudUvjmqfSxuHwd7ntZlekipCKp53J6U/uq0m5r5uUm20G9Z2NOwigplsEpMVXe/o0tQnu7J7
+4KUc/vdi7R4D5AsfJ9aRbSxC9Z2tPSwpk0l2R7LaMSXj+zCnRxonXglgSqZD2EE+PL+jl4L6RT6
8TPlUzo3aTYw6iF2CTOXKJocP2pc/WCAGqPMURYfBCaaGwu4snEMNoCDogLigzcFYkhvVVt5gU1a
P3ePQY9oQj3nyjMrMO5HyyqAjzV/EdilWJm0C6ZdS7y7/mp66gWhixPTxWgzbGuKSj8Mg2Jd9M6K
n968nnAQAM7I3gmHd7lToxlZUxHx1eLK29tYXh76qgzPkduke0h87eH+eCsb8mo8+ed/hNhM7fDu
SxLngvBhvK9jXX92ymbkhSCSjTtjdSi6GZjFQI4hhbweqhod7EwC3b7kFS6FIdjb94NQhpfSDjYm
tbIpYd6DH6C5JIEli+jiGUYjAHaF/lDGiGTGgzjWjds+zoOLMCXw643kSv7yRRZpAF+BdYlIg6ST
Xs+sx1PKmI029I3acTK/DfriJSk0DaPT0hh+uvboZUep8hBig2Doj23aJ/7977hy2iltgM6gN0VC
u6zOtdh9cf+6od9VjXa0Kh5/3EFi47SvJB2ELtjIyHhILMhit1h6FmdCGCFJRls9oebRv7Pd2Xnn
1Lb9FAZt6R1YoRaXktYLP92f4VIvh94HXTx6tCoQFIuSnPzqf2xVDDXDXEHnzY+cEjO0cQIATjco
d82nDlVgfa+JkvrgWPGaRNOliYIHK+vpdPYIQ+GfHXTmuR5tc8ZDN6tnTB4TpztjzuqmBwujYPQS
NAmZdgZTbFEI1hbOglPD2sn/LOtHHXB2o7I8gBGUcbFO0RXnFHRR9CGL5/bBw3pr56YNurZT7h7v
r9vaseMSoNMkgV033UTkmYPMbUfloubqcPC6WT8HuTUe0nIcNjbh2jkAviP1Esiibt8YHDo1L+bY
Lzq8E88CxMe8B3KdtT/twNB/ur2h/RgVEwRKHJnuU6rxAtrgz65NFzUnpM34522nCyG7tjaxhPNd
bcRZyK2D4+SE/zZTNG9EmZWryKRqTPFRNrkRg7nej0mKIQvW1ABrvKqzd1EcQpOKO6We91EOOHLX
2147HGMw78nGOVwJcNR7pH84dBQabYuhdQzmDKNvlItB/bp7lyO/LXZI3vLmL/mzT40ZdWLjZlpZ
WJOgKiGtkiayrHWMUaxXHlbXFzDSL5loixc1y1/y1u03vuDaurKaJIBgiZACkH/+xznPHKtTNL0M
LllWj9FOxUM0muFyPojB6Wv8VV2vADVR5ltv8rUZwmbkGcDnpPOwuDYmVWu7NhtoPmdt5B7SSkFz
Gi4flgzOWM8bKfBKSAAryNczuDYIC4vakdMpGVcJ7eZ6rHQcklsHOipWyG6LE49Vl+hvufbvyMnC
z4USNlsONqvDU9HGip7ewE3xPFX6iOPqBgA0dOVF83Lg9KEj5Zwb0ozxqXNNq7yYblLWvpiHXvl6
PyytxAqpU0P1np47Z2gxfcSISm2qk8hPcBbuf0HsaKOHkv3XH2Z9gIFRuQ726amToprVQUGodprX
VH9R2Jdwf4CoCA7eQvEAwokprYAz4RITPmYuhjxu1sFZcsJ84wCtcMJd06UhLLkW7Ozlc7Ys3Cyd
FUe51MLGINmrjFA9IV+CLUU/GaZfOqX0PO+UBm0ErD7z5puXh8m4x4A1c06iz+sEBcQixFlXUbrH
QVGm57Gjv7OxNdcOAl+G0MaFe/tKsfKhUr06VEBTD52Fxlwa/lT6vjb3QVqjanR/J6wFMzYhrWeC
KR9jceywRkHpKgWgGBU2DyNLlNbOdKPZ8EOjCv+JOT/T6f6QK9kSNyJgcZ23JzWhRYghx0HvAKkP
35y0/NRUTnmaB1s/3h9l4aImYQdEMLIx1QPwJcvg15EsdeeYR6RFxlK3Uf5LhKkWPzaWNqE8rM/p
uIsNPfQeptbDUKFTnVnxy27A4hBv3ynxQ93Ikm/CxJt5N9VGPTwGRd89R5iStPvW6Csc1efEmSBy
2N2EKY9T1Z9iXuv2bxTGcZsa8grfmhkKxJZOywq9AYYnhwaULt3gm+M7mNqYAnCNfcXLDM/X7NkZ
KSMAddmJafLCd12iVjU+jiiq7DvktspTbpmNfjIMJXuuvBQO3v3VXvum1Io4y0hM8kyTm/qPa8PW
lEbFcR7PEyeo/FjY1T7KgPPdH2XlaJDXgE8Gs04va1m4EEJ3+9p2Yz93rORBJR3+kLZzdXbiQvtx
f6jVCQFv4N82AWN5HSGiX8f1zBLrYTiik6tXew0e5Mayrdy28u/mmEOXIUNc7NFMFalK1TL22w5c
t+LUItsNNWCCsoK4Vpl6+y7Uour8N3NjEXWpKHtTCc7m3kBQnwOoh1qIuvxkKgmOy262sYYrtxzk
G8ktQHUCSoP88z82RTC4TWmHWeKnYcSTiDlSpIwRCa/woi6C8exhjlM9U/XvX1BdSd4OiOa9wwTR
1HWQnVoGGpwZK6n7LQNNzbPM0028oET1XNRqcCnaNrrcX9eVWMpU0RqCJEJxZNk4QfMhrKikRn5u
tclpBhZ8MefKOMRTNH3D1GlLOGFlPOqZSLcCMqCxu4xwoLocSAgi9PMU05UsSixMrOPijHLTeFFF
8Rc3E/qs8Ipd8KW3bT3HGMKM1kXoT730Tm4zVLEJ5Sd4rFvklJWTzlDcgCYAAxTmFtcSoTsZIgTh
/caOPYBytv4o1ErzK/TE/PtfbXUoyrVsVQlEWb4k0DzVslLnddhjrbOfkyZ7xHndfVDybtig3Kwc
d5QxpQo86oBS0/n6QMyllg99l0Y+ri5T8dg3gVHvKh6ExqESM1TnKUqS4LuVt3P07f4sV1B4Uome
jrx8i5L7ypTwj8OoWanQLbrTfonbrTgDIoFROrpe+auJWv0xHUk8T90sAuNA03xC5xbsm31ybNyy
9nbSdbjBG5X5rW8kGVx0nfPU2fwPR9tK4ucQAfzo6/2fvPZhgNhrELy4y6kAXv/iFG4SqJbeuwwC
68oQ4t6FKlD2wMtnSwBwrUZNgQOdLNnCv2UPKSZwCJq6noQx689xLXA+xoP42Othuc9FFB2HvBmP
Iojjg6il/3kbb2n/roRL1E/ompP6cSMsw1XTuEOdqLXsu1b9f2WJXS8aGeYhQHJ0P5nx8Mm18t9B
IvqNvbFy15ErUZ8AM8qTb9lWniOrRNGWhi8Gru0FaRD7gzMOW6oja0gJMhaPc4ay6i1lapyqzhhx
swaDZaYFbH/FxC82bnGQ13Oj/gEMJvnW5kr/zWp7/g9mEhW8NaOyLE/YoaT22WlnL9rIRleCKEU7
uPC4c7PNlsDLTMuaiM49WNm6Tt/FTjj/Z3vhjCQS9gXVFFTf7+/qla8MDI2F5gujunyDFxycEOkX
el1DTd/Fs/9zMIaKavudCO1vtWb8UxbAVe6PuRJ3JPHU4R4GE3zz2m0GSAF1OgJADo3yRxPk017F
IvsYjg5l2rn6paa2uRHrVk4vR5eHBQdXUvIW8cY28qgl9YVs4eElTWFo3yA8haDOXB/uz07+TYsC
MKmgBHPT3KZVsEii7NqykXM2aWzHZh/vlVZHdqmxk2rcCcFp25V2a/WHMtLE/8J6bgIMk2vl7XA4
8nBWl09K+2wZrMo6U/pYUFDQENLPd06q2s+NYwUQg+xWlG9PhGk+87JhTLhey0TYakYgrSbFkiHu
MpAoZfi1xlF4Hxu9+JuJ/TGUDB5/3Bt9rPThmPfBBRfY4iw65YdRJcNp0tLhL04iBR3IcogfwXFc
3I45IhV6EnRwZvJR8Ss9Up/mmuDgThgLumNjnu/vm7UdCpmSWORJmOvyRqwMg2JaJoKLoWIluEOG
We2OetPmvw1t1rcQmmtnkLeRVFmQhjRLckVcqEJtWhuuh23hId+OMZbyHliR9KBPU0WBJdHxoEMF
I95qSa9NlDQccDJBXrYjrz+hZ4z2ECGfcpndpD9KPf7noszVvVGa4vj2NaWCR1vZAeR1g8lSxtie
3AjekyjD+dTRZ903Jr7fWuduVYDXZgU+mAoJuFDQSotj30a9WgFQdy5pOWQfcG4LOXuTs+/natPn
dC3EkDjRFpTt1ptMe3C8Ip1VGoOV2TkfBIoJfocd3Eeg+YgGaO3QvOOZ1fgQS4cfA62Zrff12q0B
ltJCQYsc5aafHJqpMg+5xcMwCgLV10VQdKeZsslvNQuD/wTK080hHDLjG9lCtoXnW1tq71W3gsI+
v2C5gejh0XbwnIuTT/n7NrfHU+U2aPeDIf/29g1E+REYDxxHELjyp/wRbpxSRLFFw/dSdn1wqhNj
Pog+Th/URv8LjDZcSur3DMQ3XYZsQ594WykM1Xju/FTZBpI1gNzwcsMQrk/rrQ27solYPAmmAQd2
2xwJraTo4tl1LxL924D9suYXAYqxphJVhj8mK+X2qgvEnXhElA+T3sS/7y/uSqIHKIErmSgrmU+L
IzOFLVa6JcAhvbKcfd20GV6pzhb2YWW30CukTwnCArrTst1muMgg6hFw7W50EdAWZgSLQB/PSZ3a
G4nNa2q6uPtJ26XvE7XdW+mJKHe70uo879J3atpfrCFOjWLXUhn8H6Jhg/dNqzKsG7Ouy+rfodJa
T/Noxs9aFRjV19lEFeho9pUzPA8IJ42noRVT9lUZeqf203ZysLLuyzB/l2tR/rms6LvsIATNz3bf
dMp+Gup0fuorTf1MA7itjwoy4t15noLpl5dU6GzEQaMbJ32YxKEDE1rscVmLYr/MEPqXZWcNTSko
xtHDNAS72su875ozTONHhPm8Zq8bsaldirjJPmtzg7NEA2m8P+iNV/7XmF0GyLlqqnaf5IWOxp0d
t/8opdADVNI6tpIrmuiTnbrTuKts/Nv9rO1FT5/BrGIwfx6eFmqXYOqJMIwYjlpeWVjTV675nHhT
kn5DI89Qj/d34Eq2DbePxzangA24PN5T3c9JJ88cVS1lPwxJ5StGgiJXYc1+rxf22xMlxpNAJ9SV
blVCMGsKA2uAnmoNqvOxxIXjoa0AXvWqt3G21nY9MRAKFaVn1A3kn/8RuNoehReUZkM/ssy0PDld
EYZ7LQ3dBk+0pNhCIK6kE9x80mQB2hbN1uVRFoAdeDsrlw5g0InrMfxiTWOzS5BvPiSmaR6oHA8b
x211jvytUkwWbNPyZAu7Fg14RLqQ/dD4fLzgGTEv+z1E5/Z4f6OsBUv45wjkoglFo27x+G+c0ZyG
pqYvAWClpyOEnSgqeDWW4DVWpu7ByKYSP71MNbFo61CFSyLHEJf7v2JtwuCOZMsVyvHNvQ81PYco
QbWwiobwBbRssTfn2v2aK3qzsVNfL9FlKGOXUjsHMQs2eTHjPK4do0Vd+1KTCE6fO68of9IPdapd
lcVmdMqyeZhOnR4U2eMcK8lT2NJA2yVdan9P0eN/zrPKa30js5TigHobtqyqBaIJCpJiJh/j0PaK
fTxaTrxToq5+EVmRuvuhaVVk0LC/y/cFvZF/wG4kX0lVC+UEGVt7wI0oi3YDAiePdRjEf8E2A88C
FwmWCLDM5T4eqcnhp6krqN7kL2lqeOdqspFgVkdj41uuXH5Sg4NxkNrmCpYn6uqAJrqHYAMnJm0z
1O1zYm9ZxRufca2SRKmZViONGaLB8mlWVpXp1bnJZ4zN8UmUBrIYltTy9jSWOClM838VXPzjaKff
hz6KESzSft/ftStBlp9AFQnQ7opajNZRyCw8hWOKGsBFMdNs2JUxPukAhbSTlhbhBmhg5ZgQ9ijw
c9mbEn19vbTNbKdDhmHnJQXeviuCPtubnhKfO4W79/7cVr8iOTBh77VOtjglYh6NxOoM5WJhy3NB
3Wu6DF5tbQAd10bhYS0BXVJVdVkUiguBl8sQKJcmNCfMVADG6y0Y3vtzWd0rEiSHkCol9Zs3Yekq
sTtOFPDVoHZ8D0rspRgN831vU/m2vHH+j561au/M3rOfjNyaowMIMPvj/Z+xcpUgqOIihkdEp4ax
uEpGb8jxAIop66djdJlgme77rk6OpKYoP3tjd6ZtuKU7uDaoxCoBPwBbDhvjestga23kZjjQ5Y5C
tNdVJXgwtKZ4lyEninlCIT7pnWg3KgwrlwqqMWxQAoE09ViEgLoRsT2OCJuEUVx91VBJPYatAKQ4
G/FhVOr8cYSovo9Gbk6t+BsGhsSbYF3FA+e2aqOiUSW12TiXNDnfFW2Fv61X/Q5cKo2SdPvmo0Jd
A3AHOHSYeDftr0RrtUrXm+ASzY7+xcGOVdJdp42zf/MylSwIoFjY+qKEZS0xs5MuWtHS1bh4VeN+
rPu6et95enPoss55FrnhQMKrACWCX3rzQ4OhIZVILUfKyeT013sIU7Mgwc+hu4x91GFQb0fiZxPM
87RzCivYosjfnlYpHc7jm5YU7VraEtfDhZNrzpBsh0sydtgO51aGjCMLX7bPEbbEykGrKITu56JK
J/iGVabvMn0oyKktK0k28Cwry84D2aNnyemRQj3XPyZJWlsNk6Jn7gUatynA/fwYshrfEtG5311V
dOYpbAxnoKlk8Zi4HzNWhqeiLC8Y0iNu00UY7mZkXQc6/BfSFmNfthSWdu1sN7sijfunpgDVWWWZ
86B3+be3jwzRWb4suctvmhUejkkUWeqBCyCo0Sipske1MMWI73kxnLU5dB/rWnQHoNWBf3/oV7eU
qxQNvSewjSTctIhIVxY7AIUyPEA8ix0wO/1DWrdmepiKQD/ofTSfR61RnqqkM354U9fTNYqbU6Ia
wU7YzSx7mPUONbzo3y4otlR/bqKpFKLiwucfIIdsQ2YEf+Q2pQExOkr0/tINiv3VLZDAKqrZOcNB
mL/UXmS8dGY2vNxfjps0g+Ibns8UFBiRCtxiDwiFQi5o/O4yJB26zUrgJf6kTsmX0SwG41ij8Fts
3Jg397Ks95kInNGxkXz+5a5Hz11Pwqq/eAXvXkuPp6NKGfx4f2Kro4AdQgyDy+IGKtY4rRaXbsPZ
4kX+P8OLiudWn8ONy2htFN5o3ELgBWSP5PqbCTNzizqmaFEPrnVu+rHEksfb6hSsjULD3lFBySIf
sYS9NVOFOyVqzJeiKpV9VST2fnJrZyMc3CKS+DDAcqRkBN09ytbXk6kElQobrYGLOTjuudPLsD4U
ga19yAyH/+okA3UGCiDW8xyX5QfcOEv3QE5qwAzOWnM43P+CN1sT9gY4EuTUSWjoKMjw9ed5cODw
O5qYpThBqu+MgqoLSuhqGe1sr9QVGt/j9Ov+mDcrLcekvIaLHDTPmyZbW5VR3wAAuyikpx86s22e
8yoYNvbm6swgy8KE4V7nQrqeGUaRloXe6kwKg2xvaWKymHSx+ET7Vj9rceRtUflvIj39cI4afTWS
NLKmxSkPR8TA+erTZc7M5OgBZ3tyijr5PBpRtRu10DnrWikuYRuHb+0gypHpJfAv7hhqyddTtWOa
QaBA1IuiiOpk5kb80ZzoJdie0m45Vsq/6yqyy7G4z/h6EhS7fBy6BlxNLLDnC9Bm81gH3vTU1nb0
eajNfIvteJtIMBiqd/CMSH7JYOQ3/mN3jnQIkZ3DGmfIFPHNGPTokXzUjU/5UPferjfRINu1jdX+
O4Se+ez23vg+SagIbuQQtzuWLAbdAvhpaGvcKEQrShK1jdkbl0JJo4MZAWswu2aLD3S7tHIUOU/K
cBAvF59RlnEAYqGkjsmu2OtTNuwHY6w+xx0lyftH8PZw0MXHhgdYNXi6m/w+MfUsSGPVuEzwSXcu
hrTHaW7cY5vn8WEAoriRi9xcu9Rr0EvlHzRHoHno1x+SSwEh9C5CO93L+jMOS+JnWSYImoZVGB+T
DAfhHfg+deN1uraisniKTBpfj0f39bAlvEkH8rx5Ad0WHYAv9ftMo4NYKob65kAq3WK5cpGEhfOw
jOtFOCVCxbvpIrJU+FHbpS+hsOenGW+J395EHWvjhpc3+PVBBIDDTcIR4TjeaNBaKIrGVQQlbsAn
6h8Esx3xAAMWlLZR5SUysQi3W+eszjEso/zpF6Ze/nt/F60sr2xycXUQY7n+F8cz0Icmq+ICVaJA
U3ad5+CGlwba0XUxrr8/1MoJZAsBg2bKK92uaYoo3YdwhefSiM4whezDzNoc74+ycizgC3AoQO1R
YFyC6eDFWXkPY5kQLhz6FRb6ApXVHWDTVWdcD7B5vD/gYlq0p6jnIejAxQscglfh9QZ1aI0WlN0z
n+em+2QFaPi2ZrSV9K6MAi9UhwRPFiqhbdejZHWHr2OTZZAY0uIZX776MJfuFvNtccblXHT8xHjb
6pDfbjoWjinStAIP55ta0e2yLtWOMP3/5/TaXO3MCUGOXUh7eGMFF8fgdVRQAmS6FNZobi2u+a5t
NaDndeYPVlx8wTWkeegDnCwRY01Kb1emQnIruxgoLTokxofUpcnwN78Bqih7UwK7l3g0xTCn0TTH
zEfS1v1kGdxCWP84eNEHyd6O5/qdonhiZ09J/j0z6+rl/iZaW3gwS/Q4eGGQhMs//+OWrDL6YX1Z
lz69N2T/psH4ETi22LVV3+51RS/ewZgh6r15VAzMafKDCuEptwSyz0M9Nt4kSn+GgfMxbFX9LOyx
+dqoo/suqdLfMY3p7/fHXNnI7C/amA6V/9snrVYWWTvXfeF7pTDei1IRu0hRs8v9UVa2FD1ZLmD9
1aLdWzxeka8BNSSUwkeO1P3piiRJj4MY0upSgDgLD7keFiWeM2Fi79LSQ/OhaoI6/nj/VyyCq9zY
gHuod5L+UNtf1vuH1vU6fG5LvwiC5ntg9v9OxWTtlLjTv9wfaW1VX5FYkAUI5MtbMtKqGQu3vPRF
ELT43ofWaTbGdCOCr86HGPd6VVBvWwShqImj2qznwm8S8nH6MvWuNAKH9E15IwbkdemwO+CdBftB
WgRfH4jGssqkwJnFd5xR/zoYGTS5TuHsvkMh1Wr8WC972w+TKKkOVGes/O1Hg/cqzztAiw41zEVM
QjwDeGHcVv7cpcqh6frJx6iuOw6lmR8QNSbjGVtjI9dZ+YogMxxDpbQoxc0X6zskZYjTUl/6Q6ga
JyPoyp03DlsedStfEaoAhWHZ3ARUtJiagVo5D6Cg8CMtM3dpXFXnytCR5lKU/nh/Wy6fyvIzMhav
RJOXhvyc158xzShoqgqnvRFRPZ6NOhDNDneQ/EM2YBB2qkDjPoV23U+HHpGQ9EmHxqQc68kRA9al
XrGloLa2xAiW4KQNZ0i/0bwb8yjsZm1i8v1Y/Cv0oYUhjIniRo1gdRjuT2AnVCNuxB67sUkF+U7p
p6KpP4ZD6vi4ciqH+8u7eK6+ri5/PTAtWRy+0doVcabXoycK3+q91NgVVHjsg5F3iXZqw2h4MKcI
+d2kV5JzqaOLt/F1VybpmTwHKBLCy2DDXn9cD/etUGnm2h+FbXxRrHJ40LxO31jKtT2EKC0JuWTk
UztaDEP5deBdktd+qJjqi6fUwfuqVp2zUmvNvkpNKj34mu37fm5PONp5ez0dxRdLydONJ+TKwaFx
BYuURo7Gc2QRk+Kxq/U2Cmuf1njx3NtW8Y23s0BaLuw3Iu3a0tKI57VKe5V/y5/yRz6QVPE8aokt
/I5C/7EvYBSxh97Yl5IIDpJxKY4DEp/MbxEJ4IAGCi/l1FedAknLjJ3GbAav54xyfaon6pPNh1AP
hjearb6OTKYjG7YwI28QxFlBKpQI2FIUccJPRgsZFs5et8EuvVlF5geigguEChV55eKDBV7dFq6W
JhBrnG5XwAXbFZPYOuu3G1QOQwkVSqDBA3W5QfMsjMlQg9gPe8EZn3KQ2Turzr3quU/zIXjRo3ZW
H4ZBb4xTr/YxCN/cKpQjZdE5dWmrJInu3w8NSw2L1xWWvSLJUuSBssztgqpodCdqEr+oJmPk3lJJ
HyczzGkYjWy4o5oHk1/V5ezsIjfx/jXIfoMdpBk1eQyiWFb32zTdqTVuibvRNpof2gRj44TDVvSl
qau0QCUmjbfg+zeHjMWEGg8wFxYdKcbim5ldX0SY26Q+0hjjY2IXsT+WGd6BWe5tXLerQ5FcADFF
V+EmfikenbPcm1MfikZ6mZtI341l6lziOXu5/zXWRpL+3Dx+Qe/dkBDDvATXE7YJBy23d61Rt34W
jAZs80w53h9q6XT0+uHhAPKMk4UoouZ16OiRcQ1xVUp9ck39V2nSPIDPY3gvCjSXCR/YLP8p+AY/
k0RNkwcbKqK708JO/QHzp872ou5MYydIe7p3VtVbH9ustZSjk8VOuR91t/ifGgSmtuub0fhaujhl
7vQsB4I3hMa0NZvVhXstVwK5uI39ugDeTBcy8Z0B1yaAlclOqLXY91SbNzK+tWDBEx4FY1iwnOVF
qoL/YFQA5kx8M8YVde6m+Ak8yxsbIa9fhysb8I80bqJkdP11QCm2XuY4iW8nnntIIrRgyniyD/c3
wdpcOPnczXT/byXdcRadkaPpYt/KJ+uAB5dxgoz1Ro8KORciOA1xiQCUVIbrucSA+KMSgz9/SPXw
w+giVWzZXf72IM4o5JGgbIEuLztvk2IPhdGFjKJO9RFyRnpCPNvYyDJWNhrKzlTApJI1Gesi7NSK
V1L9S4kFhZicoxOmDXJ0o+sWO7vC0eR0/wPdZG4snYTYS7YfOdTyfk/zCF26dk58eubTpevdAmR9
BlXJw8T126hFKCWrifGPmiVbLyu5w/4oOr5+NUqc5KYy7N1ISDWRY8uCSuKXXm0caiMUCnQQbTYu
I+6i77RoHL4W4H/+Q9LV+SVU69f9qa+NL3VsLUoP0F6XJ8AOrLQoai/1+yIvpxNZn1tDqcw617e9
NA1xVBP1xwZMUnckYqEAb8xuWm4kWPJ7LlcBRU46uais3abOGbqJBpYUqR+pfX42xoZAbIJn+dRq
SfE5SpNYfxBms1ViXtlmBqVanh9kkuyyxTZDJXpAEtTCq3GwjGkfuIWwdjHVbwCJYLvffsHxiCTQ
yJIS7/Zlfmc4jRNZReGXYlD1nYZv8SfhivDXaEz2Vkq3sqJXg+nX0SA1A2FZdcCLvUvzR8VNwgPi
5equSV6URP1eBla5cYgWpV65k+FM02pBHpSQujxEXdwOwqvM1LeQ0e13aZYMX5oCCVb8gWPVlfIy
+fju/u5dEjtfB6XjacnuJ8WBJfyvbNA47LH/9v+Ps/NYjhtn2/YRsYo5bEl2t1qWLctR1oblCDCA
OYFH/12cfzNu9S/VvJuZqvGU0SQBPOkOKuy2B8SvBXpMq75BAAyLX79ejjOmtula+BZeg82cFKLr
D+SP/Y9B169xAq69dAIjYF2spcCJXPS52D35OtghiYVX8MDmPN2uUdjeTUIWaUbdBIa2xPr15Zdw
JbzsFyVpNS1bpD8vghjiNmXtG015xrF6exgbUDGdaYQ/Xl7l2udlEgOvaleN8C+zd3RL8LseSWQ2
GRrHGt/gIzTt7mPPSPZDiYn1K0Hz2tnkjHAsOS8c9Ytw5o+k50Nk8C4d+s3ztjYHT0z4dvjqNcXy
60uRl9MHJehcDinM1V9xE1Dl2e9tL/a69UfrWlui8bt/Ja5d/VRwAUBOMUZ/dgUUQ24YFUjms5yK
+s4MjOU2o7f2Srv1SjjbZRbJoneqzTO12cjshylYKLSwHN/m+zobxBqvUb51hxyp8h5rWuHYaZSt
XXBby0b+eXmrXAoe7acSMQNuAlRiyK0uq4bNHYJg2EjlyzpE4Q44rXkjDAjYZ2Pry+XRsfKg+lp3
DV63IU31Jc4NjSR3PEZB81nnBSqs+KD3Q7J5hVsfauwF/WPURtZrZkxXPgi/NAIxTQx4TgoBfFk7
sufsDANVTVnl6g3NjVeOzrVF2MeMhZllsszFVp4zl+4vkNNzHnrricKmjL1Nt6/0Q64c0L22ZBMD
6qVXehHMkFWp510r8ewtffDBynR+P3hr/l232LB35OqvaahfW3AXkKFf8M/E8iKeBcC8DKlmcTaa
pkvHHIHBcRX6bWhs3xyG34eXd9U/qeVFkkCmzmwU+N9e4V90ntoMD4OlmeV5VF3z4PibdGP4TdJL
mXnXH60lm5u3YWb6EKiYeN4s0zbT3ncXfetjLe4dnQkb97TeR27fi0I5ClxAIXXqj2p2YlOXIkvG
ol7dZFptq4qF5Uhx8KPcKelqhw59GIgPRlyrwjKSphclqqK7LsmxMlVzjILC6G+7LHTGuF+rwklV
EfRMrZeoCY69tTb5f78jaYiTUBD/qC8v30hj124Itw9hDe3qwxLiKgMDwUmzcdCvLHXtYzNVJRfn
WO8Nqr/ziYo/WmivAppeI33Oarv+NI5N9QShy0zy0rD/l91FLxN1BIR0COwX2zkDbO4qgdPlYk1B
KhrnnbBc6k3sqW63zXhND+7aGWXgSa+fy2u36vn7+TZVmhOuRhhrmuaQ5o4n0hbHkldu5iuRBvAo
+jz7hPr5dNpEnFl0kW/cWPZownfprDeD6ocPqCSUH18+Ltce6N9L7R/0Xz1LWDNI1oZoywx4eCWu
UapT0KDQ8z+sAvyapgCQCZRl/l7F97dVzjuNQFR9H5f0xU9M8V4zRrwS0AAzg8RCD2und15coFUu
1wpxe3HOAgeXhNIyDnBk8yNcQ/tW+b08ibAyU1Fx5738fNe2fbRrSYBSAnx9ecImc7QhY3DCplXn
ycCRPzVzZcVRyeMus/JeSRCuZJC0LnHQ2wUWSKYvdn0ELpE6NEDHydXGgztY4bGk/XfUAtsthCUq
2IT6NSLU1UV3BXymQvzrskc1MmytCi+U58Wys0O5bHMy9dI7o9MRpHPjjTcRPdVXstYrRwHNGxwC
EcmCuBft+/df+zMY/C4zjAERkLC23rWlP1LsBtMXY46c48sf8epSkEuALBLmOeJ/L4WLnT+HFfG3
zvPwOPlZFStDiXdhN//6H1aixgNXSwAGJfz3SkUdKU+1yFSFXtdNiZVXbsuArVHfFF6BrwEyL9F8
e54F64EEj7NHDH5Gql6FbMdSyvMwTtOdGxrlMcADHHf0UPgfhwWJs4Ontk0lbja4T/imd3fdptRr
49n/zw/Zh18cFkaLF88t2i7omgqJ5tzqnFRaXXnCDWk6LnaLv+McGdSA3cyrsJowQUqIWymb+sPL
L//KWd1vB2IUlCKKMPvvlw/VoV68FZHqoZzQlyqCX8qxB3RuSo/Gih/8DxvYYehHZxd0M529v5er
msW1s2b31977e2mzTjmcrVH+GAGNvqbWd+U2Zzcx56KLTMP6cqixNhvWF01r3ORqWRLoSv2tLk3z
/PIbvHZQdvDiLlmJzPdlENSq8yevghG5tvkwpx54rRtdwnWJ5zF3vr282NXPRR2EKMmuAHU57pKL
6TeNDQ1LznPnJfXY8OUyiylI0VjpslEXvPLFrq0ILhsVIhpdWKNf5DCtG6zEFoi9wLMRDw9dNQFj
KET2rjJ8PaZepQLzlQv92oejMcIIfweFPoOgdq1BoVZN4lzkBcdQuRHIaf+1Va7d4KRl5BV0Hp73
sTMIF4z2SMX72pgAYvg4qp56WDxHpLfHN7uZHGbMjvROL3/DKxtmHzUjOggNCgbIxRuNFppLsjbZ
ll5h3UrZ5IfSWYI4Azbwyse7NDfZLzt/By7soyionv7+df8VMJBC3nRUzPl5lnivn2yVjV2q6irb
kmmxe+NLtnidf3SUrfKb2veMLsnqAWSMvWVAY8zCDD+aoWSOKkqnuSknNX+u1FD4x8LLPPOVxOHa
m/n3r724EXtDF9U4KAQXAI6krp5R9FpGO8Zn8D8afv+/FwNezEbCGguby8KvGgrmd8yo6f9s8ydz
3ZqkqRkdO8bQ3TdT66bDOE6vfPn9y14UYztzhAwSbPXO8Pj7a6BH23dNT84Q1FHxMC6Wjn3DksmE
vXAS+pWRIgzgfuPzmOk8Rerh5Y135SiDytnZ6vQa9zD49/JzI/1xKYQ8+3bt1KnoKwanoTcq+yRW
3ApibQbTazXQlTSU8gAQFIkuVcllHa9QaQKIicR8ZNj5G2tqhqO3LGW8GZXFJqLFauGLBlRQ/kc+
wj+fmOSMLImZC03yi8ddRVuUNhjMs9Fm/n0TmC0DP2kldtEHr3zYa28WJgJCcDsYj7HI32820D5Y
PbXPQopsT+k7xzopv7RPfkvnUpjd9spJufZWMZWgKgJ+AFXkYsFiUoUDQrA4SzGLr8tQtgCuuuLQ
e5YObvNhipqYKzM6Ur0b6pXF//nbL/YxFo4k2tR8gF0vW1XeZGVMtTve7CSLCTad4XZpVc+mvHVQ
gugPomhm5p2zkKkzUvIyBZGmHfdOWN8bclg+i94AFlsKe6jv4eH1XtIKK7sNnGksH7IsHx+iPuzf
IlSKSWTbhu127EOvqV85EVcCDRw8uB3ckHjLXW7OtZediz6jPHdtsd7jvGiJeMKX5/jywbu2TMTM
hPqEgdGzLhNckBJZtkqe69nQd+GE0kztBq8pI165PdHTREeALYjA7GU+6Q/eNvmLr86t585b6og2
QizYaEHIubSFn15+JvvKFgwRJgLgw/AUBNVFGJtxvmnLfViSOUMojtnQ4voOQsv+mCt3mRJftrWI
2aajfdK2bosY0cII2umAZ/mTsr1iO/IceZXqQk+/HISwtsRd7b66CZqAv2BVBrLcUxRmw6nZxPqw
QM1Y7l1TiuXj6PuiTNwak4Nk6jJh3CLz2RGx5ql644qpfsBbbute+ZBXXjH0JpRFgN7RZLncL6hD
qCmYHEW2XKstybp5OTnCle15KvjnK2nQJX91v8EwjgT8A+MHkt7lcltVjzOWZ7zifLbCBPGfykom
ZfYqrr1KTIm0R/U04ijX3pnwac1TK4xiiX0R0GACVzqEsTH31kR/3kGsbtlU26Uv74NrrwTFX3D9
5PSoA1zcsrVpqW2dwdvXRcj3N9vpaKx6iL2q+o8CgP+8Dph0wD53P81n043RbaTE5qI6ox5pHVGI
Gn9mKquTyd7qP//9qZDUheuxT1eZD/19oYt9ut2ii3E2xyY86tLx0xHxh8Qv608vr3TtGBGfAMjR
nkVn1Pl7pSUrp3IbVHWmG/NUqTw8REjyxSZKEg9utMwJ/hZlulht8e3lha9cSv9Youy2moDgLpOR
bPSEqTzeZtOM7cHROnirAX/99/ntLpVBVwb1I6QULm6JanCreugHtgceVjdbabQHuWKCZEzWa3LX
e3Z4EZVYin4kkQmI0mVKl49mpiyz4IFCIW+lWuqk96nI8klbBCBDJlVrNp9ffotXtn8EAoIdAhzh
Od45G3dXiBnqTK77ATDUkL0pLFysmiB/BURyZaOgfAe7Ys8xnouPjLkd9dzG5XlZjXk7RzYapreS
y7RNOmeF3bEVzbq+m4Ga+h+FCO3stevoSpazT2O4lAkwz2EPo+6VKRoTAo/p5j8zg549Bruy+GT5
VdXFQ+CrTygY0alFD63wPxi6hWjTk/H68eS5+b09Ymx8mqGpvwHjhdtmuwjhxlU2q9f0qK5sBooe
BpNERPQ0LptKeeDOU1EyTWtJyU7KXv24McvtpvGcLakU+X2Wr/MrDNirnwiQJtUk/SWmDH+f5bBt
FjML5vI8BZXzzYqa6rNu6oW63JWnYhjLO8X7JbyZ3vnlbXitmUSGwSkmHFMxXy5N90jXOOSVZzvQ
Em9jBT81hqmyFUmFPnWXEmmqCpWFpq2TeS4tB++v0IG3OnfGh5d/zLUzAQVgh46THDKo/Ps1jLVD
7Rx4FZJ8fhfG1Pf2Yy7cbvezMMf18PJqV+4xWDKQZOjF7unP/mv+VeJSZSvZtAQgoH8BNIcBdTpE
t9KXV7n2TOS7dCN2+tozcRZBvkLjcGKVygoeANE6sTR1fRDExVce6NoxIxmloe1CYXuWLWLJVnbG
6MNg87LyNCgV5ImzyuDrWi7SYV4w1Z//68PBwgVHBJ6KZI7M5u9XiFIqTOaoUGe7QtE6Dl0s39Cj
a0cvbjb8sV9e7UpTgkyY6SeNZZ/r7JKYUru0AY2MeyScQ6SWp6ZAYLdWXvkFp2UqGVcNYZeMEATb
h6hZpIizLAI+rnvP0CefQKzpD4s5O9SLX8iD37lLfehqe8xQeXE69z9/EGRc0avZsw7IbZfVnT0g
9lCjfXj2QB8d8mj1br2yxSs2tMv7MRq3V9bzeN1/BzJYwkwnwehAHXrmcACerqXv0hTnDD3VhLSj
T4oQrfvamYObV77FHn8v1yL7oEFKMwqax0V8Rk4JEylrrM5cKnpI5TSjUu3vWr0x1HrzU0PZ/i2r
hq45bUGfT4mGrrHGcFQLAVe6a8u4G5X034BKX2+rVUS/ADH1E+qYqwmPQSyLSKG6+ks6FwvR+JXf
bz///QxE/hEdBCbKMPXvrRtsCIMGHQCqPLD69xntth9LRl4H1dPe/KTPPPc3hWMEC0pF3EBl4BYf
VVkqfefXFcKxEj5N/krS8/wEo93B/gYYQ+PtmYAz73PCfmsP1VbTfrJyw4+dJYoOs5qtz+20fn35
JVxZbu/cc+GSYz0X4s4Nc1mqOa9gzlGPSKSc303FBqAp8mnquFvxGmvmeXDl6JIVAwgIr2BlCpcr
3ig9sD/5mH9YJJjs1TQ15H03xC9RTzegNotX8p/n9zyYZlSq8WohYWWm/veXhg3QwGEr53Nbmt1h
C4dqF98NXgmk+xF7vqUYmVLUkuXAn7ucfPkqz8y5rKLzIHpHHn1YLOJdrQPvEFnakLFacHxOFrkG
36xxaYaD9NYhSJFNmHWsQmP+hTNFbe+0NP9xXD1x32aVVO+8bsBgqrfU3N3BKhmHZKlX3TBm7qUA
0mOL4ZTpDAWoTozr/H5Y6sqP8w3z5WQtswpL1slUPTLgQfS9Nyvj0e089V4RZQVtPDt7DIWQW+xX
pFUpsEPjz4bck07rbW7eWUqM37VeK3UXbev607PmuYAa4c114pTwOhIeRVYxMmQIqQEYG77sR1jG
K21R79iNntTJFgW6fI98U/XJrFX5GBR282itW9GfpF0NX2RIX/tg5du2xVW/LFikTFlZ/kY3Qzbn
id6QEYdRJZe49TC6/Lhk9YirAtzI0j0ti8/oJDIm3X4XuUOPUOvO+2CYTfgjX6LOO+Tk4cvJxq6q
REahHPu70mBUeqegS4l08taqfDMpQ5tvAI07zo+5inIjRnFm2X5yo5VIEHWVDVzd2uosySNdvVW2
bxDx+r5F+6bOuo/KMzIxwxZZI/PXtnZRjW17tzhvC6dhNos/6mraXM2BUVf9GaNhgKm/7FBOfgIO
q17Jdx3vF5OF2n9DAa9Ppd66IZl2A5GblY7TfFOFc/VLZvb0yMCYTEUBZ/g8megS36wV/0MMynKp
02LU9hojOxfgpgLmvsUgTC5dAoBI/Anr1nET+I7FFk+1qp4aLRbI3UosDC26MPyA2qtVgQhT8mvn
ZW0Hxayvvo3IXFaJHQ7k5JpgF4FxA7h3wJFBdTFoHmuL1VYB1an6OgJzBWP+VybQpEosC7AHcHyh
RQpOLapS2r3rF8zRrXekMeM3QERjfZDtUPaHuRJLH/cYgE2xjwZ6lYQR+qdJ723DH864l6LAVj7o
IarzONejf2fUUwjULmDwqBqrtBIqkTIpstafkjmS+YMx9GiheojMTjE0/+lNWYRVgwNh038RXVm9
KTynPhm1an9ox1fRyS611aYDZgJVEqHM+pCPjV/ERm3Pa8L2Lwu841zTifvNC35bs5M9btiH3TbF
mq8HWDUYJtVm5VTpaBJn7mTX2ZBLyta9lfSrm9hsl+HNlCPXFJeByB6szcwfI0JohdZ0Lj42ZVZ8
Mr1ue5JGMWyJl0tLJ4WdiZ/Yw0gjzu25ypMSlqWIDbyZdJqVQR3etNa4fnHsznkftZUzxXkjyi9r
uXmfI+FOS7J12n83KZClqczD5WfjGtqOp7mhf9mHYSNhcE0O1P+hLVA1DjB0T2Uz6ymOmm02+O9T
dCjCqc+Q32+Ke1QrhcWT5UFXpNPQeF3q6CHXP6HtcZSHKPdk2jD/q26MsXPvFCOz+y2TUapgqKNk
ghOfjoEdulsyztB/04bhnooVgmaJqoblg+H4/ZDqcbHvXeFU/MOr+1S1W6iSdVs8mahoqh/zsq/+
4CXqQBuuW4uvq0UwsgtrDNI1Vt+Jp/PpqxTVIJJuFWqLMYXggMz9OiKX69Xdj9LDCSjOuMxUOmDb
mR1H6ftffLNY/gx+WH1x6qlcD6M/j14SDb587yG6JU7gySEC6bqbRCqr3puAaNEITEn4I4ssR2RD
vAjDPrlDqcTRaRgixbMY+rdraZslN51aPme2TfOrdsmb4yYonJ+5mQt50H2nh2NZ6pDWDtOXb85W
FzINaZXhYYky1ufBkNmUqNz3vtLf68dDYYi+ieFlbn8M5rw7jW0Nt3izDP0VN+K6TyJhqJvepahO
lq60EJtArLJMffZMFFtGW7+H41Y8ArAAAzYP47zGUWSOT0JkHY4ydWN+R0R//FqBtUDCYLDLp8rT
fncQaJ35cbSMiOEFOWslRZ7vHAvYZl5cZHn7Z8mBEKW95xfqMM9rECRdaFb3NnSABwtWwpqMq5Qj
TlTS+QKTmx6kmU9h+zkbTX8EkTbX37cdYMJxtIz+sIkaPzk7wH7NtdRopthfjX0SBnL90sLSITXF
x9PDAqfGt7dEcBA9FKTdrXjrbdQEadoifOrX2xYcQmMJwOAEBvAFcKooS7puq8+NmXnZaWjanfEX
uDkvxV7p+CdeWdpGgjSepQ7FYthfaA80HQqYCwC9qWmcX4OKorewj6AbBhqOS9ypZqox/Kv0g7PO
7Z1XyiGIXdEDbiJElvfa7vVntym3z03VsVcFTht/wow87tBspNPcHaV9uxYlQphVL8Lu6K54ecVR
O40aWCUaibFRKLe6c7rZPedikt9Fw7WAZZyUZaKLufs8uI4sj8UMyWWmzd/cIsWzdYx/3OG8toP1
HUe2As+Alr9hQgI755qfTHGo+2D5086bg84wxB66yWrgGjSHJnoLySETqZ50cLLseugSJ/P8OkEI
cfzt1VnlxVtrSnks9BgoTpmI/kDi7vHV5DYx4q0hWiZYiG8Sh8scf0Rm0OrPlPvzRm4hG3rRTeXq
2AJWMCaW6EUVW0sd3UshEU0xtbcmusLxJ3adrnicq0n+blp7mdMsUKGmq234D8IxG86/Z7g1E6fK
I8FA6hGAEoG17PjOsTvVw/0W2tOQaFLmD5kBHe44cPefJ3/NonRVGclxSySy6RXqKQROnSMHClWP
qOv7Wf/Vdht7A4Qjyk+93nClrxsAsDEWO+F9i97AnAZrxp5s7HEdbkrYar+d2qjfl0aNy4inXLUk
IgzbMlmKaF5TXe63FlMM/bCKJvdvCrvI3yJVhdbegIcZeA6vn9+XyOrrk24g+R+5Jcz3ITbZK0mB
pQ/NpNroHSV88YDmP7Vv73aBSmtPA3XTxg6XIN5obuRNVO3BzFHri1thEnawsZIBgjiVmd8Zhmib
eOybqk0WyBbEx3ltOaLc9r/rbSzeb4Om+rdciZEmVg2bfbON9forsiZxGvzaizgv4/qp8XXzRmpn
/GSaijCIDjnzh7obuixubG7YBJF9hfiqaxL8jbJEJiUMwB34/eJ/q8KCE2ZuvXObFSoceQJan3HW
cyknVrW0mIoZcm5iYTf+W2q5fI0DVD3b1C2cyTxsZWPbySo77sXeWT0vBaQDjKhCncHmiEThPSAg
7AqCTGZlbCw6q9l+0rgbEKVQcdsNM3+Yz9F9UzG3I84EWK1mS7Qsp3lkZsj8rCLxKpBS/93a3pTD
zCeJBU6pcG+sBpu9kump/IUp6JqhHyutj0q14rPhTdFjMJgEeVFxp08F3jenRcqsP/ZYByJN5NtW
T4e6NRqsPVbfYMPXBiMUv24e58icWzp35XSDGaasb6o1dz6pfqoc6g8rd+K2t8E0RlNv1UezM1wA
3R4YjZSpxkisWOrs3g13n1npMikGi+Sh/0eFVeFgqG25HCWjmhENMgNB5RV62RQjEFr+mOx6629q
VxoflDIRKRoAqn+2doBI4vUIqMWFD3w8Bh1h39TKWJnfIYuJH9O6TB+jvO3MpMTn/GkwLXEnMdjQ
uNo7VXdDnWwVCZQKIolBsVOSHir3Xe9mNbPBUFq3izas5aSA3Q1xFS7TJ2RSPH616VW4H2nffCrb
orhd/GwpkzpAwTEZu3b92gHaG2NpDf6CO6qzromc+nmMkYHJWmyYl1IerIlEPIlqKpuUrWrVCaOk
/qcs3Rm1oigPipgoY5hvLQMgyBuKg6CKbWTTKKVmW33o8rwZYqR/7J/Qzj1SkKhGwTfoWnVYippN
5uJescQIfnTvBZDGJkZ5IPvhTNb4ZWtVv6YryUfNe9orgV6tqk9nXY40zsO17OOMoSXom67LPw7F
Ft1DWCD+b77ul+NAmuTGRReJn2PnZN8Ze1oq8cLOnBM/c1uWRVv1XcMc6VfvemTY0vQ/KAQD+7g2
+vKdaE0GsLr21u+4rCCXHVnwoBO3aYcl1WReP/B477/uCmPGcSEfeTQ2a/qDap8q4ZBO4X5JKz3G
JdnLd1XNPJ496JnuMjyAdxnzmOVoG1X+kxJt/VO1lRwYCFRsUVe1fUk1MXdLXEiXSzhbPX7wsliI
tlTUGGqgxZQ541sQDZ6blHVb/cRRp//pioioUbkIvMWdHLY8HQvDfXQnarPEXYPlkYKWi4wLC5xk
yPV8Vwrl5om28lmmpHnt/n4UkiLjVuknb/W7NsbThNrSszfnCaIomY+Rz+Oall5U9fCX5uYxz/Ll
lzcpoByFonSKAacY92TsHuXr1FXZae6UtcTTNK585srr8gPu2wPkBXCWI1Fx1d9UjghdPAa9aSQE
+OI2wyGC26Yv9Q9jEfmbxl6H4qG2gAI1hvK/SIji5bFddAQZoWkj5w2q0HmbhoMSpzDrxzIl72wB
sFh6bk9qRp4hXnvtCPLsrKmBndgTlbNybY61WqvEzPy9YawEYRy7iv43TqJhGS96y6kB6f1Vhz1o
P22Gu46xDzSoTLmjs3dr5+R/fH90i9QbjOrDbJt5ne6b+k2DwQSJe+ebXQKvwEbnvghotA0j6LmF
7PFjqP2pT4ZlWc0ESIhB+DPK6VeZbXDSImPDsZwid72pi6izYlKr/rMIdbgmQYECRWz0vfG9Imj8
yFa/eSodsUXxUkUTd7/XeFTEPlmX5a5WyPXXGlFSVO3wVVeBh1O4sfbBkbivPxZmk38HJtM9oL+k
nnp/s4LTOlvdmEQoZIt48HVLxFD11CRyUwHXvwIOHCsqHIrjUrrfp6kf3zk568Y5Ngm/1rZUFVX3
tmToCBQOoYZY7SVmty7vK/7sQ5UbkXHylaW/ZUpFH7J5LKI0MwBecRK6nsjs0sCP/6EIxRJYw3ku
sk0mRjU5wMHCzbPTZanzzyW57ylSYfS0bL7LPR7Vhcd9h3Z33LZZ9BvNn66MSQb7/hD1mVsd0UUI
i8QJJReqzhb1lazRulsQlZ5it/UsLKoDaxiOjdmF39es0E/uYo+3nrVr1OFnqX9xXbNXwtFjwUhN
NbckiEERW7QAfo3aC++nYOu2xPGL/Af5UeTGOjTqW0gZY0CXYgJxQD+gy86y3egjDZ25LaciWgpa
9mZB9PC3PogoaB11KqjM15se4yUDUrxnWAc5VMNbcCtaJ/kY5g2BqaMFVRuCr190U1/Fg11XhDNH
L+Ebo13Mz5Psp3so3yRDm6vkHUkz5ZqWlahBSQwzLr2zTcMu3wyHvBCkXxXLFlHyg/Js8WBipnBT
23bzYdmGAVH4CC+OOLPCtUmXTAZtvIXzUiMQEYZ5IqXmdExQKmiXzbY+hK6sfmyzFT2ZxtgXmJFF
FgPZboumeA61LeI2pEmeTFPrfHLMuXkqxmjF+bEPl4Xm89CaZ+rGaSFjXfo8wfLLtBJJY1nEXojs
qnBb6g1/7uQ7E/v4btdflsYRYiLTDniQ3odC+ladVjZmwGyrDpsp1/IRPCmCtfnlVzPeZWIONmJ9
FA5fymLNPiyrk2UpQwb798DTvCsjGz5hYFXhw5qPK79RFTsb2Q6eMiBZKi4LirJ4yGhqx24fie8j
co4iUU3XEmGEDLtDS9X+23aWUKZoKzeElXF2tthrHWihDcDid5mjiKkdDZrhaO0Mu9tx6+Z7oyqU
BA84Ru9bv5+4oA1zo7ER9M6YGnRb68PmNQabgYm3FZtqs2+bqfFdfnDmP6LlApstrGb1YLiWfItn
wurT0Vubr4GeBjcx/Xz9tBS24H0J7d8afWMEt8CPQ4vB0iRWRG5F4N9i7rz+adFmQwsf/Nyf1tW0
ZYRrovGrgKOQr4zV9Kuew5LyLVPDWzIzPZ3UTvWLo5weT7LW7Xrfk8Y+1ZE/oVPDMP5zhIeWpCAf
igY9yCl8wsyr+jQjOE+oWJFJBQcZUouVWzO/j6KmkFTajW0dXLUpH0pVYH5kIGj053qkto6jzPbf
VV7m3AYcXDsOZzE9rcJTP8jg7D+O0swCJOaqOHa1DkI+bRaUkoxts/pTVufmGzikbQ+wOmvWNFxE
+z13Jh0yQovEgIhD5A+HcRP9l5lem03yLsr2QC5AazGYtnyIpZLdn8rszIEZUKZ+zr3g+qzo2Ybp
EjYGJ29b1fuhtOQfEDrU2HY3zZ82a1jvtSuXb+wP54OPM9cPSZezjNcBdCjSmFn3pNCLeCtEI+zT
Vs7iuyZjDJO+0MwBo4BiLN5Ku/kqlrn+tpWW+TjXVvuxRyvo0VBD758W8IP38PWD73kushZZRF0W
aUcHrk43w1pP4NJAFZJk2r83UODfBkSMHqt6VWuC1BGFK5mq/Utp+vwpSlI+e27ikEyhUyKcZ1rl
J9/NkM8r7QxQiUv8N+MIaeYo1qqK+sQz13U9RT0dFtKWZvzC4Np+KIKo+Th5snljdXlQ3ozKNGVa
og3iJgvBZI1H6ZhYQ9iYx8V6ccWnzOi0YA5nF1+XSBpcm+tiOoem6b3ftRFo2qmMfB63fEJxU1Z5
69LaLs32wMxnuW39ZQ1APQTjF0vYsuNSE05wqpGQDmP2JZBnng6pAT2Zd1xEXG951mRMXltr/gOU
kFvF1BJTPYZLjXHkfe3TPrb5J90GK/XCSJVzdtp18WLdMEeM26hcw5jUY37qYA3UMbSXkF5cQS4b
V//H0Zltx4lrYfiJWIt5uC2gqjw7jp04uWFl6ICYBEggwdOfr85NX/SQLpdB2vsfYQXG0zyJkLYH
zQlzGhBgCyiTlQcrqP3+PwXAAJ7tuYgxFxWM5xBtoZeHmibqYm8W7LjYRDgaZ6dnJT4mUlVOEUDh
XkjQ0xopSd+/rt1Mj29jhlhy58osy+t2Xu6NT7wbH7Hd2mKg1fmJPpAszmmwcb9Vdon/KeiLr2O9
MWPojudzRem7gBNGMuR4Uk5GiVk/fve1ISDXikR8bGuwBR+0W4RvM1KyaTynE6T3dzhr9d86+w5n
vEpX6iIvirsuuhCSPj11frayz8zD8ugJ9BxXAvi2odw3Wf1cOTvumAztcG4nNBR5H2v5NxRVe5Sy
6tOF/NYY6Jn+r4zVWW7rx6xMA8rKmd1ctkSvT5nWeMGpxt7+NbO5bWwsiF+ivZted+ElI0kHS2AY
/tvhyUye/9pt1hXljEFLnFKp9n/tEAcPskn292jyuu8DT2lE0vFsXncbLL9kO8ffRoh2EDQRs26O
Qbt+9Mit5WNCmcjCRtQb1srZZ3jeBq8FEtq2iF2Cg1TMzxPo6uJde5kGWwcIE+1RALTv7lJT1U7r
0RADFiyqLmEFxoQpp92Z3F2EwV3ZLF7FzuUF4n6iFI2/PdItdXJS67nFwvn60Tpd8JqCnDJuIMX5
zxAC9H3tlPO58Fm80+hm1Q4vpDzsiWzrfxMdhNArrMhBjuKgvddgWlPRqOmGA3LKPBMs20tcWL6Z
y7bi48Bq2Pgea8QYnt0Gg9Df3sOtTAv6smpS56qNSSZjoCSRi42ewwEZmibDrYpF9RzZ0LX5tg/Z
19HMdr76RPXul20g5fUGLrjT1TcscWXkD3Yr+2Csv48OOlngiwVIh265Js5dYl/botmbQz+4cd1W
pQ2OJCvGMU71SagpMYVEipEylujxDcfG3kLM7zNS7MTwRXTZYr4CREiVt1nvpn8bt49gBdNmce/V
6h3RKeH2bHI1BYxnOq36jpeJMf0CMXRcfbWyOMzxNA/FPAzzDn6KdaMMvNFlARS1SxpXtiPwONOh
ab1XKkI2pJvccd/9vUoB/8foluo4hcHgljRf2G9bsuqsMEGicTDHUFkn6knM8cKvb/ZzHcO4FXpL
pwcu7eFzW0xwzdp+/tNxgzXXDWVud07NPrTneJ6zl2FTQ1fwsgAhtH4yN6wZcZeV0sMtehJrxIAo
ANin8+169O5qI2Ty1LIo/Kn6kEaveQt+SN3ssmh7bxxPlnQWmWc9XhVS5w7vXzSGTDYn4DAdX7xk
8vXrHon1+AT0sOrpAAKPy5AxpjlVvan/w8VX7xcP6m54GOiBYSVYm2T4Jskg9c/eTBRGASgYzndI
i9v6vCVLI5/DfarsqTZHMt4Z4PSFTTSkPpn3giEYNFrs90MQKu+TY4uNJptwIYiTMMsan3rBHfxs
3V5Er05G8ElwcrLd6hLzaP/OVFXFdz4wfv0SzxuLXZdGu18Mrjz+SgEU+Gu9mTcvmgdN88q7EHeN
cL0y4MhrS1Hj98s3TY80p+44eOc5rVd2U54fqFTPEOImiA7W/JuyCu9Jo4r1Q3Ybuj8oU0jtn7Z3
VsUbzOFz6lgf+b6UUPaZ7NWVo0267UJWbx8ET4m1sbhn2x26HHtEyyRmTENyaMWNH/+RcTRlF6D8
oc77VMGPNFGdbSXcRPat2TMHLeB8+H+CPVT2ra9itZbSdF0Gqzpq9WTCjdyCJgtn99I3vu89ETDr
eBenFZB6DhUT8sw5N/+zgbO4lOVWxDZouNBzf3jm71S34CBdtVvD8JJ5/zb+8O0RCG7uzgEgpv4g
Z2zsTx19tPaxidotyCfMCQy3JPAEOT/0vH0Sz7M+elTLLX+5SFKTwzSN3qtTzWmQN+mUOa8hA9tE
OMOxbs9ZZVIoSd5388WT62KewKaT8NMjACQpFU3sMCty9819u6dGP/HMezpnq5zI5dS8AEUoccWf
tk1F7h8PXnspUgEUfxeYvp/ugHFJE0Bvz6Wh8R8ozikuh+sS6akpolgYdfFX5EMnnCq7/94DB6nT
0BkXMMcFOs/nXdrxaUwUZ3/P3qoKs4wI0i1ZNcOpJ/m5PyGMcB9cb2sBmUSw7Lk/hZlmFSIQ9T4D
aPt7TDucMlp0pUsW1So413NF8l/N+bA9jtnMcwOlfdhCM+rIr+3NLMHdJIjBsatdnULSq9vxMdeq
zUo0ALHNK6m3n353bGGeYYQ+TjxgOr7WfdLqs+qOmK0ho7S79Mdt1PkSUuBZKGra9rIiUc4vGh3O
+/cuHXwXcjJc4/dITV5yn8GlshSSY5gHzsgHp/5LfyyzrXC00NUr8w1Tqc0VBbdHIfptowFU71rb
+1uO917YIxRtiYvG58eKD/wzjbMY+ZyZMXrjD+dClPxw35Q2yisOvWbEWcDj/2VzUlTV+/V+XXjZ
v8WCfPAT9cqp++g21jXnKTNMEpFhvoShcxjrmrgepvu21tyDXeMccYHi44Dt1kkw7Tmw6RzcU+QS
fg1ZZ1HbtZpAuxPgZDeyJlTr8U3uLgVrtM+lFXTCCNMrs7Wqzu7mhtMHxIPiF7O1Q/0AcAHrr4TW
YMrwWXHZ2wbhITozBXVd9972Ddi9qc+HrUgXxRkRz8WUYhS+b6JU2+dxTZynCDlFegd8EE8nZ3KF
9xCBdXxwG1VbocEVON/BkL76fAsgcWEX0hKTIDTM+z0gCV/5wwQg5w1Vc9ZJHQ+nVrA83k9HRAQw
zWjeG0AsG4W/Z3hbVOxgieQ30f5sQk8ehTSHqPIhPibawWcZiqIdkev8mIaBQTeAjWpPSdCP/XWR
QrkvWYdl8jxsQ+o+ucTbcWBvIARQmNAiDDk4AYKoJFu1JaUSsqsvUztiIlsXhZOnaXswXQ+hr/Mc
VKjNv0S3AI7vnW6aBu53g5wtp7ZizQ0RWkdfp1i4W7Fu5An/bXWVznADHJs94zhwDVisy3M+u+xc
l3ABoXw+fK8VhYPONSh1ZDJ9HetQrecMOWDzdV3swvSACW48W4fg8Knfdnk1NNK+D8RPPyzU/C6F
L/QBiYisowgaLxofk6CV0x2X2oCw0AoQEaEVvOAigo0G70AMn8BbVZyLOa0aWmCi9d9w6FiQB9Cv
4d1UL2QwbTg//k6Tp14MXNcnVnb7f5jEBffXeg/OIMOOfydAgJr3tM7SnfqqMJkLf2qdiuggJmBL
5jEcF2KC4DyOJAW+E1WDQj2hj+2/dlX2uB85A03pGJEi+uDEI/Z+gqUxvG3+G3ILKd186EC7/5O9
6dsLBtNuyBdo66TwxyTeznMIK4+LzDrrLE/J0XZUILvutk1PNSniG+nEIDKPSFzFdo5bOf/kSWWi
I5DDYvYgw5Nmca+mjFr5B078fjuW76wNw/ayRFnziH14qS/Nsm/BWYIGAwdsHQStyg5vRE8zBlUx
+V1H77LRKTKeeAH9U7MbJqcI+9lwsk5gngTkfHYRhlMk9xTcYB4N1t+v/rywtq2OEut57ObpolFV
1XnQB0fz6MOODUW1Yg2+piRhIbfdx24vKJpdp1z6u3cUuo7kmkMmcDVzn4sAAju8la9HSf1k6RUi
MX00KRBe1jXPGq0mkqFmjfjBhHeUsfB0cNmzcfnRjkv9vGFPRvQi+Nweyb/D+WBh+tY0c/y887nH
PKuolAe8FPK7sb3/i7SD7i2M+ulnXXkDEovtCI/Xm8QmffKCDXQVkZIirQZ0e8pBoeRxMkTF/gw6
P+nOS0/DW++iLLwc1hn/8wTv8rm3lR7P1L9F0YX3T6el3yRbfyYbAhmUlvs+XXwn7uwlRjOgciXq
JDpj+VHV+7ayDhdLGN6ugFG73/nDvOVRM5J6v6jazKKLlI7nF7IxR3Oe0lhl572lruRtrTbxEbYh
b6uQS/WjSzMFRmHD4CeEDkqtlmCwr3oHEixtbaKfS41J5DSzwsEGM5bwlnMWfVOgak1eNcv8z9B2
OhQC9ucZzK9DOBPr5BXz/4J8IY229gx/bnl5/KZyT24gBYoiubojcYB1DPY9uONHI2320e7x9A9d
cNg/hbsrkCcPeBv8TfZDnsgGFC1yxYRrbeaTfdXRLJsr4iwq3ewGNv2+Jjdagll6/RKbef/tobYZ
iJNM2UpTR85/oeBa8UgXHFd8FccqfAh2rdSnQRGZnKvOV+FlaThS7vdRzuKCJY9O1lkFG6oY3wyY
TCtWlxbQyN6tItFfCd/l2XScePo54Fb7bdBWf3EysprzsSZGBlyYEl36QgkEKOLETOYjqMcNBVWw
iv3a7M4mL84227fNGjgf4HxiXzQcfFb46Q47VDu9BpBrBG0A08QCi1zD7OqKVGk1Bf+p+4qJCDxM
YlYkOZSNtjkPLHz/yS210E97At08I3iYHw7f1zKPafh6G1Z9/K2qzc53SPv4IhgfppOiCGQ4p90+
tuoEQLYP31apDbf1unEB0bwJY33C9yHJPp581ZQrAGv71MlWfGtM13fFLDPPLcdkTuVn3wfNJ5aD
EfXaEmctKsFh9fK98irOcnpC9dX1dGiIERrc37oyqHRQ3kcH+imz/VbaOYhOmMWqr8iC6EdIoog+
6dRQvVMkfhe9uEmzmL/9vAKorAFcXG5chV24H51GIudaYnFuwpYg2YyAPaL4gmn6Znxirc+LWegQ
5VzqgpK/9pAk7Gsjl7LHo63mQRvMp+L49Jq2Gi/E+RJ0hkYv1LfqcHZtH1n9R9vXbvI0x1WtMd3v
QVP2/WAspK0T3+/OOoEMNcncQ9gst/GUBMwoj5IIdUiNyxwktXYr5EewLePd2NP/UmxjWgOian9p
itnz44HYIXXrD51SoEBPJs63fRxYm/i6frhOyj9aJzxj0PhwvYXdGjghhJUuigdOaaoOa3v4xbH2
yXIVMOm/DiXAyhKA4o0hru4YM0Qzv2+byLY721jvv1g1cVUugN1f2kOhKOKibLBRTEl84yKHtcSD
HeMfsU1YQB5G7zPambjEv1D9R/AgQpxbYs7rEftDe1lFFSd3Da2TCH4DFfhcE9PM+hsdLoIhlvfm
XDMzppeIX/w/l+9rZrjVibj0qJL7X2ohFv/EwAEBfRLJ6F/hAOp7bPDOeoeDNOtuopdjyuPBssz7
4I3zm4yBzk/+mILoqTb17ANHaGvyKJvSMr0ZxU4a+sC7RqS0Dhe2ogZrX901/T0y5c6iwIwULvQE
WO3MIz92Tx5q0oGXEUijxJ1f3Y/Lvjw1ml//+YhX9ytM2faWpUH2c0Fusdw4v0a6gNEuDw+qRPef
WDKnO2lYzKaA9fGCc5dZmAwg9x75lwX1XmexvCUmdE1BRY7Fv7mOU3rSqOQMKmVl/BKIvYPh84SP
WBxAXjx0FJgseOM8XcPaA2J9JmMgnUcRTKsoshnONw/djmw6v/Gd4wsCDWA2PVdZXJjejZ56BF/N
2y75xC1NvoNacyQo4qnX1htfgsMsMHpqb7JL4Ahxi81X3puL6ZIkPkf49sucyRqnsDvp/6zUrXmw
AL7yhYFkvwUYpBXT8OhK9wLPykgSxnr2X4GhpKY5NkaCM6u0/S6V6cJTUPnR8n4A9jJMdTVAcMU0
4Xz35tnZHvfeg4o7cJJEz2Bd/XamOiAKPxzZH0GBhsuCE8ciSG8risGogUKpKRRjrTh1ptUOX9OU
vbZsZ2DVsKDuFfVy9iNA6t2e9Rry3GRZb9EtBsH+Z92yneuwm+GZa2QzPFSVrv8505Jtb3XgQMzh
MhqC17BJdySjIEPm9QjW7Sfq2W5Bv4pM7zRvRzxcQo3yic7xzFFEOO9K5dIm2+ux0t3LGFvJH5ph
qMZsIp0fVLcyKvaRj4UpC4bNvKeYPvSfGAQY3XhoNE4YeUz260FLiPuqQYfQR/hrGM5XYTbuqhr5
2xc/2cMQ0CPKvo9e7/6asyX5FiDLX29L3vxjqPs2++pXLUpx/xja7NG4U92/2iO4wVOpSOeLj8YW
QW+AcDiffJjdL4cARnpclnnOHr0pgUwI9dZ9jTCVxs+OXv32whRU+aXfwZpQS5RtDqCWUy2stXEt
7GMbAT6VZo23Pxm37parZpo4qpV0R6owZ/b8yvMUQD9hby8tAsThFItpRWsxsga/7qBFsiDYa6xO
DB2DPofT0W8nNLALUZj0zwHU21t0AVvXxgAzHTS/LjpFp6fDo9J5suwS3Ev6a5DXfO/kVK2zkQwa
cTrlLgfubYzFJFjIHaIbFB/B5H3FK5jluwCwzLt5SCWjzDSPOZnHfMI0m9zl32HbwG9uYuh1L5fM
j/zcAwP/ITrT0y3vcWmXa9Ik4ZNaJL/HUJHU/ESIBXrpKfMn9d4DyB7nnUKS29OYgcBhw2j7/IjV
2J9DdCk7ukt2m5bYDgRQAbgB534cfXoTqFLOtOsNl85R0/Jgtk68e8s0qHxT7e4Uq0WSC/0aIFAO
AatfDuo2nDN1z0NQjlNdT/fGm9vmIUynjaE12BBk8tUwio7C7M8jCQnkec29JErVtrJl5VSjYvzO
9nvMH23/ib05uRIPur7NQYNWyM7T9MtESf8P4jF9p4oG/Hv1K7T2h388+W7UvfTYnF/NKPVSWmgJ
5Jzr7r/1zMQQ3HDbb+HGJQSBSd4RY5JZdF71Plpnd1Xb2YwqyB7BJL2kWNNG/eRtmG0xsP/Dg3uG
CgfJQPpjSLcNZ8S+oH3b6yj9V9vMr8tWqM7mqODUdM2aOfg3OGhZy7hHQcEaScEeOblzO8WQz539
vaL3/24Vd8SNwI7VOTzmzn3xds75HM7CX+4CsVbHpUOf/gNJFI4Hfx/Sd4/u1+VlQpGnwasSzwCy
pJV8WdOdQ1qlG5l1m02jX43o2uQCzgE1Jmsl7oNkz3AwEFffX7nUNTrTpHZLSgSXoUTAilJOYbh8
OKYDOqIlMLK5H7zM+yK1ktdqlKiX/Lnih9qFqRhkpBvep8nAKRssUv3YBsd3z0nTcr6ztXPI8iFZ
lDrRx/MvjwvlwzaxWvKGLJygdKMmSCmAZ9YvsT6FE1POGBEEVdUyweQyISNrYzP8sX26ft93Z17v
ncQ1d52ut/Bt8qJpD0/VsPp/6ySBSgtHH9zfEBz2Yzt8IL+ZoGbnfHB8FWjK2xEj7jRn52ON2MSA
a20znD3HegLXgllfG8cZ/xLywU68u+7yU4q+lWfUWUiU220DzZe0YEcM7KP7nbY01bxjvTEfrCzY
6Gy6Z8V+cHsilAhcDDULt/HO7P6bdkNjC0euHGcUBaPIcoMUxfPAsvncIrP8IEcAhi2cm/lPgjxN
n9Iumx6SQNImnFYrgI46OvEA/MFTRMitVXna+NFPCpTbb7tIRXJScCTNadlRdmC3Fsd2CvtGIL26
8YWPKXUztvQqhRwj0R7icHzWqDdM4PigKGon8EsTnvEeHkMNVYE04k+yYnC+SzZzYJ12j3g5Jz7a
8LxybTBfAoa16kblZyLf4C7K2WmYwQitl38Er2Nzr0ecauCJvt8Xjgk4ZldHhkBW/EDt4zDAYiDe
n5GTICJEMz/67Allr1JHlVNW22fCkkz8++CbJFqFudF9mJJwwBjVrv52bkS2BmVsgr279okNZ76v
iJOiP3qNyWdrrCjYc4isP1nGSR4HF/oDXH6SP4nbwufFryIQBXToTWM0udlvd0JsdUIs3ovnw1X9
XDpxipyLuSQM+XLDkRN6nLdqPS/4Y9Q1dcDZYW8PhLKL9njmFHJXVVAiIjNENjuqXlrKQcKymuaw
khBvHzVLo5871rmnJNGqLpJG18ljHOze78ASVwyZupnwArhk94sSmZl+dSpRfi42ZPH3N4HYVNCE
ARoCzJduRezUGLsYMNL0qjzTtk/H7Mk/bMv7G6daJy6YZ8STo+J1uhhbi+gBXXj2TiKV+DPqdSfX
DGFziBJ4XGj8kqNo2PBJ7T4NycYFjZBqFKVtUJrm+AtwIMHY1gBNkr3xTEgaDX6zCLig0d5Fx8W0
mw5f8VJ54lz5un0kefnQpWLg7Z4Ve8Z5XAOitjJnXjgzaT38R29P2N6jNdw+s7ASzyH7Bttz3en/
6thNPqcAp9VzmplFXo/F1V+S3gbdDxdI4vg46s0M11TvteYZxThSsEJuGYNCl6i7tk64YTgCvQ/r
EXSb92HPWcfIz+HLPbgSJcrupAig9cbw4pg1dArsCeMbGLb4J53N+TOh3GO7WyEQUQuuwy9nGJkT
qQOkJR6aKBZl1PQdQ1Rrm5Iy1RvLlQYCTRIz7eMCxDAWs4syFzt70IVl5yVOBHB/JL9H28DXeRvm
IGaYuTsKO2IsLftEICHcSF4LrrGDaOTSrof/I1kRURUeWuz+4sZJ9Ts2fNRlrVZCjqDgXjCKoK5a
LUqYWwAO8h09jLu+i4C/z1282xmRA8/SgAduXL437eb4V5SLhA4uQWTsZQb/nDkUhvQXtuHgC4oK
/zdn+xbf5FNdfQZwnJuvXuOuE3J+bmr9pemMhMRBWFqV7WB3wyUUie7q+bXPtB3vrJgo20dZOCDk
n3JuwvUS7Cxc0Fi1HJ4an94U7HyVXF/dJppUsc379tht3YjEFD0kC1QA+feE10K6KGHFAd8/BBNl
kqEWq706HhD3CZTVu/pTH7tIuyyGHnwaqi3IABofonacwxdqJprlHDs3XEZtmXjlA40/kRbz/ZwO
qDGmtt1rABYoV56+BpWF91iPTaPsJcUeI4yRu7pvE5kNZeYiSuuw2CG/J588vXDGudvVadCsoofI
FKcjgPk7mvSdKTqa/fqpXtZRP5vsOFZAjeRAsODigIC90Nhc1Iq7/jIsVZW88aFGMFzcOlVuKjf4
qCRcbj55gqU3aZqsQn83chhnDSrB3V1xmm8oBh4r34mS84jP4aHreOi/JC5hSVe2dTT5bFro5uLZ
c6rPvrMryOgozb8I7cFxx/K12IsDsxvco5Bn3IzHLjijbu95kFrRPa3SMwhSkcW/Y5hC8MVzKvs3
RtDsDyrHDqtwUq9zjovLZ28lE7R5j+em/oW0KNnPE+mdEfsEdXyYtMLEP8/D/5dPwvEC3jtw9z++
mRZzQkLbPgEdLeKecodhy+3QqX/Wb0C6uwQck/P9JoNw5pHftmB8P85utE7HveRVros+FOJV1EOL
KSPhVf7G7Twi/0cMUD81CKTTe7TkIijWDgcq+kiY26La9fww9EFb5UB66feZnKnugl2QeWYduna6
Sxava+49X0gKNRkx8OTAMhGYSdu5ONUVVHe+9KGavhvZ8Zb5fkuOJQlpNB9Eo6t1Ce6d9i9ocwnY
j+2OIWX3p/qFtjjJrbv1toQICKtyaA1g9+QE6QdV6hIRyryb6omXDFXFbaX76taht177I2VyqZKU
IyKO8CbF+HvTQnmKqz8LJhk/rjbBaZAABnD4eiZ5Ml18fIolQiKngOezfAgqiLesc9ls/HbbXwf+
P3wrmBMEL/DEPgIkPYrcRTEQlQFlG6YcAqyA5eiFjssJC9x3WhfEVXlc+2F3QYHTpWdfpEN4sQ58
KTFc43JxU4GidlZ7IK5hXInwvIkmuEnGovZFa1NJZG1dPL0cwyLGL7y/Mr6rPMfYO7wT4Md9uL40
CebZXE7NhkaUL5GJnMQq35289YlQIJveZ9MyPtc7Hva7bCdoBMVLd7BJiD1F8FK1/w7MrcsdDCdL
FMBUJtzXwYnS6USqWhfytLVHXwy6iWSxwKT+VgPsfZkoRy75nIAkMWId9ReFFcD+mnVA14VgYuvK
Cj1IfJk2GK/rtC0JkyONCP8CrkhsHQmVTIUb++142dZwM6/ak12Mn6/fvyWG6H7+F/GQ4lEIlodU
2tq9uBqp62k9aogKUh442McaiyJo1MzNM3SoX062iz0+aNXCgADR9SiUXSf+mzVJveS1bxuRp8s+
e+VAivWdzTg+cwSWJJtGTMsL95dd1Ifa6iOGq6JQSTI0hbiy6nX/UF2VfqkhezxGB1T8hRtqarw9
tEhInGWD03kksRkjRx8pc4qqZP4FKQJzn41ZwCYbNqgL+XIEyAVzYXdFP+51pR8kB4BNvIYCJgwf
cUliTp2cvQU24G5HPQN0NaI4ZQTrXAUkiKKumBMjnLztFHdbRdhjeGcPNOTXyA7pX0gI/FeAQm1d
Bna2QXnIYf/gLYZSxH+5n1Jvl94lGImfJUNhC99nJIfyUWZm1/f1HG3feMFvpXzbWpdDJuXfQAf7
PxS6AtPY7OzIwFKGZ7BwH381HtMz1+wgSjeTGtIbH112caw6ltzWVXWUSxCwRfG4v0pkUf/g0bMC
2d/NfgQ+vXwe+3a0fLiYWdiwbuAm2er5BbpqZjy0yFzumNxNyly+LOlJVgenXpCR6pDjthllSW9H
hOTltvAUtiEJ/sRQu3/fskh/DWZP/bBDsl97konE/Qxa/ZAQjnbzrRr8Nj3dKUh3EyL/Qbaq9nFG
9vbpN0s6MlpKb0J5zcHNI5/MtiTGqgLXpGEluabGSbsC3Bo3UGYI22hS9A6XCW0fKQ7OnCJKSOvx
lW6w+QcJt82b2Dvnh7eOMD1Dwm3ySBxWH5TAlVuUo3VPH5PW4h2hZCdE++TS4xd0CRqJofLN9UaE
QvKhswddR1T3pEI7/XZpPDblakOyB8hQwCaepLKOL5bKjgxcEJXRm97jjAWPu+fEspR9U8jvBFaZ
ao1JFqqi9wgBc3sBS7DvyXDM3+Owo2kq8GTzS3Pq2bIf3OT37CDyOqErru2FIHr3F48EYaGsKS57
UWLsC5kS4S0k74hCqkOWritVtir1SrXLgo46OLw/8XyMbCMQc2MhEwK0i/pIpq+CwJ+gnKe1fhWk
Rv3lMk/iwln73WedJv2RROC+/z1C3cEQDHPCXnOYEGFd0MFxLZtEQXQEDPPHhE0VOWzaRdfEZznL
G6T2QEg+scswu0RS5L7XwGuEts6IpRAkGGk0X+ulq+VWcc2b+JPydYOlJRiilzqp2YW8Ngs+tyrx
kQDIxH5pRV/3DzHalX9xsolP5Uy8ywPv1v+B0mMtCLkbkpw0pOZbImW7XWdxYNFI6iS7Olngm2cs
YVR7bZldkVD6Itjv0xihKcPjBiYiO2pLT5228Y/dWKQCds10delWNhgPn544TxSmuIxG6gYe44EM
L4dz7I/rrM165+O6y4q4Y2nFZGiy5AHaVA28hDOfwlklcDTWzLaDFCVGoog83U7PY12RasHT6350
nBbjBZUW9U5O0O3qrYvX9rVT+/HHw+BwZz2MlNB0Kx30epNzTVH8Hh34kVJg66yKMz8PJ6aAuzGe
Qxc1ikPMXCiarr5ExDFAzEehrAsbMl9ewOUb76dV1rzLcHPUGR9j/HToelguMSkQP8TKZgHIOg1v
aDhHczIRXxyPAeEEOTcmARumio832a/RfgJI2BHsLg7Ra7UXI2hZnZ2Vh21/r681SGXpu1bw+IrB
Cxlctvmv9lOWBI28QJ+0iW3ItnNUX4Z1CJxzgGfgjwsvF9+Fxg/+W48pGoBWYve1OroBlb1M189b
a7RCIrZMjArhmEX3B9pK2t0JCnkZiasK8fbXPFq3HJSXOUO1X+7TFh1nrOYjOlm8NKeI/NFfBvs8
KHoaqV9ZPDTO3Qre9nXGndCeMESLZ42GuC28YApfPbBxHrg9gBzwdymqJ9yHApdnt2Qvyut7e8GV
SQWvf6NoENTMXx1Pg1S5o581ZaT7mTfJWfT6kpna1uVueorEFLnv8spJxfCVDR51vjyZ/f9IO68d
u5Fgy/7QJUAmk+71eFapfMm+EDIteu/59bOoAWZULOIQmkE/dANCKw/JNJERO9bGOGiw44SpZUES
CTOkJIFPuYxNqbH1cyGkgZznT7IonftCSXNwYu1HurtvjXzomHwpmiZiqIDSDASXFmGgRhHrR1wF
zkPESQcbhjPlm0lzV3UTBp4vjspgkYogN9HrRwvCSHig8dZ6Ft6kIXjXiyDFrKKyHpugZMOvW+I9
JS3pjQWIU7CVQ0l0KBM4ia8fptgrSLiJwjqpFKpQPGWBbuxbijEkJFU1fyZeI6brc1Wj0a1mxzpP
hj4+JBrb6a4bqav1RhTO0XRFAnrqzIgkWR4G+3BABbzrPKyUbvVCTeq5GYWo8gfXG8uCB2KIB94z
x4phqPiFUVwenyQ0rs9eXtagFwIdFf4UspmcYHY11Y3KZebZ762YJnyjCFEM0U7V7fIIMfodGQhy
Yn5ey0+eHXuPjT95dyqlG+9W5uZk7SFuKP3RcXot3U2jZo63hS+hpw2Nmv7Ge7D4qgSt92lEOjq5
M4/rN9WQEDuzDHnEzm6mDiZ4GZAm0zwn/QAcmv1Xl13wA5pRYJ1BymGVOI7JaHITAorgKlZRPnhB
qZGSN7mDHY2K2h+fIcjoYjJMT79YChJ6uvFpPzvYVVlRlMht7SCzFLUrVoPGhToZtQskM5F3kJNl
I2VD54zzRpy02TMdD+3jGLXdk57mNTs2cvYaLX4wfK7kfFWhe6S7gcSAisyOU6u/Zbvz1BdmI20U
5qhnHQI2w9COvkfehDZQ1Gw77qgzdl9t+lvPHlBOGooBK5NqXro3bV9T/V2MwdJ/JSX3WcFGn/GO
LH73tdVs9N9cWarnoCkQ7MPCuc0RTRlHb6QmB7XJpxvN0/3wl1+22nBAMA74ZSZmiN2EHMQ7GaRg
GnABuvPZ8ETwCVB7/hIPIQsnlFlzGc1cVanLBPKW9hxf7CImDeB/Qp/oaMQ6TIkxVJ1z7kT6B8q0
TYYXN3nvh6xNEOqQuTZeG8fu6l3R6hULAU2QR2bB5/CURJL1/eSFpbPzQVUZ+1rL5h5unxDnqPha
9MWso3I6lVRe2kd+6vBccU6B5VdKh2SqaejNcaLZAHUlx5jJ6zIoeaZyqj8BfKIclCR28bN2Oqva
ab5pc2okLX0bCDzQk8iqUZqdP1sj7CPdS8NzpQ4FZYO2wriDxJBe34vJCV/J/ZvGPRMxgRgqzNY7
aqXB8UY1gFq636K1Jn9plP5RjXt4MPyvXXkEfgy1ILImQHh0M4L4593ScUUmiRwsYAcrOlRd30Sn
GqBtwF0r6O6F6NQZIWAHd9OkK/aL78nxNZ0XI5mKiAtvkTvmq1qR00ROVcS3fmUnOnwdp/7SUQUd
zikd9vcpZwNmahmmsD51qJxTou2/NYCh/4OXID9IJZWAjSzbs/e+REJ9Qx+bCr+5yAcXNpFxU1UY
Lu5oa0EmMRFkMV+58hvfNHKjnzX0mkRQ6JHIbSKytF5MkejFsas6E84NZ/O+psXIBUPRlWf+LIh3
dT9QL0iEWagHnb4iVCuyHb8lVk+Se+oCxz8ILsPpN/Kz9pEG3zm7oyNAuHDTU/QL+sL2ptM7UkqK
XRqEKJbhfKecJhJa8LVgPh9gQ9MtkfT6Kxw29WWoRfJTYZ58rdMhvwukP85NIx47qOGN2U/a9NW5
P1kjc+aAsPsvSBWs7CjImMNu5Py6dZjp420i0+RRiaPY2E+ohKOdYaE9+AIXw6fXDRdietOAM5PC
n7g0cs5QfT40Q9E/D1E0Nc859Tu6ppyq+ZSSnkQpCob+C5KL3j4jLdNLFEIZOyWWkJaxK0vuoJde
zZX6G5VyNduLPiyLD6Q48pucUGs6V+hkxDFQfYWGBuRdIHrSIXgiJBHfNN8jEM0mdCQouBuEcZMa
lQ0wHXwfdiWFppwMs15E52lyRvrJsoQ4ujBVhzkXZJKImQ1wOKXc5tgF8lorHpxMxve00lTRh75I
jGNsqSmCrNjXM7TDkfSPBmnlgmiymwujJQzGJxhoNK4bWmhnLrIZU9+j2fK+w9/yo8eiNarohBGG
yI6VcHo0mrYo77FvLsudFqr8atpshLgRNmJwNNt2ck60NAluyJXmhHCYEyGbz+pR/dLYhfKLi3nG
2+1z62k0U4kSc4wqcwc0sg1fSn+qT7o/jO0xEQOX/0l0NXpY3ctPKO6iRw3OEaCoPC+m+7AsdUxn
abTB/g0xrp/e/w9yQVNpwqZ3TbsLboBzFtZdJ0LP2U3WOGiH/xGeXkk0sqk7eR0+WVqaFRnAHZkl
xx4m8HBCk67m/FUTKoU8KsZLUY2ZdUxaTqyx5cPRNhH3G2zPFYyoSYADXBO2K9eV+c//AuNSDR2p
+RStCy5axeMw1xGKIOcVXDm30NAzZnOBEQURQrrVBETJPwuMaDSzQunnad0WSMLBA3l0DE1h34+g
YfYki6xvijdxtXCIAylyo07LCcxpA4z0DfbmGibS0jGOp0JkYcq0AIIqTGkyZ2rr1tbUnFpomECy
w+58Hbm5QsA0LdBwttBnTwd9AaNUfDK6IzcSt/WqFz6g/1kPuDbyPyguqQTuU2VCO/b1QbXVtwz+
XkPejHXQ0tEkowGy98g/un3XaY/oGuyzFJqyl9RmTkRdcIsQ3BzT2pwORU+XMtamzr7o8y1L3rWp
BbTr//yQmUj619SCtVRZlclL7tIU9h66K9vWwluaRbsNg9bVz4l+AzuoGev+ju9qDmZiyap1TUrJ
Z93WjXsTaNwGsXp1FEtavC1dR+m2+JwdgpVWq3VusHizkqiSxiXvK+N4/futTpq/RllwsfXGN5Fl
Da1b0BLt4k/hH20KRZ/hcGU3UYWykpiv21gPK58Kwx8VC1NNtXAVXjwa9vEOOUfZuhY0xCMl/Oa+
jXsPdBtNf9efb+UtohZFZmOiX4JVv8Cft6CWEIhErYtNnaB7tjHtE9pJ6uj/Oo5gNqg63jcaINrl
ZhNkbOeoWph9Ua3f55NAOzoN/saceE/VZRTCSB23NfGeNwuqEbG4wczzgC2e7LwUHz1nUIabKYyE
S0rQExvG7PP3f7uJ4kalSnwEVAt8/HKuC4xOLGhEtUuI0H4KDK4ZSpTExyEzfYDKM+k/NnPYb54Q
G9jbPzYdi7EtLBMcE+I4bqvW/G3/XtEUYGgLCye36RRTc2Mvo6mGKoPDBbjIRO52FkJEt2qJxy4U
CMySa4pm3LQtLQunWHVK7lUeHcWU66G2GIk1pns6JDzjktFMi54ghQJK0dV2/JvUMijIF0i/dwkN
+ekRM6gG7ijEE6SDySRfrWrSi43t8/30hHHNwSCR0Eicaxbeg5qT5GEYihFpa2y+golC0jAF6tP1
yfl+vc2jzPOFHRprpMV6q2IllpQ3RqpWQAYCpW/2ShcIty+m+nx9qNUHckzHdiQARaBMb7+ZSqPq
ZPsWQ+GWfYwlSdpZS7ixqtceCIsL/ON0U5rk3N+OAj7KqSpHYjGIumg/1gbgg4lLHf0MW16DKwuA
JKdKmpVbj0WB7u1QiJ0zuhjtwfW5IOU7pNnQodp+BhqBLxTBByCrwffeadHhikQZg42NZf77F4vA
ZnhNWjSsUiJYbGAkVqO0leXgki5RyCamlG7zHt0eGYfbslSjg6nnWxbkK+/XJhlo4FPGNoNv89uH
LrwijKymGt1ICTH0MPvkaFVtf9SB3vz7p2So2SVB4t+BjeTboXwzAiEfMzcjOXyRYmhp9qLsa+oy
3Rhp9U3+NdJi0jSlAkCmTUe3IQh9RsZl3mdOPtI2Izq3hHFCedY2T9fXw+qgDoVFHRsdlYjj7ePR
HscF2qbZo0bH8YMV4/9MCy4vdkYfb6q14vtIEfbH9UHXPp/kzJO8VGmrS1o4XWw+9Z24d336X27K
lMYrRdICQba62nipa0PZppCI8xw6CZbnA+Rprqh9Mbi9BAney5LGpLD7rx16Z+MkWnmT6ChUgwoI
ZwEOVG/fZDnKPOs0s3ejumseYYjqpxHrkI9UecsPtuejZwzVn9df5OqYGAXRiMYZiFTz7ZjhSEZR
myulHTrhlAJwndwmAOYP4QA2CUKACvxnRF4uL9cHfn/Q65rGeYAbrWrO9h5vB0YWl8VQkUoOPSOg
mZq6e4IDxq88bfP/dBAl/sZ3fL9vM6BUDc5ZbD7MpWVWxcLrA1GXkOyVmjsjJLk0DuuNb7g+CiEt
wbNg716sBq3OYDsOTemm+YCSxEHH/+REpth4mPeTkofBidbmaBXvP5tG6lR2XlO5VQ/NDCFPPZ1N
8on9IYBd/Pv6p1oZzJxPbzy5APoa9uJTUegarTIMGhfcjnLbYD54CgYvvR/VYstuaZ7ib88C3RQY
+jIVZ0uFpS+X0xsGBQWvdouiLptf0Jq5RYl2TO7BEyKj7qhDdjcZQM9H/IsSbroaR/31x135hCCQ
WH6c7VjBLa8l8B8nLyal6hpe0H5QmxblCw1In66PsvZSiVYcbnO4BxnLU88Opxxzqbx1g1QEJ29K
v9PImx4tifz4+kgrK21e21h9W1xexfJ5KC70gTZYlWtGk3puB9uPyGGDgqb83LVngKvNvxtOcyfE
xlflCsTRtzwTihwrBR1QgatWyvDIaQBTyJycW0Gf7un60/0JIBdThgOcc4clPUtZ5x3urxiaLsAA
SQxIJElfaHoz29VVFM/p19nRZiFvaqPK/6Nftv+OFYE4sg+qrwLI98Z+tvI9mTBCYECiE7ctTyRE
zoMoxSxhQN77CrmWiqUd1splTNHbX3/mlS/q6OCG2c7wROIYfPvIlpUmZhuGrRsi9LpV+sL46JVt
SgdgTaIICCQOMYd/HVKiKGfrlGhVsBFa7AGIdrIsCaPaxWACroNhHinD1gcV6Pk+62lgvz7c+zXI
cFgwYq2iUka0FpHM1JPuChq7cgMtaF3wF3SA8qwbo7z/ZoxC2Dvblank6hbvMUFiLL3eq9ywcaZ7
YDv2OfEddNYz6OX6Ay2H4kuplkmujpPHxDNrcS4opYTb3yrU0quuvKlzvUa0auUn3wj/NWD5MxSL
XbchDjrvDBspwCAoqxLVxUckuxC0fKGTsJ/btPyN97f8SsuR5nn619LT4DnEcZNjTxEU/alvPfMg
FWAe11/d8kyYR6GnRuWarnHrWt5PumjUOClazdWIRuCtGuYnXXcsl5jdOnaNFh1hQjp3OKbUxwHC
4cZiW3lIfLp01rZGnMJV7O1Dxhgl41wEMFKgv7jJFLu9hHPfwfWHXC5pHpJwCIMS/G/Ib6qLqQjK
y5QhO4ubxQZ96ymNqSEQT1xkQgTemMH8o6/PPN7/jlEEc5K+nLdP1U4K0ZCnqC6FQbXbp1Mcfakq
Cxrd9edamfe8OeIgG8GM+u4k6BD+jEpmCtpZcHCF/BhNEJYaErk03QA92Bhu5WMhQuUFkg5z6A9b
HAZGXiIhpxWBa7NBV1IZRR/4uJZ7/aH0+e38febw9tjouXYI1cIGb7lxiMaMuMwiyGPF186nMM8C
Ehwyr1/LQkEOZuPtFpJT8YNTJusR74tSCI7bCUYmUtZO7BU/1OCf2K0VnnxHrS7Mba3eV7aD2Lmc
ghEPBLZVWtap5z3lVdYoB/A65uOEbIfUTaLo8mT2ceh8Bcs81t+CQnRIsWktEBTFsDm5GTw1bvfw
ZLJgj0ePiowc8ee4cf6ufWAbnzZNpeZhkbB4O5EGX0ChgVnqBqoduRMNiLtISXKSCXSfXX/tK2uE
tCmvHSP3lVRSFEG3gCY/ueoQdJ8t/Gtc+tP6Qyvb4r9h7Da8luczZvGRdUoHOgtlzo8sLwx21bfZ
pDIcJn1QhiY//Y3NpP3Rx6diD/pWPAD8wPc5xa3k+oP+Cf7eDW1wVeHGQhp0edqmiR/VZYnyityu
b9wWmQy/oIdwnjvFNmanVRuiXdD6D1OrlF9E2pYnJP7ma+nl4nPfdOlDR8rweP1XrXzpP/lfxOq8
lHfp+nTQND+MJSaoQW1c/Kqpb4CB5B8R00UbL2B9KEpbVF/NOa/3dlI5coJtoJh86UaFGJlXqHWM
MLvLFQQm/w9PNWfpBUkg9vfFwZx2osRVndMSugltTCCym0OiBMEzLejN4/WxViawPt+fTFLcEpvp
xWOVIyFIVNuTiz5gij/5xHYfB8QEd20CI+inEKOycXitjkhr45x50vnXYsRASUNfi7PJ1frCouke
oCQCOHxeWp88bOJv+VIv0wlsjJyTukGVgKjt3f2t7pTCKuNmdOPAF4dB0AbZFSipkGekiEb9n6qj
m/8Yef8ZkznJRkzEQ/lxMVkCJJ2pb7ABZ1b+jDiEBk/UwOe8T8L/z6Hm4+evgKfJqV/7nT26k7Cj
8JhhPfCUxmiDdkqiinFjaq6+TANjWcvUcTRcxgSAgk07QAbiOnWv3fbg/c+tTJLfs47+4k9F8Qkq
brExR9eWnqChS1LDpqy0PNpmUV7Rt2QrDfqP7gfwguemqMLzfKXbiEHWNljS9jaDSdu0lqs8qisa
vzNnoG9fUKTw8/JCx6JG52QMCKwn+sEUC49StLgbWZqtkedl8/d3BH0aKWPGQ6JM3JephfrJGUGK
DplzkYPW/uqCGk1BZebZxtDa2thzDZfFhrGtvTxWSqPoKMDHfNWuqnJO8sbrUDSOYXcAEhzZe4xG
guGQcS3q9yZqY3ekxTUCwO85N2C1bG2n0gsQ7O1M+gCuaZeGDjkOnr2rjLLGqmgSPY3SPUyg4/X9
a21ukAUi+KEuId9F4mmQetoI/cwtEzs59Y5iHWAJJESPqr0x99c2LgIKVRDHsW8t70tqB+BZ9tPk
dlU5nvw8qC+Y5eQH1R+nD/BCxvP1R1tba4ADKQMS5Buket/OCJTBuu+DfnU7x3PESbZ6e4e2xfMf
Oz0Xtpt6M2ZCi+vm+frA+tpLRTFCJwJHPZHyYmTT55xTIV64uTKIAthEKL9XDh4wbgMgqDpLdBD2
CZ+uODz2VRyAOyjphEFnORhfejgK2QMNKLEALB/S2eTlsrcPBX5tuFvCG4hPNW3g6iUvu+hjChht
hud4RXuCogBZg2ov5gWI8qePERBSlEqjYSIkRcMmvzU+/dl7mpSan1MzTWAkbIRCB9ppytexjywA
zXY5INNvweDdAtPR8Q66/npW5gE5W/BhDmcKsfZicx+iDADgvEewambCWaElym0UB/03RLdRcqrb
NixP/z6mZpEoI9tP4n8ZfRX4SgRdo5CHz1VoMmWRjUw+9ocjsldPo3u1I/Xx/zImdWhpODqJ3UUY
UvnkiIeKMUdpeXwEDVlzww5xMpRheOlUZ2PazSfVIsJEdsGBqeok4aluvJ3vUAv1zgNE7/op/g07
r8HKZm8A796Sz6wsLEmG2uCiZJpEB4sP6ECJpRMtHVwJBCIAPKFqCsr4FMdSeK0xqP9gmj5E9Rh9
v/5GV9YVVDWgIZKHJAsy/7C/9vipj2pTNajwCVDjWESY4egcse3Ru2MnDLFRxFybp8xRDbocFByy
cm9Hk+lQjCWdVW7ZTC3IowY4qAwVMRysZgJjYgIx39iNVw4SChkGU5QrLKmexZSx88Bv9KCc0CWB
2rxr4rlf2AxiE+Fj+h1s5p2VWfqwz+zG2zi559mxnD0UTedLgGbgC7wYGl5aptZcUl12lvLCEZAc
0waZXmXLyMVVVl5MrKsOWRUp067oymrjba99W9Phio1ZgU4GbzF7SQSnhOgau0KTPdnYCbmYHvyY
cGI5X59E2tpIFhzxOQPkEIXNf/7XLIrBb/SZX/JdCZbEQxAZpFZpP1CyA/Ae6iI7Z0qLO91qaRbG
9yX7VtZldkGqZX9S00xHi0ir4w9WQWnehKhXGhe8Mtmk679zZTlzaOEcIgWxFEmytz8TpUpjOekw
uTKgmVO0DTTwmrbkjVHmxbr47jTQ0G5PdpFc9zJ2UYSGiyDESFfj7E/OXpe2xS3ia/+mxSOIzuWu
r3QabbTo1sKMEwiUn01fyebmOJQOMQ0uyOizs2qFSP8tOox/1Sr6bujKQsfoZBJWswc0pmRnMD40
mnDRxO7LS0eaPiLHiawfplIDugULrYpbbonJeLHrEuNlU1pxD900tSAHF83IRwrjAgh/w2b9oRvH
6Mcgg+JJhr7/WxRm2hy8XvNp5/UwYdtjWIpZDbT86kYHVucfUsUcM1xyenGjq3Wafb3+JlcWkEkK
X5uvgxQklzfBBIgs8ATf4C7dhuInoUHR/9eCAPpMv3VQP6qylvodjdMjrcIWwNCzhTw83Th0ViY3
uXyWD5k5wtFlHcHWwF4mpSZdPUfvvvMN7SP3e/mI5+Dwcv2BV/ZHboNUuvBK13neeTP7ax2pTpX1
eWHgqamwn0B1a0qoOpGFt7Df0Dz6TIEh+PerDAkUso8IaBhyuUH6UyhCkP86SIjUNC+ECk546gXe
M19GqVlbdbZ5jS0Wh40eyIClN9/xl2FDUI+UFSdNd1OdRm6dfoVzZYL+h7iefka43Z9StXi6/lpX
zgAmEWljU1LF0JYyIS6NVtdkgaSebaE8hXk0W4rbaf9YlQ5xc9mRoPKn+JY+aH9L6ryy6WBEj8wR
0Q7bsLP4pn060XiPzyJ6VEjdNDlB0oKn/u9bG4c3mkBqpLSQLDVyfYhnCrBN041bo8eT0sJeO9C2
fO5XloI9a4FmsSbF+2U+PGoMx5MEYe4A9v7ggPXCYq1RjnpOzfD6N3tXsSRhwe3PgFrlOBpvb36v
f60FFPi072LN7FadRYu5mRofpN2Ex1Axpos1WiM54rT5IttOPwSKHR0m/E423urKepy1Jnw5Urb8
ksVvMOk+AC8VWa5Bw9HnJDIa4Oaad8rt3viMP7i/VRJee2rkxHLO6Alksfb8i/56artOzII2H3OO
cDOM7A0aZaaMPk3HKA5UkfDrG7HFifsBNqsf9pgyTtbGhrf61DaRPWEhP2a5XOJRHYcgUS0onY48
xbTm7nHJAVqFmOCQ61a0ddlfWSKOSrpasNHPyu2F+pHu98SMvNZy6XaKbCghTgy/VmaHxsbSxCrk
bHdth89IHqBH2WqNnT2Z/tGIql1HsvcAh94+h4BoPl2fhGs/jIynxD9KgIpRFwGDloOi71XFYO3a
8tkirN0ZbedvPP/Klsib/r+jLHYIA0oSJuih6aqx5h85677hRy8+D7383oEFvqn7Rt8ITf+UeBbb
MAcNtWpqurTQOIuZDaKeMN3maC2qtFV2haW01SnPhgIbFJyAdw32LXToJJADHjKgFnQpFVCG7kTU
ZvqHWG26r3BbxwvuNl73NUwUie+DyKDwjOBSIIWg0YK2SKOuv6/6Pn72zB4Xo1h05p7M6NwyryTD
J6o3Cs6Hvl8buPIZtXUI0aqcg7gBxKZj+UuvITh/rGKqSPMOOJIY3rPtDSiScn3OKPqI8P1D3QN4
gLdryK3i7eqC1Eny0YlKa4MqxdsFaUHIgi5dmyTB8tE5RREB27kqLTW4aDFer7u6ko6y08bQumhm
O0JhEOheacUKPPN8fTqubL9zUYfZSPMIMuzFOnHCVpvdXkx3osZwjEwfW7RIYOrlpOrGHrByZDIU
OfFZZD7XCt8+dmzENBjZglPLD4NfMd1NIIwLfAn9aryj5W24tMAIbijmG1vhM3/zcmbOegYSZ2wK
lF0XI6dQQKNxMt16ggCXGaLbyyHcqpKtvUqqn9wMibKw+1rMf0iMYxzaluH204BJoq+l7GyR/hlm
7cd//2jsbDQz2AiliCDfPg+uGXjD6Ckns4PPcxyH+XfEtvpd2CCkuD7U2kZClhgj6TlYpQT4digl
AzNYFMyPdLD0G99QylczTcWHkIv2BzEAYbfMaiO2WnuRDjcqcjIsDrbAt2P6EeS1CBdS19L91joq
BGEpmbKuOAJZiTYuBOuDcRlAh03QKhaLUVZOmWLbY7ghLubsDPlMNdeiC5wnubEA3g/FVVUlYKQV
j/BYX0zDMQwN7JfZlB2RTLdlNUKu9ozppZiCrSzu/Irezvj5VqzjTkEql1BjMRTQh5hNVRiuQYc9
fdEc8inkw9P1yWG+X9LavI2hzp0lZ+8Sdk4XeIFoI93tfaN0zgP1CvFktHkf3GL4jPEPdlzt7Tyv
fmX4VQAy5liFGFbHr1gXqq+ORFG4r9KohF2lRYKCOcw2CwIsHmpYL9SNVh0ir7E/DZZJ17kWiOz3
RFfDS1egzD95uSnJSg6e99NM6GLcKUbgf6RHLE8/2CDR7F3Ukm/c0V6haHu788yfSRsb+jmEFPjT
MqAsAMxWjP9w6NV/Vhj2PeCnav9oAO3me66teKrEnSgwPCyt+hw4RWu90mVGWiueprJ7rockym5j
DBuepszo45PXFdMvnBOr9OLlIP0PY48YCKZmKV57+uJRH5Xoe/doujLtRB4OBxiZZL2+8wEE/Exi
L+iO+Rg14EIImO/iQjExz0vLRr3BfxEwoKam6q61ZrJ6YuqtuXGMr5xOlNw5wq35wkhWY7EgwkZV
8VKIdZcoGGdGWFeO/0MtA05DsmuhTc9sHOFhGZhOAhOdVCbwczCRMBXswqk2wqU/8fBiJqOX4Q6p
MZM1a3mX7JquhxepUo9IgxcbC2ZAHxFIMtyDh+rOHq3miKkzxIuIilWuSOcQyCACOqTrlJYU8EGk
kV+vz3ttfgfLH0VmnIYsLhLUXRcb8JTmgCWTXLgyGdsYWgimwB/CDAwHU83xP1sT0pXLkIUwWWoA
6NE+ddRJuaElp0lu0iIdopMMU4wpN37YvB0vfxi1ZKJ8tN3kJhc/jKoX8tIxB1gV5HkHl8wromMy
9qVzNzpq+31SnHjcdXVs53uAjmqzx6AJi6udxDzsk0ibQb0o0J70g449bgENomm+U5UfH4pQ635d
/7Urm5RAzmPPYmpCj+VVyMDREx/USqdGnqovMTalw37UQTluvJX3OR/8gznBuMSSeOfFvD1Pupb+
KztQdVftM+dr0vkYOaDdfNCJU6HbYFqTgnruQRANdQL2qMRSQdvQA7w/RzlaEPvDHCFfiETw7W9Q
aPkGFFSyIfMfL3xSG15sKqCMQI73gduOziVBDblxD1h7xZwClHHQxGvInt8OGxZwnOpmIt01dQLf
3TS64dYgNhbpysEmpI4KAJctnfL14gV7CQ38tKJIl7Q/PiHAUpyfrVP4TxJhdHT651nDLYM4kgw0
LWfL/YmQvhsy4NhuXqSGO+IP8jQ1kb+R6F55cdwcLZK6lFzROCweqeztLIKhq7vElP6Np0K2oYer
vL/+LPPfsliuCDYQ6QmH3C7XgbefJ5say9P7snez0POc304vzPhAO4GEf1mzAO8yStUbY67MREkL
A/3FRAbvy+DZZA62ldP1pZV6/a1XZ1EKlJGdBV3nUEAP/DDm2Pddf1B9fpLFk2JYYJD5oO2EbN28
Rv9KQtQ6XtXhoHduF2NtcpeKEokciH6KJaiYqkdeD35W+Is2M0LWp7QN88s4+kYdFDMsnpacvghw
EAnTNNIOPkxF/2GgqfhjH04UtmZ9xp2VlBn+BXFQaK+BT7yzQ4M/Gy3HbLjfdUxW4q8FV6vvShNo
+SVmw6jRb4nQOvVJDCo2JbT2nxO7S81dkG/3ZK69e+YUckxyPypf/u1bsAJHt2TZNG4U6eOLh7EL
hiGgBVGxNOI0kLHGIkUr++frb39lms21OET6FORot53X718vP8hKEG4S2bpG79Rj4kNBBwdk7el0
tZ/YrJqNDXfeVZYfmwQlxUdut3Nv6NvxyH+1RM/ox8MhMJ76TKt/gu4K9sASQI9WzfQTfU25B/qU
bcyzlWXLxZI9yODewJteTDOjEHXhVRQ9WwmDXIIZOxu+MZyvv09t5YUyAqto3h1AhS3C63Kyo74s
TFrTwhZSSWN4an0xI024ZtGbPhM2j6cd3kWKckigD023Rs2ceGlxHo132Ch7za/KxyjgxEbXgTcT
lUDukyv9R4EHtdz4vSvTjt2SQtrcsvS+jwibEQyLq4iqHZQH6sFm8TgmCRD+rtHjdhdWXuLmQ5M4
h+vvaW1ctmgEBCidhVhqSYpIhxcD7N9Vcqu4JG0TPskqxwi4i7UHjskaJGsVfro+6Mq3+ZMYJ+03
d0UuC/pdN8BUn9sGdXsqYCSq2D7ZnX0c2vyTh+2Ue324lRmH2x/VWM5XlTL0YklXWazKDv9Kt65b
iB9W52DHIItkS4/xjoaBDJmi6xxt0lvgsFG8XVSTUVL/w8nSNZBAT4fe18PvGemlGe6bjXghB5V0
NQi+HdqMOHxRIa6LcydLA7dzIcfv15975dtahDQ6n4ngDc3h258zeJkCUVat3RCfTTy8k9B6KpjH
56YV+W0MXUwctSTI/z3LMkeKLAt9/rbvij1THKsh9QgaCTtQ4J6Hh2IS+/WlIyw4Xn/ElbgR+DLJ
Dy62ZFmWV4/RGbmohkXt5lOg7Q3f1HZlpTp7NQqb06AX3lnz1OYUspZOAcZ6r9eHX7uJMakoJbGX
kqBYKjiiCUl7KIrGhZgxeQdhtZCIMowKHkNw1dCcutKALGRxahz1MJGkWCPN/6wGsH83dvSVCM8i
hiSCpU0Q+cFiXx24YgN7pGFnwHf6YCLKMXdSGdrqUHd5tVVUX1nC7OA0LrCuUKAtj0kuuyi2mpqW
rj5HqNcE7YVrVrtz8NI5AMnPNu68a09nsUGSyeBrEym/ncsBDm2F7kSNC6qZXu2y0vEUGrLR/4or
Ry0ern/XldORiizXMw4qptZyNCr4BfDEqqGJrMWXTdHA8hta7raRppysAUbwoFnGUwkEamM/NgQP
8vZgJtcyh8085lygXXxG9CyRlyf0DdHYF7NUO0L1g2a06bQjh6FS/6Jj5H5K7P7FiQK8FXNpj5/B
fyv9AemeR4rdtj3z6E+TbcOCLlSso2yvh5vXNzU2D1M5hLsRFwXtAASqqI51n8Csq33UMWc7zoeZ
oz7BBPV1T/udOnjQgHL0R2tneYX1ohW1kuwmEGb3XqsZv2NLU4KTMVAycHUSJq+578EC7rC9R9lR
ty9OD3fi5NCfAf2vMRSdjzfiV9lZvdMB+zNjNLyYkh0MmhGB6gRe/zsP4Nq59Oo11h7/FyM7VCAm
vb2GcfAQ7IwU7PLeLwPT2Jhm7z88SxkJJ7kyjTvZUtJiRiP9fRDYXOjZhXyZ+QvOb2y22uAMIR35
SJBWtJhE7LfejpBNbGnd1n8AcRFpC1V7p+kr/QBrN0vhPDZlEz1PNWIaOMV1eecTzZ0pGEX3qDnq
h5FG0i/XZ/37NU28NNc7iD/Y1P5sdn/FoGFNoW2K9QnqMmeCaoEXVTGU2/WwU05jT1h0fbz3a5qA
gyCQV811B8jM2zWdxFZQ4vpDe4Gss2MIw/xoVOp/Tdf2++sjvT8J3440L7q/nmwQIgvxraDtrzXG
wySbCSOmrjzh3BefINRmTOCxPF8f9H3YwaCsYlsjnicVtYhAm2ikDT3g8YRHBrUPdfumG+JqI7ih
Pvx+xyCK/pOwpnj7buPP0rFvyJ/MJfMo6z/pHZTbb06Zx/r3wqKX4laVgejPNJnhqN6EFYRxD9I1
oPgEtOJR1sIpXUKVmJQUarVoV5hjMx0w5hUxRrDpZOx0rSnKXYJB2MzNK4roNnISMuK+GRct2B0k
tQc2mrZ060Im3SOxxSRwALC7X4X0aIgNwrKBPh14k4IBgIZNZhkPVncog5q9Vau1BvZ34mXx2cfV
rqN5ZtTbRyWwiELRcgfDKyIg5aMZRiAx/cRv/VujszGXw2ne/407ZGwdZAGk9lC2IWVHaQb1buoB
Du4nLLCjM0n/4p5ydpgc5+zSBK0lNB8khZIA2kiT/cwJEk/S8LQnG837Y8WPvxW9owUHP/D/F2fn
tVu30a7hKyLAXk7J1SXLtuR+QshKzDbsnVe/H/pgI4uLWIT+BEEMJ/BohlO+8hYZ10rMwurdNFGK
QJE7jstHeMwGVWdU378pjWInXogX2cD0GvWpb5Qp/lFP2NS5lMUbyuw+Rqo8j2lV/LLj1q5+NyKn
KIrSlxM+GAgGjk+TLMXfmnEM/V1Z1n1+QOnUOXZqpjVv2OJEL+iFpsnRNNGHPtkYeOWf5Jwj85ZR
E6iYr1QE2DOaNdCtZlJfUPNHwqvu21jsi6Fo809xCSPNkwfDjl7VmvLopbYrnhaJhdE8Ja1UxAyN
rHNOSP/70ZnDi2jIhOEG5PGiQX4+qZTxgmusbXtZCPPuo2g6swcInWEjYeP64f80i9i8NI2KnxeV
cWr7GuXeH5JR1R31cCUZvoipUJ2dDelF++hHsV7sITukiWch22x/6wMQg49TCWzwm4kKd/4aJImk
uKpVNSetQnaNWr9sDa4eIw76KDV+0LvD0BJdTfSr9YdqivT4FKR5RT5VAyB30QKWFPywRzPCeXsq
6wM6ibx6wq5oAMixoRXfuzqy+u+1IdWqK0pVfQ1KLawf8ijD/SOoQ3SMBu5f+TTiGjrgJzKHc06j
5R8Nw+SahHNpyQdMKWR0HE10eYcUVO+OD5FVu4ZafITurKno8b6pcEsHfjeJi5xjh+xNhaH+wmLP
R0wXIz3gsaIZP2OkhceeHWBL5aDWrPFLc/iQp8lYoqiZha2XgK747fuVSW0oSePiIbOd4R+ntiLe
qL7gs1OoGjBGDy1DOlsNDAVX4NUa4TZKjLMXOEOYLhkEtnw8zarw6s5uFMy1be13ZQCC2NP2ob2P
jyhSS2nY1OkuUCs52mWDFKUnBT/eFKyaj2B/VDjxtxw/4wcTXzc64rYvPstGYxp7OwacfoHO042X
wlGi+mBNln/mDk76j2QS0QfcRuT8KHqzqTwsvDlYVjjSWRzCMQ0eZaXptZMQcv8iEFx6g/OOu64u
0B31JsNsw13fdwH2OYUUI/ZoVm3i+TXaoEccB6YPY2WXD6wai077mj5WSf8pdUdbzpT9FDuYPYJE
Mdtvg9xU1j+wPFqsaOsWwy/eBR//6krl7R2NbDbPAw8Ce4sn658Mfw/lbVDl7tsQNdknRajKVwN2
THCMQhGd+6FOld2YY272ULZlVR35I7RzZ5N5uXll0K9BH2greP0bIi5CyL8NP8JH8OsUEK9fO0yv
c1RJbPPcl3YgedhTGE9Ung3do9rifAFUGf+B1WDgOAUQrnBn3Gnl1VWfmUiWg7xwKZBYxQExOyk/
mn7XK7uuCOLk0NloCO2wqqzsXeCYRfWpTxu13YGDUKxPGYZS0sdxmuCZQ5GYDUXIEZFtht7fezRc
7HM3VSNFrTjR3ujNterbu59cmuA8uCBcAOEuUQRl3k0jgh7WuSmz+BTiUPYwyVm7EaPfJp1QqGEI
ECnCu7hZX8eJusKRNIvydp8/t2OV/MRqDPtrTW0UDYswK7xkKeLOrlqV+RHvm/L7/XmutNwoR88d
6rmE4txU2O2kMKJYRPbZb6KgJGAP7YOeqvqrjjTgS6KP2q/CMMSHqtCqD1EU2Ic6UM3etSoj/BV0
2eDvMX/FiAAvCWWj7LASRiIGhXQEcg7qLZRDMiPVHloJEQLfLz1utuIwOM7wkMnV+CB3mfH+4A5p
R+5WGhzg3tX55/lPcNcEuBY2BWsRk/p/rjBLGVwCFXHyua5CN4tM58uY++23+99gJbwDH6xQczAo
F9/ALjCSQvw4Ga2zg9zIjjpE9+jTlz3cH2VlrwEhgU7ArQIGaHmWW0544/jsaElojnDJ+32cw+Ne
e8o0PflWlWH2oBtF94hxZP88VVO5caRWgnSky0xqWip8H23ZZUGdMVabitXFIajZ1Ro40yIAAj1g
gXa6P9e1jaOBMSX7mUsYS1CJDNlYHlqVuVL/dH282cm6efcxEHCeFMhtG+d4dWrUp6gPIy1xE6Cr
cV3jTcE5VtTwVQ/M8jIJx3wW/iRvzGxtr3BUadWDPppvp+stCgRCTXgxwFYGIfmv6JUno+vH5/vr
d5vlIARCiwpbVghzaP5cj+KPplp2ymCfjVqSH+I4kLCUDS0WsSlONH1yr1fZPfcHvV1EhAD+PjSQ
XWa6zfWg5oTHfdJRs1WxxkJqE7sOMAIGRINO2f8vQ9GWZ4fQpl2eBZxZSl/uKyqZYxQeUPnU3FA3
xmMa++HGsbv9YFQVgaLR9uZs3wCrcW6LQmJ3+1yGkCbKdpg+kNiUG2Wm2w3PKHR7EB4CjEkh7Xrt
JgF4Ku5168xN7st7QLmBcLXAsPD8ktLORaYUHfb3L6IDrYKCOA0HXpHrMeW45jTg04dUrTqHzZwC
xSPWkjyzKfuNcsrt7QUs3UQ5FuEnBEGXXee6rsMGqyTj3M5mFC5CP0F46ksRA23ugavvhkGzsZIn
eMdIGZTnjqbuUG2c878qXtcBkQY+Za7Nz7XwG8iFXEdx5SPmd9Z6K1N34E7M7KVPiqp9sDNKpB64
aif1BCnSlw5D0xrjKBmbaAj7UfMzREq23zUSplQnGGw4hsnItpYPZdxb2n6UemyKFBwlt9jQK3uQ
ZJ8AzoR2O1MRr7+UmCypIMTSz02uTPsoVlK8xPDNePd+mGM/tJ6oe7EnFnuwx/PTqSLHOGez83KT
0CRwi4h4cCqFuiVXNN9ziw+hIc3HkaJsPHMKrqcUY7vSBDKsCImc2GudYfzRTb0V47ESjp90IpjS
a0NLfoy0ZlPNYmU9NWZIY0amWsKSXg+uyV2gJSYg+9KibBeMZuI1o7F1c/xlKCzniEIzi6mj8wC0
/XoYpFBqqypb+4xIbfMBAh7TGzFO/1yrElJ05CWjRGFNbtSSLJ0QEupLQlaQZJLWw++XAwWTe3N6
hbUFqo3Ka0BMmcdK7qKr0KTY50wZriHU9MXeTuLqUjTguj1sU6MPJb10UMhJW/00O54j3KVCu+12
Fk+DvId957zZSoPIFu642pOTkuWT/qlS7iHbgyO3NmUI3OIV4WyEEWuLb9CNNaAcwaZaop7SLvX5
zdg+220t9thXaycNGM77Lzc0H+mBcOtQPVUXL2DuyL4ZDISeEXR8b2isBIOBDDulcty62lYnBGQX
eMxfWY9F8bJTBVcsvpYED7W8owZu7EIiuY3q3srrOpOm/n+UxYQo6MWlricsmxpNoHaK9BAMfvcl
xkdoY6iV6IGhUNOYMdg8S4sYxe8jUSRBaJ9bWekxXx6xmCTTweeS2tCjU9KshyFvbYQPK08g9CWO
44xvt9Ulg8mfGgzIFIqXeoj3jCGm/iD3uEXSUBj2FQZKn+5fd2ufjbaOhXsY++sGFpjK1dDpfW+d
E9byacJf2wN8Zm+8e2trObfguFl519nH13eAI0AMRR06bFQgnZ85Ft8Opp3UVYZJvRR1L53xjeq2
5MRXNgv8On3m2RGx3DwYNiU+UZF3n8WAw0dUSMEZmzfc4pzQ3gjFVj4btzeNODIguGfLUJPbHZxe
JjuITIUZCUliqG+SJg1PdHnEB/iU6QY4b6XTCkgO5V9A+7wcNH2vl3TA0yHAidA/U/0NPiCrZf0D
UFL7Tn3K+TKAf9xlScOFOCXOLlFT83MZ5/5wuL97VuIZWrWk/NTbAU0s3y8inRwhuDy45CaldVzf
4/5hiscBeRJECb6FlB8crKrCJPQcNQuI4JSsiDYuuZW1n0VvsI+i1oHI5WIlrDCFOw0C+9wo8jS6
jiylIyhQafyTTT5XamiG+cbtvfJuk8+ryH0BKEDta7GfdQPd0HBwJKxzpug8gN/4lGOR53XRWJ2i
sBzczAkntyPcPN5f8ZXzCpF9RmXCfdFuPnsfpEbhTBQvDauxPvUm9mlO5oiN8/r3cls82uizoZNE
KjNHifOP8Z8aQgyLNJicUsLoYJAVvNYRouoU/D7dpAdj4ILllv+VJSv5FEOExsvKGaOPMnajr6oy
GdOXNExi3zUJDkNCamManvIozVMXfDmKsoVSmornSF2DIUsgRcqhaRTL9yollrENagOHQif28tO+
g8n6WEOsRKakFUoPu0lgCxaao42d+hj1yWMn6DO4HaB141QEgfIFGoPTnxTQ1fQ2gk57rvva/448
T/TcVJlQdwnm3PWeVkrYHEdIsJ8nZK/AiPezB3hDvgpMfSx1jGeT2WO4i/ThxUwg7HsJynsDxumt
8hGjCROXMiMVz10WpuYO39TsS0e0hsejXRBpNL6EUZURASv1qiGtgGOWjVXv0s4pUq/Bfc50m0DB
ZM6gP/TMM9MB7S/CqnXDdijp5eRD9tnIQ4yasGDAPtzOxKB+ymKUhoCMa1imxok9XjIylT+p0ah/
2gCAdzGyxvs+aNNfaFEmjjtQzq49mcb1b4jG2pcqjdLftDT9n20VVG+2wHLhErfx9BViFV54NlOt
0Npo7Ud4tLC4YksSB1zCqJD6FA8wxkRLSsBri239aypZZrjx9q7c3HP0DQCLxvPMAb/efmNr15rS
thJk8+j7OKgm3YFKsfe6nkUbD+DaUMhHo4pBHE6UtIgoSiyO+TEIVOQsGz6jt5J/yjDXukQ4vG48
Eitnd4Y0qshgQA64eWtp8MU+3nH2uaFjckrw9nwaY3yy7t8QK9ehPVMhjBnlR913sXYmflJY11v2
GaMS6QcfsHwII0eOoKloNilTbufd7v6QaxMDhwLyB1SVTPCy+FxxHcQ0+Chnj+hsSFbXfRAqxNX7
o6x9KWI/1s2hzEzJ43oUO+yVMgIvfu5rZdolXTrs9LZ/A06WbGy/1flww0JYnwm52vzs/ef2001J
mGbIfCwMqU/YTuJrWvhb/fD1+fz/KPpiPhIs0ExkANGohAkvQe7iSOMo8hoIsKf7S7c2Id4rasKz
ug0aB9cTwuHeTvDwo8ih4FNfUwv5p5as+Pe7R+H9nV3wZmbaTbcBB2RbSFXonIO6S/cawnAHJc+z
958iCIQyjxKYOkLKxbLFaD+keNs5mAFEtkKG1vvOCV/pvtlYtJXvQ8ZES2ZWKp21KK4XrZEnP03r
ioJ20bZfkj4GKKBqiKbRRS+DjSBmbTCdnQa+CkzXDR9B9TvKLw2JDWQMfwfFHhRu3Q0uZmJbVnAr
wYsDFBhbNOrXFpnu9bwCMyNyUSnUC8ofkoetJ/1xP7FjzR1zqWgABHT27yzEBE8h7/58f5OsXE8I
I/PpSHEInZZ3RaghWZVOFGWxr05daZQwAu3DQodiW4xfUDIJNj7j2nRBI8LBpV/A34u9PwkKcTHg
jDNqEMkbuF98brvan3b0gsSTJMBgwsiQn+quQhbv/mTXvio0CRqkKEtRDl6OjRxZ1M7ZFfDe6dKY
nUGoY1TWB+AfurpxP64ccuhdGhYnZASIaC0Gq7lA/MnKLVB5gbmvNCd9slNVbIxyOyUkKSipU92e
O4rL5ey0Fk/FuvbPDnCHE8iG2m3rMP84WJu2HyucNRDECI4ZsHQcqqaLGQEwVehSh/45Kyn07MjS
x3A3l40iyhia/ZWUouo9/GLNflc3aT14eYrvuasXeoYbrq4TH+6toTa3YLa3e2r+wWipwsWAs7ZU
AJGRFDLrLJrjkykIDtQ9k9/oiuoHjIeVAnW9utE9dQyqyBU5bqj7+9tqdfgZSEXZmst2eYYGO8dn
Q1b8c9S2Rurhkz126BmB/nSloM4ful7WvoOLFNG+6ZEye3eEocuEeRRGkOrmulpcIHmFFyYWGz56
4LB+cCBzdplcdPvMd7TnNEi2+jgruS4PCnm1jXQM+e4y3aqqsqTtlvtnWcNBvdMb6KRIHZjHscXi
tFUaeW8oMeYfhd1/wrYYV0m9L57vL/raxifhAkFCwdS6aU5gsNDVtVNJ53DoNW90Bpizosn2amYZ
G2fs9iTPDyglU+6Mmce+WGArqc0g73PprA44U+gx+bSlptr/sItoYCKMxsMzK5RfvwPW1LRFltnz
qsbjQVYE7o1NFu+HBEH5FseUnUh6bRdZqDbeX8r5T77OLnm/MYeYNTRBTC2LXGELMc+fdP+M3K/p
laamfwjaMvNsWco+SnQgtl7XFZFsHdr3fFYZ87YViOGbjr9X45wnsANz3pYm6i8kwYLy2egmMz1k
aZt9t5pG+1p3mS48CyN7y8t8O8qxpc6rPx3Uvc9aXlPdub8Ya7cceEhA1bOoBUju+bT/J9o0EnsS
clXQrxdGkh66PkleZDNW0WhFju97P8pKcYA7nv2SJSfQXRTxs89aZKnVrm+tePJKqVCSjS14W9kB
gko4wqkz5jrT4oeqk1kKpbKscxzJz2ObPuaojx8jpzYuY6CIPeHBP1hrT7tAlOLH/RW5rRayDvxF
DoNaxI0NoJmpoWamVAsDxfzQZskuCSsPIJJ4EnkI7A15zdP9EVfONtAR7G55Nm26Idr1JwiCLpG0
snTOjh8CAHfkbh8KRf6nUMb3t76p7BJU8pwhZswLcj1UW4zwvcAZnSMrVT1NqtodlK9m4/OtTgim
yYzLQXRrGXgkkUaQSgnmDEwPD1MSPzIMqIYvU6+RbLx/9Qxo7vwxdAoJy6+nhACVqvsDKXRgAioE
e5rt0MMxsHf2t3LAedstbg7A2FxYvHs0MJdtEzmHtW5LrXNODaONTk0Hhcz1BxwxXLymhtyTzQgk
utrZwYuM0+PWYV25uRifMIucgH8t0R/UPmxCLO4R2ZamnQ0xYD9pTbnLrU54kNa2ZL1XXgKA4EzY
omELnWVxR8M/VZVxTubb2ug/kAzpiOlHWz3PtVlRbIGkRUDOA7d4b8ZOog9AYnIORseMLkag5C9p
pHENy4Xlt3uUht6PdecWtmnmIkmw0nbvcZKs1YAszuq1f1W5rh6LdPI/UIkTW9TOtbOAoCxyMBRe
8DFZrOEopa3Ts0fPQyH36Lkic1xRk/TkENW9d58EuoOIdYP7mIVAF0PJE/AIbTS1c2ipYbifejof
lMwM6U8R1km68YCvvRyUZqFZzRcX0hqL4ZJSmfoJ2aIzyM7yT59qKIGBO5YTNxbkyMdxyvPhWav6
CZH9oEIdpnNgT++SRK2owtawWfeDXMhi431f2bU2qAlKUOwlqjWLOw71kzJJAyj8Qpeq75McfB+M
THq+v9YrgzhzWkf6hjLVTadMDn1NwabZPCuFGngKlcKzNILuvz/K7dGYC1pANcCx8z4vQ8/aL5VW
n1FtrZ0XnyWzdUasuiITqOgUv0ZjoG9cprc3HAPOoqkUUgy0LxZnMUHm0qoVxPbg8fmfG1NPD0Pk
FC85uBF3GsPuB1yjzHNio94o+q9OdX7wqeEBzV5e47XiN1osdxYg92E8AikqaCZppqdCuKUTqb1f
FQHRdoMmJ+8GjfCbWydxTDr8JZhNvxuO+eArp6rrrXc/7Wj9zMUoFQViYsDFXmxVVDapEVlnyMvw
vGQteMyq6bejdvn71w/JUgpF866n4754BnWr7RK1B66HTLb6pLYOsOimRmi2kpTDJEfGRpXyNkyi
0wiRBtE8OsZI7F4/u5XVxaEJ8woIAWrnsRlV+wGlCa+T/OEixfroodrzXrNyHdzQzMo2eY14hpcd
P4AZjjrVBT3VyjF3UY4rCBuq2M+S71/vH73bAw6kDfjC3GFzyFMWVVjAPi3jD/5pMKPwc1f31dku
lH7LTev2eZiH4YlFbo1FXLKCR61B4BJu3ym3danwJEXJd1ASsd6V1WSrBbA6GHUv8JXzCV+KIqOJ
rHM1pv5plE1xrNsCGyaz9E+hUm7BgP/2Pa9iJTQraesTk1AsN27oawoeZ3ZqVuFFGm1AeyHyHNZe
bhOEkKpRb97GtOiHXY7UuunKlUCLqDWa7DWbnDjbB5aRIdk/DOX3zMjTf/uMotOhndoxp9Ig8t8h
40YHtexL39ON1hJePJWAYQfNlqyPWsA3U90gwKbWFVOsWwgdRa3w8ixHXjdVkUbbTW0S+Dse0/G7
Vvrlv/2YxKDvAXa1yEcB6OBmH1s3mxmtnoYaF/9xyvpsn7VW03lF75cfDWmixJVOQYhF5aSl3/kf
UMiaqqz7M8VBdQJXZCi7MHMUDNr7VkD4kKfkeZhsaDDv3LDzgs/eOXRmqTQucyYYiGnmY3x08Yc6
2NHqyc6ZCsDh/ig3WwgEJieQM0jGBZJwcc3IoYREQTNI5xpM2FddLrSdmJT2KfR50+8PdXMC/w71
Vy2CkW6wrHaIDIRhgM6wqjraa12lPkxZugUiWB2Fd4B60lwWWMb0k2hbE30Pimm9cI5QJ6R9Bn9t
Yy43rxtyLciXzCKfoPBvqt7F5FRxZxv+meaiuvetRniKpEY/fKeNL3o1RFtmBivfiSo3orkz8I0H
ffHw0AqrzQlr4gt+3ujV1rJ19MHiuWHYbWVFt4BOJofDPF0Kupiz2P31U5Aro1oCy5TOU+iXX8ks
tWY3F9MelSaeOpfiRtftItGKHqrj1HNUQrO54BQYPMdqPDyr2SC/DIbWhBjRDVLr5rka23sObvab
1nO11fpa+eTcSuiszPctn2OxNspkxkMDle1spVn8Wa7a6BfkSnlDNujWLoVlYQi6HbRBgecsXkgl
SCRRmg7EKluKaMKHQe/wJmukGGMFV+6UdIM9ubUfoc86YnYlnQKa9liDK439mkaOFn7WskDqkHjv
jB8YAMGYCpGK0k5JllSjS/+xsfa9zOX50KHYk3hGaFThZ8UfEgOxmNSM0ZBVG+MoRZFUe0DSk9ds
0LvRqzsDvCKymBk3HPKC2t6w2rI8hBr6dJS6ZbAW4IymP1SBS7hvvq9uGUOvfQVCTZV/yIuQmb7e
NZIRKwZ2BdRxYz3ksi3Hi+aXEErv3yJrB2EmIaEehNL5zS3S1WpvZG3mn0tdyt5aQws/FIoYdNeM
OvPdmC8+OQCz+WlFiNNZpkRKh8gH5Xn/LOIugXY4qa6hivQRJF23vz+vm0h9HgqeBJUqaoY3XW9U
1Ftf8+lOjNGge72J7kOaCHs/ylP3WFPYOkoZDjrlYJr/3h/5pjjHyLMAHZcLBdyb+nAXolQp2b1z
Lh0gim4xJsYpSikLINxYepKNHqNqCuB1qTHt4azlG5Hn2sYBLUHijigUV85i4/TKJPOc1s7ZyPzw
0ofm5KEGkB7uz3JtfUEwyBRtkR6APnW9PRHLnDrDl5yzblVI3KHa2B2FEYqfM9HrJEn9a9VbtQco
790VA9aXjtP8HNHlIDa8HlnKAW9hsO2fjX7SjkWlyccBlBPo4iJ7b8WA+J2zzMmgl0btZV7q/xR/
a71D4W/er75dJY+ZKmcPWdlah6rotjLLla/GVgURMisZ35bpxrlEh+ZKcEFOvP5WasHM+Ey7Dfm+
la8G52bOS2gvkyss1s7Mg3AcdATotM5O/gRq1x+zDobtvqh659ekpBr3mpGFxzQp/I0dszbDmcXx
F647d4quF9NKJNtu6IJdirw1jvDvtX4n69Bxdvd35jyH68gaCDK1ABJ0elLUqq/HcZopyWgbBJcJ
6tcenPlpSru9EzXDCROTLTvtlRWdeUxwCCl1sJsXKzpqY6SrYRBdQq0o90JYzqFoRxMXHTP+qpVq
eVbttPrRQCDZ2Jw3GeZMUoHPyfHjmqPpdz3PIckdRCir6CJMMH6D0hnHRojkC3RK7UFM1R/48f5G
weXvDb1YXMCcCHDhUEFjanmDj6kJzNAS4gI1ofD31JYlJITsPKhdq7fbYd/UeRofmijOtZM/KHV3
SUG0AVvrwuC7wMZ3cEdU4t5g8quG2+lRVuwp+2Mbojqt4Yo6rxtX69imbq1LwVGRBlNzK6cybK4x
Q/44hJoiLlVnNsWlDiu/cXOrwSs9Qv3yHzsd4RJITnTuirZS3SJ3oiewtcEPE7vdH34g93+iQMaX
KyjBerlh46hv4C3EzwyngmBvIgYUPhkGNrxNYujPNGinJ4sNC1l/ks3RQ2i5/HJ/v65+R849+S2I
1Zv6bulkStsLNAuokdP3SielUdxUdXrDrdOgMI/9iFubN0AY1TaO5MpTRVLNwNilUqP4yw75z/2G
XkuEjnkaXmKrFc1RdEkAjrEOdOM5T+rqAxu+/y2Bl/5IWNyqj2i70te6P/3bOin7+O+emuNxLqfF
exUpmmh7LYouY5w0yWdh8GyDZ6RjD5GEa8ltUVSdPAnT5N8w1IdPAwZF8g4CaB16Sml1L1OnxdJG
RnLb1ubHQt0Q3D3Sf1BkFteVOfR+UDdclXlW192egerC68oCZstAE1JxnVSJjKOidEXj1WNpCNeo
TT1zbaErG1nl2ncCUoyglEYn5waporcAJigHBBcV56Td3Obcx8XoPwkBxspPTWxZpSzbRQNstISm
8dv9TzRPdXnoASzS90Pv8TaB8ccu7ysnDS6ZXpWuLY3Go09QvXEOViJR1MVxMQGlxqZc9tVHmwwQ
ohWjBGSawJ7QRGGUQ19OW1fn+lBz85TWLmjtRfBCGlpbvpPwRCSqs2/aQf+sxUq/Q8Oi3IhD14ei
2M60IGgu8+ciaIli4iC4xGnfYGUl67s0mya37dqtrvDqliWdxWIL58sZbHT9IlS9CLMcv8OzyBLz
Ad2ZbC/5mvFFk7L6aYhyFMLkTHgyCqGHZlBgemm++HZ/r6weZxD/ZBJzJfJGb6DESiwKFQKZVhmt
n7Q5I2Lgsio+1rKIUTLBKTY9DokezrrfXG8fMNPIp10eaP3PXFckx1XNTNvyoV67ZNnBsysFNks3
8FQ5SSeLWyS48LZ1v9FhH4Cyi0D+avlN/YCkJvoTao/z2/3V+FufXBwdRKPIRIjHsSDXtetPgslk
RwdRii50XRCgL3FN+Z2DS3/Nh1H+malt+dyNlsie1bjLUS4p5VZ2YfvF6OuIiqTUaRrrGQWc+OuE
jK5wU2uSXjED7DIvm1rli1Y4Y+hGWVl2rqz1ku6hYqO0O9sMR6oKUlEdulxXIQQ7PKxlX9Sw8drY
esEQQRgXDe4fPlNhhV1tOIX1L9oXmXhIcTn8B6ffjsxfWMUeC7i/UHVkbjwUgEJg66OIn+OxLP+R
4ijvvRweAAB59E7QRkrDWNsnWe7X3Ixj/lrbSq64qNeX6LLFWvqJ1FDKf9S2kT8AEK21l2Aakn2q
11P9UNZD/FaGwvg3CsL+n40PcnuVXX2PxREpgtEeE43d2RvJq9pF1n6srNLL9GQ6vXskGNlA1mFx
0uBc3jHtSOLUEwddRh3Qm9Fh2pX1nbXLosH4dH+o+YdebLK5rzGbY9IespZpSlaXCDBLTXTpcid/
aCZo82Ze5bv7o6zcZKh/kgvR90LAevkgWoBg8RsY4gsl8fY7WmTRU+b40SHDOmcjzLzVJgUoSZAJ
sgUwAb9aXNBUZ9HzNYL40ktO+Vr38vRrhFn4TUYY5KUtmv5jXxXpq1J2UXGK5LDHZKnX2mLf67b/
6/68V64O3l1WlrQe3YVl5yg0QBh3JfEJ2LfqyW4mNIjwZTnQ8bX2Rh6rPxxDmBufdCWJsW3KMdwa
IFRv1B4qR0hZmSvhpURraw8ZAXIHAshPQVs1HgYmwdf/YZJzI44y5QpXDGGudgqY5SWOImpMs1r5
S6BkFr8Ukf+T7v8wuTpVKG3jhlzbuzbylfRAAI3cIG64C5F2omd7CUl3I1fL7AkX6tB+vj+/W4wZ
O4p8ZcalGzjPLN/hETvyxlLH8FKFPhRlAILdF1kXiHY3vo7sWRGITxIczLcy84dz3RUCqbUaO9Z9
n/al1zRyrBzKqSs3PvTaqZq5iRAZ2Ow3fcJAhSpRtSHRv6okT71k9cfet53HZEq2emkrSz0L7pEs
EofM1anrt0iEnZnlRRle1LCTf1mVqh2aCRbk/ZVeOS4OArPwGLgsMAxbHF28q0tncvTgUqo8OIM2
7aLW90Y5Hj0/gXLVovf0/psJOAfPLCU/SuzLq7YfMlQ3G7xLM0OInW4G8tFUaMibqHxs3Oor5xJs
LcLzeC4w4rK4gJhYLMmijy7FWEsPXWy3T1MUS6MniPqbQyblartxQlYqDCSFs0DxjP6hqXz92QoQ
vUqgcEJkTVQfSiLvl9qyxwdkReVLGIXtg2HWtkSHL5ba/f2PubI750NDP2s+Ojf9+U6dTCuVTcqI
hZYedSv62ZVS/kkty3/vD7S2N3GVgJsCeh0owGJvjgkoo24+njlawx+BC73KwA020qi1QQj6QSsj
hUUVcbGSmMr02kQh4qLUmOwMKIiG+1DTqy0a6NoR4DGYATCg0G42iWQoWRQ2TKZtupeSMvSR3rV1
0BsRVRAZ5cKLKrjVG/tk7VuRq4IUo+94i8M2M3TLsOnjJpF0/1NV9KlnK/jCmPm45dr897ZcRBwz
/51SHjQsLtZFzg5jQ6sDsxAXSLyDf1Dbuow/IpPf/ql0A+VH6CPIdw1NoO806o2WSw+j+VSgNgF4
dgp/xnGHmqQV+cVrDVToTQ6C9iUTDZqLaWYUpds7hbUVjN9+foO+zBxNIFcMLEO9PkgcIb0e01Fc
Cs3Gh6j1lT1aw8VG4WBtlLlvJs8Vstu+je20BLtWQIWsz6JdjC7KfiyT4t0Hk22sUbXhU0PkvrkU
2nAIm6ZEknEyxYENL45VpRTnpIJt8d6jSbMGOsncBKZps2xflpUdq3XfxxdLAktfiLrYV3m6pS50
e2bgTlEB4rgoFNuX3cB0bNo0aOL4Ijfov7pqU06Nhz6G9dFv6My6ajEo1b4DcrIFxfibg11vZjpS
hAVznwiS5LIXbJJMoSwZpRfwQdociNSq7XVqWw27AluQ0I2VSXd6kizUrY/UY03TleRBfi2E2n7N
kAftdn3cQqnkNTVpNnV1+lamjYKJVBkgeBeCCQgenTwKAb8CE/+XMuTw0UA/1fQgRegfdSeMnkvF
RC+lVJ0qde081Ybd1CgCz7+msc09WqUakPIwUMcj3ysbvUhMKLcbfmcLGMy1XsHQVtLGs6tZmkXU
qR55eSHr3yYthy7dOQZXTpyPJIC6qGzEhAx++/5eub2DWEqDuJ3aGTJ3y/4CsHjwlJrK85g18VHg
671X8yLxcitxNi7ztQ0zc+3h/4LVuRHIKfwx7CVtiC4DAqcuiFXzt55U4HytrnqBk4I921C/G4vL
I0g/ljuWKhxK0IsrpGsbRSsTwmSQI8qpHiG8yLmDH9ygSjvgnOXG2bst/AFXIaEzSe7ANN9UdOqq
Qekoiy+KnRtiFyWh/hZXpq/MZMAEpVheoIM1Olm/B/FivalBiUz5/W96G3/MZhuEOximrclUxmEi
1X5H/FHEme91/hh8oRYtHuqxTx/NRi7Pulq1yMrw82+MvbafSDdpc7Dst4jyCiDWqPaMnQnheDP+
cdZQ1lHFFVsF37V7e3Y6M8lDqMQvlzqRSlKclP3kIyK8H+ysOOVO2mzc27fxI/LaBFOonlARQtnp
+g0SozZxbs3kokqpl4s0PfrU3125RNoF2MVGLK6srB+eQ3PSypRupTCCWCSSkYOhCdT/4+y8lu00
tjX8RFSRwy0wEyso25ZvKEvyJmdowtOfD50bLSY1KfnCtV1bKvekaUaP8IdBRRlgjsxrCvrtsx2X
XXhao8HkG1EH79gWdHPctsmkZ1GAKmqTJPdKCd/CqzkiG+aFENWfUjk6Ekv5CavbxF86y+sECwgo
F+dmT6aIiIeuGXdZhDPAZQH+AhKGiQC2TD3y4M8K0nPyqRnq4V0UTnrvgfMS1SkZ6vyzjP/i//AB
LpYnU06qm6HK/Spr3eo4FCepdTKh2KW+LBIbAmIu19Utp/8lBfjk5MKz7dUPKkSIZToVodllYDNT
0R0c452zBdAIRRBrLT0RL3z71k06Gck88BoU1EA+64XuuBo60gcCfT8vqu1GMl7FqROmA4jJzUYu
WlJzjwM0cux2moMEDxXFrUzmYy6KK2X7BKATze0haQzlg1FXuuRpGeMLtzNWKpsKLK9AzWseQy+1
5PJTGC06oh4w0id3GuSelm6nD6jeCbtyVWwPirMzAE700qjMWy+aZvuFegQI42zWMp5QUywMbxKq
+XcxLNpHo5pHzVWAxyWu3MVJesrUyTb9aJCMzu9y6FwnZWhM1R8Fo106LNb0R9Vqhe6JcY6uVWWM
vVskivx3Uyfhv0Udmq+KOePgYAGI/ZyMufYN+jxiwn3p1M5TWCLc7NY0PcPznC3ia7vEheQSwFFZ
yCMpHU/FAJn22YroDLrVOEqt7+Ch/IXsSsrOCyZjtznL5R92WFqjK+lt/61oxMy3C24zQgcFRXSX
rkaivKR6M/2htFiun23I7wY5wawdlbo7nTEqGOBZPAUN9rsbdjZjXIjQAb+13YQsM31SP9XbyIvk
Ynq39ghfnS6tmJb15Ush9YPfMz/xLGtQDyKZvnMvkCv9LKbAcN2D7yNVK7Jxtm8Ilmj6yYlEXPtN
2jXtq5lUzuBK9JOzp8xxxvRS9GQGqNtLWXLt0qk13L53RucCRCucz5o2oj9fWMiqZAjkGq5BW95+
ZmQyD//KSpv0HiJJtLwLjssXeTC6HOvXJUYuPmrh9kySkKuP9WCL+lz12fityC2sAdA8V6oX216c
F3OZTd1vY7N9nxpS+pdd4+wKEUPPCv7a1PHL+2KePamzxtSVUBL4iridYV2XWC/Gj5DI+UBmhNDL
QMxDFYxdMuAhTECZ/NyZlXeytmAPZzmcrYPgsZPoUEysUB4+axKB9Ur5ZUgrGsRylqlybqqMJW6j
Fo3j9tRU/qjw3qWsa/yYzPZg1b2DxrIIUsAlZ6C0HceF1QrQbSX7FiNH4KYmaI0xKyo/qQemV0OV
e3bRhV7fkX7Kaj0+obLVXrRuPoLU7pwzrmPKD34LzN473Aia6imjDn4IVDJ/bLLlVVKn/sTsyXjt
B3lCxb6wzoZx1PjduTzVVcsC8Ud51ejeRG0LnICj1esBl53yHHap7KWNo59XacbL4xxrpz3JxcSM
kM4Hr/quNTGVjFZ1dP9vdjb1HxDSweM3tcFcu522MPM1i2z5kCYCiX2rkZlcQgAbks/DKC1/aypi
CQ1ijLCb3CgJ5fK3EWXg/MlaVkYklfNdc2bCYmVcpUNsqc1PWVIsgTaNxcEqe+d8nZQR0yCF3OG6
+IOimCHV42WYSgyzAMp+njOnXW+MwQmmIbOwXzbi5CjzU3ay7JXJwGzdAO16h5gDiT9afRNLtyjM
u+mktdEqklg4BlgV/kgHkd/XiAQbYv42Gcn0L/Gn/8i5YZhaZrOCSW+s9c7JVEKjuZJdZqofWrX4
cwZYxvDOSqWzPbXM61Nq0I8HR2f316/VK+k1EOrtXIb28aioEXz0eiFSgRtlhm2keQcoQCn051nD
tgKyZ3SuK0V+msJIbV3qYMOD/6W/jnijeJ0kpHeONknnxR7kT9HcjVewJ9Jfmt5NlziXjjR8dtJg
BPK4xaiVgZ1uq/3BWazOiYEYE0fyW7oU8WWs9eLfdJqyz0khKQebtPMpQ4hZlZfolty3F+OsgUPS
sx50qfx7DqOk8SoxtO8jLvojpsHuYjTALUyvUWDYtqN7lNwxqjOl2zwNqU/LCVcWXAyuSK8Z58cv
fyexhJtOaFwRWffSjRV6b4jC8FwMjidPWXA3qGZDO6hC997WimnmRPM4vLe3NxBPSAoVl9QEOVCT
ulnyk05L6BKR/PhxpR5h6vY2kNuOrjcUtJ3+KdSTFjuQ8DYV5uAbZFMnCdN0F/WM32+aEtlX0S+m
LwrW25tGph6G1pRH66Mlc/8ME1VGatnG5CsXyUF8230qgLm061Ze2B0UoB8Zqw6ZdNNrkbwMkjPd
6FJ2fxdKbLmPj8XRUpsXhrmMEk9RyueFCMvZkm1aaXCHv0Rh8tsy53TSuRZM/mE6Cpbh7dmwwPyN
0HrDW4oFT+wOs9Z6mLuM18kiiDx+rJ0bgjYIygdrAc28bI2Ev2RCUturKRgS+OXZEJ06fUlf40Kk
vmUsfzdD/K/eKePBxbyzk78uaW9ygLFcjGwyFuemmAl0MNzspk8VWqmChLQ7ggzsPR/tATAqP9HN
25SrWSE1MuYPt9o2y1cJR5qnrOn0p9LsUJsdo5FLcLEO+mh7T7h6JaxdFvpoWwAr/+fSd0No46kq
Z4EZD/Raq0U9R8ZYHRzLnTiC9+UqpMUwC13bzbGc8WtVup6UshJS7y/IMPqj1mOUpyeJR2lunh6f
l731VhHWFbOGivx25gsbOBxEiZpDNoj0nPTj8mPsjK9636tBYgrnoP7e2UkqMjo7jD1JV7f88kRJ
SilvV2xJHKNBbGBhUGC0c0FK8sh8Yncp3tXP+/OeNztVCTxF2AUBwXd81kpjfqXLY74fbLhFjzdx
B9BloHuGQBfKG4zQt/1/w8xxOTPDVW3UUc7TXEhePZW6P4HDuEiKNVOILBBpIaS9tlrd/1GMWemp
Si09RREd7sc/Z+/JGfOa4BQ4S3eTJ61h/cpRIVOhcnqaIbxdyemkU0Rn9gCFsvM5ojfDyVmvPa4/
9W24Ea0IR0vA5cP7bH6uuyq6Kokkn9slyk9tZ7yfpCo9AJusn8CmhQMKgHuI8Tz9Umsj1C13RY6Q
/Szd0q6MTs5cZh+YPbQH+sS7m/jLKpsnq+WiMnFHkm7CTBNqcGws3dRpEhcdaMBKj9/YXiUJHh+u
K29rde/eXBFDmK8ehrQUoXVY/2CCbtxGpCd8EcIIIBV1tPcNDm1PfTg5fyhNpltesmhAx5rwt1nt
VBcQLNbpBGXGXS2ttRTvqUZqVs9yHvSmlQdO5BxZLu1uL5J2q1wNVP1txSrJqRWlRR0FnWZMgZ0D
mrGNuH91nOI/DOfYUygApEkrP3qztyMIwrRpAM3aUwzkUnXKay6KT4/f4O6HsKq80X6gEb+9IhAe
cFo7BAod4lHlztaMV5aZ4SyYInsr8qTzhiw+8GXa28OfgRu4DtfTVhcEMJIyWQjiBvocdfQD1Qoz
WHYzCyEJP3683aVWEQniG/+zLUYqwmeOXhl60TDuvHnOMNfo5OIWItd2kK+vr2P7eQPiQJQbwsg9
kJuJWVvJDbUagqz5ZRhsGYmVITsjmpr6xTCmXynAjC99NP2HFjRgRJPkE+TKyt54G8zGCcEcxKGJ
4nHtXCoktnwrGeaDgcNe+KLAol1COr3Oyt6ugiK/Mho2nzpAY7Q/Wkm+ZaqaHdwByt6BpHBclQew
XoLl93YZa1AYrzpIlEmtsUQuklQNqNlezIpr4lfUXkNr0f5lIMbgtF2UqfbbbhbtpcgXY+1bTaJ2
6fz3jm85FvDZ9WzEbpUvxQ+5XNruREtTPRr97B2zVTSZuoZOCins2x+tqks8QYiVbqWQ52Cx2/y7
U6raybQm5T98sBZQfaZ2iBDeoQfRxWpHuc5paFSF7a+wKTcx5eFS96U4Z9lcukVVpQfcsr2X8tPm
Da02OvP25oSBZHTiVgZeJoWjQOtRwfIS44dTZkgfTHuGngAF6z98uiv53aQ8pUm37Uw5KrwZFY/y
wFIi/VNWtYmH8nb7fbaWr4+DxM6X6wCOJJlcM/S7k12ki1J3KbA2qUQZiRGC3j5pSaS8YoTmYCdp
RMUns9fr5QKU9Kjw2fmsqE0J8HQi6fRsI5SVYnaE42sUGBNgW1dpZTCaKN7KB9u5uw49MDphK65k
27nQq9CMm86AFd9m9egKY7TOIzbt335/L1c7QLB6MvnVNkrEBcoRiy5oYqKMFDBcRsRqBvzJfDcM
kJnvPSeCFojFx1G5v/eAtBbJZx1wbXetGZXhltmFtFnboRAfGWA10Evao0t5L+OhHkavHMEZi29w
EwZDfFCsuYGiGserBOuSNJ3tQ05YNXXreaGNOZa1dSpSpwhdqCjjRPc2HhmQLNpgeVpbavVBMrv3
5CtxFswC6My7ZnZlT5GRVrDtC12eXzu6DzAApqPsfPfJKfAoFlbwJ8//NsgZOYKINeSUG2wI5TrR
mQ7wyKr8yITSoeWSCv6ziF5B20yuEw/iJvdO4w+j3Rx0W3Z/yTprxyYBSOEdrW40Bknw0dq3XEK5
xC9iIAvwwI2k8UtztswrkkMDoo1yg8O0SqFyqhFlac8a0ALbzSRzTA9+0s4F4ICeB6qy1qJ3CiQG
UMp2NrLwls1Jfm5B5Txr6aScV7Dgf3jbYNBWdQsA+3c6wMVShYiJJZxzS45PRt+kJ2lqjghHO/U1
UonoJ5NOIGS4vdGmuQy1rsGHwsxATMVNHV2FrGRAftrQr5f0++Owsbd/IN3YOpVu/R0jz6GYrvJq
deI1ofTLLVIQdSlwjBFZ/vt32erbt8KKVjLxtnNAf6JBiyqSEC1Lwkundank6mZbP4tuMTQy0VjR
3MyIlz8eP+LOHUqaTVQkNUFZaYurrBBP73FLpVTCd+HSDlIb2NYcPYWpjdUFkgPB1GlHiYm2FpWb
rNSBQEJgIORTbm1u7riGzo6rJPl9LZX6KakRW/KSGO0V5h8l5RjEzSEY8PDW3FSL2+9Da2PNZTWA
4qBehlz0cqZLPqQTa772UDMyd4D1XHlN287DyY7z8cO8OBJYkzYDGaokw5S6WG+k/9BenJimF0uR
nHvkjv7CijGLPPi97Ve5h2nyvnOEwFUO0NM1rVvb8gQhLDpIKfeud0IWiiSIV4I42sQtS4rrpKlr
Ws5SXCEiP1nZczPXzrmxUjrPRdxVt9jJHOY/dXJ5/NL3QjOQeRs+PuH5TlE1NyCNl0qDaLeqJqeh
0fpLkYRHyIG9j9XR6IWApVqXWo/eL83TqmCmLo9cfVKT5ldDbmVwqZg8h7WBpUmlZQd9xZ9o6u2p
+nXBzalqazyFIRqgcmpVJv31rvBWQe530QQgkH9zXH3GCCkH4OaqIbpeVsKk5PHW7j40LUCiFP1G
ite3D42TOLop8NAIGXXzbpKc9pwskepJjWa4kVMdTUrvQxR8HYYJ5KM2EoE/J42/bLLUdKmI0YjB
r0TgJix0lH5gIZzMMD8qgu5DxZul1M2jVSmAIiddZZptq/y2FMvoOagneczutNeOOTV7XBxJA60d
9rfvlIdapZoZ2a2WFZt32pBhM93knU6pyn6GDvhHgCcnOwlz4eZmV33IIrp/jtRhOJWbv22CuzKE
QZAqfKKQxbeFX9YZ9jKpQxxoWhG/i6elfLaHpl5uKWDW8OAE771MvhPkDtCTvZe+6kQ3qhLO9UEW
RfmrFnY97inh9D6v+vTgvt5biqoQhd6fZIttq3HSo1lP2xwwq+nUfp/amAohTXDqMtSuH38Se0vR
/8KazIZhdkdnk9uylqMeJmwyJ9LTrEj5j04TvW/N2vT58VL3Xx89MHoNpGCr0N22b5QPhTRz7QCp
pvaUOm4LQxujcxaOmU+TZDk9Xm4n5WO91W5tNT0j91t/zy9fX9ulcxKNaOQijWh/Fm0ZutMSgj6W
CuUkhmEGdWZqZxwYZh9jq+y5xrbKmzJFO2iD3N8mtFpgGtAJAVCOG8rbH2LmYyxqwQ8Jxz5971SG
42kmtSkyBZanT7PhJo0E1rsUxoGBx063/u3S62Xzyx4gapQbYpizoFlkuQOp09W9cZKNLHtZbDT5
3LpdEuHSeoYwXCitFgyYCNTBkIfyueNi7tm9RjsKHDu3AdYzaFwgdsgnfCdhMA0MsQT1eaCW2ESU
ZWdeemlJzqmYKPeKvH7SRJf6vRA2L62NL2k1yv/h6K9qizjiUePe1fCdrmBPwRkJst6wvLBs5a/K
MPSeiZvZwXvYO/r0elarZNqyd5ASIUcNLSSIU1m9/Il0Qil7NuozvtTV1qeSTsJBANndXxIYklVk
prU7HqUW62hTGFIchOmQn9VYocOVzIXmDkpo+pUW6iejJW5VqhK/Mxp6tlgOtQf9g72nJpNZMbzk
r9TYbw8fuvR22UWw45Qmtf+W2958J+asPCOj0T3pZHBHgmK7C7K/GHKCD2Kw/nZBS0nTMHeIm4rN
0TIKOf84S2nxZI1S/CFHC/ogVdu7dCl0kFdA0YEIuokwVTxkWo2xbVAMKFNY44irYDlhTFcO6Uxp
K0K/TXXt4+PAtvuUoDtWzOfPNv/bp4wjMv9UoDHUOmL6OtVx75ZSnL6ORsiwNkqOutR7tzyjmp9c
GKhM21tWbdpC7ks7DqzGxG1vRBpGKcTX2QwNNPiLBaPAOPNmqmW3zOcfjx927ySj2oSEPEwS4vm2
p2eIija9g21lyJwKN8FIQdRSUVAXuki9uZwLbLICtVWtM8YA4wvtMu1jKbCOPyjX10i5yXUU+rGw
6RABQ+x5867NBvhyPg1RkDPPdnMEFT7VoyQfJBm7q1BlAtvW+Gi26C2bHbZzm1nRnDTaDzpzXxok
CP882NOdC4k6Hacsxvz0EbfnVqPv0QyrJY5cSovh0iaijZgsSf8yyDW+zTMdgkC2Y+svvtw8w0QR
kVS3FKBL3XwA5+tKcbi07uxwGF1sQofIW0w8xnF/aIzeH0qxeklWWSYdXerrXbl9DWurjiC6Z/SV
k2c7SaFQipt643jSGC/P6RR39iUZEl2+puQ4Famn2v8VFbIwfMue5CclzOp/on4In80qtwufXKD6
bbuB1e6cLAqBd4Bld23MEd5FXhoSoDIpGs9T02vnGOz8DzWv5A9TuRwJ3+0dFTIXGoroIqw87rdh
gKNiSQJR50CFhx4YaojY0ABn9v3jw7LDh0OLnwQKlBLV4t08DH0fKaYLFgVFnua2Cyku/icOTf1L
t6gNJ6EIUS+EihT9ow6WMr1Is1Zc0ShqhbfAdu1etbnKrJNarDUJdM7pa2yZIARqW5Xsq2XkdouI
kJj/AtlvfWtF2ssXZeKL9007bRA6WIriU2WHGIi6zHTs/jqiIOacqqHC382Admq7C2YT43mckGS4
zr09L+6sV9UT6D4nckehZJ/KuVbNFzlOh5o27BC1FxWsxN8W/5Hsf30MHx1obRtZp64mRTrBj2mi
Twc7uXN0yX9VvBeBzd1FMktdsmqZexi58qwFoLfN17HryuvjVXbuJOaGBEyiFc2xbZwSTlJB+Gfu
UqeV/NTWY/NklkkX5EtWvMI2/OJUofLX4zV3igjKIkIJuBDGidsJdy/qTi0qjj66CrU3FXpxa5gB
+zBGkoMAsHP5AR2AZMwsHYngbeji0k/zZgE0NDfV99qxBe80mz9h7uG8CyOnHA6SxJ314OnQM1gv
QIbeayj9JYGeQzsCVFIAEQi1GcLkChk4N7lEwyqStHbyoFfK6ZfH+7m3KEOJNWWi4LybDeLKmzfz
IMJbn0jKaRnVb1a8dK4510gx1suRBcTO62OUxV7CFCWwbrv0jZV0EJKYTwxtNZJvR2v05m8bulcl
WnrwBnfiFmBOOrfckz9zw7c7GulaHcnNiv+oGhQhZEzwwAxqBxfpzhYi0QkOFjWRFcy9SQU1HdJ1
bTJebWWGKOdGpTvxyRydGAi00y7VqW6ryPQfv7edjfyJEKLWpF0LNuLto2EQa3SoB0q3ZtQbNA4X
6ZzVKeNBit2DXdxZirkKUIiVC8GAZfN8eTenMSJlAFYaUZ0tytcXUWtx4TX5YeBSd17ZmuZSvKxi
Ynf9byifpqQuWh5Y6CyXJxEq0C/NRTaEaxiiNd2EMvJ7O1jJ30lRDAXSMGLKoGbl+r9ZljYvRNx6
8bUWpvKpzlQ0nacots/6bCt/wN+xTS92atWBbDXAC5LGvvumCFX+odmRiUFKlY6fbNyzjtzI956L
JEuls09L567Vqk8DHYJJyoI6cVrE7efaD7EOOYjIe6v87K3Q9cBqdft56dxExhRRgxv6kl/rEUkb
R5uPemF7q4BqhAlGgkr6sd4LvwaqSIkSWxN5ABKwf07gYnld1R+ZKR6tsgmHQ8Myo9rlQWIAJdAm
Mz6rZiP/h8O9hqOVd0CKs71PgOfDXIdcEtSFLHmjRr+I+Vt11gGnHsSJ9Qe/zSfBChAkEL/9fzGr
t9sGamTquiXNAiWMktajmmhPoVnYH4ViFpGvjYZ1Run3qllZfFCk33/CZPm0TX92LrFX2XzCDnmh
KU96FiylXmLklMiupos5iKVhPihe9p4S1CIDLGsF2m5xYTFicyVVdx5oMcS2S9yl3XBurcmOvLyE
MP9dtQT6BHqhhUE/zRBuHwfG3fWZM0NyJpOEvPZ2l5M2G5lEs8t9bZRP+jJGr/RPZdfujPhaxFP6
Co1NPsMo6w5W3t1kRKzA9FM03PG4e9XqE3DirLzIyuLhCW9/M2B5Rq6t1kfn9v7rQAWIzw9DGZa8
y4PKsc6HDuX+IIF8jaf8HD/DzBsujzfzPsODMQAEibgFn//OKyTVypE5bwlBGgm9ErW+ySh8dAe6
yhVhQ2xt4j58MWm8HA2NdlqqK1kB/Q/U6kgut+eolaNy6LSsCCokJ76EVTu95HlqyqcCdbDvcW+I
D31XWj6K+sNTpklR5mVlXuWuaeMi9h9eLW07WNRgaO7J8xGI6hQNjZzeZv25iQvrFhux6stZEn/+
/R0HLLGiRNc8cCvzBMpY7QczLgKQ6Tlawo78YYai7jp53X1unaE8W6AgD4bOO50PBHVQeloHAcgG
buNDJxp6t0VUBKWo6vNsRmhKKMb0fqTT7A+W+mNuBueStT0ijHlXnuh5HM2C9w40b5qTRt9krVs2
3600hugTWFnQ0iC/DI2teSm43oNwv/ukoBKAkoJEuZ84S7odKXJoZMHktPkHjE2F48rq5KRurtTx
ijIf5+eqj+KTbSZF5Za1OX5ZcCw8AiffZ40roHW1rQdwbd9Fi1Ade33A1i7AQyVb3Fqzxm91Bu0T
qcwpOpVK9l8+ZqZnBGUFKPQdDagd0A4eyAtWCjHWTDaX69PYMfT3sjE0G3fIEpF5rSpa4+Dz2Xu3
v668/vkvCQPtb3yMujQP7EpaXvWxMQPMituDzvfuKlS7tCiY04F+frvKRIM0KpqQV9s5RhlAAgzR
NU2iwfEff6O7rw7QCaJOgP/uRHxjeaTacLjiQl1tzob2A+Wpbxh7qV7pINX8eLGdEEw0IA7Sg11L
Q/XtUw29PEVWpqVBNqpq+pk5SfanikOG+i4zrfCC8UF1k+Vhuj5educZofYx0iIuwAvetnx6fdaZ
UhtovHcDCGixUB14YUoLLFGz7kktB3HQ/bnv/SJWihAkirVoBd4JvAPrFHXS0ms2y5Huujs2o9o8
21IvgYq1K/FxkVWhnZsyyeP/dShQ9edijHr98+8/OGDZVaiQ9v7dy0VBSc1YOglsANEvUForv1Zb
AUyuip5jazgSgdqZm/HcAOnRn4bvfscVEgRERiMozdjagClWHNa+SGb9ubWX/tJaJlYhcYbE0qx2
Ht44rYf17VMmRcpX0jpx8Nr3Ttt674KuWsFb21sXUfZB12nsBFWc0dHMB10qzkbnzH+gxpX4YtC7
m1Mr0e9LDYJ3BuIKfmEFWm17HxGqbWFWMLWKorDw9aXM/dY+KwVw/0Q8i955r6VWeXDt7QQMklQM
aNbewP1AGqAQCAbhMCqTQ+Ra6t56dZbqiAu2kxayCqp/q4TCqpL39gOOHbVwKJQQODWkxIOc0Z4X
ZQ79ucCj9vHZ3VsKot56ilZs8ralXwJoqawF0SZnGeE/NX2Ly1PWOyHqzQLHyMer7YUIKEoQbGjw
r4j2tw/WSLCMu1hKg0KecGZLQLf0AAiuzpJ8W8BV/X7UpT6jPQYYie7ANkeJ0qXSk1ZNA7Urmhtj
btsvR627USJmpzQ0uoPcd28zacKt7Wgq9jtEXIlwyKBKrCfGLg7iMVxOPSo6foWc0OnxTu4utSIz
mdjvUE5yZZqlBFn0QCpISuqlVE/Z1Cl/9vguHezi/ZmHUKauvXVUPYlym9PYdZHjpPWUBajQk19S
eZ7UHjrk4wfaSbNYRsdOhhtkp2cEBN/k4Kssg6Cwh61sdlnLmVPtRDa0fs1+j1xYc7GQMHUlZdJ9
U2/bg5vz/kJZf4OFwxeVPSp7m4xySnukg2YySsMYODBE8eskpPk55X17Y+1Mhks8r1xcvtDTmdMj
LvT6339b77M+qH3UaDmxd+1xuY9MFAVt8hG1a1PXNNunzO7aU8R8zxtA/riiXuYPvZUlB1/m7kvm
w6SFhlc75/Htl9kr3YCsesHuF3F/WpBJv3Slrv32qf3ZGGdaugJNYHu8XQU4aZk0GcJVUyyFXsXf
8sZWsfyoa6WDwLa3lQqSlsxDyVzvwN0rj15y+pqlwr66jpbVn3tjql1LXhx4U5N8BkU5no2+M444
WjsCKTwmdbZKVQbjZ1uRdY3eKxJtjKARpfVhqvT0eyEM0L/rJEJcaE1ixpHHUvLC5K1urk5vJScu
gsE3py753C0xWBPEHH+7pcPPYuwC4IjU+g7nEWlClJJmkBdGZjOD3ErDjwsykJ0vtS2g4ccf9N6J
glUAfBwdBgiGmxM1RXVuYQ+dBiFi2ZqLJpb9ubH77vcl/3gqPlYAsSvJanumEovB+5JUKVX/0Ipz
ioTjFxsxYIFehz09VX1BbQ85OY9QINTCgwpCVXY+WZSH0JcFsnkvnW/pIq97p0iDZVma7KNa9BMa
ZVq0RL6yKg3+WUy1QL6pVBL0xMZ0VGdfA8mmuaqC2Jub2Hod44OQlpUrJSAD/cno7O6aL0v3Vz+p
NZSMoRboN86hea6LeUqusiy00F1mPdYOAuD9tYIS28q5oBzi7G57mwYqt0VVZmnQymoRFNk0+b1t
5Nd+0Y7Ox27ABzvOZ4KSDi2wTbBVQ0dpOiHSIAZM9a4SuoY6GSpVpxk9tlPSJNOLbYzIOUFw+9fu
YxB5CjZJv39K0TBCgg6OHnOmTURK+2SIDAPBWHCG/eu0CMmzisI6iHt73wI5Kt5zTOHJGzfNVCSI
47K3gS0UWSNuhtVKV3TC7KMGwd7bYw2EL3l56HFsdnQRtqiQmGO62iqmH8uJ6XU9jE0nj6wDVvZ9
JkcDAmQcOl/A0O8UtwjaI8SUkSxnqfsXBUF4LNppWU5CEf6i2bP/+D3tnhawkkzN6HPRxdls4ZBN
aC2uzkv5osnfUAOaxam3SqE/5YpVKn5LM7xxc9QEc9cps8p6nwyl/U7OeihMj3/L3jajwbu2OUmI
7ioPeraRZM9IuMeQhHxbb8MgTh3rnOJId/DYu0tRwzPj5Tu5U0nUQZFABgXWW4EVFL6Sy53yMqLz
5WHWwtz38YPtvVTqSlqnvNB7kEiMFYpsSRklVW+U3gSk6SlKwR44Sah/B4R5BO/dfangQ2AaUe8g
Qb25I9QaBXVabjjdhKOau+ga5k9ar+v1FV3jJfPGiu4B6lTR57mM0+ZUh210zaZaO+rP7OwzYspr
8x89M538621i0rEro4ZeFy2TZfIKZcFBBrhVehXl2BxcGbtrEVypDxjFwnB4u5aaD7xqvGcC4M3q
1XTS9uRY8OkyBRLK4xe6E3cY9dJvYhVG6Nv9jcZWj6ERc3yqRb4URVefQzk84qPs3YHkOhiJ0o3h
Kvz5mn9p1mnzBG0XAkVgos6qu4hQTt/xkVL+Bthkv2pKWWHNMYZq+TRUouYyxGtw+gdt9dQ5oc5e
f+mdWR5OOnL916rtI9kf63TMFFdTZmxQFR2Vai+l8m5dzEyyFcBjWyd9rnPn9z9tIDAUw9Te6KJs
Mzc8xpkwo1YcSKaGBW9jK25eRNk1M3Pj4NPe+dhYitDJtQMGdVtrFCLRhDomeVChJ/6iSENvey10
pK/JIE1nTQ9n5eDz3jt4cGogDZESg/leT8svrynuF9Q6CrJvXCnml6HT7UsjRT2iiYNzUE7sZN+4
dgA6Jf8Fk7l9uHquFgGtjymQHSXvpdJJb0ubmdWFzddfoMxZAXPNBvtJeIYH73Dv0FPEkMeAMiL3
Xzf+l8dESwroRsHaCToepxkw5qk3kv7gCfc2c1XG4konXHLfvl2l0oQS9us0zWkKbO+BNRloskvp
/8xFTw/6CntHBRwp2HZqpnvSFZqaKbL2fY4vm5meEjWunyYp+lirovJLyx4PtIH2lgNGsabukAI4
MW8fbUR8qB6B0wVlVeh+x23zRzRAb5Z0kV0KzTgaYO1tJS1jcjA0oxisb9IWI8msVteLPFjQofcz
dQx9jmTpl5r0+yMjfAFoB9E6hON/h4GhXkFLBZRWIIcifFJq0ZzSqDgaKO8+EGIPDE0ASd2pHAKv
Hgbdps3Vz5GFpnCC4lHt6O6CJu+XxxH+vvvKA0HFgcBNz/2uVZiJCnRUnWeB3fbLWSIuMgOL7XdA
Z4tL13XZLW9C+be7oCyKnAX5MnHyDqFbguBrmigjkDSkykakCO6y+sfjJ9s7hZBS6EuSaTH2Wp/8
18+4wCJdhTIbaKB4oaC3buU08zmaReNLSnmwj0erbc6g3pQd1wKq16JKjOc6L/5Jmyx73/PpeXU3
Z6fHD7d3QgCzkavT5kFbfbOco87wKsooC2YBz2AAcuBJMezTqOILeLzU7pMBSgaqh0LsXQqJ7+6C
iDGHUZck55xoan5Vu6j3kjSRT208ifPj9fbCL+ceNjso43vanaYujlXaNF6cTMnPpPJ1EK5Kyo9X
2dtAcifELbim72dctY51rzNUiMDZwjkZ0HBPM53KazSo7X94V0wYqFAZt5Akbt6VTcs4H03CYZSq
ybkKk1jzpWmZTgg+i+Jgsb23ZSGpy2CHLtlds7WKFquNNGKhFMuQFJV49BILIWd5YV5nVd0RAmUv
foC6AZkKaRAA3fp7fvnKQJ3APCm5xmanKL+0Rd+5COgm56Tu5C/oyywnNZGOYKs7i5IkcsNQCfP2
tlkW57Bos7VPzgZ0QZWjmuzmvdl7s9lHnikVmBcPbffX4yOzuyoxclWG4uLeqjRJlgrH1FrSoCux
NkyooC85I6Jz3sbWEzI95XlZKuX3z+kq2Mls0lDWXv2mwqmFs4g6bVl07rLXoVzij6mSZH6hTvoB
WGznk6DupxkGv4jaYvsqVSvWHRHiQzhZsWKfQzNv3kUZyMlbZVLaHJQWOweVeLJiP2BFrioabw/O
hHtHrsUh9XiWW383cRNexNB0FyMZpc5l1joeXDp7r48hBCXaKq99BztmE5dSCCwdocVJXpLgHaLq
cXTVYlWcS+Dxni5jff34zKzf9qYh/3+cnceSnErXrq+ICLyZUq6r1E5Sy04ISfsTNvEm4er/B50z
UFNEEa2JJjt2ZwGZK5d5zVwOzGPdPwnR4vPpldv1NrbslyrXymdHk4+UsfYxdvDhdKIqPo1hLk8S
c66X2wuvfUzWpDxA+u66L6XldZcCPKERh7BXssOfB+lfMcBi6m07+IdvOYPWafsTt6/aU6NOyoA6
fHwx7CJqd+jil82uNMqIZlgBperZzbnoN+6llXuCC5B7HcV20ArLrA+PWTFnvNDh5lmL7eXZg4vn
1sYHXFsFHTEKLDI+YvjiAyZ2BS2qpeddCavcp+Pcbiz7fCNqr0DPOG+M/ByIPxRWy4dJwmwokc4G
yKeRROx66r6vXlUqzzXHMNmlqFbkfpNXeelrMIH2YWha0X6KAZqojtFudBjWf84MTp1J07P12evD
CTmhECAYSS8MsB5hX4hdjl/GvTbl9hdcwcuvOTrleEUp4i5j7rbv0qp9CCWqkbe38fovobM6q7mt
UMYiT2acXI2COkutejdKM763EiVmS9uZd2mCsH2stdo8joU1PqHcrD5ENR7yuOa0b+e5AtJQPbYD
82c0jxZvBStge8oLer11Gv3K0JyhaksaH9FV/TQkSvUPW4+si8hP2L/GCYdZAwTFskkptWT6YDlV
+hQBVdg4uyuBwiDz13B1mMXylg1sxDfsMUQ3/QL4bDg0hvtrbKL2SKpcbtwvK7EQxj9BgmM087bn
o/Z3qtAHrnRyFTJ+XZQ/zKhI5Fm4Tfaowl4o/SYSOZiXCqOLzpW2crq9k9ZWp/GLvCtaTQDWF4lK
OLllk9GuuCj0XhkAA7dJqqY4arWM7tLKtE81vgMHnUC28R3X3jBtSGb6BGLu1vmX/fXcXRhq45gJ
Wt1qOh4SR3H3kROkJzpVxUYcWZk/Ax4AHgEVn5C43KEouRCFmyG8pFPTXlS1rbEOEWInmlC+OGj4
+zn2aCcnwhvSZ8j6dpYgBfh8CXDjEJiXo35sIwbMuvnEY58eYKhMx6md4Nm0Tbzny2682JUbnYjJ
z4R6QJt3iQbB47xAg7EOznniocakWP2960TjrlbrcZ8ytz1Egxq+3N5HK4zBmQGJpjPoAcrKZbOy
IfMuwowbQcU1RB6m0GEqbE+2EIepKnB16UGLoV5tpIUGb3iwPyRWG0HBt+yg30mn1L5oWohtgesO
v9Uhyqq9nmLFsKsrodynZRBm8Kx1BGpr3K6cUz/J8H2sydbEQagt3wVFOqk+shxhcmzrpvhq1oU2
nqil0sxnCN/+YFxURUeGXfVnLGljk4+OYup+zLzYvcste4z3QguL5xx6YLfvkIbMftEep7hDy2E6
TG1nhneyKkLti6634wt+s80WUmLlOKIYCzWF8S4vczl1TZFMhOAYRxcrC6qTwKnh2Hfo4GVKmfwv
KRnIjEEeQcaJ1bvbH3Bl10BHoIGDYh2Z53JsGAVaVecDQy69jIoLPpKwN2XUvafrgT5GH9YIoqZb
2PmVg0n+Do8eWxHQzsvcusqwzOk82JGiC8uDN2XqPkUu+0ulGxkqPVl5kmHe7xoH/Fkvi+7b7Wde
yWLoFswmhcCYZvDE6xBUOH2SQgslQUOI/NzETnxUs6neUAJZW4VOCyA+8hicGhYBvhR4YnljOo/Y
+iL08e3t90WWy4324voyjCPmdgSM02VK1kxcDxHoRWuYcuGLMRQ/8qjYcrZYKVDQNiJgE9D+ZJiv
31k469Sw87F3jDzroXTxI4obQ/cbBBP2xTBtzbNXH4tkFv0YSDtsktfrGQPuUF5OEp23SnlJ3Db7
KLN+a9ayvorHHNTjLuaf16sg7G91IVc9/T5U/vfhqFq7MM1i/e1pBf7GwDq578jCl+gNJ4HGDhIJ
8aLBbEO/1wrqrcJpoC0PCiD3t+9vVqJbBK1KBZzy+qmiQtMTUYGZy3Isz+oSRHZUbwoNrsUsWDaw
gEnLQKUsVrHbrisrEEgXMzSUR46Ts08Qd7uf3LRB2VI6eyJKvtM0+XaR7T/WVPBudJQ4rlpIk+LB
FUuBjWoTA8yxULGhm5TuPazBr7ff5EqywoR8RgXDyWCUudiFQ+QashYivoR22X8rrLziyeLmRQKU
3vhoawdsVtqHCsxQ6crJPPF6w41bPJzx+2QOUXuXVs+ynZ1Pn9uo/XL7uVYX45vRD563/TJXgHDv
KkZqYu7dhe2DZ8WRLzrVPZa4cR8k72JjVrZyzubHQlyAFj5N7sVeiSdTzwajQKJGJOORRGI8T3BJ
97efauVrsQr5LLkbdLtlahm32SBHTWK+rcfTk2xww7GZBt53zbCF4lzZ/DYYm9lNnANwlWzZKt5B
GKBEFwYtnnlJ1DRL9vbU1XeFq3gWfoJ2cqrZpJ+9arI3Qv7acwIdhbTBTIm6dHF/5UaBbww+Qxc5
ZHW6DwahfQySISn3aqSPx9svda3mBE8AMoUpJ03N5RlQsjDI7crOLxkahgdtNIJ9qsrMT5xWOfaO
HtzFmvdCoYjnsZV7kJK1aO926cZRXNmysxsb/g9cP4wK5//+V92A1nwV1EkvLplehOccJZydBKt+
tIRHktYnWznKyheeSYRzgJsxRsvH1tVCMavYyS+DIdUaaZE4+qpKRW/2jhaMZC6x/dSkUbwfIST+
d/udrxwXQH5AR8CqMF5bXheVO3CZB6a4NAKIHx84sJ5D1Wm3NJRWkj/AaeR9AP8xLlly2HUxtZYC
S/OSDX2IMnEPNZb7+JA3gPwqJL13Td2Iu394ODqOYH4QOr0qfMOkRA+t1vKLGajNO2HW4lwPSbVR
Xq89GjUJLFjacOB95s/713YBh2qWqTLmFyZD1q+mn/S7QHPSb15ZGLBpQqSc0B5OtzDra19uHinT
GLEAHy91cYGpAF8MopyueNod0tqJEd3Uhw242EoAYNIDzYCJEBIOy/5YQOMb6lFWXFSjLFRfaXoy
scEBJesjErPparZyFOhIc/RoTms4ryyid9WSovVKwFEIbK+7c52heWDc0n9tPC3K944BdnKHsW6n
AcAcZWGdbu+YNQQwPwAmFLNLKoZlkWIGWsq2cRnjTBJ2ytSZqeoDFKt/NJGX4MRXWeV01xM3It9J
Q/GfgU39ZzxI5c+q1d2E5nIbar4C2TrYuLZXPgVXNmdIA+W1grnCMB4RQZufFiKmqobueHSMzLyj
9FE3XsNKBCQHYQT+JyxdMcIUMPw2TbCMZK4q99ZU9Pe4I3Z4o81e63CuN6LQ6msn1BKFwH5cW5Ar
VhZCLwb60XlB+9gktvVM8l+5RyxWR/cYS1WZMBCUqbpv0Hy2L0Zm1x+RW0XG3emURD1PIjXuAOGj
Z3l7S6y9dsqduR8ILw1H7dfHWymjodAkO6JILPFLiUfI7QoaH8FgmW/HefPG5xtg9hG86v4quptJ
Eg4ECoz4txWY3r1bd/3RoPvw6e0PxXALHgo9SELy4oqTUIaCWLeySzqmxX5U45jyCoU5oY/ORkHy
p8ZdjGIYlc9oU6rw6xwam01rjOJKXNosSL4PeT29b4dsCvwh9dKzNnjmyaYFY/tmIhDfcQvrMLT0
b958fDwCCzM2lwr5GqySaLniJYUhLpWhDeYOamGX7gG7zai2Ua+3dEKvt41Ht54UYq73Zrbf621T
pF3vqhHwcmeOm0U6Zp9H2/6B0qvx5luOlRhRkpDChL3qjvdc63mA+vxFx0LLt9RgOldFtgXAub7l
WAUhJmQtsci9Coz0yQejd2MmEwjwfmKfqHdkcekvA8Cd46uR3R16FZH5ja92HYnAg2HrROAD2HfV
NEq5tJMqkagSTnb2ESlgHUpz0Tzao1mFp96INf14+2hc36usSDVLUx5iwBVe2SlqKjTLjC9DHGKv
PbRir5SOthFh114nuwKaxQyEuMq7jIJg1zCvvzRVFt7VRaEdRtG5jzHmakdqgfbjrOf59qPI3B6l
3D+VH/8sUpUoplLRJsrZOMl1Pw04epPXRTs6hePHGmnb3wPj0rPW1dkRFcLQLyGN5xufdO0FE+VA
Is3jHLLC1yejdM2Bd8I0h1a6OAWRF7wje9nqg1w3/pgaQoykVWUDUV6GbQAeo4b3Q3IpFWXsTmNs
encKl/dLqCPmd9TbXlUhwEfZBxC4cbdjlFo/v30nATGk1aqzk4g7rx8U3b6wFXoEeSDow7NhKNp+
QC13o/m3dkI4moA2aWBZ5EevV+l4yV2LQ81Fd8NpNwrZPae1jiB6GP5MMtAutx9qLa4RzG2aWCCH
ryByOTIuWPPAH1A1gptSGwa2NJF7btEd29goa2cEG0dthsjN9dhio/RCN9h+DtjuKCv3nWeBMUeM
FIqJY0ezzHIb3k352H2+/YQrLG3aIrB3Z5Iy1/6y6O1GpRzUgoo7tCoZ7FyQNjspA/U+BPP62xJN
3e4gzWsnK0xHz6dYNINDNU3uE6ZbCvOdPHR/3f5Na2dm/rgzBZeseFmSCiQQ3Xrso0szxMbPNHTz
Z7P/B0fX+ZqmDQXGEgz1shhUXAWqRs1swLXa4OIM6LB4ej8+2LW6pZn/ZyL2Oivgw6KBRwBkXnUF
6KQYRnPKI7AnaZzh5oqcw30lBjH6k1E1gDTSEJ+00EHX65hwhb5gJyjCn3VYRNBH9OZLb5fdk9q2
ot63dtUbJ9dhy9Ojayfbn6LC1Hw0HA2GMBJY7NFtPeuAZU7ZnJROLQ9l45oZ/YQq/toa3jDujKZn
EKDJCfiWp8WFs5sA7Bq+1Ch6NqL/yuecNbtomCJFda2Uiuo0uZ4ChEIW3ovWZfZDhjL7Rl26clJZ
hD2M0QexcBkBQyPT27Q14gvsonaPYThDAX2q3ln9oG7cmSsxCHQuoJD5U15XTXqUlmM1g17MQdUQ
lZ+Gp6HVowdnmvQfuSr7jciwut487GSfrih59U6OZr7DHa1kqCTGsf0VIc7srqd9+YSEr7txb659
LoQ5qAuppa5pEkrp9chjRAjV1WrHgE6TByjq7cYqa9+L50GMmFbbdZe7CietKaBeXuSYJe+0zi73
haJrO7hh5UZVP0fOxeGbNcNJAGbtcG6o13dGgSAjNiQgHKLaGn+liE3uOgb4d7LLul2puMm9g1XU
c5tsulatPCSyidRT81iefr7+emWt1ZguGqiTefSBrCPCnuljLJL6W5Yo7ffbQXNll4BSoo8A5YtX
upQZsmtjRFt55hOoY3zEx6Fod53J0DhPG6X269zUNwq4lY2CMy9VFYMXGHbLAJoaxpTLuBSXKVKK
nd3nxmk2nTncfq61dwifgPbE3Hq+siiyFQtS4hSLS92YtLjDKL7g1GvvQKVtaXWsLUUOBY6b/IJm
+WKjIHzVeTiNigtCXNMPLAXDYMdEzv4aQ9L77/ZjrVz3KMKAurEYl3LhL9bqCc5mYuGYWuhD9qDJ
Yax3gWj0j3Ggx7kvda1ALrXINmLx+rJ00fCK0xjyzN/0r/ZdN9OTyxEgbe3KvPM7wkrp91FmHSJp
KtauRrbsMqqDt+W3t/ZuGcMA+wRITpa6eN6RU/L/eESD7Ox9jMHgS25gfSqkqn+4/WrXlpq7rjTW
ZzriMpNSUkuXqXC4CtrcQnIGhXnfKc3sIAYDvMPtxdaCC/cNMFzAN9eyEwMeyaOwMeRQB8v+0mRS
Q+DWaJyzndXWOZlK406DPvSQ5Im5xQpejhBootNEok5FWgjAqb3spccSi0SAHO7F8Z9C/8OX+8eP
77cG1IvS4mqNeUf9tWO8sTdLQB/uJfW/fn8J/fvA37i6l/2wqyUWqe9ol6KaPJZoDu+/Prw8J/vn
afdN9bceZdmcuVpofta/nqUy62y0RhZ65/na/iXa8zBiv1V4brwxa+bi/7UKhL///zjT8enJ250e
a3+LCLq1xOJiqZin90HGhxf+92j30vqPur/1GGvHiAkG7D+OrOnoxuIxAGaPZkvOarmwqorKnA5q
FVfHOHbDjZtk7e76e6lFVMq6IQtLqQFKcEVyzBO3OQ7kJr8nI8bSqoqCt0/yAdhjWvmntTxzd14/
m6E0VRnnmFx02vA7NvvgPmviLSwgWQx/ZpF5zGkUwYjGI53exWdCZydmigUmLygjy3wRFM9T4SPG
oED77nT1mE1x4/hBoKftDq0mq9v1naddwirIEpx98lzsHK1TxpNduXa5G0NLfY+JkvHFaUTo+BC3
khq7CiGtvWpmjf08Tmn9O4UBl/iuW3svYWrl+Z1no2ZyMtxKCw9NlBeNr6D/fsk0TWn3nkgDdRfl
cvhtq7mLwU/hql81O/f0fQgI933fD8GHtLen5jAIPS/3ti7xB/CSsL9XpNe0x8pLjK9ursh+b6Zd
WO3yzJjEPuNAevvGqvrOx6NZUfCxnaZHqRulfS6HDirFoMDo2HmwqH9ZDW2LDwF9XG6kwE61k17W
DezacWIK0KNouBvjIs12baA40h+tFsTHBCoWy81R5M0jfDaMrKvMzUpy10L+FOhZIqBO5xLgUx7K
zzKU6SfuQGd6ajyHsacPlSSz/kPLVKI00mjRtyap4uEsStM7iR5K0lnRhyY8UCtqyc5IVTc7BGqW
2gdVhCYmJWaoG9yasaHsCiOJHyfgKNkeK7Hmf9xN0n6nZzLWD6Gi1MDuhiTvPyUjJfR+ck2RP09F
1Xwsk8p+QL0xFP5kD7J+JiJGpZ/V9vTVtVLv12BP49GTWKT5XYyO1J2i2bVzytVKIKA59P1jl+Z6
+jA0Qz/40JtDd0/XYqB4FFYa7ifRQ01OvcGc7lSsF0M/VMmpDrhAONleGzuz3pWDjXFmSeezuUvV
XhN+mJWVua9bL36Xj0PT4Sufel+RuBvcXStz61PlWU3uO2DB3AddGYaLVWpDhnA1lPKdShoj7/qo
GCtURVxhxrjnNELzWw9iHjyycmj3GfC76qylkY21G6lI5bt92P5XmahI+kGm2BVuiAAadk01CvVd
2U7W504JIvCFVpLvsi5Hs9NOgUD4IyDK8LmnVdH4wrUr5XMua93ehbD3L0rZTB+NBA+F5xwX58mn
Ikh6NiXX21nGVf2pHxur9c2yNb6UlT5pR3R87eI3jqe62Ol4tfxDeAWPiBYMvUH+XeKUZSKbKRsq
dLMrr3gvIzniUBkMVK11erydo6xE8lmKkwyFmY57hVtK+jwPPRUiZDDAVxV5OEHPKK2jrgRbNl1z
4FxGPJJZRqco+FxzNOJoAuzp5sy7q6H6b3Yr+6V1DArf/kCzNjAhfNZMWjZVwxhtO8gMFI9Gz76q
J5l4O9dNrB+zfO709hQPSUyQEeR4NJSXl4XZlsbo5dSPKUoF915sDKeeAbk82YYka6+8WJ7NPtcO
harJf9kmOH/TFWTaDghn0fDMK8CHdMiSi9VgnSlas1Z9nXXPudK2b1cDBkQELgJdYqB7V3Ci3I7V
NppoI+samgepzhlyW3lqMGPZeKcrdcicsoI3g8/DkGXxWGUqQ+jUsNysThjPsByCF6/y3F+CvufH
qtH+q2U5bqx5dQxmdhv6ehQfFJJXNhRN6g5OBT0Lr7Ix3jUzkLmMleQwKtbP2/tzkZ7NG4XSDqwU
bRTI/cu8XDIyVa3BERe70bNvrvTE+9BobQCdXtJ+LRE/PnVpU3DvjPIzZIikPNz+AX+Aza/O4YyM
5apkw2KLfFU167ZiFyj+gpdIsmTYz+34d2PtNT8nM3f/Z0cm95Uq3FT3RV3nD6ldR+7DaJaGsm8j
xc2Ogczib2qQqwACBtomt3/fVWI0/zzc/CC6MHm/OsA4wo4mbrjiEgV1vst1g3ukmQZjn5Xejz50
jIPrymwXBPkWP+8q1WRl6lDICzNCGRXY15lfocXREFadoMgN5EExcnHIyrI/Wakz3euxNW5171Z2
HRMZNLbBLFOTLvcCytZVUEUsmGOafSlGVRK1yg8wnrKNOuoP2m/50SFpU/Yy5qbhvKijMFUaAYA7
zLn1Keh9fQghBEh9sMK9abQ192JQuYVPxjKTdqu8QjF5TOrvepoU71U8wl50KzbH/TQiuHDXd2ix
+3lsNdGd4VXOJ9E09oDPSJl+B4ySfcv0AGjcKHm8Q68X2nQYKmP6lUsFLdmyD4xvNXq+WoYzY13r
nwkpXesnzST793VEH/jgNHCWmeEi4OCT9ti0bAGBfqvC0JI+5YAT7zCwTTyfYNC3flhgLvTIrZB+
rFEZC3xtdIcvtzfm1f3F9oCWykQEgUXot/rr7ZHnkS2jHNeEmGc92FPQfrJiJT3/wyr0WBmWQ/C6
irOqk2CupmbiomatzjUSKw+1qLZEU5ftgT9hiOkn1wNFyPXsMU6SzM6ALF8mJ4hPWRYMB/IddS/j
pOP7a8EuynTzKYrbGBNDa/oe1Y7xhPTbFonyKtrzVme1JjI/OKqQ7F6/VXsIVPqkoEri1BwPeF1x
lyoNyAfVkPvUVdiT3D0bx2EtxrAcR8HE3vaKuclJ86YZ1kSHLcz/F1qiPydK6Do+9aVzDMzC/A79
MHkI0Hzf4nOuHXrkombiAOgWMuDXD8zWKjlkZX6xu3F4V6tZD5wxwHmv97bUpVeXQkObhj2rXYkn
JUpJuTcj49A6d2mfKyFEKLQoZDq5G3nkymd0Vcb3iP7S8mWa9PqpqCJCY0QO6jI2XnEazbS8lKlj
HzQGWbuyiop3qhPkG4uuPB/tSsSHgOUyn1zmerVR2WTmk7ig5N5+NzA8PcV113Z+rE/OFnBTW7ke
6MaiRMWwZcVTlbYsFUTPpqkpG/26t7SzXdfCL5oM7ct4VH3YIMmhTjv398Agel/GQDpTW23uEjha
JyWfrDM91nYWQ538oFK3xLJWcgvABPQa0QFTgbIuLrBZmEqTkvskthzAeeiHCoIlGohHnEOKF7ym
mq8T8PSjTJEgQ8wlG+9uR6/VdzQP4Tmy8zxzESMrFzBVTal9mfTUfqd21jP+Jwi/DgIiHgY6G2nb
2nJMDRk1MBS/Vs4s7SqfmGeKS+lqyie3aNC1sATCtmWfHSZnbOXGgss24Rw3Z540XqYg4K5H4k1f
5l4mWiDRgV0+glILD6ItI2S9rDT5hvXVcMyqtnR2Ru6NL0Gb9GeodMVGjrS28RnooABBHnltP6tL
JauFCYRL2E38TkCuQxa6r/xWEfH+7V+UsSkIkjkXA5r4+mCLTJ0qNx3Exc3s9uCEsXdCjie788rQ
eddOtfPt9nprj8bkyAR2Cd6JZ3y9nh7JchjsDrp1GDXfWcmadgh7m5+svq/Njc+5tn/YPhw65pnI
+S4OTIeXeYhDWoqUF+btqZZOJ63Sq1OB7s2uc2T0Dw9HnYHhKi1Ndu388H+1fzMtT51gwoij5KSc
piD/0HtSHmIcdz+//TX+vdL85H+tBGZJCyfSoUsLhGEP6DCl70XfDXvirYbp2hejnsB5a+bbWssz
rzeYDHkaFffYlIVfgBJ9yJoW0zLIlZ/+4almRDLdUOiTy2RhhFaN1zPYu0TN20vscNj3hUt8G3D5
UzY6CfNOW6TMMyPAYHjyR05v8QpTWmUqXaLk0kVhtxtcY3wXle60kYqsvb1Zt5XU3Fqpq4fGjs0W
sDUy6JPxKZmi9CBbazqWU7NV5K49EAUO5QaV1Tx5fr0n+syjoq4YAzdhhuhV5FQXoGFb+MiV3IqN
QPLKNQCWYjliw9/dTmSFmR18YGR31SbyTXdszlZvR4fIpT0bV31zIiHcClVrr5IMHYYQKNNruQJh
Z2BWuNRQfUti6EDqeEcdnu4ymRbH2xtx9VVyw4FBAg5wxYxpbImHWWRnF9JryPRji2Rr72xBZ1dv
G7IpCIXUxEyfF9cp8u2RbJy55Ai87pA0yUSjVI0+jsaUHEkumQQgv9UejHSiVzF0DX7YTrFBfVrO
4P7ceTPpCXYMF99Vxhp0yMVS/GRY1bd6eEj0wJb00hPz2CcoXQBZcgWkcwUdB7/Ivbo7FYVAMDtN
MQSm2hbCB6jSncm5t3qKa5uNmMMvoyV1TQWo+zDJA50hQA4Y/91gVwwxbEd5FnHxcwik+sNDC/B7
z8hh4+ZY2wCEBooH6rRr9rgeuLZieGV2kWpvPzjtEH9BCWdL+Wwtq+aWBxoGHRKfmMX3x+tEz9NS
iIsTO+Ev0cnwq6e0o69JNBQAqEnfk2l1ur23144RjzRLPs1w42WQbU0cmtwWtTBLWOqD0EZR+oHn
tKYP4E//eXuxtQ84CwxiPOPS8Vvi7+26cSdVsBg/Bsa2EQ/lCTmSgPy4jswTklPRo6zUYU9/rtko
tecAvgjwMxKe+hINBTo+i2FsVGYhmq/EQwZK5odKU/5LZeb9xuktogbu+npjlLmyZ16tt/iadRTo
vTcDLNpM6zM/19vxpzfpyf72K11dBqo9NCVSmqscnPAPezYyUuQhCuVBqaDDM8TdyGTWQhP6HjNR
F2CReSXFz9dUmVviktdHet/foWNFK2lUEntvx5mt7RXbjjXfyjtb96O6rXMfE6c42wvs7LbADis7
lt8y0wsoPzkoi5taddKa4EfOWBXiu2GlmFS7nb0D01y8/bbGOQeHDWIypjPLyYwamLWRtOiYdp0o
PreFS9cqLyCfZqP9D5nB/BEBccxzoCt4eA90xOgyGnEuMiYfSye1nqKkDPaO7J2Nsm2tHTQ3BQk1
NCU4+YvUAJeZXLEbRPusxuxgNo1691ukZfGzVqvyXiZacNSypkIjAou+Awzd/qwbeaf5WCUaG/t3
7WvO7BRkjgxETjzvdZoyNnXpKhpJsm5H4ZeuHrWdNRT1JcvC8XD7qNxeChje66UKXLT7yQOEF41B
vCu6rtqjiSYeFYPC+fZSK6EcVgpCmfRhvBnd9XqpxsBrupkT8ijVQMQ5sF9klMRnT7bpqUJ4/26M
trAT15EAXBxgVPYrBRw3+Os1pR5XbZLXtNJlgMFfEFov1I3qluT0dRxlGTYjDaA5L1+WbEYUOtbk
0Uvse3c8xGFsPDSDku8DJbfv46bZ0qlYW09HORPGOZuWjuzrx9LTqjAmjbZPHJWa35Ra8KAPUfqo
G70NOg5fptufbu01QigGqDEjqcgwX6+X29JrmwoadBP0zsdO0dLHVtWqjVWu9yIeZPiaMPE1yGiW
ZVRsUsvbaG5cBlL/X0gyB8e0i+SDoaYbOoTXdy4rUYDO4gBUN8s6IDUZF44R4EwIS+WvycOUa+e0
qnVyA8lQAFncs2UxfYpd/Eg3jsHau2TNmVhExYPtyet3CY4DMrsBZLPAtevcSKndx7Lcwimv7ZC/
VtEXX8wMokiMes6OtFr1OdTH9FhG43i0te6bAqx+I2NaWw77ztkbg4zwCl+bdCTmiDCgpD2W7S4f
FCfx8UcJ38V215wa/p8Neby1L8jYmYxXA8x4BRCwG0MLBjivl1qrpG9HDhAbJDpQkpTBRwVmAE3J
PvnWl423Fcf+OEq+zproOYGLYv/MRf9VfQdbpKOgEpchGVuwIQ4ZlN9iNq/teuYjL2WVakRRFSSK
EXSXVHbKPZwQfNLwGv1CPmf/QME3rX1XikSggxb0G/v7mrcC55tZNSeWlHJ2uHi9yVw9tQaGDdBH
wYJ8CNMiPQ51H7wgkdXfY0k+3QHxwiM9w7GmEq7qIwlu7MK+cR+ywok2DvafPb18YwB6+EUUxUTj
xc+xVNBQcdvD5UYvIvc7WwT1LkkN8zKIwa39LrLyeI+3phiPylCUxd6VCMz6sWZk7g5Ykyl8N6ht
dwdUHGPzUGuj+DlJ6sbZtX2C3Z0jJrBXceTS4ZdtrasbjzCfyuUTkOWRgxASACXPB+CvblJUuVER
e7a4eNR+B5Mm0rFDwArGsVs/6AHiUV6GDuFYDjkSv/WWVPLK+bLwb8X+YYZfX1UkeDx7YxLp+cXt
a+VpUPv2qFmZdaqL0dvRE9pSE11JbjnMBuKeFCZ00pcRksOl5GGIf1CVeOp5xAZyV1nGF1N6RbWz
xmnChassAHigBdA/VpUlPsOyk2996+C/OWWzBhQCK1f3apHb2R/PpDNGxV+r2hTPqCvY89jVuqvL
WjwZUw0KTJ2yGY9lnW/felcJC/OpmYAO4Xu2IFgOV3gwGycaaZ89BaZRAW7sidlR/8DoQR6FjoMu
zdMtav+f6PFqp6HHPsOzuaAciK5LgKx0vclN1MQ7eyaqlveGbkOBaobUTN+ZlvQ+o2buoiGWdbFv
12713HelavtCdEm0T1GNe6KXpyp3gTcyOZyCNPyYs3kfVRvZ3clspndkD/pW/XG1P/nRaF6g5U1n
F023OVz/dTxoVEuZFYp77qvoS4J/4cl0wvTYoCSxaxuz2shaV5YjL7ahM0OtuGaM4TnZBLMf7xkx
UPkhcJpmx4QYe/kxVH66Vf3y1o0A1RlwAk21WRd2uRFcJ1R7E3vhc2HkBgOtNOjujV7/qmSB+SzQ
RL0DCdpuXKlX2RCGL9gaYylM59akZ/n6lUpRVj21kXcGyzWeXbNyd+aIeOUwoJ15+/muUhKWok0H
h5NhIvOdRXDru0KGQSPZcjYykXsX8cLwzgQD8t/tda4/G0QYSGgz1YgXuhQc7C1OE70q51wNmbtP
zEw5Ox3oqWCK42NbVtrGNrkK2sif8dnQ62KmTDt1sStbfXAroTfu2erC+r2XFu1dBaDiLrTK4qJJ
r/cVpygeXYmU/miIrfb5dfxABYZiB6lD+tpX4JbKzDx1ajXnLAw1eEI4JPvG2LJjVSu3vqObyaXs
OVW4v/2WrzcOy6L2xmVBgnSVrHd1iykBDJ5z5CjTKQVfvEO91jsiVZ9sbJyVDwr9lySM5hGjj+XG
CUWIqKXRKxx79RMAbf08xKpzxO093/elzD7ffrKV5WZvGdSggItz8hdpBGKYophl98+JXQ/Ch0zY
fBvcNH6UhcDnYRjfjIcCHQEvk4/IWH+e6L4+g2MDPZNOgHd2h9z9qFSl6idIin4Fds50R6t/336+
lQ0z65nOpT9hjX3zerkOO0lqVc07B3NFN8DkfhzTTnsyFKfya0/rzpNqdMfbi15l0vMzIoPBpGfW
AlimipCcgKdMtXduhemFpxAjvdL3xAz7mEAZpWc0QpXvVpZrPwpRt1tG2Nexh+WBZ8yigXMYWnxT
pH67wbYJ5TUPfRxdI70LeMiNrtXaKvx11H+5xzmM8876635yE8Pogtb1zlVdmV8qJGovRRy+ue9o
sVkY+FiAWlCOWLZTRdjI0FOgZjtxThteafRDV6Zb2fTK+X61yuKNubVphvT50ewbveZQeSXIycBQ
fboOW9f6ymsDG82e5E7g6ywDdliw7c0QwWannaq91o362ejcYCNgra7CpwHsqtP/XjILZVR6g0JG
z3xWTGdNpmDlw+nNtph8HKZVDnMciBVcCK+3gBZqmqhqtESNJP88tUF2ErUW7yrHHjayVpq//K3X
ORx5+ozJQFqRuLiEDOiiGnQZ48jdDK7z5BRV+LVHHeVJm9Qo8TsjRcAqzmNT+kMh0PADF6Jnn/Pe
QrAh6DsbJGQUAZv+P87OszduY2/7n4gAe3lLcotWkmXJNX5D2McOOWzD3j79/aMf4IG1S4hwkuDg
IEEyO5z2L1cxR3FGLgZDD5Oi5FOi5Om/mR7DAeFIg6ZeeYrZo7ARpwuTtFf/p8rE7n2oGvqL0zmA
REvKehiXpoP5mLhFPvuFSf3Zzwhp8QhXsI9xADWLwOvEoB9zrav1jwTlhepbKDwNB9TtHQLNvFDT
UNaYUAb4CtPrmh1pv7eXrFTJeRQnPyijycvm9Zr703QztYK9EPPeZM1kvnfnntyojRdv8ZOxXuZ3
BLnWvdU2CJIOk6t+l5OX/pskhvMMgTyOwlHBzsC3Mdb5BS2tfMlzFA1PJbf/EwpckQxH2wF/qfZK
ZgQDpkJfUqWU39qhL7xgtKzCDfOhikYMVp3kY+bCrAk7yJ0HI3LH/hz1k/1ol2M5PNuLa3yoLG8i
EW8j42vaQcSgXm+swJ0kUw5jb0yxb6P1qRwzTdQPxTS2IhgzJfsmEEUT5xJpucl3Wq3xjnivJ2Xg
ekoNiFSgJwIJZkLSrtet+gkPPa0Oo6nTq8DMi9q8W1p0w5AMS79IvAdqXD4TeC6KWPrat9rOtX07
SwYlhFbm9EEq+cN3Fat6QhhbycI6go8e2sRuKitlK5QhOl7hd3MDEIqG0WzcO4UzNY+KXsztcxsb
6q9SLpoRZDXCHv5Q10v9Xo+y7JTaEgeXmMKV4gN4af5XsdhDMC5ZlAZ1W0IcMd1JPi/ONDq+lXp1
c1Z0vf4XsYs8uWsYkvXQYdT4lnBT772dVrr6NAw29Rmyk/aBCxeVDuBwFZAsJ3e+Y8CTZDClhiJ9
iaAuyx05lM1TyLVCPoIeEhjP1yfeFrWmwjATl7mLx3vNaKODZZfNTpa4dR27vC0kPkRbN2D9mat4
wgkHIZ1+FCEUn4VmdJ+GTTTu2TJtDUUSTPVhVcWj5/t6QthAotUqcvTzFwXHKdIPkBIiO5EKtTuy
ABtDEWfBl6dcs1GsV/VWjlZaK3dR2hlBWjfFsart+MHoBm8PPrMR1kE+wF+BBwZ32OvbsrNsnPfA
NeMiYvYHe1azgyWt/LtSxPnDiHNksxO2bmwM3jPCDiT61zbLVZyVw63W5VBGd4vTTmGBp0dYc8z2
inCbw6yNjtXz4FbtrAMwnGOwS9BBOBXmde8FXoPfvYuaim+Puvk/a2iysz0XRljYsbwf6vkHIL88
jBe7PI+V3gddI4fz2wHfRpRJKRZJPwJo+urXsRBtEkx/lti9a+0Ks4fYSwCr1+qhc1z5zZxt60RQ
tgcX2dhPDArMeTUaviV7RlxISw62+K6ncBpGiK0chyWm090rzs6xv91O1GXX2j6V4VXufV2WP2K9
eXHRYbQq/U6L47z3k3iKxOdGhWs+lkkrvssx2hPRuJ0d24lGM+VvOoiUq14PGZfQS6d20O7ENLph
g9LoIdKBcKdlPYRvr97tplrxSyt5n9ndKklFLmhPE/eBO1IW658hjrrPxMt7o4AE5ye/CmGYClkI
f66f8gZ4USGzPbs1zZjUHNz6gJO3fdTVOLKDLkFLw5+nyvk3KzuNVzHvUtdXzcJxj4aMqjTAZcH5
pNMHi0OqZiIKpzGGjImi5cTbJB3pZ4be1mHSYy+PQ7DUnwSqBxN+15LQCNlmMzsq7Wi99xqMoE95
OXffcrDOv7Q0Kz5b3hzrJ4+ytnenxrg8PBhcjGZQ0MXlEfIm/afdNVZ7xNlk/Oqg2TifK8SanENE
Ce2fElMmAeE3b5djZ+T5cdHGgTZaIy3nbqVbV0fNS2c3tAc0Wu6VvuV5j9FAMkPLzIUXqMrYox+C
O090SOQExlYjrPpWwLaVuJcUderroO6tULhKp/uN6TUf2hamMM+zCw4AzUVHC2TUk5Uj1284qLIP
TeIrUycjX/HsWffNPM60f6ZC2hL0eJvD8MiM9IclGhEFvJzZ/2LaSOaxFJ73ValcyB9eXOb3reZF
zakhOpBBbtptcuwhqv/ICi3Kj701dS9aVvUpfhRCTn4JWS73pdEbD+OyjMu9UXlJ/OhlijsEEUCo
r9YobALAxEEWvPCy5T5R5zEPXVR2umBQGzzlzT6SPzt8grFZlCg3hpqIMgWCs1E9uF6eDQG6P7Pp
p1Ns/FryoviWdZ1xj+eNHA96Hk+t7zhpXJ/TrFXPmKGqnd97BeCJsVR+6jaKlK7WWN/m0VPO2aDn
P/qmrb82Ja4ZkAZekDSSfSTMcx4Z3oc5M+b00MayF4f1zoXyaxdp6SdLOvxi0evH1OgX7T3mC7Z9
cPWhz59xJcNcdoCV2YS1rswfBzFB0ynyYTgp6SyMgxkVHXIZlfCeUN9Saojbo6D5YC/doXD1NLkr
eyOSATaf1bc8h03sm6KxumPrLWp2duzI/CWnyqtD0i0FOFjSmlmY9wvktymzomOtxlUZ6J3Zi7Bs
+5gtoCpTM/ujNrUvEfz31ZNdGvWDGhNx+13ZWk44qpGR+dhAwtaeFqU720O+eGdq+uhpThjzPtVK
YnIa7PFlkZH32EpT/TAnNAXPVdzlwi8GO/9E8yqfWU0zbg5157rxqXWM9ht8EBhRFTTL4XusL6MW
Fl6tEbJns1WfEgGivhBtk/lLV8skSDS3GkO3GorzJLSqCbnq9ZdOS6zlnadM7T+NtL0fDj4Ryv20
DGp3nyQxcbkSC3k/JnbiHuIuHcHJTEau+bAIuqcmM3I4lvCvldOsIHQGNTHyPmGGN40fUPniU+op
O5zzyVPyJAlUug9otIr2edHLNg76nKTwwqroYNGX7kuEgJx1Msul+ljJpl52ruebx4drkw45hxsw
Pt3sqxDNRru7L1elLQSy4D7EajocXIvypqhL0/cIjHdimZunZ63ZqCufkuYUBY6rWGZUE7zBOzjF
cQpzvVNU4x6lzCWIIQ/uFFE25kbBnVoAXAP8aq/BFM4QKZDMcCQr4ro411mZHZq86061VKsAvv9u
K8S4fYOwwwXPSgNqpUhdVTpoWFp2J8bsYnYin8MaMT4Fb2Ejfy6UdGl+6VrGrZkY+kinI0vm9+WE
T8+QzJrmz3OKmoRVTs65d1Zf3b98hvns8BZ57ldLF6g3r1/8yEyKITExf1Vyt8V6SIue26jvX/7L
KIBOWWBq2dcSGZ7RLIqdudQRer0KFYSR33GXDT/fHmVrC/0Gr1AphxR7XX8Z+trqqxLpKNOSy0NU
zz9zZ8a6WRh/bZm7zgQyFj1Uh0rjdSPFTMelRaswQ7MZvtdQkkdDO1B83LD3Opg3tf91KCaD1Rjg
sZvWYUf7XUUXFkSCRKgt7hvnHw9y0DFHbu+LlLb9iSkPd5WI4UkpIAZ2otBbzPD6A8CWUAmi94CZ
5+sdMgyOJWUV4craOfV0Kkphe75Rq151cKqojHyDkqrz3OC79svtKi0LO4/CECZ/EWzSPHMhYHeJ
7fixplh/TcHjx1EGo7XKxrqVw0eXxDNay+Zkxal2qRbbPFE7UU4Sq7+dk3KTbqxDrYOs8tJgsa6+
AyIcM0UFFgIPTmhYhZa/s0s788eRbp2fRBRsZLvsdc+2lh9sD03CtbR9QwTrkA1Hdxn9bByTrQOM
WG6IsbZPBhHgqaOA+gnx2yXIxuSkJXsGLrcXJSoBeA2Q+oEIu7kcHGPE/asCk10rlvyEe5Lix2ja
+VFhZJmPj4a6k61vfWOAZ8Dw6RSS165f44+UBwczNVI6oKiTZUWfhyRWArwzIj/rxuKxr9JljbSr
nTLn7bXBLP//oNQ6Xw8Kj5LeUyqwfEez+GQhFHw/1ivpr96VSL5JethDGBzjNLqWbm9eVeBade9C
wroMk074Tc3iSY2yZgfmv+7E1ynPOsrqT4gWOoJ667L+8RWNpIfSFjEhapn6C5aXxbEdrDJA5sTU
fDkV9ilNxq+K1nqHt2/grfmR2BMc0oO9pXxVCdc8NozZBQfz7F2Kzv03R1j/aRSK4CwLJ5+X/PX8
iiFTIof35DJQw4dy1fTc+F5+fnsuW3txBSKD8gG5e1N1cws8ZCCngxWsRTChlHDQtd485KJB1mdp
7cMg/5p6y/ZYYWeQlFb92GteuiOBFQF/hKFXjOOxExi4VW2ThLQ2mjtncUQ4mOm8s/231oyLi442
lVLes6t7razkb7sU9ASmNvrc65n5TEl4Txx365ChBApRnfeKzuDVmg2aIZYGRdxLPtVFAI5KC1Dv
qV96U+4p0W5tf0JXcJ6rYCVX9evtQT2BFjoGHxcS60H4Y19hw9dksB7QZ4r8DsdKYNEyP2aGiL/+
h03zG+1CVMWbfTW2FHQA2x70NbauTtBWnUNr3pwOudMR1U4iUwJSYfXb26NufFxoD4CbQFrQqrmO
nYsiQapr5J5WKuE+5AoKDLWjpN9Q5t/DAmwNBbyCBcQok8W8CmVRDekIRfm4y2JmwTDjAaMZRRn2
mKXthOkbG5MdiXamuz7uN2gVw41ac8qxX9NL7UlQYbxv0GzaKW5uzmeFz656oCAArhbM6uAbcxKR
MmqTCG/kKPYx7kg+dv20dy1vDYULMpuSziranFdDRRmuRBkMtkvU6enjPOXWc1Qs4+R32TSKnXRq
4+Nxl3BDAvSBB3CN80OMwPDiETlz3c7UYDQScTS0Zo8huDElzvIqbcqpxlzg6u6Y7WyRNFPTi8yV
b1lbFuGkFPodQuPjTgaxEQehBQXYhjUCJ3tzNdbAKet5ji91pg8/YgSAFl6yRqO5rwPa9REO8+rn
qnSc/xlzqTb3qOSme+jgrY8KPYVuwmpwfKNwoQ1GDX+6jPGZt2fAm0l8NBW5R37cGAU+yoouIrTV
bjLhbpETuTndkRSZgntvnBIrcNLK3Yt7NsehJIp4kLfaUVwtHrCMqbMRuIMyLTQsm/P4KYcWuPO8
bNzGoB4xvqIrYoP5vBpFczNbHwtFudP7ogxo1HpYx2sL9a9af+dWqR4k2Ba8j4GP7YRBG5uTe97+
TbsBj3GdDupWog4C/eyLiCP06iwlOiD+74Z9vCQ7cevGp6S8zHuDAgnuwdfYk9gYRp20AFtm1Ave
N6OjfYchl+6MshGREI/wExnqN0P79cO2iFr0Sh/FF+niWXrQ6lj/ZWW2h+TPlDfuEdZKNd3JmOrM
39+S/4+SRWcQnNQ1AC0vh0a6OlCNbqTy5yVZE4p5qcKpVJK7v37LuIVdwlakiwERXQUKo9aKHDAb
TgWVwFKXikcJUDEWRyy09P8wLVKNtQ0J9uumN5ANGWr6kRMjaRj3mPfkiX2eIaLSVhbluCdMu7Uf
aVNRAAKIDPN93UR/hOVjY3mNIlpxyWrSRgeRpnCsIyt0hbLXGtvaj2sZDcCeQy3kOtpyda1zc32h
eldG8SOl0vmkGOO/b6/ULbbaplNMTxpe0iqodP2gSa+xRpt6AEqmSXVIjax5RjaqCMpmNA5T2tUh
cTpOt6liHyIxWshzzn+NhuE3rOoIaOahwaNft0AT4fSpGlHzGdWivsuNWjsZI4L9ddzOO7tl66Ny
ule9Q40H4GZnKsJT0xJF1SxPurM7pfNpylyxQy3d/KqQkYGQ0f1DwuUqHSU1oGcMjeCiVpoeJlJ3
jnIpFt+BCx/0ap+HI6pigUSJxm/mvniuI/OvGUzrV4USAuIe7bYbPKSY5yGP1UrAp5XyKCjZgrqU
ow/yJd/5qlungsojdyekeNDXV+c9wWm96tsmvoBexZGunx2/mabm29zuNgM3h4LqDW6Oqt1NXlw7
RmJaEM0vMO/Tg440WmhMAjK0MP4au4rECkhLDgflTggqV2HyqjBmeLlWQLTvmw8AZ5zPqJOgmODZ
ib0TGq1f6CrdX1NhhgN1gJjG1QurcLods0TXRcm74aiqau8vKw9bb1LlpJaV++Ptc7/xGRmP4X4D
0W6Ovar0aayrCOf01VIkKBDr3YNBoe89mK1oZ3dsPHkoyKxDrejxG5buYFYjxIWV9wiwIA0tYr0Q
mQSvRD0hK/gbZpaeULl1Prw9x42oBZIKLwK1DNir1xV71ZJGhYIsaY4ul0OjV4L7Tc2fjKFVEbpN
W5psvfpU5sX491ELrRc0LGGtrHnC1XmYikLhlFjoIHTjFFpxkoT4b+aHqdj1oN66atijWG2uCo3U
pa6umtaekfPKca6nW23WviPs6VDp2nRMS9uGwm/o9bG3pXPRFYBXoZzq3r6vPaP/8tdfew0NaQDR
Arp9rirFEnGuKzhoRH3zmChZG9AtoG+dRb8yHcdoFXOkcJqgmr098MaVzsA27JhV/PxmK8tsMebK
ph6XFLr3CF/cfOyqVBzeHmXjwJDGcqMj9MTT4a6b/I+Hv4zzmjeKfpNOieWjpvbjUY/nVVBjV0h2
c0J/DHV1F+BHOzgTrdRLN1V26GlLHjpqv9eT2Dgdq/u1SUa2yqz+Jhb+MSFgrknVrmXabByL73B3
4086HJ5TRcxxZ6alSKERWiU9aLsvP739MTduu1djX50P3ZiHRqVoejGzojygzeVQSCJ15/bQfMG3
3dkit4T6lbRP4Z+y/xraX1cbZZ22c6ugLAX6M04ARMT5Xdpl7hfaIhhNjj2aVn4LSCpU5yhm5l5u
PFixXB6RDiz2AC1be2nVLaCZiM4zaimv91JqLqw+ro8Xnn4E+x06xI82uIzKN42x//j33xqeO0R3
wwJm9fv++GOdaTFNhgdEA3Gh6ltJteyYpIhXw3QUYa5Nf42t4ksjV7K+K1z1N5VIDxkj0KkztRjh
VZfENNsgdUwlTGLb2ulqbe1gMlKiRhJs58bCXU/qaEwMHJuNBqQIcNEoeR4ViXB60gPfGZ2Ypmsj
7GgKwWZlf7+HiT7Wdh7Xwm3MQ/l8niw0BS+qWGxgR/UvdUbvxtKr/jl10nxnC2/sGVRZcAziDeUO
un5StNFw5xz48WVohu490lHmv3U81v9Ug9Lv3aibY630UlqV9i0oz7XoX/c2ajqdY00PZWRbdxrg
vbvegmP59u7cGgrCBwG5Rfnp5qUsI9p1hsa1mnRD8m5RxuVox8XwMVVq/fT2UBvXKjEuNzdkFnqx
1+FcVo62KiOqhPlkpe8ngMFnwCv/YZ0IS/lyOvSpjXWKKB/Xrrp2yevkn7nt6qADfPQ49K2xMyF9
4wAASeC5JZ2BF3N9tBV05NIIqYfL6C6OAni5cpqDHLlKjhNwIREYTZH2AYQzMGN66dg/otJE5Tdt
DPVbt2D+TWoiZxCulpZ9bIuJfyXpRhv/HWVoEfPNY/5/Z80WnM6RQNgpChdlqx4BscOkz+kQeImn
iBBDKzZ8LAvjF57pY3pUrQgXAtG5oJDeXsWNDUPLfo39YULhIH11d4JM64HHw2ZAS7U+QOuaDx6q
k09JO75/e6Str4snKQBK5DRIpNZ//sfFqbhZ1DZIxiPCoiNvDIL15E52dsKoQWIDWBSB0ccTdo+4
LL498sbzCLCaRaVCvxIhr+bYO10TFbrEtm5Ii0PK9/DrLBtPaRd3flGqw85MN04GmGAAQiYv0m33
CHTOjC8YqPHeNuODlNHyFWS9txOOb63cb9L42hreaHDoSbKAxxSXaIGklw76+KKMqJOhvrsX+W8N
BSYGiywwt+T510tHndCKY5WCQmPLsBZxc4QokvsZjP2dtVrjvqvEDSbu2sGEbMVjvn7bP3fJDPNe
1SMsWsxUGU92Z9RfdQUlq8CTkTgWU1o8wzWt4v9wDlb0E6JgBHA3aJx61JwlTl3GTQA5Qpqa/imi
6V0fOfXL27tx82Py6iDjRwRxU0egKwCE2LLExVHiFLm52AyQHDWDWZN7QfbWxl+3ILVsKhY3j1w3
/m6szwIBoLkIbAiz3/MoVwPLi+cHp6aA8vbUfjsjXa8e/gkERpCq2S5XJw27OhucKjJAzphYX2k6
6F9qUMDPKgjdL1ZVJB+nvMahRzhNMiDHHun/StBeH1yINWqg9o4yB8Q72MA6Q13eIUjQz77bYsk4
4rHbHfvUGb4PVutWAGrqCa7TZNVF2OjSujeX0tzzatzosFA7YCKIGvE/1+VJ3orBRDYmvZS9O9BQ
V4qfFXnvD+mkzRCYi+lS/2n0KVzAHnwyRrdddh6lrbsELaC17LTSR6/PQ2u5k9PUDvT+xZJfDJse
scziaaetuHXq6F+CmmLlVhno16cOklA34HS2Gv3OJaBL0Z4mUXzyvKk+A3xuAg9H7vPbm2XrHFB0
XZH1dLBuEu2FzLONTFp/g6P8gHKkPVZZmpz1vOt3CiZbx8BdScWEYBSfrvODJaZAQcAFnm9RlW+u
YmrfjTbPYsTNFvkwtuWe4NjWU+cBIPwNHYAmePU5Ew9PFNtaTeGTpnriSMyBJzCcqhTX9NVq7D4b
rTIf8py9+/ZHvV1Ig2IWbEtIEhswztaA2iMlN3XnjfkBk+8RALg7HVzci4OpxzK1LqxkZ/fcTpdB
yePhRCLndtNqX2oimDTFFlaJuvKsK+aP0c7MIF9iHbej3HpqI2mFOu6qO3WhDRweI3MyV8VqehbX
p8OdLaMRI7Ytpqyyr0B5cssfxbJARcRb4AAvGdJz2mQoEHSeMnLvWN7nqG3luxpjJ91vCWH1oB3y
ZO/qvVXpoe8FtWLljhgbIFJE0HWdpJB8xkqdz6AES7roaKlHoaUN5S9cxqQFU0JJn9q5K38U8UJA
ZHa68U8G/GPx6RwW+c4jd3uZ8JsQuYHxS1ZJRe31MdfkJJW8J5hWi747GwMap3YDJ/HtPXh7sCkr
gB1Ao2BLodEpU0BVknDLiwrrMiiZmwRVLhTd702v2HPu2dp8pHBgiClGrNJbr+fUa4Vwe4UrOkuE
cl/klup7aj4dSCbVU6Ea87GPpXlvovGzE6pszpNkCqQR6qU3BkVQaGA+9jT6QTtCbRjAQDU1z5ii
Ibz09ifdmuQqqg07CDzyTb2lNtq0gElJrBcnxV0CmUUEZeQpZujmSokl3By5n+uore7TBd3WnW1z
e3/SeiFcQdpvRXpex89xGtupyQpeamNugzkX2bMTO4m/yDE9mXqW7Lx5ztYtRleV6jYKKas8z+s1
BUw7i1quNuiDkT4KvRslROCq7CCNNGjA481YNCwuLJFgkS7k1JyO5Xcn81r34Lj9JO+gm8zNCwpv
sF8Ww4U9m4xifDcYS+d+GcSodAdqZmnxuDi65FbswW+G5HeWcm7sbIpOmFuLzG+jWfPCxMQD7zjV
XmscigFUPnquUdn6lCp6A4LEUD+O9pB2+HFFNtJfuhbdF9kAbUK6i/2FbrQb+2pSlyv1R5qPUdUn
agCSf6hg9nfyJXcE0qLjpBjygAhTIQ7NAtfDd/KGmlnMu4ithZkPK7zVQGxsoPGnMGkhIRABh8PW
rJ+NCfEme/hhwRPQw9GaHDqczZBzyIU7O0HZLrgV61bXwAxslXIMF7XtYJhMQ2b71WINepi3ke0e
9V4kmp9XajFxfhOzuihpMfXHHkX8+kwcZ3wqykrtHwuoK1VYT4P6XqXDL/w+sockXLpRM17ePgJb
p22V7lwFz2jiXu+JHoEHXi7a7XMaGyFlHawJCQ9P9dh1O4/o5lCrdwn3CbpH1/u9o1ldCzun3e4t
xZELrAkQXYnuW+zp357U1slaB8IWkPbmTdxlwWBfCjHQ10TpwfD7xk5fSELsUze53Q+rVvegalsv
AKViWmOrJvBN0NU5ywBmqIY2XTil5StRXGPrqHCUdm6srZnBYKRGvDJCb0SjVLu3aSNg3b6oaROM
tGPDXqs7n4rcQHA/76mJba0ZrSkAm9R/eXavrowpMhETd7HSMdSlOuGpVIcyG9qXnt7m4e1F2xwK
RSyyKnwjbpRAYh6aQS2T9GKr/XAfoxF+0SqjPcyzbf6HnUiATPxvwKzVrh0Vyhn8ep5OfMWyNA9K
m5l+HSfNITHhH/39rNYiEK1Je82+r+SiO9uejKRCTXkuJrT4lHFKz2iJRRH5F2rnbw+2ccFD4EWC
jvLIb1Wqqwve1GZUJ1ZjQcPNAmPx3N6HK9L7KDRUpw4V6Xek+Hu4iNtsjnYacFsDxgIJnbH+8z9q
C1UukR1VCRWKyRQ/6NjUh8zUatdvrAn3dgr7Ea0KGzwxbFbP/hQrvbcbF95yb4Er8a+jIkxBH/3G
1z/CURuuZJ6WC1Bqh2pNWSvvFG9EirRK6vwBMRa3eInhBzeI3wObDLC5qT4Vqlrw9ApEW3aWYuOg
AldcTZTW2if93de/Z9IKfbCFREV7kqjhocDoN6nUfStpsoPdRXvkqo3e0WqbAEedTUZZQr36AF49
AqZyiCYSPdX9bvamc90vrp9WiRNmVp2dbUdWRzNe4kO2LCl12D66LC6WiW9vwo27UCdwBOdK2Mhf
Vz9EGyxVFC5ZWprn/dmJLPHsFWZ0fHuUzflSYaWvQkcZtcGrg9XQCUQZGQOR1F2hCG7hHTF2NgPM
Nqz7dnDLO8erEAMgRQgaC2mRuAXjYlJ73gmrNu4tsElUnGgO8FOu54uenZQOwg+XaZ7iELk/LhMr
WwI83PcKQVubCnI+unPU7AngrjdVhauZXvFpMzxe/QJgRDCz7u9SgoyfduwMO+/oxn2CbZG19iM9
HQGlq5NdaHLplFqkl1z2uhKY3kOBBnXuR2ps/BxKtX0pBrfa2T+bKwtkhT1EF2Tt+b4+OkUrIlEA
mL+YUW0Mvipb14K1qzc/iRGrJ7gQ6ScpeutsJfPDiDw+qV6p37VJu6f1vzn/VY0IWhI3uH39vXWb
+S4VS2u1CjzhJB/u6W717+1e9CeS8eYzVYdp73naGBbJB9iwvLmwM67LY3HXUaGjonqnlROuhHJx
Ey0wkDI9NlABygBWPhpCbeWi4fj2qdoYGS01uoVrbYz/1hVKo3Li1h66zLszrc456lVZ3nmjM50U
E7pxitYPDjPlnjjXxoUBZHb1Xlk5hzfVQAOFFicpGVRg5nAEI5Mf7IEax9tT2zimWH7RkqE6Qe3x
mhcK9cmlT4h8dAp0NVTqNA4b0zi20MF3NvDGfLDqowzNhUtx7DpmipclAarIrV+BuvAno9Hfd3Gq
74yygahBF5jZrGBEBrrO0PFhtTqcVey7GseyMRi7WnlJNbclLBxjofhLX9nmowona8XjVzXqs0kr
44eawk7697EbS8c17CF8waa92jcIzEZOpHbxJSJZPEoUGD6NmWP5ibPs6QtuzHvlD4FK5pVbo501
qf8j3CC0z8G8gfK2SxxWSy9aZh5zTfvR6sVSB6nm1d2hqpbog1h1LoIybYcnr2uMn29vqO0fQkjM
qwtv8aav6dZDMvQ8Qxf0JiIcpaQIsL41hE+hLIJz3WrHNqnmQBf6HBZi0n09Mu1fb/+K223N10B1
5DfH/NZpba6lVeH/q9z1aoXIM78HoSjXRnnYKnZO0OaE2WjcEIQZbDn99ZevZGEmQ2wpd9nqVhYY
cZ0avpAG1rA56IkzEgl6d5KJqqS+Ew1WciysuLkghAwT++1pbzwSgB2ZL4VRaCcIo77+LQznZZ1l
xfTO2gTYtqzsDylib++KuBr+lyqGwMZpMV/mvJnveonW9QGHUNPwyyVBo+vtX3MbAb/+MdcfRlN5
jxcYI3qpli+J5aDoNWqz81Cn1Rjks+Yi0QQ52XPj9xW6YH9/FRDvAWzlBCKiiBzU649Rt5XRD8jf
XZD1Rk3CJI35jYz+gYMD8W2eVd67eZDREUG/VeVO8S58C6XcuQVuL74Vak7IB2HdWQ3XXv+M1GQz
xnYfXzLL6c6FZc9KsOSi7XfGuQ2D+G9Tq1hxi7RWrtdedo6XKKMGm8ScoAk7KbhMS/bHxbITH1E0
5fnt5d06Y6upCKVlz+RVvgqDEkSFFtObuN2KSgnbqZpOzTL0PrIp3g7vYmuolfENeIbpoRD7+hOW
7hCX7sidklqK8GOaemHsLqj0lQiN7KQom2OByQQpuJq4mFfL5aRWWZRlFl+6NGmhogGKtFp1Altm
7bXbNoda6QEuaTdNlHXn/HFnlxkAgimxEb3N1eQZYRzzU2GPwzscv7yvby/W1iZc8dDOitexKce/
HqqNFBzu7RT2ljmMB7OKlKOT5cVO+uFuDbOyY4CSEkxQ+Hk9jFHElozGObrzRD+JoyNMtXuckdGI
33eW1n8RTZZrQeEsdJ+Hqu6+C5g76QnxqTILEulJK+CBmAUYPi/9WMxTmx7jgVqxX3ez+nNqeDr9
Kppki9BRIzLMX7rcPDVEFks4LDOVyzax43+FmTaVz1uEFU1iiCkNZJM7Q9i1Cuz5xbFEEuhUlP4t
kQYh/7Gs6T0eRVPkUwbLp6c6kmxnFVHMLhg9vSQxThvHOceuWpvBkCR2yZOaG0fYs0WNGGBvN+HQ
TZN3oLCRDRgygCV6VPXF/ZRq2VQ84OXboVaNLOZhNlO8FluMss65UxbgQ5wqSc9LZhvf7BxHAD8q
+zg6ZNNQLCcnH5X2oHUS2c5KrXL3gXB/Pscxgp3+qmPzzlAkmOh5VPrPjZsX0V1iNM1PcngvOShq
lT3qdVejGDUWiABBtO/6QweGHA2rSKAO2SDCIv1WbeMPZIUwSZMY41m/1fF788tSmxHCahuKg0Ix
5Xdq/yLdeSg2zgFooLVpqmoWSdVV7BIJ2sE6Wj53qTnm97zrWPrmMZCPhWpzsnO+b7sbJPyrOwxP
NQRab/0xfxy6qGmkEZeNuHh2LA70EyYf0fAlLBa1O6CJEpZFjvqik+wNfJtFgJyhzLIWDC0IlFcX
S6/L3mgcN7mYapZ9TrFf+DJqY4oYu+52d1gL8xZ3VWzvzHfjFcaSzaIStYqyQ9V5PV/XSKK+zkxK
2Ylsn1w+yhnp+afRdJf71DP/R1tTOTXTQCFe9vXOxb3RM6VmSQ0dYhCwApSMXo/uWYtmFl0vLsiI
lh5aYUN1wpyJ4lvfwUFsG3OQF/Q09daHWlx8A2fUv+8Nj2QSzdbMn7TGOImkH89v34cbW45yzNpo
cnm/bgDUThEXi2hUUFMSK02eTvLHtJ/CiabYzu7eWnesDbl0yQJ4Vq42nEBKTl/SJkFTQNhQSpc+
yL3il2rE0k97zzvQM97rzG9NjyvY1GCkrPCmqwczSeciH12IimjC6EcuEO0uQmDtIVW0PdXvraGQ
giCJJDtf1Xher3DWAT8jwGJba7RbLXo/4dBoA77Y5Xx6e9E2IhzyYTrJq/TE6v/yeqho9FzAKSaP
WDpHhi9zL34Yezl0tN3T7iSghqk7p2djSNqRaz9yNaekKv56yBirFmz33BirsSo5YDRgfaT/FB+9
BIG3zJqUnQOzsVnWJi8dmv/j7Eya40TSMPyLiGBfrkCVhBZblry1LoRst9n3TCD59fPgU6tUoQrP
9HG6lQVk5re9C4Sst/27rrQWOhjoZBeBSYiW61M71t0zuGw32rgmQ2dR6v+4mQAn82Z3shQ005Ob
qQYO7rlrQO1YDDIaZ9P9qKmW4nmd6gjxZRGtff/XDo58RcOlIY8aBXLx7smiLnKM/uyS061Oh+hj
Rt/Vi1IOhPd/fMI9GyFHpSYFBvf6ExrZ1KFat2mJhTN1yNQmj6yy8+NdE++qK2rt8P4uPZMD0fmH
0rMjiWl2n6yXVmlTemLVkrEa+2fPb2XkV86ljbL/ldfgt52JzHiBkSFdsdNjpxXzVnqVryX11JpX
i5Jt1G2tH03d6Pz9sWMMCj8HJQiuEv/khKtVBbIOWMo2s+5+0SB8NFbwvSwH/4DB5yUdunNH7j/L
nRJKSzDMLvNhavc8KMI8d4wrZbUidvLaPIBOuzSTOPcmAaMRHB0mHN6pYoiw8kl56Rokyt6WEImZ
7galVzuSsyYuYHXPLbWzjyE772L4p80p1UPjMBDxTCZV7c/S9dd2v/IWJWzy93fhn2ndyQZhh+wA
NIbYb/sw08jZqrwcY7jWbK9dpMbl0U3T7IuYkTrMqw7D46Uag+qAl3X5a7TluIQLrWeASlJxIm1L
+du1aC3UvGuKZ/dJL4JNfEbp2BYHGzMZPUKfPh3iptt05wHnNPPKbyvnW2mLbokcsDm3ed26T163
Od9QdiV3d92ttj7QlPPSI2G++9XXVoNA6OyL+5RaKPvhk3iqEN4H9l7FCrAsWk0jL2IPDLseLlrq
B2FvA5EP0foX/o9pm4V+gMWaPRc4lqiwdhbdTvyx1ZcoLfT5e2WWi7xCYs35Sj+OIEWFglS+lSND
Y2tGVoWzNymwB8orfze0zhmPvf8xzuSctCH4Z69fCST7vvhPzrm5bukWPRrYuVm5t/VSpbEyUFrf
p2AUHxTNGiCRf2sovhfO7pkdR9MV5hAEe0TMTq+JySCB0rHjxRTD6Y4L/0Zc5xP9HuWsj+8/5LlG
2I6VIMVFFZT19tj2n6cUvSbAmVlaouHgd62obaGIaZUiv2YHarXSQoLXEo25a3+0W+sFVbXh0/s/
4u3z4ugCPp3xhM3k6XRI0GCHKJ0WSGIj+iBygfFG6ehtny1RbRdC9dt7HtT4nhowwqbUPX21TWO3
XuYyj1+Yfl2T3WrXdTXI3+8/0LlVfGT/fJY402VxNjA8fUv6jrOjcdepxU5Q5DUvYb6Mt7cu0ldo
vjHPcneA7EmiI9YBlTtwVqD1fPnJYGr2Us3r5kYIX9ZzBMSaFjrKGOIj1az4grvAdqUKaLHFZrgv
kFeLn+UyBoCV9fyzwkbgemE7f3n/ZfyBBr++1GizMnJCN5Tk9k1/k3ZNbfrtkt8g+T3ddPRqVKjL
vPk9a352TVmBNKoJNfBOtdlM3dtsn5utWg59qXmxM3v6cfak+3HO3S15/6ed2XhMa5DmYFzDjMM5
CZK53IoVcxik5/1pvsJmcLx2UjxuWteo479fCtYAkF+TehnVpNfnzNd8xmA1sipCk3qs1xLPhXZI
D7VVXRQxOrP9gKPDxCCMgOU8nXW2pAUg4shHM0jfLzMt1CbsaDNWV6kllxcXxdg+khSvWTg4qfwI
xmeeQyBN4sWlrSHuRIb0xWpPsw0kjG5PvG6B+aMH4oUFsw9ZJkRQbVuPeaYLWntaN1ThMFvTZywc
i2/+2Cx5aDHLvlbmWtZxmaXG3nrp1ufAAYwb646UD/2OxY4td0OGftIM9M2aZkUB08ic3oE8pVsv
ghkM7d+6c8ZwJob8Xpcu90OBFYHLQEKVQ2RiIJLSje6KpyHfgksgpTM7ZIdUUmHTjWYktP///7ke
NSZe1ZSjq9L4xRyZ69YeTGDbn1aru4RP2jfbyTHZkQb4SDBxwBrkZDPKoHasNKD829ry2ZBWfrVp
joj8xhpj05/0hwA2RIwlvR4WrVAX9ufbGgY+IA0Hxn2I8TDAfP2gBrAKX9Y0hker0uNmDEQMDXmI
siDAXRheCLDG4ZI0z7lHtsjwdwtXZLdOD0W2eE2lIXV+s+qlfxiZvyTCnfbxvFzSxzZNFcibtEmv
8r6jrzDIEYjw++fy3B26k5b2PJl5Az3Q1w+OVM6igtRMUfAWFfsuqJuEMVAa/FZ4XRg/AxpNMpwZ
fCQC1GRxjcMTQXFjjK4dxtY2H5aq9L+aW+v8tpduQczLm2neb4t2CZ5x7nUxjAC6T2/oTF9msIGq
eWOaNNjWDMBDAM0huF2QA/Y0r9xQFIXpwd3Z1vG6d7Nc/2IUk+1feGVnrhew1OxUMEHgqvWTlKEt
dCqjaiQ9sQIVLaZbP9it6P+akkGBxHaEMbAzVU8rMlFV3oT2vJaovtCX2NGC/HHN0KOLOtWN5hGt
8P7z+3vhTDhl83uQkyDTvO2KZDU5ZjWJNLEqrD/jUevdq6mZVXAAjBQ8+Qz3v7y/4pnrBQQM+3+H
GEGLOtl8k5ECPZ+yNBm5EAeS6oOw6BesddVc6J396ceeXC/k8iiKIaK3D5tOApBTDWlVKKEly+pq
93Ye1F5IMbrpUdGv6w823IYJAoArEMh926ikKo3ix0Lvpo21th9f8BuwhhC2XfBv6qIEGdqaa9w7
1eI84KiyLuFkDKURbYa+IqncaPp0HGetdW6U2dM18yY66P8aE3oukZktKzlA2mcBzgzr+CiXAkNT
U60p2L7K7L84xURTlSIpb7CfoZQ8zPMwA0FIpfjBuAWpJHPV7M+zsTFcGvugfdCYlCYB/SwKFqHZ
wSNZiX6Lg5lhxPZsu9091/cqPjGpAmXty7LZ4tSowX3P9rB9skm5tchvgwoabtNq43VRtWjy++1g
5LFmjjYea1grXgXQUetPpP4AesxOoRUx+sHqRPgdeCIqpKlLLLB7+XHQxdjQPfUYnua1/kXCJXmS
yDqNoZZr831RD32G6AxXcrStQDi7JvCfLIuCCuD27H2wALx99Y2p8wHOIB8ZF5032MecqSk4961c
t7jdtnUIm3Fm2IXDZTZGgvcyh1uGI1M4tGnux37u+txHTVrLGAOfUsawIfQaQZYtgGCydjW8EzPT
9NCr+vYfmBL4MiHWXX59f7O/DTEYf0Jx92G6IfJ5WrPPo3B8Zn9OotNMPgjNLL7X6Mkf9WZGq3h1
1iNWC5fyrjMFzm43yq6njoNTfBpjckEx4zijmyjUxVBJsgcbnSu7Uw4zSQD+oWuN2b/1aGF4RnfS
55OY+ajqWwhL1XThFbw9769/zH61/iedQIaIj6N5sPurJotbPAkPnTuYh1W/aKt35m1jqwhdm74W
I+ZToqXnNhysxbQTg5szAt6v30inyxssLLfguHFQ7oWFutj73/jMAwKeJYnhktkHJvsV+58HhJkn
CtnMVjJzbV6lrj7ESBvAzVguacaeWYnCHKgA/+MpT4XFC+Hiq1BiuiMBqMeDcMpHoef67SCd/Pv7
D/UmLvxR1QOo4+wwNuLDyUMtWtHPZhYkvak9brzWG2OZPgdTgYbgZmWXgsK55UwGawQEnvDN2Ndo
7Q5YUonPKX47hy0XdkQyYURBmVqR3WyXPDjfvMl9srZXJuSdwD5P5cNxPcmdVN/A6KVe8yWdRQq+
SsPntG837ZL8xJscZl+Mhh2SCESjN41WXAIzp0ZWMHGqokivW3BETlS3ZnMYTHeS0aYG/PZmnEYy
bsm8/jjJrb0gFnfuBZPv/WFBOgTek++5mYwj8Db1Ep+x9X2mbK++moHUDuT2dXvbc4VeyCz+aPu8
ir48NumMhSsIFeebkszm9m4A9gRJXvnudD0YU73FFjM0iMFwMWZAVfiftEbhwIELZGvFhpjTX1O7
mInwJOTl3K+yL32RL+Ab+qmaoNbX4lLP601qx8+kAcNYFxgwvf6T46v5G+FHww12AMb42cQP4F9v
tv5a/3ZfBelDqGJAP8m6X5+nwISthmI2pq/tsD73jXLBWClm/BkKSV/eP7vnnminiQHpo/3w5jB1
VrCkG/OMBLWT9UBOLG+LvjDj91c5d4QQOgkgFe0yQ6dHiOyuaShW2NXlUkUVvj5X9Ff7MA3oqb6/
1LkDRFEPLgRuDpH0JI9zlwnHRVD6yWS0ehZ6zmx974nbn6Rs0m81qIQc66ZsJHVNVxB8LmMTdaEC
OHeAAOqhPLbT+Hno1x/QwKAL0y/lJwp84O4JStsAMtg0lzRyW01PcCS99NxnPiStNE4tJYG9e0m8
XlNhl0FqbroJJY0ft20zXFtITifvv90/kMuTg0qFRZ7C5cSFeDpWs0fD10ode7wMFlk/xd02LeOB
/KJ8ahAUEIeSQtaPjWmYBDZYLhKe+IfV4wMKpkBotsLphggtc815HjF5epApkuYhEPEsi3RjE+pD
gCxO/iH18u676Byh3W4SYaxIBV72a7bthhxba7cjcrvBFOkOVmd2qmEYJnHcwbhrMqw66Zcu/Spa
r/zly6p6wgrb8mOUfZR/bdp4HkXLOMzPuqfAmKz2svxchN1dgvCf2fS7ADLQj13QgZ7B6y+iL7Pv
VQsmbJ4/jleGnk3Hdra0Yyeq9vj+Z3mTzNAPYTRHlEfVkMB4slRbq3x0NZy4Fbl2BBgkCCc7L2OY
L9uVYzaUTMiIHd5f9G3jcl+VjiWzTubxb1AYtHCr3kE2MUGiRztSl7eUA8xvnjrDMG4KUsksapnp
3a/z4Hzcpqq512hofBRuVSbuHECUEbbpPgfI8eYX6rkzx8HhraNXA42fX3dyDRC4nK3s6QWYmtv9
TDVn+6Sydfh/3jvlBEQck4L4NHkurckTxeAHidahUVciENRFaZ3b450HoUEmpTZ1P4eyQlD8/Xd/
5pYjFdkDBAXBTp5+vbdGsx77sZzTBGAyo55ABPG2Bmmk3LI9LGWn34i1Dg7CyNZHjHr/GgXLl6f9
QHLJBrff7Dd8eVWFZ0tAcunIpBdBEWll3VzXo+xRszLquzFo5GGSi3nsa8e8MKU49/QA8pjHBKRk
sD5fP70y3LI2hoIM0PfHr7ucw0fH6nRevYdanzG18WDUU0gBuUSrp19ER5+53zHRJJztojD8gv3k
/yeL53mVn7Z1mtg7exe5vKl9KP26NGIhN/Nh3UytpUIch3/LbcnZeJX3z+Dk9i2IjsVANHmz1mvB
IPM5TW2SlNYusocVdnR/YZucu4ICOOc7r/+PKNDrH6rGCpfrmdS1LcbheTVLD7BAqajDFytbLgT5
M0cOrBvkdqaOew17cuS8bF21MaMMMEG1MikVzm931eU/7+/8M++e+gmAADBdmjWn777NjVrXtI4A
VG3uNcpbxpdcCXHUU1vTIzH8NccN9jLzsB3RgeLum+y/ssTYL2MeJEvVplcTQuLlwWvk2FyoDN/K
XbAQGFPLBLzFaOKP5eh/NtVmIsWRliQurSHwY6oN5fr0IKT1jDuG1j0FqZp/TKaNOC6BQLyYdWHj
DRbY9J69tuhvSq8v5r/fQK9+lPl6A+FR6uHaOfgYf47qiFZ8+snEYvkw6Ol2IXF724nYXwBoBSIZ
aCiSi9drDVbrjV2v+8lqp/JqycE9FTCQQ68L+uuG2yaCaGGFHJkCl9WVJpVs6+rCJj5zYrjYbLr8
e1eEwPb6R/TlsFVaP5HhE27vbVeDjzZ26Q2qvZd8ec4ttbPNmFCiQ/wmzW/lNiqnYWd1tsh+T2KW
B6zKxVfP7T6/f2bOnEw2Llj9nSXPjX2SHhgOnbQC7FwyOZN9aNKse9ym3LugJXPmZLLGDogEu/y2
Pbz5DC6dkawXKartq56L8nrBLeSh4FVnURVI98f7j3UmDOwUpF3MgFBIS/r1txJlI7xMb/2km4Ap
h94yFM/16pXr99xogFzZXZC/bGMtH9caHnI0o6F66YCc27U78xevONQO0OU7+RGINnvT0C5egvLn
8sxsLr0axx5LOn+22jJMKQHyEDJfuzGQGMdbMALbjfIx0bpwft7gMSg09tYS8XifUp1ev2pL0b6S
upMEOe3PTPpWaDhLdSgNVI6bvhaflNy0yEFK6EI4/hNvT4oC2BKc2V3fBIXAk0PjYebmLdngJr7X
e9vBXif7GFQAa8I+GzvzAyKX/Rha8Euvu8BKP+fCSz+Xgbd9UFOVXjrCZ5JhHLZ2RDKXyE5ufL0t
UkqsvK5TJzGbccJCj+8TLhAfYhdZlKPRj/3Bb8bt5f3NeOaMIZHooSQIMPgtC5wLHZD80LhJI93n
YRvaW7gI+YXOzJkrA0VpMM8QvzGzO52BUlbWsNh5NFFgT9bo64BuuJLqBw6b7nB4/4nOLgZIg+kL
AG+MVk7eY5ntnuSKfnTZdEmLdMvNbnYbB9Ni/322TgcanCYj7X3ec/LJRr1x09pdnYQuDuiMphdH
pTvVhRNydp+StEKZJywiUniSNa96Yy2pKp1ks9ehOvh626D809TlYzoYpYiGzSjvZNGVVYSHbf5B
9kCbwnZdcHdu9QZF5r9/w3Dad+cwpudvRtqB101TrSp2qtnltzONpS5c4N1VsT77trwQ2s7tUNgr
wCsAvL1tLdKrtNfNn9xEY7wXCWZJEZ7G9YWS6NyugXQL4BZiMaH05FPauAzNbccqjPEh61nOElX2
oI6gb+T/8fpg4RPPdlwUUpevNyhShr3TtywFH6AK62BZk6BcgzjNRuPCUufeHVuTG/QPaPo068yL
Udt6CKKJ7mnNzcx6IB3XS2agZ4IJojJ784/5AP5gpy2DgFaJDx+cI1c0wS+BLXgapZsQS7i5Cqlj
A2jqL3IkF42jZqsxHu/aKrbshabW+1vzbTDnl+zgvl1Glmz75N1OGRNzvzCcxANEdT9X1dxzibrZ
jOG119yZSpiX6odzS+7wp/0k7P2lk53jglgtMlLExISpdg1vaZe9gXJ1zDCXvFkteamb+3ar0h4A
ls5H/WPLcBK6aaLPjeUXXgKBYI7LZsyO9JOcQzuCKHz/dZ5dioYEwnF78/h0umytugVC0nGTGitL
WNM6bqBIlh6HqdQvUET31/Q6GPNUzHzIpj1y2FO1DDIwBs1YdSZWP3oHPV3noxLzi1Gs9qEqPVqi
uZ8inTVg0KDKy6C7nQ73Zn3qv53f77qguV+fSr20tBz4j5esOBOBgcjGJxyzjFt9TnH1G4zlarPG
ToYVzktFaLX58gFtnktYhXMvnLuObhiQlbdl4gxVrnTszEv0yWiOJuSKyLZUfW2YzOvf/7Zn+mA7
uJCvS2zZOar7b/lv5daBMIbz7SaArhFQRQDM/FmXuaJo8bXPNQiGK81pgqdxXN1kXdvCCCU0zbut
1pfb0beGK1nM5aMnq/X3+z/N9sy3X4PtjYgIcoIID5+eY7v0eXQwn0laZcH8QvrV258Wpza0yNIs
bzjam4uCmYdomXkHq0eAlFaaUuGusGYc11yOOEC3zoACSFGBBnQ/9b3WTv2dU9lO9UDGPxWHoeHP
h/O4dkU4e9XwGyyb3/2rWldkx8EAwXon9LY074aA6e5np6AiCCUm9f6N2c0ZcCGld9s/eR1MbeRO
NrpxmhMo7HRcKytfAP0MSzxbSlpXmmc1xrXwDWFFQZ+6doS+t0x/e9hsNSAOVsTYIibZWXk/zcuI
RCn09DWe0YwnHNmdfKndvKyOIPLBcOUNwnRRpqEvErW+bERMfstMYkJeV33MS3Omca8FUx1OYznc
SFUsaVjASVhDZPwRsEPzyXzwi44JyjgNKOxUlTKayLSKidwTeLQP0midf4xON7tRYeYyj/VB8l+O
RZo/IJ03yJuqGIz0OksH3TzgYgdue8qCZfpaSasx3dijOe69bMtoZMfWnrz00FsAuw+rXyisIcDQ
bvU34Bl+f7eWhdHeLqWjuuNYUxL8WLpm1SPg7e4ctatpd4eilahgdch+jp/0utdqdEY39TwOTmvH
MD3qJ4EKvfYDB87uQ9ZVlh7Dqm+dJZm2yehFKN1Mt+9rhVdNNNjWerdzo0BTzML54UnTSR8Md6Lb
jcLd8M1xh7mKkRcGPGaIHBQWzGpTD5GDQ/UX3RF9vqLJxthOBRNAfvTznLA11/WuGWBrXrk9++cR
Bm7zwozDG0La9VUeog9jfFepqU0fYWutRjgarbDuGPRYH5zZ3RY0sezyl0S/tP+aZ3Wtrmg4L3eo
Y3XNw0ZMyA9F5phlWM6VmkLhuOsNLjlzely2bv6KFowZxMrUlkcjdZxbXa+0r4HiH0SLlSIIF14T
SZWn/3TUdU6oj2k1x4tQG5IIgdF6QSgLL98ieCbdS8MwN4tsu7ceRroc862LpA+KhopnDK1GWirq
rQHvrZwL5ou3tOJFTL4046ApGV3oAHbkbZWOjXVVaYUlr4tZtv/CteqXuBVt9aMJZDWEVeCMVthT
jx434RYvBbohz42HRXro6jVCYZm2BF+KKdcNBl+VIcNslusnrddIBsuyL6YwcJjOhXJwC+Nog+wM
jugcYvqiUYfH68616PPZMyjyiqZNREkr+Lqymj7lR9rFfYmZ+C+x+MYQG0a/fpGZcvMYix7/wUUl
r51jd1wt79NqpI0dWUUqnSPjdfgKo93ngvJMGvo3C3dkYmXtZt3tCCUi1aLRFZ6KLXjTIPtyB6hV
2++AxNH2KLCXKQ9SNDEWh9RPWpb26Nl9493ScBNfGsGg78VXFewQNck0vzfG0nC/rqWqrslWwdMX
XT4B1R3qdRG3a5VZ6UfPLIrxvnR6r4uQmAxuGZWL8pBpgbrvA339MZcbTTCYA7gOlMZgf+rzSugP
G2JUAXch4jBcpbX902AGUkUQVoP1xvIne75iEjndrXQC3LDGSisLO4RfkJEEyy0einIFSpnOA5aI
GyyRMLWMGejZWLbfFswaYTzYclvgl9Oce5D9VH/QEHZPr+e0r+aDpKWUseka5SByV3SPfdcaAI8V
b2xwtuFpGqpu+WrkMq0PGffLx02K0oPvounPbu8PH1HUxdXYmibdgNzdCWit9KVUiLz15oW+EN6D
h/ybDeEH/bU7o0dm4xMUPvF9GzXOh5X54/3osrePOQEBtOhY+ZHurkMZIQc+qMi1sN+KW8Qb1Tf8
ryp1zCzwbLfdZhQYwWRr0X3LtUkYVzYU9adcqtY78m394APRXskIu7P5Y5922RoBClyW+155YNGQ
hfFEbBXjVqEVgc5hWBdqakJ70PM68rp6Ho51ZbrZsW/Jp4lxhqwPlokiPhmJ0R2dBnuzqMhm4F9z
ZTo/pb0KI2ylWaMATxkX0slj8yp8w0JP1d3jCvTlh6HJ4l/PG62HukE8Bj5jW/4qpnH5pVeeW8b9
nE1euEAt0ONFKvuJVnkJNNXYdFgy7L9vROSpiQPZqX8CY0ifZnedbru1Vb9X310ZG9dKfpkpvLkn
2lWIEPvD4dtibjX2zLW2jce6MdovnjX1//SpUTzRTM5xvKnq/oC+p4EjRjH7z05F0xiH27ao4hbt
nt+uz2DgJtXzuUsM2XZ5vMy5/rHztWpIEHguPmzSX9yoAlKOyfWM0VyEolT+BeXt3qMqYVdHpe41
fSLAf5Yxg29X3YnOdb7lYIJS3CGkp4eoeK+/F5+RDVJaOEf5sAnvRxSQ7dAZHWSGa9fJ7uy67asQ
WkuOULsSY5zOE/eZU3kbvWAhJj4Z+MBPDQMXxpwiW7dIa8vi59anm32gqsBMyBb29DxnndF/W1e/
+cpwcdHgInWo8rROzk2LtZLmJVL1eeJjNdFxb1jB8zKr/qeNjY194Cpq9H/UvA7OMR1TA7OGXOn2
QQx9+8H0mvEfC41BovxiinupjeZ3GgpiixxrkmtozRQwYWfy9676ThVuPEwruJdQ1Fvv33iQpS3I
YdM8htVYF+hCIG6HqrnbtZ+WLVsdet9NLaN00tOEXNL77lLtVRE9tvSz36JkG/lqmMYHckiT+FIX
PbTdoAy6WGna9rP1Zt0JO4nLSjyCUaB49Fxl3azC9MsYsr4yDqtWr/qVOTvj9WQIz4m1rpzzu9r0
tsdx7gb7aneTz5B/29avYw2gMpLC9GSU+0FV80UGKu5qBJsLFsnBLY+Eof+Ak9umrh00Uin6s3T7
IrKcp6QVqB6brliMyHYXFCJXZTVaDik33dxfrZiG8dv7eS+p95m8FwNWOhGoMADYOalfG1KMbfZN
E3mzXHvpEVdL0Y0vkBB3t9Gqo3GUehWJdp7nyG18fQuraZruhtTSwYS0OJAdVAblDwcFjGkTrkj/
xZzwXwlL+qtlaGf6PMSjznFml1odNiiDHrwoa9zQhtrlceLaqzLMNG1TfLOzWVu/Le1gVlFvt873
Wa9s3pFWVIAqt95FGTclXugoGpe4Pzeg+bdR9FzZM4IW5CF9oR0qMxDpDX8l3W57e99kJBXGGOc9
XeEKldHF/5gy81aP0+D5xUGbm96/Woc6fxh7XdnPo2GtFiY6JhrNxDIji3qaDahR5JytLK77ABal
DjkmveqEhh0pqjHjTRBM3S7guzv1fCgbQ67XjHlNxAWKdvVDCEmaG+m6SGVsFxZifn6pa8YVLay1
imctc9xjEaxGG3P/thKRCHforofVI9qbbWqWH3s/08obkNRD+cVD40oLfUQsi1s4k0N/8Hq7R/AE
i2JsgSyg519syoeP2wq+NypdYcmol+W2RZmFenXoTsxWqTeV/rA2/lzfAyV1njYnKLsoD2DMHeY8
M5qDEWQdVsOITgNopTFpX/dzt72s62Z8TVEV4RZo+j670wxvakN662x7u+kaNB2KphivwBANDzLY
YSOoITQBV7S57v8iKnAHExsO+GU02vJQpdrmM4HIeu0g5rEQkYdcDXWSdMopavtg+qRZfuOFGUdI
HDUx8A6iqlPW57Z3a5mFTeAuAj93WQ8fmrQYxt/lNrbfXL1wyVwcW/m3heFnd0gYYllHGlfJCNRA
ejOMFRaTQav5qN/pdTfdNYs5OddKc8mZoIk2X4O2Hlwg5KbDOWAA+W1epHvT96sZXE3KKCF2Npm6
EbUzdmFfOOl8hf+7scXC9evvsoBxhAjabOchHvTWk3T64B8yrPJpDQbzNmMIokUyd5r6rvdB6IVj
12rBNexceV/bCqrXUm1eeY1U95RGU0WT8ijqkjurAQjZxfj9yT7kqOpovQym/6HK0VMBENmiYzQN
WdtH7tx0L7aNUxdHsA5+2lmTL5ybrbcP3PM6s5AsAxoPJ9rYIhMQvoNiWzc/Sr21qzu9hh4Oh0ql
3+ym2RoUwP3iO+HJqyO3drbPAS253/M26NthyOr1c7WtvbzSoLoKdJ+t/W+Wa1Edq3F2H7NN7Ghx
3RMUoa3TfujneugYujjWL7KPTbtXSyCflhZVyXCGXqkfar8YKigEyvOuUl8WlJoNsvjHjjnxv1rt
9gp0PSClcLYaq0HQ3FGPyG0NbZTT3zBDCwn1Jgn6drwqpiYIIoHkcRfpKsj0iOyhaW/XApAMmj96
wceSAtLjFkirC3PNSg9F1adBqGvuUB1JJi0SS5xs+aiac7SWXNJZNdL1VpqzLCOanmsDG7FnnOZ1
Yvk8F6PPeCUwp8/l2HlmzEjTdSPDIfGj613jGothzfdsymzzyhmyNU7LuUf6iA5yHols0pNqtNb5
0IyjJqNKgaxIVjNDCd2Y0/KBdN99bkyZjxdGDmcaRHubGhGAfeyMoMjrpk0XtKvhbJuVOGknDsbS
UnovFGMB2ikXGkRnlmIlABi43Xg7Pen1Uoyb3SKtJwuRTyelCbHI+gpSrasOlYRPdaFz+7ZVjTAE
CGEbrSoMVE7bqMhP4peh+WayzcCOyLDc+03YzoWZ35n4SnbBEIoJm4EQzEl8LfEuGuoh02F/68X9
6HAcC7Nx7xwF62LW9T5SVm389YxtnzCikcLE/IwoLnI7qWcXup7go9LcTvZQJV0gL2lrnHs0JiCM
cnGn3Odfrz+XD9rQtDHXScBa+h9NusG0IsT0gF+8/XkYAj0NVc5A/8KI4dyyzNqYY7BDPOSdXy8r
skYUWyH1xLB6/ZNWlPB6a6c4zrQK7MioQHGFXVDOw4V1386NAebuw0SE33fF/pMvOc9UDnZeGUnj
NXZSaaVcYqFXMD8sRb84zPQ0u53wz7grpWcMF7rV584GGFmDKcMO5z+deCCto9dU/0YS1MHe0cqK
B6RTmrB3y0tCbmeWgunBYBw7GaBDp41xitem1gR1Ky4fS5ytVRp5aTpdK9H/tTwiD4R7EBMw22AU
f9ru7yw96/JlcJJ2spxDihHNMSOOfno/yz0zMNnVZ5lym4z0SHRf75hONFKX3eIkEK40kkdH9l9X
6rcnK11GdDH07Of7C557g/u9ssP+uGROT8Zsj12z1AHsFXpwB2MW5t3Sesie1tUlpfkzu3J3v4H8
is8Tlp8nz7bOqCrg0WxTpnXGcNgw4DikvUrba5Fq0xXSxT6mkGJp6SP0Rn7Jtuztq92xHPuOJDog
dHVyBzTVRKnQdbBnRGYfPb1Ib80aIpIdzHr8P87ObLlxI1vXr+LwPfpgHnbs7gsCJERJJdU83SDk
qjLmecbTny9l77NFkEEc+aI7wlEuJ5HDypVr/QPKw/PGbXQetJG3RGWC4w+o8WwpMwW9BSSKtOMi
aomAIlpPHUJn4yK60ABnGKCLfBFdqDNRJMUqeJ3XiX4EI94jlWK07aNTJEVDdjkWv8CXFI9zWxh+
GiGzu3PMpDIFm1pFRFRLvl3fTedLzE2ErK+M+CVxZ7197QWrdYti4BGzr/LeCSjUSKra31IBt95R
7E5QFHX6na3nqX995EurC3j0GXt1oUfdZXWrWi0Xctuo9rupnxQe23N+0Hu7eBiVQHp1iOVLhRs6
gEX0dNfnRo/Q+RyrWjuKc0wQ70rPrrX4kAXl98DJza/UCnKq9s1wuP6h5wcWpwROq6BcQDpbR1cp
GaDnaqZ6NLNwQQzO6L1JTW3Ku/K8MdT59cVQ1HGRAiSrwrjzNBhR40uTxAi1Y60Fi5flbfimI7V+
RIs/OaQazf/BtMxX5zpAW/E+F6mOYIKJLfai8zaYc1v2SyIfO72uj04f/DBmecut5MJugZDF9GFI
ig/ZGtFQDVEZ46chHyelM2vX7sf8DwynuzdYOzj1vrVjY4PbfWHZ2C2Q2PgfaLp1chWbPX4HobYc
55R8XjaiGEGxIj70kp1v5HHn3WJhYQ5mySHI0fVYLRsmpOpQGr1yxApo2S+Nqf4hRPZ82J36bYM2
icvl3SDD0VPuQkh4IyJdmFsE00x0YNA/IftZDR9HaWZlNC6PA3qI+2YAzJ6aSUCRZEncftT/wYEA
oSWKQs/SM2ukWp7SE847eTkaKD7tOqtpj8AchqNhDNkGHPJcJpIkks0pQGhMMGH9dHM2hjkWRm/K
xzwoOdmyZLVPwq2i3ilj1PxwMlyjkIjTimqXJI6UuNznUwdnulEe+q5OIf1a8oBh+OQUr84c+Gmk
DEhoCrDJehp00lmzpxKASG9svG80bf5DGaYk9Ua70n9UChXEjZN6ITwQ6UEIIgGIodG6R15n8F1N
K4WeBO7oOMjt5M2LhjWpUfW3wgbU7SFwX49+F+A0sFJ4KhCQUCcjRpyuANetqg8QmY6Ury3BgWlo
zWaNvXxBUh9QTT02RuC13LyHKp7QBVO6PPfSorW2TGsunGjdgJ1Dg16Y0a+PmdRBQFHymot3XtJD
QEH7qMqtsVfqdgtEdGEolErIPEVAPD/RhdV1cS7aM3pdPQSx3T2kSodkSSGp++vzeyFpESfJBIKF
eyAn6nR64Zu1ZYtdy1GlL1B7UmDQDzPKXNmIUZfGQXsQHg+fxTN6lYypU5TFOfY1R2NKynvA/oU3
D6q8sVsupCPEQJiQsNqAsK6/hvy8kIxKl4/mxP6HTgO/5jDNSaIe7KSuBtfo+uSPmayQVnJbpFvP
zmc85SlwBusVHNPERc25XO8R2Bl6H5qzwmVGar1r0UuGvpIWFN7oPGYVZaV5lHdg0tX3KFg46D/U
mv4DkTjnq2NW2g85ncavAb7oGBDRa33oa0r27hQJPfGR7uX3VBvV4UlV+va909C/38k9ONqjhsLB
o0Ye+JRGtvGtUuOo9nBal1rXaq3+e2Mky53Wpp2EeB0kD6+aKZtu5EgXbgJQu6IUI5SMz0x+jMQu
2xS031HD2YCC94Q6uRTS96Xe5UI06zcy7vUxgRNmi0evzKIL/Jf48xepQ5tramGbsPP6IWponNGp
16WscqU8qo7Xz8kzOvDlyj4TbMEGgyAEpk7QOR0LRbHcpjMwEYcSOn5toLQPmWRN6sOSgqR3nWbq
7pBcwK1ACuPoG69YqdwZg6M/EqTt+2kB9LKDTIa8XkcLXHWTsWzKr4kezNZDDSbYbQAnP00B7vA/
GyNz7uWxa+VpZ9eRaVK9HQ0UDQdDST2ULIzosY0mg655U/WlOwknMTfMzCCEb27J35bZWbAzREa0
O0yZjFSqWtXN5EmtmbWuJOhXO1zV4FjLS1OHN/0kT18MSY2AzeYmH9jlth16UTJWxdtxHNuDMXXD
/KAHOdXEFq1X50YfnVh7W6thQuEoHFJET7ibqyN19jj0S4qU5g1AnRmPQpvey6frK7K+jVgQ7gWF
egN2ted8STRWMolz0R9ju7JRgEBuzdeCoM/uBrrvww2lf/WrU0ZTuEUNPruTGFpA0wXXnVogaLHT
vYB7iqpLkjkcNbsJU9eOKryjorEMv8tlag1uhIWIdGt2SEwflU5SPnNakTjPswW4/KtngZIkR02m
XAG2VRzJF0fA6hNg8bTAjm0bDF6JpsIuURLzh6ODaDCrvHJ1qw03gvnZG5QJoGQBVA7QHGDvNZQW
5wCq71XZH0eAcgMvE9N5VHKK46i+jaicJfpESyaag1J+k08hTIo6rDvTk5KqBbOjhMmWTuA6FFgI
DIn7hZoN5T7+/3QeoiJOYuQr56NelM5j2EvJ0ZZHzVvqNt2IcuurjKGYbbEBSITUM4BvBo2UnH9c
KGv0yY3e5dltBf7Ov76wl0ZBQAacO4Jd6IGvnkV56iyBpA7yccn63IuWFPpxk20RTi5sZY3n+7M5
D5N3hto3UH0a7ZSQHeOILqTGZYQC7XZv1b3iqanwqodvU8b1nSPV5oNSFONGED8/x/wCSgcUTRDM
oIp5unLl2ILb0Wf52I9ZcAPkLr6pYeQeYiuwjqnWzG5phstGonCW2ItF5LnJCUb+lCx6lfdoA4p3
2YjaIuad4HPUwMKnVoLkHB36YpKPQ5XWOo1Dei6KOrdo8+lyfQfgLuqQ/aNBGlmhZAGURDhl47ed
8fOffxtSC7AcuGvOrrUsdBDviLrlmCmZelcmoyk6unb9h7VgWwOoZcgn5OLonnqt6ByCCXKW4igP
jR65YK7DwgUWikbUXI1FvGutNldvmo5sw5U6DEJ3Jqpfjat1VODdIBrNL5rWmtOuqdCi8Xq1bt+a
vC0mVwbE8Q2T4bZCaLse6GLSXnsaOf2PUx4lzS4Q6cyu6eq82MmhPP6Jr0VMCaizknhndPTsdhlA
+7c6svbf5L6rtpys1gmfmCqIA0jIsEzn6qC6WQWx07XLsTGU4EE2Cus+T0JsNfQldX4WoPL+xNS4
bw5W2Zgfr5/QC1GQ6htPUfQBqECd5c5QytSW87McQe/G5d6aVePPNESsYqenuTUJsFXwWCd9krkt
wbHwRBLxJesmzBwUvaNIeP0HresATIaKZAUlKpEQUYY8PUnYKyFZV3fykYA9SnQ652RAHwuDNkVD
SXrXRSkNWgXEV+7NuhaTUcqS9nT9R1wIxAjSk4ATvChPrq+GSZeKMJib8ViVTUKZXp73spQGH0gE
q40QeSFyIAFKPkZNk2R5zfPU2yAg2V+m40Kj9LHuUvAeeV25Y1jJtwWR38vTJPtrkv/Pj+m/wl/l
279SvvY//80//yiruYk5aat//M+b+AewmPLP7r/FX/t//9rpX/rP4/Cr6frm129vnqr2N8LGz6cu
Lov13zn5TzDS37/Ee+qeTv5hX3RxN7/rfzXz+19tn3XPw/Gbxb/5//uHv/16/q98nKtf//79R9kX
nfivhfys3//+o+PPf/+uqi/WXPzn//6zh6ecv/Yx+vXb7il6yp/a9V/69dR2//4dSMS/oEQRV3Fe
oMvAVvz9t/HX8x/Z8r8QAkE7C5oju5Uc7vffirLpIka1/qX+1WElt+DviD+i9Pf8R/K/hIImxB2E
R0j38Er/n68/WbH/XcHfij5/W1LWbv/9++nVyp2qUm3UaAqK2g5v0VXOZDRjO3M7VL4DZA7A1whY
GVXyw4tJ+XvUl6Oc7s7/GQVSK3cMR+HZkuhFZqbmpUO9RK38DLVPQFhODlYICADdBwcgDtYaSONt
cAsvfhmJGXVADgWlitMIsJQRKHCCop/rarmfG1ACGO203vUvWyUN4tNA03D1aZT7BPt5dWUDZYti
26pL1Ftt8xYlm+kbiH0wanI5f26NaHoIJyxMlkT/OdnoPEnypG98qcKWfEFR+es3GHSvKTySh9nr
TuBYAn/onaH08XPX3+I0BN5BSko8TOAKfAbHaL+bR1V/DxwVE8m6rvdWL0/7WSngIEm1NW5MyvnU
A2BDPJ9mOvwgxPRPp35wJEOyCqvwxzBtjuA59Z2EKIp7fepPoytfLSqtFHtpbPHd5lpfUIplBJHG
MPOBrM6uPZbZrWxKAiMrNRsfdLZ/OZ64stNY5oRgjCkW4MX+xVJUVVocvn09L+q7fOqmLx1yZ8XO
LotPMiWEn0rYDK+zXBIfSE1TBxyAAJIQpRfT/GLUAD+RbiidEA1v3XrMmkR7Z3W99T1ekAR65Vxa
SFyQ8jKlLJ29XrFQtYZa6ZTaj1nO2yjucByw5+SO1pK9sWxnm+N5KGGxZAha8frBGFROCqF6rH2p
a5OPUaDftZLVbBSrRdj63woFU8cgrJXwoSPgnDFRk0LNRuQ0Kz8OnIykbEpv1G4aHhE6bt5kvWG9
NsBZZOvihkc6WrGMdUkvfobLzFPtl/b4FrLMPWSNFt1NcECT9MOYqIlfX7ALsyh8dulxQMCjPyV2
7Mu9EasjXnFYo+e2Gbr5nAReoUVbUoGXRyF5w6cVO2x1VfK3eoT68BOqfKUASrSoPSZnEB1evyOo
ldPRA56CBs16R1jo7PL20isfFatgPyfjH1Qst/yBVxnq85YAscQ4vPHo6a2blkFXDzW7km/RtcXF
1asAPLd0uwaAZI44yb0dJOkNBle4zmV9fKjVItyXo2x6r185iz4K38lTkzB5unJqAQpGDVi5seIt
0QI/OKAlvWkyfhYdmVAqdJxo6oH0YVf3Ehg8E7lDPtfBXsqzO7XbgbTeq/n4Yc6HjxEKGjvQrTtN
Lv0wro9wB75PvBZ2IfU2txRNYydsNo7Jpf0EhET0VHnSUas8/XbdCNMAxXzsxbT+owTb6QCVeivZ
uDQIsB8CNbuW/EbEhhdHQzPQkZYbBqmqrvAlaShAqOrhxqa9NL8kFTaCXIDuWM3TUdrWTssEyrQf
YGJy0wNM/ZgS1W6nFvjn9R1z+rD7a+ciC4K6Kqh6DdOi06EAjARDD0TZH0Ax4zto51D9jcKr1ETo
+qfSzsjred/Ic7XxkeeHhgo1T28QILyiwHKIn/ZiLgNYEolelZWPDuHwLcG247ZoQ8mv+rbytCI2
7nprLH+17OA3Y55mt2h9Bq4ZgPO6Pgdi0U4COp0ZNFhU4gP+DXgon/4QCchF2eE96ath/aeMTe++
modsH3R4jKU9jLzrw51d+MyyQBsKOj7dzvWF3wZ2yDNVKvxEz1FPQLgyVHcD2/chCbrxJs3LYEYh
X58/XR/3bO8yLogKri0kZzi6K29OWHtjk4w9mRO/6Q11tw4dgNDYuB0vjCJQKpRK2fi8UFcnRPA/
R9WaCz+aZ8PLZRLAOhm+Xf+UldK+uAop1SH7idfG8ytntW1HVcJOJp0KvwmyH2EVP04mjpxxHEuu
owyxlw7F20iTPhQgkaGvGbsxMP2oDw+qlhY7pajuy6lpdlP1Shmxv38ZaFm6bzipUMw73UxG7SSg
HuTCz8d8xEPKGHdFiideHvfl/vosnJ1dMQkvhlpNQo9vZmlj6+on6tQfF6VpvKVCzlBV0U4flJC9
hBS3rwN439jCFxcZeCkJkEBdnKV0w6KOcj8Wvt1MaACYdeTWZrRVZ7k4CkAVnkCyTTq3OpepViHy
haWLj3WV4kNeg5m1BJ+vT+KlQVBuEBhgcjo6XafrJUtGHcuTlPuNYiMw3auAjsZR2ZiwS0vF4xTl
JSQraFquPsVEF9wKqoRdwd15CGw9/RoFo+HN7Vi+Sag83o5hN8ASkvQt5YZLHwi7R3SEOZdcJ6cf
OKCN3GfFlPsR0nmfdUiUntSMxs3GNJ5KGfy170HjskwceqG6czrMJNwQpn7O/ayXuk+1bc9HZ876
G3i40t1MVdO1u3k8RnkU+Z1kZQ9Wa2v7POcNEEag/3eS2Wezh3mXWXmJvdheVJjOJ6vXv+Z6Nr9L
8S6/52E/+KaKslmaChATTRlvasLqVpP6blfIU+9JktG/A+Iw7NOwSXdFNiDc3y/RXSA3qKzqUrzX
oDdAzipiv+tIQ9KwDyDVTelDlS8mUItNL7YLFwyBkFuGWgiG2WsDvaUNUOix49zHLs28K7JifGBq
Iq8MY91tQj3aqA1e2G3sZsoTQt2K61VsiRc3qzqNU60CCvaloZV8Q8MPAbcPzUe+l4ZjX/QAJi3u
mGLe8rgRSdbqKoWpoAtIttDoWZdGnczOhrEcMn+Z88YzWk1zF7TbPC1tkg8mO34fWkXjhW1c78qq
eh364XkTngy/OmY9J6yS+jbzpVqf3BwvIXeCQ72RuVxYTpTouEn5ROpOawWmdArUKmgNRqGRfDOR
dd4koVLulEjtD4bWbGlcn08qNwnqIMiU0MKh+3a6nAvt17oqo8xHq1b2iqT8OhIyv9kITEBeNjkM
ZaQ/ShHk63wa7OP1k32ergggEpko3V/wzOt3GuKXAKtMufKTOn2kUxzAfdPLd9JSTnfsL/nBysKN
aPkck063EWNS5hHQHEjh8ipmYWTSwT1vK78ECBRClSt00wM4NkQeEy1XO72Lw/s56yTM5UIpu9UK
8sVDowAjr+Ua9mqf5X/wjnXg2xT4Ln94Jr/5agUngn5pK93PESCft71ihCpeEW1Yv5+BE3y8PnfP
IufrD2HpyKyF8Sjl2NOlU7R6DOMwKH0Yz0n0nprY+EuPUcm8g+mj/eIZNzmgiPs+8NRQqBKA+agy
6M+BXO7zcHK+TNki8F4w4Hfm3JjfmlYZLI+6ofQ0JpmV7JR5nsAkJwIMTeuH1pS1zN17NBis2K36
nmcX3GL4i8DdO+UAr7X9XIDPwZkmLL9j+RaPbmVXVYVkems/8k7z1Foy7W9w0/H6kMox+p4iAvfr
+tScvXFovPEiB08icH9nYMrcWNJikePKpy8X3LWkZLspNLXPGnXNje10YQcLGDeKQtShsLFY1TOK
YYFCW3elT9/xMQine2V0bKQCio+2cDZRWxwlr3/ceeWWRitVL15VlDCwClkFolpGN8Ju4sIHqdUf
TUwlb1FtmTwOenjrqPB6A0Dk+wktCEpIDcTO1hq3LEDPv1v8CFHLp/wmcDunmw/md5nCw839AQcE
lWR/QJWlXgBxTCH9zdwKURoK7OXn6z+eNEcAVXXeioSN03FNM8Ac0NBzv4ut9JBUpfxAgid5OmfA
QzSie4ijxP4edFaLYGlbHCCzLv71H3EeM1UhSirqSsKKwlgdPEeKmlyO0M6XCq36mGlWfESYotsj
fAlYNoyQP6dsn9wl6HEfdAyiNsbX+cbTg386/iqCBd0s40Og5X4d909hV9jvDX1pN+75S9vs5CtX
yWvZkhTXgZr7vTaV7+puSd5NKA3t42GUvMQwqrsQz6iDlMLiHvQSTBoy/Bt7/dKX0qMQmqIoDIPa
PF3trqVOD8JQ7DI60C39+52i5trN9fW8PApA7+cVJV0/HSUKYQJWDVmsFeiy1ym5+hbytr3xonqG
1q6XDdQZXD0uHSFUdTqMNjg40ts1yXKSV7Thx+jD1M6dh7299KYz4sKt+2l4WwTUJIoC3w2cLtNf
tp5p+2WSzIeiMtKbcO5TD6fELYu7S3Pw8setUuweBbvEUVr2lF0uvpoV8zspsLakD88DswrE3SLX
MODzoGp3OgWY4mpgUpiCQq+yT5pWF/cLDHO8z6ONUsF5HsVI8JVokys0CddxAvp9mPZ6lvvzEisu
hr3aLkIvY48L3ffOKrZeelvDrcIhxGDEUmBl+YJG52qlZqKvg18aj/jk6ATS6/D6Ihnl86jBcrmZ
tCPWPaS2CxHZHfLcR80t/JRrJWrmbWR6UW11lNbL4NVpqRgPQz/BchOwqdOFG4Mcn/qZ8YKil+6z
MbT26axXrmO3s68G45aw/YX51AQpCQQC8GnDXIXYomjlaJzpkUUxgr2m2Ud72yifFkS57qwlLw/X
I8CFpBDAF/RLDHd5YRpnhjJhqaZBKaU+5YJBSDL92VU8HtEzL8PiUZLBWQwLWXic3iP4chsHtmfl
JbIe6UEqw/uSJqqX9skhNgsPT92DlpV+3gQefmpbGYeIRqswQoGNjSNewucdFKWtO200tdRP1aK4
mXL0xMBQHKLx+xLqyB3PeBDAO96CRV8clhYily/ZJpWx0x1ghSHsPsdMfU1uRl+zJPHojlNXbpM3
oVmYtyHiMFTJzHYjbl6ITDQwaSXiqSJ0TFe3HQoySyGVU+rPY48+CsrgHmizbuOmWYHJnk8Unh14
CokThQPh+gRb8oJZSZTi64fTPfbCzsFC3OBx6hzrZkRN5BZ82fKUdbHmOUovP8jD5ByNrEm9Sh/s
hzhrjI0vvxAteZ8QwURpFZyF+PMXT+3WaYogX5LUt0oDPHbRkebIseJpmf3qli1IDxFOwHvw5qQB
cToUtBCbMjVfnyIe5hcy5ntq2OXHLnW+XD9qF5aToEVzmAyWKt/6Ss/VGk5kayd+XQe5V2o1QhOp
vYUpuzB1xEhiPyUxDom+Ws0WlZU5r8rEzwd2jj0ozgcbidFPRT1svcMuDAVgnhIYqyRwq+KDX6zS
YMUDCHct8Z1Q0W/p4kwHK27mWxsZJ+/63F0cigYRzRtI4kAHTofqJTQEY7VL/CgfFm6ZqNktswar
sE/0jfvzOaKvwoxQFOBtw1VDy1s7HStvlbLvByemk6CMH5060l1nSEvfqAYsR9O8vWnkRr5Zijk6
mLWpv1kkszhqdEHvNDsK3kUxAk4zdc+fmhUa9U6aDFBR4eAVUxOjq4yQkpnSBNEyKbkz08x05yIY
HtMF82AjmBy3nZtsA3ByYe/RW7R4HVI/p+yx2uW9bKZ1u/BNEx0bzxwg1c5GvyVvLZKY05kTMGYF
1XOgJFyaqyRHQVQuzoYq9st6GQ6lUZn7wbB7f9KT0jdNKTjUhKONG+x8a3ApcDtTASRPBkxzulza
HHVDnkWxT9koBXfrGPu6pExhWcPH65vwwsNAVJlxtnoGKeDudTrUJCWRHEHU8PumlPyxt/WDokFN
7sta24+RGrt1WXePxkhNdESRxDXDZkvr9XwlheeV0Ljn/7GCW52EgaddTRkm9hsqLQejzLq9MRnl
RtazUpQVlwLDCPFlmFxA3tZpSN9LgD4QnvJxhldIAUJJ2TeJHHjSEkx0nAPtJpvb7r7Ky+IYBU34
ODvF9zCojPtlHDRUDufmTpuX2t9YA3HbrvYY0dqm9EDI4YSuLkWFajJ0YlWsgRQcpXicXPwI2xsj
X9TdXBTTQ6EO3T6HeOxl6mLdLFVp7JYmXvC22CRTXNp8lIJt7k1BpVgXLZHsHFHaMiM/bE3jWzDP
SGYQVbxoSo0NrsR5GsKqsyp0HcjXKJOebj6j5WYG9Jz6Mtub0m8LabOnFg8fjAJXoWs71OiEtkux
VTi8tO95u0AWsGTwTaQkp0OrfRdD4q5TX4Ulup/gie0wNdWpuwzjTbdU9/osvYF7l4PZnlXfjrTm
w/VlvzDPvGlgWdtcoESwdQ429n0fqXj7BkVd7jW6DjdaiQxjQ+6wcdVcCGLIqAOqBxot5no1z1qc
RGjViVtNVdtbKTLt23wouh2/Ld23BuonfVe+GlDDS40TLZzM4MRS2TydYcssqjlJGXRWkatqJDTV
aLv8g1QPsDe5JENwwFE9OR1GK2obZLGe+OREDyDw7UeoTdLsJVU3enKgkL7LUnxEwWz2+picugjC
mn+R69bODehAlVJ9fv3KCuoE5STyL8rTpz8p0qB92dOS+Es2P6S2Xt8nNlK+ESL0G0IvFyInzkYk
esIZSjg3nY6kQ0JFzSxPfK02Eyyo89zeWXrfRhsJtbhLVxEKj1Y6RJAvgLGuv4j0S1oUnOl8W5uR
ddDNcKfH7S9UkR4JV38juk8A3VeBuuwc+oNgpEC0IqKzuv66RpVRryVV5uEYHJYW72QtrovdjE8h
RtRh5g39JvHm0nEEZEHZHFIzVY3VoiXYW9bj5JBkFmV8qCr0TE2HfFZDh3B/fX88A1bW08krQEbN
nRuJu/502RADVKJRDtggkvIh6lADaboH8s77wFBR0rNuEqM+tikl0UBB+dJ6L9f1birbBztuvSKk
4j42EP+mT1Y13Gz8tguXEVQyalrcOLA51y80y0qlmRwv8RFb79wU0KdrTpWys4SKrAnX/4CkRvWw
GCripia6EH2wDL4l9SZQILiW/+jnPCO1YClDdT+dqrolFUobzlKC8uc+hud1N+XNU9ZX6VtkcsIb
DmC164DcuqnZTbezbhWHsOgbP0pp6l3/Nee1Yp6SMMB4vwKao812+mMKGteyOhJrEtpDR/rVDnrJ
cu0Ghaweq1wDFhA55pdSjYabean+QZ4kSMw0Q9g1oMpWGe9gQYmSB5bGGSue7kqtw8QyTf8ffCSP
Bfx2iKbUJU4/MigLEl5pZhQ6Jcjh2fVn2Z4Vj9qwsUNFUHZne5B3yajnD22pb2kUXQppPNsFXBbp
kjPCtmPOaj70Y+Lb4dLs26Jt3TEL843M4+JpFzYcogYGCFL8ihfvPEvDwHvEzR6sQ9O4sTbJh7yL
Yq/vHOfj9fm8+EG2wI2JWhRmPKdDTTg29U4qbgNJsf3ImWN8pLJXo92f66IQLTWaZRQYVqtWI1UL
HkxO/CJ06tvR7B1IZWr5D+4bB9cl4UWI8M06MteTlqmZyeLoPWqVYSAnnpRPr8aBc5cJBhk4G/B2
7ITTGasmFJUL2pE+hSsdpFKFogU+gYe02uotXrjXGInvoC8BWXd9ogxB0Et09vps2sv9IKU6FDts
ELUyTbwkrcqNbXdhLwjdK95bAvJmrjP93JjgI8t82QRTx4M7YB1Sa97iK14ehZNPyZXXhLHKvHgJ
9zkSw1xlfZPvstww9+HADfLqfS3we/RAnqll65zAItUaURtlx6F+dWfGzuDxaMk3ShcXDirQNRDK
JALPsKTTvcD9s6ha1Cd+j7IuMtT5jJR5Ue0Nq9qSJBLRe3Uri5L4M3SB0SwxrS9igtQoQV2idu3n
iOX5lWP/6hFQ39lN8laG039btra+EWsvrRT3OkioZ02iNRS5ibRizm2KdFaXS97USss+is0tg7Pn
/sj6y8QznwcMIHpy5dMvGwY5HqUO5kgyE/d2dBtyJJesuB1vGqWKHnsJ4/B9jExAcwCe1xnuQsY9
3jZ6bie7JkIa2ZJkHeFkPGhij0sw/dJEao1sq/MTfZJlL02d8Vmh0SbvkGlFDj1JGmTGFGxzYDxW
1qDfomKrGhh81N0HiKm9tIuUcRj9CXddknJLmbFy4OH1AxWB4oDPHSQwOdSd4pZYVivvArVx9P2A
9tZXs4kTaEVNPnZ+bQy9hT1tjittoQymn5VgmN0Ah7xvMs/qZNeXkP5zZVDpNmrGD4AvBnLiOQX/
wirzxwYbLbWADY2dR49qQEm76+1oA5kA/alm36vOUcXvm6cbWM/81M4xcB5obRTGskqW33dmCVQE
Bf/mS1Qr7R+Yk3eFG+Tgu4QQQftkppPP3yz6nZEZ+h5tfqPfOZWBN5qjDuY3LU209w3vFQO01Zim
bjGYY7SrUyvFSA3jyncNcLObPlcq+MVLr9wzZ/1yixlP+KlO7fo4U4h9i05xs+/nqKRVvqhv6lHp
cV6a8xsntmKkKGJ1cnZNpVBstMx6+aK1iDK4diBFuXc9Mogbbb3dqMsJ/ydgBZCGTrebLI/yCA86
9vHMmB28Yjpit2jFSFWzHHAuGHCR5NU/5q+ToHgu8XD/wVmin89BXt9PxZAvVESm2I/NBNXnULPf
owFMDTefR7/mXfFHZi5blt2XLhFoI0IP3aK6tM6Ys16FZF0BEizGSb1llpGhyKfSL5PpB/0beSNm
XIiIwg4R4AR3CPtydTs2QW8phdny5qui3HVSBJ2rKv65QNTZX1/Hc0ofYi7CNxYKAwRNulSnC2mr
S9OmJc9L027yj0FGsJftRvFq8BpurNfWTqHXvEfGFIuDAK+JRq3aPR4d0V04yFu8jQvx+eTXrNoA
chkaUhByFbCEFMiixB1mqfSiDlROnUr5MUvkP6/PwMW51kBOiEaioAWdTkDXcdhxlkl86L/OHtX7
yuur2TgsVqltHJpL5UmhLgV5ErIMgMFVdj/aST+pQH99awGgFSYTcJNQOAvFTeSadlpjCAWgzaI4
51ZCA4IOl3Qsk6I4qNWouV1mOXtznjZSlgu7++RniVV5cSsSU0Obu4NMeUmzG4D28iFMkgJTaL3d
yy316etTfuGNRY2WBBCdDYsHyHoa0NQzUyVjp0GK8Iamq6iDFt9VrBX2uJvm+w6JYl9uUulGrfqt
w/WcJ69iF7BkeqKChEgbeZU7AYKZigSXGp/kDL+sqdyXju2OaX3fmf0vPB/2+hwfzLRBzz45AoG4
J91y2R2e1FXfJqX8aqnBMTPzR0seXCxyP6q9M2+EgAtpAx0q+ulgS+FqrNPIAUpRWIumxGi2uC4k
hYPodTm+PsFzjGc5B6GeammrrCEFSy8XSCf5zWyPu75XSz+1U2XjWy6wewRHFxiyzYtTphh6usHk
TIMRHSvBAanymNzEyfdm2qU3+TLhBQ8e8B4Zv+p9iTX8Xm4iY6+aDd4mbfzn9Y13vtGpo4EkZcsJ
cvg6F5N7NcQytQkO1pzMnp4A5pmWFFfuaDbcSm3qDT3KjfHW7+wx6PFmDGoKXJFa3qdGi3+DpKk+
D8byqa416+b6912ALFH+FVA3oWNGxX61tVUpQw4MI6VD0qjouPQaBi564yS7rtTQ58AKc49Bwnyg
YhnslBYttkhX8Qno4/jRroPhNnakJfSKtq+9Ut4CwSjn4Z0eCDVq5IFF4rDW80qmRu3i2nYOyKPM
yBPJLqCqEi9DwysjS3FJlN/T6tep048SIKB0h8ohX6DTNn1vzgAlg/ausooPc7OFj7ywVFRz0Uvm
LQrLZN1Qt6p6VgLi0cHqovtx0ax510jyuzRwpk+2EWYbK3UWAsleKEsowgAb/ZA1CyDs6iSK6iX2
9bAY3UCSbXeJkuGNjbmVOyUhLdugxWJA+TZVS7dxD50tgxgcEgh1XtplsPlPj+My5RribW3sw4eO
drkWvkVx87OSpsiH99Wfhj68vb4vLw74XHElqaHGt0oyYow86rEaCGYDNt9ZWnQfzBnovzPL9l6v
DXPX290WEfcsggo9Fg4CNSxucI7E6VcWEmyoaOAr5d7k1kR/2y2CeWtPn+0bMQr3GPFEA/Ky3jdO
OlmOFPJpdahUx9DAHGeRsmgftXO/H4P0dUJYpL9iPEoLVM4oFELXP/0qBIGaqbfIRJMc8YV8CYcD
lkhbuD+xICdX5GqUVRzB79BSsqhmwQx08kp4mRQb7DeBWcw7a+wtd1Ar423Yjlu16QvTSXQWpCHT
JkLrqwtpMvV2UOOZPmlZYBaypNahW6Z4b8rz9CY1Nmll51cTGZ8gKXEYRTt0fRakMJTUJKgjP6hU
9Qbakfa+Ciccu0N2KhLF+HOhYezPA8B0rJhLL4i1aJc4ifTx+hl5pn2t5hx4Oyrjgn+LgsmqgxcC
CmskG0ZUEDX4u+pO4uLS+IuHIaB9IvuOMu3RqadDEmruTL3Em8s5cTHJ1nZOkLgkyc0efJKONYy8
D0zBDpmj/RzbxzTGZ2mS5f9L2nntyG20YfqGfgLM4ZRkc3qyZhStE0KWLaZizrz6fTjAAmoO0Vx5
TwwDkl1dxQpfeMPL2KYfutx51kA/uUltYS6v6PcURMxT23Xtn0YXrO3vM9rs1WpKaykuopg4b/5Z
GFr0lAAAur2+bns7ho7n2sugwcyFtjkQfTUgDZjFN22L/MdoFO0pM+XPoGEGH5XbI1LT+4RpnRSq
y7B+SIBBjVyON1m5lC6dFd3EQ/2PlQjVT2dd+5BB1/Xz0Hg1cH84AVWJH7iAO0pLoQhm05LuB+3P
yQzrb1lRUzRgueK2p6XQ7A4nMSm6cSotPUnaGCH70i5eqI4kxMLUA1ssRynjzt2w1mzha6+YGYAp
lwtA0hLlCgZluOZ0LwW2KZ+cqM8/KvQoPymxXnu4/nFERGWFB5/6DW68OSIMTRJOAEdNX99sKK6L
RZmTJL4ZrfI+UvBiysIQ985R0EezKI10WQLLb/o2WT0XZPgiLFRazfonGe4/tRF62VijjpYPv8w4
o6UkYHdLCLuq5jmCauW3Tf8IcjtFq6b+YRlle+rzojvhQOVd37Q7b9NKBOJlYiooeqwP5m8ZV9/j
84fPUHwzFWoXOFZnBY4Cyf0/jEICwXeiqQsD8HIUqqAkllEYIY9T4x9K5u1JA9J110fZedwB4lvU
iE3QraS1l6P0WZZJ2Yh6DN34xYPTKfuok2OLYjK1bilSd62pHGyF3QUELo5oFSh4pNQvB81kfN4H
S4tuWt35WXeKcjKiJD9dn9lbFevdfrN4iKh/r3nqZgHLJtRTm5YnLPm0etZrU8FNkaCZV9i4KyJN
+CT02QnUkfRZqurOqxshn4CMJR/BxIzeOEw6lTzdeB6WTvc77EZcLm0rEGZm34WNtdynVSHcKev5
5+pZFVyfwe4yIQyM+BeCeZQ3LpcpTbHP7SSZb9M7o2uq6MSYQ/zrvwxCN4PInCt4WwussjLEy4pB
ZLPtbrQ0N05mU1T+n49CuAzie8WA8Nkvp4K2YjbSjuCLL1B+cf1qvH4ND66P8r5EQ6C49uxp/sJz
fMdXQmjX0UOr40qN5PSL08biDtTN9GQuGE4mJOy+YtkVlfUxwldl6ryBio6bAcA9j9OMameG/lRW
FPVBwrAXqABiQgNZWXH9REeX81ejyswjKLwBD0r/A0iL5kaQTjw5X+o72WhT7M94YMA26+5sCmhO
vRngadcerdA60OZQQL8HXIfGDf2nLYpiWVCA69G0DmbU1p6jZHqoI9y6FzwYAyPV8ueiGnMsA8Nf
VDbzX6EeEWosw/RSGaXycv1z7exvzIII7yFVrPnkJk6NnHZsWruUggpVbh+FIsWNQ2D9fzoKLUq6
hyawETi+23JsWyoAuxekc0ysCl25S5vbWGRHOgrv71FGMSG/cI1ylraVWF2ezaxQljAgT1X9pprn
cxLisqmqyXRWc2X0ZOy9D04V98C7z8mwvEA8rJSb6chf7qs2QWAbmekwwDm1VBLlocKU+ucyUi0+
yXo23lRgIh23cspG8/q8Fa9GaE2D29DpVBCzXHiJK0t+Be0zvwBWkXiJ5WczdZyP0aBn36cSOM7J
AeCX3GiLmn+KY039adM8wNW0SkrdUydt/t4LJZ/8WrdnCbHVDketqZmkxHVoRwkIE5na+0JbUtzy
ZhHCqEqc2U3yOMRPWAO45GOX4kx+YpRRiLGoITmeLWFKfE6xcHkc5i55aPI+/Gsapdg3J6f6kUT9
LNwshUTlquD0Xoa+0j8r45T/wrin+DutojqBUSwbIz0XY2A7OwnJgZT8nemd85SgEGP6bSEzVEi9
E2f7Bcvhk2SNFUgDE8btMmTxz9SuOQElzkg/MBFXchcOd/I1Usv+i7nMUG8Bnn9RMDNFfV5jD9yk
sVrcDGrXw8UFU/dz0pX+2UwKB/SXYTbnGQrtSw4U3HBzRZUelEZPwpMWj/o57rG8clVJFt9jyR6/
FpXevggdYfs6lNsXm6aCh6nkQ9bnEopUNlaObo257qtV4JFrDrVxz+1ifRIUrV7qNA1POTWj1m8K
Z74v6ek5505K6f1l6ElJfmO3lfx3ZWWd7a7C5AkVHGcyvFwKnTGAVxp9V4oFhepeUfonjHKz+aYx
Kkn3/ie6FMmWWqVthNs73M9Kd16kzCyeBrkwPiPlV+QuioHhh6l2utcIDljkFnYGWlPJJZvKkJxF
n21hSi9jkudfrp/4NYa9vOMAc0CUpTNCMegdXDlqHGsKszQMorYqkestsKwvFfXGas3Pfz4Syj9E
TrRbKSJsomlCilptopzSKCoN91Ub/+qgfj/JTpscxJx7c0IIDxsRondaS5tYoEwjTIWnmJHICYI6
ypt77J8Nr+2lb9fn9BbybZYPeBkwJqp9b3T3yzsls/EsldiUQRW1iP9oS/5Jsmhdch9oZx6P2Y/1
ltYlyEY/jgZ4WVl+dJ2++TW+/xH8AHglJIfq5mIbK23i1gmdII/MJcA4PXeNyZmCUi8+q3N/DzGz
cc3QHj0jbH8UqU05pXfK+0bq/o2c76k03ndd+Fdim/dmrJm/+mqJzm2qVQcv+853oYIEHooUljrS
1mtqqq1Fl0v2Wie1w00T2/9gad6fAMSGfxypkyiaK6IGJDrx7CZotqMQjI0mwiA0zNLHf5reUm9Z
Ps7o+LY3Qptcndb2n+87Ku2rBtKq0kTqfLkZojAZkQhda9JWJH8bOmV2IzUdz/xd8z8sJawKCkcc
XCoXm8NkKZ3uxAVDOVksu32SxS4QiBoRPkzG/8MeR8183d9g+qHHXk7LMbJ+RDvACYYGV1q3BA1w
Qo+0PbWL6pywih5uRx7ck2Qog1/bVXFbEz0cPN/r2m33ONojJHeIhq4GQZc/wkRPYsbKxgmWVBEB
nuW5P8STHeCsrPmIiTaf6om0RBjF0VfdHXkFfa+Z3yp9ezkyKuZxKgnq5R1k0lNRNLWrx7V9Jw3o
UWbJGH2eyxRD58xQDz7y+5gPzJNF0G3QxIEDtxkZz+u6ayLofj3w2tOMcAyNDedIw2jvVKIuTjiG
zSyXx2ZlxzrrZWy6naCQ8BFvUzP8AbvkASCUddB93Z0PWceb8yX16s1G0gl8apGpTqADnHmiRVWy
c5MjGNK6Ku92ChUiaPnEKWB/N9+L5rlDkMEoBRo4Q6O1gaZM4lGu0uaxoOR6cNfshJVUyNgXgDQo
Cmx1wgcUTqaK+zaQirh+dmZENqKqq05lOeTcMoPqDx3eLFqrxc9FMx41efe2J7cpuQF7hRbH5rEb
KyUERcPwLUYsP1szTO81K08CKDj5y+zoDUzGRvcly/x0/V44GHh7LSCjS0xVMzCqdXKg6pH4qqaW
5PYq+hNxWsZ+rcXi7ywPD3CbO+kDUJFVOxEoB0n4pqTUmdPSAFPhA9M8Q6igwStRE+Isd3XjzV1c
fkS/6Of1yb69odtdRW+aCjrXj0m35XJX9aaRhmjIOMFkiL9n08xPk8UPwXVFC3tvKHQ1sNKouGvQ
OHUjqc2DsDO4nmfs4NFhmWmYWF8Nqak/tEZnPqmL4ng5uyNY/RLPte6M3jDUeUAbVb0VFNSAmKFF
CQat4D/V+p9NkUev1ye1u3NXBjNYMapZW4WltsNQqOlYSJo5aeFibaDcatKc3faygb0VOvue2ofZ
vVSrwstJa26vj/9WydgsKhVdvgZ9Unp0W5RI3CwWyRUvS4eG+6MsJ+Ixmez+sbH03Fu0onzkh+QP
dmc5bts5oVvH9fhBIm3zCyXDZjWzxC2WePaZcLK4H2TgYN1ij/ctelSujQXtjRLpAG4RKXbZluZj
IpToBHle/mzYOL63VWv5DjpxJzlqY19WwR1MjO6Zi6rco1KHtpSi0UCeksXL+lOv0SrR0RCis67H
XX1j50vxqPfJ/E1Rouxofd7fZKsFDFJQawsMIsflnpN7UUtywy4yunx4rOzBOclJrB3cXzvneEVy
04dCE3jlTl6OEudGEqp2TfSIxPgpyie04Sol9aOmpQ40Z8JX8y4PSoo1wfXv/wbt2H5/sg/0HLmq
17z8cugyUYZxoBFIApXmt1Ws1cM9LFi192xzwkQbU6/5+6R2mm/rzWR5i5FlX8RkneCbTLOXjL3+
V5E0/ceuQqbdQ+pFfrDluCwQ2g3rL4hBKK+SrPQfkTcdP8SLNf4xiWKFwdOPQMKc7Qvj83IG2ZzZ
iLGvi1co2lmKROdZ6lQBM61Lf1H13jcNDdA/Zb5AcnAKub6CO283uQdACCgUay1vcxVGitCnuSkJ
zXIgt7Ma6m5XteKMXcnBbf8GqHj3rWCJEL0rSIxvL0Axy1m/LKYdzFbfftL6crivpTr9AiIx83ut
7hyXxKv5G46j+g3ix9i4be/8kBoqCJSRk/l5hpf4MwST1Pj6ND2mFFJzNzaS9C9VwlTKm1EH/Coy
o4vdpkQ30JvDUP2WhSkOOteXbScQoejCwvHF0BTYFtOwNraQD+OrKckQBYlttF6EwczBKDsVVt4L
e32XIWIRPW5O1pTkSd4uDUFqM45JoLSJ3bigSSckWIk2hVfFSXJWxyL8XuRZ9LF1jOVuDEUizokk
Evo3wBXJ5cq5y9xucpKP15dhp8u0UgVQO4CbAEFhSwEqHUtKQ0s4wYh7Vi0536e0WeXU8lMRGeeq
zO6HUjw5IfWdSH/NR/nvbFgeqzm/i5rqpa/H01glniEXHwcK+lWneZk1nSWlPKkGPnkOdOSII9Br
vCa907gqahwHi7wTDFCwXHEPsN2oJW7uyESYfQaq3g5I9ABv9gBs8qrXvVY3HhSn63xrBTteX7ed
d5Mx6ZYg4qZxe22/a4/kd1zMdtA5P4TIl3ukVPPbogIKbA8o/zZyZrpx3WQnLQLEfX3wnbYswl4r
RZT2AHfuFhYsQiW0KpA9QUoL2LXS+l4J2xspbT7JkU1LXSkCqRcfC0d5jU3plw6fAZv0I2nX3XW3
6BaRGYHE2gJdFIR9o6zu7GCJnCfcatdq/cLjWSTRyQnrzrXCf69PfO/QAsEmEXqL/babdeyFgFnH
l64UnNec3La8MubkXh9lr5hCQEKbnZYlVfCtCkiZyGhG9Lx1XTR/hye4nl6UhCp6Jber1eZ5EnRl
5Lw1P9nhBEkusfQbU4nqmwXDwyBNsDCjXR0/zIjB3SNBpgWiojo7mbF4QvX6z5uSaHsAkFlxP/Za
77h8gdpFk4q20uygHtTsnjaeGkDra904UpsbZ0mlx0iSpoNTt/stCIVhVaJMQ3ByOSjl7gUi6GIH
FGFSipW16WplbRy8bnvnjJokTquUcKgcqZejmEtTNVo42oFQ7DKAcWFSAR2doF7K9LNhJO1DsiTO
fV4M9sdG1OJg+PUYb1884PcAZlbDVTqwl8OD7K8dITF8k609dNwvJ3fA9YXegBPfwZn4dX3r7S7q
iuKygafjObNZVKlKQFIN1DTsWFfcObT0cwdx3///GmUb9BvADydq4HYgaU370LcFBGRH6g7Wbncu
6CBgZQh4ARefy7WjFjNTNmnZlUqP6nqvWH5kIwXxH+YCNAXVFGJXwFSXowgj03K9H9iGSRxx2Zof
CzTVDi7cvV1IlglhC14TDdnNIKqNy1WrcNNNcaE+C3tJnhaHQEua7fSsCQvlgamFR16X6smhX34w
x73wnNCShihdKzqum/MN5iCuhlqwkrlanI20V4izuAChjI3nlOwRv9fe8CbZmg/Cg70rfiUtIunD
6XvnQ5qpam3SJebCXaL4Q4NqtF+b2TelaT7avf0aW8sR5G/vxP0+4ubA68IGviFz5SJQ6tMr+Cks
dTnDdPGWcZEOtuh7Xa2Vtb4inNDKNED5bD5s3fRJn/U8KGKUim95U061W6H6e6pbmOAxj+zDggnw
uZilL7HZOXcjkm/+pNmZ19v9P7VixQffeufUAIjjzuHwr+YUm2/dOJLdk6/YQYSU0rko9OHu/yEu
3fmuF6Ns5r3gZox1IvfMPKFAlUShHqCyZdIua9sPWTQnqModpQ+7M+NiU9aqDdbV2uVJNUpplJz1
1tHKZSRKXGbPXNP46/fBXosXqAyNZaridAW3XILQ0rJS13tgJ0psoexUj/qtJNMpBShg3tgd8+pM
J/2ma9lUuvgxyYubyIaUeaQhk3FnpMNiu7j+VBEGPUX4qx+oPLuOVA62D87Oat28MND7VGbOfVSX
SuVqjQM1uV/mmsIPZfnVqMzJI0/r+acrZfXaRLSc/JVYInrVHNF+vz7rvTyD/BM3EdDVMLO3biZ4
ICOJBcaR4pE6vBi9E3t0X2t/ipX41EaK/aVJuzmY27DxW33W7kqt0H/QWhyeFSMUd3EmSd7Sg6K4
/sN2bk5wpivQk18FKGuT3iM8qeO2hepFvJiNy03ZekMXkjxQX/LyLKcvpklKMBjaV1tuhs/XR38v
TIEWPPARpD6AkBr4mV3uuZw8daFPEQZkUUPjOWk0PsahMVRe4sAzKyZFcfzMbqNXpV71GLKlGxNX
CcUHlXpC7CZDS6faLkhgfYkm8CmtJxEHKa7X6w3AneJmttAPfvbOfQ+Dlpxxpf6BnNu8nNakGlI6
rvUlRx0faRf+lEazu3FEjGrBgAyDRZkrkHFGPqBw7BzRN7zhWzGONu3mWnBSkQ7mYlsBFp624Tp2
pbWuoVf5Qez4/vqhJQuqcSVG4Y6wBVHJwmq0sh2sIGwdgYN7Fr9i9pp6hj5ZNxMJh5s7YfZ6fTPs
DLo2OEDxkCISLW9eFvZJVWUKJhR6qLa1u9jO/KF0lK+hqTYPZbUUPxtrMg+u8ze4zGUESQcCUCJU
HEjfAOsud2BRaFMFZANwak+s5IdyhsFdaHea5S4IkPdPbTVUn+RmTCKvao3yUxK2Gg7AZdhrRE7W
iih0YIBAgi20+y5u7ZmybBy1fhWZo32aqYO1Xh8D5PRazchlACWh8hpW0Llc0SY41TqiTNUHu5nr
GvGZfvXN7hu59dt+0n70nIMONFUBOUJuwvIfp8jGHxZ16G+JVXaQjFGXLN1GT5vB75bVCBcWTR2k
LUfFL+TRFp6eIaLgKpK08J4I+ZUqgyy76Lx39p1dhFl+Do2ydryEmtLDkHSi9yNTyuG8S8biUsAy
qhWlsgyeUUel8EEo4uNb5ZOZ+WST4mXKrD45zXPyNTOktjrJYTgJz4JJ8m0OB/1lspO6cunsTuIe
FbHJ9lE3HK2hVQJB9p77Jl71CKRia/zIr08fhiZvdC+biwyYbC9rIAX7tDjYcDvRBZVb+I8ETjhm
AUa5/Pa4cCRU/mIrQBw5uqPK3b7OBjUQO1I0ZDNRFayVKnxqHHA902Q6TyhrVEFp0jRubdACulX9
edamojpA5YJ4nBrCNmuLezuM7FYzA+GE4qxldX+DWWl9un7U3gdxjALHFL01sHOk0JcTr4QeJxhs
mQG2bOLcENr6iGz4OIVMZIrlkT7o0XCba6vVnLbjRjED6Fam18pVc3IGoNKytboLJMOf50/UyMm4
ETvD2oB++OX0EiE10iLNZjBpVXMzdfS8RSWNB1fH+1eAUdbUibQeTaUtcbRpTQ3J/tYMzFDNfC1s
p5dBizRgjhLj4W77YIHw8JZkOmLWrb9/c2ch5UHxg1saOZEtdEJElZOLuTIDoOaSN4sWuTNd1LdJ
Zg0P13fK+xdnnR7wGdYRrMZWqT9JjcUystEIjMVpbrlewtvBUuXk4MHZmdGqjYMNAmiJlcd/+cUo
3ORRkZRGIGIpus+SVD0PwLaCsrbKgzd0ZygorLgTkymuKsibC1/vY9QKihhOdSKVaKQttYe9hONX
5XJUgNsdalUwe6vI0wC4nFXcxknbjI4eFEZSBsQI9AlHdbxRuBQPNuPO44mzF01P3k8qj1utSbqX
OCwvuh5gaAypNQsR94sj40lekuyr0igyUnwA765vjp1CHMvIKdChL69emRu0gKwQnmM0rKFTSnmi
HtEwmyoeUWHpd4PIGnQOB/11jNSfqaMlHzMNqCaGH0kwLY6DYJah3C2IUfim0LsgsjMRLGh90JnJ
IiQww8/Xf+7OGr2VJkndAApTwbn8HCTHISnHQpcn120uO+6GwNNB/p2bPIzP1wfbufMcNH1RfORj
AFFef8xvpAoao46NMpIeYHCt3RMQGjfSLA0I2mFwMUv5+Mf0CmSFgFOBnkV6kbjtcrxRVCNHGNRz
uACNbRQovrmdJwez2tnRbxwqInU+O/D3y1GsdEjrSiSMYs76q+mI+RSJpUPOnev8+gLu3DzUVGDF
07ZDXmMLBcZjRxRaalGanRvlOXTaCMWB5Cj/ec+/5yut9FMkoAAO4PhyOaM6tyYDSU41QFdRupMc
O3xts6iiH4ikSOYmulSe7LqabrHJmv7Ny2YOikmfbhu0GZ4tCK33jklH2kjqckG1RQivJojF9iKJ
3d6Kl9ZbFMn8YIh4Dv50gSiIUFNeZWzJqLdZSKfVZWdWtorUCa0NUYU/bbuJ/ssglPQhdrE6nJvL
5VHqJe8RyVUDjKcHIIll+92M6uLT9am8PyzormmU84nA6ZZsaXN6HmUpzH8K+osSUsXtY2/pOnI3
sDKoACdH/n07eeflgOrltKSRiDWdTCtQK6m7m0VTBtkc5/+OZZbcxQ8xpEqlHzzayhYqKz3pcTLF
AbpC4185dkaEtpbzmppIgtjAiwPCAPvcVrl6e31d3h83fibtv7WGv7axNj9TS5YakKRl4QOV1V7d
EwhWo9y7ADC0gw+9Q+lgLBgUlNLhzaA6eLkk+NI4YObwiE4iJfPg+DW+UpaKRwN5CsKiol2BPPOt
XJWtj9TP7A+ZLnlmURcHd8z7g88PQbd+rbGTZb/bDA55M4waK5h6ZA3HEO1wbXaO6pg7sGCGYZ70
ZCAkAa+5nG9ULKINAQ7Q+onIXWCFnaMw7t3arsmsjQrllVkdPYHV1H0F4vx2pMh98H33pkqMShkR
aio0+PVc/PZIlGlMygvsIogjS8clMC49Te71P75JCfRJqlcECamFvAmu5MpWytX1J0i60fLDeZzP
KT71p+t7df2/XAaljAJbGvWeVV1ju3/kvplgKakrd9ACdGkr01lZrH/H2KIUoiowysYsv1OJAQ5C
n71D8iZjjXoKOc22+o52aBeKWmcRl8q671ojPLWhwM9aKY6G2rungGIRelO8BA612TNo5mtSNfO9
xn4q/CGlragoSYr1b8ejbuh/nsi8pWj06UAsE31vvpyCknErTaMVmOpc3qp9IlwxxPZB6LA7K+73
1TueC3gbOgzKjBu4NFFVKizbo59VUYJJinOSj5+1qRYfrm+UN+jGu52ydkOJwQgft2l3RpNQDmPb
DOauLJD57h3PMpLJj5H096JIq9wWhswZ/U/zPBIeBJBP0CUfm/h5EaLxYyqGrgShg6QEKw/R66M3
y5BJhjZXXKS8h8ceu5GHuCeTnbsWzeXQrB5scxj9flmxn2M031okNB4gMbl0HaXWz1UTYsKLsYDW
jpNrlraLBLttlhOuP6lxo85ael9OiBv8r1KaLkqaBi3FHCJlJS3tHVJQPVya0f56fbH2vs3KwV/9
7kHjblvHWt1r1bxQiZMaoQZCZGFAyQIsDPwN+seacoD/3TvF3IirfyTdLG2LZ66UOhZGQnW+ddTa
bbpc+2J0hvJch6nm1Qhw3yB0ZngOMK6DY7xzF9IMQNLMIQMENLG5C6eodPTWSrilBqN+6Cc0pRXR
tufr67lzWYDX44WzaBYCatyEe4B0p8yEVR0MosPlThjVOdHKh8mY2oNT9T7boIr520ibtzvPNSSe
RcSpiiLD09RixAEAjLi0gBSyJKxOG1lq/ssiQt0gJFxjtq3AvQSdpKvblEvYKKabwqkkujnpEZz6
DQW+OcG8I6uuKIJQZB2bWCGhiRSDqObtBAt6KoEYe6HTk7iJOQzUSItuF22QzzZ1ZOD+yXSngluF
GleJcz4hn0yq1/mK3Om3cqohsJMPwu+k5J+qG9VHABEKJAmjPCudUt112fDXIiChOQooqCHM++cJ
wYgHqQtNr1NA7kVpWMCIWuKb63vlvYARulyYE7OMeMitNYPL57kbCifp8twKtCie1UDRKqnyIkmz
/xYVPUI3KWXTtaF+oXmRjPMzvgp644ZG3d7bo161fo3g/tmcSxBb6BvV37JOno5qeXs7mvYNXeS1
T2psG5JxHUeVXlHEzJoemSJZKryxHNW7TjKOkJS7Q3EbrZAqBOrszfMXS00SGYqwCISz2q8d9SMM
z/TclsBYDpZ+7zZYFXL/71Drn/8eGeWiz6zYNAPJNKxHx4qroA3L7EGHjxdMTlh9L8gYPiU24Wdf
NJYbUY27WTrlJY2kxe9QULoVsD8OAraddBHy7dprJ2BUIGNsfheVehZ3YAn02HRHIw4qzGYXx/qu
OMtzLAGDlBWSFx2WYZx+0PrpPKjx47hCzPss+TBX0q2pFF9Ko/NmTX5qLckbl+ZIF+TtCd0eUAJo
OPC86VzmmzydMoe1tIICry1JIV3UfpzvHSMaTl3SUYjHMSfI1bY6R3gzuNVSQoCKEVxS42UAFZfm
p3nSxpOEzPkpy+f0LAmhPzl9ujyYowluXqezkZqL8vV/KnIDY0msFIxqNp9RGB5PgIV02vSNfXC7
7eDqVuozEeZaWWFem3hoXuo5sjLGWnXZfs5VW7ro8Qx+KuvFLT2HzpO0Qb2R1Hz5EDsFGEcnIYfP
cwPDeULT/7BJKbbRPOK5wsFksxmwCZ3mNHXMIF7BM22To0ekRvqNEeq5m4oF4VNbSiCgomknC/Pf
ZigGOOoicwlQ0VNs5D5oYLweLNP6cd99fGoCAOPgu4AXvzw7jgRsSPDIB20cPhA6FR/NLKo/dgOi
rpUs/2smVnXOYQcH2oKq4fVF2Tu4JBt0KNH1QoZjM7g6DllqpqEZkPHMvpLAvyBYOrKx3QmLqO+D
p16XHfmwTbDQK+HYUsOlV1jiZGqE/fhQzOKzDsfjlHbOn0OlYNWhzQiYk2YoHlCXK7rSPPqkscyg
j0PrFE5a4tcqisLXl26nH8UwqNjo1NYA+75t/98uvbyNNUUa6ZMUWda7aBQJj8rx10WtHX/m37+P
M8ocTWPcaVGJ/q79aEuGH/fTl+s/5P3qYq22OrrR8bS47TbTbdRWMSMxqsE0i7/IuVTPkOBNR5io
g3kruoP9+v5ZYTgQ3m9eje+VYWpjwCHNLNRAXySpd4F49e4g8vheNUv9j/sZF2O9VQV+W2LSqKa1
8ox6VihPD4XIfoVVeVRU3F0/DFKo+hJm0qS53C6iDDOjMUF5zjPUVrt35JM2V+XJajpSK2s+SvD3
FhDADugS8J6AEzdBLc6h84o2VoLJqjq3RN/umfCvOLWGMp2ub429oUAmoc5JlQ6i5/rnv61fIeeI
TyCcBfShkE99AuZG7mwcoqwwOxhqbxXNdVr0nmBYblcRKVp45+j+k/Xo+rNWVtVdE9bVKQJneB9W
RX2wDdddfXlt4jJAbg9aHE4n2qCXU+O6nrM4KZnaIlPZGqlOnRLMKckMu/wUynXuS5AZ/Uk4Ryfg
/aXJ0Cqlbgi8tIu2uI6pVxO1jYQS4Mfd3JR4kbkFtMmDBd0fhasFLiRqfdvqxYInfa3YiYLpqKJ7
XU+hBJmEIxumvR1CK48UDpkigtL1s/62Q6q+qYAU8NlWdXQYYvOCw2A1e7VeNwcT2tsheClQxSPh
AV212fe5jvRX2dRKIKetcNNoMv0m7lU/qvvB7eAeH6R0O/EHWGOo8RDkV6uQbcm9dlKa/0UoB8mY
2F7eSNmDZCMupMuR4WYo1J9ydlHsashSg2kI1bNcy8steIzaawrrCAj/fqn5OZSHUZwh9Aeuc7nU
hVwqAz8Wv7TWhtQk10kw8oAFICY+XT/271f6cqT1l/z2UcOWRBYugxyQuJmnubR7EJgZflexnJ+g
iP24Ptz7nWoAq0ILEXEZ4rKtx1aLAEOeF0xslQa5cepwPAmlqA9IqjvLpxi8PJQNyfMIUS8nZbcF
sJfSWRCna4vbxBBRUACovSX/POqU7kwIICs6TkRl6+2yeVFbYKmdWhpLsBioNaNv3Hsgc9KDrGnn
KzEK7TKbDvAaF20mFMpGb5nqEhhtXFOaF49hFj4pQ2uyOeYj6NT7OVF7Az8CDwNSP0/d5WhVH7Jk
2qQGvarVAUoqAtWeVvp8fSu8fevLa5miJNz6N7Ct8U6m3CnqPBJyIwd934aaN8pT+H0pVEPz6xF5
JXeQ2jDzRxEuxLPYZt+ngJ6rIGrKuL/jryCN1SMpVNxDoBWL28u58lGxcH/0VS4LHyRq9JKmczHe
hsVSfcHlwUQXrXKS+UV2ml/ATavP+EGlihtW/fI1XcJmdLumh5AaD5JKcyIdhXiO7dGs/VxJawUc
k8RWyhoA2JNVfpbFqPT4w61lvGntsvjXl2jnQ5Apo6cGGgTV0G2ZQsbputDMQQ6mNu9umimRyU7j
+K/ro+xAWFdEDfp2qzIMfiWbakhMLA9bDpX4cJLo9iZj/FQUS4M+IdoT6YNRzVK6LpyT+GHL4XWh
f1izl6aqcROVof6amHL1qVuyEBImwKqDzf/++QbOQfiDgBMR1zuN8lHOEnUqsjnQJrO4X7mpvjbG
+VPTSaAioINA426LZ8wxjvRp368/I9Pkp+5G2G5u6+dYKtJLdOjvNnhOnFUAp75mF8PB/HZGIWfD
RxTEEUSKrTUAIZ4ujSmHu+vTEeHXBbF6fTIP7G92VpFe+yoySGFPAQd4eajLBndKjvUSIL3dPGnY
RvegFFfmoKwWXmG30knK597XquFIJWGHvrricVZ9QIBAbOR1BX57ZGrRaEM9qzTY9Z70OJ5y8bUh
L2juhKQutdtKon5oJzkq7qWsgUEcayNeG5E8l5KbapJtnrpF735UVTw8kK3H4Y0ezvVnh4pr7DWV
BBOsghOHcFXtSK7TLP3k1mWhPnUhJEt/qJX0qGS299XoaROsAahF/GSznlkddpHW4EJSL3Xv5/Vc
Bo4GB+362TwaZRMIKUZt2bXcLUFUdsm9CTzMS8zcPtiB799Lvg9fyABtAKJpG26NdjZKSH6xA7Oi
dssm0Vw9KxYv4gI6SIX3JsS7byCvCjwD2OnlVhDFmOJokjJUpMu+SKG5p/Yk+3++bKBmYDtQLwfK
vVm2CHDo/2HvvJbjRtK0fSsdfQ4tXMJs7GzEAihHsopOJFs6QdAJNuH91f8PND0zIqVdbh9uxB99
0pJYBArI/PIzr7GT2Zm3lCE07IQcA8UIP0rufz6VV8g/1dJ3eIN4XzI1aiMnvTcB989GfL+IodsB
dst3Jao9voQF/8G3+gVln/4aE21CEQOjn0A642LlTc9AbyuBTp/nnT6UvpYsD5ERos/NMvGmqir8
SRHFHyFb65J0DtByWylPTbG0B4xPBryIADIrg4pEW1KCiRn1em82tcq4PH0xOzW+YycXH0Sfnx/V
ulEIpKQUjL3fHzFWW9m9WpvTtjG1cZvCdzjv9dz4HIpJxwG0tz7IM38BelhHQVR9ZDG8oPdAWMAB
eRuvj2quK/dKpkl0pk7lQ28U7XbS1TtrMtItoiLwYdAm3JPrS1Rrq4901351H3S612x3nfRylr9d
7/UcppY6dSOAx6L6A9hPDs+JcdlVWUXNN0WhG8KQeZTFxqjH+brQ7MbGkMp+LMxRfqQ28fM+p6ha
tdlIKMAiv0/spjwRA9C1VdubIZzR2P2FQBgukHOufxBSft7nwE3oJawEZRpN7zsXdhrj95NzqWEY
o6/Y6/RBC/zjg0T/V4+XtjEpC9Mchovvz04sjFxrsPJxS2f5M8o7oZ8PjDfnBZWXKb9YOnE22aPp
K/pwEF36RJ3/EZDqF7UjNRrVzFrP8Ezfow/1WdhDPsfjdszQPBJaaWJfp0eXuWnUHk21cp8krrGd
il763Ti3Z2GK6UKZRJ0vk8H8IEj84sEj3IoEE7N25AXeo2Czip7DoIhhKxPLuKlg0QRjX0Yf0J5+
sZJgv5MtcpwzE/z+TH440bXaAV7fchXkaWoU86P2tltA8nuqYrQffKPvs823hcIKKKBfyWwKXMF7
kZQFaYq8qbSOAeSEc49VxT6AFwc3j9FZpmAqTWXxhAIrbVcPOf7bWo6vuS8GBT58G45mF7iws86Z
M4WPom0Sifdv3uWHygoNubfdjm5a2tUGYNak3YjWRoDfqKvkEWTg4O6iRHCBGHuGxWuNSssQznDs
1CsB2xcebf9C88CcVrVvtmW4Nzrm3OgL6foJNv1ykditfaOaE+7Gat0VbRDasxp5yP/GhY+Oe7/R
dNQAfS0U7uSlpTqgwTHo7cWcVrmfohGDHo/MisdWFLi1t6qifUlo5R2TEo+2/Sxn6znHv0ffODjr
lGCE4cD5YYrTh9fGjTkFuSP64cJwZctswogRJIzBn4GtYIr7Px+8PwGHSfMgHoNoWIVyiXfrQfDD
wlCrQjERL4OmAgJro3MUfonDod6hQeSeoAzjNtDFznUeivyro2TRwSxH+2gyf/UQkGYelaC0XZlD
c95IW5+9NFPd+4awuAeYml4wOUz/Ykay3rELQG6F+0OceI9Qb6pKgVze19vRLGw/XhabNHJcPkjk
fhrccZlVO4FxLl+VssJ++2DGEXEC1li91UZVxxgy7VDSU/U48ZB9LBCAonTFcG9MujhwopWrNFhl
f55r9Vddyh63Px3UrD+PoOe9KDan3OsqA0Ovrsapbl8xQYMmn7bWZdJjQYpkUzzc23E5vuRDia9U
YclDOqiEPxzIrL9aQvLtQAzwBOkbrAO8dwlXDoAsHkjyt2VsxSd7rpMLI4/da72zmoOm0IgXHXZ9
OFo05Q3M1/kmtct1GjCDOUnNtNL9pS2N68U1P5JXfx8Q11vjgKCRRqIOFejdgy/mlN5Dhd/3hN00
1EEj3mZl9JEJxfvyiqswy+Aq4OZpPL1f93atYi3DxGEbz01+go3WHuGEDX6fFOJYhYV1RMo228Ro
83605daU+cfwuF4aCxp0LFm81MnvUoxQ6oj5YdayzYW8l1bJ8jDUsfCaTO1vJ+yfTmEL1dhswy9V
ZiHwnE3jB+fw++NAcM4zPXc4bqDM/JTVY98r9NE2hu2wGKWfNFZ7Vjexsusnksv/OcL88lLrBIvD
AE9Bd33dPwQYJFWVpHPQblsy57XNZuMwl8mDJauPcP4/4UjXL2UxjoYyDasAaODbKyE3XsrKlsO2
DrFyVWPsfewsM26tucHLK0P/ZUL6LwjHvPmcqcWyMY2/jJXnHqgv18zRpcqAmfr2HqxofdqD228X
B2CBkcjOX+ruoxD4i2e6VrEY4VAEIpX07ipQgVw4oWEPvbbIwAm2oQ+nuD+X9CU+OMx/dSk4R4Ln
ukJavsMwfnh9cQuczy6tHnhFrgYawoVnZTnXZ9P4kcDe+x25Pjpop+wLuugGGvJvH90ijGmMIwbx
sa0WgHuYv/SOyPaNgROtsRjtDe6m3daZUDj7n5foTwZk66XRdaIFjfjUzyL6kCuNZqyafhslc4/5
mKF5ouqRL3CR6NbipSg9zv76Fkt6ehrqsrN6kGS91lTnc+xW+1CP7YDtJraGITO88szlcx0W6QdF
2a/eBUX4ikKEnsX/vX1CA2ONMEaIe6uOQBUsVO53TVQNG7Cw4oNHsu7KH2MUUIoVQ0xaQIig2/hu
L1FqzD224vXW7Sps380F9dExnD6IDd/hae8uIzhbVbD1a8r4Pi2tsygLh6SstlpT1yLI5nZ+MlRW
gRfNtnM2YdQD6QMrzlM+tW3jzaYFOjY1xOh6mA9XpZcZrUi2VWHpQR6bRoPOumlvEvCzOM5ouLHu
wlIl90u12XitkqIuvVaIlvMbR4czhkfKcQxN9RW6sAJbJ4+jrwYzHE75vO5p3at463qzO7aAjNIm
af3cKpyXQWbqqzD77q4yjSgK0qEdik2PFQYyiYNwTg6exwiTi3j6kiixCL22MtN7WJYY3OnWMMRb
NxR2C2Fe66/FoOHnGhnZKg+Evr8ay+WzzEIwTRRjdP0M6eNtvNyNupFsU7PWbU9Bay/yaRE64G6t
qr0yQ3gxfzHVYhUwXFtzhJXhCDb/7YLLnS4XTSuqrZAxYXXGKrpNzeKDq6wH+rtFwJRkdZYn3Vob
Jm+vgmDLDDhZVltQrU0gXT0MEA7OQOUw3a5sJQzAPn50/n+fKb296gohWXtOJtUXbnBvr9qWOQQ5
9FNWloU5eBVSpHNQmIliBnOsmFeVrmWXeSXb0V9YoyYqi436LOxY2zjLDDEjsebwK/pAy7iZrWQ+
1X1Wip1Zdm28NXUkdcMmtDJGWhQ3mwlh/vlguU1yM8NUxRA5hsa8Seou1L0CA4lN6MYo/Bk0GCZf
SY0Jx6JVTCqgN4zAgC27CFpwZHX9Fo+RJEO+QlORuzdqzEqxIZvwDy/mUduNlRFaXlvbtJRmdqy5
stRnFWsvrmP2nxW2vfDMEYVkn0CsdR+8zZ8SZ7wiYGhBTvs+jfrJTbOoO1UqVZvRreF1pkrKtFX2
/XKVLFUmoVWUmaerjVFwE87gXNUyo3VctBjjLDnqWAd1GcpXo18S8HEQi71esld9M1HT2k9rXLHZ
YktOibi03SatKuRlkaXqHoDBuaee4zfxqITdMRiLuZRXH5wV62p8s26YOAMuoGTHFQ5K4bvVGse9
0WV9k2w7zJih5wxmvwSmodRX4ewqmAA5MW5TleNC28/hjTXBMFUukrA8FCBCVno/urjHfL+rf3ue
/j16La/+fv32P/+DPz+X1Qy6M+7e/fE/j8lzU7blt+4/1o/988fefug/L6vX4rZrXl+742P1/iff
fJDf/+f1g8fu8c0fNgXoxPm6f23mm1fKj+77RbjT9Sf/t//42+v33/J5rl7/9vtz2aMMxW+LkrL4
/c9/Orz87XdGSCtm8t9+vMKf/3x6lHxyV+aPxW+3/dMLxmJN8tz94tOvj233t98N8YkzHoky8sN1
1Y6vf/4tjK7VyIl1C1ZvhUkUKOjGfMD4xBQLxUdUVWnxMXL7/TdIot//Sf/ECbwmDTQ5xO//uLs3
b+pfb+43WkVX+N907d9+Z3r6ZkWBCqQ3LMjDocfD3YUg9DYSJVVN/gEE169DvDxqaZl+7lL6tGN/
GJx8m+rOxWJrDwjbXjUmTzXqGfzbx5UJvCHcnAtp7WWZgV+Vl4pinZWDeQIyC/Q5u0+q+KTGy90w
WZPX1fYZCNTd0LR7LRs8t9CfaG2cNaZ6U5rI4iuZW/imFC8SNKocAKIa2jfLiRIN4Ytxl+d5hbl5
+kRebb1Ww4C9kI74791UuP1OiLo4CaUUZ4Njd/6YasZhimXogbjs77sMNpeBmfNXdQ51lKEkopea
4lzHhfWUtY9RVpWXUZMaXlxZz5W60lBSoQX4jCCC444D3G07viT1j/fmijKpKpqMXt5FzsEC4e83
XWPdTHN2izVL+UwlTYcm6tCBQY/81KW92Ja5sYL9a7uO/RhbWy8rHLECZR9qWbbe3OP3nKLC40sH
1tIsGp1oVV01EW5x6SS9MK2znd03txVHC+V+Gz8LrImbkp9p7fEsk2107Uq8IeuyRuy695Jm8AFL
79wBa2O6A6ks/VRauEdXezs7b8fs3EmLg2M0fiPv2647lI7hhSqqlE3pOWI5JQn95zkO/TSM7+do
4AfKU2w6tMga6oq8ap8E1IZC76949astLDKjka85f6BIul1cxsMgcpd819aGr9i3tnR9pXDBJKD7
y3cy0RmiRXehxcrgRVN/VdRz8aVKsZf2jAEVIjR+ouq5NRYRpCJeNppZtQdNL7J7o9O7IC/Ck6yy
Q7PkDS1T9esEj/AunKvbNprV/RSm6WWdHQ2lPBNh+mqiWRynWzYbCuAKNts6umhdJG6HNLNZwM8N
FjJXCKKKfdsnZ+kgfCwUOUBqtCnGHkliY8CnWMtMVmbxwjpAjMmesN8yq2yrq2F1LsEA5MgYHLHj
7vy2Fhf4C8uDYc6mn6gmUOC6tT2niy5xtaAdmMWcRO74B0Qo+++l/l8Ky//XAq5FZPzvo21QyqRI
nom4N69V/5Qnzz+G2/Wzf4+1iuV8oncDwIYAyVgBw5x/BFzF1j+p9Byhc9CBXwPfvyKu5n4iEzPR
gmDsjdj6qhb7Z8TV7E+MolYYPWhq3M5oWf2VqPsdC/DjOU7DlcqDqM+Mh8bn+xq6Umg8z0YORr6j
OXye9o06b+FxT8s2y/L0sw6WYNw4Zou3HA27dNi2dtfUHtTf/LzV1FIPDPqh5Vkr8pkfdNVh12tT
Rzulj5PHBccGI1jy0nipZFjJICNPwEi5Mvu7IoXU72NiBJRF7yLAGmWdNMUBeerSCqDqOHdJoeFv
peKGPPs4IkBqTArHBK6OhK30C3tWWi+zWic7FjlRh/7z6Pae29s4viapOeOHV+Iv4Ms5M06Z3ol7
DbpY5Ws9UgRYJU0Kc/iltatNWNrDq9sLmzGXUkyfGzWx5T4DVDvhGmeZw6mOZR9hntXSMFfcWH2K
XTd8SYuYAIeuu24Ggz527Pc8t46F1laun6llfxxdGiFnabfQFoYhQKEim0nKbV8sMABaOqy4TEft
LNc4rTfbDkikPJEgrHJJcjB6b1Z7oIoavmIubuB9czWIJSKv65b0UQNigqKvxSfRXCmmdkO2Bkva
sEJFB5yEtGxQTl0ff427Qr1UcL6tsOJySoKJ6cjhNM7QFXdtMjYPrRRDO3EcIlCzoaSq3X0NH/iz
7k6Z6Q+JKy9QEUACP0wmeQzRkHgcbSe9tDNhP2VFZLZwjeZM9aeyh7KoRemqSdrPKTMlt7uvajdz
fKNyUGspJlqfQRwqxhNxK0K/aEqXu8gV4+iNdjipnmahtbit67jUvBT1HNyzylYf/KbSK3AFBszw
69SG97emwYPYLUpZG2cmQCMdi98RQZMSjCYuWUJrb5Q0p7cPlCU8Vsy7KSeqxn518mrJT2AL9Jtu
MFTnIjUHzE4rbMKyYDGBLfsuRlcycOQEFo9oasvzEhrAeCiUpqn9QYeRHSjsiy5ou4kDh3N4Bhqg
1V3ia0ON1IpaU0cFvRR5FlRI+4Y7pXbMo2nJtPOjDq1vH2NjYewm2uoSvy/KSz8u2/6mhTXTw8yw
x2dNjiiVWIQb04vUGDhJ0bn1l1TvMPYDbx9OvtvB3fZsvXGEryC5fejNtkV31hpVO2gsY9CCDqho
4sMUBr6PfXx5G44og3k1SgcYS0SrMOGMeqbzpRdK6Gw0JheFJ6ZMeejaJs7pGEzKfZMM4xgk0hb3
mCWoD+4wktuUmV7YvHEpTLZVyGpNyA0MZ6qfXUbIzMpTFUJqkSYzKUEzPNlFNlwp00SBNw/gEOCj
SfmtkeXg+nOmpwkEKle7HTv5OodN0+8ma5lX8SLEyrzBBaqIG58Jrkk00s/zCehChsjZczfQ0fbH
fHEuqghjFYRPa7aNjV7C57jPxIlu5zx6c+HWWkA/Rm7tlRmJWDnTn03LePsgc75toHWdXnl9N/Uy
KKsMrI5MlaoMdNEwFVW0LqsASzgmco1mA73INfMmIvQs7bwpp9w+NuqgkdvZArSjOzHv9YshmSZv
AVNtnOuRUINaquqz1MP+sWhMa9mIMXZzzzHBlyM+ufTabkrs9M5M06L19UJotyRadnWyVlXRDRjf
/kG1aAmiIckAx2/0eVL9HHhJFSQDS9cbzTjV+YUjDbyEV6AFIoqiJ3QFzKPaZWJEuF03FOJmBkQH
vLJae06plNHWHFCoRIPOyD4Chb7vqVFm0GxA5Wv1hzKost/m+ZYRdcsiunETLpW2CXXmQho23sEP
5/Gf9cWP9cRPbfD1MkzXwXsDc0K0f72NHzq2eqPGPar542aiiu081pBi+WrHZqAIT49xqja+hbn5
1zGLxbm2FA7Yy275yGN2/TZvz1dItwhaoojCOc+k4e1txC34iNoyavJeqZ05fTp8EVXa3tVJYZJU
/DMF+cVXXvueby+FcBxcNKASa6X2XvAA6VFXa/Ok2uRlD4oeMB5+W5k28pZpXzraRVPnrhvEUq+R
glH5z28RplQ332/jL2V7/8sifHhtur55/Y0avP2NA+/lsaPu/T9QjlO7/vPNrMX+m1L8vyjoo/7x
t8fi5TfvsXnqXx5/zA757D+SQ+0TSSE6kpwwa8X9r2pcsbRPVMJ0tmB/0GNhxPHPcpwMkBjsgihY
IeIq4Op/JYfWJ/LClYzI74KERhH/V5LDteL+cUEhqmSuEwjg4YwjnPcCmL1eFQ4GWHOQD9K+Taa+
PetAp5U+Ewj1yahcvfcE6pHbUdX6Y7E48A0lDI4bDabBuR4a3dmQRNVNko3jnrKifmkWUhwkEIA/
4xWtLk+ZHua7cFF6cpipcD4QD/juqvDmG9Cc+I4exbuVp/J+vquoSwgYU4yckWJ+HEk6bjNLzGhN
urTySeCae22Ida/MQ3iZs9QDK+m3s4qjtQcWyzyQqbmJp4DYKv2RVp/wemQg7iLan5lU7RMWafNV
3xnjH0ajzQK7UEO5GnD+2dpluGwsG+Sbl0q0opcoIP8CGb3qZoJlu7bSNL4IqSAPyHXmiT9Kk8Ow
m7OabEwddO+HNfiL6PA+EGH1CKLs+7CbQYZ4Ty7QenOQOeoRdFKxeq+62Pb6SVV8t1I/AuK/72Sv
l4I3RH8QCXBQW+87OaU0tY52ZmDZc7PJi0o9a5VQ8XV3cDybhGYX9cX1/48675uAgnf634cdn5ZX
85j/9l/faP/9N5Xp+hv+Hnx06kgL8Z0VQQtt7ju4+e+dQM38xEJ2OKEBxDATXxmzf3YCNY2SFd0B
hhPELNiYvPk/61L9E0CyVboMgQIqSmbqfyn0qN/Vvf+1dYlwDCOAnKw6RDCasX5+e3D2iEbUXZPv
klLi7O11o2gNZd9VRbuhw2OC/VS/WsCadmrl9l+hyKFuMFrdJS3n8kGzh+mSoSBOOJkCxAChPfc+
M5MnNMqaENT1AB1qSKwdsqdaIMMxKRj/q+LVNtL5TEgNLdX1N041/TecUZ5ISenBAU5pvMZ2ygew
4F1ymM2iOqh9Nd1HououamFkNybzmgtLm7OUTKri07T+GX436SWSwdZdGMfz/YRSD3y39sWcNX5j
K/T40IrU3lfUIccRZA3St3xWnSFNortaHHPwV3C0u8s4kdllIvqXNO0IP4xJECs09ENaqereyNsX
GYXKQ1LI7rLspO2nml0+KFNvn2IRFTt0f4eDnBP71HdV+y3BrnmQSnxYP6mM/EY1M8RnCBQvdRPO
5wMt+4vI4ZbHkYtPQHS/1UpiAw3M7L2z0AKNeIALGuqXjbMshv/9a+AyShkV85y+36Uzj9mlqtc2
xWb1MiZr43Rpg6gytCBp+5YCVVj7gkASREonvpGolg9ubzYUQpTUl70m1T0UouxSuGF80LV4Cjr0
BILJFt94q2jwaw1fQlWUFmniWtN2+Wxmd4bKY05lrG6tbhi3kEVs6mpuvNO5X8qKcNPXc3Y5moD6
vZIVd1osnW+C8eFe2JV63vetmvkYxmcCEchc3Q9xPm0KAFOFp9XY9hhhrL9geGDvx8wIDc9CiFt4
319ePXcqplR2tlsfboq+0H6ZpGLQxwzFt9TOn+oi54rG+CKb9Klpqdf1WpSH9bEWRmfvYeZklyiP
aaD65BNe24U/4J+92jhY3xxnhgxkRsnBKHkhIDntfWq0L8YUWtS02Xya8dH6qpc6T9EZTlknxquC
ow1VIiB9/Oi9GqpXWh6Wgz9gRHGwnUSJmG/X+W1Td/YmjUf7Uknq7FzrwmRn01vBMbZHGh5N6iZA
0lO9FCQEm6o1nAsJeHdDzVbSTzfGcgvcSgkUtu2JKqffqNUUnuNQZByzwpWBrffNlwREj29x6h1c
A0IECmxDENvdRD+0taOXRTZijy7YFAZCB6BoA4J6YW5mxpySZYW6S9+VG4pNEeAQ0B67iFmeUzrd
azoK1J4HN0rp5bqLbzZK7jF4by9HFrxTMgif3YlyVy6G2NlmZl3X6mg8VL0z3qSmXW6aSI9rLzfm
+DEa2Ai4mDXnTi60PeyO8QbVh/TEqu8fgAtpGwQY6wFd6HoIShzKTq2FToy9jOoWz6PRs9qyNbxI
s+pNqY/6CdpreOOWdszS6twrrFSzoE4zwZi91o/Z7C6nqJoabwx1Ay/3ofObRAV+QNigXdWAnqfe
G/axqo4rUhcHpwTv9409ptaps3rjUi3C8VYtmZzXmJhjgWdHZ8xwc6hRzmQdxz4zniSXXdW3xaGX
5TM0vfZGI1RSGg+YGuRSiI1buCcrMZSgACnla3X7WSt4t5sRS6ONoYbGxgirmjssmq0xsCVQCBbo
J+sYKOj06vtCjmeDYt6j5V1eoUmhnVKrTO4yNWzOdBCXTy14gMjLdLXzFEuNNU/WXXYmW92qNm7k
GAet0u7A3iQPbm6Lh76yzujAm97SjfFnO0FQw1JwV3eZOwaLJud9soxz6o1F3J2ZRRveC50OX5J1
8z7syu6qt+IecVXHKL1QIiU+Gtk6oamy807D9chq7PBGzRbXp4M+QJFdte+ENWpwfehBbeHb4eJe
OUn+UlUhxQ2w1ViZULZFboOCPbnt28Td92iyqb7D3u84fvCuBknfomXSWA9tWugHrcMxfWwmQD1T
bG/aXm1OPP/eo2WTu34u08t4Toqtg/TfXTTWONtPmjiLSzW6iqJJ8eOwc4JGmNOXybCT83jBqHzA
OW+DUig0t6kmwUVifRPr9ej1FPcefdpVk8aO1o4s36mJpZfodReoi/JHtoSLgYdlqbBVpjI7W5xF
Hhf4p4He6PoBaiFEZpSHvKYoWhAJQLs2tZzcjejjfWRWbO+wG56ZAR8baDFe2fF9kYI4z6fJZEKd
DwfVmt19FeZIojilKM9zui6bpp+bY1aXvA4tiWj6VYOhnceT25zPWNHSBGx0FhR0optYBSlHUjL6
UsXGcXbD8UCHxXpoBhi/6JyNz8ocOeQA1WdAKMmBcZS8owm73AP+c87nKVLXLWGcbFyuCMLmjCQR
HF7hWcAJALrAJbpOsFPai0URh0lLiouQXtyeRHfY6NQpAcV3EfQKihtYseanEHdVz4nbeie5kQ1S
rcRWtWRDUKIdmsE+axdaktYQupeUa91mApvnVetJxXmXHvTYTK+VKLrJ+34+RYB5zhPYiC/9qJU4
ZosZL7/icyhz4rOG8mNl6PI10ubiaEkQ1y0KDszizHLb9AvqG3l7K2k+0vGyQnsLbmZ8NfDDcT0H
URimWwbaZS6oy3OnsJRrVSKKQjFT2WcWF/SidsCIuMrUlxRpmfPWdOJ73Zq+KHNrnqsgKzIvNPsC
Ha9EXkPAKy/miKBmlXXt1bi4sRyT8gadQjPyGw2QoV4l4WVX1tcTxK2dXsVH1TLrazwCCj6gsNqb
Tt8Lfv9WKPKqVxAwTNCjuS3GljEBBvP40snLKhb32WxPV/jLDEHTDbkX1tHgx67tmRy4mIrJ44qd
8SNqL2TwQTPZDc3tqpKXdlNfIfa++InUP8dpEVhyeSKDnYNwSuItKO+vbqixTDvH2FQN1ZDToO2q
5bPrV3Z+ayS2tm0aN9qUYlLP5IzOH2ma4qtu196HSEmeE2mKjQZUblv2Jn3tKhuelmEqv2YIMyUY
NyTN5YLsxUGRoXnZFqCrbHNybxJ4qQwnRqYVbrx8a9zmDJ/n4VYTbXhZ64lyEoUzbAA5RdshMmao
epxzGDgYu7R2yg36vs1eL5VmMyi5sYlHY96ms2Vsq7E3n43EKTZ5DKB5MxvTOh5u7ywOt6NMJ4wP
wllTDqbeA70uSoUWdj3qAuVYCMPzXKh3ziSt5xkD7G1B4uuD0MITBgJDMId9u+vnrsYA056QcptA
IjLm9tW+xFw9m85iV3S517OlzwzRHeNlNPwB5PamxVfpjEam3JWlPDIQyLy6WU1KhrY44TZnBk7S
WndGJx/SRh83i6bXm8420aeSXcVUfdK9JJ7lxslBBqQ5s2I5gCizlPF6qku41m6SeBwOE3MUOwsU
5jVoL4plXxbKvF1MqfnAtgEwFQ0bLR6S8wGzaa82x37vaJ2zq+Y02Slmrb7McWbt0tadPbU15g3f
CVPKpF/OhZ4vVxNJQZHV9XNkSemrSfO1RUzcM805vV7IV3aGO5kX5WySDQ/OqRLxpbKQu2lTPHpp
W6i3s6pddhaivoUe1X7Zz86Og6EDYWfrwwZrtfbZnRbzS87p9hzGs4tR5MDqKtVFOxRYIqEwwWyZ
OJ4pxrHLQoVh1jpoDIyhH89dp2wOtpkbV+zY6qAtpjg6VWOMXq11yR+q3WYXAm3XUziEXYiHqpg+
D51SPyZY4gaVXsZ7dyGk9K2m+Vo5pEeZj8u5g3Fx6DVVYgXYzq1QyEGrb4TZFNcSjacvmhE3qg9b
M9yNRosnFqeKDTRIL+arIaqVm54tintraYRPooR1TU7Y3gscTmDAtst8UJLWvKNBKC4T1+q2YSrq
He3dFMpAmndwTCrHuRppWOxtBQ47p1FXXw/oajFpgAsBbaQY+sMi7erJsKT9wkGxHEQyYKfeWdiR
WYO+7LqSlRdrTr/L69G+HyfGmyKOx9LDxks7oimELWfopleJAbnO04dWnfzEMWgZZ+KoKYwGLLtd
zmJZxzHljm3gp6nHwYpuumEswOCAxMrqTQcEh3zM0ioKZNsO5w7OJBs77hofyNvoRUMSenMk/pgg
8vmjot1JWrvMNIeXhr/CVFklZyxngjTn9AWe2uZmUqhO5FK1G/i1j12VLpu6Gfp91DARMiM1vxii
7hGNCo033SvbaSAbjxSSdayP45ehMzM/ksONvVQ7J6upYTr1fl7pNPqYYbFkjZsBo0LfiWtl68q+
9KZBHCfYrkegfONTZjXZCeFw85vmVtr1GEXJhcusJugL5IKXGd7SZKhyT/pzbRfz11lLG8/AL/c4
sV+DJe0BCY7Q6RBYiM6AyKHmBlg+SPr6YpItNrIUpZi4meWuUuLlBBY528/2oN2H2KB7tJMsP1WA
bAi9uxiy+YXYmXlLETt7aZvbEp3+DT5a21xx78NGfs6m+VZ2zHg6q818Zk+fCwRe1aZVvWIY7yaJ
vGzLnPhLNcbLOZZP9pWBntSdMtWhB23ufumHLyF23VcMhoHCWFro62yFY4XdzFT3L0klShqB2tMk
y9xDOHYIegckotpYPQ29FNSSsTR3KpD8C+bO7aEk34V6nd7SYjjYDKRgLI/ZHzmavUM6LZd0EIxg
SpqnOVGfijWXShTjczNxSmJwFGRktmepRHubgddXJStSv9MEczzl21SwBpfyslSnL+VY/j/qzms5
bi1Z00+EE/DmFkB5kEUjOt0gaCR47/H085VOT28KrWJFK2IuJvqquUNAYZlcuTJ/06/1cbjJtF8i
8M3k+b4u7PXW9NezrripIpUnVyA+P/cnG3Luk9RjZEUG6A0dQPOkTwzCTRWvrCaRr5QYfHU1q8U+
CcgmW7HU9kKCzFKplunGDOJr0lL6tMje2XE8+it0WKZVqQflbpapbYZt5ylaX7yPhTElNnowvR1r
0uxaHHJua43jNyEwzAMECes70O/G7U0tWPVpsK9Emdu+pbyjVFnuBxS/QJKtzbSAvpdpR6tC2AAH
YtWhDPRzao1uN0wQGFsBlVEfZ42171us4y4/xLr1vVD7+7lWWxtGzBX8xkMf9T8HrXvHCHKdV8ke
qAZcY3KKqNUsr8j9Q1RwblLJuQ4tf5NSBhIQ3sXW66RJnmUrlNYLhKynxzwVDoIVPzRROcAMm4S7
0o9NB+ODn3oSr7ta/oCPtwssM3QTiZtcqyXXXVeeitNl7UxNiBqiJD1VovUUkd86LSSUPtcOZcIx
h2hXYBcmwr5IjDQpkLRoEPR7WKOrhAVhk1q+JObJRdxK1E0wDs+DmLuZICEbzLUQ66faFuKAq3VX
bHzVOBaCFtiyGYJGi7POhVdIn1vGbrMyo5Yr/fyTBT7zbybgEoW48bPxsQy07BYYcbfBmG+PkHhJ
ASCFeB1sslSIV1mkuhzbj0JreWWXIrMqdj+oz4EsKqeXNFcbwaYj9k0W/KdMEebbMhZfiqYmXA3N
syRUt4Um/UBG6amyrLdhCn7GqunRfIAahOyDYv1Ek2pnluTdcirLdpC1qTOq4d3cta9hUQ2HYZ5Z
baXSrfW02QXQuJ5LQcBZWALG3FKFJFcUfc/IinilCYrhpkGYkGg2qZukumwLNaAHTrzStpps2qhp
6NKAgQCJ+H6qCZu+zPZjo2zqQt1nOXQsWdC3VTB/5PM4Ovwc8CjVfIj96oXBvG/zcFtkxXVuhqiz
pP26U1KO1W4XBbXuZKFARSCp0206h9U6zQv9mKOZirZRYMeDdI/MVECdCb3yqMyxCBQxe4osJzDK
u4TcPNCRQB50rk2pcdOCLCisbG/2+q7GgEvnVmFbQxball7vxzB6BICNAWmIHWEXvOqxwiEiKmR9
w4Zik/9gtAPOXJq29gc5s/seTUby+FugF1fshw1PudPn+ChjbbyigXut+vGupcHqTGb6BDP7ri85
KP0CXZtTWwF1CfQSHvABBfYSRoIbJFQzGjW8zTi37CiZHuUx3Iupf8QCx/Ehf23SJOwdK7F2IYQI
x4y6ra6XwTclR+BM1LsX3W8O3Icru88z1dELKdyWhLINZHzfLhuD1RuGlISLUvRtrJWN17qWuYMn
seW0hmA2ICPk8q4p+weKhNIG2Jy0D1HzcVrE1TZq3Y7xyqRdJR8zCdABeazYrnvkpykpVIYrUycm
IpdoDbtzLjGESPJCdp0SNX2aYcnsTLOaozu6Rvm9UYfhu48C+AuVMXWb5p18Y8kCcsEcJlpHL9jg
AG6CSrbHIArmFbBcIaPuqPqVM0Ua+nVhSviGJtj1a1nqpMjG5qx5ievQd60x5v9bKtcSsWthwECU
VGwNPT+QDVy+W/QJuiwyh4PRoJqymzTTT3exFheGrTW9jBhzKAUIB00WZGAKeE3gYr6upKtMVdX6
GnmFQL7GgKM5JPA4g1U8dFFrU75QwmMplhRWSw2Ed2jmBd3kNgtCG1tzf91k8qrNayVz52BMfLee
oNCS9BXhtE3G2rilJDiLVxMdImquddCGTtDUKWzfqf9WpmlA5c6S62tk5YXJToI8GDdlUVJiCqBh
gHAx2TGvakfGckD/sRZdC2xVt4I2WOmbVhjFa4TetWkz9UO+gf1c7zUzl+/RRKESOmiGr22xcJ2q
HZLINAlgmdiZwgfcK8AkrANKlqrbRGYZ/uAKp3ebXFSGFgs8PZMAx7YiAkNalIT1Q4m7iX4oheTN
l/mP33M8hHovbAbd3KvhnMBaTgfK6K5pxo3ojZXev8jGWGHzXWj1B6u3tlaUL8DhrgwMAsjZRzEc
blWriRoKM6mKjUupUolN6sHfYU5DpX2a4x6ugN7wT7F8dsEW6lv6jX3jTFkyT9sxnGIWZ1GI7/QW
qaPNIwiobZfi/WTHvqL038aSQrgoNtOJI85MbaG7GvVm0kql/ej0rCqF24yL7QGsC5YFQSSajxIq
Rm5B1R09TGU22k069x9IHgc3fkOBwT2Z73F/V7iatuk030BqoKiovFUzQ8XBZYGMBhrWaChpR+qW
y4rCsFdl6OK+J62KU7Gf1fcmA5lUZreCBffhczd1rDzNJ5JRS8pf6BPU2l0klsF4Vae5gSunr/6c
sh7FfsrtYeUlbRshRpSGvNSXkOi/tsYy/jHnbTautRgPnyNcHjC0ZmFIh3iKZnU1cxSGdzLIp2Pp
i9CeoHRLkkunpehXeF1rzRovnZQDX+gNFck0ZHoefdJA/74e4r5zBTxa4wh4ZQiCUURhMxsEijby
VH/Qky0pKTd0c8hBMiSMujhMwDtC43oWs4Djm6t7+jgTtt0YLofwlAXzYDxBUolBg9FYGdyp6JND
WsgwRqasZBXIVgtHqjRi63nQErm+os700AHudGd41uUrcMJ8vlZ7rOg2I2IqexM0YWKXrS9Kj9FY
CBIhKxerHT1z6D5DCsxeY1oe5kLjzJe6WVsZZRc/i1qjvfYg5q6FoReUbRYFckk9OalUW/aD1LCj
vghJpKr81gwC0aFYhhQu9xqhk7cGK+oQ0Gd0JQ7YgH1A3dY9XUrWVtpum0o4zKIOSikV5xrNYgI7
NdQ4xkegiDZTmsGKUclKS21qMrsLh5aCeTGVbC+1HNOnofExI1aHRMwcCzx1vBqo36Tdhtwtp6Jb
tJWH0mHNbSuGxxY5ySg3NaVHSU3dsI8jBRhcIwx2kYXAQeu8668gtlS4aQZq7nske2DJNFS/f/h9
2lB/GApOopTLa+CAmEjfUi1XJ0hpcvURnuicRxmOdg6uKCx/gtGUjkIlqj7osz6+syadQ14xZsyM
yzyu7kTqqiJYeGVKDpR/sc/z/TI6lqoaqKsO7+N+n/OrLbv1q8TJxfbkAoTYKTDtIrwFqmi4ocpy
t5XCCFB/DGBNrRo5jAXRbmqIFL0xG/QngyEddlllwbyx82TueFYpWNa6GanV/BwLK3bymkBhaAMa
dKLpWL6P1I4vgRafpxblLVE/ktI1G6Foc08qunjd0k10yG42c1i234j7CoPWxj8ayA+NPTZ+x3E2
rfyu1EO3TdNHqUqvZhKfWkm490Ia26nSWLsC0txOMQOOK6oxv2U0Af4107NQTKZr+NOtUfSiE6XU
APxSRk67U94pqAK0K9onjtrcU6noh1OormNd+I7ovkZzQLptycA+6o5gUdIdbKHnb6ShofMSFy7e
FsNhJItz+0H3vVJX7rMaFGGkmjs1gJSRaDKUsjwnsSpkO0EzLpxJ28ICzQ4Dtw4RTkaFXjp3gTpR
7O6kShMkeKWWnfUyGXkJBg8pi1kleWD+lG+zNgQO8sjf5kAFNVpREigC5PoFwhgFthXI3hY4X24+
AZjLc6eCUmvHoyg5MepgZTHJq6ZOppmFSkTMI9LYuphzWBF19FRSwyEfLpvUK6u8+qb1WnYVTsFD
VqnR2pjKR4sr5uA7gGsFA+9Vxtcu40nLrk3fgOLBhUovSXF9CQmSGtBj0liBM0PjW6mFNN6URtLv
Z3RNb1oqAZu21VZh4I82yvsHoxtutSxzy1i7Uedyy5UX82wRP3Q1Vp1GFG7I7msMAKD3Z1l96/sK
cSAxxAxM2ngCiU9YGtXWXZ5Sjm7MYd0q2ChT8fVE04ocIZSOnciF1MrRfEvUOXCATXNfUJO3OW5g
fIxjfi/2CfSQcgTw7E/yhnql6HCVPQBwSTZ5DAoAIQKU5PVWV+2qCXQqHLMa2xF0TzeYAAB1QRDf
IMJ2V4Z1uwnEMr4FLXMIKsTzA3naBVKKzlyk7oooflLVDPB1FWy5x5CS+2Qteys2uaJIXfFIsXd4
laOCW0Bb1lyxoiehDJNDriTfYQiEd2Mqv4xFXjtYAwkrayio+w1is0ErcqVY/bqsZnk3AYmw5YLT
SfTvamkYV2KVDNtG7edNGSvdD8vwP6QkJKXOswkkKZXNVCkfEyrgO5zizGtgFdwi5jD10jwRThXT
0lWaYJcKyrjGTEMGykrugwbU/EFkirjJ0h7Sq0LyMg15y7QBN0wugmV5pK/0cHz2Oai6MSw8VUg3
shS8Tmr6DPY5hgNOH01Thwekkytu+2lANagHmg17/6hGVMxbdXo1xznxlBzjYSVWfyhyRo6qFPnR
lGYq72ZYrJlWfYVxabLtx1HCcjl+NTIxPtWTKdrJoMQUbWoZU2tAyl69p+71gbkqScWIN70Yxa1r
TPNVKOfmrpyMB0E1Rg58cBA0EcncIVy8AFU2NtCV19WkbakZC04xqt+hLoebqBbu++RnkstenVvv
ZkevTZdnVEmI0oD08/pb3FEVw2Npa0nCSsLerhNbru3Cfsr0G9li1hvZTBF3UORr+Eq3mdy/xfF9
ocfHRCA5AhLucos4iGIMFLnt3SkWbuSgFLZZO3HhULI3o07dqQxolMfjUxvl/bVWadlGMOKEdrbx
Jveti/rpVhG7bVwUD32hbPu4W2dpK70jp/YcRGH7gOGrS32LZDWx3jW9H1cZQahu9Ze6EhOo4cEa
AGJnh/6IqEGJ55yiOUTjcItt1zEo9fSYxThjUp2e9608CLRFxmMQ0iP0+wwCiDWsGkOi9iK1TqQk
QJbFGJsBFINgGokIGfbWWh/o9zV4EGR2K2tXWoSmWTcOR1mPjrqWPpiw1sJYjVyhzHaz0YFXV/ut
P/ZvVlxyc81Ca1UI8bWGQgwFufqhaMN9Wyeun5SvCllgUsEAaZv8vdGkTR+ksMADkPKFmIdHH6gh
7JbHwKg2SlCCh2hvLbGAtZIfcdLeYujtRjGmxlF7HRelfmjEBkIVzTJSoB6KXCylLi6wezUDcoCb
toOCM9CFWoKrzLiHZrtRctW/rdMhWxWTsJ4bdd92yY+4l6+TojpYPQSIxMxj+L+QncWc5Z9i6Zaa
mDwV8fgmISnjFCdmtK8U2ncloQfah2Hk+HRnbHqpCClxY3OqTNZPlUd5XWO/Bc7eGO6sLlB2/YAa
jSW1ADekKqP92Rta7lay6uldK103KgeYHMozPlYnU4LJkVpNCyN3qKcW6DtoGFRquwpjvYOcseOs
UKWrJ06Wyj0430mhf+RmKRwx9m1cjVaXlfDD0oEKHYLn3yBe3KVa8ojgVoEuX55tzc63hVzlTM/p
qRJG1bkCeAx9ROUo43iBqSaF8BSN3N+MZtjtqMT2R7VWVNwNDeGm62DcNbBWUgWEvdFplZdnpuml
cYX0XzLcRiq+KhT1uVQktSsmnbrp/N7cd02ebIZmPLRKfR1J2iNn3AF3FsOWcSS3o1RUgeNI+jYp
WhbBoGa34DaVm6rPNIfh7x0z8T18gVZVF225pVBkRQEq8ctNWCGxO5ZvcnuqmsSt5IiF6UAQEdxI
q3etMeD+U3tAMa7EWdkVbfrIkUTnfXSVrHgo0wGsUjcUlCxIuLEs8M0P1aw0XIIg7iCkRZr9Y1CV
6Cq28tijzmpdwdmk5R9VSnyiWJYQjzT1Q1dI6KIq+5lYnJv00DI3yyNSeKMxbyXSZGeYuHODMLJc
Th/zeqD4h+9q8S9R9f8XIO/y/y+mNQIPX6Esb8IICD0KGT+a30Ddp3/1v8hKdC7/R0fDDv4eilmi
qoPT/xeyUgKfLQNrBHRpQis6idz9C1kpizD+wGOaJs5JQJX5L/8CVqr/owPbPcG6qbugyYhx73+B
6f5dXUaAUMpvkpSljO7Qci1ET3T2RshL6jC+yykVtAwNIWeWaIBNqYlRr/j2aWj+gDn+HQj877ed
RuAz98IcYjpDvjV5ndx+qEr+MkbjM05J3zBPeo2l7pIM/u+Ukn/ec/raTxwPcYpIRKVq9KjZTPNq
hABxS4kpuE7BHd7CfJpuC2rwhyJXjcdcy6uAUykMrzrUXM0TukK8G+WZuyUpAkfH1x//O+D6nx91
GpRPPyrIlWmI6nDycrN+PaHqXZ2L/14prUsGEScpoH8gsv+84fT3T28oahj82Ib0niT4W1CIXk3b
2W2D6aXiKrj6+jPOveT0eZ9e4stTMohmZu6M1nR6iE9SttVFcyX0f/mCBUFHzUjfI63qPQGFsQ9Z
lcdtLcckXPAIbtv+op/fwirrn+Fib33+EiPIamR1y8GzSqN6UIuiOIHzAdFNZrSCaUfGraqtU9Wi
tMWmS3zVOaPXbFJO0kgUOk+wovAJ4WRTdoJ+iO+G0YpPV2w5Ok6ar8h2Dyd1H1Z99b+g9t/kLL4g
Mf3zk+GMfP7JhZopmRK2vReD63yl2iO7COmI3zqKpGAwhRrA0mjq2fMklyawrBQOaf7rrPh68s+O
2QJ97Us1mDKh6L2UQ5jU/KZSmvdCnLZtNtBuqJyu0m4G9cmUyw3a4PaYmuRSAMJowA/a4CC96aSN
ejsHgLPyeBMZF4bm3JZf8KlmcOGJSkvEq7KDUrerrvvv5JH/PeZLi7KwDmqhSnlyUD4iWG03QP1i
/9qqL+2oM4FhaZ5a9qFRCSOT2k83Itm3eRVf0pw/MyraIubIlI11WSAiqPWjWl4pw9XX6+BMEDiJ
gnxeh2rfVJOi89zQBHNjHLMwtqniOA1yzV+/4dwvX4QZyQQxLEenUZduRZ7e+xcMls6N9iK86GDq
JHPAm7bCBmCldskV9OYdoIfowi8/94JFWEGgqQ/CTo88daQjlveUi9RMr1dqO10Q2zlzjC75V1oa
NWWl4CHcieJOFeh6+pH1UQj5ftaCXaNP2YUj69w0L3Y7yayY97VvHqLA2rTct2OS0pNGvWy8/N00
L7Yt6LBIBCZjHsqu26ZjvqmK7EKycWYFqYtkQ6TKFU5aax6yoEMKEEUypZb1CyNz7uGLDEMosJBu
Sx7uizJRLDQb+lTif6VK/O+Ioy52bVpJURaWhnGQNMmb2uROr2Pkk6q7r8f8zAJdMr76IZUkIfKN
QxAZd4CM1lzsbynIrP/u8Yud248Byhe1ph+Kk3+35B96AXFXSW3cr59/buhPf/+UgMjikIwCTIdD
1XWOlDzU1XDhl59Jhn/5QX96cgzKfsjnXD+guQMjuvYfYUi/BAnA/VC+n2iG0tas/24TL2XdBH9q
86H0tcMkAKnJA20DJfK9rdK7GHyZi3jBha86Ey2WmpsN0JlKSXgR+MpDBQYNKGBrBz72PlWaOhKu
0Rc2xZlwsVRFbBoMZpBB1A5clhsbXgj0arQeaQ8W+zaiq/1XC2DpHgQAO6FNx2taVbZsRChgsivz
heh9ZnUt1WdRl4TLVbG6skpQ92KB9/YkInL39U8/M0JLv6h6QJ2/ik4/3XzNU7rVV0H50k8Xgum5
p5/+/mn9YucnN8jTEDeK27y94phbD8qIJMt4YeudiRxLz0zkYjDpnIgcOWSbrY8OHXjsjgEK9AsM
3XOfsNjcORakQ4bcx6GQp3wTnPItrk1gMIsGNXRfvjAP52Z5cUaL1qBAgx+MQ6tXyO0FBjrl1evX
c3xukOTFLPQYHatlZRx63zS3QSGvuHdbmxFY7t+9YHEq4xkbonQXGAdRSCZaP75bgT5FBzO7IIN8
bnQWh3JY4qljToJ+EGUk8KmPuQnKEhd+/ZmHy4tjGY31eIK1pR8kORMQsSwjG5zg3+Wl8uJY7mOl
lPTB0g91M9hzKLwUlRnYVGZL7LcumRefmWB5cTxPSqCUamEwPJHyMHTyCyDmV1nC8fSv5ldebOMJ
6+YArTUd1ofnB2hEnqrn3bz9+ulndthJW+BzkPDzHOYsFOBDE9G0uq3a9piphisI4frrF5wbnuUW
bv25CLmEHmDCvudKbT1nSVDfp33539kK/js/+uXP9CnOxagvmSrMtIMagk5qlNx3i36U3bCmc/j1
R5wbpcUm7mr8kgH76GziV60R1kik2VFM99OPV1+/4dw+WOziGlUg5HrL0tOyrn1UILUBpUua3ddP
/6Vk8Ida0FKYOlDaVuhUDc+QMA2cWGuzcA1YAZcCXfCvxXY0nnq0evOVMKd9YIumkNHlNZoePozS
XvgVC8esf8/UL3uFTzPV+KB2/LwpPGFo4lUaDPUb0PJup/jBqVWUxfAj0lSEoKGqgmWXakrOYGUK
SMoUy7pNCUPvEKpGdJt0cNnQikW2UY4r0EHR5N/AKNT3IoRkWw3QwY3oWSFIHRiCB/Pn4qF9Ji1c
et7kVj/WyG7UnjLWwYwZixG00B2A5oA3DImQxgRNhkZCKYd2hBrxpdu7dCZ1+/X3T8OXZCP2NloO
fN/oXaSrnsGKIV/p79EJvoLG6iZhvD8xPfhZsAqvRlS6oEPbgqRvuki+0edeRyYxvCR8fGZrS4vI
RCEnMvs2gvrdS/2+VSttJ8WacA1AqbqwLRYe0/8smdO7P32zooMGS4Qy9SStNJtrKxz62U7SNCPN
qGGDJwE4NpV6KHyLCW+3PsL8iUItpbhmRL4oysrJw92h/fh6J52JBL/cBj/9ntBPqr5F6MnD1u6k
RSyFrqL5mT37ECm7ortU9vwV3v+wY38NyKcXQWYSekyTc4+KU/KdPZHvweKl+zzQJWee5blzqWOj
CoBJ+hYXCGHNJTFA02ysvaKfMrgQ1bhHILv8CeEKIMUkoqIMGS4B6y1mfX+jYr0M98kwg4Np6MNN
i7TYIZUL6RkrD8np4mDuINC104Vk7txyWQTRMdKVnKM38VLrKCWJFxY3kVFdqOOcm5dF/OxMsREj
NUu8IU9FsLdTsQ3MRHVz9sWhFqbygrr8mTj9S0/q07QE4EPnLi4Sr6+BUhRGugJFfqmMsFCl+vdq
FxfZEPp7sENBZXqlVWx97LuUkKLU/FOrYrtWjhBUO1GHS/z4V4tZXORHHaqHlQnI3dNburlRDQnr
PgeiIV8qw56ZFXGRG1ldGRqzXvKCeB+KXht5oYyyNsvu6w/4te3+sEvE04s/TUc+RGPbws/1Stmc
34C9mmuQqqBdQjHfFmUo7eq4zJ+UQZu8Mo44M8w+3xehXD/oAboSbdnH27yqswu1mnMfvAhXOD7A
pdPU3ItrE7GF4VgCsE1GzesiEFRff/SZffRLIfnTN9dV0SpWERdeNcSbZuxVuxyHW0nu118//8wS
X9oL+mPpK+I4xl6QlyUQJSlft7BWL2ygM4fY0h49rlDlFwc2aiBeJcE3LMecUr1N5nfOsq9//5/n
AK2Z39cEdpwwTTre0AkD3p+aMEIYAyopKremXFzaq3+eBXlprDRaCFSApSDgoFaMfhVwdFI286/C
mbz0UxoFCLZwyRNPniPoOR892ojobrilcCEXOzdIp79/WkRiE8hic4qXWP26rRG5OYi7AiEP6+7r
WfjzKqIL9vsLNDouOdSM3LMi5bbJi91Jnv/vHn165affjvohaGLQiIeh1ltP0JIVbHvhr06pXy32
zw9vSGNiSY9iTwzLH+Dln9og2/ly/N8Jbf3fEI8W0u8/vhZZn7mYxt4YSFdjJP+IfWkPRuDH343N
4rIOUSQVsjGfDiqt7UjU4CXUF5bMmRlFuum3YY+t2Oh77GwOwajea0H/DZr0t69/9ZnVeJKO/zzo
epkBgBiy6RAPw7EtjRs1ShJbN0skGxCi/folZ3asuajygJrvu9lKpoNZiTexKNxC4t9rKhChr59/
7iMWM9ugo9PXujkeYvjiZfG9artV1s07KyhWX7/h3BcskpxGJfmdTAvsUr1LJxhaADMF+f7rh5/C
438epdgJ/j4HA/itJh2j6dD1XfuCbikEWgXg8jGwUDyP+2LEKkrSdqBK5xPJTnr7+r1nlpWxCNcT
mssNPtTjoTK64j4WOJ87Ue3cv3v6IsUBDa2g9m6MB4HGG5ZJdjn/XeENEfvfB2yExEXqr4+HSb0t
ixjy4r71/6osAznn92c3iUa5XJZGqK5XWfKBLLVaozN/Icb9+QyGq/r701EcKoAhpNYh1D4mBTLo
ENuZn9h91lIme/x65M+9ZLGng76Fc29N42HuYYvJgg06T4N1Pam1PYY/vn7JmT1nLPZ02uRSUEIS
BGEOKtF6T7rWk9X3yBAvfMW5Fyw2NbR+bYrRnj5IHL3jjFllVTZenZQfqLb/XY8Yttzv8zENVaPS
8R8PfvmONoFnnYiD7SW3bfn0mP/c2SjG//54s8QtKuzqwhsc+HPrahO7+VpdGWvJLRzTHR24Nbt+
02/qq3wDA/PC1lNOkeNP711MDugQ8Kkj5Z7WnVba+k2yu03loJLi/OjtJ8+7VpzXh/vBDlcooNmy
ff/x0Tlfr4tf1df/fDcEpd+/2YBfEQQWJ0rrzm6yStfRijRt11z3x9Sdt++4laK65bavtV067Q8k
7+zOiR1/lTqXfImlc+F6Edkyg6ApC5zFyMGsqfu70eruxrRNu9lh82Gnm/jC1565BiGs+PvXTl1C
rhjxpiy1ref0BW0m+IQ3xqp5V37qyIXicRG7wYWI/avU9YfBBWv423Et1ZTcIDBxkl4Zx+B6dOMK
VXsnsHv7Pb6eXHlNOjw66M1sxwsXq7ODuYhZUlRAy6LddIDJfgcpetU4ow1HyVYcxZFWols75urr
xXNm3v4DBdkH2Km22nhI+96BoueGfFB4aa5Oq/8Pg7dEPfYhXOCgVMeDuvF/WljWXhVXCBmsrJ/N
NzCI98Ul2OOZA11fLIoECqFZElgO4a6VbaRyPGOtO7mLU58tbYwr/6jtsw9zXa3zTXbhpaeQ8qeP
W6yMSkZUgTs/H5f26brRURIBW/3w9bycKQbKS9PDFHKtKAR8UVXb81px47W+E3dgXDy4MYfUMS/M
0bmvWKy1LPQ1xR9YAJEku6X6bOHc8/UnnCmBI/f9+9bpYXyYYzOMB8SA4uukwb4dtTzzkCqxv5s7
TU+cEZrEOpR79Sqt9NQ1R18CYT+J96WodRuzRjUh6SuoJValPllJCWtP9HOviPvEyQapcaQpVK7L
GJoexX6rteHxIrZ04QPObA79tKw/Xb6A6QY5vP6RoIYVzy10n9vsWt+bGzTuHEg9gCKOxnVvw9N1
kxcE3vS1sG++lU534Rf8Qir8aY3Jv/+CWQxlXA34BSiMuGxOR7Cf011mF/bx2+puF9lvCFIdR3vj
vbxOruSwOET79eYULU5HHbzRVbQWXHN1KfyeG5LFWaNnHbpyNZQCUV2HvWxb/YMkDxc+98zpLS+l
4bOkQ5FA53OFbbNCKNbWtoBSbcH5gV4FkaNdoXViJy4tXzaAeCFFPDfKS5yjmHeTIKjsNYzm1t2K
LoIHZ3Kt8L9phRKRg7qeg7SDW9j4JtgYi7twvpkEPJDslKOucMptu+/ere/xtf6OfD9KdZoTrvwL
m/QM+FReAiVDNahHqG/jAdM4V/KCQ75Gc9ypVwNjEnnBplzp5BUt7wxc6qhfb4Azk60tIlw7CpWB
xjnTwc4qghI764MuPXz98DOBZwmk7JGDmvzT5uogqhrHtH/7+rlnugmydvqaT7s29jtZmBMe3L8H
jwYzdlpIittdR1t/8x3bKxsZHRtDZ3f8qexPM7UfPLjjV82FC82vnvsfdq22CHxmjZWHb/ILNN7t
b+RVsg05xYNVu/U9pFacyq1X1pW4ph67ileC66/MlbJr152D1NuFNaP8ORWWtUX0GowK5ayAO9tw
O62GTXn09703u9D4nZTV0x/AJt/JO3lXbnP7tXRyByLZVXEs981R3mJof6O5F6bk9Mo/DcgijFVV
j2KWwIAYlTsSwII7gyPtlB+32xL2kW19F76j4hNeQ8O3Lbc5CN+q7aXXK6fX/On1i6BV9znX7fy0
IlzVee7swY5cxFQ24Ud8E2xRN5qulQMn4IO/No+N17+qaxxO1qDhmB1phdalLbiX5uVcArs0pcDV
JzUjbN8PNCeFY/vtpGPzpN8YDwEJktcc4dm8STdfj/y5NGIJBRWs2fIbAD+H+Wjc5zfCG+5nTrma
1tpe9pjlC+iTX23tPwyxukjAOMGHFNYOi21fevlNdT1sio1xx4DeGxscSLeaI9r0wTfabtp8/W1n
AsgSKwq9uLdQFueVoeQUNbpSCKV8/egzgW+JE53mqggTaJtgc9EaaDbmhMowSJqvn/4LcPKnwVpE
KNGoc1E/HaL1GgNpni3fartqG1xnW+VQPVSu/J5qa7Qx19aqfUuuVBsNMTu/Cn8oLxd+wpktcTLT
+Bwk9ZyqS3M68vr15OS7cmdugi0CgG6y5/a4SZzGRZeCxd/tTIJUuRkuZM3nlv8SairO1izjk0Fi
m9rCc3kzXCUPkLuPyc7YJy/pPrrvL+UTZ1f/Iu5AgvTxiVbGg76Jtv038Sq+18mhzWdzWxzzyg7/
cikuAowpUzhXfL4p0CY3jhVY5f6FxfILYfCnxbKsVcKGnsyQZ4feuNY32nOyVbbB3vSinbj+P5x9
WXPbPNPsL2IVQJAgcUtKsiV6j+3YuUEleRLuK7j/+q+Vi1MO3kCs41u7ChABzGAw09PdHocjhBDv
xYanNhx8HWCquqGiQDHPkZD3nv9ukaNsv14+cqYP0fGls6/AIDSvCB0fyyeUeuTv4t15sd8hvC0D
UHkmMdhEQNMUWMetyo/pc7QABvVCn1klpmzBpbOkkQTPultu1K0M/ueP0sqHOANo02myHCT9LA7y
+Opq3eyXM42s+QdFUayGngr8g3L2VvKj7OeNeuHZHf/jMDHN7Nt5muJzoioaRzcY0I+8JD9J9tLM
Px3wnPvdlpEb3uNMiz2g1p40iU3OEbVzsvcFknDZDlQSUbevb8pjdg218lvv2CLukfvL58u0aJqt
r7PEp7XwaGp9zqsXwHQ2LgNDWvRPfPVhn2myKovF2A1kQ6HAOoaxM4W9BCnlUm8ZuWlfNCMnHCoP
/OxAQAn6ln6P7+xTel0daGTdeXvrtj7GD8lTd1ed5Mabx3Rh62BUYEIn3+tg6fJbB9Y0sOU+u1/L
x/pFvsfDDs/HfXtY+JWM7Jv453DNjpd3yRSd6zhVzwEch8f40jwoA1fez4d+N+27I9udA2RIFR/A
/njX/M6P5bH5Lk7Vk4101zly2HLWBqegg1jL1a8qEOXhoPTTW+cfpsS9Vfa4u/yBf0zpHyb258M/
HBeWxKuXN/jAdt/uwd+KJ7u6mm4Vnovd7tszOLYRfrs/6qv81t9VkcKrHc/0oPtV7LMIFNUIOcVD
cbuVmTV9reZL/HFcu5UOqK7Y0FLCKwEiLBUJm9E7XP5gg93pqnLrlDFA1OFjOy8NxvkmyX9dHtiU
P/rz9w8rWdQurzwI3kforttb9+hLiZrDfBSH7H6+BuMynlD0tOB0VLfLdXnPrzu4lMtzm1ZNcyZK
9cBfTtjEuYfAdfM9de2gFRsrZhpcixbyfl14B6a9aBrjfXzuU12vLYhLXP7ppgDrTw7hw7Klkx1n
YHmdI3bvvnXPziu5hXxJJA/9a/qf97pAWHIjijR4eR3jGjsryIZzzOSJdEfABgfBzaCRX/3pkaW/
PSBcVzpu3bb/rrCAZ+zviNWDKORkE5yGNzv8BmLd3fO32zzAA//2R3o6/KiDQxo8JTtkikA7HIor
jmQvCX5DWgyx8+/o9bEIXy+vsOHE69jUcZrzZhxwuRWE/XYhYcI43RjalAH7H5yp5RbA92Lsel//
ZqByrYMU9BgvzRfvSXyr7tSxPWSoALiP82ncQx8l+v8To/x/YI0/xYgPx2YhflK1LTbThYjC1A1B
PW0qUJoOynklP4wtZcZBbQyXK1+WkOyHWwh438ujRB858pRQ1r0iN/auwuOwQP3s6fI2Gczsz6Pg
w6RV7q0ZqRCfTeTWcZ7L5Dv0Ni4PbarQUM0/NEDeWsWCxRoP1v1440bpY/ni38yn9gH7c0rvvV27
MZfptGneoonj1nPBDAfqriGs/SXovY3kwDkK/sdNpeM7SzGRmZ3Nd81e6jPzauLuQEW6d/0VFMIb
EeefJfnHLDrOswBPdtd6mGW+Z/fLqTmKAJgK5N/IfbeXPy9viOGA6ehOu1SWI2bsNaHyBtyMUI0K
ZiIC2Sc3tYOSGYityrTcWDjDluhQT4WrAVrFmM1tnhv2vWUb45q+gv9tJuVIlgXcY/gKCCG7y10G
Bo9lckGW/6VIVAjGqsCxN46VcV/OZvPBPNiEcv8oZwQGBWgcK6jDtKE6NyU4yHCnyIpCcsV2XryE
37TtA3SCN2Jdg1nqFXoIY2Z8LODhBvkAXa6sfo39jcLpeZ3+ddS0V0flWxTwQuwL5F9eoKyzmzzv
tEzlo7KKjS0ybb1m+AtbimYG6etRZOO66+1KPUGvfutgmd7IOh41Xwtw61uld6SM9XFQggf6anQH
BnoOsONDS4EcvKIqQGFaNA+LBdpxAGegZKOEfz17v1pb9iGr6hay1e44+/vR9/ONC9jgLXQwaycH
UXeN4x1r0INm7btYx51YH4VooGcQbwQv/z4cVMez8hyEUSM0pKEVNLH7ZLX5Pcs48DRZveW7TVNo
cQQXPhhxByqO6Cbpvk9ZOl6VThrfM4BJri57I9MUWtqB8hWq2eD/OBbIiAZyjW9r0v0HEtuNbOsf
2NX/HnTIVf5tu9IHOAcCSN6R2fEQ2U4igmLtQXLM6yWgU+r/l1J0t/vO7F+JIZPPdt1P18Xos2uQ
ObdpkHeQdoH2uHKhuaTivXKkul8tRsPecqBs49D8QNCUcYgXilxg0qjX0ib1M03q6os98wQ3N3ji
0nUVj7adr2Ax96CyzMH3bcdQ/EhVB71XBWrYNIPGB9orrGd79bIboJIBvpoHILsDO0/n4wiRmhXM
5KCYhZjXSc1naVS0nx3LNCdfaVfP/0GAsIY+4pnwbYCKQoau1ZEeW6dWRwgpsdd56NlzCWbjfUlc
t4G0BbjkVJzZXgiaMWffVROQPm2XHj0brYqoOUGGLu/GFo0AWW4j4vDBOqjKgd6CORKKtXPvNVer
AxK0JI4h0Z5AHb6eQQsZUvRh3Sxe3T9aYunv13JCbnsm3dvnDs75QH3wyeUATYpBoT8dyofQ2lud
G4jSQodMxZ+cQAvEFFmadLZd7zhb0MMuQLgXtIUNEsS2IrvPfYPmhL0+9tK1iK0jK7Nwxm5N6U0G
2ffLo//bC1EdUswEKuIpq/3jkA3PHFio0JL8WjDvG0iQrZ3L6+fLE/3b0VMdVFX54O6ccyGOvCoe
GlS6i2LeuEMM0SMV5O9tHi1wJFPoPR0rpsojbRmUFPo+6YOp7uGIoEtylXvezmcKJK8lBIaqor5G
Cjhm6ANEQAhKiQmkRxBfhWKTj3N4+ZP/fX2iu+fvn1XVNhvVbHn4ZAqu6SuHd+BxctEis+G3DGuq
Q7dUX2cDVAvFMe+bhxqSCLReNsIZ09Cayx09200Vnf2jBHPv1Rw3Nmg8C74xumllNH9re5NLYq+A
XQJ5EkIFlAeTDzgIUfdxi7rl5fU3fYNm/TmUsOWYCu+YK/4U+8s1qaetUojhStJR54UosspNOv8Y
E34sOqAhx/m2hUbb5Z9uMEsdb16sPG7b3BdHMbPVh3AiFIHGnINgnaBloYKhOrsaSj3Hy9OZ9kOL
wvoawq+DVcsj/Ld/C4lv/9X12/EOVM0EUk5k64VkWjXt7cXqPgWSwPeODV8PHYUC0jxcz/2nwlUo
yv9tb71iFoRcSuvY4gaDVgFvn0fO2NFmffY+EmvrZW/4Ch11TqS9Ap2K1aIL/Vq5/nOapycPKj+f
2gzP//szmFwhqrES/0hmACvmm5WCz7o95fNG4GnYbB173uUO6KplDrkHBxR10LF1wi6Wt23e3a1l
szGJaY3Ok3+4eaEwktTgTpTHeuHHuqDQ5/Er0Mi1w/5zq3Se+MMEWS7X3HZxceX5lwxqjRU9qRKV
f3fjUjFYoHd2Kh/Gb8hEc9EBuN05ix/6Y4ucfaVu+x6KMpLBjxTevOGnTBui3fDFKMEVrGYaNe7r
nDbB5KJ60JbQ59nIGZg2QzPvel2dwp67PqLS39cVolu7T+7zefx6eS8MjlbHoDdLqsq8b/uocscz
jciYhensbFRWTD9es+pyKjxeuXYbudazVd7R5bngG4fUkBGnOp42BU1/H7cVjaDuaF2PtlO/FlA4
uu5HX1x7kBb8kne0OHDoxPxenLK9t+kCCLYHVQA8C/rkQcJSH0XScBXWsvJv2FQNIGobFbjik+mh
5mIZwlicw7azSII4jOAmPfbN5G61sZ69wj+eLjpS16KZ6Fe/WaIcYobhUKodeDmuO9ZAY6xsH0F5
8zbFmzQCZ0f9r9m0sIBAlKuQjqLRWA8eevdl9Yz3HwREBqcBZXgygtFtGdB/vpOZBZRYkU1z0DMP
UnUT2/K/fzo0/vUrNOfSF9Dv851qjaQ3LeApcHgLaLzEi3rnyBQB3uKz/IeoCwT9U0vqb+60QMy6
mxWk2xt2ZUMTaLcUSAiQmkJVcAbreuWd2fuZlYd5P4DVeObpd5WXxbeC9uApb5v++7iWSzDFIKyW
7TJ/mT2H7DkUbbqwVRQs2PPAEHKubRe5y1w9AEzTPKCHV3RBBvrUK3BNUXCbVsvr6PfrA4Hs3Y67
tdpDzGBUO+EPDFJG1vCYTZ3Y2U1jQyUgdr4uAOwGHqnm66FT7hVSc+11N4OUvPAme0d6t9xVLetf
lrIsBojHLsuNADvUCRzB62GyCABpMXirKXqOQttZKnTSFM4jAoweyq2cQWGyJOiYA29wAnWDmaRQ
l6kV8pcQZVCndaymKOmaEnpfle3SoJrH7uen/AbXfPiQpwrieGMf8XmFwABoiyE/m/if83o6XBoa
FIlM67GLujL+Cf6CE9T5qgBaQZ/02zqcWYy2D5mgoYta+t7hRqDlbS2/x9VWk5jhCuKa22azo9aG
8zaqCjzFAM46cLykIQfrnTKPvaN5+Plz+6CFZQqaIQrcyf5R5CgpJAQiJ3LjajB9g+69XdYnVV/T
qIqR1eiLeheX4Bd3xvulx10xiOzwqW/QMcdpzYrROqfF49l+yVj9Uibt7vLQhhtIBwvPUzUBG4fM
LtwKckIUAoEVAQdX0bmfK/rS/0EG1ySt0CnWR5bve/9luKOfiqLdSjUa7mcdGtyUFkfvQz9HpUve
mFfuqcw+Z2Q6OLhGipihvkGjpRT3bEwfYm954GO88VA0Lf35iz5EYRD9Hctq6bqoUTTM82/Qs4CA
wEaIZ4i7dEBvj0Al76AjF8nqDqJ3DVgWiPczSze8m2l4zXzxFFmhkaX6yHN6K1iW7qqi4BPgrYVs
muDfLx9O095qtosmSehyrwONJkiyF+BYT52ttKjpAzTbZTxHdnLFoZSshb6xP9rQFmFT6IocBBVO
12yYrsFH6JjajoFzdloFBa1kchXnQ7ufoPka+ApZxDVvkJ5ptyI+wyfpsNrOpjl1wO6MnpmS/cqT
CYneBqlcMRTkyhmzzzGLghL/73NbV8KB8kWPkN7pb7lsoARiv17ecINJ6FjamrUg5/ZgcWimrq9z
urrHBm/GWyEnsZEUNK2Sdi/XXS5jui44Uz45WM46QxRm/glSzmcbYqAbrx7DwdURs7NKcLZKQSLZ
LQTyKxCwjFu/2V1eJdMnaG+qOZG9WwiYRQE9WbuDtkw6kFfoYj1a0LW+PIfpCzQDF2jvHYesGqKm
5fKknFztUxZv9aiYRtcMe+qnBpyxwxAJV5xaBzQwyRYq1WRwmmHXRZtBNhJxKsTqoPHXXceVF+aD
fZigPcjoBmjRsAU69jXrUXcau6KLfJr9IoWVHq16foSCAgv6tLY2jpHBHHQULGJIWaE9BGe1TQ80
5lUw0nXeuZmz1XVpeGHpTKusYKiMSJ9GCgSTQ/7Qyi92wY5ZA6AZREqnytpI55oW7Pz3D5cdeuPS
tSoYiVj/VqsBlaS71X13Y7GR5TN9iGbWCeIV5GBcgkoxOAjdzGp3UPC5dmMIIHdQ12nEOIX++rl+
TqpjY7PeqgswaHZRTbMbh/IAbdWPly3PtOmadQ+rMy3QKqPRWU2XDnfOnOyK+f1zg2tm7VYT5JsY
HGwMzR0IRwkQoHnelrKG6adrZl3508zSyqXR6q3XfZ1/QZUAoov+58Bw9E9D/YdDNC5LCUdh08iB
NpW9tF9Asg4Gv3ijpmHwSjrMtU5YtpB66CMoRr4Prv001oCCX154g1vSoaxx1UM4vhNt1PhQ5BTv
eOVfe8mXSi2h1bobkxjWX0ercocnJTgTepBle89Qr6UBbbIvPQ7qhkMyrZBmxa6jyJC3aonSobxn
orxqGvdzF45OuFpmPhRL4w7Zl758nWV2Y0N67/Lam371+e8fjg3JFgaRO1z5RWYFBIUGDuWLy0Mb
3JoOO4UohWw8tfRRmtYTRflyZkdnLabrFuCPPXRNxMaFY9pazXB9z1Yiw/GMSrCRhkOiICZNOQug
x042Ntc0hWa93IWU8DrKNsrRyJpSZM+hPVfvLi+UAUIEZsm/NwHZ2TabGdKRZYesoVXtfFVMQewO
X+XMQNTo/GYWBMv6cU/79YcHt+r28dPnJtfBp8rKfKV8C7dPA7H0SgI3ErQQK04CD62yQbY4BKpv
2DFBMorzwYXYzUh/HWRdjQ/Cler18i8xHEUdmCrBVJpmC7LVsu6Dijk3qEZv5JJNQ2th+cgaMvh4
BEQTZ5DOdhrygISh/cnRNcuvqxqJtqHpI8d7c8dXe/l1eUEMh+5P2fuDbTbOghpvg3G519z4lFzP
WRPhd+8vD28IC/7gnj8MH+cOV3JB2LfwN3shQYt0YxVnB2K3OyrycFBXlycyfYd2azcZn5qyhSDx
YvsPQ8mcAMneLGBzvUWGY3A1OoyU5rYoElb2ABJyP7Q6SKd28ZDt3GJCK7Dq4s95mj9UyR+WzKdj
EvMJBQ9Isn6bQUtJWPmaFBvnyPQVmhtAKwkuV3DgRUo6JJSutCDuydBI7KXZFdT94s9dhTqStOaF
Cx4IGBrL1o4gKB+s3Qo2qpO75mQjUjPc6TqQlHACZP6Ks1ucZW79AuKVLwzqwFP7sxZbjz2DWev4
UW/t1RlS1SPSXJYgI/m76EH3f/nUmr5As2oIIDpFNygWOUv+Haq9Jy7Q5J3Phzj2DgvwJZenMRgH
Of/9w5EayZo7iRR2hKar3xxayCAIWG7BAJRvfIeheZPqQNGycOd5VQWLxqwdfjlO1e1Eled7Kam8
aqG+BQVv0LcL8F8/SwDyUccqyHdAIb1XXA1lJCDacLj8saYN0zwBz50aGpsLQ1a4e+kBlAlWbwto
ZFpI+++FFEnHpTuOLMotG1TabvcOEvkY8Uy9kZM0/XgtBhC8LiByPOHHrwO6LNfx60L635cXxnTY
NNN3c68oGWncaLDfm4bvm9jdMXIs3fVUlK+X5/j3AkH38e8FckdOqrIc7ciKn3LPD22IVw9sY3HO
VvG/pTmiU5sS6Lwu1O1xjLl/75X5U1yJ71yQ55VnG2tk+v3ntftgKVCIh7YtRPEiCC+OoB0u03v0
wXaBTKZ1w2uZvuL89w9TJNyr3XLhTiThqjoUMpdmDPtmDtOtjk7TR5z//mEGX0BU3pHUiaDvQXe2
3di3QyHjvWul86cuKSLO5/fDFEm8uGD0lE7UxhJGDvGKyQt5/8nRNRMWzHf8Ii3LKGlIG9VFtkIK
vFjHZ7fm+RYtpmmVNFtOWxSjQGvtRHZ1N6tn0r9zsQEW+rcVEx2PuHYz2sZooiLPzasQQm7WyQap
xUaq5d92THREYuqmVusM8OZw5DdpPP6qiXrts+StUe5/NV33l03ZcE51hKGDLoaOMjwIJ15dO4g9
g2IA/QYfWBhD6PzwuVnOgeOHg+TnlpfaogN5a519iefsaVnGO6b6x6XINk6T6UM0m0YgPrqKl4hB
+yeCGLSZ7wl/Tcdfl7/AsB06/azvAAUMWR4a4eLp9otXtiDRU/DePSvfLZ7Sr4oN2cvlyQyH1j//
/cNypd7AKWEwCsUB+1iasrlWs3xuy0JtFN0MZ1cHH8aE5SA8QfqrmNxrkDADpLmls3G+BP7hv3Xg
YTW5GTQD2BpRNEcEFgQ6A9nat1UFmvSWf3OxjIEAni4YfDS4X14w0+5oVl6tPZF8BJwDn5I8+oLP
VyDzoMlx8L3+WyWz0trRNa9+X57u3+8dyIb8vT8umGrtHmK+aNMa0+8uyDMOcVaC0nGG2G3IkTwL
18yViLxnxbdeJqZDoV3sQAJb1I/tERIke1mBVLI8usOWgRoG1wGJ1grCT4tJPHtiQtFnCP12K0me
m37ZyEybJtA8gKV8kYoOaiHDqG5nQn60fnEYrE0dJMOB1iGJ1IHSSsY8kL1N5LGOUbmH7ttwdXm/
TT/+7HM+2KOHCjJI8yZxotb3ub9bu1elNtyWaejz3z8MDVaStFvG1To55d2kgJBZ0qDmG0GIaXDt
/gb+58xbscjTIh7qpQkT9aS6fOPtZ1px7foe7DxBDim1ThlpvpQlB2LPX72NwW37bLr/cCOeZtJ4
6lcSRRM04MdgiwrKaazBJVqKp5zHJA/Xzs+KwMvK/hrgNRYOdfaVjdn6UyFUD2nPXHSiqGknIV5/
7BBgnNCC7e6zdKm/K1HaKAmvmR1BAWxVYdV3/k4qa5JhWaRrCNEIgR7lZFB3pWrzHYpb9vfz9RLK
PpuiopUqXPJhuHesVSJTUHERlsMsvg1Vg0Yv4WQC7RyWVYajL6sxmNPB9UN0IL21Yna7oPL6+Vkp
D90tuSpVmKpepbtZJNYvbuWu2rVoSLjvpAWsQm27Kt0L7vTPNuXAVI1+7v7MskwSeNCEv66Zt4aT
qubQnYkHpuml/QoFouHblHEPWrV5xXcsHQPQ7iRHT1YsSDJpn8Z+ALMFJ8DV9Wp4Jk33u3Di+jZJ
4Ld8miTLY5HmULMiIm5+JEB/BgVEKYO+LB1MlfvTNbgkIWCext3Blk31JJd5xb/7H4rPCri0Cb0R
g+hPOUngV7KRPECjud35lLo/HZeDHB5e4S6F4PwBMg/WPgbGd5e4uX3sgQUMGzY34cjnNvQW2zus
ijn3S+yMv4mFgsRt0cGzViP6voOycttDKUkTOGM1fLOEXX3tLDbtM+qggjGwOawdnu9mkpS7eUpZ
6Ms2vbUXOwHmcp521lyqaZ/LxEmPfjOMzjW4UpoytKyYQvLMVpDAyZfxqQbI5n1yUjLvHeV6xYHa
lijDoZLFDd6i63EdCW93C6351zYVK3QnuZ1dr2PC0IkF4/D9lKFl2M3dAipRFOzHTj29VRNYFnex
69V7YGHGAqLUjF5x5bPblGf+UzenHgU2sFDBgLrhdTeKsgvKkUNMq+OWaNAdZjUBcYt6PTJIqoJd
mbpJBOLl+eBlWQi8n3Pdp50KVrgBPBPI+FJYK5t2XmJXh8Kt5aMYFhA5DO4AjkTZAWnCi26PBoLq
IPN6PKMg/ZqEXdPLk58X/Ddy/da7QDfWa53lMJykqlm/V6xrIKjlsKs6dfkDCPuzNvDBr3+brS31
9kmXrW++Ahu6t3bTK2q6Tr6jXep04dR1Vb+vmbPu+8lyD3hzTIAZudaxUqR4lfnsv4BfbA5sOjqH
XvIm8Nt6eYxrS113DYfoszeM0eB51b5sSPpa1ihPQpuzepODsq6HqrL2flY+I3lBj0sjlIIclTN+
a+MZP4eIarc0Dgmw2+RE1jJ7SH26FldUeC7fcGuGOEWHOUu25JmYbOvUCHSN8x6QXr6Lk6cGwl2k
2RJZNbl9LVIoSN70/TT1EL3jyWGspHrO5nEGMaa1hbs0TKHDnnmWshk+rY0EoB04VPnO9wQJ47XY
f+rK1UHJ3HealKd9H8We9x77Iwju/cUNnHarXGWgkSb8vEcfbl7bidGfaXv+ab0nXZA8TK/Ld6B9
29v0ZX60vtlv/tv03D/2t/LOebr8UYY3is4gnLQcUqWp759ou0K7XfkSYK58tSCvxP0WXY3rFvu5
aabzvn34uM4qSKtW6Z8mfzxZfgYhvfnbkslTltRb4FLTGdCii76hLKHM9k9pdszqt6r4tVpbiuum
sbXggiyxj5oRkhsgyznaPNnPXB46YFg/txFacDG3bZV4fFwia4p/NARPlKYnDMWq7E2NW4w1hnQp
4dozgbE17V0PwHpEotlOzjV6xrsXWtdf2VBFeTHf82x6ZmzpAou4U1BVyUMG0wW/yFZO2OBwdPpe
UPmrlnVOEaFmlV4lVj7sisKr7nsXAPtEePSK9v4WO7MhItQBtIOXtktXIQbPLH+8XV1EUuePe768
Z6bRtRdEyZOqGgYGD0/fR/Wlan99blzNDwxrXFqqLyQkBLl913IS72eRbsl4Gw6yDpwdhcxaa+mG
yBe9WgOJB1ygIBh0i2bm5cvnvuA89wdjtziYDn0nniPgXOtjPzbjlbXy7r/PjX7ej4+jS9BQ2BSn
mA9u/yDUOBwhq95/cnTN0Ps/UlMQmzpBCQeqpuV4BzBlsrv8002Lr5m5XyDM84WXR+XsQ6Wzkvy4
xmTarb67fO795mo2XqSTnDKrkSc7SUKRokU4XXZxs5GmMZivTkzrOi2vyMDzaF6hLs4qRLJlknjB
2lQ/4hXhK9tMuxvWSofQTvnCxJLMuCH8q1VweKR1X4pxI5tpGl0z3rlwWEHLIo9QhQ6n5arpGF5B
zfXlfTbcdjpWluT+Au+bDdGcffPJChqDH4PdhoPYeEefj/o/3qI6YHZtZoqWFTFF6Zy3O1fw4kVa
3qbGsunna/bLlt5zlhrP9KytwqxXQY42sRkMnFtGZlp9zYRbOxWcNIM8lVP2blfi6HXes5PEvy4v
v2l5NBtusDaxsoQ8sW6Kb4aWIO3aio1Stum3azYMPISwO4JCStWSk8et72nhnKpSbRU1TYuvGfDE
rTpfZyRgUvHVGyJclsc8iZoxvrq8OAYTdrRgnCcIYPM4EaemKMDiNWd3lDqB6Elot+neqq3ny/MY
NkHHyg7VjBS7xxDOLrwMZe3aj6S30w0LM+yCjpFtLZDAVNU0RAghdhAm2WXNL16+Xf7phi3Q4bFI
geW2lyknspgNscT/ZlEjFn7LAby6PMHZy/zDfnVe2D52eSYs+DakAdJwrJV4qng6hmPFpIUcQ9w/
IM+j+p1TrlsEoqb9OK/kh2tzrD2nyVskPFt3uRJO80Aa+Tl3pMNiBzC2VAkQN8B08zVUHQh6p2GL
N8D0uzVjBst21jcSUb2FPv5laN7sIdm4zUxDa6bcDknlrK2VRzUa9W46KxVoG6/lBv7QdEQ1Qy6a
aSJjPPmnGHkSEGmFfZUE09htnCGDHeuoWOQL2hyEIP7JbuqfDf81l7cpRZqLloCBeZ8DOBEdHGtx
ZF2gIuaf2o7iGs6+VM10tbZ8w5kaLE3Hx2Y2OBKJOBuC9cWO091wzlaiKD1u9YmbJjiv3odTH5du
RVviylPa/bCAlDtAqBqyitadKtetkqVho3U617iNVTK52GgC7dNpJdeKfG2mMrzsK0yja3aL1Njs
dLGF0V0rcLq93wogPzYGN1iAzsxaUoW8FZo+T6h2t8FSqB8j639d/uGGupsOkpXSyYpqGv0TcnJt
AIaq0G9RzkVqCYxOct94ELpgIFCo2k/WdP6k7j9s9oTcGvH8yolm8BP7C+J35bId96sNQBM12Nwf
Ss4PE3hTk6/ZAGW6rLbWq2718bpJ0/alyla6Q9o6D9FNrg69QtgBNsviBc9dQE5FUl4VNhW7zp2A
znYWRa8zVkz7obA7iFpT8F1dXnPTfmqXu+3PlqSe7US8qv/zOCnzQGbU/+/y6IajqONpi1blUta1
OCUTpBTmb+n4Zq0bd65p7PNV+WFp01lCxZlAKmsBQ18wV+IHb7yoxhp+7rdrjqAYWcoahXDEAxK8
X17z5jnvN2qJhmOhM7KO41zm9YJ4EzL0AQrXh3lA7w5YFZZm325BZg1bq0NmgfcEEV0sEdSK4SUn
JCJ1vnEPmn7/ecoPa8/yHv3ksyNOlrK+jmL5bdulR4Klo8MNHWS+R1fhFn2fwSHrlKsoZtCmmBon
Aqvxg92D1yHmkeWV95DT3XBqpim0a53CD8xxRnAzDnIFUWUig0KAtI0CtCJTd3f5QJn2Q7veUWhx
E9AhOBHlzqGYyyu6bt2KpqE1K+7o6gHyO/unbmg4mJLWdF9R9ePy7zYYmg6RzdtULW7MhqhOKaSH
PDSjlnbxX2VtHVTTBJolC5+C1W/EddiO8Q4ZiJNX8qd53YKZGXZXR8aCZ192lAPrIJfiwUqsUHZ4
f7X1HdmawWAO5DzzB3Ooic26iqFxRPppBK0oKOtNzm5F319QsqrZQTPC2Tiq1P+T3v/HW0BHyVbr
6LJmbdaoSjp7b6fSfWbIlh8n2TZXdl10v9UYd28w0ORlWJR/VbI0QQ2LN1AqRP3ua0VBDF6g1lkF
Pumsb3OVp1dinpOnVmXsdUSGH2Czqb9OF5k8KO7HN1yWQ+h1hR9BfTu+bR2HHxmaM3ekFutdXrrL
A8h10ivc39WOkJFmARd1fKj7pdz7BaW/2lyUe9teUGDNOzAgiGZ4H1BOWMLRSvEmLof82eYj2h2g
0cyjJeMycGc2PEgrSX9WBBp8h3P1YZc43XTqu8Q5gL47/T0Jt35te4sdqirtvgpkfB4AQZhPqu3d
Y86S9dGiHtqCezKvx2lMrTRIwfV1JIWc7vNsraM2V/I/Yan4IPIk3jV9kryhkqF+dJZHblLuj2nY
5FOWHwB6HVHWo0U0F5ztSCMAqrXI/AjeBfl1rWf6w0IyAYXYPn3yYClNANGNMlyZWyZBmw4ImVIB
fHZDcoZqN0cp3lLNXTMn5R7vX3sN4CKW4YQPX2XorpTUuwwUIXtAnaagl5X1f5x9SZOdOBflLyIC
MYot03v5ppxtpzeEXa4UIAkQICT06/tkr77OLpcjaudw2CQJSLr33DPAIAlRhjIeOzxi2sSXdFnJ
aUszkfMUPlw6GvuwSqeRJcXSqbnuOoqk2nQRQ+1Dq/k4RgiZrGABuQ5lFGB+TZoloAVmszyPudte
4XTpng0k+mW6NgSfA1P1HEld92oZ6ml0/clT43Y3xh072a7bKhMMQxXJEYYydp1hgRNgZo784mMw
OXXykU1+F1AdVNKu8SMEPus3dIAawYq+DI57SpFGifH1EQVPkq9juAw5Ptjs0fqLfcrCKMV3E3hf
BxyYh8HSoIbKaYD55hAddtvGhSc3mne7s79i2s4XCQbDl2Sj4urPUpU4p9Q9PEP2b824DcU2YzxB
TLjVbQhW7paATpABHLiOavjwto2hAV2V/DsFMPqgqEUsX8P1ZcaPqyPbNSWoE0MZhg36jhEWHqBn
6Rpmoh0McLbxmSTQj6ZM7TKPMD64smWkX5klYx3PvHuQ1pvvxzYgkDWFTTFwq8pw90QBnTBymUKy
fomQcVkPjVHV4FNRMd3hoft6q9IWVzENgkIY3sTV+SG5JAsxtY4yile3J3XUJqIK/QHhFlPc3BQG
XHkLW8h8DtvgmEk+fY/mheaRmIZL18GlZQV94xLPEX10pumuZGpssURt+s3fiSl84vmPJpBzKaQP
xskEL7lHO4ngmIwpOfoWXyYnm7vJDYiHZUn704ElcIC5TnPwEGFUzWG0fiHh/gY9Y3gXIzbisOwL
5DvrHuWB7+zVoxj75yHBnB6jZXFMGxt9o6t2FQxue5KP3jzkMO6IbhMq9KLfFczrsz1OSjj2vPtJ
IM9imbNfQdYnOWPI64oy6IVr2WXbF9GuXxoHKWUasTqOV36M99EHBcUz8ZeeGfbLcTYW3SDsfhJJ
spy0jr0i8sgI6Qx3zxRMxqnIMtPURobiIYj66Ylr/stLgq3223R8UqOWp9Wl4VfDE78rxKaht2vF
WCmZhbc0FuAqhMqvQMVgbyH+dEJJk2K367c03wfo/X1HvFzAWKJk4/hmJPfuFr93X+BnKV/YuCGX
0Yr2DQyOLSwwumh/ZDZw0XFBZumNBSArDDtDdvE0i/F5J724y6ghuSRGvEQGOG9lkrg5CBubc5Ds
y49Q21UUHeTJt0QLqF+iNPs7nlsPDpc9ArqGAb+vD5+DRUpbmI3HhU29pO6Q5XQ0nUEaVeIHZxrO
wNjhpAdrgbX3awR891EdNyk7dFJMc76sPJ0LkbZdEUVLexBNApP+VEJ2v8x4kKQhVTAlE8gvBLkb
zHbFakKFzzdr71kU02fnvOnZaLm/EjXSgw+y2YVSa0t46SEFTq37IaZWqCLzmi3vwqX76vrWLxPY
TxzcgrR6syzbed3H4dVtEzyyZty9aGC8m2DTyV2Yxa8hC9WT3EfkXip//ckGD9iF4YIdxdw+rgPo
kXMw6gO88HCSts7X5ezMCj9z7VUh7ZdviQnbBzKt0QEWZ6Zc0mgruAcnLeZrecU0eEUmzNxedrlt
v9Q0DjeKjb/uRgp3LcdAwdZ91BcY7oRXLyLe3Qb/niM+C3whNJZ3kgWiNqAFVlL5SRHPRudOYN9W
eE0wdjeS1iSk/usopYFyeKLxo+YJRcZoNnm/FgAnV5U1/D426oOZE7lbZyT7IoKAfut80YPQMfFr
m5jkQFcalsY26qQJLmCckti/Z/3Qb/NyakkHnfCIs/cl9eAmq5MmepTzonK5BOJ595nrC4Ysi6XK
VNt8HaglJ6RdQykZcX4Ipey/CoNgXmZjsNX2ZHkQOk2KzIQhhF56yxV102FR3fQ6QAJWZ3TiX6K9
/2uBtV5Sbmm6X6IR7ypV2/aCYgJLviFdd7fDkvAuAncpyhVZeIbwPg3uWoyt1T2FaOXefDskcyVE
lxRtMD25dLqJLssHLPFNYFvk4ZTbPWroXdy0IbmP5dCoKthmW/cZG75kqT+fAulhac0DgvXSRs15
OncjlHW2Sxgyf+CtVWgv3LZ6wfZ49BUsY4psxunr9DA2OTIA5bMvCSm5jUBu6wV5HnmAOD64nGK5
AfAI1WDzbYiFV3l7kzy6kfgVti2/ZMSYd58uUwXZsFX3+zZi6G4SB1+yBlPwOJt/wcdbuZxJbt8I
Jcj6SEgbRjjZ+gwh36h/vilvnV5JFsssVzyQtdabLjZ8LTK3SdD0CECO2FvS4AAIJ/KuhO+e9w0p
y6eu0VTnM/dDuKSZGHSwdI6nXPUjrb1G2ELT2FzDyNMHbIUgf410u9tGLylASoymfNyyVRdk8thb
7GX8PASwj5O+Mhs4x+mYxyjUvFImIbbEPU3v2jTVB9Bc3P1Gx+w1SiFsBhYO2ZHQpoCQ0v8FgheH
sZCCTc4Gw+kcvoOkgtktPzjb+aqgXePaEuEaIeLVI/Am82727EPMuq22Cs4cUINhZoWgkoonjtc7
78aTlgkHVy5k/D6h7XjuQIR4iTYQJHOobLxb6LEReciqx3Yfrl7wKkeZvmsv7n/4mcbxm7poOcGy
mp57iaE58ZU4bmuKNOyVDg82NeLQxIF+mbdkfpQ9DhBheVgGKnJpLlXCGTrQFq63q/Ldixkk+Igg
lwmRC+i6kpNk4FArrLfXRUkk0899EFRDs8t7mviIERsSGUB6FCXYihJhwgqGqt7XYHANko3gE/bO
UvDbQzurG2gjGNZ1iatMKjSonaSXBYKzaQtaomreI7UvxTQ38Xe9Shh+WWuqIUrD5xXpTze+NkGb
s91F4P+xqfm1+KkXH6HhAmEkCkxmHkGxWYcCMu619hJ17CcVnV2QMiCTUYcczIbxs5cMiS0Sy/3a
dVkGrmAQ2IdFbnHJDNrlhM6uNIsGVzXbdlf0xhFVDKFEMWNtNzz7mnWVVk7dO2tSna8OvMBcTpF9
NHJ1NeyngZkhurT/KO09/HGG9MFzy4w14POKLAuKJrj+1GJWQGKEsUEh4T98mnHGyoIrjR2us+uQ
FFHSjE8CqW1DPhvc8Yg67W6IfHSYHWd3LFUNdP4aTc62NncwRPa2PBOeX1kSyLvF9shBi4fhCvul
7oTHSwq7ZqTeYjmBY0P622zH5qCXROUL6aApgsmiuswErvk2W+WxzebwGqMi/W4SePvd0d2ba092
46OiWVAtTCeXPsZ5AVLF/pDCA+BhCGeNMOdJI+7K78099bWbC7v0+7FTXeJjWA42rpe06tV3U1ik
xGOVwrH76ok1uUbhJFiuxlEd+ozHddhpg7MdJUgOz+SmmIO4PzRD658i5NYfTJTNTz7zxu8ORfZx
dGw8bwjogOHKykUp+kbEENNzNZZ8dG0Rw2n2jcVz+k1NICuDazz2ORLx2gFOCejsxpD454yJ9C9u
Br5AY8WXohUgNaK2ay+0m1nlIUX8g/9Epqzo3Iq/4At79RMnLwi/YH+DJuvXHW/UQThJDpEVQclT
HZWxw0sCtto+2H51fWWgN6y7wAMLNBm7A4w+40u2S4F1IwKIXTVD4ynIifmx6gqIGsbXduHqp/X6
6E3SLv6B+7d9IegUwKACTG+PeB54o4H8OnPmb3kAwKBWo9Jl4A/ZMeLx+i2ZSHTnqcm9zL5FBobb
Ta7nZdUp2jpi4RLeyuFpDFEnIVWgh/fq0vlbVgReM5Vt0u+1akMHrjMnHzc1urFEi4fw3zab5LHD
SXA/ICzz0Z9Vdgbfw9CaUTZe5tQs1brDRLSYVzZjvuv13dsoNOUHtY3oYjozoesK57Kd1Fx1XYj8
OXB60cFnW5GlnY/CVcsvolvUDypRkVbBzuP0vpuknJ+DDrSntxajMuQeo2nuCl8q9wVchOAsxz44
pi5TeTZjnx9mFmMriSyQk+dkpE1ldRBXUySnrhyzgdw1AVlhmo+HwOGHZqafGEcMeTDo9Vuc9lEJ
FnJ0h0psmQqY0KqXfuvhbxp7O5J7Ugx1XsHgjduS6TgEHjJm5ASKN2i3rXPJcdkkdgSGdrRes+av
AGKbB9Qqcw43vyQorccgHVSdsFHJmqNGfzA8gFVvpsJFNB3A9lbKVNnYwaKqmXhXeEC1/m7MhPRB
PWYobHc5HDIkNeewtZI5DdflNW1ki98tyO5Cz5mfjNLtAN8HXmx4iE9BtvsvSiRNua5RiE0oCYfz
APgn1xJiuhyWW8vdtq7DbedJX8184DWYYN43LTd7ylCjnQTI7xeIHiORD/7o18bQvtRy7Y6GevKQ
qphfx40AbAFW70CMjqJDFELCsWfu5FBt58CAMIlko7sJ9EZliGRkBPpAZHOMvF3ia0RfxMEIG+RV
ZjKpEibmg+eZLW/XpKubpLNXq3dzxAecFsRtY5U1sbxOYmBoBdLssETzlqfoZN+UID1quZ3XgSTT
Q2PSFe/X9bLCnv08MrRKQcbNc8r3CT2Ljo5Ro/ei4SutBznS+zlrgjsdNA0C6VzUlGG/2mqS6Xqi
WMIrquU1+7HHWKa5mjS9TF6THYdZ66ujYFmpdeteOju4Hygfxbfe27ZCDjjCSw17QdQnm7A3IrzB
oQIHjNHpJLmXXPcXTy/zBT63Fic08KPaoTF91MOi/84MVE8wT4KtYofQEJ1v6KxLb8z8tYBKG7uy
Qou0pJRU2IhBSBfXhmwAv4YeIfNCAudChBoEDZ2sGl+AR5yAKoHhEY/OcKoNy41lWx33NAHOGHav
SGjXGCj2Bo2KHdk3n8ruEauJ5TCL6i4pj1g5ujhCrbnrKvhoy/IBGSY2BzOigYf/GJwWGFq2GLzN
41YgzYu9oYbyK/Dy0tOyW3XKejteZw92vGqYpxu4zuYx9QJ2UHEQnOe0nS485PInhBdZrREDdyBh
Esnc9LY5AEpEVogdgjz0hXkjyD86pEljeI59q7/pzPnnnpDlKWmX+BVhgKQUTMKjVyM++4RC0L+b
vA33n27qsEkgrbO3Jxdg98EpEXtcUHRAOPB9fWxUCu/lvm/TYmAYH+KkgKminLzkV2Z7nJzNIHGw
BeMcQFirCD0a2dCjnBBzBDewLauadQI/fGa0BwaS8pF+dHXrBsXEkFWttvbyYdNyoMLs10wtAhlJ
xr0vc9QeXNuSG2VwVMzTINguCJCKngZ4r5wh1cZ0n3sNatLGMwj9Q480FAsUZd+B/EV/kwG0XoBp
kIY0cRjfewGmop5Z0jSP4xSsgw14xne4vXbP20TW+IFPiBMpY8LmpJgSo99TKvoX4GLp1bIlMiUN
uuGer6mtO+H6+8G1BNKJKX74iPzBgcmnd6Yz/kRVu5YQ1mDMSsD5qOhG54pHQlW+MbzYIfO9hMGE
ZKgxUPUoZFBP3YhWiFjMBZJM0a/N0s1Qe/bjQ4ONtKJgpBz1MrFfoo/S07hs9OaQEXZoklDdhYMa
XgKtKOoJDHW+BS0wU4m+vYIgKDyuCZ8P09b5F019C3lvm+x5m2GcTXEcv3tR0MS52OdkKsERDx4a
S+XR1x0qtn1AB5/7UQvNhJTgxbPeI6d2BlcZ4hQkkeChXi0cfHTeDi2kWONE2W32shYzjm6pUREi
R3qYmq1kSxaih1MgMvSTe3KhFGDzxyHmxTDlCg6h33fNIZk3/hdFDXWiQqYRlBF0v0wOoFixmCSp
P/I+cAZK92O0M4dx3prMh22Lgy+NsVPldKBNOemFFglW/dNmoTDdzOD/8Id2Lz9up/ActhoEEvsI
1w2CI1Q0/NqYZCs/LNB/8dV79/15q7d2RbojzB9rL4Nka9j24G1W8XQfTnb/rsMeyCzNlmrZ2ul1
RJFRDZLx0m/HEodYCQODzBzpbryDhcwpOm5mDL4kCg7VMMXRExQr3Aceu0J0lCONCqB8jInAKywI
l5x5DHnr8MOtRiOQluZlul5jjVyWBK3dbrsRia6CuhfdrlnOvdj/6W8uuwvgKfw46Hm+ALqA69O+
0RqtWHbUDeqzqQOgznGOHUapaUVg3nBq0eUZOK1P0SFu5XjYHPnp0iZ9Gj1Bcfrht+EMaJ2FMf+v
eBvbywo87cyxtbz4c+cVmskEx16jbyPcz8sFk8Y8cysqgXEqTYI2yA10K9oEkCvp0+kNM+H+6oXY
rkPLbBGqPT0H8POq1Mq7H4MgwBYw07hOXGKf5+Bs4Q12iM/aMVJZCuDFQ7U1HQqVTIRP2Bia2kFd
jNo1HK50b2JUvagDnwOPgQWHwukw8sHdCePHBVoxdB62X1BiAwcP9yY4dHqNn+Ep3ZeoOnCs6r2r
2sazLF+9NCswAFE3yKHkd8cXJFxBmVbsmZBwQHcoiJjhVWhh4BVMH/C9sl8zkoLbnfkcV97lVzu2
y/0uJ/ICg9Wv2+zBQmFm7KtZg3fre3CZUZuMS4iMVAk7k7jElP893Afzaw0YADlrIHeBAWnFDW/3
Kkqx8+QA3KFMdJEPpDdLl5qKjH5zo3Qv095KVvQa4S5ahX2W90lmqzZMuhw2AmklW2yXaQoYGpIz
d7dxz14YOJVPEdux/NeVP/GtVZDyITdEo0qpcIwNV3+lzX03z+MbhHIO3rrhcJjh61REuhPlNuEk
VNvkcomqBNkZKN7rlKRJ3e6A/lBw8ptFGZiVScrASmxSr4rmMKsnHgTFhgSvY6i0X6ISpVWaIBO5
lxFFyMcefos7YyvhxuzCIyerxDX6cTbzAPOZkQNk8dhxUmt2A+1iqXSIEpvDB6ZEuaoPzapwgG8s
XfMG0WxfUBPGt6Tn5F0jQQpoK0LgjIt36NNZNhS+r/aCxeZny9C/5eMq4lfS+s8IaxNLNQ9cv2ce
hHuBv6saWrzptgZA7Pukn75Ge4tEQ6f3KlZUlsmyfHxe6E6Qw8HKTnJazL4Pa3cPZ1Q0dN13keDf
7YGIat76iHc086rvsr0ZD2GD4ZMHPOmt6yL/yLx2qzH2RqPE5qm9NCbGKgQOmrcUcpiUrm/YgwAU
NGNWSjmtL4JncY2QAe/IoiR+hAQoxC+SYu4CdTeBymkHQnqwmAJ8bNuTRRRe7wd/gfFHvnlLQ+6h
qiOHEZG0eaO39NQ6DGo6mYbnoAcejekRHH8COMrYHZNOpC59E8nkSlQ6uOo28nrwIJ5buJnugiBN
Cwls+wD/H1NmW7cW1htl2Uiqjy3BV28HQAT5jjr8iXoTP/i6bc7WjAZSWDecRo5WMu5NdtdEDpX0
2vMXOE79xAhmqAyEulW2RgwwPBBTz3T+wTrEcYJhy+c8QmV1wxdKyh6FyB0iIjmkRMl+avSHjT9m
dOW+oj+VTa/xFUfbw8yG7YD6gqZY25EqIT8UfYnKCk5T09wem7lbT1uEgetwP4C+nuZMUWhdAf0X
ajA7yXU8pCeCiDCEXW1djLHlEj+Aqdy1EPiOMUigZvk1Aei/R+T3vD23AFhZ3tEguLf7hoXpt9NU
R5wMP0i0R2ekIpL7QKzdaUkTmhRGc0yqun5NET9MPYE7WHFgAwRWosst2TA7mzTQzJYNsoglkWE+
oj6p+BSTbzTb4PAsXbRCbKaSejAuKFOBHD7ZYkfcmmZKam+YFojgPFGDq9+Xnd1EOaE8/GoWF4NJ
pbL+R4c0S+QD+5MMK4se+y8oZkZXidbfzlkfdKckTJLv08qHE0sH+9eKEdeSJ2xIrunMyEPWoqgE
UkmuwTJ+xOm1fY5G/9p1Kbtm26iu24L/nVMMzuJywB45lxEG3mco59hhWImQVciG5RguC6odzKj6
u9njfdUtvL2z0+S+L+2ubSGGGT7gIzE/NuRcfLVtYm9Gsaj2RBIcMJlK8gjOnVcltvkmQyPPSRdE
z4iB8/xy0EZXqUQTgeW+HtSwZBfRy/3RujWrYrbvBzK2CeQYSgKwXFoOhfKK/hy7EyBahJ1NWkDS
n5m2SsUeoZ/1Q1a0et1+aA+KbUB03AcwZrEusmhovkfLFFbwk2CHNOy7uk/o+ihJvFUj8JIi1Ts7
AUAfHpHpRAoNS42awZnpOWXMvqTwgz34hPbX6S9KPP0Ckr9N8nYJZsggpnAab3qxWuc9Pr8igrwW
IYDAIr/Fe4NPR6f8kgY8xe3uTU1IsF94z9G9+XqOb36yTT8x9oYCPAiD5A2Fzhrl0N+HW7kG6doW
PeOAOhZvFhdA4nF/8dd2BKHJaQyQEYz32CoFzCCJw6QynHBRdc2mj8kawr0z1GY/IheTfWtU7NXN
BG15vRnpXWyAdZOTgQzfYamh3wfhI5jSDnHzFb0PRwAkI3dxqlpohmZZ7aAFoB9y0Y6hc7TaYqL0
YzIPRTPSmmF9kIX2vslw99BedyqP995d6RK7X13recXIN6/aCJSBxeD39p7vgXsivm2/Uzq4g6PO
BjkSCEWxQ/vPsUt0+qag8DvvYftGHQJSbBaLv7Ve+AkQk36F8jwu1hDuMMU6pq/hGptvUzfg+9jH
5d1g3b1OmPGHB+Xz9Qj1fwPlM0/vM0jUrzKaQX2BLd27b30ONZ2Yaq/D/YGKwr0cOP2HvM6ImOWL
MmmIPn0XBF2qdLcZFobYdHAKlroDX+cgvLCFGJ2nKMoa3/erOJaQnIehnF4yjXI613BC8KsuUwPS
plt/rdsFA5TMpWu1ous76R0Ks5z3XvYL+cPyWazQkuTrsqonB/fOBS044h6LIdIeUqvb/bgSnxYf
masPksdohCUggL9SzSdyWnftg6inlmpHB4FBL2JNhxweDMjtY9hPQfsgOCKnXmLgBYZOVgDJYo8u
QufbbeF+WTGKeOOIm3lJVSSuKJrWJ5Hu4qh2Lst1wJiCLi4FuDMHh5WinzZ4Pw/DQBBc0fqioHHI
HtXemIfUmGsyjX+3y0BuKo5VOfMNk3BB+GFGp5L7SG2q7IivNO8Xzss47Mi7wZD/DtZS873DwVjG
fJUHwMEjHP1Mdt47hyabJnHlwekEkUDxAlwnGd+x2voHgpTvWjWxeQiM6+4A6aQPAYYfxaz7tlRq
BHYQzCswcm2bChOj/bh3kEIYNKVfIpqI+9in0Q0WOuSCMU8LQ64ZEy2Nx6Y2ZxAABBrEEg7LZV6C
6DEMWfSO3no8TnJeF7BSDHIKNGxH8jBogkdDgr7+mEEj7clwiGwD9CCYiKbAbRsMaIjtROV7+Db7
FQgUrLmmKxkBh+sWmE4J4WFzxDfdn8dkZrUKEfaYC44EU2gSZpT0Qzo3QcXafLkB9WjnASpujb74
lGKgh/kSTl146odF1Ib2hvGHRj4SwvZ8VK+m2GIhfw7w7dlFMx1gWZRUI1zT/8DD/B217RMPk6dc
iZR+WEZJUGfk4Mc1SAaX3rMUrWPz35iwfvj/0tsi2YSyBXPjnAA2lFBIoUcAaC/4y38jGH6iX84L
Qb+ZKbhFw7SkzT1JRzCoAvre8j2r/v1n/IYh+TkEe3dgf40bvIc2jm7oETvuv1/3dxLpzxHWaCk4
oRbOaapfT/3K0Yb2bfExIO3EVPadOtk+BAC0HUKQxUib3M3g1HnTH8iZ//h74bT84NL/D/UwY4vD
5haDYS1f5/R5Alv833+xfyRl4sKfSJmSUXRtEACdI4GJicq19yuBkODfL/6P3y0u/olbDYwMAWMc
mtN1hySOzIUXc6zbZ5P+gWD9u7v/xMicPBwMhnXsvO0cLeWx2ybAl/Q/3v7HT/2fh64Jhtsrhsdn
h0lfxIKmRFdaxwlm474//Mml/XcP6dPi3jPiJp+17AyuI2qdmx9Ox2b5sPN0f9g+fvfxfFrYLJsj
jZdqzjyYChb9glFR+e8v+HdXDv7fJwTcFdZK25qd/F4expBXvp1f//3SHx/g/0d/xbfziUY9Bito
UCz+6IbUDezDvxcWxflsJVrhYM6KnW5fPcf+tA5+9xY+UavJtGCO17j1nBDEUDwEBDZI/dM4e38g
9P7mSX22L1zRlWReMkdnTDjWK1NjdiaKdj///WH97uqfVrGezQgioIJcZ+tPXNN7AUDrv1360xq2
oKJ1mGZlcEqmTd5PlTekf3Lm+s3y/exVuKPFtS4EIX+kIJmQ0BzhnaQrn8uHf7/53/2ATytYrBtA
PczEz/C7usFbakMgdfh350dv/379f5QywQH24338zw4xZ0Nsm8VKcM73tjTNGN4z/6OkSCgJD6mY
9KPGHOFxdBO9OqQYr/9ta/rsXZgwsmwugWqF7hpS1MC7GRQeBTcffXA0kz+8fPLx+f/DKqSfFvjC
UIlFGQTZILgeWpBRAqHuQahDTWl/WjmdSRQ/N6M+KuK68t8f6v9N//2nH/pp6bOQDIEXiuGcpTa8
eSQT9zt4fa4E9A9YhrKpasF8qYWn43wjWVfGQdrWy9o3uQkiDzZSNjr2M7wBRdz09TZ1+h5kxviA
SXe0of+2oBS0QJByLw2nd4D3fR73Yu6P7brYFgSi3V2DdYJTmxjX45SR+dY5aq+I2+EPS9eEh2gl
y2Whq33ulg5dxbyKCMAJIlHXDh8xomedfOm0RpwA4FIK5GAaUBiMGExf/LTfH6NZZIgXs6xubJIc
sobCAw3jOXCP6Nx1X5pQvYJ+7R0kJ+FfEujaEfNOcZjmWd/pKP1gGtPgTKACOW9N4koVmh1mb31w
2xHxVfXeEh4kY2HFXdSDHuQwXs+8GFNVs9rr3oBv3S4fVaQQyUOfRFs9qhitkqVrit5t5+OB27Sv
03gPLyCc+n86NH63KD9ttRS5KhhGeNkpxGgUTmsIFn3C+v/DyvjNVvjZIHLz2UaVcVgZgDnvMgnS
kNqiP6W5/+bePwdWz3oXdI6xG9JNw+8U0yQAshkQrn//9H93+U+bredNU+rDM/cMxumDcxZEWn/N
9+A/+Sz6WfqpXtoICzFuxu2TfUDuRVOK8db16R8W7u/u/uPv/2c39Bcgwr1GuddgBEuOS5diLLL/
4dGQ8KNc+YdtIf202Tbc+b0IxubkJkTkADTU92bb6wyT5HM6yA1Wi1ECtokXlmsW/dXJSf40Ev/e
g910PZs9fI3mNixt+4EqZZAQVmCasXromMCUfOpehcbA0PfEfMH4BnzDge3JYxaCzqmSLr3HHGo5
RO1KDg1ZJ5iVt/sd81sQ4/q5A/8Ju++LzxpaowX4P5ydR3PcuBaFfxGrGACGLTuo1ZTayrJnw7Ls
McEEBgBMv/6d9kqDJzSrejMLjYtsgLgX6dzvTI+9LX8yp84VhDPD+FCBIb0PG1X9iPx8POJUMsW5
b0OepwiR1YQAzuNKBTtJCLy/BUvqZhshpyohYR5CtmXDtWxU8HT1BhanpFxulCVVki4A2ldWNu9k
4VhHf8CVOA7sYA6MeoifODwaftK64kfuTmcqpWxwBS/97yx3/FdhyfHbZMvl5NfZcj56piVOaqtl
D0+l6tXpW3kaZ/D6qqBWKE9xpndVBd73IXKakzUrHIxDqVnczVFOjyoXBAcBufMz5ZX4ERKy8G3a
286GLC6/AV2KPgW4bDtCwNo/uctA7uvFhw58Dl0g78YmP/himN463wrv7IjCRX0pIWh0HagqEGA5
Do8I9MktLXZlMVcorADLLW/tKc6hDHpBYZWfSNU5EE7jGiqerInGLHch+vcnbO5Vyn9DpG49e4XT
JsLNyT8Wld2Hw9JpDxrRcJenJZS1qBS+I4WAPAUFN7colsABkwPxTM+c1zy14GXthITdVYESG5wv
drGnuvLFakEVlaAhXmW+g0A9x8CnUEoHSQD6AshVWHfDrE52ZN01zrASqIbFbqDN6sMwY+kQ2dHR
Vz+hP9+AVhlX/qkeV4P1/KSvYlWbwisf4mTs6sPjNE5HH4vIGBh+SL+8P6hJGeLFhT819EdwRBHy
GXSB9ykq5CYPrsKAoP+0OWbAfZCL6/7wiOKv8xWUk6rbVR68YYrRmYK1N0CGBkrGMcBBEKAEGVtj
cRjWkzpMkM7UWoqCgLvX9g9tKtQWjigvy5BhsOG0pJPNTpLi1kHB0OUJx9QUbcKhZZHbwsP2PwDZ
Zz/VAKegqtBd2Xh+fWpiRzpHENVqde8IB5sHOtEkm5V8hcKPvcDFZIG2r+fkYEMG8C1fcPRAeCe3
KNvCUSZKdO7LlIBemuXLCgDLMOh1B+46bMM+bIPoOE6vDjTwDcmBlHhSa34Whg2r7sHt+wUrU8UR
VJABbYNIAaUK5TjuFQo3xmFi9WH1Xn+7uOGwrMyJhglXd+WuCuz7ij4ESSQ8EfeeSLHBCcXK2t/U
X1qSaGYxEWvC+adj9+8haKkZY4nbFa81GVc+ien3a1mCAjcYjhXWamU6bEZCkoK2b6JmV+6SdKjg
7NbUBWAuOEaihKaqtf35nbK8f4FqYLY3EjWU13WWThTEnXEb4aQa6i2viJsUd51BH1PCt8H4cjlS
zxH5RUbVnbkLi7UTrbHjg1V6TOsxru0Banu4LFgx/ufKiDK9Rc8HFPUJNXdQIu80H1ix3ANB3e0j
e/yuSoX7Tk/tLzfH8OnpedR9muCQDlo1s8xLQpyTx71VQyvf1RuYsv287gXnF396ARyMsNGwygVO
5iA6oA6jwyUMXTkONsQGPafT/zx8hD+Zjc/t4cyuGtx4DH9m9G6wspXvYOoebf5XTgS7z0rg8iGj
t3YG/cfcgsyZr3nVmxqgBfdisRLAG3T/UudkE3VDdw9qAbS8TSNualuku8tfwfQeLcKDEk7NuL/H
bsz7Dsk50OIL7l/zG8/69/ILTB2lTfSwtxyZyIslGRl2ZKgf+RVl9HtRBNc1QKcNwpwMtILMjY74
T9wAnWgNf+qe7ZplpQF/iUlfBLbu041LSroA2l0kPvbYT4vvdg847oQEh7kgaOOG/uiPZ3Yx8TPc
YnV5iTN6mu9y5aVbVPpYN70V0pu+q+gNC0r/rkrD9t5yRL4JPQf1yQPWzfFSZLiK5ZlzSN1FbpoO
6Iilt8Q2hyDsNE+zOtQqi94xQ7mQgQvmraBxDN9HJx6SrJS4vQP0AWKqP00wsK0Hevjk09urvr9O
PPREk0VwqZySjHjdTR2g5t2GfO/geVZ6XSySc9M+BTs0KMtEHRpCk2ztmTyXKefZd0DB1PZyGwxJ
V7cHL+d8BPseL0DtnjrMlKenrCevQ1WouMvwcTnKzq5Li0RLLByFiEO2ILGMyz0jHw1qb2YUDVzX
EC2rABkBASecB5K2h9DXnRn8U6DVjZIq/YdlV7GM4PWk5ZQBPRUOAskXnzzcpGGZyIKuHT6axquW
T+ZiFtiGL+B7sHLB5rT/UeZev0Px/u5yHxkyoo4/bD2Ua/SQwiaKVe/pMH2rwNFZZIYqNU7Wusgw
onQKIuwAynKB6XziR6fCHVGnN8elfXLUtzkPbi43xLB10GGIcOiNfKF8N2lL1IXLHkWLU+a+XX74
X3LWF1lRJyHiKBLnnBRIKc8PukPviXJbEhU2sZB0PtRzOcDGIe9fKyjQUW2NffkiuvYBh+Dtv3PX
Znvc2aHOR5EcpdEOxSHCiGJ8iM8ZRD+Oyg5j5gTtviOA5DEZoKb18g83jB9PSxapPRbhgFrQZMA5
tDOAvgdJWbWyBjRsMXSe4kLBwYawtEhkKMk/dlMN/8Bk23r1hh7GEqiXqjjqOnn3ywa/fy2oTS3S
MkbVyhnF4wi3EFCXkf2uHCgf+ufrukvLGKWHdc4gcQPkBdMxS4PvValubcZWMqsp2LRUYXvNVAcV
DY5u8Kz4O4CLuwEqx3qRKy8wBYGWLnDRUJd8cObEGxWsvFBh6Q04TLmqc3TG4hhGLKBA+RyZD70g
Dd/GwIZfrVOtbM8NvaNDFoc2XZaKo3esYoCm8zFQKdTsf6rm6fLvNz1f20z4BXSNKNuHwVZ+l6Lu
16ueF/8bh9nz5ecbspzOV8yFX3MLp/zHgA+osJmCO/i0MKiYqxOUss9pXV8nM3C1oO5nuMo0VhMe
wcCwYSkT3HjOyMHtEStZwzCMdNwiFERd4aG8KVE1qFvlAw7CrhxDWvS6Lm61hIdtUOZSdyOi5bZ1
eIkz0yslGDpbEYU8edFluFJgSBQvNbzMNm3rz4epku3+8nc2ZCCdrkgLSAyK+dz9VJxAm/nZFtVP
VC2vPN40jLQY5iNbesbQ+VKG0WEZvWarrMqNGRPTsXUV9N60/7jcFENI/B8pMY9qD1yXJYn4NyeD
hwu/CyGM7Ku1Iw9DX+mO4uD8CKCxzhmPNHHNmo0MQwBi1hYWpsdrIZ0y3vmFM+F8QAYbgfsvSWHC
tKwdP5i65/z3T0vteuwxgRMc2LRjt6kWL9tiCXCDy8dTXuYrWckQazovcaEuFlt2Pie9GzgQNAwN
9KZr3FRT/5xf+qkBWFL0InV9egTJyd2wsN1Bn5fD3ym9clL4e9T6+Q2+crwWLkJHGQ1bNbe3fjlv
IUm/br/muP9tALXt0OKC8CSTHqBFYG4sfEfVlU/X5uNUDkOQigGHzDibQ40j5Vixod6aBdB6Xo4w
0+fVojnvVJQtxOEJ2Liwvd8XuAy66sk6IHEG3n1BYUObZAM8NUPpgeNjrc3Fhp+tm4dXuLgLUDHF
E1SKoGDj1VK/Lv9qw5pRxyKWOa1ApsgxXmx5Lqg+TSDnARYxQDo8b720djcO44fLLzMMf52QCOJT
lrdl1SVZPjk4TEI5PMBj1tYWZOXk7S8l+IuNgY5FdHDO48B3d0ZRtCz2fh2wOM9FGnPc9T33kaQH
lIGczfhC7zGbmHdsRr/fqxbk38zPoh3gesN+DG14WtGsDW99HAhvK+riFjdlrEUdOOPfkfld0LFQ
CYaVb7YVQxW9XO4hQ4bTnclp1c+TNYRzwob3HsVdiOAYpf0ofWMrawnTN9BmfBn4jQQxpkhm2/tl
tU56FC61tn1F5O5yG0yqIFtLEoCvdbhCJ5gxcfy2KXiBwnRcF+w7oSqUN0eo1LDGaheNdX7MnNlB
5SNwn5dfbgoULYWoFIB8jwzdGbUMvEbrsV1FarnSeaana9kDBTc5Apt2CfQdm7Dt/iks8v3yD//6
u4S6hHeMwoHZhUePYETuiQvM5TL+JkAdXPf4c/x/nhdmeMIREdCj1wwSMz4K/UGI3C5ibY369ciF
G81/X5BKiw8dCA8JruWqFMXO5B1GkZs5XdHSmZ6vzf09CtyBe5BdAtOeBlZ7oIfSvuUQTnXhPmjX
DGRNrzl/nk/95Nvd0DNp0WOJQsigitMyA03lLm/alQnI9J3PQ+vTC+Qy5CA1SqwvUhH3/IQdVZGv
Le++Hp8Qhfz34TSypKjKEth6HKbPk9gUqVgZQF9PFCAI/ffR4Ugn0NbKBt/X9VE0BG2Gcvy2iC3L
Xw6zGFHZHKXT0yDLZcUJwdQaLZY7C3UbYR9Fx8IJ0gfbT9nOKcdopUHngfn/MwX0DP9tkKdSZbkC
VnLR1Met621T+gwNK6qtQH9b1pQahjbowt4UFWP24lFyhGGED4E7yiZ84a6sl0wP14La68EAAgiN
IIU/Eiv6d7HC35fThaFzQi2aI5gQtRWIdklNPeuEM+4Dzi3sDcS4KCtNxWPtV4fLbzK1QYvrKK9z
zNdLi7PI4b7w1O1ohfvrHq3FcmWPHomKtkk8eBXCX8RNQQspt5cfbohjXdurug4QSLjvHUHt81GT
FtH53m+4mOPaqv5cfochGekyXhFh6wyhWXp0sG32YNkE7EoMTEScrRXdmN6gRbVfct7I1nIS5lvw
+vY2MnePIaq0guLjchu+1qyEoRbEDIdpC50m1GD3A7QwgtRISqO94TMUPbRywJeyf4G38JHKqxz2
7DDUItuapQ/0dFoncDVm0WaCYSzKSsZ6uu7T6xpSxqozuC6A9SGw1rxDBVgGkvLD5f4yxIMuIbUc
VM4C1tcng1veFW6xA+7q13WP1oJaRcjXuAKF3sFDaV7wNvOVAzDTbz6Prk9zWo6deF102BU6qEUO
p1OXvV7+xYbhGWgRPI0DPGCLyj+6g/9W9xBigiESg7qDA8mxX9szm37++e+ffj4FGCBvUJ+YAF65
8XMUao1esHYkYnq4NiWTaIKTJGAHicgAX2IW0A0F313uHkNs6UK9hnphpSycoGK9vVmAhiAlBOHc
vuPKO2G1vVWu2LeZf3P5dYaUp7v+Dm1JCqvDZXrb3oepE2fen3JV22Z6uBa0URpA3AFeQNLNHAa/
wSbwmtgar5yHdVGe1YKVazdhnVAPXcIruBAWMBO/3DGGYarr8sgMQ2QusHZ3gEsEI3B2/lDx5qC6
/Lrna4FboJzMre2+gVjl1EB9j4qSMnyy1XUpR5fhzTPxgZgQTYLKjRyFwsFv6q3VB5m6RovgmlJv
sUmBObgAGaqgQu2YizKCUOXhPocU4XIPOefp5IvVnC6vq/N8KrgNuoLgHfYItRrGOB8BISB5yG9G
EFXghjqPidW47t4nDhDITl0scWDZxfbybzBEui63UwqoWImQPEqrfirced838uW6R2vTdMUGty99
3Jyjjp/HVj5ugJ7lK6PLsLLX7X0JjIngEwvl45yjAgWw6oYsD/n0w5+fwa5HuUu3No4NMa4L7qpc
TpJC+30E62/ayIjbGxuM2bjFNd9KYwzjTVfaVctY2fbskmMEtXpug2UcgigrXjz+dPlTGNqgC+1y
v0WJfYMpqSJ+PGfvS59vnXFN4Wv4FlSLdODqQLQlEuvuwkUV/uyIPeNBeKgq0p0BFyheAG4qv61E
Ffy+rkHnnvw0+40KIAEwhf1jS3ZjlsbLufB9GleCwtQgLf5pX6bzlPrkaFX8frYJ7KKzt3kqIRos
doPFslgJ5ay8zPRtyH+bkneZhYoYHK+TCnVS+ZidiiC/c4osXzn/Mb1Am8xxqKUqlM0QlLBUN1il
3dmiP7belRmEamE+yRH8PBfrfa+xdyBiodKiXNlmmX65tgwHHHx0xpB3gFt6MeoyNmp+jui4EnWm
p2uTd9jxvFDhgqhD1YyLK5OCg8RdrhzqGmJaF9kFcpFtXWGb25390J5U9K+rjqJY+/Gmx5+H7qcA
mEPUKdMIP94tbmtBHv1ujGf/trHrl6siTBe5TY7sUWcKj7LeVje+77/NBdY1QLeuiNzOw/uLuU8X
uTWgYRFQXR1MbgA2gvLaxmeQ+XU//vzJP/VO0xRpOtvwVAtY9a1ePBQ7wcWt7lZXCI7p52tRO1uh
EFHFeOJPGRBEUDOevFAum2bBJCGIF8Ui9KPED8AE7hY3ewWGAiXMwIrcBUFdf/OlAPXWgTTkutGs
i+CAasQ9BeaOxLYGFIL+HkvgRiCnvtyhpuGmBXkACrKNvQCczHLAOnAwEU5y004Edet0pQGmHtWC
PSS162dZRBJJl00Oi8F2LcOafrwW6HTxWdl3+PG+v63Jj6786MePJr2ua3TxGw4Yh7q0G4D9/Q/S
vzauiJfuqaRX3Q2EuuyNCx5mXZr6yRmyGMPw9MwYzVYSrKFndL0b5UJI5p57Zqxjld5ZOF1X4c+O
DitRbsixuuQNcYBae6/ADApf5JJ4G5TZwad0ZcicFxhf5BBdmIauxmlyN6NiuBHfIHv7ACcZhoeR
E+1tH1eZqZIr2dywItBVanYPq+re7WkSOVMsYA/u9S/ULePBrTck/wlm8UqTTB2mTdZdDxeXEScS
CW3CAwxSwj20p1uiAGG8HMmGMPO0SA7Lqpg6hpYAzQqF4zPLv19+sOljaPHbzlXGAt/1kyFk4jZq
unpbz/W8W6quiiMKdjj8CMuVVpgGrhbSM3poAtyMJM3cUECe2K+ptWHyEpzsEly/yy0yvETXqvV1
VYNaJWjS1SkYegAFPuV1CH3LSo8ZBpWuVYN125JK2vRJuCwRaOPl+KPgY4qyiG6A8RBwfqBohuWB
LSxa2TUbhperLdXB6fVtbMeCpLVkLBr/kOJiE25fK7nQcIsa6vK1sPT6crQCkgQIDgnP9d6+aQPg
qGB0s7gWCGPfInDp3WaV5mAYz7qOrQCcO0X9Mmi2cJWLgo98+QBPOp66e7t488QvO3zg+bsNHzUs
XwR9ktgrXh4efy1Pv0g/usKt4lPpwtZuTlpXblhfv/kOGHBtDT3jnB1gkQGDPXk79exGcfnvFIIP
xgb/xWbZbe7QPYDBO6cL6pXRavq0WuYgUllNSjo4OeaoApwJfwSD+DbgzUoKNHW0ljgGWAJNquQ0
YXC0SKV3yObu9XJPmh6tpY4aPHnK0sBP7BZOJhOg4+2aVtAUw1qiGFv4E3a1dJIKGpQihLVBf0eH
EoXYa1riv3PZF8NA17/JvPZainSXFMSbAFkT5Q1uD0TCZBrhYKpMN3PbWwdIs7ImhrV4c7BQ9/LN
h9f1wRn9CRY4IJyUxO3ZpirEfPBkBgaamMc/0YIigCWIcugBgMTloWO/LayWH75jAds2NjL7DleM
JXGnnP3woId8zB1VT/Deccc7qlJ/D1N26wRduLWjPVzy2tovXtLCx53MxOH9cN3g0yV6zkBg0xU0
GBgC7kKhV77V0n8GMGbtKNQwuv+6VH9a0VewMye8D2lSwHEwQ4Eyh5GBtJ6uGoC6qTGIGkuDMgmZ
WFH3wlApEWXk38uP/qsy+2p4nFv06ZdLgrJ6pYCVqZpu+J1yYu2zNG8Okx2IXxkmgNM0V5Rv5rxh
D6NwpiHGaVP6sMxqvBmFYmuhYJig/25lPv8QKgCfd2fwbbjl3QsUy7mxgpXzQzNQ2PwB3gI/KwW/
gcsNN71Oy0cWiJiF40YySSvYTOJ48VZwVA1P/vTAQ3YiY7eyQjZcKOjyPhQSAsEnWjcplXe2QekV
0OFV6cJ1qhW4ghTgStqkl5ugGQDJsenA1qYA06jUEtdSwiyrCmyc0AbkLbdcmI/waLFbAKdX4S+m
d2gZzIJvUyWKsk1mNr/l2TgcF3Cn4aS+ygkzpF9dBNhhpurg6OYmlkdPFW1/o36hX0kMhvyrawBT
GoGvmtdjAgjmr7pvWAxgqbNpZvf7aLePl4eaqQHaqga+dbjlCRgQyG72LYcHKbCeK6PYMLh09Z+j
FmtMPUjzoJzbqxx+I35wx2bYxeXYv49AdOLmzfPXusvwsXUlIDiPaQOWkJf0vLnz+PwgOfkADHtt
kWD6HOce/JQDWFvZXGatl6TZHMGF0VYw5qqbaBeep6gKtJm1KhLTm7Twr32/EsC0dMmynHhzT+bm
iSn/4MDh7bqPrq1HbN9uW7vKu8RP3/3goRnXjtYMy/L/423aDfxTSOMmczPuq9n6oJa1QMEQ3slS
/fKW9h/fKj+ua4QW3Dj5J8JXjCQKhrvgpsP7ZxKHy8/+u4/4/5kn0NV5ICy3bsFyHNosbvfcuVP4
4Hll+FDIcHpFhQDdRrBS+5O1LZwQ/AgU4KmD/VxZnX2mUQ3OYht+noDWBtluRIklzMzqFobBbgQR
co0zIFBkD9bozbewhg8fXTrOAEWMIMjLLrwJaGftRSbUfd0EAgY/vruSUwwIjkAHfI6NPbKz11mi
4Gx9k/cc3yeaZf2OKRO+JbOoXxZe59tM5uAsBzzdzmAwb6bBtfZtW7HN2Kry7XIvf5174Pvw34ga
YOpDxx65x1Vn34cFNTSKZStaKcMxYxCdo+tTvOa5lIPHBi+JWhiehRQW5GzZhHP1s0zL9rZR4mMR
1QtXZQF/5X4HJBr8vQobYjBU3ThR93y5lV9P5tAF/fd3gHEfzlwxL6lRW0hzmcig3rpy9Dcwg/vo
qL+mPPg6bQSRlqAipFJH9LJPUAA+AQucA4PFXqwZx4y4Yrpqvgh0xSF4iY0NC5cuSd2ab9zU+gbf
4X8u95RpPGhpKYMDQlZ5pZPIs7cYA+VaTqt7DdPDtfWG6+awZXQ7LLPDYd/7SdmVN5d/tukDa4ko
r3JSVpAJJzNMBR9RgT49WlXX3VoeRIZ9Ww+n1i/9lZgxvEzXF/IOdNiygqFzmONofIdjoe4BVZPq
R+jz8TS1KW7aABJfadrXc2oQnvP8pxhyLNLXDnRvCSzvD9Uoty6URNiDX+4409PPbfz09LkuM+7l
HIunsX6kHVSsWXRf1v2P6x6vJYC2hLGW70BB3OGEtm1rGHN+r+Va+Yfpx2thjaoqoIb9bE6yTpQx
TZtv3kR+QStZryyfDOGsCw7TvvBh2JbaCUF1xqZv3QMcJPMYDP5fcNFeQe6YXqItNaqi6ayx7J2k
TN9VCdO06pHUqKp2f13+BqbhqoW07QSjM1dAlYvq4Ch+wwncb/qPulbPZbsyWRsiW1ccZnTJwd9z
uqSXOQwwuvS+X3i08hW+XtEEuraQV5zVfb/4CYdv3mFw03uZsRNMMBF6mR/jiOQff1zDervnlPHF
skNXGtYKXhfnc5dEWeHwMMx1fmDAsqQb0GsymLBG7LUNgmF+8hw/7/d9RiTdVkq6PZg5MNNx86Da
Z1UIswwGpbC3WzJvuLUgxfktI4GC7dZZyh8RYZHEARvP+93lz2wIBl3EGGbjOIqyxgUULuXIWSgx
nKZxJQl9vY8IAi1NNIMtBue80PPzNFbqKQArjJckPpsbtv0M86w2hqPqygrJ1BQta9gwH2NYipAE
SyGIDj2s0pyj4z5f7ihDvOkCx6rIgByzqnNHwXQ1bA+QksHDAnX6ag1RYwg5nYsp+WDB6TXFPgjH
XKGCQYcCh8oaIX2CKYlaWyKbXqNljqkcgh76sS6ZYFDczrBk8/itUokHp722/Xldd2npgwdwHh8t
hrsjSSC5zXA2rfZ0QTpvrJXvbfoi2roggBu1a/eotAv8W0+8hMSCa0QKRUy1va4N2vJgnETbUIqL
whbj1BX1DR9eo+G2DrqVadSQ/3SpY+ROYP/gRDShXJ147cPzyl5ZRBuCQRc6plEkqI+D1mTkM7bv
+WYKh5gPK1nD+Vvm9kW+87XQdgm85wILu5G2WOrNBOO9R9kU9QH2Ql26qVSaPpQF9CCoh7Obn7wN
necsyvz7whYInYE2sCNa3I0c8U/jqLOim4WMA9ss0q0PYDI7uG1UbrWdJhjPOTMAmhFj411ouWxH
6jo4tClVd23Agy33XXHIywWc1xy2qi+OnfOd1aggLuCbu0sL+R07J/d+lApSl5kENzxf/DNdGzjR
KI12PIwIDOik/1hFXbMJWMO/NXAlP8kC18OjCzJwO2MyjIF9dw4wpMlwj5iSm94/13jCLgx+ZFML
sU67zC9TK+Gn5EKY79FxvO3hE3eb4kADTvRDWpxKEcEv0ovgMLPk7rIhtkd+pVATJf1c+/cgFM1v
3HMeicw/AA9NRuGGN/ZUia3XZ+qh9MWWZWqfWXBYG4Y8P87wstzCkgjpNApT+BIDyHbH3ayABy4E
XVCiLd5O+p3YwAM+3S5TWzzNWIIebaTJYss9C01mdiA/mIULKifj4UvtRumyrQdQpmzYGe/wSV2C
bg9hUsaCYguoqR2TCHR3meFoc2eJZii3DH7Ga8e2puGr5fKygRuBXYTgvVugxLiDBSP5Ke33Prye
VvZDplec//5pDWuJgpOiDZpk8nA2N0qgOSn87TdQgbcrSxBDptWlrt7AIcts0ybpSXlDp15tpG39
tNCdkJcPd2y01nKhqTFaTm+DEPUnuacSorrpFgwE9ihm5kFsEy7vV2VDX8voEbyQxqgBqrhzLdQb
5359E025+LHUxXzv2kG5MnMYBMKBrnKVgxJVC2sy6Ii8FlTzrr9pYEb4O6qnhuw82CPHjmjUuAt4
RR4b2y7/FIIU74UTBe7ucmNNmVlL/QXcgimKO1AiPvYFKGvzvsYaZmVYGCYuXfka+lY0lznoxUvR
41yq/i1gTxS7xNsGE7y7r2qBrn7156XxrcVrETf5UfnFIWTFSueYfr+W+zlqhIRYqjbhSj36RTrF
wFXPcQfNYjU7a0YbprdoKQCOAT5cTUmbALi/KUrxHeZ9+yZIT15D95f7yBA19Pz3TykgHx3peDRH
RZurcLsIT8MUkq97LuAafvkNfzUGX8yTOmCyd3GrAA9EN5nsood0ppTsrZocmFjDJbO9lWPGH1Jv
KXeTSofD0I/BAa/PnrPUGzes8dpTCCL2TVRGyzN15x5OA73zLROugMGlCm9I62QvYToTAKyFZR89
McIMYZn5bSZD2CiEuIYFbLx3IEQPPCB5L7fLEB9UyzfTFPZoiRIJLYbXuRseM76sbAr/qvC/6jIt
0XAVDVZtLyJBojw5noTzNcSE7MRcF3jUolzmQ28Dn75ldS7fJTBW/7RYNt9VnlXfFC537lqh+lfP
FfR2kqy+7xAJuxBGngmF/ae9cdylP7QhczZlL8lPunRsH7aZ86tTUiY2LgRu0oLDPCn3YbUMHT9U
I2kEDv5gLfC/9cObvJnmA+nK4kgIax9CmxVvdiXdd6sj+T5lMjws8FLf8dIf3uxlacDcnYJY1Q7d
Bj0bD9Nc8lsCz9j7MpuWQxZ2ZCO8Kj8W5/oBiIa8Ft6lY5gd4Ksw7GjQ13PcCLgWbARz21NdhWTZ
ljBXLm4jn/HfLIwgxIQJYhQ7uf3mTDiHu/ypDZMY1ZfZdubYNU64E+b+HkIfPmVnUIMd59ZPODBf
mVK0fOtiwZItElUfDpXFbuJT9o2htPW3bU/0j8NpdN2KWxcoyzQl/ZJ2Y5LBaToOqXJehwDWyZe7
ynDkoBNA/RnWBG0Z2Enflck82o9uWR2rcnwag/xGVuGf2Z5XGmLIjrpSuau7gkkkEkxQNVw32W2B
cpMqfK/YfHO5MaY3aPm3Z/BJmQqomqwR2PoJ3umyHnbZSJsYfpnX3f0FOpPTGeCqG2TweZMpHK8V
II1w7ruOfB3oPE67aSOYQIPvvvQvLWxoGxhS8/neiv5c7iJDFtTlx9Ky3JGzHsisrqi3zbBsHMHa
lZD4uxz4Ig8SLQ9OXgOXnD4/HymBJQ8VOko9YNoLM8MgD7YuJdnDNMIAlrdldDcyAHlV2wB8UsDN
fdc6ebmv0g6leekbhdEE1hcKtLCQx27ZeZu09OEizCy1beeO85iGOdu5EJtsaJjmRxjU0p1rBe0j
G4rxnlAAkOANCT7rcKrYSPdt4+ccG6ypRnHhPGx9nBE+O27jx/kMZ73NPObpa9QMwQ8BH2jYcPXq
roQB7C0cIeT7VKQZXA8bMoJtUf7prcHaumEj4mlSIkfaFN19C44BdKYEjC3cR0633LNnupVtW+5A
SoLLZhFa35Ymbe2VDjeIVgKdRwoZLawGXN86Ytu4r1vYvcp6l+bzTZXDTIS+Buk7nFXviHoR2GFi
dXpdhiVa8ssDD86uTZ8eR7v7EyzdFiX9W5/wpzOZhQRrIlhDQOua7VmUhQ9LkSFJp3LXV962dKBJ
8F+DZo3jZ3rDOS9+Wk8JDmOXucJ1ALFVDPva2A5/CqCDWLDCmTDMRbp028ocbHJ62zqGqQ25CcpO
HX7IQbbnL1a+Rv40teL890+tIFYrvbFBK7roecThXspmVCTeSWlftzTXFdyK0ZpG2Yxj0bCBVFjS
BxS/qysffs5Vn369q8LWrktc89XiLuCwTsHK4nK2M8xuf+18Pj0Zhx0WbHAA+a+4pTazP3q3lUsT
h0UHLDgz5BX2ypfp6fLbTF9By35QI0yj0/tLkg7bph8fBxSR1FORgMO6cgBgGkzawmZuHW+wrQkA
X4fuIvg+e4HccMCCWcVuAJtaiW7DJOFp0U0rqtgsvAUHPNUOHlzbae0WzvBkXapdAtHY1o7nQA8+
bQIp87ieox+Xu9/0bC2UndFD0o0U+EkZeQf06Z1L/vvyo8+7qy/mNV2OXYlhDrkkTkJLgiWrG7lH
XP3QnT/2D9e9QYtgt2VYMVoBYqBgRQL79PKeTZ0Hc+SBHi6/wtQ/58Z9CgYaWiCWpyNP7L74IVl1
Kts11q3p0ee/f3p0U0yTP86BdYTAdsO6Pzxdu/k0PVnbtYFREeG8Ec4mloe9CU1Es3blafqmWrRK
qmBfJ8roSOpWbWFo2IMK6PHyd9bWbKXLTe/Q4tXOVUAd14+OXMFK3S5xNvwP8a6TbgV/L/Y+9XpR
4LYQ8396DEmCVVfsL98b982BS+nlAWP49bpgWviZR+EPEB3d+V5l/sYp/zSSr6Rmw4fVlciiC8az
8/gC2PnQ7WXqWFsWtf7KVbPp6ecE+qlrHKeeOzvFsMmL8X+cXVlznDoT/UVUIRYBrzCbBy+xncRJ
Xqjk5gubEIhFIH79dyZPvrrWUDVPrvKDGC3danWfPiepWzRrEL5ZxTGti2arvPEQ/xQUcijhb+nY
eGR8BSfAxqIbriydIhSsYyqYGqhH9cpNC7j4mu68ft6RPDp2ArrYfOM5ZpqFZrNjuSzQcuuCMzh0
+rNXZmQX0mmFHJxTbhAnmD6hGa+j1gvGaVbphQiru+PrQ2lvhFWmoTXrXYuxIZIjfQcB7yqm5fAc
Rs1jGN4GVg7+ZnrfHaCCN1mfo2RyHsvWhV448oSZs0PrerqM9m/ZdH18QUYX3lYP9V+E/Ad3zN9W
nXdfJBSxQxu6kA//Nq1J/z168yE33MT03lVxFneP9uflx2v3HObx+nrdwP+2+3zwTR1RPA9iXZWb
9+nS+mSXgZPSSzp0cv9y5jX7n9/6zcGnxQRNEwuIwqUf/VdV1/WhU9m8lx3DeRSDsp3EKoX4Ixau
nsBnX/6PtS6NJ0KWCcqB/XyshV/grdzX/ZtbVqFzYOHlbZc34dzHq2Llb8TJzVZMbzB+HcsMmnp7
cWQP+eaxPMvZuyfcfbu+YqahNb9SW+C09iop0rFk9wgJPrec/L4+tCF61BHMbcFGj3OHpIH9J4p+
5fU/5URit75x+IshvTteIbD8xJlQGQ5y9uSI+dPCrd82Bx+O3W21FpqmcFm1d9/Iwjl0LRvRXYdt
DUkTc28FgusZtL4b3tH0Bc2jDOvgoz6F8jNfvL0o10TOP8K8wYHcCgv+OtqPbELzLMWYS7/PkUQi
1uTdkV6UhwJErD96QqLfvsiLJ5Bdeveqn8dkqftwz2xRLbHteSVKnw3FsQB/IXDIhXew52XZ8KWm
mWuhBIMCIwcpLElFx+eHVgn4CIZqc9SiGaCGGvmNK6zF/iUkeMdsAEhrHGdIqEI4DrDkaKeGm25m
qoOdR1JFc51jfJR+Y6TKd9Ommv3HdwLV4cYKnWmcElAVQH1RHioq6R4UjALSyIs8XDfSjx9gVEcR
U8a4WrwJOHCosh7JlO0dMP8gwT09CFIe577cqMKY5nI5Bu9MCUBOS65FOKMBdGBfrTB0EjmuBPqE
wIJv3KEfOzOqg4Wp6D3erJCDsci9C5IcNL5tHCLTr9ccQYcmXx/nX6aCph6IQIRVx+64gRP52BKo
jgpWld27pdeplIU/J5rzBKB294L7/4ai1LK/vtGmGWhegPjSVquL9e9LJveTBOV8TSTwFMWycfma
Vl8z6IG2kKHzUaQYLIfEaBsEjfS6VcY3/XzNisFa30tRWtYZMsJTDG5VVsQg2qxe6mJSWz03hhno
8OAwCiF3Qb0qhQz5zh/UJzlOL9eX3xANUR0MXDIuaZGVFR6r7XpCtN20iewaO0bMQo4Wm+2d54X+
8xpQah1FaK0/bOGuAObQdkiApMxPUZS3P6u+i55dGVUvnof/jRF1vm38xMta/veioDqN6eyLec7l
5T295OvOdaYC/bDDWansT+Ba34bC+pQhbgz85XUJpy2aKwPWgIaaZwBNgw21U6iaAf2DVC/6wqGa
Guc+VIDnVeQ79PH7J7ufKkjNQLi9mobw0mu34TMMxhdeDtw7v+RlfWGNlwzUHMGmwwZQOSJm6w68
HeLkTVm34UEiw+JqHqR0bRpVa6TSLJjeZNT9LiHNgE5163HFQyXq2BBbS//oUWuL3MtgMjofKq8z
x6omyAGVqBv5C42J960HEeGNp0VzKDgp2K8C4hihlyes8JPcGva97cRO9tVVYj+06nWpxhhYsutf
NO2U5l+Q/Cp7vN+Ds+eIPbG+tzYECbL7qb4pIKE6WJlMdZfhcbeiGfwRUj53Hfgc1gKsG7V6vj4D
w47oAGVCWMsct+JoqnmoIbtN5M8I1CTXBzcsj44i5hWpgyJqkIgH4iyCBLDyAWmGKt2qNrbcECvo
UOIKVSMeVjVPhxH1zv7J8co7t35FzW031zcukeYMwM1UeYWEmQT8iaKNPfN+h9lWKsI0Ac3WQ0gk
+2UQQC9gzpMoABhgeZy8OgH4I6mnr9f3wfQRzdCh9jjYXR6S1LPcU9MD0BL2FPIxYREjqmWxR8Rt
rivQ3g5+EaEcOVscKda3sAIiICp2gFCg/2ALYmI6sJqNI28OqDj66dKWzH88ESxgPZ5Ps++q3fXF
Mn1As2mhlnwOhAI/YM2XpJBLe8JlUHxy0Z6z8Qli6Augun45KmIUPDkgn25UQc8uIKA7R4z2BZsJ
sYhVEPAfWBQQwVBF7nGuO3nI2pxXuyDj+dlagRtVQCHvwzVH+7Mt+alrgvUecBvwKkyhXzyKwO5S
F2Cie9JOMp591Z8lelrjNViye6jC5kk/TN6XOWumJz+M2qMtu/HzNAXZi3KGbleLIXxx846e+oWF
O1E7XQzlGGcHlN26663yF5W93A00RJ/xKASKYWTeV+NcPjmjGsZ4aW31BGKFJYmWqgEKoS8P5SLV
VxUM886L+uqOyXI90XBezq1v1WeaBfVd4Mp/fJCWHcDjUJ4R/+SPCjzNbyDuy3+NKzQ0Y/AEhn/K
rFZHWo3tUay2uG+zlaFyPYkjJ+DOz6Cu/jhkQAaWCkpSi3QFOh2j9Q2IqfZQuVa/p4IVD+HIUDge
HeuiFCAgoUhbiPyKLnTi3HF69Ej1/G2i0R/aNjIBoIgm8DFRupJxPkqQOiRK9mEq62hIgPcJf9GZ
tgdut81b4Kz52+jmxa4I8zGJlP1UwNvGleDo41jn4W4aqv+JEHBa1M6bky8IyPll/nUYcucLy+f5
MIPjFP2aq0rcMvgpG7v43EDv+iH0GLsXwcBfymAC5888XagGAV3p1i3dWoPv1kHoMrDXerx4Pc8t
srgtJXzFWP1YwJqwK3uU4G+yNh2QLoG0g2hQhR5HYT1DYP1TLvuvDCjm24a/eMR3oRQludvY3qhS
36/AHf+JD3ks1RYRx8V/fhCdUu1miKap6ucCWk19haZrUn+GIf+6/sNNQ2v3AgVxVNn6kPsQoM7x
rUfHvnHgywffrYjfiQLdJODZLRb/Ky3V40S8m7LdVOfPLZuplQpgJ7y2CFhXwK9JdjTbeAoY3LKO
M7YK5nUeOqVSwKeTEMJVwnLBO7vF22oaXvP641qD3qBd23T1OLD0hQ+KRAdxbxZU1sZZNFmU9l5s
FHrnecfpWWbg0GK0ePOscUeKpd1RS2xEpIZzo4OIBc3KxacuT1n33Wm/TOPbTedRxw1Do6UUTQMH
hRbs4ckG5rCMnbUpNk6lIULRaXNzCg7MAI/1dKEXcmko06MHwR/Gw3iJ6IJQqUcCQqQtvm/Dbuvq
9BZnWeApEJIC13OWPT2QvI+h17Ph1Eyz0YyXoLcz60vLw/Ox7M9sgnirILiA8IDsIAPBor1TDdXr
9Z0xzUUzaJvbHitGV6VL9ADoadzZz1G3xtcHN4CfqI7oLYtuGrMVo69gMD4LkKDeWZkTnCWqE0lW
edlhUQNPHav84lT5dAScqElku7h3S5G1++u/wvBQ1Wl1RyhEjg0DBX82ZNUrWHb9fYZ646H1ozhq
aXDXL9F0cCF+fWq7jmzEsiZT0lyCbVuzdC+CSBMNcfc9DeUW84hpyzRPoEYeDOgrRuA3DMf2gvqe
hv55WuoNFiDD+dPhrED6LZbvwVfODLcetI/J+MLK17ansevcljzVQa3jAg6qdQClPe3dBybqf/Cs
P9l5dqND1pGsNVlBZte04CXIg3twcx54U/E44Paf62fKsLs6525N28z1rUu7d+h9KnzvLVxvk0yl
Oni1JT2TzIdUQU/6OHBZHKKdV9JPt/1wzd6l9GQLflikZi11VwTuEWDWjT013FA6cBUq215o9SXE
ZKcvI/0D4F4ctt/ptJX+Ma258+/YoyNAJIjJg5RM4AwPLcChd3xaiuP1hTGdes1eFXg1KSyrSZ2u
6pKucdPJjx7nqn0YCnuXi24LqGcwXx2YCRnZrIks7C8pAcfnJJbI/E7ljVkTHZC5QIeSM8ag0mEX
OwsY7mwiiRi6eHLZxgVlmIFOpCu8aKD1tMjUL+35DmAI9cxWaPuBG138vL4b4cexsY7JzNqBQP+z
UKmk4sDLrtpVnP5cZrTS8ZW9RHQ5QLfgNletU+s2eW3zpoYoqFXzOIPCON2YhcEidEymajOfRR56
skjj/FMsqACOZJ3xhHPu62HZSsQa7EJn1B0yvvBZRt7ZntnnPlRfBNiurm/DXy7bD94oOjwT6BBf
QSkbJZCIuK9N60Un2kQFiZfIQlKx8OYRjKRigsiCLKYyiWY6vvRdlx9zoezj7NkB9B2BiCyPUzTL
3wPwhSiLRqxk8dw4diLqsDxM6Cq+d9qhPFvEmp+RyiBfibTw0o766E+R5bjjAqd0YnQojFUMKsf2
0R7tPrYHf/kFfU+FVFG5pR9lOt6an6n9UoQtq/F2Xbuzk/NlF/bZq2jDL9cX1TS+5mmi0ZFLX0Fc
bXC6ZJj9n7bqjnU3vFwf3nTotPCgGJVTdGgRS72M3RVdfsq79lDYkL1Zyw2DMVinjhEN89wZp2y5
iLap4uSt7iu4bY5FhpSdNYavTlSdyrHdKlUaJqST+xb2BApkC9KDtYC2TodMLfufoF/bLf0bw37o
0NE58xQvs9FJXSKHnQhd9pa7zD9L4TsbC2a4XP6ie949mxnY9IBZXHCndGuC5uqkkW98+VJQCV26
jbK9aZku03v3DS7ZWuYlJ3gEhY/8svx255/WXtznKC5tuP6/jLwfOASdqTevVe2CwaVPOUuWQ/no
nNFjlrCdbcVW4sU9Ku0760Hu7UMWn1/zXfbYvNH91ucNrs5x/z1HD3SBDgr8aHyUovnazoV7mERO
xMZ7xbSEmuUH0dyF4PETad3+7nwUS9ynJWM7b6sWYPr5muUTkhOQswAbU4gwicLgPlD0tpe7jjSd
l9Kp3LFyUpv0r6AJeob28UZkZFgVHWRaiZKwlWFoh053Ddpx0NfjF3GTtXaMrjexcbQMNqLDTTuh
fNKFC/I/+ZhDQLtevpeNl6Otx6ZJ55R1Hvuk3iq/myZ1+RXvrAV001NfN6CDoyveBeJpED9c9Et3
9W3WqPPgennFe/BD9mlhHdYV92X9zUPZ2xk3bua/vvYDQ9RRqJ3TE55B6zi1Ey8Jv84PwCI2X8b4
03ru93XSn5zvKGp5r/ah2Vl31vfprX1rftkvF07oXXCHaG1j3wzuUyfDDWVbr3leeKnTR0cP3Ny7
aOCvmS+22IQMVqNr2q+QjfYXRd1UkGh9HPKuQq6cqI2NMo2u2TxTXtROU451JO6dFOxnG9xGjgfK
8n+fsTAbOsLz2kv7uasOIpf8FWUIPKqvX/SmhdcuehxhdHF7PpgEF+sY2rJCTbwUcTbeBtGmOvYU
sYNrzQF2FgoBd32/3NdZtOFTDL9dB4A2viVCuU7gnSTtceQPF+VdpOg2jqRhT3VVe9vKrTnKXDdt
2fS7t+ndYmWHmxZdx4AKd/Z96bR+qkAFw4a3JgTjlBpu21KdtLYEWGPxmsEBt1X3MNJgP9noFavL
Yd1Yd9PKXP7/zu3RvihKsIK54Ccp7oToELA10dayGzy4rd3O1UAc3wbHW7pcOpLYUqRtmz06dVOA
lMuBtg9kYK/vgmkamtHOFap+MoP0hg/W/6Qc52GXM28jWDOdTc1sowXU4cimybR2PvtKQAAP2V11
4/vc1qy2BdkQ5Jq8Ke3k/E9or99o4X2rsugxI+w2DK6vIzjzKOgj0s6wLjdcn2nQFXvwsdU7Qlea
9LUn9te3wUAf6+t4TtY3dlYUNEitfkFs4LEaPLWo4w5g9DksHvgi40Z08qyWrjv4TMyHwK2Gk9UF
0wnElc73sMRz8PqP+fhM+P8Bfi712oB0yYUEpIrAhEEm8j2rZHAbe5CvE8i2fcEzcfHmARDDrvvT
q/y7cVMo/GPb8XWk58oC1UdBJVPu18dIfS0oRIUhbV+Ff4Lqn+sr9HHM4+uMsDKzOPWGy00tgtjv
7jK/OTmkjgkaFq5/wbQHmgdgMkBhPgJBW8nzKMkrtN/Tjm/kFw0Uvr6uQQ/5iUDlI0zHdusxmbKg
eClG3n/qpbQex3Kth7gp5vV+jWx+V7q8P6C40R1XaXWfZ2d2+3jMoSGRs1V8v22+mqsIagjgws7A
Cy3Zg5ytF+jP3Di05ieU5yN9XfdOykSQP3AhC+TBivImBwqAxr/vASurumpwEdNDW1SdptKnhylr
/efry/KxB/X/Aw0Fk783dTjM8/hztZ6Ah4+XrQ4G09gXA3p3gzmlyjzmlxKYzv7AFWi+L2Rr+dv1
X24wER26yThH+oTBRPpRxIV9X83NEYcotthtpFp4Kf379y8BHZuFWV7KqvBuRqNavFTed9KSrXTg
x8kZ6Kn++wNN0VZ+MUaXRnABnexm+G55bIfuHtw41hDXbuHjk+XGFWDaDs3i8ex0HJ7ha1UEDg8Q
Sez7AnTnkZXfBGL0Q+2qDwCpqYIO6zXPNQBMc7t33G6ICVueo6WeNxyXaRqaIWfQ8oICDPVS7xIT
tVX47HGJti61MQvT+Jo1d44c5sHFLDLSxiUD3WrVxoXaqkgb/K6Ow1zEYoGyZeQpRO7eBjV+5qO7
VXYxFHF9HYcJNsV58js4ucWXeyUI3stV9pUW4E0K0Y0mWwCzaqBx21D8nFX1aJfLD1Zlt8XEvg7S
BIFW4MKBwSSRe/hmQ3LkbAFYvifc28KBGqw+uPz/nU/xA1cAqoygfonoa8AuVyIIJUtf0gRVrK/X
XYtpjy5H491H+MQgEL3ibgzn8tSzEfWl8tP1oU2/XzN5ArKbZu1XkvLciy+832GQ2O6fTG5BEgw+
RQdm8kD50FMDMefqjK98rRLh0qOcmqe2BomCB8xyl2+8xw2WEmj2bq/cURmQy2lN4L6Qs0YVC8W3
g1t3t919uo79MqHvLaokTSnP4yb44hYbA5u2QTPyPs/43Pq1jcI5C+I+4vxzDqxvsoZ9dQjrZgul
Y1giHVxHgtGNmMAEGGjZ3Pohx5/V3YiyDFutQ+rU4NtuyMDxunoI3uR9FrFYrRKU5iIm7asNMcLr
h9agcOfrbK9FNbCszFFxncAIdcwGSKdnbt1+nmfbPrkA4Bd7u8maKlaBPyWlGBjbhbUotrK9BoPU
8Xd0QO3Fj0CH2g/Oz2VhP/t2ixHMcBKoZuuNN/uNfSHKbe3qqPpHO38JxItXbZE9mn66ZvCWZIvM
Zowf2HXS8A5wto2w03S2tPt8ctzQLmsGIVBeNsmKUvIBncdOAtai7nB9400nTLNwpC2nJVfZmJYh
37nup8xpP9vkUz+4R6s/h7fe6TrlJxEt4TII/ZSHc8IIWLrk72DO99dnYdCE8XU1+0V0CwJF+PNu
5746Z5o05+FL8CtKu7th739Sibev9+y1fA6/26/RAzlP99WJPbMf/Ad19luwQMNJ0BF7Dc+npuwB
ffNt/rkJxodJbYnDmIa+7N+7CwswwCzo0f+S2s7w7Irpayi2tCYNDJbocfn32FMzQT1JoKcAHKsy
8Wuw42ZFPr7KulIJ9UDQlwQVKJJ5O69PPEAXZzXM7rfCof2ToghjAW/Nd+jGg7J8y5AnK8Pmh7Ui
cxbVrFzi2stGqHiP7s9ilPNh6G37qWmAo5ajYEdL5EHiz3m4IyWbbns66KjAebGFlFlG0rXfQZ8T
byDg9L4Xy23cq0A//HvJunEZVzqjTEkK74lwoA5l83r9LJt2WnMnM6r2EpkYlNVWN9hzocKjs/J1
w94NzlAHAYLRc54LTnuQ3Ntf+yw4FQpKfGO1PHeN/+P6DC7v1v9WQ3wd46eYEv5A2ZSS0AdMbYnk
U5RX634FNc2u7LwjkIj93smdaDf2y9frHzUtm/ZoEK4A3DQEmSwEtn8MTf6blN7u+tAGN+xroQSG
bRtvhe05U/vLdqAhA9mi5hOdVHu8/gXDj9dRfqDSDzpWFk5aRHyOJyt4Uu76+frYFyv+YDd0dB8n
K+ltBeueoaCO9lN0UwE5j1Z7tpsvBhySjcDXsEw6zA+VXxeRLwE7BiHljtKoBjK6mUE4jhaU63Mx
rdPlVL/zgiOo80JCrRli6uWXQGWHPltuXCbNoiNVjplPViA1+O91ETEqnqHVJtPwkIOk6frPN63Q
ZVrvfn43QtCKR+i4xyNqBKFiNyRyaMTdWEJL+vonDPat4/4Cq/RU1F2a+i0anMJOVu3OzVh7Ii1X
56gdgG+7/iXTZLTIYbBFawM5By6lJQu+zsGUHzNvyM6gRN9KAJmiUp2v0XeabmSqJWk52/mdTUA7
2aBP/q0G9OEooi5KkHhy7urey++WukCMZA3NRvBlWknN6qFlWk4UbUaQZo3+1L5MQabBYkaKl7Il
G/G9wTZ1fGBFSkc5fQl2h8Cnx77N1B4qYcUOZNtkL4OifyOhVfzv+oaZcgc6VDC30eEtIgGBk3D2
X306dueVqPwlJOVw9qtVfQEd33cV9RCKRWcN2GanAC3krI6CZ1aAgu62k6PjCUNW51a1hiL1Lbmz
Iwv5MPB/bz2PTWuq+Yga+PJeEAlpZPePBRpDCUkaBwnEif50sy2CdMMVp4MJWTVCkN3NFkTm1adI
1NYdxAgTx/GPPnQU0Jd59Er5fWkyvvGcNVibjius6KAEkEMkDeGV9hUHG4jMRBNXqJff+AnttdHM
TdhEPvgtQnWq+LOEVm++EdOY9kTzFSuf/GDtrCWVE90H9QxupAE6e+3PgfK9QGpn42QZbNbVggDi
A8rOptJG2elctk2shuVoK77r1bfrNmTaBs0pUNtROLu5nY6F9Ypy266x2PeB0Y0LwlTD08F8eQ0K
TpQtunSSJYjE1wmy2U2AOuEIWGVjsy6x86ZG45Tj3lvBNOe4Yv3q0a8pGWKoBaODsiq82w6EjvWb
1eytBSV1GtRjHw9U7N2qhdRx29125+pgP7yOGmpRu04rJhNI5exbbzgMDv06NfxxtoatrKUhbNAR
f6PLWc6RM0l9iawssNc7BLxbZI6GM+dcjsq7S32WUxv6VgaMd5cjQ4nHRjec0Pwbt2Bxv37qTL9f
ixuiGkVk0torlNrq3RTifqi2QhKDZeogPuF4VhCWlzTZNO39Cs1+8gtu3f0CGoyy2jjWBqtxNPP3
hEV566oLQSpad90DiBBid+uUmq41RzP6EirPgycA3SRr3p+nECJhINXsrRwwaLT3WpMqD5E7Bnur
9NmRrx4EYsMWUOkxsKDR49/4TNBRf+4kfKCKCjttu68R8P09iFfoFiGGYQl13J/tWSA6bRGNDLUT
VyA2It5nf4siyHAIdLQfhDxXaElw/PK5Xvd+R6HdNDVhzLjfJ9MSocuDLmR3/TCbZnL5Ee/spa8q
Npazj2uG1Ihxvo/Uj1l/Y1SqQ/2GEPoMXoiLuZqcPcR/j9Pk3DXLuPHj/3b1f/Ca0pF+qFl3yh8p
tBIC3/rf3E8ZS7wecVwCKUC1F96sfvgAWLDDsJILFVoTeuDJyIt0QAMaaJ2mHi1o/lj4h5lk07kb
aQW6ERctJ0HG+ievAaHGUll8SsK583YgtJ3ypPKH4QFqtcUORLTtnRPQ6aTKmh4acJzfF2JSPydn
zb5lw7y+BryzYrAA2KlkiBAu8KtTUYUhoAXOshuD4QLI8Fr1xqGuEyss2GmFPFeyNp0ok7oMps9y
jQTYeifnVwtOjtcB8mhnZbXdC+Qz1kQsa3HnutMSxtKV/V3O/GAv+Ro+yKBadyBwtU4ksPwgpg2L
zi1kEZPJLueYWWw6zItfISdX1C5Uuix+HNoCxthnRXfu6sX9udZTkO8Ym+sJqopSbgCJDG76P8jI
hQN6r8Y1Xad+iusAONayhoTGWldVIsUW5bTBVev4yF6RnqA+t6QDLYsEQAEVs0ZuJFZMc9D8aANK
hLYaMXgt4dKaH6r4HeQQEfS3CPJNv15zpXjcQHQUWB1UAZwvYb50n7oi2FLKMaSadcbOCtVWwDpn
PE0d8U8ALrXzqhSqPrnX852MGvuLPdJBxmWvst/XfY1hPv8BTbp+QOZLmW+spb1nAj0enQVNl9tG
13KyVUsG8FsvCCuAfotX2/5WLMvd9bH/XsAfOBodNklt8HWwoUfTZBkgk1L20/oJPL3rV3IhlQJi
aLUSLprwmbkBmLXtYTnZYcVPvRetZSz6AMrSckS0Vlbuw+AsbtyC/+JptNYwkYSFJyj0OQ8htB/u
IHvp7MrI95DJzbi1EbQYLhUdnKkoevh6RqeUDTlwey19y8l4j95jGQdBdx7yYktV03Cj6EDNAOlZ
ewGhWGqjnSeuovGxjkKVIMW1u74Zpg9cjte7K6tAt5QlFoU+zRxsRDUOcdL3Gf1eQV1qK3Fj+ob2
+rIif5itGYLrwEd57rDrl59sCm97F9ma48hbpwXD3ZydCwcsnGimyP1HiYyss8k0avr5mueInIy7
K/oE0smDBY/jbs5eZnuLnMs0uvbsClZ000kFEjcPF5rf31vs0Z7/uWVzPR2f2c4uadoQiT8fzDzs
Qj5EvXYENUxwuv6Bj722p+Mya4LiDYSCSQrF2hgCueecZYndVCd/S4X34+XxdLRl3vTZsJYKbnv+
QbpvYCtAbmfj6JjGvszq3dknY1kEcEZIpwTtqQM3eBywcS9me+txZlqey4fffWBUolAhI4ByBuF0
LEcyHPAc5BBQ7kBPCCWcDR5M00Q0I57VUiFQwfUj+ffA/se3z2rdijo/9nWezrEpEAwhgYfgoimL
H37gpK3nANGNtBlyEUW7pe9imoJmxuBXJaIEL1BKHPQSi4jkbxNIXI9Nw9GJef20fnxLQ+T139ux
zqSl3YC3APzzaVmnFHkbJ14nwBosqLCGwvphTcvGnhgSvF6kGfbgkKqkIRGpbZHgh8JVFkH8eqqK
PYkG8VSAKD4hoAJMchBFeCyq99Ah2LqhDCdPx10KxRs0VeCt0K4P9fjbkkNsq8c66zeuDdP4Wnzg
gtcicyvIYKAW+YPKpnnsGmbtfWjr/VN20ZZzN5wKnVgTDL5iLhdkN1gPAiww7g5n2QkfDHHOVrrT
9AnNCbSDmGZlYSZt+xuE5Dvh5HFRbsEWTet0+eo7D8DLkedg2QKHvyjPmQze2jk/5Nwt940atwie
TFPQzb+eOPf6MDj3QRbP5GlCpNkGW7f3ZZT/Rmsg0P33FFbmFxQvwuhc9fJAvOI5UvzXdYP8ONXs
6ZjLqRy8Ymlw97WFJxKwyTmntuEAdAfRcz4PwQ9WFM0daaruULdiS7jatFyaG7CshYztPEZnNleP
TiW+ldn6ZA/iy/VJmbZcs/spH3KOCwvKPHQXsuIZfPnf56qqY3/D9gy/Xwdh8n5gHKwUwFTTiyDP
CDkIpx8hrjmuW2gPwxx0KGYO8RMkRyscW0/ueTVFu9BX1Y5Gxb1VeVvijCYXqUMuKfXKOvR75GBk
PKDgpaBcBBK3GBTuYLBz8dTfuokNh1hHXg4I2MuKQjqxCkFOnKtPkLvYABKa1uqyTe9MnPCoc2xo
H6Sq+W3R6bBGbDdYvyAZv3FtmT6gmTfrSdhKGYI6qX0Yq2jf+8sdgw6L9e2mA6uDLmcFphYI3ag0
DIBAn4fSjXk/tfFY2AmtIAtw/TOmLXD+vU5RWdaiHTN6XiOJht7JAxtJ5G28yEw2odl0aHVOjsAQ
YomTQPbzK7OjYyTUxmvYNLpm0m0XltWCnBDMAWShpDgJ+37N6YY9G/ZXh1k6wDGTGlmss+3Z2QuI
KtezCDL3fhyEfQqreYtl0PQd7c7mTJQRy0V4Hjp5R632z4TucBVER5tDFfX6JhtWSsdaOrZlLyu0
2lPe+OTYZIOdlGxB11yTb13Ypmlc/v/O3qJgWSv7onWEtpU4U00sSRUXSO6OaovVyRDz6rDKVnRq
IgCWnDnx9tZq72x6n62vTLaoG3++baU0q1Zs6MrJwTeiddw33L7jOfvE53Aj/DRNQbu1QzQgtQDK
q9SuOvvFBtD20PZ1+TI0U51E3ipOVhPUb9fnYgisddbD2g5lL/gMKdGuenFCNykpxEqzDk2HcoqS
avL/jO1Wt7NpZpqpr0vFLLDCsDQqeZZCO36Nh8lSe7tYqj7OpWN9YRCHvC1B4unwy2asWA2iV7x/
uIsWUOI8LtL54rnuy/W1M7hFHVgpWdAJW12kF4AdiIVLftUq2Mi0GaxRp0PEk5CWvQ0NUq8l6H4u
cbMW9SXrtklBb/rCZZPeGeMaqLkf+bCkYP0l55aDiF2sUv0KnbxPZLH+tgFg2Tl5NKeuh1bDjA9o
TKGrmyVOPan7fMrCXV6JYk/zzjvdtqSah2g4Bf+/Gy4pZGj2rrOem2GLI8A038v/3803E9ligz49
PPvrG83leR6/zfy2hmBPl1ufaIDhQQuWKt7dQaGnPIxF9yWjjnv4P2dX0lwnr0R/EVUgMWkL3Inr
MXbiJBsqIyAxChASv/4dZ5XHF0yVN154ARcNrVb3Gd4emI3QuUZIgmc/uMKykKpIHwZ0v/xlSObg
R//e8L+GR3qTNbUF5fRqEf/ByAre9CjDEUsc3v6AjUCztvMesKIlBJqhQw7JyseW0HxBv4c0sI/J
6aGjVf1UwY72W1nNdO8OuhFv1hBJkwe56wyqvNp59xFtSpHIejoNw/g5aPMs8mm3U63beNEaKVlh
k7JSY7da7BbeyHGbgzUPNsS0+NEIPMa7hnCNmYRo+AJfQMavOY4zETVMZy9om0H5CkeSc6M6b77J
bEq/4FrsPr79zo1d8x/4ZGDbXGaZudaUQ7BcH4vhKdfD+07StUYiXyr6Kmy9QD6CnZUeLzSbEuLQ
nZN068evtrzFReepAbdrHNCJ6E6MQw63e1/0X5t8K6isKs19XN3Z9NgIfef35U7w37AHcdd4yVY7
kitSQuWe6vtcFHfIAu5oaZ0cA0n2kT2NrbyznL6Auo7lnuS013PfCDNr7++mzCUZArGg597SO0u1
42WZAjeRJSXngRu+R5XfwEe4axClOwWLww2SKGDU6SkDRPIildVciqr+lAlRQ1u9m6PZGHIOrbqB
h3oIBrfnu7ERcCndSXo3R3p1PyDh2DYtFPGu2jY3LZxXWNNhf2VHAd2Cz62L9zX4cSn0m8tjRnh2
QadziN/eXBsxcQ20NEJ28AJGUO8Ujbn+RG0WofWVquH7xO/hTrfzlRv74D8QS6sd1dRA8LEeZpin
c3TLpYYrSl/W7wsTa/AkBfncXQZcs1z9Vdk/G0gsB5bZGaatn79KCoBN4B387cNUqI8B7OOJ40Fa
qnpfyrEGTQK+K4Yqn0KoZpsHOrKLB5TD++Z3dVEY0TsDMQXuUIsgEJkYx8KkYuqcmAkU4iAZaH8l
jaVSnyz9HlF14yhayzG6NbP7JSdhulBI89pfufnEht+W/BGUv97+qq3pIP+fSAWKNL6dqyCdclXe
NZaMuRWIGGyWvWRnI7FeAyZDryyYz9BRgEnYJ5+G8Wj2wAobHWx3bYttI+yQusdKta1OJ2rS8Peg
vURnTf0SAczTrBI33xBUncS1/eoEg2EHtqTtknq9pW617F/06OvL0HtQzGLwgzfDDDyvvUyHugMK
XM4lO4yTsM9Q3DQRq4P8nV2vNQ6TOIaVi8JSrb3lydLZ1eUA0Ti59744sYZW0sDPx27GhUZOOfQy
i+EAY5Kj7YlyZ0P8YTr9oyK9xlYO3RQEgagNrMM762s9Fj8N2F0fLOoEEUDg0+/WmPrki/CWuCEq
pHXPbzRECmJP2uxLA4swEA4DG5KIlXjIQka+ZuA5RgPN1O3sZ/Jb64fuBX12C8UeVaAhTmlEmuqH
m7X8AIejKh4FPL4cY5xPZKoE/MuN+Q3Q9HQSIVOPniy6A5BTy8VXnjj2eg7ijo3yDM4xTMIc/3ve
O+LkNVl7zhgPRaQN+KFGkUJGncSjCaF6iYDle0DHNi3Y/OjNrf1QS7NEhlb8W6s6I8DsD7tb9HUd
CNdNTL9zBlehklVkbkO/b6+z/UXbTjS1kKvUv9/e+Bvbco0pVcL0WW218kq7qYcOvDR5SqdF7iSD
W49//f9fF7SZNSVT+eynMybT1/oHs6x3/nL6/48OQiGFKnJytcJ+PGaLTxJflntA2A3FS3eNJPWz
xXZsO4R3AauTAGzooneSsXsSMLgbgjDic38BajllDsKFqBT83D4MxgAwv8RAQJyMsY9lF54Lrz8Y
FFZzS5zEMt9rHHS9Bqym2Km1bg3xqgBTep0T+mYOUquBFIfxl4vVV+9LAdZAUygK59pSEPKfmwEi
xiIap49er/ciB2bqH4FjjTQdM5fzriiCFKlSeTu5OWSYPSLSTNZqr6mxcbCtAadFNim/ydDTEOI8
L4+Vk9b0+9tbZ+NU/uOQ+NfaLtnkcf766H6Y4mz+bivA+2B/5zlfGybft/nXKFNIcIyKaNtPHd7c
BWP1SSrnNFd7Ip8bi2cNMg1I4M292+Aq2LYQ2ZUQ21zGl7fHZ+vZq72v4FLWIs8zVwdNgML+1lU7
K35r4Fc7v0JdXjqoCQP7YCdVWZ8n+JLZ7IM98ATMwJ1G0tbKIav4ogFJmBvckgHxgmfyi+K/5R6O
zPnTMv/X2l/tWgRd6J6GUsEEYzJxZ/vyPFvO7MQacpfgKXE1ssQNFvCIgZIkCYV6zLlSovuKanFx
peVl0Qs59YCaXiQEYB+YR0AOmehrOQkEaPhxZlaOKkLOO+9YUvCII78aRBexxgVTms+Mn2bShV8y
W36eC9H8LmdtDmiPQz9LCsh5htZ8xPEZ3vt+76Cy4kJ1K4JNQfeZeVkdBy6phsRkBdE3MNEYIMut
l+4wWdR7ErnrJwSthshMdnUzeLy8QtCFn6nXBIce2OXfIg/4N4WG8inwJD8o33Cc24KchJb6KXAs
b45plvFn1udT+WicHEiAoK3LJZq8vL4qS/iX1i68E82z/GkezHDhADqnla+Co5UVOslE3VyqqWqO
XemVsN4kTgzD2Ons8HCMaCmgmNpyKEtX7jCdxnpyT+1oBU1Em9AXuI4QNsbznA03Y1uzMp691k1a
arXXnJLh2YA/F0+jCufUzrh/tjwTvFiMhYdsHs0HgXbCgTUqvAsaf3xqm6I+unkQHnqqXDuC1QCs
KZTu3Ac+Ov6zkNy7dVUJCRf87rMIFf2YkWXu4sAMPpzuIX30var1Ai2npR2hkcFvARcUBwlvaxDD
eXMcGy+4h2bPcK5V5kYdolMYDQNprtki9QGzbd1otP3pAdLt/C6Acdot7NLaX1M1tOW5lTDvipyi
gellEPjtudIBS4muyEMf9iBsVKD9KBjiDvnBCeBOD9BELSHKmg2xhev8Sz9LyEE7rj3B8w1uZrcW
YdQ/VG0NhXCArxSM8bgF9S6rOPYNzJJwBegSPc36SkMzn5yuVwfH97onaD17P7zOAEmbZXMZKx/E
6LhGqvxRFgZ2IT0MzR87NuA+igqDNUUVvNGeYEs6HObWRD6AasmEVZp0wZPl4qylzHJ/qH7qP1Qj
0PJ2BeoEz8pnARnwEwFAx7v4hWrSNix0nC/LGA95PZyBQntZCPQTkxCffZ9Z9oxm+OLbY9xLeIHc
5Hbpw3ORziX0oiHKsHM0blQR1ghmML81pNokSBjGcRKuw88DvBijAc1O4Vj3cs5PlT+8L56uscsM
JA93dBUMVr3Pfg4KmIGZEig5wKrDO2U4vOs4+I/2a0G9YoE7Ojo3bEnbKROHsdXjt7efvhGt1yBm
F0VHU9ropsKlb4rbJTxVlHz04Hb9voN4DTIe3GXK8mF0YBQy4wKJu1Qu5SED4WLnBa/p/D9OhDW2
2PQVmdzS8tIuHyAS5iqZlk3lRTwI5nOYFdlOIXLjWLZXx3INTeU+X2Z+1dWUfxeEWHUE3U6ys3K3
Hr86nEvbCXtdwvOrdwWBvSNvLgLq58nb07w1SKtD2fJg6rUoONzVzslvyzhHzkgc9ADfZ9Pi2qtz
uTC08TwBky/RPBBURnt2y/fqFFtrdFWXXLq+mkkospTawfRgYNP7CwrFNhgJhbdzKfp33KBriDFt
chSfbNz2ibfMUFkuWMQLVSWNw+YDLjkWpLVGEwWsljsSd/+eEbrGHNOgDQIP5Mp07KebxtHw7HWG
H3M4XEBW3QkdW+94TQT/yrQnsEIz0O3RZ6rm7pNHZgOiUGtdvIB7B1oU1k7Kt4GAomuxV5yzKFUP
Xnn1gjA7UWgCHGQQ0BjE+RIjWc3lR8YDdm2zZjnVbZYflJTzh7fX9r93Dl1rwTbOrLM5nLKUtLiI
zxjJjKHf9PbD/43to2y16wl0kmtYsuI8z8I2yuQC3Lwtf9osi1WIVyLb5DO55WX26+0X/nux0zVQ
uS0aWIVQiHvRIOzOjj+fLYZ81C6cPRnirTesYgEZZ2bPcHZNZ+ImAHOmuK0ekDG+i8ZF1/DkQPYG
xhAYMW0Pn0fLPwZlczMN+RMN93jwW5OyCgg+99o89AIoWYx6OikqTj0pL35Xg93rNoljBfJYcP2Q
0b3q9caYrYHIhewqTmeapXlAbh2uT9A3PnBp72QSG0t4rQCLGkdZ+hL9eBmMh2GxvviSfXnXelpj
j10hFzVMDkvD8MXIJfZDdeiq0/se/hp4/gow2rZ6SNLBYr4uq+Ns/C+0z4+hKvcwgxtse7qWfw3J
4HhA6IeppiBwolHG74eudxM3c9Rh4q19n3lhc0BFc0ot1cmkGWoLJ5wtz1BKWJLF1/bOEbq1BFaR
oAUQHi7PmCPWF0nTdF6UF+auqev3eWHTNUK5Hl7r8R2F3WOPRLKbTBa7Xv0MN/GdVbaxbdY45Xkq
OVQqSuCU3UJEk+NP8TiTO6jOH8GGeDQtxOFNY56ahv18e31sHQzhKi2YCHyWQXx5nT8nO5bjcOha
eix6/wdHjwwyjPzTBGm7tiyfdWuxnal6nZL/poSQ4Pv/ZZk5Ni9rB17fzgQh4sKf9UWVsjq8/VH/
LqPQNXC5AKE3xB2nvY7ou3Gr+OS75LPD7VPN4NOKYsCeTO3G8b2GLw/UaSnMDRHmvOx3Zmdfmanv
wZq+hhbda6NsfcwqRRDjHIQtsL9X6os2xhI3PwgEP2PLNc5XcA3VrWhr+fL2yDl/REP/MTNrADPv
YXBWQxTjWgxW9R3ygrI8dzA39uIZrf3pwquMx7NLOyudlet+pH49vFid5V3AdS1vvNKpP5BWcx7l
ENp9clk9UAy5Ks+8K+fvaELwF9qXYReVOUSOQjU0N05RuwcXCAGSjJMtHqF6j4t3Rcit63VQ5Z26
aZoPgQpEBd+ZT2X1wyPtzWAvQPDDGfNzl3HMqxfIr2GPMiUtdffDWSDKEKHOkKF8Y7j8lLeCnbnt
eYfBFOpm6oehxWlkDz9KE44Qfy1gAe/bzjHobSAVtAgBuRnCo21y54VAZj7pGfgOPimL6ywK56Qt
PWtcKXvrxZvL+UgmwI2DALiQwvI+ZDXKPOg/VOcQ5d/54hUWrBHtWo3HRVY/G6BJYDRnWbdl4Tnx
kod13MARLmnYOB241l+GOaNxU8x+Yilww3FTJkfUfLvnpfZr6Barjn7AkC6/gIhzv8DaXj7O5qzC
gZZR5eVGxLQL3J+y5b8KH65v0dIFJPG6OrejxfdQrM+B0+SR7XufGjW0R69ZZArrsPm4KIlujA3t
pI82uO1dRGoIrMdhBvBT1A4Ab2dCBVHpjjquZm+qI1Z57sGzaHHfLAJZmLCH4EZ2SsFeHOZHQcGB
n5UlDHOhNjWUxy6cG4Lvz/W3cAbHFYLLYXYGiqFOfVuRsztnNnzxaAYZEMbrj+5SBy/epPpzX8HT
OQJ5JrwAfemeqQlxE0aVr86hGoJBsKhi4L4vg/mR66pJu5AVp8priy/obsNArDAGqSGZcw1ueWbN
kTd51nTohAmj1rHrZzcoOjsCeq29lYGA/HMd5gchyiq2h0olI+u97+h78IMOQWWNZOCGF77kqGyh
xFLF7VwuDyGrDbSoyHAH5dT2viWcfOCUW2c5+mV/KJTtu1BUzAuV1FU7OlCfyasx5tQmT2/v5I0I
G7wekn8d/KymnUF7fbiinnU1/QePeDs4pa2g9/rGv57cZz1fikKOV0asF7urfxE0McNiOcMQe+eq
/aeJ8a8otLprZ1CbMK0bVNecY9B6CLx9b1rlRhMhRUqmqXmoeNEms3TGLA7AOmXHfJbzd+K1UNC3
JLPLiFo9+V24ef4MKiSHXygfSJtUgY/ubVi3IFS/b6RX2frCpCFzEw7AICoTt6JVQEzsQX42rr1r
becinBl2jR6uxAYvu+mz61zW98UyPVceOy2vitgKTOe3v2RrZlencjObCVjxZbguoDdbg47C/lwW
d2O+p5SzkaGtGQh2TVuscDmlcHc691neI0MfDjxnexIvG1+wFnvmYVP6ZuwHAE+DMIV8X9fHfcN9
IHGa9jeCszi9PVRbX7I6lbUV5FYAO/CrJn6ODkL4LQv4Xcvex6Ggay3n1gk4YTAHRZN2OOoFPpH+
T5kPiBk7H7ARH9bUg5H4tlurtsUHCC/KlvHzMImdC+bW4KwiRCCXoCkmt78WZnxysyxluRvbSj2+
PfZbk7wKDtIwZhmbOekgzBQLHEqxZxqkGt2tIsNef3XrLattXYZDXdkAFoLZ6l8CmzzmZf5Qq+GX
IGYnkm7NwSr31jD2ob7bgScczPLGhHl5v+i839nNG5eJNaFAF34NgxlIBAIXpAI/UsHniVUHd3Kj
tlFHCJIfc/udo7VmF4jFApoAEgBXeNHEoIaikAnhzLipdgpYf2Ab/zgR1hSDehnrUXf2eHVP2ak8
66c2He/nW+fMEysOYhUvMTmaG/9YnWXa39tnyBad/cNeoW5jqtb6zhQ4HpYtWNLKK6PS+u2yd+nR
0LXKskKKMg7ZBPZ2OT3n9VQmjs4+9JBa8QO2d4ps/fpVMgCtoakZ+sq+TiAqQAfvsXf3qB8bB9Sa
S6CnshVF6DKgD+w485oExbGoyHU0ul80iCZCvg8wQNekAnsKa6sL0cxZGEthBFZFfjM8Z0v+7V1h
Zc0p6GerE3MYAE1cxJ3x0ai4N0MXSbXX+toIi2tSgaBDZ9eBB/m8No9ZhuZir/qPbZDtFKy3Znl1
fFuAes1FTZdr0E23JBcHiiT87bF5Pdb+sfvWlAGX12NOy7mBLvEn0t90pX/N7D5my/PiDTsn0h+x
uX+95HWJ/ZVYGu2DfeoIuCb43bMqaYbFU3i3DgmyXw5rimcIxlSPTpax2EwQ15q4ZR8Gjr674b64
710urxDd6m/aBqDIttWwMqRFk5+WyVdga1rCS0arebGo/T4MIl0TDiwbojBWPTup4+Juu+iDRcyx
sd9ZqV0zDgynZdbbyALaJQfEz/8NzhvcSPOPxNozpt9YlO4qNAgOJlo7QBSvf21H+111aRZ6qHO5
Z4uxESDWzANcpEtj63GE9i95svppTCCf9Bl1SS9RVv7BVEtS2PYetWnrbavcIPQq18l68BxgGvVt
yOd0sdk1mLs5GWmNQkP2u3Ps49ubYmO/rekHAFTiPtkO4xUOzp/8cLzttfr59qO3ZmWVGQgHFgVZ
yadrI2FK3OvmJ8mAvdQm27m0bG3oVaywQxfVmUCSVGQvff0AidILJHijRokjrPt2XrIxQGvGAIGm
11i6sL7py/LOWUhqeL8zQBu/f00SEAC39LRDO5AzP08tSBKdbbCkXlA9bY9aBxPwK3bx4+3Z2OBd
0DVhICTVwrMcaoBV4zSxp0qFSyY6kiyS1lxCYocq+C94CLnSDs2TW1CAkLupJDoaukLGb/+MrQBJ
X1PVvwLkGHhZ4U0DSbWqH8fanm8KIuhNC1DygQQ9aMk0JPwsqbWkRe6pY9nLX+4Me8zQta1kgvgx
+AgTh1dlY5M+8icwTcWo6JlDRvrWQ4HrKxuIvAVn4X3Nf7omLKgudNDKxvbvgYgZsyaaYLHV5p+I
/vD2qGxslbWqs8VNh3qfj2NbQ4QxJ5+7YPzOoPW8M+obEWVNUfBgmG4F/WCnJVoaCZz6YHCXi+rA
na4+V0UGXZ0shGnNrPcU+re+aHXzcMamyOt6ttPc927HoDqNVvYc5nt3ZGdrW66CSxPachzU5KRN
rT6AUfRMRn1YakekISx+UvAFijjkHr/0hT+ec9JVL60/8xhn+BRZdJYHSPTuUau2PnYViCwxtp47
5U6Kkt9PUpX3k8ryGNT75O3lsREo1iyEQQDWhhoQoLg13Ffks99bEWUqnqqbDInw2y/Z+Ig1FaHl
vDZ6gmxtUDSRnB+AmY+I3MmLth7++mV/7XqRQ8zaLBghoCrJwTUqi5qQoFTOnL0lsXHX/Y+4cyU1
lQJzL2oGasxPRS5LA/7p+9iHdI3Fp4BSKlUMIEiPjkpHUQ9RNY573ttbU/y6zv8aoHAcPW9emJ/S
EL1ZxqIsIxF6DFHIg2Tm75zjVWZRDbCDpsKiacYt6xPUZJpYjzq7TIVHz+9bRquNnxMPYq25p9PQ
ugnrIqb0JMleg/wPsPof6fVa4zkjc9VMPXzmi6Usy7jUtPnALfBNhV8szXFowv57OzNtIhiEuiLO
Q+WTqJWZKPF3bj+1IiC/oLThJ4tdyN9BI1Cj7yr3fc71dI3JR3+irxvYxKR5E/CI9KjhLtO4k6xt
7KI1JL8pq0bMgP2nTDUf6CCbyC6bWxo4n96eu40ttIbj66WcLBtA+WvT3TecnADrjXtY9ISA0rzv
Das40EgX5ODSh7FEJT4vgPHEZcuO2hlA6gIMdmec/oD8/7FM1rj8ZZyyrCPESfkoU1VZSdPDkSGT
6DidoUxxn02QDPhKfRuazeZgYEc0iq/GL17AG4GsxFfciXYunVtT9vr/v/Y1d2Geina7TlvhiC/o
EdMDDKlkLEJ3z+Fw6xWr0LEQG+1haGilrKvSwGpx42yPLNz5gI3A9Acz8dcH9DU3ZKQuhXzzGFn+
r0zQqAzvB99Hb3+PQrn1CaugUSER7qqZVdeZj7oBYQwFYxeq3X0yt6Bcv2/trVIG7bUldT2jU92Y
R8psWMgo4Dfh3WC+v/2Grc9Y5QEEogdzo9w5zZbFTvmyDKdwsZxD3wpvR11pI5Nbo4EN7Kd8uuTz
Fey43w6MLZO56HVq4/yoo1Z5c6JJJTFTw2IO7/qqNTR4zGFl2ZF2uLpZYB2gU/KldOSMnLvZWWIb
YWeNDu6FEWHh4yt8aNw9LF4d3HeA2ie8oK8oor58X21pDRKGryXqRDn2YgZJy9mzDjaz3zktryvi
r10CR8apcHQH3QvyGHpPVtdH0iBEA7EfPuSj2pmKjax3jQ5WDg16iAeVV+gsXYfOewbgYOfc3nr0
KjVYfD6XpUd0aubxBtCmtCjbnaxjI4TYq939Ct/ym2bRyMxe6v6mpgyMnYduSbVV7FxwtpbQam+7
ll9OZoTjYtB/HnGi2+VwUDStgz1/zC2Mkb3a250/TZU9wK0C4LMYisxFBI7jFOGafpT2AmYWLFrq
vtJJ30w3wEBf3rP5yBoyPPMhcCWHgFcNodDEJh1LkShCzZ9rsTM9G59G1iBhlYmiBwrcTTkj6kl7
Ut+6bRCefON1EYSIdCz8KYNHnwxAFWuQ0tjU//b29/27wUPWksXjWOHVYUDTwdNkibOyUwcLoo1Q
MqfFiXUDPVjwpEyhJdX8dpTV7qQIW+99XUh/bVhRlxAKhBhhmsPuah7h1tqQ7sAGBp+rer5aevxi
cwakCDK4nc37721A1ghi3peIB2awr14D9fB2ngFnAcgk4mTGS6FwfJR1sIdp/Pd2JmtEMdUFAKsY
2XSsivs5rw9NznbaWBvZFVhC/z92k27cqiD4EMhlBMWhmg7Tx/xQJG5Sqyj/GZZRd9c+6LvqkN8v
D2+vk39vcMJWMWTRWb3YmZZX29BLaQLnFqpi+sCKuUtyIq3T26/ZGrZVHCFwpRwkCqJXJG72RRdt
89ES0N96++lbH7GKIZBgs2cLGtppxf0v3KCGVeb2RXXcHJWzq7Dyeub8N/klaxQxbOeXagLO8+oE
pza/74uH3np++wO2Hv2alfy1a4jR0nK1C88WS9K4DbP2oLouS8BSrHc25tbqWkOJPR844ldVMmQ4
1VBEqkB61nLf/djmrfsI9Qhc7ixm3CV2qMN+uoBWwWAStJM24WOLbl245GigWxngDbFFJx+Seq+F
Q7tSV9EH/c7v3Fgp4esc/zUUFOipAd516Hsz8VLR8skv9gRlt0b59f9/PTrI5wp4r8BJjZ+DXbew
s0vGCidMtdOz34hE4es3/fUCVXfZ6BmofVgej+AZo8ouCrOvAMtFdNepaGuAVlFC2EGWWQ4s0vJF
PPKhATgWl6u31+HWs1fRgM5LMHGNhg+RJpL1LxuU/befvDX2qwAgiC7yXkH2fCxrfQMoBqw/eye4
sJw4O2noxtGzxg3DLIINUJNiqRwrmnRqIkWE4pibiKavDtCC4k3c8285/OmXnlYvb3/Yxpyv8cRT
k8tC2GDYK+J7MTHimTObRGPX3glVP7cN9Q7ve9MqSBQ+m7hyYOwkw4/a/w1DoKTHOvP6b+XwPqFJ
shZDXrwwK5cAiO+KT+q46FdAQ46uCQxA9+QavT/3gn8E0jWMGAR5EWh4xl8DKxdH1oyoKztt/ytg
0O67WQAnvyMSos9RjVq3OPmlLc6DY5oyDuCTVUZB3S91RNHOxTE59CmQrzoOHc/FswJ5aEFT/GJX
pIpKCEQkoEIvbkxB5jVwc/SyC7qmfgpjUBG3zB4TtWT0l1vb7AKTBA8FLqcM76gHuq0T1nlij1N+
JKNPbsoC1mqmCovjaKYpamsdvLCBh8+OYyBt78+l94Q4yI+asc6PXdGbW2uu8xsSjLSIQr+Zko63
2QnIszzNx6L9jsoZPDEqBCFoItZxAbGeY1iG1ZGgaPNUjao+aYDuICNj9Yc8xMMjUpjg3DlO8JGF
QY4WwGQ/wutpvh3h0JJKR5ikYlUdg3NcRfYISYaqH7OzlQfNORTODC5SaEVMestvpGn+yQNaIpIs
h1OTNXrP6lXSxrJ9+4ScSiWcE5Vo04BYXwf4cHdubqyxzQ8aZN2nCd4bEUwzww/EAhgzmoYlgPGM
R466t+uLD1WwAyuBqm6hep20jiug/8qao/D85aSrXr70i0tPXM/8o/TBnZA9zjtXAOYcLyO4Z34b
0u+QSpsTdBa6p96D9r4pWmggjN518BQ5KKbERbdwum/V4p+gZy+TrgclqiqJvANtzXmE707wneYj
2gdjH+Ay384Xv6krnK75dA240bdMO/nRdMGCRwUENxD3h7SHER0d6kNGwI5gHgMYcCWC2C2dJXJZ
8WDVFrlooLSP4BX+zEfpXVD3tZ8cd3gWlRjPvs3JDwAShiZmba++EGJUPEODropwXtawQM49Gmfg
vf+Wpu3ixmhzET2cO0OYVScAXAYPHLjmp3oM9Z0ca3YIO718aTyn/dj37XAHiZn8RpXmt3G1BLBa
8/tgCDIMgC5uh2D46PddmU4LUZiQtr5qWEveFY7fH4HI6iKq20+QISjuWI8RdkRXXzI88ZJ17nRq
q9qr404NIulCX79kfJ5TQ0v7hPSAJmTJ4QDU+uXRN8yL2m5YYJXZylNHFvqdgCN/I8sWosWjqX9Y
A60uzGjIuOeFPFFcig+lY2cgfwGw2mP/+HFrLd2N9KomDinFR9Z9FmNFdwnrUYbOJJoacz0URz6B
RcrQBI8WN2eJ1TkzDAHq4gyT2zBuEFIiVgK5GMIvVjPdxWLWTUKlX9QQA2bhZ7/zq8eq7/UjVEaK
pBNTnnja78+w4LMnuKWyOUZNDj59Fe5GR7wuuA6WVUJozgaTIA+r5VGG1H6AdkEW12HbpVqO5lRD
1xTNbP4ro42bhh7PkpwCKZFRvzz7DiNhVLABvpUygHqFB4XaO9Y0vI4z7bDPtV16UUEC1NadOgOv
oVUsPOtONF8dsC5KeBKK7kEvNW2SYSJwC2lAb7gPdRveVS7Lv/qO9UnXtQwQOySuXQVCyKHRgh3r
3gw3Sw+kHzQwvMiqTX+L5HI6+iXaXn6DSl3TQ2czAgR6eVgKrMKi8pfE7vPwOkPK6sBYIRPWeUtE
xya4c0Y13mnkpkeBi+Nt4VT0OjpB/wmrmn/KqE0/Yu3MH3C5nRFP4TPqRWw2kkV2tXiRWZg5CUn+
x9mVLcmJa9svIkJIYnqFHMmaXOWh7BfCIyAGiRn09Xel70u1jkkiKs5Dx3G7IZG0t6S912A9o32q
XoGMJiB0QCehSgZ1B+UFZu1ACU0i1bPJg/PCApdE5TMPl3PlIpEuWXmyJytAkWBAbFY0ox/bMteR
laXB3ir1/K2bWggjgfcAU8oggaRxkQfZPnd67Gpzgk53X+X0VKqgDl3Qa6O+b6dTwBh71G3T7+bS
qx5yAF5Oy+hoCC4HKMn6lFeneQFEkjBBHqe6ZE9VZsldq/VwQARjmUrEgoJ6wEGQqT9OuJaAcJF0
cLEa4Zt1ZgRauqWbdjtGCn1fqhwynrmwDyKo/QdKpuB5ruYRGO5mOARQXgtBN7AfiwwcUrel6c9u
Yf1BDk32kCLjRIprthMuDNQL0L/CNCBJPDGiRZiTZDnkV1hCEQQ4A+H4VTZRAu3apwCAm+e6aMsX
0gP1JCGisW+ELO6bnFYfof+ZhJVO1cdCFNADmbB6zrAiJ4diouSgWPvkd0G+yznRZ7Zw8g19EveU
CK/dQQotgO4H+pw++rYhjFiWez9bgip086nY55qTI4qPzYcaff94LrX84gRjtS9Z4R2BEvWP4+LP
+L9ZF2b2ws9yybuPkhXYupRMnsdyWX5kgBUeAafwPrC+XY7l3AjECYFzA3H4abAa95z5NEcvQnZ3
A0rgF47k/ZXZ1vSx7NUvKHvYZ8Hc7lc3Tk0ZzWid3A/dPD/wwOq+j1zlsB5IB7gDpOMBujPL3bjo
IsMQzwxaclODzbyAlBwSOFbRvqialobDyCGzZ7vWK3ql4gVGgtl3aA8XO4208EjTXnztO7cH6Qhe
3JRoipEk3SdHUZAULBfYcM9W2FgS0d71dGLfB62TPoS4G5quMrNgtnA9jPUwV3zpiQP0bOUIOM8r
epxTFP5USvVDoqT6TQYRhIXje+BPoVNezGMH1FmWv6adyO8yRwzPyNv6DqmX7UiineeqXOq7Binu
VFrwYmcL8B872fQ09kYcumoBi02769OdqAk4c2MhXsfacg6kluVZVvZ4GuBneLFtle1mprmNgh3T
u9zK2lhkXY2mqz+lDThFaYV0Lv2zs5RJaDnt8DOHxDS+UtRP4B1vSf2uXGNMfgu3K+gYi3K48Nb6
Viz050i3JO1X7jGeccVzJ+AoVekCX26BTNLy6qxU8UBEtwH5XXu+cbvrIEmydEGHxmsONsskmNzR
BtoeDG6lGxXplWqJZ1zyWrhTuE4LkRukkBj8XMh4YUttpdz7lmNtlGSul5J/nfGN+x4UK1zejEDG
kKGFjWlP71Rl3aViODhVdrZ476C8xDYul2tfZNR/UM/wkf+v/ro9u+uL+uylBbwWi+acWNXGxKys
KZOekrYy8PJBkbi3FgX+Ishiaovau/Zs42YHJ6bayxdB4kY2X2AtieynoBl5+9q49vDrxfVNUcKX
hFb+0MAXwc3q3aKcJQZnsjq+7+lGuQbu4tJzpxo/3YH14TLPUwi9j6+3H74SDCYPpRkXWZQVjn84
CtcHLuz6tNDF+TK23rjBql65vrvXUXszOlUL+iqqNVinFuSmnAGA4InD/1B/lX79rJX+fftTVpao
a8S1V9lQ3aSQa8BlCiJKUFtyoJA89GE9bUFO115hxDVTxONuOdqxNzXRbP/sqhmK3nsFXsftb1hb
SUZMuynBj+6YjonCEakb7rrC26icrc20EcHVNOZaVo0NweovFnajrv3Q6a0+6Mocm/yTJofwRwUr
uthzcrFPNLYpYbXFLlHFEQpuXah6VGxuj9Hau4xQXqqyyJweRah0SupL4/jHgVeQ6KwBbuSEgWjo
b0E+V1KsSTsJSIdqTbAAqjfzYOdWuROV1FUhbs5OOOm03tNpAuA18bZEFFZWmMlHwemp5oHrCGz1
gEO4MxtD2PN+WQCWCz1abLQkVup4znWNvAnJIiE5iN8pbJTS50GCCdyRXaVfq7QKoSOxb4ev9rhR
MlybLSP62YDTnLJLgJDVHzZ/7vsnp9pPmKt8y9dqZWGbxBQHnuPe1FnVRZPmXPPmRwBfADm4W4Lo
KzHpGEG/eEkqCEQVY+1Ad5A09MswQRT9fYvZCHinlnBroijUCZwxQ+rJo8fA8rfzfc/nT1C22UjC
a4NkRH9tQXMStwE7bgb9W1LrJe/nqxfq1nesDJLJUKHz3FTuBNiS2zJ5rlCzfehHFCJuj9JKVJhm
Fm1R2+B4orO/UAkFo2pni1co4+2lxXe337AyPiaTRNWB5QQ1dFSWwD8Glf8rEVUGAxv3w+3nr43P
9cveRFzAGuE4PuiMuHZCuaE5ZoM63370SoSZFJLOLqg9aBvngxRaC82fPP1TknSnM/R1Nk4JK3nQ
JJHgMoUyAtVQKSkhj5AHdv/ks6S41OPyCMXyA4NBy95KUm9jNtbm29jKu7nx2YCLalw7866f/gxO
syP59/6damzU5I4ot7YmiMhiugfUDVCiUOq3I7/fnpC1X2/ENKMWh5QEVPXJ0JycovqEcksZWWPz
iIoK399+ydqCMgIadksQcRg5zJigcmDN+lMJfZCNHXYlGEziCKpQvd85qR/DsupzapHnybKiwdsA
HK2sV5M7Ejh+Bx7hlQ0peFTWLRwzae/jrkrOsuVNaAuwxW4P0spM/A9xBM61y9Al+hI0p0BZe179
yGHejvLfxkJdGykjrNMiJU0O5tulQeMi8L7R+UF4cmOK13799aVvckZd8BylKQC9QHP4LGuQhW0U
oysgucMgU1uZe+0TrgvszVss0sw0SeflIhTwspTmH+TiUJQQ543PWFmpJoOjAjGoqwJlQ6pdnmG6
/csS/gaeY22EjK0ZpbmhBs8HecnhdxDFeV1yeVcR+wVttT+3l9DaajWCWeajJnKm7YVDf71z0dlU
ynmpCu+lSyGqMtdiC0m6Nk5GRKPOLOzAq/rLsCh0DlrnldJ642q9gj6nJg+jFbSEVpLEwwVfonLW
ELaWvN8vWXDy5HhuJ3IEAPczlFS/Ubt+9DL2dQqKp17zD25ef+iF/RLY5OX2oP7VUfhH7cJkbJCW
QHAGfSu4tPjgiXuJgxq9mI6Oa00Pft2kj0up0mPCpbpYnNdhSRk9k5QN3720D57ZOINipln1wqH6
EtZW2X0C0Qpd+qGGrUIN9ZIX3gDk0w8LMGBkUo+cjvSO2eoX42QC6F7SIQycoHqEXJV7N9XQn2kV
jL6stC4/aHuZQzlA5LdrNT2WUDw+YASn0BqG5D7BbeaCYoJ9XzJnOgvccqDRo+yDrQeWRySYG8A3
0PDRfl/FKPuVX0vldbuaavuUzTZUqbmt4YeH3UCVtn8RVpUAWAiwpU7wL4Cw9qOgQ2bUgUofijnI
viST7Z1Gd5aHCdLAu5ojLYupHx+GwHM3stnKCjQNN5SaA8UCFLRdWj0yps6cb4nDrmQZk+KSlkEC
chOQPUF3tPid8D7weeMy85eg8K/FZOTJqYFyccmd5jLE/KjuwP2DvrBz552qKN3XJ/pYnJNHnoft
A65q99XjsJF91r7pOoxvMif0zgMgHaCCrfzSVvtqqsYqHFp4idLCn7Z492uTYpyFsgo0S5Jk8BPR
yw8ul9dSZVviZivnuv/xoqjhkFQ4Ho1bWGrdZYJbYTLxBfrJUHVF8ZpE4LDDuLFc+o+3I39tzIx0
yno+BJkPaI09F/rb1LQZJIlhjRoG87h1IVxJ2SaRZSGNW/s+o0BYUO8TpGj0Y5F7VWzTNIsS2brH
JM3K53d9kElsyeDgC5kPoi8z+12oIcoc1GL990kCUZPW0sLtvSOiZjGsNCsI9XX8WOY+6vxkeZ3A
eNvd/oiVffQvoO3NSoZmGXqLV0qiO7FzcK3qO0SGYij2cG54J67TZLbgmstrWcOPPevnuM/zp6Aa
N46Ua7/fyACeFHDRXCyomuf1S2otp8CeYN2pPmaZX22cJVdW7l8655sxcuAs7iHc1aUn9m7pNHAF
U/aDJuzz7TlYe74Z57xsRVq6QVwPsj9V+bzcecqvd1Y9TBuZciWV/LXXe/MJULuxMhfij7FInQJK
ltPPhvvvKzD85W6/efaYeIntwGMpdgNAoCGzVn6SDVrHE3wfNn7+2ggZB6QmLWG9dqUC97PM4nFo
GEq8xSHply0i5krmMCkqcLawiqAiJA5Y+jUZgREAwfgXDBb2tdRf8plH75prk5fSIcy6mrXdpQn4
Uzu3PCyZigFG2kKArVDmqUlMIUUhqZcubuwWgBjNgDdBFsa1In8J9jUIUC00rdpkjPVU3lOyRVNZ
w+ObPBXtFrmzNAWNMSmPDZvsT/OcWzFgBtWnlDle2Fsk+O0V8/SlQ4evgaHexpCurG1T5R7NNjsv
KGsAJBl2mfd1nrcCf+3J1z9/s7IpgBOJhd7zZUCZI8xz8dGftwRMVjZgYgQ9cWZO/bxvL61u7+ZF
7Kfi4qoh7ki5J8sLk59uL7i1hW1clBansNLGycEZ6KocAJ/xY3Y1PEm99o8S1WMFSPLtF61kYlPm
XstEz52bQ5K1TiOQZoayD1UgwMXcOrOsZAGTzcJ9PxiWwYagSQFMIiCL5XmYEtSHwFl7V6vENpkr
eDAw4jpxY2GJ/sGuYDxfzAvf1Sr/eXuY/v0RtslbydIlBxRkAIipA4aya/bo+0R2veWVsPb46zJ4
s2ShXJ/0KmjURQkVuYWAEZYHBCI5ve/XXyf/zeM9SGNVc+m4MfGHPdSF4WuXLp+ZgG/C7Rf8Oyxs
k2/SjJPmUw7mYYmLgkrqs+1ZcwTN0n2ZTTIEyOpupmRjtv+9ZG2TbwLvIr/26hk3uqnj4CklGW6b
jY6gygpA6PtsKm2TeaIth1aV78LiJyg+jSq5K4J0g4S4NttGcCsLbAYfZfeLm7V5JPkMtcoap8XC
2SoI/jsFAor13wmvUhTa1QSRj8Uazg6bjl1iH25P9dqPNzb1RGdNxxfk7fYKYYNBFbhFXP+6/fB/
pz3b5JOMcKWXRJHmkoz2sKvL5BXSMM+sYBLgP2DXC7/aKMKvjJApUE/KWebYyEEZKKszT8ZD4fUv
tz9iZYRMVgngwkCsFrg6Q5k3AoK3zyGORo63H742QkYoy06mgNziyj/JPLTTb/61NeG/+FDV7Ft7
43i+9pLrl73NFx4I7VPvsNjP+NMAK8Wpg5T04LlAa2OjS0tATW9/zkosm/SQFvQTW5dNEgtvhC8V
vOcqxyeRVi6ch8S8UU1bewv77/cMuiGtrRFwfDmhZhdOsJyCd1hYCbF/33cYIc1xi6wdOrDYckYP
Fo+03TkdnEMyIbpjsGTifZn8f+Tng3rooKURxH3gf3MqyOFBEtvL7Y3UuhYVRnB7pG2VQvPmkkFG
Syn4PDsb142VJ5uckLplnqt6C/ai0NG4pHy0d42VthtPX9HosU1leWvs2nH2ZqiPKvWkHC8/cL/0
YTNWzeeyAUgaGotL81QwoB1Az0oi30kDyPdXKCD2dSdCwbrlKNRWDX1lxZmkEYDtAuZzSOpXxYIm
fTv47f3kV31s5wO7VLAaf18AmcSRws4oiH1APACKgjbr4ow/pWf3e1zes3tX8Hoj76zs8CZ+0JaV
hi9xjQ9igB7YfSggnkCHAk7gl6AuHyTuKLdDaW2lXP/8TfLhGue7UaDDPkzfrIKepnILrLM2KUYa
CPoSdLcGT14IgRY2ujLgwI7JS55vActWUr+JI8QRqES1OmuwygvRhi1JJcBGNoNtVzpvpIC18TH2
dj3Y+ZSVSXtRnrgAZnJJc7WRxdYm2Qh/Gy6D1jBft1/ivKYz/ToQbw5n2byiZ7NjQ1WG1ULedwoy
0YOoxLtwWC5ZXPAlhpe6jKw+uU8t9eH2Olr5GFPbes7gGw04vx33KMCHnWhgoKj6n52T9cdy9J9q
IO7zj7fftbKy3OtG+nbNwsEByOmSxh1ce3i1z5NfnpjDpnU3DtgrC8vUt86HvCBQsCOxAsg7GNvP
2ThdbDk473z+9b1vPsBHSdfzB7nEnqyPbQ3e1fjZmpJ3TrUR0vbsdO1UJJDiUfRs2Vfq1CjhgpCW
4+H2BKwEhYklzNNEiDZvdez6+oGL4lTD/OP2o9fm1tjam94eBqfw4RdcOJdiKkATVmeVvSZsY3TW
XmAEdOb3KLk5fXeZeXuSSeGGNG3P6ZR9HSroLt3+ipUjnalunQUUhq4ptOoTD5g4+4ttjSG1AL7P
fmi/3hiqlVkwUYVOAUxh2WCVCkE+L3R4wTV2Y4f/NwIOlcn/LlCP9VWG+ySBTLb6kkvrGd6/ToT8
+oAoiDJlX9oeLDKiy60+zt8q6/+2qWwTTJhAvi8gLKWxtTTnpYDUTg6Z/6HZufwlB0BEFgRdT3og
zYj7dL7T6a/bc7U2jNeF8iYYpwqyr6RkGMaePsGl75klbHf70ZThGf/6KCPQ4VxZKB80USjsqPzo
07GPZVfOYt83c3VXNpOoQl0F8H8AB6Rso5KJ9sWe9XK2Z0CMQ0/LAId0btsH5nCdRosv0e5t5ubn
1Ix9hStaBsaocOz2CUpLPXSEizEVRzXoIqr7cnlXLw9E1v+OUd5PDoQfPRLbsgZpqs/DpRzCoRRb
KMKVjGuiFGsCeNk8Yfsgsp4vvYZnEBD88i6zrOzp9mSsBL4JVKSg8Vedh3nOMDZ++0CvIGX+QYuN
mPnb0/rXZBuZZZyRTebJm+NJQjnBUjk75HA8fkIlOz+1tS13pE6Gz6C4QEBOF0pEIA21BweMnNMs
nGA3eEv1bLfc3hHSowvOSo3LUzDhfiDqk6sc+/V9Q2GcPKBgAsvfAr4dYx48YEk9Qy/pki5BrOmW
DMtKVJmIR4Iuf+W6ArDQtDvBIDmLaqTd92U+E/DoW6hH+bPicQM7PdR3HiyWn24PzdrvNs4WQTDX
Fe3QK6uyuflGR1c9eF7jbqFYVhahqZktclT4i2WuLiXgxUUpj8y2LxCPO+lg3DiJrew9JuCRzqLy
bdpNkGe4r7wDo9Wx7uF6FcBCetrY31ZOeybi0a/rdOQj7MCV86uryxCtp7ABwapnyaEgd63vbGTQ
v2p0/wgqfs2sb7IzF1BlYlCAutSJzo9WmpfHdJqX3yCp73EUZxdYebth7Sr1gTGePSUwKDxW1J9P
CZTOT4Wmw8ZPWUlRJiiy07Yu0OLsL3PK4UCc8O4JAn10X43OlmPb2uIzMkjHmwa+FFl/oTQZTqBP
0HDsmmCjCLf2AUbUs4y4vme54yXojxISKmxI9wzkq9uBs/J0ExU5Z2Wmoa1aXEZ/SUEwX5Julw8F
fcihSrJRWVpZ2iY2si0YL0GE73EW94oDPLCWzw4wS0PY+AF4FSC9Z2HjDaPa+Ka19xnJwPGkb02L
SGLuiAiwP3sHNP09Wbzf6FDQqKr9T7cHb+30Y4pnS5QOAqa78dLOegYCEwaLltSfc9k8p4NL9y7X
X9UUfKgqBmErep/gkBDC5+377fevTd71z99EGWjpZe1mPpRLlNj1kGcoORzd562218q6NlWwa1rP
Lc1Zf0nS8pnl7be83xR/XHu2kSAcN+CM2oiZ1udHtqh7G5zajTS3kq2ZcRmZ3JZ4Vl1CQx/3tLp7
GQK06xZQcN1+I6msHLSZGfF0DoizIKl0YHzvtdCfK8Ie20wdMmjT5EF6SWX1VFn1Rslx7YuMHOBk
jZ9Dkb2/LD5wGqOtvY8+lAFgvmp9tSE4sX/XejLxlCM09bRtWd1lKHcTFZGAcjOVWwZsK1NuwiNl
O1r54KZQbfdfc3CU9Vbfce3BRrw3dIIEtJcj/zbsq8qWz41Sx9sjspJKTISfWuoEmvftNfmKA+zu
HgYVPNrZREMIv4hdMkwbB5iVGTbVrKGEmXsLVVhR7TW91zs3/ZU7z7op3/mC6+C9yRVWZ/lqUNlw
oYtGoQeXluQphdj30L7cHiq6Ng1GSNOiTGd29XW1TuNhiZIj2WdRtWdg2e+me32BxHN0N92ph/6h
PNUf6JfiMT2UGzl/BaRhm6i/Mc16yYLr2yGxU4bQpSmmvTXv5cH1Q0eF3q/bn7mSc03Fa2vxXcd3
8R4ePDQDpgnIk93tR68NoBHlfeq5mnfW9ahS7iS39qIv3vdoE9BnOR5rRoFfrS3yORFjKL12Izet
hIiJ5pMqLSUpgPCWPQwEPfpNiqCJCh18S+zuyU3Hn7dHh12H4R9nShPPp3vKssW1aFxP/jO49E0o
hCojhyVT6DrJvAMpIt0x0Tyk6DOFruccC3s54grchOXg7Kg1k+OSZ/qAO3oX5ZA8UeBvDi3MZBUf
oSNC6+FQtoV1CgDGgtBbOuyAGYS15kDRw3WaOeoKwb5YkLXYO8OmweBaY8YEEUK+aqioWybnxYb7
6CTAEA9L+LTLMABo+VKBN3Qv89k9Q22ljcBB1QeKdPo6JWMy7oFXGL/kZNCfAFOhGwtmbVaNo8VU
K9u3UjXGciyWsKfBDu6yDw0rPncSHXhROclGil27gJsYxKIZEgDU2uQseAesENQ+ntmsKCTwHIh6
JHBh/ZCyhr/WTvkH5a1Dp91oWPQTw53pZCddH2IAxi/jTOuP0HYnIVIpySKgz5Mwce3k0+31tzYi
Znqbhfa8hAxxCfG0QkMynD94OQ3dBka5W9zctZcYR5elzDwGWZw2njyJ/r6E4/ECUzI+1/uZOQQG
aNlGbWjtTcYRpkmCKtOz7OLR5mSf+9XXrOqe+6B/bgH03uXa6TdS81o57W/KfrP12GOQSdg1pJck
ceBmmuqmy/aTI5Y/sqGg/CyuaH9pDjrwnqWqeKoGbn9f5sx7BEGjwXboThloi0SMQFFMEGsBl3h5
VGk1nvUoxjTUKUzEfb/hPwfX0z99+JTVO1Fgywalgm1wfld2aBNG2VlOvYA6PcS6TMiLrHK2K7zW
evDBMjlVAyj5t9fZygZjwihzoexsxG0opo5lfXRH1URINTxEO8vaWMorG42Jo2RZ6g4QLm9jwOey
705VwJghB47k9gesPf06gG+me4Z7N3EHMEIh2uQeeloHDyxt+AbsYm0ajMRUtUsZFEnSQJZCZccG
l9cXyCVB6oHORVixefx6+ytWjvimtLfd5CPEuvI+9ns9PfS1yJ7aKeMR/MKzu8ob0zPjRQcHzGYW
TwnnW+DJlbg0wZPTAMmpbkGa6Ssfqm7S3wfNAt2hEjUSBkdKf9gYyLVpMlKNUpgkruw29vNCPnTl
4hxaYW0po6+dx0zM5ADzcXgHek3cLyKHsJOvB3B+ekBkLD+BRlvHmfUkihHSaEoH3qFjfQ6vsKZu
/9yewLXvM05TVQssHw69TcxSqwV9CfJsXUqf3vNw/Mf/XeOeA8heOfbpxYf7eJUUO8/6ffvJ9t9q
3P+ec4gJo0xVRifh4NmXb1b46oROWIW/vJ0fTZET3t/vvuXhoQnvXy+X3f0B/3s8nw/nw/1ud3//
8fEZ9KDw/Bz+PB5/H59/n3+P4e9+f/d0PJ/D4/njOTz/vvPDaH8sw/1DHO/3+0+nE/7xNX6JTvHx
IY7wnN3ucorwd/ZRHJ0u97vD4XX34frXomj3utuddq+nLNxiUKysFGJKjnvQ12XzhIWIZnf/LXcC
/iFRE5BtPmhnw1K7j3au/L3llRCvE1UTtYQ1H2+P9r8XCQmMXMWWNMnyhnigCnpHN+2iYsk3lsjK
qY6YeM9l0k7WCdc7L2kAOU4r7EvrRMYfhQuWhW5O3Hqe8vGpwUUbL6de/ok47t52t1yq/r2REBMC
ymrNx2mB4QpZCD/P1mK/KtuCqmKWFBtn8rXhM85EBDdWuKp73pl08POhn51iaxf8a0b+rygw0pNF
8rShLW9jeEkqyLgV34oA1UpIubIFfgLCtn8PM8/Sk8ULuStGRT4OfCk/yiR3/8yeNx69WsJYLxdA
GaJZnIgIAob2bnb0PoeIC06L02maOfugpCjuGmK139tRw5do0VLnV5WxjIbcg31IxAeKTwxEHk5B
Nx01fM0i6UHWsMw7iH5k85Q/uj3Yp46G1JAeM/ASsKCSo6ys4HcgdRKVgk84w9R2waG51kNjFXb3
BfQl0WX0gzo4LowHC4zshqSONOUu3Kwm+IxGHp8AYgBWcg9oNf6GcOnwSJMOraqF6b1bpe4DOrzj
R7QU2Q7miAnupFUbMemUr+041Y9u544Rn/1s33W6m8LRIumnKhGo8bCe7eYZ0uGi69s71/K2IItr
C8M4Xeb5nNFMiauOW5s/JSItorxutnp2/z4DoMv13+zrQh8smzDAQO0+z/6z1jryrZiLLXu+lbou
MSG2Dmy5hD8q5zwHzcMwWUcvLc+dDIDLCOBhVUeWbHeVZE9pCxVcWoA7VSUbhZqVoTNBtynAGZBj
QhkRtacwaR+79PPtXPfvkwUxIbcLsSdeUdXGhbK6o2DBcoKOe/PoeT19GBtSxn3iBPvbL1uZIlOO
vWJo10L9vYoV7G8uixT9fTHx4MIJfGrCZmy30GRrLzLOg1DG9GYc+r2zAlhy/KE7L+yGB/nj9mes
UI5gYfrfpTbnxSh7tyliJxgIDxOgdKaT3WQVD7VAco3avodW5+yy3g6hHe6wUOQpfDBpP/BjnReb
6KO16TNybdpPI6s7t4zF6MsDCN35j3kYmR0xd273qR6hFWT30/H2h69sHr6Rfh3tqz7wEGKk9mO3
V3ckYx8sz9m4TK1Q94mJ0R2Xguha9d5VOHlBrqNqAkwim9svOA7Md06a0zNzaf9sV3ML170ZQpFp
xZczpJn7AqyJZNpV9WztuLTY55mDNZPWVbrx89YWlZFgvOsmktVcxUHSeCedJHacZaO+V1DlpKHu
gmQDfbAyqSbiN53LtGSuU8YzNFQlcJY4MFtzAQ1s1yt2doYTkJqgcnx7UldSiwkAnslYOXnptnG9
FOi02rI7Dp703pe4TDgvbAZLu7NJCyVvgE7CgJR8D8fHwg9v//qVJWmieKU/jmlN0jYepC9D7ICh
1/kKnIetBsXKrJvw3aXsu7Z3eBNPtd7z4LPdyojBMiX4/L4PMHJJpuUAXDeKO2MOPQ8JZP1P7r2v
WUc8Iz1AVN5uhqluAZ6u6ofestqDyNKt+rGPdPeP05iJ2XVaXxflNI3xnBQh/HBz28I+aIe9d+DJ
IdV8Ix7WVqhxbgj8YUD/HBRqCT5c5PKxuwghrcPtCVh7uhHWmdu2DCq3TTxUY/c4IJ8gmeZbFrsr
y8fE6pJRlSmFyWzsE+toWy0qXU1zLxvdwJsYtvG3v2ElCkzEbrcsY1bqRYHuzE7SAeNVe0kZ2u38
8/YL/l34ICZM14UYpMvmXkCDKVV7UPoAEqmZV+5rMOp/CJW5kd8oWBBA15+pbNyCEq4sMRO9y0Dg
7dsqrWMpOz+ECu/PoFde1GiZhY6bZVAArr04s/ytuuTKajBVQqfEt6tO9M45IHYSphJGrwrsmo0t
ZO3p1z9/UwXjVarLclxEPDK4MAVZI6H4m/nvy7UmlHccCTSnFxyvpJen+8aym0fcm6uN2vDaldw1
dn/u96OXjsI7s3b+ZWs+h+ioPJUMOLccQM5JQCG3n+5hhfNLWHwLnrSyGbpG8KNvX1rBnNdx4gBo
NUduVxxa9kj1fGJSvzN+jBwAU9G+KntHxDAqzx5ngZsKhP8t+ZD5wPvdDqGVGDUhvqlq7Im4AOpl
+ac5OTQ9GjnNFnN77eHX+HmzsCTcz5eEWeoCKw0N2wTR79Kc1/etW2yJka6sXRPUW9RyGJ0uULh3
+vdd6p4DbwvH/f9Oef/YSkwxUAbta1wNKkhCOG0LaZa2Yo8saQsdjlU5PHkyhT69QI9HU1ceU15O
LOQDTtpLkfY7XI0Ah2urtjtWeU+/+qRBc2zRCuLKA5hZzYkSt3qeJgsMuYWK6lfW2bKFI4hsHhgt
3DtpE6cMk6ptL7ZbygSa5/0UEd/P4QySeZFugixa4PERzUkQvLh1P4OkkFH+2FXucqi16J5IMojL
CO+F+9JpvJjBYyESNjvCmsT5UAHEH1UDnb8w4GMPy8SwH+fM/ti3YgD4eiGHhDvKj3Czzz6KLOf3
HdQSHroEXUZmV+7LdJWwtIP6ewDM/g+nAw2gI3YD/wBCjtq17F98Lq0v86jYd+BLxSG3Cj4doMKd
7Yk7+s82bR35UDsFXNdzNQ9PhVL2A7GkPNQDTEvgW2D5flTkYoHlUOKXOHATz49SiVbknsLN41Oe
WjYEvi1YSGiYLd032BJ2yMzdEcpNZAoLtywY+K2JilN7YXsJIfAHJ/s/zq6sSVKV2/4iIlRU9FXN
ueaqru6uF6NHJ1ARRfTX35XnqT5vmxmR5+VEVEeACewNbNZQdi8zC92j13bdYzo5+j6lUOpPJ/g0
jO3k3WsThM+51fsHOCmKU1/R8h6K+d4bIPEMr31VdcpQldnBHcT+0KEtREw5LtltlYm49CQ/FLxR
27RM619Cj9YGRRG+Z4FXHOypLXca1JwdmwHOpYMd/gxcAmGZ3IOxiw3phg0Y7+2GaB8+QF6Rf/XS
vvkm8FPm2Op0CB4PHcKTAnA6kqRndeQYSN/A1ceOg7l4Cvwc4uNkpqiY+JIXABbUfrHrIUCxhwwM
Fp+BpYPLFdlZlI57irmLGj9Nd46acab0ND/YfWpvKhhn3KH2M5xaP8sfdB2W+wYOu1HjtqBrN7QD
ij6X43sASwFYoDjmOevmYDumvt9ExqEwJyw86ScBr50EGmj5qRLwAGk0Y3BeqscNymY+sMhWsC2p
hzKSJ0ccEvS8GQNvdDZTCwdJ38MGS+DG80hkBicc0mX3oZWb76qGmXcJz5U7E9qwuacprA+KZsR1
17bsCJBBH3B+w/qt72uz9Vg1fVcCAoStpOrUKtYdJDwt/oRV1T50XTPmsRP04KBnzajshBsFpx4D
14EgqpuqVomcM97C+MGFhdEUwOsj8+eveNtxNmljua9aZe4DHsaqzeBP4lTlYh6P4eTVBJuE6Dd1
kVuozzgwnhlKJ2oVZNacNm9e/YkXOyFqK8ahstqORJevth3wXZhCSpfn2UuGIETdLmCJX1X2acar
W2TS7K+PG1hMLU1Y4sHyLuHBMD14Q8pOuprtmBk5RKIv68R0to57MZon5U9BdrDpEPwpqAs5KGiP
+UGsUcje5cCGR2E4ZYmBDqUbD6ljpzGbDfwmMTe/7KnokqAqCRjERb0pKhgVMZ3DHwShFeq4C2l3
8GnrQkO+bX5OpRSx0aY4SApYa2b5MvG6Jv+Tsn78Xlrh/JbPZbMXYLj/MZAou/cD7vwU0BE5NADr
xz53/X0+iPmRzyqIwVVvkw5+JfdFmZe7LAzUdkaRmsIpy6Myzh3T3+cQUwKyXTn7FKI4/LHiKdva
EmxnWAJ5tIggbCd/OkFd+AeC/4koCI1vwX5FlzCpHp3qvg8n1SRkHvHsw2zWuyfKCjncuO+et8xP
W2N2Vrkpyyk9esr3NkYHPQw3/FPV1GpzeWdfOeMvGRWTAovC1HV6zDuzc2X6U0s8ytXV8AsQ02uY
3LXtd3GV82VIyyId1MkZ26ezah4cnm4C61hLNgUcLnDUcQWECXQ83XcOyuMJjlfglV8en7VPXxzh
elES+DF54dG04pfj/HUr//Vyy2vHnsW5zdVWbamzYE3t4alhKOPcqiObXLsMrEzskvgAXjDA5y6X
J8bpc6XmvVeIbaqmH7S9pmixMjZL+kOXgzc6uqk8kf6bV7yx+uflkVlr93yc/rTqG/jkKLjXy1Mr
52dYV73bffZyuem1UTn//VPTGl7mtV2DRttRf+MEdzwXUFJ7QEnqynpZmdUl6wEVYt+ZK4wJjlJw
xBNsZ7yny9++Niznv3/69g5gR882aDp0/tby1bkm+rg2JovobJDHVEbK7jSyV1wat1B7Spo+3cHE
7coVZe3Lnf/9cmwCUOwabWgz4WIXgQQKkBqeqC4Py9qILyJUD5PdEDZI0Fd6mPrVgUm4BaclV/D8
ttqxuwhV2FK7JdCYEokXAE9gWls2nfCasr38C1aGZ0lZYDRjoU4DaNYNKY107e0A3uPJ5cZXZnfJ
VfBo5eGgm7anwHorsPdOqZf0pkgqcuPsLuWb6cRVx3iGTEOajz4M76EdfSW7r8ztko6QdxQHzlwj
mlrrTwNCYW97VQQVpisL0//PE/Uflzd67vl/gkqO2SCn9NBDSG7rZDx7N7wJ9gMdy+1oZ9VGtY7Z
eF4O2Pjslflz2UA/tHNYlcVnyty4laAMngKZ9k+k5Grru439qP2MfYeuDf8B8JC6B0OieIPdBuR+
MvdsJghbQtE540NhhmbjtdO8o5CwhXVqR+8LpmD3Tjs4d0ZzXbd5NA3a/jM1pN0MJfkrinH62Yqg
TfoK4rmJZaBYn4yW6+Y4xAfqDTiYAgUn6cnzOS4YGO7TvD7MRT0eekkdHrezbR7y3CkDWAN2LULe
t2DhRw2c8mbW7UJD8y2e7dwX7QBsqvpeD2gbT8O1SzWJ4DE9JcS4BtynKlIc9sd4QETx3SfmwQeu
8OdMubmboBa8Zb6cYlvPGprhwFNnCfHzclP5Y3UPwun8HS6AQVwEPehTrRZin2u4lO164tEPPoDr
BAdZYra8kLjihEVpwbyQqwfYPaQP+VSEu3KyyxeYMA6JHfQVHD1ZCc9H5PksUnA7uAe0pfsYu6CJ
g56zfZl7XZJ50gYDOte/PIj9bm14IaMuZ/jbhBNtYs/wU2yHiR5xbae/bErKE9A29EsKYd9Edplf
bXBQdrc8lxz3ZEgNTBubzcXWQF0/5qyd4nxq/hS4Y/+YRo3KQGi5L+L87u/loRtbxCm+l35YxE5H
2Hs+0fHVNQoeeBy/KPHgHX+amW6hKmBUVMOJ7lSKAehflrFXGLJCv6IugCGoTVZHo02CMBHSzX8M
oDuez27BN+moPIB5EgQeI6Jr/QA/tXrHq1BFXTdCxr0Q7UNaNOl+AIfp0E4p7iwmhUsHXPo6esJn
liAEZh7uo7oioonbho31Bn5Sk7Xpgqo+4dDVHX3PM8/GZMNmtqt5C/kLKeEP2Hd91MC/+rtju9Ba
qeAD85UhpMA+R+J/B7nRf2Rhh6Oa7fGPcrbCv72Vlr8mVEQfUWYEHdlhTgvbztq82cJqKfBO6cy3
Hg38x1EzFxeqoQMIfkjVA6ov6jh45xUwe/XJgTry09D4VhIo48P/tS23UE+yNx60ArqIdTCvc5qR
bFU9tcCvQJWudkt+pMKtK1xuDcH9mFbHLiDO1rW7Ylt3nRV7uAUmOMZ6qH3Ibo9H5v5OI643vg0h
aV95Zuelc7kRoSy2VuefLzFVt6mnHhf+anDuamBLIsqscQcJKr7vZOUmcHTs4QZZ9d8c7kJkN2tq
0GGmBrQkSxn9XE5ZGRds7p/P15YnZKr5WE32lMi+hMyhMHOLlRvCMjfgPazjqrR88dkIJiAGYNoF
dmE1cZ4F8sDhlQkLnFnd17biB9w4g7cctYWtQMz+zkDqjnBTGiI1+gTtmp4nWrXtlzxg3gevtZsA
vKvvgYRkG4cJ6CiRPlNjbGSKKRcGZoYCjDuodVGq1FlloNsT258SM0wESqN62lfMDSLpuuJYST7H
btiTZzkEnMHztAt2Vc/mH7B+5Htw4Z1tSrn7rYNc88+MIGHA/qrdVaE1v1Z5mr5bMysP2s67qM5B
I0Yxw+V3he2wZ2cMp4fCncVTDln4pAJGam/AMj6mFqZXln72KKxc7/2mtzfCmQBhYnW4oSbzfwbE
gMaj5/4HKHxzlBbUAhhXSj/OQDaHBHtbbiZlNV/IjOfabqBdCT5xkB0FsvW2dal1Xzk1Vrk14nbs
kklsWlOn27Kk+RcxpTMMt+GVQZmhPIIC8ohrBYyKeBXg6oqKsLRyL9bQVN+7LQqEog9BixpE1JDs
nNCtYm+5Kj00zA2fgsYfVTT7qIxFdcDltgNT/WRDP+up07SMcHmfHkLuV/fw4TYicQ1zt6NLO1Ry
/HzfUQvTMmbundWM/C1NLf42cI7sZ9Ve4odO8cW1eg6t96w6MVCd7+3eyp7FWBRbUXcQCIdLqvhK
FPTQYw/BdyS1i7oHBHJ36SjML+IXA+qCroLldAeLUUnS7dwgBBxRVzEXqb+vVV7AMYToHWZXwmuo
sCJqUyfmGvcgDgSvE8Hvbz4MShFErpDVzhoFPJGdkb2XGvmkADhhI6HxDSCRa8u7Jgv117H1DU7f
abCRDfFhxuZncTMF7dcWovIbe1BlHGTE30HqPPsm0qm6s9mQ7/q00S/t2Q0yMzMFlgr0Ojh84b7P
+gKv8Y46WijpQ+reMfgaJ5jAh6zcbSrCOa6qDHR6VGztrRRdH8OMnh/H3NBYwptoN4ZOFU0NcgsJ
55+28rMPl0qweRzibfCPaVQEYXgEy7bDuuqCxGNDeFfhHP5oQYehRb2UdL9zDoxXn3XeO/Yf55TW
LZ0jWyOLbPGC8mYTA3fs1GqdpDYwk45YlfOnqh/Ntmngp4kqfp2wVMMRXBLZ/0B8uN9UgPrvDLhi
4ri6fZGjcg5pIeYt3Ns9hDCALWFKpxc8z+zzOuc7nJY0Vo507xC77pOYQv9XjzpiAm/UcsOqpt2j
oKkfQ07lvkxTGtc0b3dmUsEB/ofTthMeechb4sRp1ZMHXGrsvYaLauIrox5BPU6firIkr1ColV/6
wuZfBtPXED9rn3LOUalt4EiNraHYWW6tztv6cFdO5bw1WJJ7V7kWqs6pTuwU23rnFuqOwzv5e1di
A4AX7lnxwq7D+x70QFy64cRoJtL/1pBYi7C3F0+V7XiPM+lQukNt/l02jfhRoagIiVQU7IC5g5Uw
nMaffcuzn1lZNU/wVCr/TEHfbBkEyE4wOH2BLWq5aTO32DVB19xlk2O/giNMfqe04a/aCG9nVcCJ
bjtkmgc4NYMcwG0Tha49/BimwPnLhsA54gebjdWl7SEvU/cFB+1wF87T9MVVM9n5xnF/a+D4vwtP
2Zug79ItnrrqSNktyLlz7/+q076693Q9f8lQ7IUndF7rV3AMih+trvu/2ObhpR7ibe9HWaj2WRc+
wyv4KJ0Xv7JYDrtzrWmkqgylyXA2cOLlVcvpxi1ENUaZTmtcupo232PDVqir2W79ALwvSHFdFT7U
ggx3U+U6m0Z65Is0NnkcuTVKyI3Abtl0oy8SQdlwbAAET1wLfJEI+L5gTAZDzJee8QZrvWmBHBcq
yWF1/oRHEXhHtDiC7QpioajKnXfbEqhaGVg7B7SBNVTeiHhS3H6uteH3td/TneIUO1fZ0LtUCJnI
OsgeCmfCCwxwEjvWB95T5aTVl8xwSJsYv9ObDOSMTdgRnWBzpnDEpQw7CAuDyKAQve9MEz6NvQXe
BMyE8BxgmmmD8Qt/p3nJXlEXN+fnnn7j+Y59B532AIBJnI5Pgw6tbxAUHqKRj3Ycho5zCKC0fNC8
B0ZT2dO0ceosgyC+JeBb3wUGbzepnbQFLLwJdFFevBE2ZxsH5frHAhKND2EHY2IP1uSbolfDpknd
7LHJveKB+KTYzjAL/00KCGqiVG78CMnBfbQ6gI0IHJlFwconIM70g0ZJ54+ywEiARFALtKjJenjU
ohbtexI2r2nbmfsMR71nbsCrryWpnhWB6lyCq9qEHN+3G6qnHWXU3zlpHeyoO8lnlLrcN6fsSMwr
oFVLtx12EyzOI9iROTrKwQuJQjtv/wytcZ8KnltQIh78F7iscx5PGS08wKLC8gpRYO1WuSikOJAl
9LLUaU85F7GavuHtMcJiunzfXmt8UU2BmLalcou2Jz9to6451t1vXV55xl67yy/qKAoF5okYtN1j
HSL1Q2c0CrJkAH7s8sevVSIWtZSmcaze1UDwTh6BDGj+yMw12Yq1phc1FNm1lpt2BDWU8AHbPm4g
V+qoKw0vOd7Qk3ZDQ6r06FvkOMzel1YUPy8Px8r7/ZLgXUiJpwvjBseKuEfT+1+rlN/hLYJH4UTf
ZFpe+Qkra2bp6BK4pYaVe96dUOBLgFQAAvKhvKaAs7Joloxv1PZD3A3hclzgpDk6QFGR700TxLOV
bS4P09rnn//+qYYyNbqZVO7A6rPG/ZHSfNNX3eNo6eJKmWYNvvwfQ/tTDwPxK9LBSuAEf034Uu66
Ks4T8cX/zuIel7XEn64UE9cGaxG9qaVCZlQtT1xBh6uFoDiyKkE64nlyebDWeljEMCTExiCAfssp
8JCmuyHCpSWCBiMktLaXe1hbtYsg7lUw1oFEtTVl4xA3NDvWRbcvG2tIwCszEStQzLnc1drML4Ja
iIoyyIG0p1IDWaUfOfQcq2tG0yuNLyneAszXcrLwtCPT19rFK7Sn4Jx+TQhhrfUF6sRSAfgjxD8/
v/QJKb76LkzmYeZ6eWBWktKS2t3kYJ7xxsaBHtrrBId0xW4TA0Fl7n+jjRmTZyXkRuCc4m8aQWni
8+LB7tiD38v2yhr6j+z+j7qovYjp2kpxEUBR81B2CnUavMbMSW4qPUa5rb0P2Iz773OYjm3MeSce
5r4ucC3l0wElW7/YwBJMAAPtKBycR/LbCCARcoDwojEAZCRX421KuNaSa+3YpWUqDgnmfn6wB5Ay
kIEmgER857Yn2P8EoT6lHuk4LdAKEIJMgWK+yyob1qbENR+yIObKYllJCf9lvU9diMxxRTU03nFu
rLgZDzULsF4o7jlXDjxrHSwyAnRdHdUaWC0xO4uC6jcPn6CLHIG9ddtqX6QBXrIgG+C7cuwY6iWg
du4LKX5ebnslTpcsZVbkDe47gwPizYuC6OMYPk7qNulKa0lN1kpRRqCYjwypn0VNnsEfvZIaVzLA
kpIsxJzZGVj98L8Ovs68PvJKXNlC1ppeZAA6UDaatodEpd1tBsJQuetuU2CylgYtSgaBZpaDi+cA
YpXqIqWwasorg7KyEJccZE37DKUELBQ8E4ScJS3qIYV+rUERu2210P9NjrmrC2UG2zmiHhEJH2vc
/q78H5cbX9lYrcXWTcMMsKAUdiC4O5R4CYGx5Cz0W+i7x8ar/0Jn4xpfa22GFwGboQQyudDIB13j
B4AqcSqunfDXZmARqjMrUJQMPecIiHC/xbuU2Ie4gz3aGlddUaSivJLU/hW3LMR//zsT8zxVIZly
++jACiYOCaqE1M6/MRJuL8/GWgeLDbwYvVq0joR6CkiRJnjz5wfT3LLJnr/+vAQ+peQha9nQ+h2k
ndu48wGwq7+V0o9k49+Qks8dLGI4yzgLUBecgHeuw0TN1aZOvS0O0F86PLTcOAeLTbyphUAxDMEM
7nrch3NE6t8huJuXJ+Bf4XD+CefF+2mMUDCeS8mxq1j1+1ll397XZ0mpJsIz1ZUf8K/Veu5iEc7g
F5vASmFXJjTFQ2yWNF2+7YZfuAXf+CMWMe2iJgLRPlgupT0OadlbWGaPOf9bln0smXttf1xbq4t4
VrQedOcqPLQRMGmZq+kxDAtIPlAmv0APxnnORWmCaGIVfJ9AFt+QMsejXl2jZIRiP/BtVcWGp7m0
xjuweOxDU+UuAJWBiuERxssIweACv6ch1cpyJlH77GG2BGhBPLRDe8eVgoz7MLbqrobo+kOpbYjP
Np73glq5v2EjZEy40+fvOOAMKJpOLUDwssr7g2uqKoFTbe9F9ujAu9NrNUaoqY8Dy+EKizdOFH0H
4e69Ju/ffSe9ph++tr4WqcrOA0fibdfBa1EF9Ge1Heo+MvP4rQGystPdlaLKytwsqbE2DXqXTnZ7
6rq9RAm4BD0DWNgrK/hfmRwreEl+RUHR0ZOc25MHCaSO1lvT3KKudW56kaPobEyAOrk8ldlL4HnR
PPy6HNhrI7LITTB9rCAzVMAPpProMhQJ8Rzbu19va3yRk6QY82xgALukLljsRbFp2RvErja3tb7I
SXqGFe8w8fnY6xMxYUIGeCUXVxr/pwDCecQX6WgCV6kogjk4FLSqeVwWg7v1LYE3X6brGFoB7SkU
IarTVYCTTRykndwIW4vYUaqHBXAfbqHmJxPlkWseXGtztchfkoI4IMvRgr7x/MEr2A8E0toRPERf
WcBrHSxSlwOYOm1cpGDi+BtVvIK+lLTqz+XpWouOZYh7Vpo15+OaYPVeUvrDU+3fm5peElEp+GrM
KZRzDIGCSfMne7g2IisfvSSdBlndu0RjRFLLTNCdw+GpNuGV/Whlx1tyTgeY0uqqPR+bWPMOxsIX
CjPZMoDAXTmqK32sTOmSdzp0lg8qMK4mg+NCOfEeVI7IQBTt8sCvpO0l6TQFHZe5jWsdJ/mTz+6m
dX6lXRNN2GZIcWVy10ZpEeYl4O2wjKXmGLDXLvioVLiZuy72iuFw249YRHpKxZnW48D5XFbyh2f5
7r6oLStNoNCHgk5ZDTYelJj5ebm7tRlZRHE/tyro+9I6Utc/WZW3qRqz96vvl1tfW7CLELYJaAeB
gE+J7+qo9j5s90rDa5+9CF8XiPi+D5R9nIzHtnjWOXnKPOUdueZ7ttLBkoFKiZOZQjTWsQj0fi6G
DLCf4LGADcHlkVlZq0vuqVfOjQMmnjlmurnXOE1F0qavjcJljpY/me9cKSuv9XP++6ejct37VZjn
iIl+MmqTt/yelWw3Tx2FrTY5+vzaC9HagJ0D5lNH0wBJucoj83Hup2wjLC/dhiRkG48Ld3d5zNa6
OP/9Uxd52TjVnELNqeHjkTD3K9fpR+HfQmfEHusvQluEoy28PBuPUMCBBlqQgD73BUj5K7mPnkNq
Wdg8t7+IbDxVN1YpUyQ/F+yfTBENQzBJIU3ag6YyAoHYRDOsMX4wZewTbsXtFxun4w1gcdkOJMJC
RKgYwRJvrsI2znWDOgPQr3vT1GGYVG5WALAFit49EdkEkCfJ8SQiSP8I0XDrax04+fs8e/OfrBia
LR30+Az6s3OEqCd5Lp1WJyNzgOqb9TT+vjxh/3w9Of/kRXZJEfup41nq6HTg1NkDJKSDvQe/Ti3A
21H1m4Q4VUihDQARJ9O2iXaK2/LokgELYLY1OF3XHw15LoB3BQT2XkLbu8QL19yPyeVfuBZeizyk
ZQaWPWAxx4IMbVIKNUBVyTnKtP6oKh/eb4O5raclEdZrnVxDsQF0ftF9OJPzRkugzPvM6Eio6S9U
O/IrqWklzP6f9U3LZmmUJY9dWYVxXll2rOnEIq2vJaW1HhZJybZkIawBo1YDVPOoWD0+ZT7gAJmj
6yt57xy0/wi2JTUWLL8+7yfoE4Ss++kJsmUD3LovT/rKGcBb5KGsN+C+wUzwOFUALJM3Z7Y2RP4t
LXFlBlZW1ZIaBZdKgL5TKo8BJBqjXEDwpwyevLDflqP+y2h+JT7PBat/DdIiI0EFmOVAgMmjacj3
VAB3p7tDbviTgFq535pvo8uuZL+1+VhkAiCVgYprU+hk2k4CNmQW2Xz+c3k+1tpenjJGI7GZet0x
nId9OQTQdrXna/aAa2t1EeGTcIW2SyiNgNu7oan6MHzcWgUEhS9//Er7S7YU8E6oqTu8P44zULsR
9wD8b+wSvM2mc75d7mNlPS3pUrZFGHOdTBzFyKtvRQsKbqvc6uCE8EfirecCzcz16+XO1n7QIrh1
a0+1niGBVSggVQsJ3Fbfu/5Bwqf2ymJa62Jx1qhynYFHULFDaN+Bn7hhoFFqdSX41ho///3TKaPh
KrQC3cijC9T0TpQ5hTwpXLiHtq+fLw/RStwtzWPGsJSz4Kw6SrucJ5h52fJHWQXsRdeA6EXC5jBm
UgxY6tluwyudrv2uRbC7wOOmDHkc+ozjTz6hbO1PH628sZjlLgJ81IUTgowqjsaDSAfe5OqDxToQ
nMOrWnIrce4u4px4ig0jSoeH2oLjaJb6406N6ho2ayWrL6lWcJ0c8oFCqIPXoInyx7AxkYDikj+/
XJ71lQ6WZCsO/UoDhYb26Obh+DGoAmowwxyaLYQf8zJy0qDYXe5pZaCWzKvJHWxNtc2PpLL7nVJh
eCcG8HVua30R4CNwSQ5caJpjNwDvB8l4L04d4M1ua30R293opFkoU3y7dO+nlrxmCIbbml5EdlgA
eF/qThy9mgePg+X9HUAquZJj18b8/PdPaaMmc55SVEuOdqnMWVLro9VFduXLVxI4XcSu0qz1shLC
jKOx+A8O7500kqNb3dtUyjs9Q+8gJgAQXRHcWclP/91gPv0WOdcu1KOgWN9XEAitLYJCUAq6lQxE
l0Bhs42pF/zqaf1+28QsArsTaZ0BxCuP81y/NEX1psQ1jubayC22b3sSkjQWpOD8SQKbAdw6niq8
e7cX+6Eu3FiU18wbVsJ7iQYUxs1GIMihCUkaMATqXVi4mwkOCI1WXy+P00oKX6ICLQdaD3ajIQU6
kdd0Ul8CNn2oiVxze1prfxHZMBotLG8g0LHGkaDDpVSUQVR18/7y56+EyBIPSCawpzqYyR7BOnvA
bVhHPBC3oNtw1Vy6vpSqEiWIXTinFaCyMgE+nm37d5rKR+JeY4Wu/YJFkA8CYjW9izmGor6560k+
7rgSN16L/hP9/xR2dacbBeYjHudc0DCyMf/VGJvFE7/x3LQ0dvHHtEJJTsESoYPQRtdVv0ImisSo
a+OztoAWgTxNXVmPJU755fhV+l/76ZFfe5P7Jy7sPMGLSK4IjLmJ12igbfG2nNil8cFFK1LsnBYx
34H77j4aKof31oxQvwkgK1TCCWHPRttsbUi8bWTmt5DrcfLIzUj65nLr5+A3oBKMnD5dXuIrmXOJ
HEzruc7ss8Zl2aQn6JrcyTx4auzuBXZ2cS+9ZzJb1+pVK6lt6RZzVtWtGsqc4+gnxAm3REAqtbU2
VvvND69RrFey2hJOqN18Djr4SRwwqL9VX04RJIIfAJv5HYIVeHnQVlbNEldobBg2QnUqOATi5Lch
6F0khjtJclvr514/RdVQupbVggJyKCY2bjmqrpBBa/OPdG7YjV0s0oIcalXbxicHDwtJSR+KU362
k4D0Xrkkrs3CYv+ndmNlM4PuQmc3MiG9uIdqK40MB2MxdK8tqPPn/qMcsEQDhj1ovXlbp4f0zJn9
C1OL22ZgkRVIXUICmpbk0Nt3xm/iUb/mODRebvyf8rfIC/8J732aX78GSnoa5vRg4dHzREZK71qw
qqGGhlou9KpsmYB43v6uwLraBBney+wJylhEynk3nrnhbgZyaAPG1mbKs3ADX7j5tgf+JYKwSEkJ
d1P88EZ18VikQNs8AS6xufzLV8JmCSHsQbFtinPrqnmowK+qy4Nj/brc9tqD8xJEaFycZxVY2gdR
nSXD+NCr5y4sPQYlTgBtaFvm+yoV0KqfdOjde/1cbzq78k/+bCXgG4Vfy3HM3knKrSs/95/60Zho
6xwcnyZaqoKmzjBgNDVgAaqYdcxoG5VI9ELBLhCcygjqLfeTORu+T9LasLm6Iqa6kmuX4ES8unoh
U3Z6cNrhMQXX2HhDVEHXBqqUqr2GmlrrZZFHVFuhsCRlDlIvpNGgJfLk5A7bZp77OKe6BffD+rg8
v2trZ5FQSgxvWYdNBqqBW+xTKeSWTe2fkjrtlelaSSZLyCJURr1uCkx+dMOv7VieLHbNfm/t2xfp
pLOzcLZ5kB5o4/yA0CnfZjhh+ym437cNzuKk0fAhII2x0sM4ulMMbrD3CHOX4SVNeX7T6IBf+79r
memgmM9mBoe2gw5CFlv1bbCfYGl5MoyyNyHUKA68wttKBxHQpBXjcOW7z9/3/7eIYIlOTKndjcOI
756sKY3aPv1mUe/HMOY/8Z4JaDd0jCfiQaIz2F2ei3/vfMESrWgGt25SQoIDK40C7d7+5pf8VYWg
r8x5e6Uy8+8VFSztRWYQMbyM0fSQ8zFx65fK7YGGH6/sUP8+EwZLtGJZFJ5Xty6EXrryIafdr4r3
j4FWbwMUEuyCvnP/FvQuyKBL1KJPSvjYTvghDvXvjQdZwvSakO2/4zkInf9dsdPsF7R1IAFgNfy5
rvO3KuNXFtVa04uALsJCiaaQxRFk7binkPSbgVi6MvprK3YRzCQkbZNDSuPoVKF4RdG49GJUgqAl
0bTudApxh9ORZcbum5lZeFBhPd12LATY+H+HrBihtA/t6vzohBZ0l4sHdzxNk/t2U2Qs8X1cTExC
6qIA/6SPy2rrWXB08UVcB9dkpFfCYgnzK1KlJ8xNcXSrHoZgZi8naA2a4hq5bq39xYZetlKEGUQY
DtDfPMAGMDFZ+BwW19y+V1JHcO7203kBGRbOjueobhl0LHM76qyPgD+T/sYJOC/nT+0zK7Rx1URc
V1XZRF1upVGJdM6D9q3IA/u24Fgi/7pGu5C9RT63R+iFlN52aN3321bQIqSzgskwU3V2tFuZzP0+
UN0D7qrgDlvb23pYRLYfgshVdDhmVOKvVz2CP/5E0ofh/zg7ryZJbTaM/iKqQEhIugU6T57Zmdm9
oTYSBEIkEX7997SvbL7t6aq5sr22u5ug9IZzmHfl5Pj3DZP4h631r0fg155DFw/bMlbqk6fT30ku
MZpBwfR081b3/jWM84U5fF3Th4Y6CzBPgokVTJQS+8uF3wIjGs8lRvb4pIvPVVWKdYlfOlNv5pMQ
qH6+Bwcz0h2cnPW1c+SFEbeu8WMpFtiZMqymnn0teJ+Go/JeWHfteV+Yydf1fTBtNjKZ4R/Vyt8L
BTCH0z1//Cpd+umr0dxYZsHLxWj2ChpaH+wvgFd4c+3se+njV4MZ/fhJTRrhHGZGv4NNO0RNVaaR
V2Hm+/gCLkxHa6vEANBv4LhYQLEktzmAS/IVqKNoKfiVL7h081fDGYENSiRFkECY5qWCrGyyfPO5
374ax8qrMiyL2BHPto394kUqGk2qCP3y6eMvuHT7V6s0bUZegCiXYguQ2W2LSemAIikOi4BzTQZ1
4f6vK/rQdjChngVzkRDP3oCFP9jp4NlPPrmLWVf0KS9fckW5OIykvwH3KHKT8UoA5cI0t/ZITNwA
qaUxzQVVQN9Z5nTRPGd/TDr4oVt73XPV6OxTQXqxdkcUhToXnVnkccd63FROhQ6ICTX+Hz/nSw9h
NYqnIqhL2g/lEfYZjfK0rnK3rimz0Ex1cVv2srpyyy590Wo854GkAiVZ6VEK4KMeRf7QJaimff/4
Mv6pzvjLOWhdy7cU7dld3qbH9/f7g7O5v82f6I7uTmMImGE4R25Eojo8JdEvFtahE9Ko2yH9FPkx
NlChDbu4i70j+m5f6wPfNTczentDEz078QAb5K+Pf+U/IbC//crVjGCEA+q2SfKjyRQoDJ0ieVhO
KUcdaN4dnRx/B6x/kKO2OOl+BYxja8eXIjh8/P2XnsFq1kDFHTMOSn2ODTtJCvWyOUxgGQ3smqn+
wqwRrGYNMXaoH5RBegQdcTe2XQFMDf9CZyDjPr6CCwNvXXQnR0WBrXGKI1cj2zYI+rz2C/D4DKmy
Lixmvz6BdFxcW4QuzODryrtkdPJENDZFk6q9Z2TeFyAFfe5Kzlf4r50SumosKwqeH0uaj/dpNYRJ
wt2tAh9y4wPyc65H3n78VReeyrr0Dh4un9jawcEExzkDEmPJDguA9R9/+oWaUrQX/fdKhl6OJFvw
Ui9CbPpl+dJrRxxLHtwat/jjgpMFFUMVqmz81hVoIwZzB7jCpL0y9P9JKP5lUK2L85IsSyiQ5QAs
UNTimmcfONuWDpBn/gKvO1QezNr1dzFmS8T6/AgC0Q6oJfBUYY0ASIr4/sPA7OZsLUhzd+vz+rZo
zV224HQ67K1c3qFCv5LIv/RCrcJ8JVC7nWJefgxU+yfLZZS7zY+Pn8OFwb3Gn3sZLYzwyvwI9w9E
Wagwcbu4AqmmMcHm46+4NPpW84eoCw6YCJ40d8qtUq9GDIeG7d3kweWfHXKrKaQDK8OmiIEevSU5
kXE85Ka98vP/ATX85U1Zl/YZVMERrxW4RaDDi0DHKF7ajRWJjfc18dW3qn8BrDLUE6IeM3o76HCC
PuNK3OPC81nX/M1uKQR80eoIyFuzbzXOd1UwVluTTvUxgUH0ylVeeMXoamIBks8VATDex3oYH6Aa
O9pMX8NTAJZ54eBFz5f3r3mLo+VUdWzx4dnzsq07dPN9L1Kz167sQK3siqEMXaaqn0Z0YKNi0rSH
IVncVyLRqHmUjt/wsO96/5VxR0MMYpwvPmmz57J3OOwfgtwziFmQSSiS11QvZQdaSMFu4LdWh1YH
yWnQbvbKWLk40dDW4sYXc5aErTeqtwlsEj9CnT3ftanvlSfugg5Hpck69OQRHhk6GPRY61zW6AQj
LihkrhdrCF9AWQ0IAmmGd1tAKv0I2GG9b88Y3Maz6T5xKxHKqWi3FV1wWkDo+czNmFm6RZFgv9c4
S0ChOpR7xG0psMK6C8fEgh/XorcjqrsZeyxD2TOZjN51ztxt9ZyII2IJ9OcUEH4y1eC8kRmkWLCt
e/Ozn6mzn0fe/JQgDcSpMV2Ud00HmCxF03PPeBKi41bo0DLlxJ7sknsvAfI1anTNW2h58+yXRvmW
DAN2Fk1WOXQjNXCPIWi4KHVLe5yX02XEXiDPwo4wqHxxv1Tkotro10hz7/uQDmDWshbMaqeERoMs
8+9xaYG9Qu0LexrGbtx0rTEQ/wbgRPMhB8+5RB0dAz35R9fmwHKaMUhi5MH7n8mU2jdZTPM3UWTe
s6489URZrbeJl/L3aRxAmuVuoeJ6XsTOjOX0M8hnZLc8tM34YT2Pzb1smllFKcCBG1f1U+zNgwLk
cAAMZFGNjEqdOxE6DeopgoDEueshI/Eji5cG+pEy4HFZp+6fPC2DL8yHrwOwOnhr5mn8XnpG3MiS
zK9ATTcbb5b2t5NnclNDBAMeoRriklvyBUInTlBwBXZygsLB157L4ITnQp9KCHYMPKpyRjNdy5bI
AUAKDvWs8I9eq9ID7j3beZrIpwY84j/T3C9jSGEeQKtxoH8uE7zxqHZ1fpTuIB8c2aNCN20cAEIp
qXZdQocuFE7leaGqujbWwwh2Y5cB+5oaQX+UntuPW9mj5WQG5hEhwrKQPHaTCRWUqYAsZ5czMMUc
5c8DwOW5PQCdIJ56lAzif2YiQl+1eaHcMV7ogDTZh1VKzY7SOcfJmwPXwxWUQ25Q1BHSnW0RNmWC
D014sunZlN+oirTPFRqUgccp24cikEGHQRcobyMddyrBEXG6t0r1wx/WDi723gNaQPhciRvqELYh
XlOWKHBblm1W0PnIOUZdno52X2jvawEj9X1vK7snTI/vKUmhUCzp8FCMsgFx2lQPHcWU7upz94rX
IAUrFjjKJJsgBkYEnljpH3lDvYhZP9hOqJe8M249HUxQTqHxSsc/lL31Nh4S1D9qbFdALgIJ1nLt
o7qoqkJPgXyMXyq+YsdTb/OZdndZCl/OooEVpwNUfr2NBcrT5UDro1f3joXiS/Y7ZXK1o70/9FEG
nrOMfTvKW9OWSYyfzN6s6z03Jj1TtxE8LqWPApK2qeLBX4pbiXyyjrrRH+5aQNA3boEMkq2BZ0So
vE32XtEiat7ncGJvNPCSG3R0BAehFNnDFVH/cauKvnUo0t6jXBfc1M5OZFMQ3YNWXfA2zArDvnQi
qPZgXvsMYLBk2BHVgLc7D9UNkZbsoPIpNtjswcZT8gz8gmyEZQnd4CjAbyJvhF8szxIHteuyWOIx
LQXscI5GY+Y43AD+6L7MrHD2I7Q1X0szIsHGsQaHmHrVThRS72iAbMDWnJ3mgSsgJDdOFZrWTGiO
csjr4hj+YGVGv9OWV8XWm2E1ChNpu69T4QWPmnnFg9N0ejcJm7z16K9+S5yZR+1Y9GESdJg+fbe8
WUY5niwt1V4Mc7rtU9dsEq/jD4bX2Za6c/4OUGZ2a/uEx13Azc0itXtMS+jCdEDJfcarEqtH1sek
qdO4B839pm0cfoeerbmFCUl5j71L030PlOidyAFay+elPYCKDMz5yN/7xgbfe5yWwNU5n1tDz/j9
c2XTsYgSOrVxYB0dxLg0GqturA8FYs6PKI+heJr+sEVX7bDpdZLHjmD2NbW0emrSKn90uknuFum7
NDKe54YT8o4IzlWa3CFbnzwZVbU/q4rDc9gAhrsvOTpzdZM5t3aEi4tUOG8G/jhWwCprRM4XyoNz
CVN6yimv73hds2+UFAxs6VL9qFKVHx0L41bho8c9bZh3EKg237hQzmyDspV4/3lag6iJBgcFAW2E
V6jeYgeZ/JoWYDBAEZ6Gxy4R8ibBNvV7Cs3VvgQhHSfgLvd+o1+serFowbgLaNfcz6njf5tLM7w5
4lyUmtTMbKZhDijqewZQ3Xtdp2Ff++4rRyw9DKgAc9lZ5FuZ2HaJc6jVzx0QHDUCqS93plTqNmEQ
N0xjiowHSuY3ruOww+D42Y6RpkdziQNUNtMArIIAHLK0hFkBNJWoAcYyRtCk2GDtbn4MWCPjrp97
MD3QAxa2XZ3tJqKC0E+a5LahC6IOAOz+EnJxtv3k57ulBwmt5xhPtqmzr9xzs7gbFP+SoWQvnmxi
Yvj08rt5mQo4Fah7mlHFlwbT8KP3GzeyvLS/YFNo+i1guOoBncru+9g23S0dMA95rl2csPRtAjA5
bHhplHim+1YT7e+njFQqXGpvuZnmFK20stIRGhTrm34h8n6shIuB0Dbo1W402MyD9HBsg90jrIbF
faQiyEFyhpxMZar44wcDO4E3Yu9anjd35ez40dIjCwA5RJONB2UUU7FEEH2+q/Ju2cHUTL87U9A+
CATxz807bNP2LT8g2l6+UJbavaLJrPec6ukRURB/S7Ku2WCfpbB1QpQkTwsSu97kFDBJUAnEOXZe
MgTDC3eN+fBngBUz7GpUIz6iIVW5Z2R9iUonIHvRdaim5zEgmIJhN4x42zt77PNxhFFLVcUd9Vov
Sr2cLHHPRvNuqUKCQXW8xgRgG3mve4JJkLXNABVAlkng2XL321DJ4UsCgnVkZVvfwzVHz3wE5oC0
nGfKbETiVbuiR241HKoCeLSKLEO1HbgKDkxUzt5A2+EMORCTCYEPwS+i0XGR+TZjs0PHuSwja3Om
416X9bTF1oj9cNqp+VYvOX00hgtwxXWPFomuIPVDLoDUsG7AHtMmkN+nRpa/pyTTcYYFMIvE7IFB
j+3P+4DIfYragdy8Se5SzLmq9RD2UpV/pn0M7B69qhLaAzcf33UxiufBdelReMx/SruOAJIedGRj
U5vFGG3BfYk0ym07pygZnAvgv7FiedhGjdy9A5VL9puxKSxuRyu3slH2QZSL+U0HF1Y15Rnvdz/Y
4A5o8ZpFZTc4Nz4J6Pm5+Aq09nMVE/DL7g4dR+boL716g9dPn1K7FLHK4PzBrik7isb0sISkXn/e
JBNIV41h+46OUxXyBBMFuok97x7Vt2ixlSVAzrUjUG1GHZwHCYU0I9IZIy4WE9/Z1W3hbsexr2Bd
CxjQzq2gX3q8Jo0ejhkq1PZY6uQ7gNsNHA4TSPADNB3fyiZA2Nnj/q61JdBUpGl/plnq6k0vVBYP
JlmixPbLj3wB0gjqrxHdRqVx5Iu0is8hVaP+mjtOkIRwI5PbVrHytmdz8aXUwbwBI5bAd+KXR9V2
5RAvhQ0iEBA9EGCKbPrNkqa4862oN4A1Q9iY7SRj4x1TC7pppOp2sGbORTRLWEyKnoOpNDveY0mG
aVcS6ogQvoZp0/BkOBLLu5Oceb8ZGKGQUGL/kTfSPQ1Tl0AoMPPXEf6lh1Io9yGn1B5KOabg14PX
rKtW3J/n0NsBhrzT5BiUOPM0v6lLBo9M6aXVyevhTQ31GRY9YwelMNwGfnKphRMnY3wDT+/wJzcV
Oc2VrnY8NfNP1EunR473Ye+nhmzzUurHMjPj3pNBCfK6kFveFTYiDiwZxbIE33OYQB87nPMqiDYc
e5PKxJyxqMMGlgsMSKerGyBYBYPCEcDRxYY+4ErHKa3rB5Asqt/I/uJ4oVU6h+5om20ZQCCYtDnc
h47Ouh90TA1SkWbMY1r6OpZp2n3RRendOAY61yhVEKagwHGZXsGMgyWlyuVPfYbnx9hoq6eCufqO
1VXS3KCcTuyJXMzjBI/Qvu37ftcsFJujUkxVA7OCW55cRCixVa9hNjUNzG7Utekcu2B1R7rJcfaE
sfEHZoQe/g/SgSIC8HYxq+y3Yxgc5IOr4ADJsY8fEp05m4m58+8aqPpHWumy2I1zAEyknrC5iBrV
VjcJoAvQYORVdYOL9ETEAoahCewUx9Dve7j30NUrdNYeegz/yKNut7dFySIyoOMUkPNiPs6YDQ9o
WAHDySt6oNfRrRRXePR1GNgCbiBTNCouZNm8uIWbx+CN50+wtvDvfFbQO/quG+b4wU8By8mvVrL5
qS/ddF/Denyybca3kyAeOOjdefV1eihfdD7EHckJYvr441fQNbFF5lDyOkvqfO1gtPyVosnzhTuO
TUI0Z6KWStYjavLnBZsCTM6Aq3Y8R7Fv7leoWlcDd370xG2x3Z0B1gelU7ubugO9f8OkD4um41fQ
eMBIu3xTY5eTEPaZfOMFzD/Jwrc45QAXjwUl74M+tE3Qbz3UMh4QFHRDk3vYmMg62ExeUh0sTlw5
kF0wB4Ruiy3ZMrpBLEWV3jZw+v3wJx+cNTNW+lTNfr9pchzl09H3YsSUvZOPob7NOPDmXU3pTo9g
RobBkHFYxsQSw3Vf+mfaRdVEqui6ezOP3QP+tXrwa96ZDeBuCiAjGpjv+eJT+DUDDBVAUY6MqHQT
9B3O/2wq7amc53mv26reZGRgPxEogDip7vwSotYWNouS1zcV6ZMNBD48TibEaWDMCBB3mAK7xVZF
8Gj0CP3t5chJlJborT/N+kHzgWzRy6jeK4i4bkaBzZsbpOVroHH4N8OQ/qhn1W962/ONHcf5aHDY
nELKaB53wnPelxE6lQTxoThJJ412SPgQ4Vih429KHAOgsLAMPo76bZwX92idHF5wRor01AxQ/FJU
TmIbzec30XUcB7hybr4Wddu/J4maeIgTDrs1Qa9jaIw1VnREbiSWr6M7TOIGjRIBoksUmSiNAPMg
Zf0DNoSxRogG2p6Qk754DfwepP8RjH+aBXCGlM0U41xdx9aggDBMu9FieKTOsFvYMN3pSWFWT7Hx
msZF4y7W9XHweP3czJP6OngCcFq7DBCicNT/tkG/nIxv2ElzRaKCTMVXd+ITEGRd+0YX2GLSyQ1u
cMY3DwE+5puTjt7bwniw76UiN56TIeYTeJ0vwbzg/rZLRb6R1h2gb3DhDDgHOk6APJ7fJKqwUYGz
Ko+msmU7sLKyZ+AS0mcqXBdtNO1y0M1c7aHFHXdNDwsyRoqK/Ynk98AIJ6hHD6b7XsMSKs3obuES
Lu/8oRELXAyy3o/QVH/z57G8P2/yYi+ARwMiZ9f71UE9fdt1C2pAZopjo5FiQ/zJxFmPjRZ683Kc
6kqCG4el3+uKducAhh0v6MJ5Nzwpt9xHLC3UjVtvSF5nzzzDEgO3vYmgPMd0BkTjRvDCi2dHw/QC
ojo7gX1stzZIUMyOFWiLekwP2+ROhH1rxlsoKVgGx1nlfkn6ADuuKW37sEVd4A7K2bOEb4JRdsFT
4SilfnKx36njbuyzO7wagAA3ptLPTpF22EWOzHki09jdSyXniBdk+DLkytkp1eub1q2GrSG52VUN
zluhKyk7woWWuiEIgdM3jW1wBJWFLpCKwVZ4sUl6N2Odf/c6z/6qJyGf9VSZuMKjjaZ20IcswMgP
4W3BL1a0K6o4w1oK34BD+0eV1+0dRvBy4rLptl6QN7czXCgHqtJxqy1L9l0xOofz2fBunD2EiODH
Zphiauy4hs5ZgNhp5zoiQbDsqMnSjQu3D2JqYBL3fst5yPJmjPvAoz9pEIwt3rRAvox5EWw03Fwx
osj6gfVFcAvrHCTTsuXpFi15DsLS2DFh6LW3aZbU8OIxOG0yURhoNfzkkVmVnzKJe7P1hcFVCaLd
/ewslMQjStc3UMTr26BAuYaBJ3Rn6sIgYcDsDIfUeccgjPnmQ2qzoVR2Q1gj+XgTJNY7zE3ZbArs
3d6LwDG3zejhNJD4yVNbdvmLNw7DLYrf3D0ceBluL1sWnL06hIqTGcISf5ICeo3UHKSBSV0gWojm
SKJvOglAyjSp9gdC130kOthYzOTWoC0NaG6ZKl0jZoI+YAikcKY3uxn10V/81jS7XpLiOCSBbSLE
V+qvmOeb+2qx9ADl7HBCqrE+kbykdy5a4O8RMErelNsbOJVpGqctSoY8kxSxdCqLpa9nD5nAwUol
mr0F4PfdBdoDxhvhjmUnqO/8IShL2YyOj38GCk/9xqKWNyH2KiWSp+i6qMAyeexZ2b+SkUGMNeJ1
n8uxvp1Vmu5yhOm2Df7jOIFCaztThK0Z49NdItvvEoeBZygReYx5iocSLbBbAXvTrZhr78ZvHBk3
gO68OVlgXhDVoTempSzCsKoovNx1MW1HOWUxV0r7UErP4pYWEqHCwF3cHeIPpdi4k0N+ottvwCwp
Db1HkVPvPRQD3PGRCz7/UyP85CVpUns/NVP7klhUJR1Kf26CrV/07L3osWxHvhwWnDbHpPk5qL57
yEHDcAHVQXA7nBA+f3HTkaDeeCBuKNukOBIcbZ2tMJn/KmVuJxyv3ddkgV9SmSDMJ189w8tYdaHp
EJmjiwP59pB73c6ZSLIxLrY5cUVbYJgW0mSbhk5ulA2VgJHHGzqo2SrzVYy2e0aL0oSW20bp78WU
AqOAoeU/ikCdbVI8uRtbB340TIa/p6xW31hpJmyTdfdl0kvHN5iQh685co174FEtrJTBkn4ut/9/
vlxDrG2ZRm5/Ns+VhxpRiaUM+Rg3zDRkYRjEV1LGF0qQ17iHwetcmK4d51BlsrsF8SHD9hyUFenk
AxoDx/KxdpQ+VAF0YAGr5P5K+vRC/pSusr+zZS1SZ8B+FGgViodF+ZHvqyleDFonVTqUW3iESvRK
ThY8FpfU+baFfiX0JkJ2g26GLaG83BGmDPpeLBgFc07nXYqj4cugveZu9nT3tUYLRjTlrbMjnfoz
EEmwOcv8mzoQ/NToHuLPpUsiLDmILWh0Ez01skBsLh2K8lfJewQjVJ5M8OPlC16Krp42aLBBHF75
DQKU2Ph5t4hfzRqBea9HN0OXO38cVaV/FPY8D2nRia3TJC098iIdEbCxzYKFByEkO7rZJqiQUYIU
rN5gkyJuLHTytzAS/ia1b5+YHQXGWZk8WtMpCCpJ/do22IHLLAneSeFVX+p6QraJ4nDjSFvt/AFh
C3jyljtgrKcT6Zxxl9UtCLrurNOICngJ0H9EI6rsV5z/0KcvCAvFTD4HPxZr0MaQoR0ozTOk92jt
HKzwsjivsVZOrms3RMLiiMSLvlLLcaHpSqyZG7PTJR6WQDgq/Y7QCKeH7lc7dTTqk0xtgrH5NfaI
9YYLYfQE3ws2IxZBmOeBu+2Vys9LZUxrMkcBqzXmSlIe0Ve2dSiAb27dgkPc7pHqwqGOm1c5jJuy
UHDZBi8fj54Lee01raMTZZUmbCqO0Mi1b+6CVA26bemV+3ohO78mdIzMQ0aEutkRfrjitNiebYUr
x3uKDDISaEVyDS906TJW6fmsKxyNuqL6iNaNdwR5q7fZLuMn79EqOT83KZsZqBqQH2WolR2b4Mkl
1XClZOnST18V+nDR1MLvzz1qThmCIxk16TWexoWmUeGfv/NfZQWtx2Xt2r4+CqcP3sVkxZOL9+zH
GYtXh5MTvPo+3KokyL39ONRFyC1SOeitwYG8gEhQw5f2UBMn3wVTgXJqJzNXekYvTNpr1MeA7RrJ
+FAfDWLtUdbmb3lfyJCp5JlN1I1Saz8jDEO30BrzgdaXnuLIrI4cvZ5hBh5QVKCeA7GF/toie35W
fymB8VclPGnTtZlmmD5ASTBh7U8/Utv+9EW3+3iUXnyQq/qdJYDl1yDGeew1tlmw9JyLXaQgQTwJ
ap9qhenRwWYnWrBnjUc2MSix2U/MVC2K+FNP7OvRTd4KVQwPKD2mCLXyT04hayJIz+yS6qbCCywh
2WxwCiE/P77sC7d1DQKxFuT1dkQgthMK5aaeHr8vwtMvsH3QK3V2F0bf/5nBkMWbg8kGByyiDxoW
slQtV9zqlz56NW2QopRBZTD4JqDdi/lpdN8+vi0Xxs6aAQIsPPLWZaeP3WLHnyTI6KFpSvpYLKjj
R13PMBxRBN5+/fjbLj2E1RzisYkn4DynR5h1obq+o/jLIq/wCy+VOa5hID12Idj2t+Y4akdBXi3J
aQT4TGxn7QbwaSNLdUC0Mp0jaC7SYo8dUnLKkVAiBx/JrQEynOJzfclizQ3hQW4NCwp9TN1mPzje
UyLgxebl8ovBQOwg6/65ojWymi662RC0GqBqe4afwq3THbqUgUP7QbIrr96FdXcNEXGMHoeyTaBN
rgqUV+h+St4MmcQOxfvy5FmdjZtPvR1rEshSw4WAYoL0SPRD2t4Q28E8fI2meKEqbo3+QG6p6rRE
u4SLbFHEkfTop/61rIad5cGhFtl2wkbiykxw4T1fI0CQl8hJNVJsARka36uu+JJM48+5LH9/fKcu
TAf/TO3/Wovz2UNLQFaX0IqRHRH8AaHLK4/70kefL+lfH+2JtHSGbMLjnoS6TXtn2UmcFD75iFcT
ACo7U6SSsUFxs3RLlxd40reVV1y57Zd+++r01sK0aYsR3XmT+uYONIQh8JOfTP57VyjkHU4w4ZNb
BXhsDoXH0F/56Avj659jxL9uuIHjXHeyQZ6MeLFE6LpI0jNZ4EGrh4/flktv42rBBy47X4oJi6qY
p4iRL3aAXAaFOR9/+oUVZE3sIB4SEOlgEcIyPqIizQhTcpiygtyMea+eeqRnilBkrr2y27vwkNcM
Dw0+Pc6RNjui6c/eLqnFORg56e3HV3PhXrnnq/z30+jQN9Sjh+DYOJ4JMY0/tL5TRby+FmK49PPX
K7mC/j1v/PyokV6ljd4FnXNlAbz0JFZDd/Jy5O2wCh5HYDCZpluGbkW6MKTFvA355BljrQXjnPB8
xjUc22UhSGaU5xhhvrif64BxV2NY5IFTMrLkR5iL/wSLtysT1YY5RUIrZa298tJeegqr8byobsKR
YUbDBdJ2ffsm+J+P358LgSt3tRynXlFDTcdycGNRgarcr6LToVvUJ9aicbFfflcLP+Tq8eNvu/TE
VyMbZzK36dsRk3Xhv6LEs4tRLHSTOeMtktgiXuRyrZv377MUWDL/HReObwHTtrhhfHrLOpx//BcC
L6TtxZUn8vf1GWer/35B6hILlCjJj64ZfnEz3EyuCJlFG52faYIerH4PNv7n2qD4GspRQATvFYHB
KCwGkHigRQcb7RZFL9fq8P8+j6C++L+Xk3l+2ng4B0AKhxLUOabsabbXAA2XPnw10EFAhScH4cPD
pL/O2Le28kHm127N34cGX7M3cPAzigz45fCZ3w1qOJRDd6XD8NIzXo1tM6fMH8cGjfmFLGJf+kDd
KPg/Kc/Mds56dsuzOn9M58DdfzxALr22q3GumQpsLcBLIAsKPpp+rGIAIOeQFNMUt91V2felJ7Ia
9lM6z31QSJxbs2w+R4Nz5H+RS6wrpT+17nG5Gutz4Ax6CGSG1pixCtOyTyPYAz416/I1dwP1c4o7
qJ470qJ5mUtt4xTagb6gTghm6ZXZ6sKbtcZvZA2iJEUBuAcqHFHfzCKGEtqPn/OFN2vN3Vi0ROUA
DVDseuYyaEy/1Rh5vod8zXyrhPulcsiVA9elq1iN7FbKhCY+FnAf9Qpq0L+CbP7z8VVc+ujVuEaF
uFejkSQ/Zsp5aKWJg6tAuQsDQZy/8l/7mgocaEvmKT92QXsIst+TDrapmEOwDa7cl7+vRXxN3Rh8
1OhA8Yj74o9Rr+49jxx7+ZyTH5W49pgv3aDVcLYci6tBTQ7aYxEaMt+LT79AqwEspqTLkUbHhESC
m7JdNOIH01e3498pGqGXwDkpVj19/JgvTBZrBAcXAqUJCjMsTTbzwqIquS/6a47EfyIM/x8/5Gvu
Rn0W1C/oUzmOJTra0FJ/RvVBKHLSmef8QhfLgParfEKhGKQivVuxm8b1x002EIBxhRmjinnqdE4e
hGMn3Lu+WrwYicw3kibDNqtntLagdnpL3Ma5m8debT6+Kxfe0DXGA6q2FHnkIDngKbunaTH6UQZZ
+nscAuTMG+tfmer+vkPjfLXDn2U2NQNFIKD1yq95JVAJQ/z/cXYmS3LqahB+IiI0IAFbamzoeW5v
CLttM4h5hqe/WWfV1m2KiFq64xwo0ID0K/PLBzLV94QlP1U23xdJQ08T7IqjdOnBTn//MvQgLYJj
shAgrsjjHFjotz8S4zZeDalf6E6WNmuYMSS1BFazKxjyfmQp/91Uo386SD7fLkuX12aOFESjyTTx
850QMVdxN2zmKPcse41kvTB165APNdBYUmj8gCvLDzgcyTYRaX9Z1PTiokSmQ9kfYIXenn+YhQnE
0iaQrCzCYAAW6Co2SATpn/FUj2St/LD0prQ5xFQdfjkF+HVmryPseyl8zRVZmTSWfrn2+YdhRznV
TI2rOa/hyoKOOblDEma8P/9iFn67jvqoGU3HMZsB3pJbnoH+i2ztRMqVc6mFIaCDPloT0U0WwZe/
rK76vt9AYL8bcmxSMQzP//6FU1dLB37QzqxlSPEAyFUs9uZYsccwiarbCopobMRCuqdZl25TYsVH
GpQx7AUzFFpmyd3zv2DpDWrDXM5l6EA8DbZozjhxDYHQGRcSWWhhKjqtrGeXbnL6+5e5BL5VaIIY
AFqOQPuodAf/IIBH08pbXOhkep6X1YGzh2CYE2NRXMmUFC4zLtxzWzoAJEZQlRN1Bog4E3C504bb
lwEcLT0za255WdLTp6OVOcGROgDXdiGNw/mG/a9q+80XVc/FkoaF7VypuFfB3XkfnEBNeVND9dhz
465VeXILwYOxaYuqheQXdd4qkn+E04loi9nG3oxsan2SFewKwkTLV2OpUvSMSK58YJZaTZsaGrOK
0pDh8SWDvzMcdmVcrnSIhf6m0zza0mwrDCwgpCBohZWLVBOes1tZMi5MCzq8wzZKI7AGTP0Ixz2d
jcCl4LhIUt9l3ev5tlv6/drHviUEX97m9PuLYh8UcbJtCufZUBDvnL/BwtdLJ3ckBNWJpggBCbFg
i9wSSZMHw64Tr++M6h3izoxuOhPPM0NFs7vsntokgOD3MVUmtglZd93DxsfeS6pQ5PtUZNg0UE2f
v83Suzt1t69zTYXd3xiiEmdVA8ih0ONVOFWja3WGBV6yJfi/1x8LDp/gyE8LsRrS+LEDzDyClABp
6+lWwH21nZidbwMkrz/yOkTKqhSIvqO1szUHVV0XmbTv7BYLhvPPu9Qb2b+/R6mx5t2IppRd3xxM
7tgvrXlijeViQgl4VPyywFJLaAuFSA55lxHUbyxkayj1J64FPBPQUfbXiV1tzz/OUvNps0LfCcNW
HXDU0MZuazAIZhtygvz9oqvroA7DzocMDlRg68JHkT4zek3XFgsLP1zHcKRmP2cmKQEOHDm8T9IA
yy8UKbAfgPE4P8///oU58/8YHM6QZzC+ht5wSpZMnTn6tOeIvpy/+kJX0hEckD1zlkN/czVljYLt
JrsrU7gXRND9ccy1vNWlm5ze35fx2YLtWMF2Z1yZpuGXdfyQDzWgGt0vRuif88+x1BTaFMASxiRR
jbxCJIxXheS3wcjD1IbZyhSz1AraFABldzhakVV6RoP4jjKnV/AJJivjeWGjp6v+nC7rCihpci8L
LGvPUdT8IbPO2TUsbLcxM+edrIBCAZqyQjZokq991ZYeShvdVcNn1kZB5vFRWjcQ/YltLZp0f75J
lp5KG9ZxIeC7NliOSKwyL1xL0eLRkDLc8dkYtkie+ITbpNqygJVvrJnClWPhheqOru2DOoKYSdpI
zzJr4ls0bg+86uvHFuagg4Sbzmt4fVmutqVL/Sj8QUUlqfSwZvIqBmw+TCykUteRXFlHL7QR19YF
SQk1thLJ5NfGnN8A0jG4cTtHKwdxCyOTn/7+ZWSmrGLKCiriq+xArOkwBH+aOtwIeD7Od4Kln68N
fda3qpC9mP2sLvddYO2HQD5ddunTLb/89ga19zpPM+I3A3lgLLhPkqhc+dlL70Ub7iheQ2HmUPzs
4SXGeCPWYehQxg5/n//tC9OVrs6jcVic1Nm5PwqADNL3wDI2vbFy8aV3rg1rm6uutmvD8uqYPwT2
cCftbmVML11aG9N4wYNiGWMI3s0SkOCdyu3B6jj/Uha0wJauqStL5aixMXD1tBtuVBqXmzBiP8IS
S1aXKbvxw4p1110E0dQpS/NQq2ZaObRYaHFddaeKiYRsltQboYxzBXc+nAQC83mEdrddAwAv3UQb
zKKOgrZrETzORQbdU/7WwPzvmPWRt+3b+Ze40EJ6DpekrIZQLAQkaFadG1J1EMlw2YjTJXiOAhhm
kGXlY3qtD+MMaIudWsH2/C9fGBPs9ERfxrO0W/A+Ek6gBLduSWT7FJ9y0luHyy6vDemRdzXsF23s
A0O0seH5n7i6TpL+snlal9ENgqcFSenoOYjbLSp818ro7/lfvvAh1YVzSshMWZEYcHYeSWDgw78z
0DXghVWPdijGTYeQbTcbjK0RGSujYWGzqEvpEHUF7o1Agn1L5UaaApS1+/Bq7qzNDG9W2u7OP9l/
FZVvCha6kG4qiWXC00mwZLNquQuKcnb7wFEb0AyGO1TVLQCNcKje9Lx9cHqnwrIRa8dwLLPjTOGH
TYduPCljO4i4eeb3crbQsHZ67IN8/FkikGs35wa9aoCBKNwCOIUdNSARdGIEvCBBvQ5fQ0uA3hpm
5Dj2UX1Ar3O20pTGruVUbruRWVdmHrXHOIjFobRi0KnyzylCtqdI7fCewy/+Sfv0sRqT0oBLfXb2
3ADqA4mj8TFp2nJDKgcM2Lk2xLQF6MrexvDWHKUJV1oxpPMBdn7uw8E5AW1U4UATUQyIGzfqPSir
3UM4tvN93tWIgQSV3tjxdmhvDFLymwBHJistsdDHdNFhkVlA0NnovqTj+1HMMWBI4xsbiYCrPPiZ
CuBfsnnayX5eEyEvTIa69DDGJoZXI+v8wgh6d2BDvIHTOHaLNBcb+OCvzvex//jk3/Wx0/2/zCsx
EH4Oi9vIzxDc6FfUdMTGUjO7lkMY7sWMhLWkzeJ915knnsIIG3oRNmw/cdZvWrscX6Y0kphPHWNb
OfNwP/SGfKMw6JwYMHb0gyOP7n5uRsKh/gnYTyxo46cpyk0YlIVRbqdYATiX2+0WgBcK53oOF3rR
0p0qnOqI7TsOceKqDd+qKOg9p+XNHuhD1JztXF7Bpkq3aq4KbAQ6Yw9To/mqpFS/e17APywHjEoT
UgFjC6phdpu2rX0fwV635UEC2wxNhiPyjud9osxymybwQDqSOvtsThkQdEZ/k/SRiSp0Wu3zcfxA
TBHbmClzbizLHj27s6NDknPzqh7rfJthL7rNaDHedVUtXQSM15sJln644Xn/ZMg+dsk8pFs07OcQ
BgX86fGFOhV6+mx8acbUxvMhTBc91BHvTjw99IK/9WG9poNe6o7a5wd2F4igijHyZQ5/b5hsOKJe
51rBkL8W97A0yLRPkA2oRJiGVueX+HLGxjAhZsD8ayr7tZrymwIONTehwAqAvMpWxvXCckCPfWu4
NKKApbHPRHM72+phSouV7/XSpbVlJizESHZV7eDDT+064gGUhwuvrK0yJxEoVMyy2Add7UGODg7a
5HCZQBZBHv/2owjkrLFsmsEXk4/Zdztla6lYp574zUSj6z1bAke7YbHIT2QFS3t8FHV4DQzMw/mJ
bOny2uIRmCQVVRU6qMinH/CHbLsKcEyrMC+sEBNtokTiKZM5jJC+LVHHBCVeDnaHyCfnOraj3RgH
dD+2zlo7LD3O6e9fxjOZWtY0iRmhZ5ZvcxjiM8COVcQuW4/p4k+GNAYCO1KE0EDa7bMOhDWsXJvL
jgl17adBceoYZgJtkX2YoPjwCYDM2dlG6vWyxtZKvHEJvU4dYQgU9SdwzDuD3Ihxzb7A/1tffddV
tbEbqaIVoIwGHvCvGb4QjRMclegQETNGEigGm1d/08HoyNUwo9LssjgUXjBWAK/EHTEe+DCN76Ig
mQU2j1k+dVMbv0+dPfwYTnA5u03DFxAK5XsC3M82b4Eo2LCK51CcQfN0kLxm1+Hcjvc5ZB73wImV
XkS4fC1hYd43imNZBSnqvkFJCpyyRv4KaWN/2GHduEh2BrwM6zDrEa5Y/gHULQyVCYzMsWsCXXI7
Rm2yZTRJjjHoMVsnigwwWZjyYxonH5Dsyh0No3on+ZiiUjs1/bUJZ9ExKBDrqrJgOg60ZwlW1FV0
nYyDA5BGC9G4Y4GF0IBQ6DSm8VcB4YJVS1mSz2Ri1V1kp4Cz1YloD6MlmsMks/yqnkmzA9HS+jWC
7HGXlrbYl6IDjzJq7MAHDyB/KrKh9nkxRMy14gxuxArFxgcLwIZ9oILwJQVuBDJ1SIqRExjznSSV
+Js5BU44htx8GEcHjy9zkOOsk4NR1gr0H6HAc+iLcANMSf8JJU3zRPsugHjGFvUPc2IIzG0GOV2n
wLvk1ySowM8r41thBjXOLAq6sRHmec1SU4LdZtU4QQRvMmsrvrekkd3gbyBen5JCgOqId3ZLwYIK
wxQoQwamBGqZ1xDiIF98Li1QlqzaAgWkmXcKfvlXLol4acFBOM51NG3zXiZuXHdtBcISiVFoAXcZ
GsJhU4PCuWVRaLvQsckrsABBExUQ80aRDMC5TubroioR9jtMwbEsq9mzMRiPdTNOmyGX8aGRPd8C
1eHAWVnSXzVX9Vs4oRPVjuE8zdXk7AEwG++KiLNfOOa3P505Hl7B7qx3BtKrPg0rJJsJRZppg4Wi
vSlnNv0mjrMJjKbdIKg6n0FIMp1rQDU3YmyvQK9PXTU4Txk87cNs/7DKMN6oPkSCJmDtm1oKX6TV
IwvNfF8WvNg1suxdPC0HmTRudqCR0p9tWqGpsrR/AbLZvulJiJeagqI5drblJRVNdlUGoggQiTj4
FsVwhKsUtJ+kA9XBLnoFD9mc3thByPcBRNb7MAjL58TBb45TpDhvZt6QTW3gMGTC6dZtbMAk4lSm
ustpiV2ILPkdt4N+h73H4GbSMUClqQDcMTPD+t2h4LmJMCorN4uApK0QYuWxcppBD0UzEZz83wsk
vR1pHwd+guPSjWEG1u1MLesR8Mrm0PCCHGupApSPYshQ46FxtgF1uqOInW4/zZxswIgEjgn5IUAa
9OlWWoiANAMi96rMICtxJE5ekEAANbFtF/VuzljMPWizTH4oeci2QA2prWjwv0agLfqGjU4dqzzY
5LFKwYnkoNCOoCzBGWse0pj3P2MrKdQ253P6owkTxBWrvHiM7KxB2m8RvcnJKX9hWBcbpw6rjWM2
1HSn0KqwT1OlIfd1TqUbTcoONsQwi7u0SmMYZegYAMc3oJiYlHg3m6aLCSAGNLcAKwI746GHrCjd
SaFA0HCYhMdfyvE1FX120zsEfb7mZHoELUoekiQ3nmYgBSE3YoQIKF9AOAPWxGw+0qgOfhhAVQG5
Ec7gb/FqvhtqUAwB5JqcewwNAZeFmbSYaRBscYWTTPso5g4l5bGcwPsI8gZZV2DTiNthwPwEN85s
HVPEiHd3JZk7Nw8a0JcbI49/RidZbzXbfHRBT+8pvAl9CQQ2wMn5foSkstx0lTU9THkP/VI+WilW
cX2c/73s+6gtEXmHU+WmKkavpxyZrTHWKXn8Mcq0XFmDnlZV//+FlLqNILMRrdIAG+fPXX0NzttG
Od0PI0COA1ZeGLdrpqTvV9FSdxMYAMc1rYmN99jHD2aLQFhVr1Wxv6/iSN07gL0pqRIbVZxExgAo
J/y6N4BzqKWMsL1vgIoSd+ZqkNH3CzrQuP9d0LGotkvLigevav7U6btF7pwLk9OkHuIZBJ0dSnPI
fWbCCo58YIA6GCbJyK37Kl4pei09wKmJvqxIiyKdlURMNvDM/TYJr4Fj2jjJmiL49Bq+61Da5q/N
EStC7aTymZWp2yriNtgHCkOljH07yvuVE52l/qQvHLGASkszLHzqfDrRHqf0Fx2JoOrw79tJiwSL
oiwp/bFL9qLA2gdcFBD1Dmq4zC0ideNAUwV2Ww4s98G7ddOm9aI6c0FKXRnSC+2rWwdoi2JTMVal
X6knCKh3zLhLxdpB10Lz/p9loJg4TkfKwieqKv7a2H94rcmqJ7No4cPsjHlzycQHzM6/zRAm3URo
lqJ9QT6r7OyjUz+6rH++7OraGJY2zcIwnMF+BEC/GpphT+vaAgAmila60YKYRurJna3V92WrQAqL
QSzxIlZnKDBH5evgALWHVAlyPTS5P7UoKsVhdZ2nPDyWgKjsMjWEd2pWMKx08VoRY6nZtDGPZoLd
IBwyP6qMu8rCcozOiZvY7YshjPvzL5X9F1/0zdjXHQdG3QBNjPRNv8YK7WnqBusGZJ2g3rQDqo1z
1gO4D38c3UVpV08bCDKcj2oM2BNXliNAq+q7n61ErAOIwVN+W+coMoR2kz2aEcoCW6om/hNJCXaG
LxMK524NWFmGsBCr2NhlMkMo3xT4eDNUVLhpvyCTuAs2ppOLq5CYzVvZmFO7hY4e7M3OycrAHYeW
YLUrnGaHId8BHceD/B50gPFBUCfeRPCFGi4Dbhdw9XF8LxEKTXZGndlvfBwmoO5ksCOg9QGAWxs/
01nYP+gM6evBqNL61eZ2MW2o1U5PZSHa7TSC8l+nBFjuPrGOTRmbNz0ox77Kw/IOpn6B+IusAvmV
dcm4TbpWODscP1UgiTMHP70gRreNutp4i0DzSdwyN9pDI4p0E5uhAp/5lAzglmEePBBDBHjlsn2h
2USfjerENWMgJjM7uW+t0jwyBGZs0sJmv3lmOOG+yuNhb8Fl+wRGy3RXJgRwIpZjaR/P3gCu2k2W
2pFLcbTnnRDeV7lIUWyD7w0BG8jXAAKv38eVPeLDNVugcYPnfA+aXLItbIi2AiM2DlnAwLpVwgCS
ua62NRmKD9XP0X6e4vpu4lkEEijN96oxfqoqKvaR5IFwo/6U1AguSu5GFms2DtQ7BVIDwsSFCZwD
SYux3CHc+V0hrAgCXBpb93RoFCxm4FrddTVDdlsZGcA3RgNCbQpa4sVhl+FjWq9uGbadUAWNwAZG
FWiPgCgjn7BvCqDrQ3ugLzMQ11ciCDG/qcmxwt9F3AivYVCYw9VUoZyfWJ25qZw8eJ+GxHDtrAU/
yzarjQHTx9YoHYpPCaKCb8loOrj/MB1T7GGfWeMMRxWxU4yd2Xi1U1AfkTHmHkjuxo/iIn0ik0zA
yCTxFXqVuQFytTlGvEo3SPFK7kCmDTegnNQe6g6dSzgyZ4QorRsEoDBwGI12M8WGeTdKO8j3E/5r
v2XhDMSzYDdDybHQBgXxKAdSg8KuknfowRE9YAflDsS3yOVdyB9ytC8MtOwOYXVp7bZTA4dmSkrp
h1igXkdjoHa1rM3PrOzNm4x0ZBfOKPYiwUB+cCGS41QXCbyXWKK7dj22t6CFG7fOhPSNvRVk8a8k
gvhAYXP0aljDX7MABa2sHGy8a6SvMHOg+zwYy5u47cbXyXbSu4Jijwxk71w8GeHk4MDrBBCFeCzN
jyKwexg6IIxyS17YYtfYdnksbAqwMWi/WzJVmInTNHjpkqA/JCCOngI+DIqJBInIvykY6/GmdEx1
BLq84tsOpYTnAvgdwF5YWlcuAPrFM7ZGc71rZQ/HwkDb/jol8/QeOgT/dkxEplDbiW+NTODfqSSg
uxYswT6mD4YJWR3I6cbUGKY4fyHWSH+dn4YXVka2tjLC8U3d1GBq+mk2PApAbBGo8nj+0v+dUX83
wWuLoyjtHXC+seqSD/V1fGxcudk37lWyDT7gCaq2/GH2LM845LunyDsKYFPfxhW909JjaTuhvIIM
puhl7ksEztbwD5prW5OF9ZLuz5qSuoHPAuvhqSVPUQuOXsRv0kz+Pf/SFnYnuo0K44Gdqm2lz4z0
IDvEoFD6mJTtrgb4N6uHD4d0K4uOhXekO6kwdTtY+uEdwYLebKcanEkjNe39+QdZ2CrqwchTwIjl
BKSEby31KOVb4vCHlk2HufhVIdji/F2WXteplb7sTtJxwKmxKgZI2syrEkx1FwXUt5pNd1UyPCoO
Ek3aFJetMi1tWXSKP8IncY58Gx+bjzaW7C2sAb8FFz5aeWtLz6Pth/JBRg5E+rmPMf9oO+QGoQdv
OWsPWa3gzKyeZFgezr+6hUWe7qWyhQJuN8HOFCFIqCGBxB+YbjqkG4CuL7uDNv7jGV+igBq9V82t
QP0TkSos673eGV/scFw7Al16Dm2oRz3Iq0gbmzwHJYLJwgKtDJFZ8xkjtemi59DNVRRIUXDMg9GD
ytUbw+wYjemxMZJHmubb87dYGC26w4oSxFH1g0h8BAhtQpZu2eBFOJKfeenmyev5m/x3KvzNhKyb
rBIKyn6FkDq/fufv1e38rLwBcXJIS3kffzZ3nvOBBTL5cf5u35/rSnlqry9DE5i9hNUUxtVmNlGS
QGJLjlTgnoLnpcLcoyqsdkMCpaibJr1R7BEJVa/ULBZmNqnNCmWSMHxrKwsriNyLJT8KlXyef6qF
6V+3WFEkvZrIpJNeHL1z5zTdvGH9tTIjL11cG/04MeFD1c0SBK3pGfzXP1MHGHhYXQaHkrrRqu57
5HKCnY0gV6s9UJvL41DxYqXIstSHteE+8DxENgW0ZMqS5QEmGnUfCQNV02Iu/Q6W+z9ZbK1VIpd6
lzbqcyyMOhxZS09mgVv0n1PRYJs0ITkj2vC4AdCyAuL/wk+l7qNCJFRkFwNONmO4TFwcpUQfzJqt
n+f71MIMpvuoCidrE4TxjV5k/kZmkFvO7ak07jqIWDx/h4UBIU5N9mUsqtgenDIfseux1d/M5D/N
sX84f+mFhtAdVGBSoZiOFCo/qZKNOTMfBzYPnTPjdFE9Q5KztZD3Mdhr6LSld6UN7RaMVOy8yAgA
K4JB0mrT4TzPQagPjMj780+09LJOf//ysoaJyA6L98mTRGKFH8dbnIbSlZZYOGRGGMm/V5/sjHci
5DkC8pAxF8yT2DR93WwrpFndzmHTbCEgLvYlZfI1p4qorY1dCndFY0S3uYUj2Qzo/xT7p7B+A8zP
vAqCIveRpJi8d2LIfxupvebvWHrZ2uaA8MzugT5G4QsoHDePYuDIFcIg6UTcLJlXPhQLax7dTlXT
oq9jkZV+gb1bPhbAu/RXoDDtUugLczvz4nFFoLAwvwpt0sDRRUDjGRuSuRdbnjwiNG6fRk/nu83C
xXVLlY0YyYwjLNZ3lOo2QXUKlDHrx2lec9wt9EvdWCWNwSZWg8xdJHHE0K+NOyN12pVOvzB564Yq
gmORqGcGfj0wAcikdYvMcOso2owFvSrKNfvLQlvrzqo+CoIkn0jnZxHdS5EfcBKzGbvw1o4SD9lK
r0TEa8qdpfelTRUiVy1BjS3xG/FecX+C3eayltYmiLKvkYgM1qVf9clVXlQvI3OOvR39Pn/5pd+t
zRAzoSAsjzGkJbEJRaX9zEjz9/ylF8wEyNL8d/axhdXY2SRtj52OuUOoczfAdqS73EBYJSpt8RHW
ms4dAdv0TcQn75DkJy5bRutgdcMKsDBAcIUXV79khxAYREwgi2QbsgvXTzo2fUa8gQpmcPExOSGE
2izrWzwS2eeIFV6ZvxfGiW6k6hsCLDYCRzzEAPqxdWtLsKnMXYQst9X9xtI9ToPnywcoCDHUMyK4
10dd0bqjUsPWylP1+N85e9Gbndv3BltZti3MW7qXqp1rFJuhMfbrElhz5Jw5vbwxhuayVv9/MxVA
Woowx7NrhiS31AmvZwRi7dBW02HC8eLhfNde+FZxbbQryC/KEL5Nr6tOWvMueJ5sZD1HRnxN7LV1
1FLLaCNfZpIhx7gBnAcceCSFRFeJYf4mrXXohurNQnb5+YdZahNtCpBpN4Hy2XMvLLs/wKNvMpX8
BBNmZcG5dHltFpiM0gQ5GpieEq5lG1KTCaVSetn0pQPQ86iC04pgrUnG3lNFdDTCy8wwiKH7d2BU
0FYVQCFx4GfbD0iRAABR80fQDHR70XvXvVZ2H1UQczTE5z1SJstHOIFRqr9s9aGbqSQMKTIRfMQh
5S0b1E0FxGdqqMsmJp1ePkVIK5nmooCMOuuODCaSR0CYimuqGnPLoQ7c20W8WgVdGG26oSoBKkeN
COn2Zmf43TB2zRIoDfF0H1Ywryk1lm6iDWnOIP2qrLH2gxiysIk4IPanPspHn6K1LisV6P6qxm6r
tsHRjR8Vzi1V/XMe05Ua9MIo03nm0OYLUVidg1KBdBWWzCoDgF88ne+qS59y3Vs1AeVActoTHziw
l0oy5WFDcQht8jtHlGydUoQcYIPhTL8ABNydv+lSi2hbfPiDkhBH3xBtiV8430GulwV1Z3pk4uX8
DehphvumRKV7rFjaqtSEyQQxS3ngQWIXIs+8qJ5l5XS3dtLXT/lsUFBGOT9UjiTPSE1it2PByCsx
8vS+G0m+wmVZWKvqNqzBgSYSS/rKbyNwl816F0PSP8BaAb7tDQ3+dM7KrLPwVnWbkZUiYCPHht/j
PcB1lZJQ4bYvwTS8BVZ5GacaEYP/zp3QOgrsMBvqtR1ijV1iSOcuGZAeaDVjhgw4o72MXIHv7r93
iqqU2fFYEp8GOCdrab+dePjBRHt1vo8sjCvd84J8SBhECaUIviS1a9lT8DvPZbgJkYv5ef4Wp+/5
N73wP5nGlxVYG7TF1HU59+qi+g3quV8S5/H8pRfqJf91/C+XNmpldVGZBV6DQCwcQAIrzMgmHrs7
C4dJtLD9XvV/eL9GD19YsuheF5lxlMaCafaj/s2SzYmLCG3oXcPLHbXezj/T0j20aUHkqUFRqXS8
wZq2QQcBJo1dJv/Gg+OaMBqcv8tSu2tf/8GCtD6PR+ol5nxlhHnqYnX35gSzvfIJXWAvSt0FM3JR
jdkgap+OI6Fb+LrjTdKw/CUKormE/c4wwVPtOuTSc8B0wI6K7joY9u5H0pfwRBW12k2iEl6BnE4f
xWfx5EgpanecFZQR4HPdhU4A5JecZHTMLSf2u6kM05V96cI8olttzKws64aMrV+M2bU9QSDfWCEC
Gukzp2BknG+FhaGhE9aD3smGBgZA3067FvoIGDBlk6xNhQttrLtt1DTC0jBy1IuZcxXawXOeMKDE
u7XPy0JPJaf7fhl99ZgAvtGPBBVwiK2rNEOUmGDFHrrjv7QO472hSrpXdQdbbJLyK+TimUdzDIyD
M1a/lRkH2xCqh6OT9fWDcEoc8yNGfWVqWHq1p79/+XHQ+OHwv2+Jl9DkBsWvLZT528ta7fS5/Xpp
2VEhSc88Z5LdXQx69r6JknjlS7n0w7X9hJ20FLmPMVSQkWNetZ013NqsCu7P//alPqHNLrCOW11j
TYWPnONrhJH+HjKoM6xyZVm+NGq0aQXR1z2yuhnxsE29DvPXyXmVQwa905oI8vvfL3TRNA0BQ7Ho
zD0769OfsmiR1jO20uNDuupS+/4hhC6Y7uMuRY7X0PiZcS2T4oHQa0SGH6xubdh/P3CErpoOYSmI
WSohA0YAdSefLARJx1DD8ShDhb8/nG/qpcc4/f1LN+2aOVcGC5kXd4jBISX18FTI5U17z6qnt/M3
WWoPbQ4QMVJCcZrb+HPT3ze8ORCECueZ2p+//PeDQegAdmZ3gx3P3eT1vcDCWPkNjBjnL73UCNoo
zoG4ihyK0hwLAYxT4lM2duHWRv8HNb0UoDr75fyNFr6EwtFG9GTAz9SDx+KzH+37uJfefrzqDhSy
BLf9JZ/NJ3kX3pPrwGfHp/Qmeol/nb/xUttoY72ZO6NHqiScKdkzOCoQltVbO14pRS21jDbSY2aN
yiqazkcQ54caxAddjXFauLSuooYNLsxDjqJHbfV3s4wfbQkUzEXvRBdRIwaawAANSRD879kuovRv
Opd7DMBupVstjDpdPZ3U4IokcDx6ok3lbRLw+ZEoBQ8aLEdwhiEk7/yDLN1HG93In7AKHPJXYJgo
30npdTKVXg/eQ76K6FjoP7qOmmQ8Y2RK0A4wp5hZ9lpzWLwStoZn+H5PKHQOO1GFEqfwU68oe19a
YeymQfWcjeaDHcCipJJ6mw+ohJx/Yf9tzv5/HyJ0ibQzIjKDdzkWW2b/DvmmZ1h/xZDs42C+rbJx
azCgBmTnDRCibmSEHEfkf4Nf4LawgVkcmudYQS3IL5vadLFgGBOgBpyx9EM1eLXkh2AeV/rgUsNp
A5/C2MALBwu/XoZ3ucjuSWggIZ7/PP8mly6vDf3QDAez6ebOz1sA6izKX6ZsLtwoW2PDLEzNuixQ
5Y7JxiDD3DLdyf4aRdWjw4M9hUXANC7LlhS6ODCs+8BOC5yUTnn3OyeOX/H5bmrTy2J1hK4I7JHC
SplpYB2XVHsO5a5Y9SotlKtAgv/3016gaj5Xc91B7S8/MQv7mWO8hJxD09qpXdVODzxsn+EWROhG
fVmQm9DZ6iIMehPGyMy352Jn0fB6ajIgZtaWjguzvi4ITJIwy4ArTv0yF8iBt4DmdxBjflGX1cHq
/cj5PExt50/JWw4BsLQ+Wb8ykL8vQghd+xcqFbeNxGdWlQNO4Ka0jH9hYUE20pnpZ4NwujsyyOEF
jMD/cfalPXLrSLZ/ZXC/q0cUJVEaTDfwJGVmZapWu8pl9xfB26WofaGo5de/k+6e98q8pdQggUbj
uuwiKZIRDAZPnOODQMmaNvr9lXV4x6ExzcwVcbIlXbpztVEfFN2DkPeuNyJ7zANikj1E7e9FU5xq
JA1k/UCS63J5DtPsfzaILKoRJF3G1GdBmgRNGy6F2pXnAogl4Nm4kZxa8QM6VlBAWKNIobwa99Aj
fOGs5pFyDPq9KlEBsGQcXEhV21+3RXTU4JIgD0YH1sTLiNdaAb4mGXj9srFYKz5TRwu2FrJq87l1
Ob1mdh1yZNv8zQvF2e7f2Qk6PHCAoKNVcRxtCAacr4ZiJsqcAaMGKxHK25cy3ViQta84//zNlaKw
TNeaSvid0fJ3VVJB+k/snCLZuD2uuAAdDwiZUAkUkqjixeiPEL3f59TaeD9Ya1qL9invXMwk+Lt8
pJlUVX9RTGwgc1fsXwcC5oJMblrAL6LM2d2jIj8yLTfAxQiYgMV4ahUzwGTnOzuPeVeGsToNu5Pg
cX4USByRwqBgRBr+hGRLEQyKXidyhnzG70udlLOsrKkFd5YsYeD1vgB/6+SdEvc6kQBHxwGimNEF
9IOMcWN9aH2OemFUfCwb0d5KbKnDAJ2l9sqc9mVsVP+cQLPEnCEEN3CYdS/Mcg7elljUyr7SwYBD
oby+K3z0A+qFuSuOnks3EkG/HkrfsWodDWgIOpmywl3FtwcZDcTMQj+lNPZ9kqLevyU0SFAbd8da
BlSuL5P9VHD7tfU7CSjQ6Aa1Vc5B1oOiuCKl9WeRJSA3Ab1iMAp7/ojiR/rFtwhFBX0hbwezg75x
W1Y7izIzbEU+7OoRF4pRAdjS+nnxgiRs/3j5QF5bH82T9LXDMlwAhjjJizlIebpvnT5M7PEL693Y
yQkLkJ2+LmB1zov3xm2phYpympcSxX5+2CXOrpQ3ZbZV4LlySukgRA/c8HWZpENsgpaddXGLh5rJ
9iJe3DX1dUpbjmP9/gnzYLiDUaET2X+R6b4RWzCftdFrQQQDm3E2Os0Qo1iNmmepBkAxisBCVnDr
ZF2zEc2VcN9OJCTnxjjzuwEVxeYnCaKWy/toZfg6UBBEpKSZyIxIeKAzCsazLCBigqQaqiaDxLbv
8ko8X9fVeSu/2UWLKMD9QOkQAwSANH0VKGzSvPRxP4Rv6caNOGRltnTwIFhlGr/MG1QS5d0Xg5V7
x5TXHYI6YDAZirwy2gpRcCdfZZ/sM1JfF9/Ymj3jNQcltJA0AXXY0uyQdjRBwUTGKqhBu7/hEM9t
veMPbd2MXddkiYGD1rSdMDX8g1d1jxyiEpfXd23itRChsdicCprIuJ/pYfGtaHC3nkrWmtasN62T
1vdLPsZeB8GQVKrqxfPbbCNsWon+dCxg44CyOOtz8M2BWNuu693gg/AGeH2h3I3jdO0DNBOGnJ3p
OGWKY26sdiiq7gKVo7LyqonXYYB8LuHb0ryMUaxNfRQX19eVGoAR6HeTHQToeNtU4JRhw8+ksp0p
oCzdrJZa2ZA62m8eGel705Mxder2bpzm/BmIJ7BuNW5+c3lu1ro4r/kbp9MPkik6+DJOwN5pqjwa
YWrBIPOtB5WVldWhfj6YELOZ4NqN6/EtyKOfQe704/LY15o+//zN2I16GBPoBY3x6NpBj1qsbsvb
rLWsmWrO5WRkLVrmpRUYfArqLf2gtfnWLLWbDCa9Xqo4T51Y4J3M7PwXxunu8pSsNa+dtqKjrBoL
EztG4oA1k5fiDPyZ8y1gyspxqIP6iF31bq0yFSeq3BXuz3wyUSPKAwO64wXbImpZ+Qod2eeCR5S5
1YiYQQ330rBvZE2/QEfouj2vY/tMsyytubVVDB7NQArrJpcnVm/RaK8N/jx1b3blIKZ8SaG2EydN
raKCoBxkyMmtUYCw4qpF1vF8ter7iqICOCZnFqvMjSsz+zY39cfLza+4e50jvZNzwmSND+gT8WB0
BQrgXeMOrBsnlsnny32sGJiO5ON5UhZsamSc0lvbqA7W5G4ECis7VAfyCdDzCctCywAnfJSZuW89
9aHnyyHBYa6qaYvFZuVWriP6GLWbZDSIiqFo+Wc6i2M7dTKwqHjoekgtSFQ39z54+Dsv3UKNru0s
zbinxukptHdl3ODgCUeB/hIpSTCm3dZR+Wua3omBdEhfboxuPi5dH9tsrJ8yvLqeuCwBOvNlB0pV
0eNwGJ4mE/SeoGzOTBDcGecoqZVOjjdgn5EQDIjVFCSuY+6KxeJ1YLSDcIGaKqqHGdQg37hpDnOY
QUQFZBoSTICg7u660CudLf+9MlM6GhDCGr47566KCUWZIXjzXmo8yATmtHUtWNm/OgoQZR+z5Xfo
QNhPDKo32ZfLdrE2cM15AHAsDLDEqBjk3iL7MWS3/fzjctMrZq0j/SBfD2Eq2XUxy6y6CUifG03Q
m0CxAPblVHdJKc3ocldrs3P+ujcukFNQ/s1sVnhf8YJ2ul/AR39dy+ce37TsIScNrXe03FT/dLrv
IFa6rl3twHdbIzXHZjzPe7MDyd8dVVsSW2vzrp34hn/OQHhCxcUynUnr8k9d1RwcAcgQKNOvOxJ+
KXW+mZfUUaxRWZ6cOuDsLQLiOhDDW3wrL7u2oFp4TiBA1tiCZ4i0oAjAxrm+Renz1uPJL+fyjtPR
oXwCtdmu6gaYazmwGyNd0qD0TDvsuhwnKHS9ArEkgxEYnpHuuymHRrKlyrBwcxaMssqDoV7GLyMe
WyMoAKBKIqF4ZjNMkPUyJwHn50DrB98uyut2i47dS0XT2v7Sqdjs6/pTlvvZnZRZ9/nyXlzZMDpo
D5WbXd4KLk9+4UA+puH8aIyLjFJmQ7Yub/rddf2c+3+zZ8BtK8ounRQi8wWqAQzQEOF/mvOGRgYe
jq/sRfcFbQFiflupmDVPkv0s0yYU7dGyN+7sKzvT1BzCWIH3tTWwdfrmp8i++eUWPnOtYc0j2MQE
pRNFw54T43ADuQO/zlZNzSFMC0a8gA8Out/lS2aSHhSo/EOWOJ8ur+vayLUwofaHxTQTrKtvjc+k
9B+KmX+43PR50d4zVM0PACrue2AbU3FqWI924h1byZ4AVo8uN++927ytg+8WBn7fYjEBZDLlp5Ti
yTxJ7suODQF1zulDO/thKbx0X+7t/XmydRgeRFWWX9el2DYfiOJgoN66874/TbaOv0sXFLK2PXQF
YKstbkZZBcpSlOheHvda65rdIuybhsYEjY7yvF03iYCaVoS00uXW12ZFs1ePMN4ZJsaeg8NoNO4m
tQVYeN+v2TrWDuxnhjEvI+BioMM2jTlcxnY3ZB+mcivuWJsZzWYlqN+c/iyM4PYUql635IzznjdC
s7WJ0cwWioxz0qH8CGn4ARzJD6Z8vTzj799YoMn2ux/uKBjL3AI3iRbsO31ahwQqGqr6aEG1fmmT
jV2zNnzNdP0OqQfqIvHAMvYRBAQhaCufLn/Ar2rBv7oFWwfUedDzabJZIYnUJJkdtCMxzyT3dgTG
dDcCLwre1SvJotGtkCvwKpQ+mTbEz8Eqk0Wp1ZAbnwNkYvnOEhnKRyEz7lKx0TX9R7zPd8GAN7Cw
nFGrILzKu3ecGeTF0M4m4N5uyn1SpB5OFDLeMxClHywwxoOEnNtRUUJkKhFb9GsrG1jH9lW+RAYQ
ckgxZG1oUPj9x77pn+WC+tipOV6ey5Vl0uF9XeGZM4j1e7z3ZY9On3wFAn6rdnjFPDzNccw97E+5
rYonD5LgnZ3bO7woGqHDRmUHKA4owEufJXUoCR12cqnZfhYgEg3cJJ+AvhghpNP3w4tr99UtywR4
A5fWC+pUmDvoqvGnEjUZL6ZjORFX7bDHrLT7YZ69CK8aQJHUFt8LX3QvHIzRJ+qC9ycwwOmYhulE
qj/tobLAaN+pPeDcUCZQmTs9VMlc7xQkrHY+dlnoIGq2yleTgcf6oAqXRUCGmfdQnuqOjTmke7ui
+RPpufknaGDl65hL9WChjUPfoNRx8C3vBg4uCfyMOg8pSE1JkC6AUm5Y2doW0bynmQE4lYLXMHYc
cKNXabqHmtGzk1ZWSJEB2uhlbZOcf/4mcoNgSluc45NTnXwEQgIGt0XDsFLSZ+sgRpZTw19QUHsa
uyD9kXPQw4f5z/4L2ESK+/wLrcOkDLYAxGvfoblUPLbUsqjRGVQugpJ8TJaNrb62DJpLBaMUkMN1
AYeUnTwBim2nBElpEZSTii7b6fvpH9vT3KlXZ0Y2WLSIWc9/9Aro6oF/ABw+C0UPgkyeH/vWuKuL
ZMPHrkyVDlnsitFWtYD7tucvdguJ+K1TecUp6DBFkD53wwiRgbjxGn9HrV6BV7OfjmVDt5JKK6uh
IxXbEayadurlcVksJ+WUSyzbqf/TQVHSHR59tlim1qZIc2+JShfTc0HLLMtsNyn/CNLVD5dXeyUw
1aGJDUhDMwssoLFwXHng6SRfphbCH7aNGzyAb0XQjWA3Diy/H6+dtfNnvjHyweCulfiItaduhFIK
uGPBuHprLdNXPqjrTpu/wBZ7lXeqRkg2k+ybIOn3hdMtV7IS1uiwRZzOswsxxCJu52kIS6N+rpY8
Tiv2PA7yjvbqSm+owxTN1DdK1uOJ3p54NCJ3VnvmdTGfjkSUoBVmg7BwVRvbSJIvZvLt8oZacR86
8vBcQbwsliHj0p29nwXtxV4JB/XyS8Eem4GKsMtmAyzebhpBcs3aX+52xdh1DKKyheXmBa6eRmPt
AK/dc2YFfFOYbO300FGICuUHrjDx/JTIs3RPgwKRXQ8htDsQI2c3MqnqqDGJ2HNvqO4XmrCHyiXJ
obBE+TSnDb8HZUTycvlbCT2H/e+EpTpqsWwtiMfa59fZ5qyilVDnFmofkCEHLdny2TR7dWxTf3g1
GyVAC8Tcr9CCRdEgnVG1Ho2lDVLfpUSBAC0o21Ehm9hMhvYorTJ5GPzcjEyTsj1oONuvVsrUndek
bCcW2xkD17TTh4QA/m9YfvlNKknB3jMocQuG7DrgcskeMjkbt3YLciWIrk2P5lCzx7nyIbUEJPEB
daFzj1cMw4scVDh/AedB9ygbAcbjth4/Ja4QLykbxQ8yleld1Skv5H1rHsS8cNA0kiK7Rc3j8tFu
qnznDm3z4kq8k/LOZz+92mLg2+5I/gFp/ikcy2UCtJbPwPsx+iAXQYMMObWAuCS7dwYOtZyBt2XU
QDYpqKosPyBLLcDn1ty3ClIvooLE4Gi67IuyK+T9oRmwr1GnHg1SuQdVQhKQtUR+XoTjBEXhkdBp
of0yK1afMrOsQtyCZNgLlOmTYkZYiOr6uzFlxk+WONYhdd0kMmpX3o6mk4CuGnNfVq1zk4LOLgRm
nB0MyY1vZg8hVN9xeATGbUhjzRBf/uQNvbEfQQL/wlA6GMyOCeZvF8AXwGWtG24SHkooh4WAoaUv
A1SHdigpnB+RObSBjSHVY06pCjNf1QcK2ZQIdN3Jrms4sueo9wCLtpE4YTGrJa6o/2fXqPGQJDl0
rNymu61qfzwwxVBzAvbZzwsf+I+itKA7lI3A26VDvgWoXLPt88/fnBfZUti5yhDdp94BnGO4/+Iz
8+fLxrRyturIWX+AOFjunA9AILJpdZ+XGw2vxAa/ZHXfjJriIQmboy7OzMNgUuwk5499l5h/1gtJ
nwQXW5RDa1+gxZpCpdJuZInHM/MxB9C7TOlGPm+tZS3YhGoPKkSVlLFn3lRUBtBEDS7P+soRqmNk
007M9ugjjOU5zNg8Gs1HrqCklmc7BUWmy52s7BsdJutAu8yZEjxlSQhlGahvz8/oG9zgLzf/i4bh
HS+sI2WzAg6ncBhgT3Rod6ok+R3Qok1ou2S8mSvbjQzcdXcNrHHXFLTYjcIgN844lSElQ/dPXrNy
V45J/uHygFZiOR1RK52F1bVJ8fQ8+IFl3ZHs2cigp10O4CPNUEm+hWJYWT0dXjsSakOSGemCQXrR
khxbZCTUIMIFSsqZ/Xjd12hWLxtuJZBq6WPT4wRB+yxucBP396ah6lNbUPkK5S8vLFM/3V3X49kM
3lhsBi4wCVZ/GY9ddtsR7xnRyi13zDHMOXKzLuGn0t3Cvq7Ylo59re1Z+Y2AUzNaoIoBe8/tDazi
2upYv38G9PFmmhjwB05lDnfI6XUhiETg5xOImigwJu1B5WlcxZpp66yZi2kJNbBWxsxNeLgkgNJ3
iRInj4FShFQuVNMcmX0mU7W1+Vb8qs6emTOjxIs3kRAiGqt7C49oj7xBtYmquBW0mcw3dsPKAun4
2JGiKKxtoLg6pqa4tZyW3jmJ9f3yVltxTTqJJiGSWN2AbIpv1Q/IJfpQRRF7WnlbTwBrHZw3x5u9
zMyxb1U5+Se/eiiKh7T+6c3XpSB0LKxZubSWcyXjbKkjlOgHNQRsJg+ak1tlkmtTf/6oN4NvZ6ja
u2Yu42UegMcUmX9EHOdsuMm1qdHMXEFiQzW488aDY4LV1glQlhmQydk4NFe8sH2O2d8MvugkWSDi
IuMuH6CKKPG0CQrsm7OAdUjSPg8Hr31Vdf/j8k5a606zdqPtWmZMKcqAvahFjcJuWXbLTjzk7e5y
B2uLoQUBpO3GRvUcF7pmDgbSBiTbGPqKo9J5MufKhbyqggv0xvKYcecoRHsjrBbJ2Ia0UZsMGx2t
rPhfYLI26sqtBDvWZvnekY9QooxQynJ5ftbCAB0q25klvE7toOY24ROkJ8l0Q/Hcf5uzuTlmi4Fa
LwmvlHtAXA6T7z62OTSCDAp6/bYn465WULRitM42NuAvaMQ7cYkOrmUOx0MENATjxOvmIE/EYWin
XcGxfpOZfWmM9tkoyz2BxAxUHnycPku30ffaTGuZKsuyZltQnD0jYnSTPjbQWKiuS+noeFuappNR
1Njpff3NE1+p2ACBr435vPHfGCyUesfMpskQU8uP3PqlMFlIxi1I44r5/LrCv2kdKskjxB2hK6+6
bGca000HlamNnbdyFFLN9i23mXuLeUO81M4EbaTCgXRpVse0bdOzMFmzXwQeav3amr/K3LARw0Cj
cQdRtew429kYIjsBgkm/GXa5LK2DAJ3Vt8tjW/tszWukZmeTlDX+acpepqLbZSnf8Edry6Xlpy1Y
GXOM1j+5C1SJbBDu1zn7tvTuzVUj1yG6vTRRBXPOiM5irCCp43zOZb9V8bhCpWDrCN0s5/1sScSY
qAa0o9pI+NdFyGSXtG1+SspyghwwqAFQ3JdG4Blje9wY55AXyxzWpW08TlnTRVmF5TZBmBdLR1oP
0AKZNz5+ZUfp9J3toNq694GCHq0xgcfPDlXmeZEEP2WUJtnGEq71onkJYlOjgtQzop+yCfJzyW2R
h6S4sU1yna/Qkb499HcXPAvD4xenbozcLaDqCiONrcN7bTkTP5NoeAj7XXPMP/BYPZOoiop9uleB
G437+uif+mf71ou7QxVuvQGs4FdtHf5bWl2RgPYCt7tb+uAd5BFy5fsRBF2BcS/uQMuyL4/8cbzN
YtQhxukp2fnP9QZ0gqxUVEKE7XcnmXvuUoDbtYh5imLvcEpAs9o6w8vEMk5wncVtKYU+6yMKX1Eq
Cc16AGXpBPDlrHoCklzD8UJXWSDPVJV9C9IIvKwauJ1X4QKsFgVQyM7vwSZdnsaiKc8hU8mDsbU9
Am3Eyg8UW0TYm1kDUvCFPk1FCfycneJV3RwSYOEUnqYScKlRYpMjVNinBxQ4qE81xKX+9EnC7xpX
tp/9pUXI6kln7wJkHDEAXALH5+reqHmxz7gCuAI4kWdTchUODmiJy7PuQHHGPE/OVOxL05yQBx3r
m8QcppdaKXrMoL++E9D5/O4Mlod3Rdvt78Ap4+5Zl8+oZCytnWd3/HsH/b06UGODT2vwfhvkbVPd
N5A6+wjKfgPMrA41viZGx26tVpGAOyWPZulZfQAO1fQH88/cs7Q1XmjNh/vchUChMTo8HJrkm1My
8kpTiwctWAIfWU683VIh0blQVC9MRGVVlBTzCHV0UkL+VKpoqRt5a9gLRPOIWxgHz1T9hxlgENCt
2/KhdMfxlTtLlR5A60s/46KaBIlpYU8bKDnq2hSqGjVZgglcSa9d1SX7Gg95955duDGDyDkevw3/
WEycQqOvgopjD77e3ZwPDBpiQgDOCfnqJJhdOkRzZZVu0HQABQaStWqnQAB06xmUfGwaSs5llal/
on37CgoVauDQQvFT7EBCGbx8I1TUr3P+2rEFjpS+XzpAjjy/CTxxn5QvlxteObV09LnDp9rrxpqe
2gzfCTHjb73AV4mebXi8tTBUR4bXVFTJ2Hf0BO3QIvZovdy4uHZHi4FEcoXSxZpkaVSSCmoWkLdE
lbMIoFb7IIthOlCoWB4MfmUYqIPIIWFYJGSu4X6Xo6g+gdcj4O5GemPl8NAZZEsEgXOXllk8NQ/U
R4m3Nx3HghwgQ71xPP1KJbwTQOuAcjyNTaI+74IRJ/8zZA/FbZOU5NgkjXGD8sMFJfeS2d99VOO+
wEGUyG+AyrBwCjOYoDqP/+v6pxrJ0whmIKJydvx9WeftTUEICXt7FDd+UquDcNoaivAtlM9SXuNe
4i03M9jH9ozZ1lNrzmOA0H3YG6wxo0F1/NV3jPnUdnN7yKHBeuf5SXZfWNCWEo2VhqBJqHYNTY1d
4xhjVC+ej1Ig5UWsSwkEQwkBrX5SQHkT/6WMzLpB4rh7SiGAuVv6yQ59aFIGV+14nR83q/FaNtWF
D/tMvk61eLaV+TL7znUB5i8zeBNXF13T1HJCDlLwJ+a9Jtnz5WGvBK6/HgDftptbZwrzHHIdfbUv
+bxzeLZBd7G2c7UzlM0gyy4nbCuU4wbNMIZmW+/MTB3c9johQltHy3cewnhjQHiiorzaFU3E7pCR
k1W0ebtcmx8t/JZQSa+5gTcBQfr7fHJPTc827O6Xe3jH7nS0fIuXOKfzYdqQB1MyGMEWWh2Fy6uP
Hq+g2Mv6xq72nNvkc0n9k+zaLlikeC2H7IYajH8TZk4QfRj9chKO1+3JLNihIA2FqKncUvpbceV/
wciXvSsHY5RxNd8rUNnbkkbVYF53AukYeb/GyZZX59w6dHEzeiPbH5c39sru0zlt5yQtGTOxcNBC
PtHG+S4hsuFZPILNb2QGVxI6Oq3t0KYA8HL4ZCif+dWd0YD1rUSh3RR25XViULYOi09E3vpjQUUs
F/ejO4ufjT0d82S4p9mVN0BTy+A1I1hpxp6iJqSg8w6oArqzhXI2dvnaOmheYIJEd210VXsSvs13
ZS9J6Huj/VJ7zPm0MNJueJu1baqFMpnRT/6MGoLYLpedx28KqwaT3cYuXfsIzQu4o10pTnCNBUSI
BtQbn1GW9poLP7JQnXjVCUJ10LxC3daEl3EZW91eVl4AZZUw8Z8um8P7fozqGHmoe8sMpRAyliA8
D6DRgxS8LOnGPfr9yac6Tt5qwZHaeID6+u4S9fNhXJxosDdCvfcnn/rnn785oizDXUjp4c2lmfds
2XdzNKaQgt9Y2rWJOX/Sm9bhJzjHXQdL65YR7gBhuwVnWpuUc49vWuaI3GR6Trz32auZ/kxAAy+3
apPfdz3U12x2HnprWiZk3d3BHBB1EbEDvz0/TchHosKzFjd8VHN0ee/4GPBfzymq09KOizUqaWOK
aDc3UVP05U5MgOZBsN2+gSAJgDe17x9Mlr5Ysug3Es1rC6MZNANOn0L0AudOPj54dn3bk2rDV6w1
rZnzxCp/MoFAjqFlcQOR+L0ryVVlTFRH0Kc1Xm8ME5vVtZ6T+kPuf7+8BiubSYes27zgo4CCczxm
M+7c1A8oJ49uunGUvf+sQnW0uuXUdd+MiM5rO00/yNJg8TwzFY1L7oVWQt3QVFAodulSb6Shf6UA
39lVOog9dbG8vKt43BcgRQ/w3LI8I83h7ZfZm6IFVEkQ3KoIeGt7cEuRLEnvDcCCRIBLyrBL7ULE
LE3sA21tirRKP45fDCLwKKroYt9Y3owMilNzgNvBm+/yIJtH8wgMAzcDUOf3dw71B2QkayMEKEy9
GL5t1h8gObp8urxiK25LJ8XNJXQfOmScjuaymAfbxZWAVdzPghboqhiKB3Lr6rHWk+ZoMpMT4H6J
f6y9KvmhDAdFFb3yGgPEgS14jjiweRv7ZG0ban7Hz3y7chwYIuO999R2Ftl5aWLsTcerr7QgLWBQ
wDsskHzOTn4qAc0i8D1hxhrvy+VlWfsCza1IlXWpKnt+Mnv7G/OaO7ztcoghC2/jGF9xLjqgnCOk
qSpPeEeWkPsusR4c2TxfHvvKQuvY8WRUgIsPHjsqgmKPjsVDttxnHDSlY7VFgbYyfB1GbkKOECeA
wTB8+bFrvagS5cbmWRv++TB7cyCWqOZvMg8lPh5fTqb4aLXZjrZ+OGfOxtyvnFQ63e2YD0nJypEd
Lce/6xXfOxk9Zc2jADCjbcZIVNaPWri765bjvMXefE8N4+4qw2TH3Jk+WKR5ne3qUNhIoxZIp13X
h2bbtuG0tuEx+5i1yTnD1d23s7TDktElSvt+Y2VWjOIv8PHWNAerBbRJuflHT7q3Dpk+dJ67sW/X
mtdMmnQYd+JXPjgPhf95cuv+Q1skYHKsTTH+uDxRa31odj251BiyyfWOHEXup86fsyFAjZMRWJkF
T3hdJ1rgMLrKZ1lfeEfSGg9kUa+pUR9FO369qnkdTM7NlEyLSOixnJynXpgvScsObaV21zV/Pvzf
7Ne8k93k9D6FxAsSd6XaiQT/6UXXta5Zt3IVCmWlR4+ddzBbsPt2M55AtqrPVwJeHQLedpNCEaiD
5wdjn4zLnZ98cb3hAJaN0PL2l79gxT+55631Zn6SPumNDpZ1TIrkRwNZmAC8XQQU0NAOciq1Efic
LfeduEdH4HrI7aRNatOj048vxGkqsCGMHy5/wdosacdzv9SpD2UdeiS1H6m++actIYRcZc7j7E5N
AADex+s60ixaCrDhUEuwY9dZzeelmOURLEm4ifh4+AHiVx7Kusg2nuPWvkozbWOW4IRsSu8oDcgW
Z6AS92/z7qZclr2gL5c/aAVFQnWIbiaQXDEdAmHZiQHKnU2j+32p3UQGsuN85+Y0Cc0Gcucdyv4j
OpDp4+DWSRYIZthbNVwr55cO4bW8vlZtP7nHyXG9G2O0Yf6Nbx657cuAnqugDYlqhqBwLPcoRTNs
3C5WeOKpju1tpZF5rWHQI6hfjcAhczfGaY8a/YgMFX/wwaMdsDwBLXFjJnMkxeJ8skRSbnimldcc
qmN5BfX6zPFy+zg30/JspQQyqckwAzMwF1bOTnaZjzd8Hqg6SYAUE1R+5E0TmS2xANDKih14agdU
p7rz57mv/I1hnQ3/HVPVgb91L9y+IKlzpP78lEz1EspsmAIjmx4v77oVX+CcO37jcUYFCCSHmO1x
BENlGUhjsPeWsuotzWzrbCLvfcG54zcdVI4l5pRIdvRQDtMvYtek44cGRdgTqk1pysPS84JlqQ+4
1EdjkgIvbuxohZegl6xZQtN8dqYlsJ2HjHQBZD5uPJRMXP72FW+rI4JbiNU6LZ8RPWXTU2eIsHVv
qmJ+qLzXyx2sTa7mo+a0q9Q8OgwXMP5S52lcEL6xbiv1UVTHASPrYgqr4x4Ab0C+h6XNRGhMyXCE
GpSIZouVp3mxweLfTyARPtMCNuBnOoixVkG1dDKyQf/84/J3rjkNLSjhSAV19izTuGmGm2z096DJ
jEaSxqa7HLLSR0gaJ3RLfWGlNx0nPDkqqXxnTmNrcY8mBLjJgnyiV9/irL8zk37fo4Y58/rnyx/3
C2nyzg7WocPm0OZdnWP1ahTmNCHIRQE7SYzXsa7z+uhyp/FDOy2MeDSwncXgtJFXdONJWjyrwxQp
T1CdpqSMXCP1P5G2tAM8dg+fOXIAc6hY337zm4YvYW7lxWMtifGFzlzJHcqhIKgmpulfPvY/v0//
xX/Wj/8ac/+P/8afv9fN3AmeSu2P/3iuS/zvv8+/8//+ze+/8Y/Dz/r+a/mz1//Rb7+Ddv/db/RV
fv3tD7sKsKr5afjZzR9+9kMhf7WPEZ7/5f/2L//j569Wnufm59//+F4PoBVDa1zU1R///qvjj7//
cT5D//Nt8//+u/P4//7H/+n4uZUKMfC/WvufX/n5tZd//8Nw6N9cZJ59z7QsG+qPZ0Dp+PPXXzH6
NwdqPx5Emj2buc6ZMb+qO5ni1yzyN+YhJ2MS02SmZ57fpfp6+PV3jvM3Ezoqrs8YLquQGnD++J/h
/bY+/3+9/qMaysdaVLL/+x/v+Q/0rZ9JdgtC4jpJix1YDl4XKPomw6c3E/Hvnv43LZ9d4huvXDjc
lPaAlonLgkxMwdJdk304D1o7UcSC22E7UShi+uzRpMZjQQAfuW7Y54l6M2wU9lhVkif5zvy/zJ3Z
kt02k61fpV8Af4AgwOGWe6pdqkGlWbphSJZEEABHECDIpz+r3B1xbNp1KppX59ZhwyxsJIbMld+a
4/W+EywcysUkx32jb+6uZRSl1tSZPkX+TDtxqOrXDNxe+iE3B0GnqApLFunTGlp/u6JNBBnzJX/l
KvzS6JvbKSvHdW7Tzpz6eYQ7H1crthq+4wx7/jk3eztA0+nMk6BPrtHJTdVO32eqXxN+vPDl2618
zWzNh5SaE3RGRVmtd/WrZNaXht48NTG9fZ9zoU8Wx9PDYkz+LSe2f42S99Lwzy+Fv6zEdJiHOTGt
OanMhTedctF9mZEdDzTM+bbhQ0Dq4sYF3y7ZHwNqcDhj9gXQln1eovkVAkJmTgY+i0mfwYmY7OKc
PX/281z9ZU5qb4Gb71J9AtTusWSw8BZ92FOmfx58E5w0zrreRr05jcti/ljHprpahdz2rtDnmwDl
aHgNgOGak/iCIz5+LXf20irZRGaZCQbsDYadLV7ZYzSoAwfjZ983byKzjbNkSFuskiqoy1jNrGiA
ydm3ULYdHF5HUz/Uozl55NkLE+ryMGdoWN/16dsODtmacq1m7LRZbi65zWBhlEIsv2/wTWiuTbPO
lUXvNWz6miMam9piSafXXMhf+EnjzcmZMOfACcLoPYCq7kPX76gIYn1vmy0gfG7RurLgHcn8fQOz
6AJsz1cUfC998yYwUTOTNF+5gio2vna6ab7LTsTf9k33JjCHJLM2zLE6qSTR38aEWl3kdmzP+4bf
ROba0HqoeaJOJcAW0AHzmyUi4bJv8E18Gri9RxXFxDBjumMpWn3jkyk97Bt9E6Aq4vDEUU15HMe+
oBzdH3tw9Vgs25aJJEXhQtaTOlnHLZyt+M+4fC0D9MJi2TZMtMBJEFDQ6lMGCWQT+m8yUvO+0Nx2
O0SlSIc1RtElYuBH1KO9QbHkNcH+Sx++iczJP5s9jPhwPaNvOBbAyCv9tOun3LY3+Ey2DTpSscgx
LI3bj7Zp3u4behOcbYjTPGsx9JgiSzLF6S0dQ7overY9DMAFSz5aDN6gwC3EcXytWfylyd6EZbDc
jg3Os9Ni5oNkz51OqXoNevnS4JuwtKobF5pILJOB8IOVlJ+SfPm4b743UWlKAoqJg3gkUYabSxnl
i/iaglz0Wn7iha/f6sLTtAPsZzLqJNfpkJHPctzjw4qw/4fKOyUugEesTh00yShNg5pn1w+7pmWr
8u6FVA49H/KkmvkHIe6uFP2wbyPcyrs7mroQZCxPPg7JO0XDRy4q9krl8KXp3rw3y3aoQX2GuV8V
gV1DJjwi0Iu971Teip4ZlK9qGYw80RqSkLhtv+JBJPfthlvlc9lrvKQmIU/1BO1wRtCUDg/UfWf+
n06cf7mMoyqcx3WEwfv6ay5BIpd03+VtK3kmtIcBaswlJjxkxQiiGZ6bUbfz59yE5zTOFfTUWCuh
+o6zQhel0zsnfCt3Nlkdza55/jWftZlZNX2yVZ7d7AqgrUp59nXDWIXB00kUSlwYEq37Rt5caJ1g
uNIu+ClnNR1ETtGjkOjXmpdfCJ+tSjliEVxfPeYbAkdaqAY2cFVOXrNFfWn0TXAqBfObhTB5Yotv
CjpX6tCH2u+7vm2lycJ750OG0Ts6Pxg9/xpWkuyc9M21VpWgajDZyNNIMl7knJ/0avf0KGMj33K7
eQXw9SATeUoGhs4gpIgPUTO8JqV7adI3xyeqAg6EYXx6RvrD2r9N+i/7FuImNscmWwFVSiUAZgQo
6jn3T37Osl2ji636uOrQF66HDicQUL7LeGPWdddvKbbS43EB/HDIMTLQgRINfT+CQ/pjz5yAvvH3
pAcU/oshzyeEnscI/kiiPbjQ7FCiIZO6FR73A1yFoYvEAnd5KPzqjz7PXqN8/fsyEfkmNqU1SSPJ
gMGnu3q5NH7XmSny5//fX06elCFH7tE+eQJq7q435n59TT7y0hdvYhKuIyt4wxO+2BQRuht3HZVi
qy5u+eystCPOYXS2JZBLx6U87lsdm1DMB8joJfqbTvGa3DbzfbzUr0gSXpqLTSyaJaZz4DgUBqnU
Oxnbj61r9a5DWGw1xPBNrnQa8BN2hr8fs/t+KPcF+VZFHHgMG0+O44YvHyp3auW+RbeVD0eGk3G0
CEO0I/+xoEd2XeN9CSWx1QlPOfy1gXvDlaQv3aXUy3CI4eiwbwPZqnSbymhLw/OiRpfKaWVdecwc
2XXzRiXr77EYQ0u0dEOLwWG5/R1i0+hOClhW7/z2TUCaHHxqBZvqkxvWDJjAcAE6cQ8MD5tfxv7+
7X010WyAGvwk9Dh8XsvOJWdwPUTYF0HZJjZhHaWJqnqc8EY9afi3qew1qsMLwblV4HY+lcaj+frU
NNGNNEt7qOGTum/Stxrcbkh8Os7PwdlcUr48LqHfd9xslbcLQOY1OAjYrdrsRrfrcKFx2NPmgp9z
i27WjVY2ibHLLhN77qOp1gVt9lCz7FyMW+ktsEAL3jv4H4xosYfnhPupBsbf7drIt9hmB+R7zGaK
fSv6IFILfNW+qqNINyHqSsNm/rwjMpkfZFzaQ5I3dOda2QRoOnQ1CQGDGxAUZH2/knrX3Vtsmcwm
YxPyYNi2dGbfmoxE50Qu6XHfbG9CM13WCPgol558PnnYfdP2Dt70rwFtXojOdHN0JrSvdINuxnOt
xuoImER7XebhtXbDF0bfSmh1GykcRVNyrnzfXPJxWq8wRF32TfsWu5ym/RSiqcZOCC3+IU7RLy0T
9ZrG9aVv31xmNcnWZYYZ3Vnn1t2M1RqdAx7j+w6jrYKWlg2BXH1Izpnrm4dcVCscudRrndgvffvm
OgthZI9GaczM5DQBaUQ0gPpEfFciFfXHvx9GQJYQukYqOSe6hj6Nlcl1jDP9dtd636JrEw0MfE9T
cU7LMXqDM5vCa6Qqj/tG3xyk3SJZgM9acm7ypH0a+BBftXkVO/DSvG9ileKmOIQV8JXJBfcEUFS4
MRIM6n3fvonVOsvjVPA2Oc8uSw7KT9mXhju378Dbql3HZpVBO5Oc24WpG6Jl/NYP0/S069u3kta0
gaUzm7BmOs26oqW6uZ+ZIPuuL1txEGlJPNAUM9Mol3VFnwzrPZ0E2fnxm2oKtSUnC8HwGYPz+kCy
6NhkcFvaNzWbYE2jJUMnBhbNPMingYTmrvfZvO89JzaxmtV2ZbTGr4rUZHUiGgp6zXy2c943Ryow
3k3eVtjFBA/DB9G17Dd6LtOdE7OJVWfRP9QG7MB5bmDF1eW+SPPanPZN+yZWyaT92E/49lhqctcY
tB5Gpq727TNbqVBQi5xrUSXndSrRlRfppCBRtq+UJbZaIdVMQ5z1pQASapLnYcbDQJtE7Hs/bkWe
HGosNXKc2pPS7Gx9PJ0sb3Yud745V9EUFJVjJxGr0MlewkoNrINi/2PXr7qVC/ms7VfRzRjdmbTQ
oOIcQgS6/L7RN6Ga6GGwKm2w3oVnN7hAZoeVLXrfubrVDOVstK30NAE5hLiHMFGYAleCvNv37ZtY
RcNdBAgTTr5uYlCQt/oHmtbJrjqI2GqGhirKW2twaGO5t8d4Zv4keLcHMo/nEt+EqnDY20EHxCVV
8LcsHet7kczJztW+OVVhjDYnwtvkLG2yHEGLWk/9art9d9StdkhFQ0RyGmNzj9rqjtYRuaFrF79m
jPXChWMrHlqszKbBY7lnCcw0fTnwouPRa7b0L42+CVUfOeYmRsR5ycr6V847fumQg30Npv3S8Jtj
taJ6gKYYmQykSCMovMVynSPfv3Jo/1mD22rVsWq2KqJ2mnNmNKbeujk/RZ3OgLSh7iYtuStSKeA1
B1vD6+LGN3kEAOmoFfugccXfudPFz3/3X5K/M54LPelw9parU1+6JbW/DQdteFc8b9mujs+ycU0k
zq61+naUooL0sn+tf/D5J/63yducvQaMe2u5EGflSXudwBtUh2dHkRocvcEctV/Go5nmat/l808L
xL9MlRHa4ZWFjVVykpy4ZfUJmlW277EVb0JcSEqGia9Yx2DrnNoWIMIYJJ99o28FSIJmMkEzT3Im
tmpuuho2eKvo11eW8QtBspUgyWdZfVobeAaKJcErjsBpD6S2Ytci+ocIaSpn+E/jmkKnpv8Zepu8
mat2+bBv9E2Aw7u+RJ8orilTzNiJkTm/Gac63Xf5/IcOiQ5YyQQXODX5xRyJSsdffdWxfRoqsaWt
hjQZZ7FgfAt2GvpU1jS9lJ6TsHPuNwdyAKEKaAIuzmXVT58zauu7FbZ9r5TgXwjgLTMVOkRfJ8+r
0sbaVweDPfaQ513+2MR1fCy1XQuHet1r7ssvLdPNEe2Rplcs1ek5Zr06Wj72D90cqX0v3y3AEsqE
FTANZKkqA1whTIjkAekMvu8lsBUpJWguDbTHvWtB7fxjWwc01zUrf78rCLZCJYEFs/CA+4WlcJ1D
aW06o+Vsn8BKbKVKWR6NOlQCuRiIOaJDO3Z2OGAPist916OtXilC5dlU2HrOQ8PWTy4r+e8xz3am
NLacRg7FT+8ZRocAOgcQrv8Cu7bXSEkvrMmtYEm38ey9SDG4D+E90L/RI7eVeSXAXhp9E74N69AK
SzL8rqBKvfVkiQ4pXpH73gJbyVJGBZGktek5n+auvJZZ1L2fEAVk55rfxCtBJ0tPWZOfxQi/nhLN
PmeytOnORbM5cNXAXcb7Lj9bq+KHxjT0Lrc63Vc33UqXuIZRMBzK8nNm0TxEXJp/rMZ+3ncV2WqX
LNjdWeTi/JzyQV37RTZF1Qe/byfbEhbbsltdRpIcd0INEZCImz9kFXe/du01WwHTAkl47h3DvCdk
+QRh1NQUylfNvifkFrGYpFLndbrkZ6LZMB3FasA2z8t82Zes2mqYRi1BvK56oJxHNRa0bZK3QDnP
+wr5W7JiE5dB+bEtzwucwI9oJveQMvX2uG/qNxfmjiYqsWlXIl8ioJFC4r2Ai4/fOfomXLta5B1H
B+Y51hOyAg0lgOeafOfvugnXSqMfFAqYEknxdnzXq1Q+uInsa8njWy1TY9CvVGkAumWPaz0cHOOH
qXWwvdkz8XwraKplmTeZ9OV5APT3RGKivjdtM/3YN/rmCTzGdqkca8m5niHaS7xiZ+FRP9w3+uaC
nIYczAoOH0WZN9FHWBuZYz/L19x5/v2E4ltR09rrGBjkBoiWZgknh7zbZZ5ItGuP51tpU9OSUdnc
lOfKGnMg46LfprGO/9g3M5vTdQmdDs9FsjOs69i9jGAbIxvQU/aNvgnWlcpmStxCzjAACl9YqGB/
kdJ118uc55tg5anqmQYW/9zCjPY89+oBbI59CSWeb2K1bOZosN1cnuFDAnT+EsoirFLuuhbwrdip
9EkLvr4nZ+5Ff5oIVZeZjfvEQ3wreAK5EPnMVRAAVU21XgfTD+/jMunjnV+/CdaqmWJrqpicIxiu
D1jsU0jhQ6/nfRkrtML/PaOj0jiLBo4/AHn35MjjrPwc8/o1f5YX4nWrfoJZahusxF7jlnF4I5dF
XXkVXnsQvjT68z//S4oF1wCWLpnANrw4c2Xolvqk4cj62mv2eQr+mTD6h8N93+OVuXQzOWfSwRWi
dIFe0OPkzhpWDbDU6JJ03Re9WzEUNGiZaXgg58Wmc9FVMUN7SWd3jr6J3rpLKMpAK/bkOMS3lFe8
GJFf2HW7/IfBfQ0xFHy1q+piZzHzWxqL5GOHpM64693At4IomXfLFDI6XCYXlWckRecb1dud28NW
FDURBhBo2tlLB1PKo1u8bou1q9ffu7blrSyKOyHrCK3NlzQP43GSwsJPFq6s+0bfBq9cSFKzhly4
w+VVdma+DErs6+vhW1FUCbv0ksSivIil9RI5CpL84jBN2JXs4ltlFIW2H/Z9U3WjGaHtsW9R4U70
GHau+n8wB2F+3cGxrbpJe04Lz7y7m3pd7VyV2/MWjOqaUzbeWDdxAmhx1YPLIJt9jbE83cSsdm3c
aFgb3sxajIc+w6/aAv2wc+FsjtwBKlha6krc9MrkF0gB+icdT/ueJXyrkeq0m7EuA7mpBzArZ9H+
Mulsv+5a81uJ1Jh5NTd10199zM03Ean+Zz+1r6kv0abx77v+1pleOwrPPeb6q1ymuHojkOkqo0s6
xbFo7xYmHcnRR2MVfdNnXcrv9TyT7MKieCl/zSym8VKYVo01HONs1ztVSLKS6Z7wtPXtgegFRvAp
WEHqx9DOS1OkjIYlLgigSuxWdk73sDNey5yeVe1j/YOEuO9YsfJkjr6mz/9JwA2yHlawhJfR3LZl
Xjf3qUxVewunwr766lo3gL7VwzBlfE+HwZn+oJdp4jDkRjhXPwibo6osNGWd+klmMs3A3uUuVB9L
1PgHX3BOJBZdt4zlYxdxFe6Ajl+T8WBhfjIdI9DSyne9B6LgvqNrtpIjGJiLepcOTke+mENFQ3pc
+kWMn8w4GnlB00DbX/PMZfAHnXzju6OnxsDGIJVuHa7ryHOo/imRwxcGc+f2IeuifKgP88hh5g6h
BBuawzyHLPvZcNhZPqDcNdAvzWQ8o0cfNTWeX10IWToeWgbmOv7YKdOLu3qMOQxHO2Q8+rEacLmH
Ys4GVfeHJQ4lbQqIjlnaFRIM+HYshkXRHu5Xc9k9KPiyiqexEhYjZIIQBlN6wcCnOlUZjqJHZVut
HnK2enOT43HS4w8qebecJxtl5s2aZbV5UqHpZ3bEAd+tFykWYe+ti1GQKmqCsvv7NRfgmh+mPE2q
oQAQrepvJI0E+drEE3BzRQ1ZYAp2WoB4pEOKJYh5fqZOz9YdIUiMx/mAzrcljt8synhk7Wi0TGtR
hjYV6gJAj6nsYVgtESjktFmZ1IcoRqbgu4+Btf7oapbJj0MpBj+iLxy0kxqm2yygVZ7EVSyvietE
8q22zKjfE03Jqs5Qgq+sLXwCT/vhkEivwo0K+Kuiy9KU1pBCoTc+okXUpvj/ntocijfExNy57De1
lYxBNgRzFi2AQ+Za8oWskxPqMMo1Xv+IQNYgPzlNTXNEG8Q0HKTq8+YUgyEeWjiF6OcAg0+yHE7o
Ju7ycJRt5/PwhtddHI1nRdNkak8EjOeYHoSLJYr4aVY38y+GhIN7N1EIlr8Ow9rTX91YM3NmZR+X
xTTD1rsaif0M2iu9eMK7a9bh7E5gztIXo/BBHnFpQJjTkSIY4BdbT39EFjP5c1CWwXBrbZtouW2R
7Unv0Ohs2btsGFL08+J5aZ6aJKlv50jTtznLDf85uN7ejlBK3MXMxYd4SNW5T0CIiOoIh3pdl+o9
19Fc/aySJOaXKs1lCvxpHORQ3gfTTfoOrG8YwLtDgE+prr44cMs7fc9XmbP6tl3GBsGTdFU3frLY
THh3GlVIa3mE0HHubg0Qz344qk5VajhysyTz5wQs9PUXictq/Gh92oMrPknky2nhYkA/n2RU4vQ+
GhwkUXswc6rVWmCzIWEAdTer6v4MM5dmZDcp9WALXdCAmNiyaICoGX6jGayHGVMFfMfUQzIOikdW
THzJGARRTqnhK1BaZRafA+5+Jj8AN6N9V4C8CD+UYiV8oENBF8CFvgjsvPm7kbVzArAamQBozz2E
OPi22c/8t5nGuHuqpc2GL6FruqgpeOC9eyipYuH7XHkFWY1aaF9fTCn8CKbQ0NfOFNTJpo7Oc5Wk
wWMHHWPN7jQM7+ElZ3g7IBU2ZmVch4OBr3r0Jbh5oaeU64T/dgSPNnO1XZV35gz3uFGfI8os8Mpe
ubYrdB38ehao+aTvJdr46Q/8rG4GeDJkom4KnCRz/jb0NRfhbOXkzc9VhYF8A71sgmtwxYaWA+1a
tfBHuMD5biID6DMA0T8mMibDkcG/nl5pDYvFuEgTDyc9Mszlz0UbL590amb32JWDYBdMTcX/MBlv
IrT9ZSKrPuJa4JQuTKabyhfSNu18zQa+DgHy9Wym8BLEwYttYuK+ZfMhdcZVH5E36KYbOjI7f7EG
nibkMIha6vlkpjBM8wFWMNQ/uQG70r1V0jxDXCAgOURpRvURrpx51hS266KnVPLJFcA11gxIUD4H
85mULlm7J7wEFOopI9rpVP9mSfs1Pc2R7QMMBSDsoAVjrXUXqLMjvhQlUmkmKxraLc0PYQKvRdHm
cp7LoxxGDsdTJ0GP0ejkr+SjSt2IDb4sA/+uamra5rh6NUVzgVabsU+KlmGMzzZLc/vYaK269iKp
kjq7tJEfM3qKqojUb1jXUrs8zpnXsPfLYVFarffxuuK3KoZoMmONXOdCS3rsGGlUc2wTnbbtYeif
n+LFtMakf+qnzKaqKJd1YcNpnZETbMGKFVWbPZphrr6WpBO4QIRxYuFXhL8doMQ0Zsr/5POcQ9EV
4GgxF4YEeNTBOnWODxWhJVIHgLjN2TvqImhWq9zWPi9Qo0IC4Hddrn4Zzj1qZPlH7Jfwoy88r3MQ
+FniXHIZk95rVbStZMuPBdvn+KZkeqG3akjX+UNrVuvvOYVZHT1Mg66fTR/xE1Gvix7huMqPYbZY
IAdmpzQaD7GIp7o7LIE14RPOAEW+uXRJ4buoWFOml0rlsfylctOOH8bMwanxwrtYZtFhMMmQ3wk6
ZFVycK7T3h7qqIc1ydKGmubH3Edt74uBYHN6N5PUY2vmfODt2xhaK3ct8zAlTyvV1FfgW9RiVQc2
TVVrDyPmJIO8sYrT52dtC3MxDUc5dBGlEYvN+7ztcPAXnZBi+kbC7KtfvSq57aEDbmaYrHvoDtTX
XPegisBU0qj4c+RzFctiGDs8d4oycyuBz7sEbyg62bXtNeJtwfVRFN7wRb0RiR+TdyhDx/l74HAH
M+GXYABMwsxzqFtky4D4lEWyVrq/zXgp1CezOtH+kbK6Z0vB2zhgowAxOUr+gHCz86FgANXXn6ul
KseqqDKCm1IRelEO1wYeGTAhxbkm2SdrBlh/FbWnkmAC4RmEpVXC/Ku6iBq3XnaowUsEEMR4QeB8
l4MX4nDfAkizKurG9OVVSmcxg3oJ0R1uKDz7FBtsjed+jZ6RU+0KnNiXpYu1PoeBzSN8vyzqGV+b
Ne/sEz5FVBJwANPYNzPtLHubNDyD4UQSkqhIm9Z1B5LrKTIHBU5b+a4reRivUTCGnQFGbTtcz32X
f5xSGUZ0ONpq+VqucBB1xSIJLLWLSNKO35MVMfFEF9WruOiHfNVdUVeJMDW6l8wEge6wdBUMBHjw
LWxL6cxrrk9xbqv0l9UgaQF7TUWOf79RKCXfiAaH1Od1KdMUZs1ZJ75UEfYTsJ4xYU9gpAv/KLsm
9g8BEh74ypo2RXcdHttzdju1dpx+R/0KJjuleSpgUeIiCXtUHyv3RffgVbyHIYmR7/xMYtcVHfqS
l0+6tnBDRHFYzlGRwf+j+zRSFHB/rk0WtdEpHn1I5oKhYjl/0PkA1+fCV3Mvrsug5jq9aSpl0Gda
S+KaIip7J35FTiuB41VXzacZmwjmB/m7WmAOAinxKyCeh+FNWBuzfqd9r54WPMzEXergUFb4ydG3
oXPoMYnrsc4/1nWtfHPAe2oU90TnWn+Fw7ZUjxopC3YeFeLwe2UHxORBizIXaMKK8hgtkxH/5cuO
5E8L2vYDnlozoeKmpYC6XFERz6YPnWGT/LHkY4Y/H1u9Xh7TuTUNog3k8Pa+Is+0flbJuf0Sw1EX
v3SfpPSq+qof7kYqQ3zxrtb6gxC9bHTh9cKaG9NzKAMJ7nafXO6T/tGV3uuLhWExGQpP24x8kP1Q
sV8awjF3wck3hKKN2BLBWYalWJWRYvZIYQpC70buyvxT27eGY8/ORH+Mapf1H0PLkb3ELK8IArum
E7oJXIIb2ROx84RMtdOwsD55MRB99Jmf0newVQ3sdvQVT2/UOhuDHoSQm4cYRqgw02xW7D4fYFcW
xKFrR9fhtKlgI7wmyro3lM4yeQfmW+P1oWxTM1VQc2eOv0PSTtizCl5jJ5w5qF9nvqaCXnrbZOmJ
9nC8sEd0JPP5BHqCbO9w90z9bZpVUQLrNVdVZxUjQm+btU1K6GVXhadxWkfDXek1faZAuq7Wb+qG
zwaqlwiuvVe6TC47MryOzYOHzMxenVxR8E2k6eDs6/CFyQ2cberkIYgsi+8aigrKUSRE9fhYdHul
8CrKVgC9x0R3f1RJk9kvDjYp0WNkYr7guYeOpOSx6q0eT6OdRn+XzHB7v/JymLDnR87Ta83HKNyh
YRRYiCJRE8+/6a7uwzmrV99+0IhisBbUGg2XMcYT6DHxlve4WmUoLnrkl1je3BvdsvXBJ5jo1hwc
CZSpq1gqTtajT8q6reEXvKQ5CI0sIfG+euG280o0UOR2ilfXgBMRSJWmg5FjgyL2t30pF4FUyV/y
7AMrEVd+lPAepsMb1Prpg247va+2tO29Ys3kUtyT1qvopC1mGw0fFnQCPO379k3VLRXrOLRxN1+H
pI5umTTq8/ON+ZVv/1OZ9y81gmeA8F+nppqjsVqWWl9NZ2SvThy+3ni58bG8CqiuaIHuJlUdp4QR
LPulgWKTAmb8q841nlqqq8RDjYU0Ib2Kq9caDrzPx6UgfFxiHEQZug2P3DUZ/gWYdVblhQ0dvF+U
7llaGCNJdU/ytLW3la8jiWVtUUKjK4Cor6ytl9JhmzwkDNLgPgyzgmue4vlw9mM+hRtbRvPvjk6R
PmqQTV4rHb9Qz9laJIRBx8TbxV49GGnk1tRdTsQxriPaHfNuRdKmEOXKxRG5B5K5g+Q5nuEQA0ZE
IIG20qXAiTHbUyQmMp6DKe14kzcxE4CHl0Qf+hatcu7EJ01yCKaH0bT2AW//BBeyaepdNgFTa20/
PkIaOaNhoS8lHg+QpA+3z0q6Dp2Hpcaj+lQr4rQ4mdCp9MhGuczYMbHvsItOKhYuvhqj+UPTWVRC
CpP4RoYCrh+Gajxm8XxfLgOg70jbwPzYygM8D+CkzmaggE5NRYL1tzwLuX9osqRy+kHPdm7r458h
8b8Chd/XsEm33e9piwH/Gzn80f8aJzf++q/77739L8ivf37Hpbzd/jf/H6LDUS/9f5HDm19t/f2v
3HD8+/+NDefJf5I4jimSghSsW/Gs3/5vajiP/8NRDBE5ClkJ1PzPxgL/Aw3n0X9iGkUsg8Edx9v9
uW36f5jhcfafDO6qGUjinHPkWfP/DTI8/1MD8n83nJQmNAFgkvE8hY8pyoOb2ueY2GkhSJWcsrGt
IVjo5ZEnkUejh0wPnCfVQQzxhNt4On2MsTIv8IP/xuF3oWp9L4lODiH91KzqWi3953hJbq2s3qTd
ctRjdIOUyU3Xo/Yw1xxegIGfkVgqxqptPmli5Rut+qu2QLQ0eXmIxzE5woXVfIvREflAK3tOzfqE
IniJUz1mt0FH9xS8r0jX7CTGDjeq4AopWlWENPyoyq4Hp7jChR73UphGNO+HzN/UKstPq7OfyFKD
sN/P2MKFYm/lCENUPE/fTZO4VL5S9zVvs3eJatzTrHBxgTmiOQVvo5swDlNBkvFk8VR+dN17W3Yf
KbImMcedn+lqKkBmdLiUBF8EUIQKWzfXCc/6syrjtmjHJP9oaf9Ylb04541+6F083Sy+6s9riM0P
6+k5SSJ19albCzQv2P/D3pckR4+jWV4lL8AwEBwALpuDzy7JNUsbmvRL4gSCIwbyOrXqRZ8iL9bP
IzK7osMsrS0XtSizzkVuFBEmuZPA970xcZFgnrROtUeP4ttAaQCkVUzJ2tqTpm4ZKxcTlttEG1GZ
eWs5Cl7UWqjj2KAwNedPk+9khmE9aab6yS4gmLAquBeQ22EWeQC/NDAYgKP3U/7W6UXHIwa5WNfg
o7EvYNRc9vPKXnpn+gacqBPpRDSJ4EBKh16m5souk3kbGO9Vtlh73XJ9zxlCqFtcJlgF+zGWgXqg
FYADXCsFNtRufGIEU3/giCjmbCavTuhhfZrIU8RvYRW4WWYNeHR6lT2AuDA8RG5udmNYnMJ56hMf
0um4wMYZ17JOAHuMCQrbAUKg8/lZCx7dTBORG7L27607m0+/o9NOOuJJj5h056hck6Be79oaip+O
rw0gRGT0uba2cevQE53sknoMMJFiAaCTnJ1E64wxIMMuK6Rz5+b1t0QQMVZR3ABtePC6dorRV7ti
F28AA4qEGmnTulGfNXmGUO955GCBKRITP0tpcCdUzYyR3YSxDwTtFsuTSFoCJU/jmGnHbKmf9bJ4
B0hblmzAI7kZm+a+Nxz4FxfFnSfbMq01C5KBNEGiQpN/VwJPTJXbJwCoHq6T0bvxPGETlA4MySqc
MOVypWhZReJF7+fLPcKmgfoRsD+IlJFukoeg8Smv6mM02OFXA6n6Wbs089fKi5WuYZ3as2GJzmIC
3O+N4mn1XNRsui6U8/62ZMV8Wa3qX6XlQDB9Ip4whiE/C7zLRqDzJlkEx4MCo730ijYNHHUPiGs4
B0Uh04UN7QUg/WfkN+aM9tT2oO0kU+LWVebAhIomDTGLeTNiIArjRRmREsmGcxUMC2ZTOoF1gObd
FLQ8oGVBvjSgVe4mUg5ugmYVKJzRfRHXU6B+OY7T7pbS9jIZ60CcEeW9Xggm6xQAeaUSn631k+vk
7m0jB3SKtktOZyxBil4fmNDeN2Vtb2cZmiNwannPfKTlxFCOwFqGXXgs48oUVaLysBxjW6t1q1ca
ZGZg5gnpNzirJnA6gHnK6qD6AWm/jZZ4kVSxRmmAXh2KN3P0PqqCFy8jA3sFuyMw9onPK+RMNZIK
6qbcYQLEU49rvd1PIe72WKKbPHOhj3luFf6YlTOsjYQ4p1AsSxh7OT76Cgv3GdVJ5s5Svf6aPGaT
Sli1X4Nq/kR3fBU3QMrNZlGov3MxhMbKGZpPH/tPMrNxvXGto4ASFQ0K3/s1zM+j15abNVARxkwa
6mfp4k2dghGfZLHmTcqw8wHvXP0NwDSwedKsK5qPkFwwKpT4aPy9ezKU9uKtNry3AxmPfhkgnS8K
Ry+OGMqTlytWSiK5PLGqd/ZmobZN2NzhreK1YsngyC8Y/YYdYWo+jR6BTtM1NEETIZS4ZT0cpeuw
tMVRfANLPX8FdSQyB/63bWVkUcS9AQyKnqS2S6ho848BRT8ISPeFfq9NyG8R1TjvBpTXXwrkr2zK
QCMKFkdcIkbiJxEQvw3y+cQTwX89A0ah9mFg7AH6wnzT4F7djrB/y8Qurq7ipZ2D7zaq3RPqXusX
vhaoLGrdqkpbEQxPjoympNGUA17JSVJAfI7VGPRQL8PTzO10Ru1bKeIWSbQ4pSXle3C9sK506xiX
VE1bNAWDF6Rhl0CMHIDEqZAQc81GSkEjUCRHrdMJ/UIrEJcyPJKOqRdeVuulCEhzqfLiY85LdwPE
AG2mgoP/tJ1Eskftp1MPeM7OHXsdmnL6XJyqfiw8vhw8Renx2mySdb4Zmnixpt+oMADt7SrEOGKl
6XYDCfrN1PfizikU33SrNjfBYJ6CsJp3EQ2CpGd5EC+h314wEbF0ro3ZWubPKTQ1QSJ6PZwatYg4
b1yWlmZlOyJXlSJq0NnxktFN0XTe+7J2ePaKddg44Gw3npO/ANRdfkBItCdF2x74VXRBjIB+CrB8
onZx2ljPwAA5AwTHtd0vUYkvY5NraffK8F3HyCNE6RkYWZggjbvHU7n1ItyxJajOZBYq9ueJxn7u
pn3PuiRq6yn1i0rG7UBF7Iwo/UMvw7bU4WuBXNu4wwZxxm+b8EC9TgvixH2r0kiFdsd7Kr71tDb3
kub182wXADhTNb3mIcMn5Mjbdgmd7Vy73rlBSfAGQGj1wq2O7pGPEsQA+oKsCw16hqrSxAH6RA4Y
Gu79qEkagwELIPo2tDJzmaNTW7Pb1i/hNYdTG29f2piKxlf3uQid+7CFV88O/n3p+G8LcebXoKjf
WgcobABQd1dhskKLk5dT0NnTxp8LtRc8T3uPrwlchGIztwuMYSX0FUPx4wxtWpa4gQfJGhBihRfL
Mp/TdpJJ6Nc7H1Q+lPmGwKM7gAYG3ZPxdngkhPQ75jBMDU2eNUjIMm3PAaUO3xwv6myGe9s+KGZ2
3A/fokpmpefdEC3c2IZFhv1o0w7BVkVftlvux7FpswGURgxFkgvhADjj0dyUvL9RmLJUxdvMEH03
4epsai02gPBjXKZbZCFk3PNsFirK0srn7FiJdtOQBWjgFD056+om0BCCkO7mTIfYmgft25SKwmIk
ras08Nkbp8GW6xBpdk5zCHQB3K79AeqHH5qHXotJQMTRDze+Rzd9YH9suDwpEqwp0PoVw1AfD1DH
BU4wncIAefGV7vtEIkBsR8MQydoDjQCrA4nHZee8Yquutn4Bgl9NxRY42rZbghT1QF7sF826Q1BN
cM9hOexhAk4mP790VCAhBDw32c4mWGLl60sO1dltAVfJIZjwccm+Apqw+MdhnOekLXGC4zVwmEkp
ims6JHGLR9ARZTzn3fKw0FnjgVeY1sriJNiUGKdetxGpfmbbYP2mGu2AsnbiRXQ8AdTqh7FFkXIs
w/WliCxPkOuizj2plYpXLB5eyI8RKgB3c1SwY6BbKeOGO92LGZ05Lmxr9sHIxQG/+rozTKHHYBzH
7Yj6W9SeufkTyd0u0SJit6os0dfMmw6c+VKmEbVOzCvtALz3UFrcw9FdiLnD+VneMtKRXShmeudG
jj4jih2LrlLDfS6D8tXHfbZBztV6FG0B2JSHvD2BnMElJu3ymHMx9Bl6Ttqkj2CtZc24JoCNdWK9
3MfkbKsb32h+mJbGT/wR0+fkLqK5RqXrbyPRHgqmF2v/sN4N69CQ1KPSvemimWcMcPnB8Nw9dl6e
J/0gVTIbQl8UXZsTAIn6Dj7KLnXlPN/0/e/C5ZrEfbDUFwbIAfSwcF5xBPB31TTB0S4Y4SPmqyOQ
ojmBDkkly9J85B5m3rB15M5ng7MrBtPEwfzVFnLHw1wlqnefeS+3qBvIGN2i0vwF9cUHvv6AJkw8
Tn8QtQKpST+4saJ9xlR7Gud8R+vinFOcvI01Sd3lW76KGPlSj3OrvzFeT/vOLcHT+OZt9PMK6P58
WzZ3SG7cuSEGKN0hkXQor6/p0tTpmNd6Oxroo3K+chBzYoynq4tLm0bfwgeIeX/VIOeGO7g+Zy+D
e1JkIVpRrh00xWsnqvlg2rXIdN1xoDLB3VhdBSII/sDxWmL6LjvnUaN3I49DQCpfpGr6TE3zmjYh
iucxdjc9VpaWIfx2FZdKleFt5ejHQHbCi0fHc6GZpd7wpqCeMDHkUH2Sw7n5qTw1ZRFYP1gUp+F1
QjSCjb0ulwDNLRQFkxqz2b3KTloHC7PsQfp6i5lOPrixGPxgfnb62m7qpuiee9DyJyB8Tw2p5wfa
DDYFtNs4sSws5CEjSBFSdPygJoOFzw29OowhFcMmvvhssXExgJkXhU8+qkkRF2e1N28HFxb6lpNu
Ew6G/1juQ9GsfErwZ4XVrmHttB0Z8gSCvkHTTC7Gk6waE9ugV9uyNXLP5rJ7drDQogqzYw9AxWYQ
FVrvGj3r7RzNwOGrPN8NUrBPtKkWx0KS8f6aFBsb6rtHLYZyPOigFVuocuq9Cw/dDhVOw34w4aun
6ZYTtJRBPDexNDCij1GUy7Mhqs2r7sLufg67NVOt7wlsMhPYY+OiebmZ9PqxFnwa07Fh3k2JMsI0
8NiCk7nRLxNOio0zTj3mEphp8nyBQ7jVUm+qEOICNJ12GFEqfuowcGFFN/2YQMz8osJIX99Q983h
GFwhxw6r2MmrBbwwhD/YwnJTP7W44g6LL9Sh5C35YjmSC2Iyq+hAcUUfgfSiKQU0q3OjSd5lCJz2
F8huwvzQWnEOIVz4poP49vuxRj1b4G0a/DABSSrPFTIgD+hYqTPr0XDBOjjqtAqgKpN0dB4jHzKs
qo5YQhCzuJXoIXoDVYLLwJnFRQpFjxTW6wwx0eqppr4OoXALJVa7WuM1R9UqVlqwMdsIORtVHK0q
fGvddcAJaGR9CXOMFXEEkBNQkcZUbTgApsaIQ5MH5tjZOdh52jPvPSlwvHVkaSCfgFrsvaT9d4Oi
77vBeKDp/Wg4R9HSIOsdM0i9gp3CReRXeBBKcw55sKTRsnxAG/Gmg/yuQBViDKDmOIspXVr1j8yl
/wq4s/+WD/P4/T0D7/xvAHJeDdj/GuWMP8bPj69u+jPMef03/lmPGP2Gd92lhHoY2Rm/+nL/UY8Y
RL+hEY7TyHMDlwMjAjr6D6TT9X4DhukiqiGiLsNqDhD0H0gnfoQe44gDVIICknOE9f4b5Yi/u/r/
E+gEzEqR6B1A8IfSXsLcv3rtZB1Nkva+k9SBe8KkXMwpqK4qW0ESKxSHtP6YOTl11jhaqrVKpsmh
DqiBYAQGENLxUEJC+ROsMJEmaOA039rBVbKOnV9kJQprXExOrvly8RbFOCvgXQAweR5DsXrb/4+3
/7Wqk15DW/71s/jw9//o/vbYtX//n3/7kF9/uxv//r/kr6r//vOz+ft/4o+Hk/0GmanLojAkLEIV
+tV39sezGeInrhdGUeR6VxT8mrH/z0fztzDyPTwoEEMGAQUQ9H8eTYf8BnwL2Dv+h+cy9BGB8W9V
d/4epPCfTyfDjYRugBDpxWDIqU+jvwjphU/tgiCnuKsAK5i532O/nSzIc28Hz814bvBkQsQ81ysQ
J6EAybUcZlpUdnkHDXGNSFtcwE+Ax4e7IGcFQJtiWd+XQTspyiu6RyD58/8zEh6fwJ8cTfitfddF
7UCIuxf/7/61d7qBQFmMDKdujyZyBJq4d2VVLBj3ATpfCg/6rpJrefG93C0TbJTFLXSeww+n1Dt7
oNQPHjqBnx0y1rfChmxOFLq9TybExMqR5vpa4Ud+rNtePuLbRr9PC0oym0kVnkCegBGDKtr5NeI6
+SbYhu4Bv9oNRLr6s/Z1dXaKnGUB8VZsNbnKnyl604RW8FzBye7IhK3XrA9erHiv0RmeYLkJThiI
Aa32k9Mlf3pC7/74Mv9coopD7k8fFieMMpg53MAPwgiSqr962GYaccGuHxZDLTuJbkoFWTo6g/2M
shkjEazX8X/ZQfHf7aYCTfWvT4f/gYF7/L/5uGvCxR9ngct+c3EMuMj/YAAFrr6PP46C6DdcMxGJ
woAygrf+Gp7wTz4uwvseBmjwBfcBi8eVtv/HLQV+z4Oq1CeeC3KAMHjn/51bKvzdTvSnkwDXJ4lc
kD249X5/p/5CyNVFNZcoMAD/hPr4A5KfkkgsmTXsNS9KhMiw4RCNEyK3t15PdpX158y376yqVaKx
8CXCleVjFCwQD8J90TyZusscYCoLoAhTPsJ50gBXDLa5d0WrvCJxqyAElNlXsaB2U1WP0wJ6D30v
ew0ecPQ9OBRLMDxzhVdF71UEgLJ5naegO3nR5ziqwwLMEnAOpHd2bFIfxeJd0aQ1B11j+4MNtYCY
lp6lpEkw8csQEXiQXqCHiudoSYTD9gMYxESQ9bY0ZkpzXJk0p0MCuW6yMCdzxrOBXWaEQQT54Aci
ljfABHNcj811LUHuKAT/EoLsKX/Vi7OjDXQOtlZZFaBWr3jvsCCW5uD27/MMeqzir2GT+X0DDTpc
Ll8Y0WNpX7SjaLo01NuxCPj0RCGjCiGpV+RpEO1WTnA4NBDglTiDoTt76tYDUI8UEgzkbTTzSUwk
9moJ/tGzx6hxdgyLqA8WRPlNcYBZGFhtXe58cw+7yMGU0j6zwUsm/siiW4gI8HcGPMH4n9jO3o51
6SXSbSHKxsi9Qhx0GRASO5Zk50BNOtD2ROw7/BLRRbgR+KaeD48QDSuUm3fPMw57Z5zf26jLiOEv
6OmMBRneqN8fZkgTu/GhLqeknSrYDAoDVLmcixRUEDDWsduJjmYs+kSoyhlHJCZpq9Pe9tCXmgPu
Qp7CfrTX8GFoPlTPwD+SwSAYKK4JjB91eS/X5cH49fC5Dsp88/4FWw0MKcsHkuTSIud3qhZ3IwTf
Yri48MI4YPUckaeRZ4u0bfsuaXuGhYa164kCEphG/5H50fRslXwCNjLFsLC0u6pb6s1Q51BdECJi
1blb67kAjbyUSZ0E8gmDKlTd5+suDqHWEYXsOkExZzJzH1aQ6ObqLMnbIp1UtWvr4NJH+XPX4SOF
2qtpDr6g8dQIAr3o1nTtPm9rUCDnPtznYZ14gNdJ6e+s00FKorDYt09YYJKAfdVAe7ruiDv5dmrL
LvZ64KTHgKrNovURED0Wo+kRWe4PFWpqsegu9RPtj/hHz6HXKMBFfhrq97X9jKYLENKDV6rUdkAy
+7SEfLhojhioY6s6/P7ucoT56tPNGSSVoHX98pJjLc89RJwMYw4V8ogvGf2mzpSgB+1pWMjduNYv
S8FvCPiZFUg1KD34H9y4tEPC2UFwKU5RBWoz6h+HsLj0bO9ZsWe5hgEpcHft1IVJYSGlofXQx4C3
VNx7dudMzo+tWHUMeH3nNuPZG9SPqar3dkQXwbrUr12xsm1ZEjCcHhxP9QymqRpSWQfLr+v2iGrd
nl+MgCZe5HIG3SdpJj33sfQ1WrEth2R+jdTG6QHWQVhs9ma0ZVI7HLhhNN7RKXgYve6+4ebcROMW
glT506AZ6xnuQeg6FfhOSNEeA1iGZOTE+ML6arpvimoTTOWhINMOE9VZAWhDk0w8sul9RbNjMrfw
7QT00xUoHcrn47g4D/nM64TVbz625hqt15nluthIoDWJwxc3A91hUt8BQTkUWTF85CABi06ypNP0
Vno/Bri4qUP7qvxjt66AEZR+4dBbAEQuyi+TG6AZgevAtzcu0bKzzZKRnE+IdEfvK7hJ8m5Uw07u
WOZJKXmXVdM8ZwyxJVtgROF+4EwB3wgc+NZu4VRa0hqwThEja76KveG1pfyxdEeyrSNnwj2xkl8a
dUIglQQqFddhycKAZcPwQtnwWjMRwAnxOrYHB0lX90P11U8C77NgCdS3QHEvyMcGppv3kK+GqcNu
K3IANxCraDt7v7oRUylejR4n5HAE5ruHK+QdiosyzXm+Qz7BoZkIUuWhCe7wyIIKhZKvLCTAtCWB
xCYGepDmC0k6658FMAeLgmBI6cstWV5RzgMM3nkja52CVb6qSvxmG6wdywTrWLxwc4/tLKvNeKJ8
PfUthMpB+OC5BKwtgfDu2Lf8hvXV+2StiUtlT8h+AVEpYj0+VBTkZqrCPMZDQskKnvXC/eKtBX9X
GCCOFU8V4Dj/YcD5OlCSlKR490EH0UYDJGq2RYeBPopuYTiJebefxtNUvObz8I7CcbhIDtpjsE8M
yLAZY+2yDI6TtGRj2jgF3D7zlnXOObDirWLoHxqeWjG+8n5ZYpyCR+7C9mgKb8kkYWPM8w52l1Ag
PWVmN2FflACWZVzqEXqJqw9lMvrkmOYCwxHkqysKz+G8X3e9XZOW3cjCbBl6JqqivBE+jzvsF8US
ffnLuCkGUD58RGJoMBcJvDdbpaujrYe9AvVQ9BgzsIEnQaf1Hsm3UA6Jekl7v3nrnO4xN/LTF/3R
juCBDEiMtqYJVpeTgwi7bu70g5LuBkaYL2qbMEWz4tccRi+zC7GiKeaDjzc/LiaK5p4W5P5CXeeY
OxAVAYifgLdzYFkrrpI3Gzo48OzqQU9cx5AJv7rFYvd2gEpuoNzGHO7DK0mXEv042HrfRdGczE6F
hIwoQ2Dia+C1j46bX9wB2vMB2CRsckCSq2FJ+lWAW8FRBcJ1g3Vz03RRArfNsQ/tJrdb5dVJp/qk
DtXzHGosaxALQeENEqNabUwoJpO1QycGcPtO3iqkWbgQnhBDyRYGv6OFtiGUzUEyvRMNi3PfHCu5
xXTQKa/a4xKjSTPlGzjOtiuwytBWtx3WB0Wcb41Cox4KHqAYF2gqH3qvvSA0+ZZCwOCUHaDAvH3z
fJhEVPjQDPMbIT9t621V9+NCe2Kmo1t8FAFUkZ7cGwIvoGN2bIDuZYZvF68NwVgnz2V/1vw9pwei
n1280bn00V6Tmf4QLC8yktlAll1T72CEgJJdQouhUyd6BkyfcPMBHTgUXHZDm5sK/6K2EA6NEJUw
P7UkeKxFkMjO7oxb4rpo3+vrgDcTSV9GEcBsCDm6x4Ey8jjgdtlRA1MaDdnRRQwOA9NOHPVQGx5m
FUQZyBH6IRyvkmqOhW9OVQeWi436pi73cM0dLVxgMmzJjbVDWin/16iGJLLYNnnd7dwZliWvwKnb
73oRyYT2VToEEvaI7hI2FOOb/ZRXjduq0N2uEZXO6QH+mL0oBEDNFQtp2D3xespmPty705mOeAxK
elHVD4NbbXURFNYR6ObowVvlXeTSKoXdooxH2MlAfz0jQhrzx5zlVe7G3phnMjCbvoqefT3uK4xO
N46o4PaGmjaZGhycXgnjAKo30fmuWxvGIaqoCAy/Ft8FnCR8g9BaqFEPXnBWrYW2WHg/QGufOoM/
wfX8pCgVu4fLKN+Fi8FKAblcN6DFU0Or04+fISdzGqGzMQltd4SE9V7I6B0Wy2x1nVs6urfz0uxN
9xV0A+qysTi0pQ97KCopKW7bKagf1PokYbRG0UdCu2nvNVEKsT5U8B0/EzEd3HF8Ri7troqWF6C8
zw2jZ1G5R9wTYKUw13TkOHgkBd15pl0HUQy14HbU0U4DTXpfG5zZFqI91gLs9jdlWVMcxKCe+ro8
DiGBGAre9jVcQAG7Sdupx3padxGsEVh0Hhd85I5p0wkKr6he5Qk2DJ5OM4jdUM9PvIVyo1bo+YFS
cFv7UBiRIkj7ev4AX0/gEyC/MLqOb6HE+d9Yl9wULaqsdaXldm3oDNXVuMgUl26Q5rX0R3CosFrB
DnJkeV/tCgphb+96O44YlD18tWk15w8CHq07YYFc6Gnsn8Z1xIkLD5Bhtw5EabcWzs44dHuygZuy
TaOgR78ZdCptj/5ijZ+EPA0l4vsUlIQ4+lD3Kp0Xy7v8zkEs+ag9CkXkbDdL7sFJ74F6V8GjdZwb
zgdo9jqOJ7LvLN+MjnGTgIQ6pnLddRxrX6dVxlmJImOOdaCWLH9HmN9dTaChowEmdpc2t0vN1g01
zbQXzczjvulwHPgs67vu0ET5PYOGJ+7QsVxWHbhtKe9GDR2kll9VDZX0ONM0hFkiG6oGQG4rP9yw
ru+qupi+3GCddlxwqPCIm5gKo9vgeWtiWO1seedMp5n5UBsgBgnyzCoZKhVBWIiLDNwK3LLEASfv
P169RCloZlA62LQCCbe3pR+aTt6mQx7CrvKpkxqICOJ1CmHS16O3x/yz7d0Rh18PxQv0OvGEPEp8
SZteji6cdbdwMO4rNl4mEt22GP/KKo/dRn+xFaYSf1UxOMg0H9wf5Pec5BreMgWN+vVloZA50RbT
4+w62P7AqoJgkuWtBT647XzsuPOMry0HwZ/0QTttYC+miXs1dM5keu9H+gpn173X090ysVM3DNns
yVuLJ/vYVD+Dz99GJH+biP3Iqk4b2XyPOoirKf+AO3VH2188ei6M++y508Mo/MfAtjCbLeUvh4Uf
wTi9g6Z9YxD1VR7+esent205imxcw4++wKtAkFcdlRiZ7byfkEDswQpVVV8w3yzHMuyqFOx1EWvt
hXEwBVeJH/yQQA4Bf2KbVuvLSIJi0zlQEA/IMq4h1oCQbwVxeKG9LXeeeO8hNYKkEcbuKphvOwa1
RiCESEM1nVcxlTfItPDiYOFJy7vNCifySsjzhCtkEu3jdF0JK/VZ2t+1qmuPgya0KZ/rLcioQ1cU
L0KWDx1sRXkw3SDALA0Ehql+/dIV3Iq4eBOIifMY0qh0gJEJ0hMMbYvJFk5SIhCc4FT30DBt5sZv
gGcsHx4LDwzNsSc4nn4qjDluUR/FoO8k0V/RHA4pvlks/Qws7CpfYSLYwP/fg5n3MLTLTI78dawR
UAXdObTHV1M9ZUXCaFrU7ntVz3fI/tsFK8R/14uEhkMmeA2XtH9dVotU0PUg/Gg7TgGefPcgXe9I
jIqJUE8BCGZIkBHojHp5jT6XxjVpVTUxq7wkwCgZRzipmnBBYDVsrAXwIeXRl7UuTAwl5s53J6zZ
SDgw876E2Lhm7ANhCjuYGg6qwk0IcFt5gDRs7og4Us0QL5E4FRhRF527d17v3cy8TWbPeYZ3QCed
0w+4cWtOYCA3eldMvTpBYV5iFLV7LZYJW2s9zy+YiNQJnsRfyMeIZzilXIPRD+FAwNI0DDJ6QaAI
NnHr7ks0bN4Ydh1OUCINR+Pac3thphBFaoLQXOoJSUVAM2CShLe7hp32de7pwfQNQKnIhUBYl6hw
rafPIQyyyH7V1k9RF/ZYVvZGV953J/0ZJ6YZbgqvR8FuACfOU4GYhAaAFHSa6YCb18/UctUQ4Xkq
NgwqzF3tTOR+yOURvzbkKWR6kAu+wRUvSTYbBGxbz97qq8gI7uJA4xP04CcU+OadCLkm3XAuSbVp
2rDbkplLwOgUaWzwpOzVKlIOMUZRTVkpyuc8QLc1LEGxMkFwCgDmwDXXkcTFiuzVy2sv+H7sF38j
/WlIgx6RXOHU3Y+Az09qsUvG4B02oAG3EDEcVg+XcgMZfgzWq3kcxn6EflYjtsOUTYo8b/SiAwqC
qdf+gpslC9x+vqsVCv6uKIVkPjaRnZlZCmfkxm1JsSF50QxZZfHYz7oIb3DINy8c/sy4xi6A8/pN
LchwLaAZC+awhdISQg0l5uVGBZN9Wtpq+XAEKX4aCbBT3QztNUeo+OXRudoW14gOGG8gw4NWVwMU
OQhI1hsnPGjxHEDJVHV5UsCiHnMVQGAGaw38Sg0Lw6329pP1f7wK2Ac0nlkbVJerUNKr143O4eKK
IyRQlap/cTyyh4T83uAlht6+vJ+IzsH6Bz9zOW6vMwoM5FlOTmV9dFyY+EPof4Jp647ikXu/vFmj
d6fPUARxH0m9pO3gnZkyXxRunw3kHXuETBwrRCvv6Jrf1/5wHqi7JRbQFHq0xU7PePTF/6buPJYj
x64t+isvNEcFzIUbaPAygfTMZJIsugmCLAPvPb7+LVR3S8VsiqVWxBsopFB0qwwI4AI4d5+915mv
S5CEN1UqX6Xgw1ay3wkYDlr4kHhPNVAetbmx05vSyDZYSbcejvATwpSh++icyRpXib4waXA+T2Sq
lnWkZ24nR05RJkdRD1eh91pot2MrlGVHCq3SHsfCrfRHRvOBQHCGKV1aHaDHQVpOfJWkJpAcKfNc
UdYdpcj0iOaBdVveKAoKiKkpOzPn65co7AWU8pbAFfu3UH+S5BSSQ2xgjKJAR6VfWLF1ExaMUW+M
ZzKqtFUM2zUqFSpNk5oIK+U+0u8IWDs677KGT2yLlkACdJ/kys4yEHsgEixqOdr48riUKPbUtEdF
UMXWZ9czEnlQ+25cNKP1MHiAd3XPWvSSSNlJM0tL6spF1jzV0qlGlB7xPRSqi/nPGfVhPeMnjTpy
cJXzOsJd4zuyP/SPsLa/S6b/fX6qjK5Yylm5lir5sQGkwUqcbgryLBhUdn3mVNkWHXRXm/rWCOSF
pIfMNlt39kPM2gE5dG7T/DkWMvNNOs+Fd7S1G17HfXObz68K6S43bCef9CW0p0U0NFddJ9alPL+c
7XU2fBmU5LnG8jp5j0RNcfuv+tH6FrHDkRA/4zZ1GH22NEZ5bZjtLh6aVZC6WevG6m0w4ER6SazH
MekWXvCVV/berjqXwShLI36qw88oGnIargukdllMDprCsU50uNdsGRTlKGBBxB0WHT2r96n/HUrU
ghDgVeXhBfHltTXDt8cRa3MpnEzXKNjIwMjWwisiC3P3A1arFZtcLqDwCWTiGtG2ZLW3Uned4Dhf
xgazCVOxCSVsnrpxrWe3lvaStNoCv5/b5epNmrChr4S0btWuWYgqPtWEij32bERMNFcxEmfQKof8
hA79oT0bU/+aCv9rrvAVHOqCgZaqE5X+Wce9N/HGK7MQF+xEYyINsl2FD68gqmOUD2V3zOiCeP29
ooWrwv8+0EsoY3xAD1l/6jHv2ul9TjAlo3Ym+5leT1Ir70CfbCVyBx2tiKE2MO82bhJbOxF2B7nK
EYR9p9Mew6nZhkV/l6jPSU/YoTNvyBSvgU4tDChDirf39ScRWhswFuB3bPNzq2M+o34+iDhch2Wy
z5uTZ7f5nRIG6E3SpsQbqOQkY2qbqOJtGHl7VTNwhEtrTR1Xke5jnABmoap89K1lk12X5MUmyeMj
eNOLu4xUCm3e9MoIXb95btXdiNjbbOcMgVk1+JEJlsg7ejxKdfgxL3WfFleTzKVDnAx2sbWtw2kr
+Tt83nze3ZhCMWRACWyKExPJV7r8LPEJjw5Fvht84uvUD8FwJ7roqg/dRB75gHisnZ1NtjqMfQd0
kgOUm+TpbMnNN+H0FVejY0fDGdPTohweLDEufbUGm1FfoS/n/Sw7E3zQ2UL2Gnlb/1rFzZQo2hrb
WSDCY0WKJaaDRWp+SZidHAlfOKtz8AuQmdFPWKFs74HXPxj5zCXzrGd7gicGxae0yRukIqAGyiIv
vg3ZvVY/qJ4bqnz/CvOmTPmtSn4FwOIuUpNNwownaSJXk0r3lRK5TUijo0vDRSlU15rWY0HUri+W
Fpb0vDrCgeKJW5d2/6RF5wkjVIZYboqFiIpDlq0tUhrIw43GiyXkHaWuhI3ReFBelcm6DYjJL6r0
2qZ8oFFB+wNTi2KbeywxpeOnTDxTRXrVJRFGeNt8GMdec8G3b2K2X5RPbpxPW1UxFnQKnBoaUMBN
TMq8Zc3JJlZqzySI0zpRAQ+kCywM9BoZMz3g44N1u5StdCtGbM5NcigUJNukPdRTkxPnKk5N4L30
Rv4M2wYts33QhVU+4NbOdnCwKAqVuLgC4fAUD4+TPNULua6/YOw8VOm01NoYraddhm3hWoHTyNYq
lU7x7ENEIsdFhoNR4nVsEAU4eTInPT7LyU1Yj2RKMHqSk/kshHwaTXEYSy9dDfV6UEeyHXRtZ9H3
LqYVASFNd1MCTExaW6QFv3N86TM3te9H5b6MjswFhVnWLCYJ6hirdNSIHKgHAnrXSv2l16RtmFdb
1Xqxm/AmQodVw2tPbujLVLOlfe3rjUup0Mf5NkiY0uQG3qPa7zP9Fp37WKUaFXgzLVWdGKQuI0PV
ZXNLnhyndqM92XrvJPaT1RWHwtAcezYOliBbzNLihZJuo4QJkaP2NfNfBfKx06JU4o4uF4FnhqvS
zI4oBhpqVDEsY9EdOpkfspbDZdbrmxS34inzqvjJmDwGxI7qNU9Y40Z0StwpWFtoErb0xE6bh4qp
MUHdPsVTtgziaYUj5OynQbGQjfCbV5fsztQru/OnXUhooYn9TVlrFdJctgE5UzhRxHouFfRpBFEH
HMKmMyWb1jLxjKKSXkF9HLOJTq4ki2MS29beCpvurpvEiyHznGf2cKOgDw129b1tyi1YEJzopDlp
fKH52wiUy6qhKzIMZ9uO5JeG1MimnlprZ1RsKqcGLNXLSKsdWr4yIBYhsvidkW5Ne5zJfCVJC99w
Ms8fUAWD8gw372Zq2X+Ac/1sq762RIssloFXyDxVtb+JUkU7p8rKA1ZEgX3qg5K1JWHiT0PthQhj
iJDqk1WnAXKC+6gtrGbsNznOJt5dcug9sDW0WUL2tI8Uv1lbvS3t0rJVdNcY/ZjJDUnhiLTaFObw
4GPNXTAicXBF9dATd5EC/YW48gryGK1sod778sQmjEmHCRZtdWZVlFt6xCvfKldVHWwLVT40tgxE
sVskcF0XuToMuwi6W9HawWGIK9lJJkle26yka9MY90ruQ0RKCF9ts1hPVnJhjvi4oyR5UNtCRK6K
TrKua6EGDtE8s2WjpGHE0w3/LgQdri7MOkC+jAOO60QjFG4jcetCa3YwZg2XPo62bwXnVNN3QKVt
YozxnhUyTMgr8jUR0RsdAz1IFVqkNnidUwEDba1ljBiOoeB+NusCGGequWw28+Vk9tVCKdjddIU8
OHDfaJgHcnPLAFjNRdNXrvtEDnwyXkaz0aaEbnU7pBOuCTUcz2VX0iUnG66sCpXdMYh/QACacht7
xZfWgpx1zDwclcvEz7WnPjXL790s8/oqoX5gj5KTxGX1fZoxSrY/td94Bjs+J1p7mvIKlzkAQ3dM
I9rBhVRepfw5vAxjx8Zqkvgr6MeIbkGLYnBpZn7tCqapJ0GiXleGed/ZiGSi8DYR5o1VACr2iaY7
rWl4oycSBJIrZIW3R9YrDlOAkpU+hfajHweUuoBqni1L/RZkpWg2ZCL1Q1n32kvl0/b2cTx8o47t
0wUOtJ0pK3hOemljew3oI3sq0dqMoKX6mLJNT5L6YEjITrm34V40vBsHfZeV1bemU4qTbgfsHWlI
8tUdCELxgULtkTpBddfL22Bmaco1lAUlGfXHLrPLfKnUtf0dKzjsCyFL3VpNwDhIfq+TkCWbHrCn
WReBhPLrBWVtgrCyKnbCyZh8q4QZ37aNV9wQAqtpoUy5E/bTM9Mb05UMaP+bHTFFyKlNTA6u3BWw
s9IQvzPYGnMhkTRfEui3ucnEGrTOiikPUqLTZa8+KVmrnkrZU58atjbbItbTK7WfyrVa6eoxZQtB
nVNQVzERT6iOFhGybWLipUjgHh3QxCsNnmslP0SRjUDYB9a6KIfQFRbjjVDTaal4cWGsM/kqtkbg
Qu0grK8FQRmXnrYMfRJ/y0nOM/s1qSRlHU2S6XYFJCXP1OWVTJWwQ6OmlOJ7eqo7aXgwu2FcqpVq
XJNKqVdG0mXIlYVu7KtKs49WrJlOVzR4YaCWLjRbQpMYyr5kU2F0r0nv69U6lDAvRlArlpVWZfKu
qi2+n6qv3CiNny4o0Uyc7TYNXfZgo8M0+hxtDrwmdMqmvsIUQvQ7z0f/ukUCdtlqdtexAfdq0VgS
fWnF7Fd22wRXukI/GOMhaVYjZDeH1L6ONR/qulTID5bnTRXTmsJhI6D5PXdQo7slA5enkjBYKN2o
McYf05S+Ml9hQGgYva9pJbCuZ7SdQDsoboidKkOk8Oyj7aObVIndOk1kWtyWUCeQoF8PXpny1cyU
0PXgRCNuGAqbxdxUHkTiaddIPDaxFKNIlKMRx+QPIs8DFYTev4yxkbiSNCPRwEPkB9QNFPBI70jT
6o6lAg7Rxsg6k7RnQCzxgT3eyc7Ne0xDvmmYGyuvmhsPKNO5YJdRqmZ6jCgnsX303vewqMaeHJFv
XYG3ux7sYlwHcQZroJJXranRyvUmdOJCBczWFf5jH5tiF/X6Q59n5Uk02XCtquTdmfWhuZyWyrUm
r4GM1OzL2FMe51fhSrfZSakFqV3CdNwE1sSNHxN+I87Lnx1CVpGo5K3APnpntETX4iFlErCGjSZE
oTjLldqe0aoKieb7GPaQyDrbIPcZVRA2JQHyKmnSz+BPVhCFxIIpSv3eA028s/q65InwJWewFOub
CIGJRrrVrECnExJnP7kuS/Y8C4Vi/2vUB+MVktxr3tIzr61ibU8dveSGoPc+GabsaOY2m6iopshv
4lRsgyomCDaoLOFeW4823pnatrammaP5WybzxeRyV7LbPhfQuK5oW5J+LofxShvr0SVWwTMWVZmD
653Is5cZV6oFP3Ps9GEDbSm+t/JoJhzaqmgxKgztEcgsOpMXyh71ThdfD80QroC5xotGDW7GtNJO
I/e2XVCcaC4xX5O56sM91IvkjBG1PXTC9B5yCaIoCLZHBakBrEStONMw5JsqT1d2J/oVWKbC8aga
P9vkUm1Vttyin+VRHL7tvdVrgbnIS98YFlD8EJQmsyHnVAIG04dYvYqYOwebIZdXlD90kpKRngvw
IneiRXoydQVjVooQRC95P8S9dqxLKNBVPD2j9SDR5P3w6nkQdkUy4L6AqoiIrhI5LqqpWzT00pP5
aVTdYkjJVkKfpF+c5hgzMpMoSp9khCSDho8GhUgW1wU59m6boucliwZeKvrLs+rHiuCFbWQMISoG
z/FzO35RMm6dR8x7B3UE6mcczg6MkhgzRi9cJ02Zet8yX7EOI8JfibvGgaqJlycCRGDnZGfkXt6x
QGOSzL35msY25kzakidsHCQAi8pcJ1Ng0OcBrXmUVYDY4A03HpwcdBh/MLYMv6MNNGg+G+ix8U6s
NnbnpMAS3E5eeNNgbaTEBEPoMj4l3DTUH6TRcPUlSVVvSrx1RG3DjtviWwrggrpWAwNiSzqcmLbS
IBzhYzuacqJcV1iktxHxYiyfbTvBPKijBwI4Ca6vMlSdQvGH731ahieRTMaStDLqdBwMNdqFPezw
v9LTIRMMptAmC6EcLKsor2Mxeq/1YHLpiHuyPWL45NexyafvcZLkOxuiUgyiVaJXQEiLHuzgP+PB
0E8Sb/KVigy1U7sOfGdv68GZaWuZO/lKs+9bhPIeTu1mAsTy1JCuxM2uU01rSXFjY6C+QsnK3bRX
qaKD4Slh/8CTmEtohg02j7vWG6bvSRylV7bndascNCxMXLz0bPhMednKeP8msMwuKcf0hgwJ7tgk
GCenmkp8rGSWqtPg25shiolv8knaGlYG/8vkCx/3Q3ZV1uBQwmgcTwBODnUVmjceHcrVYGrRU2DF
pYHndWr2rdTmjjQYbiWBSim9obirGdexLSOg7Ik5NPfArPFQQRytkOkac29Y9JWi/qwZPqJhjR1B
HqtjUkbausnU9sQQIDrUYcyMt8poi01uMLahS5XSlfK2PjPtiQ/D0CV8hcyUN2kzTbjZGBZJ62y0
jsCl4TYHjXQICCW+Vj4XM9BUoAi+X9JozxDzLJpDkKym/jxFERnLzpABRhdGBNLA5BUR65HywMvk
taWvuKUxbANGjQoXlD0Zs3CIrrwx4hnxfLgki16f+hfDHu2z5V8lHs2PYG/r114apDu/suuv5SD4
OnmHMp7WKNrQhhtKgMqbVqYyf80naV/6qJWizWi5EP/Fd0g6R1YEptp0L7KwcRrCjWwnyZ7x0Fua
X9EJQm2gQNG/0JUQT3w5vDVuxYQ4RW7qX+xS8u7bNAs2CXIG/XOa9MMCvoNEYR8ZjlkoQjhJAmtZ
FmW1JPe/TpVqAwjjXkYEbJfWpPjXlrazTGnfelCUiqqnfZxX0zYxE5QaHy0mpO2pjsUTE2CgmU4H
uK33Us6vaBC9EhUtXx+Jt2B6/0tBNTIy/Pcye/YGyvXvobvW3/LjS/qtvvyr5p/mCwiVCi9YU//j
p3Nempc3/+JCo2vGc/utGm++1fRh/nDJz7/z3/3F//n242+5G4tvf//bl7zNmvlvu8wOYe//KB1w
9dJWITyXt0G2+c/8FhAwtE861FnT1DBXmIo8j+/6LSGgG590i667rNFIgJo1U/p+TwjQniHIZvLY
kwjif1Wb+EdNMDX4+98kVf6kQ7Eg4AFrS5cVxo39cfa/50a4cFxH/1v+To7kYmo3qinfoR8BO6HO
qTkIYG9YgVNUJlkcA3DJYlPZSaU5fDbKqAqcjI3ncmr6FpG9NFCmGxpkvIWjl17uze9lGYy/4BUS
lvg50zL/KET65rMiRCXED5zhT0THzB5ryTL5TKq5X2901ZgcEws6o1IS+tHgJZpzbPneF57sX81l
fgsSJCSlGQQvTHW+EaZiCPJiPxMTDYq8viba49hScG81CpvibPgWzeYUv/xrRMwfB9M5VVsXVF4a
OMC3B2P5G7oUW9SdkhgdpMsXmrrxb7m+f3lj52THP5MffxyETbPBacmadXGQoMsqP2F0maOCi99C
4uycydS0258W+zvL58fg6jeHMTkAt8qez4X42sXyMQJbJWjc8qq0QZneZj0idXkOKGX9+xIcrwdA
x24VR8/b9aTrKOtoLhPd7RwwgaluC2V0Wo0CEpswTZo9l2WRCFqV5AO86TWX410znTBlOh//4OJt
2ozrY6qWbGsqrDyZxOiPhOdPi41eViX5jdE6iY60R1YszMZV3KP+elYsUNPVaZCXYS6/aCAwr3Dl
23jGvVgDxpF7qdNGaeRQAE+DM46SrQHxsoeHUOvYlYgosx5FHnhne2ZCL1SvEnMGRA7Z/I/auakt
/rIqCPF20SandDVi4NRK3Ryx6mraVqW/rlJZ1FB380qCqtm1vmVv7Rr0Ja490erEbULpPou0+4qY
nr/RqpZmptKAWHL1SGfnqhVMJoCDo+Os+MXFu1xb/AyKSs5RIYdGuX2B38zhWTC8zm+dNKvjK+rn
1gWm/Hs0+l+u4D89kyYJKkKMc6RXs0lPvn1MmhBbkdIwbaKXm9KxGyypk+wRSBgA3AHDypYfn9VF
pI4VoRk8lMSKqTZM3Zx//acVYUhpobdBxSQZE5OEhIC16A3ahX4B5AIbtu4oY2n94lK+c5IkQjXe
/ro1R50vopo2UzOEaQCvMeP2Gh9evGnwaizQXK+zMfxrcxjnRc9nSKczo+h4KdTLubUTi6OroCo7
ZkDCK62Q4lpGgP3inH4MfH7zUpjzbtw73uGCj55xcee0fhi8lgQ3QZhiZgBGU0q3zSqQ0ul5WHdz
t0BqK4Nq2VcphRmZgYAfgj7BeaSadwZb2FNpJ+qrKnUeqMy/Wsj8e1XK6b8tx/jTep8Lod8LnLnS
+vvf/rdqX7lSv9U8269//xsP7e9he8P+ZBkkSYki4tmaS5E/ahTJlD/JBr4vU8AdZe7t/Et/JJrV
T8b8bIL5lAnbk9H/R42iqJ+EAtDdZkkLOHnaX8KKqvNy+edy4scyyAUblqaqBn+bZlyQnhGwGnJ7
sekgHeMZlvsYwMjkb3oimMEWRlu6Nfowndla/o5nFFaenprZsqDFeRfWRbeTwf87fkVKSFCXL8Kh
VE5FGBUtz7qt76rcC4+Qu80bzN/ZbWfVOPtUA2jV/9vS+69l26rzNOl/naa96YnYv1mHP/7AbytR
kz9ZNIDBx+oEasnEsxJ+K5ZVQLWsNouaV2ZRWYKD/KNY/iQL/g9qZVKzGi8dapB/FMuf+N2gaCmD
DGb+sML/SrH821jHn5YitRTxfMQ+6m6Mv5Q8b78ReRd4I5aHW0Q9vV6ENlNcZN+zt2XRV/eomcKt
bSM5BgZ+fhR966pX9OEVuDamGuitvHdTRsq0Wn2smm54UlFdAVvJ6p2ea6Du+nrcYjaN7qdRIS7i
T5+ZsBQsh6D2zx5szr1oZN1lwOLQsX/2R+A5/DseuWartcJcmh09bi0MrF3aePjlmiTUoN9LpE6d
QtU9twya7jG2ylEsoiAowI8xjOtZT2HfOr6YVOz5hlbjus/RoEud1rXn1enOaHsSQRVqHX7Uopho
dFNPJ/QQ7LgiD1NLzuhLIQ0pmRws31jsN3ojinOqZUawJSHQ3tcGhLJFKUZxTpGC1/wo9VXqCfij
OU5NbO/mshHYQyGLFVtCKOCzoUgqzD6Th3DxA1heKGSYifIx3+goMDHtI6E4qVwM1ySaba29bkKC
YxF2JaMsv5fasx5I/dnv+11XW69VPB60rHa9dM8wzV2P995MmcMVQ0PqmWAr49CUA++r5Nndrqz6
x4JCb9sWpOsqbCm0cohRzDAgNTJeVXmwDnVT8vKwTlYgbgcbMJfoWpI9/eiOXuC/RoBBaQ9ZX3Q1
qpZwPYYXOW2+GkY9M19t5WnQ66ewtLe05nZp5dPXIv5204PnXOvlkH/NZOPWyKrvYlI+W4q49XQZ
0K/ixlW1qqlTAenyT6VaC6cNNXpzgpEby8nLmTVWWMWGoWcqGpG4MYr0rkLNOURq/6JrIz23EDQS
NkAA463DpBP4opCM1L02j1ga8vCujnr0fTDlvoHvUlZdr6/k73nP/VKlhYAnFi+lYAjUhcFkvLlA
giaHhNS1WxjP0X0PH3Y3mMzNwBSZdI9dkhjtV/ZztxUeOj97KvWGMrbBXES4biRaM0Iqd8sisFB2
BTtQL5irXV2v8MmhRyuMnPPGdkfMUkXR1cq0OygMN3uRZDO7rrF1ovq3/lYPVDqEFTsLZO0hC+kA
IqoFdXov+SW6CUKPzlxq+HftcQxpWuumfY1f1l70Y73pBc4ZVbiVlt5oPTZJX71lmsU8s0M4jVqc
Wz8h2zkQzNDtuN63TK8FVBs+Ma1lRZXX4tNlVgMfx12dcD4t/uIM6BOAw/CAYySliTyN7GatQ2wQ
da+7vlyJTF4FNX7wlB439tfYwgzl5wBOaUfmWA5gUtMGZ99rLkRcmOtUrU+lEgOLZHDIIZMH8pVp
cpAa7GIp8NdlLaGcQ3kkCZO2uLhy/zYNQmubMdPoTkp1/yzrYLJBbWA6N6xxBSIVTKvdtF+ZyvuQ
htVWSr6TvFHu8KCVbloa7DYMUW+V0t7QqX6gJ6GuErDHkOeUTYxFsjWgy1H7aUuZNo9bR3g6OqPq
Ha+mNQxudNYT5NmKYbUEDzSEtsGzVoyDUtZaLUwyx765aoO+W9LbUZ/GwabVk228eTSRXkQbQu6v
fhqf84A+DSxyJ4hmhlpzW3ejvRxTopEjU94W8AyjdSv8pVVHX3CeT7gpzNopPP1L0MVMl2EMWxDc
+0X9RZAQeI2zehNVosTJqC6Hsl16qcDHBKWO638KRXvMFP1GIt24pP+rLemnbAZLfpQrHkd0+w1e
AswK3IOwH5yYuTBQupNNlnn6kZhrcc3pVOTwp/CY6hq9GCXyNpJoe0jA2s5v6NQawKkBrZgbEaAE
onzkjarCoKQLsBBm4N012eTv2BDB2AxVm4YG7MSu8fzP8PsfolKsGznQHM14Mi0rpT1giWyDvq95
7tx3e2AqgX2tYYf/XPQtb3XLf1VC/HYGaeIREiiGqqhc5JPZrUXo65C3O/GlZ/4er57Z9E9DaFvY
pF20IZD2mtzJ7QupG3RSpW1e88EgWzwgW33JVCkTuPwY1AKSkgoNY61cYv0szXWohN2RdndszTEr
BQACTa5BRJK0TmX9mNhRewSFRsyO2ku7HiqFEGVVKYDURnvFvJyKdLYe7U2F7QWBHIYx5XadHKus
D1Y9sTsmmdI0JPqBmUMikwzNFNeVHoYbwEz0OEkHPRS+74o0PQqv2VStvy7SzSxsb8hMZrPlgh5F
xyvQqMFTdHlPJMT4Ltl5udcGGWPNwNyERT1Y7SosBbzYpo9WqBTMiedcarub9hWTT65raVj6Rs8l
4BwYc3TfDP0cMQ6LG/xcxOnrl26KQuCwhflZakcPjT+tnUamJYT61W8i8BOux3hCbDNx/iLBKbvz
UcfcwevSK62Mo3sp7IPtGGdMWtZCmBBRjtVRtSUSfNV4lkKreApHgzxSQCnCuI/R8raxSPHH9Y1B
I0jKDmkoZ/eNkmevgWJMt3gcPEc2htrJhCevrNTyZtse4ZdM9ra07Kcv/28V8X/bZkz9qAz+3xkq
85JcYGX4I79jZYCcoRWjhRLemSUJfuW3QphG/SdkWrQ2ja7uXPf+sxDmz4hZwQVCRc0LXOYn1Zj5
ECaTHv5RWavWXymEZ1Xvn2WwZcoydTBTjTAYMYHe0i52ZJPvidjUOwZPWsoilF0/3NEbnZa5got1
T0/9t43TvysF/TieTvWBII4WDlfnbdld0AfSpXIEtYaPP0qeCZJhW10H+a+k2fkHvzyxebcw83IU
ID2zXPOTBsQ8xXBgkoLKJ9valgzjtWA1xIXz071+RzV95yhsYwWbWYP/AJB7e5SkkzWdoZ/i4A9d
f9eMXgGuJjSdOKm1zceHmjckFyfEoUyAZEDz2FVdHMocqijzk0occAwBxTWTyRlE4F19fJQLFWu+
P2hKSFgKfANhXE5Lwv5eKIquiUPWl6Gjdfpd60NcJweFe3Yu8D4+3I9OwOVZoSrMYw2RmOhcvL2A
jA2VSuhn4mAImYiAlEIrY/Aa3uAhHOAvJAjizDHWK+LbVo81PI79ik5OOsROzSdDd3FveT2t7KlK
lp1ZmC9t1Bf+SmFGD36EIIruQEpOy1CTo+8BewGU20ztnvzQVNtrsl/2JmI2ou7GA7/4i9O77Mn8
uJzzbpWVaCrMJ71YhYBUZYE9T7CVw83eKOURl4nvBJIlNvJkLgm7Qdtun0GeEr2rpZrYMSPIPr7I
yvxQXVxktB1eQDICOfabi4ecSSns9zousqpJiqMO8kLYDdh/DMo1ta4kl65eEBi0sc0BgPkPLoKN
wcA0VPBZ9IYuOgsCWrrXaJOOr4/8heYX4zlTbuqqnlwiaMkhhCTPXBuUYSPaxhLWFfZXxu4XFwER
6+IiwIazsKjQ37BZbBc/RWOpUUr7Tz+wpygfjTbzNrJpPXWUCBvqJ2KZTE+6asepXTM4sXAVGNeb
ekik7cc/yJ+eYz4CvPMhgrHokdTUtyu+YLSj1hM83hvxaOAVMofbSWde7MdH+fM9n+Vv9GE0Z5mH
Gf7Ym/efRt4Sil4r7Yk3md7E/q34CnyKnoMBgiQK4GYoFg7vKrzybz8+9ntnCKSMrwqvEbKnF1d6
yJW4r3y68payqzCK9sYvBsXNL4U365liU9Mghlp0+9D15lv907s9T0yltWvb3jcdaQdq01vBPK6w
YspFFHkxNvAkcD8+pz+9Fy8OeXHXaquqUqZb2nuT4bhPivrZij/X2uePD/Knr8nFQS7uWc8M2A4e
sb334fdkL7qy7ZPzx4d45zyoQ2gYwFDl4pkX319ZQ7GQRBgcyEqDJoKkroLy8M+d1q0+PtI7q+DN
kS5uEhlbJlVOQXBoFW+V69a6DYeHjw/xzjqYiyqDLzDtUSKrb9cBY5zUIS2j4NAXbcBUlXJrxX5N
ks/Y46PGax+E8i9eZu+dFZ9hy+CFxgfLvDgrYsVEAoqGQ/rVuhzhjxvm9cdn9atDXCy1jol/Zc7o
1kM1sn+C6MQ8Ev1Xddj8DF48QnzoTYW3g60j0l4cRJm8tiq8Njio6tnzu50lrUc+tA3LILP3Vnnb
WJrz8Xm9t/ToLlDp0mVQLePitdAyT11NNA7pq1eyz/bcPyPphaCAPj7Ou9fvn8e5XOIKsXezwwN9
MGLStD3hi2BMf9U4vXA4MJEKVwcVn83EP4sGycUnFct1FeodB1FORsaQk0U7JqcuGtds2SWc2R+f
0rt366ejXSx0RoGbEzin4JD66Vpt0x1orq9pMLJp1gCFKAvIwku9N3/x0vvxTfzTKvnpuBfVmTIa
nRQDdThUwY1cNusaV7Nf7oi+B6r62JWMc/PZlqPshi1dyHgfJN/8YJPW3jKUnvvqKg2RHgSUuebK
77tFj1WRrF1qM+VW09dD3jgZKo/C6AD2uR9fs3eX208/+3wHf/pINDLBpRTf8aFAUmBs2oZL6AwM
RdXTl4+P9N5r6Oe1cLGwe3LmrT6yFoL2XMnFsZyCr3714IcoqhK+/4+PdkGsZss2Lz3YojiKyCPh
Knp7Yp3dSr05acGhY97PZG0Yv2jXz8oEGW1sn4gW3Pns4obyUYpA8jEW8hyBHgkqDPQT0l62i7qz
EY1LzfSYt7by9V/N8nznM/bmB7y48l7UBjJxI978eWKvZEq/YzvIoMYmArYfX4z3nnX64DrdHLbJ
9IbeXouQULtSMMH6AKatclpdwKIXIt1+fJT3ltLPR7m44mNnMJRGH3gMwpe6naGjz80odinpn48P
9O7pqCqLSacphS3j7elESa3HbFuDQywz+Tl3OoBmHx/hvXuDVez3I7A/eXuEUEYBrzpOpSGPERM4
sKDP/Ad1jMm9wKwk8OQQAH57kDZvxqkKp+DgKWd/JIAql6D9il9siN89FX0uotmuUg9enArDkzOt
YDTVYV76UndfTM9gxv6Dy2XgWWHfgLEch96blwhATkKHkREc/o+0M+ttG2m68C8iwH25FbXYspzE
SewsN4STONz3nb/+e+gP70SiGyImczMYwEBK3ayurq46dU6U3UM/C7vaITLKlYvx7SuRE22fWVns
F3RErLAMwtOgZjLiH8z41PA83k6eXzCZpML9WXwtQhQYfOObUTfpzteqYeVXiKLY+Y9YOPlgMLOh
qyx1GmqJJonubMchZEgaCgVY8aA6Y474b2zOGJ25puDIS/gRmhdyGbd8wltIQVBtgX5vgutCfT9+
vP4dhSf4zJB6+R2NwWyrzppDEkVhSXs2qNhwSU1jv7KiNUOLFD6aXy3dYAen3PnU0J+ivOwaYICL
YiXyCb3fAm/0+ork0Xa5Iu42pIgpcZwy6dGPrB00MlK4lgAIV2PPc2nyjP1QFj7RqqWGglIU0mz8
jRbIBr082MohjglWLrUl0Oj1UrPh3ebNyvucsujlcuDvlawK/q1TB+FTOTZbOz2U/X32g4HOTZbd
DHSiNughouRZO8yDrXw2wW5CWA9c1dLIiqlSXJqn1xBBnzkv1HlstMeA99daKBG9yC9sLFxDrWQG
pQxsmFBLkAVbR3MMd8W+GZObsawPUvILQZgVN9H54YsMzkbcgthF8YN6wCK0tJbak6j64cn2YC8q
Qb7BGLW5friEm0cajBnkiikyXW6eh8iiVGdpePJaY8/TWNLiXeWVKy4iXMmZlcXLqwXV0wxaFp4C
j1FaCwkZ6mfXFyIyQX0IoDicd/jh/PezlDEvu2CQGa4/TfZ9m8Fp2pkrFgQHiofqrKhMBZey/8IH
nC5I/CarYR2Qn0L1vh/yj4F6r8nJSslP9EkIDczQ2YwfcoIvV0KzsA4S1PJOkfmipx+l/nHmKLy+
W4JHCX2DPzYWZyavaRlE9MtPOjQORz/WSrfN9eJAsf0IPc0XlFXiB9kukU2O155fa+tb7GMzyRCv
dNiu7Q9O9xQZ3xrn9/XlKfO/sTw65+tbeMNkh8oAu0p4ku5qxTwYkF5umDpjaGWjvaQQgVvKQYe7
iqcXXEsrmytylHPj8wacuWKjaj3tcy1E3zLZjNCmGl9m1U4n/nl9lUI7dEcA5nL5A5a9tGMihBpo
k8U1Mjr9zqjDjya6d5u6ijUXEQHb/RtzDjc+N5YK2PDSnBXrUooKd3hCCGtT+8XWbI5JCagDqvHr
lgTpDBVvR3MMFD8o1SyC0qDrZVtZRNsKqh3yUDXqXTNswQJUm7S9u25MdH1dWFucN2X0vLKNsDZV
W+vLrA9dJQ/MHtAwCUCWRNqmGB6hYUO/ducz/DuO+srOCk8jXSFZI+0GX7c4jdmAtqxiEVkGn1e2
SjPAbUeYcCsZyvhKcTxwARrza2PcH3KvqD9e3wHhgTwzPx+mM3+FXg+A97zdkoNCZAg3sfS4Wrx8
zQKWRxJQ69yvtFRmFRYfdUoDW5IZ4yGsobwuvS+7EC+9j9KvIZeCU32xHpX8llxiS39o5SkgqPjY
uoKeB7BGOhnGwnVb2aSUFAD9eRpz2McBbSRd4ObxnTVoe836i9fNhbn54J5taB4hFZBUmJOHBFzT
Q1K9TNHTv/9o50tapHe+Lg2WOmADYG2eP4ftw2is7Jow69EVhLWoVwCL1xfr8GCYRRAYv6yDFlRN
CInXRx9ek6iVfrVBcULQyEOt9LaJ43fXVyc2rc7zWPCscJ8vTBd9oqFYzSWRFj6ERkDXN07fDtAx
FfaBsVdYWbyyOlCtUhA/rPuDmab+2vpnx3/jshrzKZSoHRXIzuV3jOBgLmVFZv3qQ26O+T5u4UDo
tF8As+419l6Tptu5CKYV8i6RDl1/G0LTcH0rRKeTp8I/P2JRV5CB3vihPoSnUrmHDQJejIfVpozw
fOigBe1ZP0dZll1tGH46hFFJByqoqzOPIVbIWbJdm0zGbVy0CFyO451sFPrP64sTRXpdJ8fRqWOT
fy7uabPXU4joMdwUCcrGUNlBhTG5dmZCj+AbKLEwaX973aYwOeC5YJBSE23l5dBRW4xw0zBqdBoM
NCHKx7i7gfsgb5q9AmEU1bXWfvJifRcqCUSN8q77dv0HiFJVnbEzmxYOySogkIvw0De215rwfJ28
yLu3GqjwFHXlRhE6zZmJhdPYUWgC+SPhlvOnqSjdSb7XmFe/vg6h1/wxsiziVAh+qFaAEWZ2vpJr
RfGnwZpZyMOHLvyZJCu+Mh/5N6eRIQSEtgyNwZnlBeJ5ejU6BWtKjxOUnElypHYapCu3odAlgZgz
DQSOhQ7V5dfp4KIpPUiMT4MNS6QTuECzEyMDQ7Z+7oRLslQa+/RxqIItLn4liaoxAeZ7YsbRDUPV
bfLfhTrujH4tlAkdwuKBp/LBCOmLg+YgnNoUNaE8TxDa8X4F4x7hGvRrpsRzbx0bZm7nLmwyIMWu
R+ZjIoXaj7+uO8zaj5j/fnYvZo3FZaJw8KLoOahCtwmPU/jjug2hU1LzmJ+0s5jdwkZqF4EMVCA8
OaRNhs2Uv+IG5Qc/2FvFnlnG69bEK/pjbeEsvhdPRlnx6jSgiqvgx4W4uAgerhsRxouzJS2v+kxP
oLDg2zVwK5red7/4q5N8ZmERkeA1gLYdvaTTrDVtfvRTb4ey+z7pBtd5qiZ/JTq9foQ3R/nM3iI8
tYMVVSAoqRhFnqsO72MYo6P6fR7ezo2NNjwWQ44atfwxMtIDWN0t8GJo2PbMHK0cjJW9XQaV2FSQ
S05ZeZBEbmQ9eEieXf96QheZh/4YiaH3vCxMTJPEdGEyEiXD9nfdWtPtZBpfM3isVnImYTA5M7Tw
fPiZUJKB6gCKtmclhaNqVkhLU0Qc65UlrVlaeL3CIC1YLCxlk3FTqvmRRgRN+22WP1/fO+HXOVvS
wvPtLGsLrekJGAiabULzJQ5Ru7luY+37LHx/ROcpr1psTNZjGmi7rP6hxOnuvxlZODzgTUuD4o5S
Hh8l9n7TP19N4sRfxWAcWCevsO3F95fBKqf6gKOlSnLoMyRz0t+jPJyacMXRxDv2x9Di82t+Fji6
z45ZUJel2os92sj52SvfRXgP26S9QDQhV33N4s4ui6LpIYRHYp5HsWHdqbyKYamHdSuC97CadUNs
X4lWApN4ZX9szv54ZjNPSmCKBjbb7llWxh0eh0TeihHhDQWaDijtPA23DAgw8wS8uCdeFTlcOpAK
djd6+NJBpGbuh0y+/feeh/rlKybZZBZ04RVZE7VQoDhUroMMJaKcGf7Ci/oDqjLJiqnXlsIyrNMO
gw8D9J0Kcvpy++o2ruBx80IANtNN7cDUyKUVQ+UY5IccJq5mPz8ikQrZxcw8WdODYbWfmlY/1jCh
xhJ8iFMzHq6vX3QqDB3UMhgjIMvG4nirdjc5ecxvCsNhSyqnZL+zRtoM7e66HVGoMsASM6bkzLi5
xaHoo7FoBjuJTon/cfR/09K5/u+LvOb831+EQugcqQhJaXRi8M5OUYFguir2vxRjCwFfu83i7XV7
whc4GGJggAgBU/deGAxiQy+nZl6Qw2xUVcawScSmBud4bt34SGbA5er4bmnO1Kz+kH4dHbCg13+E
6DzOaC2ATpQDzSWvhWbFTW6YLFrxn1RfdmnsSObTdRuiD4dyr+LMEH/CzPz3szMfQ0bdTGoenSAa
f6x57W8AOxV/EcwIyaYGm7Qlv0qinxspURgb8zGLINREGwuVITgKwbZsu6L4yWg0l7VjDn8RZ2gw
QgxCq5Hy3sIjqddWo4ya5mmU7/36sTMSN86/KV7qpilsyvnKEucrbHn4rRkhzJCvocvL6YAwcai4
B210siPrqdA2avstUm8g9g0H74NSfOD9ueIdQoumzhwg3BRkV4vQlmsyUtGJGZ26ekfOk9uwwJlj
4yLfTikTBtBy+Foa9v66vyhvTyLKwCDsQbbTmaNFc+kwtVGkRTD4YBd+Wns9gcz2Tknc9of3QoVm
QKp0OJXjQe9dEO9dfJzM2g0Aa/irZXJBSZVfwpgEs/8qz+IlN8cYyKVmqaDy4p4nQYPG2I1UeR/Q
BruVjcd+eBmzwu2r0tUk793IwNn1nRBuBH0wqGZpVjGEd7kRZQH5bzDVwYm7YOMzgtzT/+0UFCF3
jf6NLtaKvbcZAbMz3PPEV4UyrqFd2ksspJeyNg1OpVVDZvm9nicb+5+JiYRBtHJtiGzBggREhd4r
4zyLYkNSSOi2+oAOoJLZqemn6bNkTQBvN6n+r+t7sDQo4BABQQG3WQJunDawArQGeR/ov2Mo+p3k
qMThSix4e1QQJSa60Z6Ha4dYerl1MLhI4ZRSqmlC2grpI+qIrvM8ms9S9qJ+cfqVF6vAMzDHnP+M
7J27mJfmqlQdjBp+sVOODLEnwXDqfdE9pAFv7dwh4fl13RFFB+HCnnppTwL/EGY1z3D0HfYFmnld
gcRaYB1spYOEH/674ffUfJdukxAq4h8r1ufNu4x88+b+We1ic6vAHnp7pKwhBQhEo0OZT97es4pj
HR6j2EN4gDHcwr7x+mavyvm26JjsBFu/8jNml3zzM+bGCjMrcDG8GTJCRDY35sqH6Qy3aqO6uvx9
jJ5GdC2ZgXY17duIplanrd1tby9pDiXMQFSOGaKyl2NAXiorPlTOwcmB+sh2YA2vWrqqay4sKBoA
2gZaN8Pfqf8tfZhyamiMCdjqafwlHwK4FIIRtnqIjXVlgxjKI4oqh6lDUGCT1ytNQkE4IMxSHIe6
hw7W651wliTMAaIc/ZCqkvVTgTkziT5XFazRH6Lo57//jBem5qN8Zsq2Wt2WUFdmVuw5Gl9y9HfS
HOLSj9Z00M0jo9p5/mXF5nw+Fq5zbnNZBWGgXSlodnBeEfWr3wUGMtx3kXcYfjQVgrqQVaMyAW1Q
tRJlBUkmsDSV1GsuSvIIngPJ2WJ9r2K7B45OkJz07kUun+OXWtZcP4aDsfms2z5iDmuP8TnxWa7W
ZGaST8mkHMn6pVEvVyrUrni/whE6F14922FmEnGFbCUMClrLLO/M0iK3tBFaV/25zpVOrcs0m1RD
5q/ueBJpDrOTbi4liAveBUUACXN6CJyP3jj8azgJv2FGxTD3wDl9/QRnWzzU3hTJ82o7SVJcVB4L
lEuAI5halLsrfiQKBbwZZLC6hEOGOy53dvTqKUiVMWSkMnd1rblJiveQgRvWTakjT6vbT4rOlKXl
bS09hdcfrckkRipr2lWq93j9xwiuPNb957cs9t5Uu0hrc/pmGSW9Ag42z3mO4YQ2TWszoZEWBaG7
Wn1e24D572eb7TAEND+3icFK/OgU9rbPrL3dv/zF0qDfYQoI0BaviksrdWEajCw4HNdJuansg9Y6
26Yxt9Azv0Q2ZKqaG7XyzXWj834tTw2s/gDReIjh04vnBLJ9rSkHCrWRBFB+V+iSm2pau3KLic7m
uZU5EJ9tIGzo6FD0FEcQ7Tw0gXrTlg9aT2FgrX8uNKQQuJlQpbs9U2qdG0oHo2s9VOpPGYUumPSH
4pAb1m/oUoa9UkOn/he7R1VAZ6KPpvZy9giqWsjPc52ZnfFV53LM2+11C8IFzaN1pMcG8wUL14vb
GtyeRAxPS8dFBliRc7jDj6vVP2HMnrtV/zO02Ll2lLJpmA0pgXGy0gA6I9WNhu6WKv5WqTtoqlFI
lp3oJ2WBb/9tkQv3GDTDr5C553xNN2jzlcmHAlV0ZMBX3FDo7LyrXik1aUwv7NgFk2mewZwG+ZTL
aIiWTrvrKxGkyCD5mXubH0/QNC2ueS2p+oTBBHD2agY7zEePTNlUviYNXMO0g61h5aqdP/+b42ta
cHOB2Mbc4quNktZFTPSFp7H5GHUo26AhpI5r88JCJzyzstg3zchkVcoBhfe/8wZ9UesBZP9UPF/f
u/lfubaWRdZQkIkyFs5aBhWhgaTclcNdPLwbYFMsopXvtLaixXdKnYxuKgjjU1vU93Y0HvPgZSi/
QCX18fqihIZgh6BECeAGZrPLgNTGUqc0Mq6NyvpWL59Qbr+HQWXwq5VbWugJZ4YWtwfYpMrw57dg
rRQkzsr8PHOM715WGitXhvA7MaoIhggC2jetryotFCeL+U4Mb7sI0ce02D43ET0paFl/X98+4Xk6
szWv+uziUEBDopUNqMLS6+l9n3nyIR3t942lvFS1FR6ydPwB1Xm+cqyEXw2WPJtgQaFyeayUWoUR
uaWDb8lNDh8+YwN55n3KdIP57ADt7uurFMYluF4My2RAG7LIy1XWsO7rpYG5xKJQaeQxNzHjZis+
L/IQyr4wSs6kJ/zPpZWpgl6+KNBXm/FrnOFGe1gPsWtGFgcrjO20s2eISqwcGwMtGOfeRCPh3+/X
jKHXYGLhUbws7npFCUzboRBRW1r5SelgHjOkKF95HQoaHzpI1T9mFp8lQhypGTPSPsWBhyqLSg2g
WvI9qaJ0n0CoBFQWhmW/mtrd4CCg7KmxvEUFFX5vGBN33QQhWQ/n340ShA6ZKSRT8HusTjHMZZdl
3Dz/mbMzn52RwVfN/0fQIG+dm6hF1s1u8GET0AwEX46td6c5sctTrFktQIlCAVUu09L0mcB0Saah
GZCBoGlJdAvUO+Bz9q7Ssx3sNSmlkeC9PoUrB1OYpsy5HYx88muV9HKxsMi1sT+SSRpF4eyKFiUa
tKXyjZT1MWqnFQqiSMe6mc2DqGjy4ltl5GtkxkIf56CSLemvh/byNyRRb7aBp3J5KN+ZcnMipE/j
H9ddXBT4qEQzSAew1bKNOWScfdQMGZ5e9VBwhrpGVo+lVm8lXs3Zd7rxfr3S+n2t3L1xoTNrC09X
nNyUM43QEKoyQs+uPKKB448PNDh2XVPspep7qqHGlbY7W61vry9VFP3YS6rvwM/VNx1urxtxLYmQ
MUD9jZbSZgrXEr856rxZ35mJxRGRhgnRwZ4Aq5f9PlbDvarc1WN7E8mfc+3JQB19LTETnowzi/Pf
z75fY/SRpE0sKtJ/JoNkbxzUtWG12dZj8BIp++tbKPTIM2uL0J7KEupEE94SAZydyur9HHNbv/qL
ogNXoo6mAhUHXP9yUZ5iIyf9imiPn8sICs7j+pSA0BdfGe+pdhIOl/xXLb31JJCpriRRe9fkuRul
nycTFGcDkZ6lb2ytZ2I84F0ctocxtdcqkqK9pHpES0/jptTlxV4qZqmHec8T0lB/J8BfqNy3mL7+
wQTHm3+dPeQ2ppmzbLJo2kwOl2Ok6ujjaPWmaA9JpG1n3bA8yDd9tnLIBCcAgxAuA1EgdC4vf7AE
o+UptCrBRSHwFr3XZW4KFXqx0XkyjPDYysfGWuvlCfIo4I8MHoOyRv9heVFXklmVLZIXp8qhYGSa
0md0m+8bqfS2mQzH7fVNFXw5ogg4Z1CC0AwYi/5ErsdDArHka7M+oS9WKPe9vVL8E5zrCxvq5REw
ogxkuBdFp4au2Kh7x9gaN8Fw37dPVWhvry9I6CVzcRyqJirwy9aY15ObaH4XnfTptbk7E6saerBX
PSQec7l/lko/51Fpvly3K9pIbJrz5Arfbpn+5iT2spMg2ez09r3vNXfUULvhX2P0dNJQ2JDAbFN8
mqmtzyNkjWCV7PgYsVRwFS+5tTbBKnI+4OAM3KE8MiuxXBoYlNpgQMuKTtCB2IyIh3sTzFzmfby+
WSKPODezuFtqDVnQVKdfHSbQZyR71b5Vb8Iq3erR1+uWRO5wbmlxp1CIKbVqZEHWuJe6Ktsksvx1
MNCu7pAStXeJ9u+Hw/hGZ1s4/6KzWyzTqSvLsh6dNOfZsGaJ8K4MNoxG/LeFzcHrzIxjjU1NDhSd
fOVW72FukfLTXGGIn+ISfuOiWgmGQv/+s6xl8TzqNKOxPA3/RpWmsLzaRebyRm7T39fXJbrL2D9a
S4yaUKBZQqcgRnWgEPXAMmRgaqz0m6qpqMhV76K8+Vl2+05+qV6QDIXfMUew67p1obvQ6wY1CB0T
bejLXa28rvJqxMVOuQ0sa1Y/M5WMMeAo2RQWZNATHDI//5vJRRECoh9v6lNM9oryPmmD7ZBB2xbB
JFDXtwga7wI//4uAPHf0/7fKRRiByS8rOjWOYXyO3CIw/X2VIiab94q0qYLkJu27eMWk0H1mXSle
h3BpLDtNxQSVZDXDPtVk19J4jaiJ1eZKaVloxKIRwDgL05JLbqYBQmRGCyjM6+0zKLugfVxtZAkd
hMfUPLECYYu5ON1JEUTQZfKOCaFmjqGtr+QfKC+DMDU36o3qrVzP4tNwZm9xzGMpD7KsxB7yEA9+
2W+m4mhP90q479R6h9guUry3cfKtWHs1Cvfyj+HlIJQjlTKD5BpVUuU205kqM23ozJUP151fbAUw
2Hxlct4W22kjV1eHcEefGoqwVn6skgrqm8N1I4LHEpeyLM+zJVyd1sLdoQ+zwibFSGQop7hK7pBB
fb5uQrSOGQJFhQ/aBchoL+OGqQb9/NSnhAOqecyedecRVrC/sAGBCyhwfvGb9mVmpKiJhiHpKGrg
zGalY7WJKPletyLKAECI/mNFuVyJ7XdwZZg+cb56yLRpNzQwW6VHQzJWLpTX4a7FA3PGov5jaRFr
zSHx/DRvuCgDf2Z3N9LNALTopmkD9LyR8936WmM9yBKMbqWemh8iNXmo+/6b1VvoIfnTcECvPNwU
up1vgzEsN/LUTpshkCFcrewvtukzsJwzo1xrPpIYUchEVpgEB/Qo21MD2BrqQF4pnV+vsTwI3YHk
cwY20wFeogi8QoMKg6LnCWVJ10qaHWl1iHbA9U+1FDsjAoHmZSCSqRuGUkGDXX4rhMB4LPkAU5Ga
B6B6dLTRtXXE3bPa3I1q9Kgmn1SUNYYc3E/1EJjRkxKVbmd+0LIfbYTYZJ/f1v07GFNT+wEY9F5W
H31JdY1s1yTvJHiWNjj1/vrPFtUItTmJhb6U5ik5xeXPTiNm9WVUyk9mcRf16UPYgceccoQSoq08
TqcxCu6bFFQvgrfOpgsgWEWtrazrTW6FW9XSjmOI/EM5yivRVvjZzn7Y4hTHmhkVtQHI1mwHd4iK
TXisde/m+vKF0YhBT8CvM5fJcv6sLMeSj1mRuA0fIydCYnclFglP8JmBeZVnmWFQl/UohRjoky28
iHx7Vf0U+0/XlyG6CNUzK4vEGtUuhy/A6VWNdxaK1IBMYfGrJIcK7y8+23VrohomsErmn0Fv4DXL
XWsnG4Lvkk9D/qCpk9tbjAkiCJlLH+t6G1XKHc/WTlrLsucT9CZGnZld7GXuSUo+9ZQAqmBnwz2n
kwVuigmNXiSja81xzUHZtEq5BiEWPZDOlzt/47NvGPahncTzs1zzELR3dRamMPdjOLuKNPT63gpt
MUg6zyrMjGqLiD/WAOpHgy/ZWcekib0NStIHspyb2gupLa5xdgoP2Zm5RdiPLCPs9Ir6huM/0wFg
nvoxT1euSmHaNCtNwi3IUxlY7uX+OVWqG/kABFv1BtNViuA42a4yPXsMlqaQSPgNOgvSE0yXWRU9
/s1+/mN7GfyzCSGYocd2n3zwUHBp9NoFULEp7BdnVUFPvJt/jC0+XtBJVV5YQNslng7k8kl+aEEf
PmTxlP4FvBHKe1hW5sEOemKLuK0rQV7lPaWVu8IoXbWAJlQeVsrqQmc8s7EIwVMLJVjaK9GpllF9
b2zEQJ7NKtr2sDzTmLn+pYSbd2Zs/vvZKeM4jDnst9EptYovihTuPMP6JTvm9roZcfBiyBPqCIap
ZXtxms229JugYvKm0KrNaCTvUX65K9Jjl+e3yCW/K7Jj4bjpjxWz87d/E7zsmaVp5v2j8Xy5vKGV
MyudMFt69TaPLDctHvXyc9N9HlCc17p8o9ENOkzlGnRJeMW9Cpnyn1m44NKwxK0fTZDWQ1KeIgIW
DsNt78n14fr61qwslucpjHNW6mwFkklXsopx68WEr+tWhLcpPfuZ2xAq8GWfWS8BcKcDWbcWBepc
CTbcKZG5gEaEhhiL+CtzEODQraOWaM7n48wl43YwAm3knpOh1dd+GxAMNZ+jLP2LvZtrsuB56Au+
aiWemxkRNgz7niCcNBPd2Nsx0HfX9010ts4tLL6O6kdajGAsuan1M69p6nrvSyStrhsRwUp50UND
RuUV2eplBiyFg5RIPfdkVR+ZVBz8rR3FW0dBLYncf3SH5F5JbyS52mf+xzR7l3lr4qKigMUIDH0C
SPcg0lgErDGeOtQG+GA63MHwNcMb1CL+bhqoopvbyYgfry9ZuK9n9ua/nzmInjiN06TYk1L7ltlW
V2uLeykfV7JUATWIzmiPpjPFCCcJ7Y9LOyWqYkk6MAzWdsW2su6dftwU5ZESjqtYHbRhgb1JeS1o
2VYaIOP93K4xbYtX+ucXLKJIGMlFl438Ajt7aitjP6WOa0drDJSiKKKh5gmNHTwJ8OZdrrNTO8mI
Gx4jtqf9CHzTdoNCmbZ/89H+GFl8tIiJ58ybh954uoelerSNn42XrXwy8X79MbK4ZWKjzrR+mhOr
sLjxfHtbDMrNKlpUaOUVRAIlGbPG87vgzP/sroxyG225U26WTNS30EbVXTJsJklK99d3TXi0GFid
Kd6BntoLFyyUvBj9CFNoQe2srxL6eUN+Y/ToZf3V3oHHwOFnTaIl+WMS5AYFiGlu9clu5n+fIaN1
ulKeFF0lM+jjf0YWDq3pjUHgJ91w1BANw6lHMagfrb2mpxm8O9oaYE+4f8aszcRDe0b3Xn6q0LIr
JF1kXNuUFEpFTeSCfg/2khJX28zRKW6HfbryhhYNBWpMIf5jdZF660FaTE1Fo2Cqq6NaTy4SqodR
gTYmz3ZT59xaY7dVn/XO2Q+h8wtk9zvL8E9m9GGKo6MmPcxoiZmt4bozCf2W+TUqw8DTlGWlkY5q
qU6OTa5HnQS5z2qW41vlg1izsli8kdT1aJQOt4HMA4OelvNojmv1TKEf0a59FeRihG1hpPczOSW9
ik+5am9hPPNkaI2c0Z26FYcVr+Z/hhCeuXQgL2eqYJSk6LWqGXf6UbaaDUJRfxMd/1kP3f1LM7xc
5KjuWE/hDFvVd25MHUHEVTLK2d2X6fDc5f7/bWNQ9NKMXkfoNuaspvTUPa2zD4ykOlHots39POwD
XnvlLSPaPijbmKVmEpgxtMXVUvR9UE4yQSXoPwXTy9jdt+FaDVBog24tVWeA7rTNLhel5kVsQ1pK
mpWhR5nrN0wwRkaw8oVEWwdyi8k+UtJ5rPnSiiRZtd/GUXwK63EDnyiCr9lcFVakzJXKaRNFK1sn
Cl3GrBM2T7lZaIFfGtSYo9Mmr4lB1rdo7aJH+MufQsu1y852CweKaNVT/iZeAl6BV56JErSuFu9b
b0gcu+vT+KTrX4tsz1V3kJ6MwA2r4nA9GAn388zSwjOMPquGzK/ik9f1+3m6K/D2ld0xuE1Ecsre
v5G1tQAotsnDghkPRl+X9A9d2au5NvXxqS0BPNLgyg9FoyW3kxOjLRIP8g4IzC6MI3MFASV8/kLY
8I/lRbwac28oMoj1TmM1Mjyn+OANx/u2VRBvcoHAIOeJIkcV/QCWuXIbiY4HqcNc1oIShZHQSz/K
EobO1NyIYauOvwzZON7qY/x1VqFcCZXCRTLRgr48tIH0jpeLLAM7T0LySK0vdrln7MPA7eJ8b/yo
NfOuK57S3tnW9q/rjiQ6J2dWl8PZ6ujZyCSTWObKfdDcZYUEDvHT4B811PWumxLdOuemFlE67VVo
4CLSy5TWew1up6zu69CnufJ43dArAnYZqM8tLQK1xJrkeEa5VOjWhsmuDAFqDOkLKJ4YKVvN6vax
nGyQyt2kXv+1TQ/RcMz75ynv3vVrR3U+im9+DHgE2GlgcuCxeelBreWnVpBTzTOrYotOyZAW++vr
FfkojPH/WFhsbEiLARoFLMC2t0WCdsfGrqbtYv9kwoZ2C5ngmwkE2bPI+MKBDDcwDgmznrnMJAAZ
oedt+6nb5Nqgbpq2vZOStWFIoZOemV4cQrtSwtybyOOrZK8Qv/1h46QVdMaN25urpBTzB3n7wf4s
dHFX2VZqkGiT9QbOIyA91/TDfVMjlU6P+FDrBwShXTpq75tIWkkxha7CGBMdKA15mzcoSC+yVN+Y
ITL+s+399v2VgyE8gWf//iLEFCHqAnEFsggdg6Kq3lvZwQjyHbyoKwsRG5olyWZFVRKYS5+PxtgZ
kpEirK7muyGZEB5SDlO2l0ADX/d9oWuQH8GVMvMkLfvmhh6R980opgbh+zoJZ33TXVjbu1IzUFn+
cd2a8KSdWVs4YqDVMT0rNlBy7j2bDjrszub36zaEe0fqQtcB/Yc3MpGT6mR1B6vfSY8+NTKK6d8j
uA9WPGH+0m98/B8jlJQvP5CNQkJQSDxm8DQJAl44QFWTCe4XmkQ3khZtkmGt+C8stQEtniG+oN6V
5SBg5GVB1Wvgstrhc298kLRqO5PwgmLda6htwsYwIM9kFTsj1yw3aNw0K3cFLG/HIv33ih64JRQL
YJ7hsVaWMEVPipS4qfktIWzIzRTe56+RDOos+29q2eemFuGkGPs2bmNedJEcHGq52tSKspINCg8B
b1LYkHiYvgGdweQa9ObA+0er79XA3kLgvCnNyU3CaLNK8iQ0Bg4LHDWjGOREl67j2G0nNQXGqjp4
Qp+00au95KMWCiNJgQ7A9dMgPHGvhBj4JGPw6qU1jbu6iYHxU6188KzYrbJjggDRdSPCuItsFnBf
wGUgVy+NVH1Rx4YVxgzXSd+NyBo/yAzjvr9uRHSuAVyAbmfeAormhR8wL1oasVbEJ3nKNlF6TxGp
AToC7jxrV0yJPhF0VcCIkWOm/rV40/VGWkhRX8YnS9nKk3bIkmBrJ+OxoCiFxMv++sJEn8iiJgJr
CMAi3luXu+eUSWdkLbFkkM1NmiOtGjlul609P4QJyLmdhStk8uhLdJZpOSQnKFY3AUx3Vv2lBMED
E9desavNULzU8VrgEn44XuB0CaDVhlrocn1dkqQoXRIrsu5Y9zBQlV+C9FcyRdu/2EfGQ+HfYuwX
zMClHTQ7AcWGvJHhviriascMROCsKfwIXePMyPz3s+prF+RxqJa4epzR7AJnkXxSYrMG/XvsmzW+
9dfX0fKagcDvnyUtHNFLs75vxzlWjPtMQn3PgLLTd5VvRX0wc/U0Tvb7RP5kJpPr9w9BA9KqLm+Z
MZsCdRv639PqIW1vQWo4Cpf7R0bO2rmCNJTGx+t7L7oPgfqjL6ZBtoEux+W2hJnimbXO3meJ60jf
VVPaGc0vBAaRV7jlgeL/DZz13OBiZ+y+1kOzBUErV962cYrtjGfNxpX+tPBrny1r4bq0WKwhlLHS
tC8ZJPRSfCM7n41omxRril+iGEonnHeBxgw+xebLHdTAz0nDSHjrLO+nE9909fDz+jcSxpkzC4uL
J/IGpbFLqgB9ke+KKo2gwircqDHC3XVDwgPPDJQJ6RY1luUwVJDWdlir1I6c6LtHfS/uj70H6cza
i1/4dc7sLA68nIe9b0gUcagoD12P/MPdEN5BbnEoqg4dbtdLfgTqY9tm7jjcOX1xb0X+A9zjN9k4
0MmoVzZ47fcsDkFVQh3bIIx8gt0ziG56w/qUz1LsZXvwm3ANGSX8nCRGlMvoIZMWXjpMDFDelLqc
I+eAjS+PVTdt+rU5XVHNaka6UpWjrMIddWkEZUSnn4Ypponcfy0D/UEL6z0dQTPfUsXaR+B6V3IJ
EYGaZsMbTF2dxcEpc2lyimd9N8aQT76tub1006VHDxFSi+ZueWfm+VbXIWRiJqZ1Tevbv/dc0hib
FhQv9Ddvh7x3xlRKMmxLH6Spu3VyppKT1s3kNakf0Rn5Y+nNAwLttlqqZL6eMpXHIJP28Fb3jvGB
zH/zX9YE+v5yPykZNZZpYslJGoaqx/dgr+6ltHXlMF7j+RT55PmqFj7pxHEaBhI8SuGEXrv0vbI/
DNnzX6zntYDKrBdonqUNhWpQioj6qekPuh7c+fV9nJduMtUr+YQQ3WufWVqEZKOSJF9WO87zaLuU
bhzgrzvH20rMSSm1+cvvx/tkqA5Omn4YI9VNrezBSvIPM4mUMsk39XPdJo9x1O19X6Fsbx3i/lvQ
TzejXDsbpv5uA6mZNuAteULJa2mX+CDBsmVYKFaiPrAIj33mJ7DJ8/OzfnqMDA0y+0M1/lTswLUN
t5biO4Ru3xmpfRf4zYaRz5X4LHRxi04kmPy5/LsIh23eFj1c9Bym1IsPSmSbt12eak/apJTvKukv
pCzJ1Gchd15VMiOjs3OepWYoWwwRkhM4H03ArS635r7JmD6EkFS9ue6DwlyaCSlIeWCgUi1r4YSd
OdItlrCVex+6/yPtvHbkRpoo/UQE6M0tyxfbqL1GN4Qsvfd8+v3YC/zTxeYWoVlhBOhmKpguMjLi
xDlCfhgNM9tkcf5EIvwsmsOL6ZU73W33SlJ9uW57KVD4aHq2K2u/7vOhkKKbmA54FEFacEqtvJZ1
XTzJpkGya3qjMq+XkykDHiPWI2+vQefKSaZGt14RWdohvLhBuZB9tbhgLo2MLrJ+VeYS3qb1aTTS
kx+Vx6hpKhu40Uqia2nagDDAjoI0JWmUWfSTRUpVGKnAQ1iOngzSr3JWhSuudmnSPtqY7UC5FlLd
76bxeLDC9rf1mG5XY9LFSZtCKxPiHPpEZ0bMAr1oLbbwSnW/j71vOSUHP2j2IYStf7/TrA+WZssz
WCyF5ppYUv6gf2CL7Z/rBhbn64OB2SbLC9WNfIRLbgLxQDrLjsB+rIYwa/M1iyfgtA1dOpW5L4Rb
JSbJUt4OLeSn6f4/DAZwAwh5GuRBmVxuZq1DtUnMGQx9Oxm1c2DVq0WExU38wcYsHANTFA2xzyZG
rbetUK1B1fb6KBZnCxV01h2gP2/Py1G0VU3nThLFN0WU7cqqPkC4U0T1zqON9rqlJRJV3jqwNb83
nn3iYaFrxytSq8HFVEFnyz4BnSBE3VbSWvj6G9mLnNZzRUhgSmGruvVXZXBvG3SKHK2Ngm0mwsZp
aJ1dmoL+9xvz4tNmG9MQ+j5EH4jXZVtuuv5cx7q92pW/PAETOnfKmkErP3NJgtcmTd+Ah4C1dusB
HQi9lw7NbMWzM/eVUq3enwWjtVUv3wQ6+QWadUTb/w9i7lzQpMo1Ig2AeOosQgwMqRWNjCyDUQr7
WthZkbxRspfry71w1i+MzG7MIfXM91rDzSR7GCgIWpiRXRtr1JAL+5eOJlqX6abgWlZnKxf7fUCM
AIRACI0tCo7QHGwFtjKseX9/UpCYJt8xgTN5h81Wz020qtQFLPEduwL+JL/J95LhaJD4XJ+66Ztn
WSDVop8W7DpEM/AaX55JNEeUWqh5T5NRpv2qVs9GCnZ8FKp/yBxlmzbIvZXDubRaH03O3ICV60mt
SWQjgH/auTs8xmq49UJpe31kS6s1tWtC7DURwczDqKiUvHSUBlarkzu7RRfzWLRHv7nXtHhN2XTB
d9LsRXw4ET/xjJq+5WN4mLZxo9HlehP7emqnmqxteqtce74uTNyFldn+E+McmUZq5oQ0+77p7WiS
serXWL4WrTBpdINACY+U0+VY0Pkq0CYM4xsUaf16fKRgbdbFSqA5bavZttMQ1/2fkdlQ5NgPEhP1
0JsiM7odwJUnSAC0rR/Wph2oWbyrhcbchmO48sBbHhyp4oklGAWhWYAb+k0DSpEktSj1wVYsKvQQ
u25rNH//PmF8/9qZHeBYsLxAR37xJs3Do5W++kZnW1m/Mdrj9V2+cH4xBHpv6rUEvDU7TF1ZwClW
lvEN+gVHF56SrazeybF8bAUJ1sPIP123tziBtBa8S5ZCFD6zp1hN6RtlCndaIu95t24F1L5iY2V7
LHWRwoGi4k4nUBr/uNyEdOKPclwxrA7UP5UFz0YcfGdE4q1P6+jQuHed+aMLja9e7W7q8ezrwEbg
cYieYbmFKeDFTNdGvuBPLj5pNnLN8jWX9EY80Wm3vFgiJD+4ZlpoD65P8eKS/jv2OexHylpzGNoq
vmndl95Vj1KFLLSRbdJ+nzTZyv5ZesnDBINaIk27U7g8O+6+XNVMbR7fZINQvzZJHJ6KTgLeBOBq
IyRJ+mDmZvOYQruzG8Mo3CJZ+R1OkvChaFPr6/WhL+4uHaLYifGZss7s2OjIBWThyO6CBe5ZEAvu
B0NE9MdbuRuWUEi81SBG4jWPsoo8W0xzlOvREphjd4w7m1xVg+PR0tJW8wc4uvdgVg+u2hxaOKZd
8aBGfxJqnNFTFD/0/spmXxr0h2+Zg5CUsY3iXmZjhRWPLqrufp/tVrsml3bVRyuzQGzC+6PMwzqL
0ZuQ2apqo0KraP+sFYWXjslHOzMPqypVUikmJ1fMlV1CvjwJq02RvFCqWwldFrcuhXVyx5MHhH71
0knUoW55gsjEtcWDUW2p/uEbRu0shSe52vrCk2DsImkTtk/Xd+lShobQ+l/Ds3gzVzqutqCj1Nm7
EA+du2Y3KnbW7/X6vXQGfshui3hl0y7ukw9WZzObN2Xs+WbDSQ11WwBLOok4rr4cFq1A5WiQ0wJP
r8wm1auSoWrHglAGKiCvgqevW2e7WNyMlGwBeohA7+as0LT2CaUecfwgjPSV8hDxJqhgP0GwLF4D
bi21C3M1wqk1oZ0k6l+X2wT0diK0aprcmGqzq2XpBB7j6I37Wn+CG8Ht2p1X7LTiW1j/hwUD6sir
h6Z2RPCmWfgQFQZEup4RVMmNm991HkUqtO7jNSNLUzlZmDpdJ+jCzIhWSoleGVZyUxr6r6YTn9HZ
2veJ/JyDFOrRt7i+96eL9yJww2eCE4Lph8oN7BSz62LoyckKodc7kNVR3BNEae8TilaS4ynqwav6
lTlcssfQ8PeTOBvCSJdzaCZIs/Vd3zlyY2U/UyMoNzh2b4uaULhvU+07hR7zmIW0olwf6Odtw0jh
FObpQHuoZs0TiGKhu30pdp1TN7SvJJofPfaR/haoo3VMo+heVIpfTS3KN0oatjc+ShEnS0nlFSf3
aXn5CnwbvanTcfmE1utSWDlrwe+dpFHIXH5LU82OreJg5Y5ISfz6mD/5bl6aQGw0Hp2wEyJJfznZ
ZatFuRcZLG5/B4/6LlK1W6AdxyDVV7bRgiVy92QZyQuQ1fx05wljn5RoCDkDGK+hyzaWGe1kIbIT
fw1VsWSK5UOHnHIxEznfsWNlNhD4DU4PFN4qzkjrTESIafR6ffKmyZmdDDooQIdPul0T1Oty8owk
06UhbAZHDt+84isU6td/f2lDwuoF5G6irBA/+TGLclCiRObgZGWwF4zXUEo3YJY2YZbemDHs+imh
b25sRvkryNvDdetLowPIOUVlZCV46V6OThGbEf16q3d4AUOz4CVAAONijfd7Ya3gPSRpRYKO9sN5
/Ff3UlBGNQX1StR2ei0+lIF4m1VlaJekW66PaMGzwB9BLoetISFZMdsXsjxC5lB5TKeet9u6Rbev
zTt65zI5+REYgXgDrwOFtqT6a95xuNlI5BJtA8kCyzx92Yd7wR+NYBgSrXdylGF8qZ62Y/HXdGmT
Efq/8R+kJOhMvDQiKkImxbI/OCJd81WhbTAiyyvP6cX1gj+VJyjXAvy0l0YGmPyVqAkGp4l/R1Ft
S0TsVrcxd9eXasEJTloiiqm+V87n6ZVM9tSyQS/AifWfhrDXqOTE8Vm1QBS3a9CHaSPPjjFHa3p7
qAacAPNKn6YItRvUweiQDD8kuffcjsl5UP6EoryR5Y1UvjR6/3B9fJ9iLtZK0YAeUg4DxzHnou27
VCj4lN6p9dB21YfUjLckEFY2/NIs4m5puJ2ayT4R6FngZPwsMAYnB9QRCbu8Un7HQ37X5IbTxenK
mi04jKkUBgvSO53enGIuE9WyjMpxdNKgKX+bSdy0Nlgy8/H61C3tQIht4JvCu7Nqs3C16mM9C1Vt
cAK/QvJXt/AZiqbctxHePpNqeQUBvuQ1Jupe/pLVJq19ueOVWu0s11BGR0qTo5g7ii/8bEu7NKJ9
VYx7GFZX4pCF/citPKWq4BZhlDM3VYWNhcSpLzqjVu98adyltDMWyqteHRJ516tbKiorJhfmFJNA
cyCJ1XFRM5N1E1YCPF4IdhX+vraSndDD1vVbKVbmcmFDQs8n0SIMURaX2nQsPvjBYTTI7OiN6LiV
hFrXEKrfMlhv97numwchVuN7cXSLw/UNs7CAU+oeKOykFktufWZU14IqNeTRCfoHs2r2buxEkmZb
rsYDzrdp1r5ub2mQH+3JM3tDbJZupo5Oq52M+KGru50lH/T4Nq/jlaEtuBGq6lO9AMSvQS7n0lSq
aUaaDcnggMs5CBUo1aTdlZ270r65sD14aOCpJhgV1mZHoO6LOh3UfHCGXgrtwC0faC8Mm9ap87Va
2ZKpd2EDuDdMwtLZDkmiqAzSJOV+yTdRHb0IKopuWiVvTZrKr6/T0uR9NDXb9JkxyEojYSrWHqVI
svH67rjirBb2AvgvyjoaqzSRUlwukMYjR6zDfnD0JrMl9V792bTU12GPWktwLXhf3C4Z7omUlats
tuvg10O1KsItwlZoCyAW5fH39fn6nAThYUXgRO8zF8qEp7scjIBqmdSrEoPx8ocs+OJ6R5pdc/FU
dv+XFTkwzpH4fN3q0irRpIJfmtSXxHkYyp6E+NuXcfeaMNiIvR4VJQpsz2v+/kqm3ZO8OusFWc/8
LIVKqHidwejYDp5bQELHe9daa0penkQNE9MTDzuzI2vqXTnoAuuEvtd2EP5E7vduH9ynm+bUCnfD
GupiwflRI5hYOUnRTUT0l2tWe6StDCEeHSrmW08E/JjYAnwJoXwuh+HsK8Lu+notHOCpPX4S2aEH
BlzJpUFXzEY/rvLRUVHKRdEzewl8CvAu3Zj7fJR/Xrf2mdeGPmQQUyZqY8QE2Lw0Z8mebzR9NTpF
oXZnxUBRr6fMtTGirjvmtLDAUB8WdoCWrRMFvXJEWzu9141YL+1gsGonSsY1cZSFo0gplwAFGC2E
AfMuGVlCakOuawKhxheJH2GFbIt8ratvIUyg85tcGmgnoDvzXFMtmp4qZh1xiQv9hUujx6MZ/4yN
CHKuWATYX0cnpc9WjuOCQ0MReOJHIgFFg9/sVSg0nHXdGBib3ttulW7bASImfHU1bpvxx8rqLo6R
+jv/cS5xPper6/YFy14xxtKonVwWjzRBHQtXfx6an3F8r7kvNH7cIgxjjNsidwpxJ9NnXCTEMN4m
0R4T0RePgRLZ179raY+TEzOAs+FqcRiXn+WP+khTYDM6ivKoyrdhF9rqeBf+PeMbIt1QNdFHRrMy
jI4zn+6Z8K7IGodX715U68mgLlvEt1n5R5Pq1zBQN6Z17+pnwf37JxGG3/VdYXImGzXtgg9xmoeq
68TPySGufhQIH3tEa2a70bXf5Tdfs30IwK7P6OeFpl2OohQXC1Qzn0D+gwh9MET3o6OJ6R1uhSJb
wwrmN40M4r07hbnUbWNtWIl7P18uk1monNlcOv1ZsxutsyADNWq8hx6/Ccqhtp7GYMVDfXbAmAD4
aMF7MaW/Z1NZNjEtPj4moMsZhmA7dAqkCa8Waplim+3dv4Zasmemchr9X+Rs1Hms1hhxJWgqB1SM
ZfmYqVT3CMj9b1IerFS8P5ds303BP0GWEimcT6+GYVR7vO/o5D/TIj0kQrNt1OqmrHu7LvwtrPP7
ykvpcfGdvrrr6uIhGWFuiDdZ47WUdLuNGksrK7q0kdiwJucFHBR/LnduRG5EmiiLHCn5B9i/Pewb
6l7ysfJuavJmKyHkZ0/PM40jChB4gjbM/RNJ99KNVIkZ6N7a8Yfy9/E9zRJ0LVB4ohPqEzsXLOd6
imCn6IDQ3cPowrnwm1fBCFYyjZ+9OnYYAFA9sg5EJpezNpqo5ihFIDqyL9uh1OwtK9jSMeEMnr91
rZU1Wjp1AGJoTuTJKVMnubRWDlqi1eY0a2m4deN8m1Mj6YdVsv3JPV4mdhgV1Cg8acEDcVNe2ulz
reSG5OEnsP31wO6UBgm6IYVTvNh2/q/UKp+kPr/vIu+gCJBgrPIZTvN27Qtmu5F9mLpclri1OtwL
fnUzeQDLs85DtCeIjcX6FZKRfeBu4UGO6k0vriHYFucaLXDmGaiINH+AuE2ldm3NHIj5nUlBNtNu
hHqlwXXRBtSTXIkkSKgVXc6zJrRxXrc8ePXuezo+0kKxmttcOtaE5IxjamkDtXZpQpyUm+rc5ULS
5VvBH+9jN/pNe+qrIh9dt32GvsxAcGAlXbE0MF5ubFUOx5SevrQaCnEbdWIkOnlUbcLyVpDvkd9c
OQ2LQ/tgZBZMQG1BAV0LRadvrdfca3ZZ3+7prt3kprwxIxmKaGOfZNHh+o27dC8RmlInhXSe9uRZ
bBGgIuhnXUHKp3zWjS86rLGKes/MhghtD+XbdWtLM0lnA9lcKgnUm2YHQY7zgVIK1qy6/1oJniP0
1Q0qKaf/YGYKhylbAKScF36HQtXhRcKPaTKJHd9DeOXNwsFct/I5/Jva0pEBoEJHaWRegLWatKjA
2oqOGRwHYP+tcm+QBm+jlbTL0qTBHwArAu9Fi76by+1XuooXllWL9w/LjepD0eX5thT++PvRfLQy
W5oyVZKi8TvR6R6a6rc0ETMe5DUg+NIFgwMmnUl7BrWDaagfAkqBdcmHQRFpErpL+XW1qTa9t7Ha
Ybee0F+4lSfRSKRBOLnkNWdvwrSXeXv2QuuM0LU5NbzrdghD19P1efvcTk0qExltmNpwS5SUZgeX
bxfLcHBbp0icwvjapXs3g7LpxpT/EaTXsti64Xn4rX6BFzJJnYCu7ni4MZ8C4ewf0bhTI9vdqD+U
ZlvF++uftvAqvvy02Q0bRlbqmj6fVtMsOt52Xmgr2dawdqly8qEk+6eLHlTl6L+woa6bfnf2syvv
YlZmnjpiSZSuxXSZnQLxpLgHLSVbY8vSWauOSfimwjj7VYBvf3D3brIJnjPhS76nm78UYtt6HHUS
FN5NdBzVnWz9ruVDqd+U463H/5zZ8t5/CR9zz07r4lgJ59Skf2603XTliL93FV8bxmwPmUbXlkpr
tU5F62FwhlXedCVb7l5qSbcjkpOGYYe8Nxt/P3YbH/G22yrJ9p7wGISHCJRgmJ3M/quW+yfV0byv
UvElTbeamtp1rtKUsI3HaKM1aJa9hMKfqvPsgMbecOVueU+oXxvG7GrW/d6wit7rHDX9Qq67h/MK
0T7dO079/6PdbrIX/2dilyfD3Y54mCa1o3st2+isQuHElHz9Y2DcCZvIexvMLXSfdetvo/A1EzeF
7tT3wUN/8s7yToWkxmp2TJrNspRnKXnK9tkXod/Iw736YFoPSfgSCXc9RJp299S/FpIdRPftnR7Z
mWz3dF7IN6J7byVbCAcsf2UiFkrpnAgK9dAfo9NBr92lA8oHU6h6nhwOpB9gSYak2ullMZ6SIoM4
tE9lJ8zixPYU/T4eku45qRrItPphrdfvvfP+ckVkiWBaIo6hfAr5/uWHSHFbNG0XdM7IdgHcs5G0
9rklRVQ28mYsa8f8XSDxWVIXzAppF1v6ThFP1vANITU77JRdr9kDb6zaFuBXipH8hSblOKVfYh/l
XxEyPmFTHxq9PJpTMoxWJTNx6ko/imvcSKtjmU2q3GRykVs+gBnhDH+68VU7ChyL7F5xvAgBZhNw
167vj9ABBghqJT7cj2Tzs1Mk3Yf3imGrwjHYBe0hizauvG2zX9neP5NgMJSHrLFx4/aaTNGCa2T+
QVMQH5Cg5HlwOf+B4hMrx0nnuDTLFjCJJ/KhNsEsZpspRydId1Y77uoh+adRbqrcux11fy298t4e
+GkTAHKGZJyYlhDs8iPMsAzFpAk7apjDvSAKX2A1Qa/N/5JF2jmFVTSXS4BreJqMLNsgb8Vi47rx
IZOtx8Ycn/x2+MkT+9YvTSQQ2+q2LdwjuchHJJiY900gKVuPDg9hb0EanY7drlb2iukYzWOXAoUz
9I0nrByxz1EREwv2gOYS2aIMPLtzclFpk9hMOwdtcFA34TZLWjKEO5dE4fU75j02/TR9H0zNzlBe
SmpRemXHtas/ll5KaxNV0kx/oHf6RdGCbZwKYP6QjVaG27aLv7ZRvk0fa/93XNU2PfnH1hTtRvne
lWclUTey1h/k5LjylZ/DECZkqpsRH5Dun+tXu15rZpU/dg7c68Z+ENp9mkrVNvF0fZsKCLRkgnsH
XhC3HEExL6DPWattuBWqwbKLOJU2YyWonI2m2ReUMPcqzbo3vpfSotun6S4oTBtHlvB8HHVeDbW+
r2S1frw+jM8E0PTTQMuF7MTkQemsvdyrgF7pW7aqzsmgljJkqKUa2MiETDupY3uotJNpHvrhuyps
LP8WruS9admpBA+qNJxygo0u+i4Xawzsnx9NcLvT5kOrG63oIBwuP0oGkDVNbed0pvuYWoc6e5A8
dd9UyREgVNE6/livBFULy4lJ2nF0+HknDu5Lk31BV5YViZiMys0YniGpWgk6FgeFAvhEXY9U5lyQ
Ja+NTqhjkI8pd7TvH2r5zpDjTdUeYiopzTkbVjB5C7ci00jCZ+oxJZ89B+WVltB3cc+YJOMYZuGR
6ORWu/PEu+pn+drG7t5bE8SY3Ovs6ELdNBEEAqWiSjKbxcZTI6hqpc4xc9dOhm+WK+yD5FHx21OT
fGvXEmgLTunC3MzRDrI6FNHAAFvU0zL0l71fhnADJ8fK5vj8VJuk7/43rDkUMC16K1ONoSPRc2yb
u6rH4FrVYdEG3WZktEAq0bpxuQGFPkgRUmV7AJc7xxUbA7GqdA1zvrwnJhSsOHWI0Ix4aaamszKi
d5ChEIa38nhsvlpatjNSx4xQVBdBb+b/wJew6VR35QC8Y3fmu2NqXgWzPaH05sFRPNZVXrsa92Lh
P6jxodLfjLg9qOnNKN5raJo23o9StdWQTngZ1Ux0QTynqQ5d+TxMH2f9I1p7Tz3+PUEUAuU0QJFR
AodJIWrmBN0ga6GHigHwBY9590cYvw3d63VHu7S8oH5oXQS3+lnWUhRSw8slTAz990q+67ODajxc
N7HkYD6amC2tRts1F0/UA957MqzI1kPhMMbUI/RDKZ6q+vj37fLTvJHnneofEHHP4Z2VknRGWCeA
SJOOXoniXup/+EJ7R6/X4frYFqePDDlcOzC5APK83LZy6Kq1HGFJg8jsLhY0W8rTlcBjmp/59gSV
RV0F0Tp2wmwXROkYB7qV9k4Hp163o2C3SYrnqPlyfSgrZt4hBB+SJYnYp02mY6Y1j0L51I73o3o3
rL4Nrw/mvdfmg5XBy2hubgoGo38V+4PvS3ZU9hDJrBzqycV+nrSJRAXICHWp2VWdGPDTuDy+nN4K
qRzeSXqxsizTL3y2wG8j2gPGa64FkXiCrpZa3jsmoAb9NfGeii/Qt9irWaxF/0TXET3Y4NjhapmN
BeZ4uWhJYVIX5SVteTeislWqU3jfK+LGROzWHB5S6+TFb77+w/J924r2bncK6p+Rl7556UvYt3f1
oByHNZzH4tH+8GWzZ01BQ1+m5g17pnxTZcFW4t1o2PLPNHjwJjnOYWXOP7diTSf7X4PzG09yVTTB
0ItxwuIUfykHD9DRm17uvfa5lH4V8bdWaqGlf6hXU0yLG+qD5VkIUaNzH7id2DuemUnbQuhBU7mC
shIbLR7CD1YUNt2H4xHIUozkatfTdHEsZVtqp8U8q2tef/G6/TiP02g/2NGGLIq8hi1F+N+e5Paf
RLxvJFReXVvJ9Sk3kgn3CvLh133MkrsEgAlDIPGsTtn90mziln6IWFjvZAOc2v2hRbGuGx7/gxGK
+aCBaCzD0qWRHrXNNKwUrjT5bOXSpqgfZGSB//+MzM6kn9E7obly78TKq9eYtqif6nRlIEtbTvsw
kNnpCnMVVWEZG6b75IY/BJh8rw/iMx0zx2nCB4BhIiPAg+pyqjrTNLvakCAWDF5oKyFh7Z5ro9g0
ibY1K1p/qt/0saXDU16UpM5FOtjLxh68f1a+Y8GXUmmevoJYxwKeePkdpeupdWioLFkcIPbXakr+
3TQD/xzKQ4xSU6zpgx10IkldKRaTJ9fPVcDQoST1p6g0rGMLtC7eCmohRvTbJeZZ09L+BqmkxiNN
m6/VHpe+l2fEFBKzmz9hEMzQjIW6Y2XUCmRb2iTCz6wo4gO6M8MmdTXfMUZFOFyfpUWj036GWBOQ
wfzZ1Mu9GEB60ztF+yJ3363qVOQqd9uvXH26bmnhmE7QR4J+euEmZbzL5Wihp4u7GEtRr6hbtfD1
YyiXKMjWjbUSdSwMCpohiGMgFQAWO195T8mFRhWpA0F/JxYReKrxBl5SV7gd9OT5+rAWXoEUgcgU
oVEL6mcO6hysUnXRSaCw2opvBL2kOq27CRKjZHdiOG7BZa+EvgvuHBQFrMgTUBrdTnk2kbzeQGRK
opOWlrdPxsjamvD7nhp6+yoo3lZ2yKK5aSKJ5YGtzYMrPzXTrEtF6p30Qiu8P4VaPUSi+dszyjUH
uLBwkz4X9XcF1OWnzvbATKCV7WLJUTMXgoZy4/fjBvm4va6Oz2W99kBcWjsac2CQYUviW2dOvch9
Q68pwdKaM+6D4VhXpbUNQmFnesa5MtKvhS79vr5dlmZz6hdgJqmE0vk9WzzDE0U3MUUn+qMkyp+k
LmDc+omW8Z//YIclI6MkAd+c18TroDQgxW8kJ4GhKRq+j05XS3b193ryJNKmzkT2B60QVCMuxyPJ
hZZGdUsHbeZ/Nax8343alr72lU24gDWe0HvA24AZK0Sss6XKqqjSyTZKjizk44OmJfU2ISrdS73U
70yrNXZDX1e/TSsUoCJovVOrmWvtvAu7c1IZmHqrtKlDYXZ1NnLUe4EgS45JeaiO2n1s5nvT825r
S9750a/rK7gUTl2Ym92jkopoFgxekmOEIvrJ2iE3iq3a/8CFWnF00LmAdKTi+lTf+3Clr1zj06/P
XiJYh+qICgMF6Dk/QT9IbpHSaO9kUmYbLlfe6B46y6RceZvnh1hUf8VCvgJCWziQ3Ne0Z0y4CjgJ
ZwV8EwKGitln16b+M6T86VvaKidBfM60eK/o+QooZmlBNYoWYK4xqM3Pvymlvmu1FMzoE9qmIcVd
N78JimifVB6c75q7gk1bGh6xFyi7iWdRnNMTyNEoi5meyI7nb0aRhBC5fq+4bT3YOcqbkKTe9S20
OD6Y5IjHILv59Mivh6HRs7qVnWxs7InRwrrR4uCYUBVN5LVerwXPBobkf8bmT3197HqzMCrZaVrQ
Kq1UOGHKeyYJAv9L3a5RSi+EsfSUA9MCVKjTWT+7BH09liMDCWRQCnSvETVTsIbwaXt9ApetAA5n
V3LJz72OGFVug7CN7FRdTV0l0P/oabCmePyZ7m4qRsBjM1mAT+KdbvfDuwlQx9jUasMyobSW22Ud
jl9SsRy+8DSvdrwKeHkn2s7LESLIXQh+hQzel7CHTdfvuZR9r1DOuTjqNlfLGnPxZ7aZ96+DjXDi
aaDdfeb1zKAfy0LuZMf3R1oFZQgJrUOkW6cO5cwkdlwt+d4EjVOVD6J5SAvD9sbXMjlA3ktD3ApQ
d2lH07GLBiKhJMSAM58oCGKYCBoOglJ3U323Epqrs4OLyowerZhaWnsq22iiwl8gw6ZwebP53qhV
mSxIDiDk5hix1zZxBMTy+g5bqp/q5Pk4oO/vpXmXWJyWedI2HlssgfgqG2X12Ll+e9R6pjcwU/Fx
5BmzzUzvLXNZZw180wH45wmK0Gdd1ZtTY3b9vhwMaSfVRbHv5dHblF2rbFR+2Q5LF5RMClOkWcfy
fujcbFu5UrwzTZA7aBnqx1bLNTtNC2lbd8gKKlFy8lvJZVrFr1XTq/uoSfzd9XEvuUITWq93qmq0
T2fntzCyqO1GVXYKN/SPjSm6jprn0U/Vr/7pErKFulSa2z4ulZXAaNEwac8Jf0ltav469SNLyWrP
kp1R0Pcl5Capn+7zCs0quCIUbzhnsbTy8lnaSdTZgL8RupDbm8VIAj3Eva/GiuMT8dpecO4rIAbX
53Pp1Q0x+6QOSWwCfntmpErVvgd+zT5C7RugVAgRaLfTxDcz3KGCbWcWL5LXUBTsOPwDJGbF/JL3
t3CQsKuQTqTwcXla+szldutc2REEcwSCoJZvblwY40aFKe+UZHm3b0V93I2mREHOE4p94RnZOfNU
c6tZxVMqQJOmS3W064K0vKlWMW4Lz08YsMEngO2FcmbuxgJLEHVZCBVHys3xMQMUs5OVWjtkSreW
v1/aYv+a+tSKEQ1DaimxpzijstMRW9TVkyW7YOayE/fWjbymUruUwPwwNqLgy8nvokEv5YixNWp+
Hor2dkjEfScUd7wr9iFv7Fx2JCXeC/qw8bsCraPv15d/ccTvoOaJXQ8xwssPAJzSou4XKKQuzIyO
ieprLopb2Ri/5TrMCuHoHdJgrYi4dDNNT26EoqmSAIqfZRR00e0FL+QtFSjnqDcPruZt1EG+s8Zf
9Zv3UNRktPtbz8gd5Jm2Ix9SGN1hgHWhXCMyWrrDkdbhnuCapKtsnk53PQsVspGXqzGhGLRntxKc
ItA3wS5u74ZGtOVcPIv5vacfy+RRT90vnvlNdL0V77ZwP3Jd09HGGtDob8ymxDe8KlbUTnLc7I6V
/tL67m4YXWCIvyP6IK6v+uICTCSb9B1NF/IckZ/2XdHl7vQgIlzWJCj+0uFg5tFbp2sADEFM5tug
jnex3BBNO4bhbdPEe+jL6kuQ1jthNRW89GYyIFLQoaOgQRQ0+OVGbAfdTzKBV0spFq+j/OKrru3G
yZPVJjttgHu6Nz3b8vpTrbzJ6RoiYGn2ocKYslyUiNgJl9abSNcbi1Sx0wrCPhnOUhXtUjRJKbBK
1uPK5C/cKmR/CMiQ2Z6qRbMbNGQ5zDiPZEdVWnL6w4YGUtv/9RCWwFATu0NIVq+HzVD7G1qoC/dh
oF3p+jcsfcLE50NOnJIoTEiX47X0JozUxmLTe2a9hePd3VhG7O2vW3nvTZg9RYEeESxQeAXZMc9R
gp0L6BANiPVb9yB5PyRDe1ZIHesltXzFP2d96bTuFj23k1iktksysxn3eZ7/8QfpYOEV4i7YBN6v
LG03/ZicpNw/tIV4Cr21CuFnR0jiaqLt5dUMScn81RyrOUzFEY+gumw6gvVd4b0E9a5STqKL7pTx
+/rULJgjhKEtiHZD1MnnXZUKVW+p7InNc6+dih5WYZfaseR9F7RIWdRTLUvv1lTtFoCHeDjq4OSw
yGSR/blcd8nyU9yPJDuxBw5b/5Egl5RYW0sL0U4+67A7jT/j4pdK00KCWnRUr2Vi/h9foPEiofuK
GvbsxgMQbgkdrcnoGnXhphoz2irdm0Z0/wzmj0T64wvhk9dBWiFUv91A5u5NN23fHq5P/+ccyTQP
9FuCFLSgipmd996PU49kvuzoL4lm7Hzgd0Oyb1A8aSztWEQPw1rYvODgLk3OHHxaZl6CrrIMpKUB
ihopxd4YR+VRrsNuZw5GslVDNf1VqU2yL2Ml3tRJYNpCk/99N9blh0wB4YdHa4ZqSYCjlR1LCIV9
H/vFl8Ea471atuLD9WlecADYoqpEbwLHnxW/tKULZPQynUGX/v8h7bx6I0eWKP2LCNCbV7KMpCq1
pO5p+0K0pfeev36/1GIxKha3iJ57HwYXmIGiMjMYGRlx4hz9EOs64Cc9+hQ7u7w3PKl5ipwXSCsL
1N9LH8B3AWbCnT+1pmf6T9l4sMefFg0myDRB4gqQNnRtt3/hyk14+QsXuxEEYdLWrUplp/B/6YCD
g/agOWhtgXn1x4cy/aAq+iGSP/v2fQbdYeEFyrvImd1O2fopq04JapVCOkmAvESPhGXqtMjIqydZ
awZ3GJ7QVJ+Hc13abmwo96r9q4rLO6U4jgYKke2hVv6ZourYhhaJ22EChJR4drDRgn7FIl/GcI08
jUoUCm5CQmpxhJVaVoVU8gZquj79R52iZp8H/biTp/mR6SDpaTZiBFMBbr6P+8YhnOTyPmiVFygB
UhdGkq9W1w47xzdtryrCdBc5NoToTvOd/+gEWaWMQpT6RWmthGZjmr8UiZq969q02400jT19zqb7
vmu2FFLXdhskviGSLTE+s3j3iAvY7Hvp9R079C5FnumlUJzas/VC8grbfNacwMrdQlYc16Iovbvt
eWs3ADNVohwtikdLpjQdjklVm7Fv9vquomEC3tIuI5cBCGky3drJthDfKyha2NKo+QMc4tLnPBdf
oyVZfhXm2ikzO6Y+ern+MIIP3nVRGv40cms6a3o/Qa7TwDJtFHLilbN2DhKlvlPTaNrVdeB8H8pW
8YKoSn87Bex4eVqFZ6nytY2vQXx3C7fjIubpDT2JGKBa3BMU7NO4UnrtJAfzsdJVKOuqTt11Y9J5
KtCLv64ZQY+DdyMYzXAYeejl1uRjr8Qd86P0yL6oekQv8O9vHLqxdPeAbMHDs0Qg9VFQ60E66Cc/
b5hOqHaVbbua+WJGvhek3V2auM3n2x52ndRCyIE0kBDLAiy8xGoWWdFbZRvrJwSkjbtMk+PHtGM2
RgttxZO7ON6XnbmlPL/S7wGTZMM9JWbfyTAWO2kSxFo9jYxTPRdfzEC/r7TwHz9y7uauewIUHQTj
sZmjB+RPNkLVyhfFS44GK68oSgLLQsro5E5l9LZ+cmqVGSF9DvdxYYx7px/NQ5RIYL56Kfpd50G9
cbgiBi6cVVxyCMHSlCSpW2T0vmV2ts+b7pT2DuMSGb76qZ42LtPrnB01Cd4MAuPLd7GEMdqlQqmG
YvQpqaV4H0yR5TpSpW3Ug9Y2kT4HdXNQ9nQHF+F+zKQijifDOMltfxrgIbfC76N/HwbhvmRYrmzm
D3/tpaQG9DmAS8KHuaTaJUA3XVlkpgCd5NlBTo4RkP4pyLw8GTdqtitfBB1IcPnUxA1GRMTi36Q+
6lgFHUV5kxkU9Rih6KpUChyw0lFDm9gJv9xe2dqn8Jr4mLrg3AAaeGmuU5qKljsCKug06fMDTHp5
dCwKLXTV5KXv7LOj7xiq9m6bvT5BeGrYUbD0DAhD23Jpta5AyhiTb50yf9gHudIDoCGRdszalcdh
Z2romjv1uCV+dO2emDWQVSODYchtSTjUOOFc8JCzT2qdTIdSAbGWxMH97bWtVGsurSyusEkCM1Lo
uX3qqvCLFkC8rkTv+R52vl0ctMYHilc9D5+1gKG18ATmE7KKX30c7ctx45u/9iV+CeGV8gnEdxRw
L7fZkqpYkrvAPpVMYGbRI/XZcmJejLHBMNg40uvL8NKWyGXe+K3vNFVvErZPeRg/z/bI+5SJvPSp
RPh84/tfcVphi1oguQnDy0tuMEY/9MqoaxtKJ7ZU6qPvUdKMnpyUya4Lalq7Ra0+BJk5QsphWY9m
lQyfb5/ymitpZESUYsBrA9C5XO6YFEw0D40NZ0YPlq5tB2CIur5xgKsrhSmUGX3cFabXhS8x76oj
vN7ZpyD+MJalG2aQXGtPWZWDbcuOsV+5c4AczBYbz9ppUg2BsIWHuAHI43J5qgVtUxmww0WVVfd0
X8cXI5AfrXCUHzVzkDe+mTVzukF8fWXXv1JLTaTGyftktl8vJ0l6GupvUcg7QtmqLqwd21tDi1vQ
GbViqqrJPvVZ6fGWjO0tkPWaBc5KDEHAeEMv6HLnIrsesik17VOW+K0H1Kj2SgWS4dvud32bg8Gi
q8doPW2fK67OvjW7sa4b64QkXTHK3oQQZrrFq71lZHE3lIkDQVrUWqcYloimlwUb8/9sZHkiWpfb
ftmxkjTw1PId6JhdtNXZXVkJRVNeFYJIR0X38vJQHIXnoDrBDzRFwd2Q+szNJF6l17vbp7JyrZGZ
881QonudCro0U6vDYERSJp9MJm6coHgqGdDXd3WqfxbjI2YzbkBaVr4bJqTB1wOF5dtZqlJO+ZzN
hB7wgdbRNP6xvEKrXSfeSFrXdo/pFLiVSH+ueYhyORi7KZvlE/lYf2dH6S5hCOcQjn8Ptkb/jzDw
fxGIZJKX+2ehWSK3KvsXG8W32qy8PHSe+3rYiKpr66FPJ/gAiSBXlTVgSaZa+JjRksINrccw/tAZ
H//eFcSgoKiR4Au6CBNvrsOwTORSdxr5lFWtO9XwNvT7vvzd55/t1t3qCYpofJnbQ2MuoIaaKJyS
X18ay0m0QcfgBsG71n9sq2JXmSascA9b+tkrwQ3KdEGfStjhjS788c2qYjWY5dhq5ZNk/tD9P0Px
109cFvLm7y+unUZRIXQe+Pvz9M4uvv+3v0/CQJtW5J+v1+2b369By5uaFUwxHRK4BE1mDxOnvrt9
9GvuJXBkglqNt/QyNaiMLKzLGAhtUvxOtcob6Zkr+c/bRlaP/I2RRWz20Rqhz6+ykj5CHbt/wo8D
I/yuyd8KSDJuG1sLM29XtIjRahMESd+C0gVqddTU7/nYuYmZ7IwtwPhaACVEG1zRrwyzC//SJhO1
So7uBOlLwVD8p3F+r2PSPGRb7+FVVxYYVlj5+GSWZFw+jK+O1jjE6oaez+ya/4H98pWBCz+jb8sU
/uKIdGNQZrPDmfMs+662+nt5qh6QnkmDranatfOhYCPqZUIFY9miDyVjtkJaWydTO2S6a1S8q9wC
HaTbbrB2OiI60wSFPozWw+XXbwOqCTMyn5PROW73rkVUg7qjghS2LIfuoG8khWvfEf1OAUTn7ULZ
5NJcGSVhofEWPlm+9BTTi+S/2RfJ19uLWsE3vCL9uG142tPVXUTqLAa8YViR6KtWjzn6PRHs0MyV
2IfWeDCdzm2jwFXq7n1bBOdRTndQyN7+CWv7Ck+/I0Ql6Xcu+at8ZjCiGl7q0wRbid59KuxnITQt
T1D67Ir05X+ztnDL2SxN9JIzoGdZ6NZ6uW8CeXCp1NjBAULePciGYiNbXQtW1BaQUBYlBgBElycp
50laK61BmuIfdWaC7KE/wlkkmKN7MMd/vz6IjnkZ4g8gNxYJONJ4Sc/wPDxdJcc4OqeOYoIdTDvo
jQFnuUa0hWZeXZ6gfqBVTWVvadGMA00ZCxxVBTGoZigf5pWrZXdUMkkyt/riK1067npQL4zyCNGP
Jfo+m6PCMRIaEyNpORAYvg3da+1/BkXZTbrq6sgvNvs++tl2G466tlBCJu9CxIJY7uLRy3XXqc1Q
K6JYNMMNWQQ/B1PyxulILni4fYxrX7/guLVgzRDDqourQAl7rZsCbJmVv/cT41NelV7bZBuuuW4G
ETQaOJDcLDMaoQcyJQqjDE7xonVuw+kNablhZC0+c1CCfZvYyTP+0v+pdlUSWaJyGoLKG5JjAEN7
bT/P4wYEfOVOgywJJKAg8bzmgM/NEiIUkahDEjy7I/2ZO7Vo1P3tk1lZjfiGRUmCugQDC5ermXVl
Got8hNavy8Z9oOnNXpsVtw9GqFBLaSNcrRwQDw9KWABZXwHgl9aKoTC0cCDR0eMPsfU4N+/L+Xh7
QesmYIrAsyEWWF6fPq+Zzu+4PlMQNq4cmI85Sn9eWDUb57NlaHGBjnaTlBWLPZnlny46leHLZGxk
0KsmKL2L0hR6CstSdUuTU43EWqY5Z8r6gcvFzbc2bNXPmJeBPoAi9dVYWiZFUhQOoXLSFL99zCZH
v6dN9vn2qay6mRiI0TXCgCwvNmsAlW4kSqmcUn1od6VvJJ6kG/5dOzNAGDmgDW/bW4urIhWE4oVx
o2vU8Nw4g1F0uXKS56q7HyRp3ulGFXvUYWQKOVK4t6LMOCpJhaP3MWBoRS13vTRsAVDWVi6qmlAm
w+BKffHS5VsnIiGRYvIBZMAD9bFx/E99vjOl7v3tJYsvdfFuhFpLYGxoLNLTX6Q+IzXj3hoq5QQW
xjXKO3/iQkbhwyrLg65/vG1sJcsRXV3wXJpQvF+K95bBMI1yw/YWGRM4J8kGOGh+m7tyZ2ufOnsj
bKztIdGc6ARiT6ClFnvYxkTJjKX1iitZP8rs22AgFpz/h8/tjZll6pYODhN9A1d/Y3/uzdqTw++Z
s7GUtVMinYF4SFCCwsZ2uZTZsasefjNuQq1E36WZ872O2uM96U/n5QhxPc0ojuxvn5bYnwvXAGFF
JgPyjt4/TZOFazRRLDMZZjsndZ5d1Q/uh6D/0naH0XHue710o/nXkISfbhu9Cl6UMERU4YoEcAPs
9nKlch3pfd2r0knKiiepuof87b1jNBt0sddFdWEGJJ3odIvHzDIdTctMcnRfOqVZtVOcf8xfeuVW
gPOZ9wgOXVTdj/lGoW5lZUQyul3IIAKUX74F82QGpqzL4TkBMoGCctvPyMFtOMqWkcW64HdWtQxG
XyQ3G9ekPIPTlxtX2Nrm0cEFFc14FBWUpeJcH6WOnFusZMjfUW91jc+O9TUdD8H40BZ/gmxCee7v
3ULUVIHBodvHZKtY95uqTWXqZdFmc3gWcpiRU7uMZXljv/EpX0UM3n50OyC+FMUHrtBLK0MQUqZv
zfBMiuVJcuKWyIkpKNz1f257+dX3fGlomUXLuW1KjaqF5z72eZh8zqKzD7EQMEd5C9Fx7RG80pkK
ETBC1nQV4KH7KMzayM4RblfNxzaFP/WvYyB/+K2RxfH0jc7jdcaIFPoPsoMFqTkgCn5711aXwtCm
yGqQbFjCIf3JiPs+1rPzbH/Xx8bL04c83DiZ69atWMobI4ulwNmaUMrRsrMVAJDIhn2fWbu6TL5M
dv/oxJniDn7tqp2+DydQR1rdwZ5UncEleWNdAs/felqurdoUz59XkTtqK5dOqc+o8oRKGJ1H51st
O574virGZf9+b99aURZWktBBSjSKzrX50WhKN1M+dOqWDs/WUhZZjdDrLSNhxAneR3LpKVO7M6Jg
Iz690i9cXlwUD+mV0uTH8ampXK6lUaOoqDM5Ozc9Wo52eDeh+pLoLh1Tu0se5a7cF2iMMWp5VorP
kflbS+tD32QHBSxZkv7mYO/kRr9Xo9Kd62F3e6evgwxPJ9p1/ELqjozpXv46Rw6HEiBHcS71Bhgf
Mn+HTjFhd24h2p20LjretneVqdMjfGtvcbIWqsVKYoXFuQJ/oM/Nzu/+RwuLY03SDgrJISnOYxJ4
pvk72sobrzORyyUsbrVe9qfQMFgCfaC+Exwq2JF+K+ZLXZg7ykl7c9zIi7d2bZn8JAnZfpkWZ60w
4KB+7C15Y9dWPoaLc1kEGmco6qLz0VnplOM4O0hYPhhJtAElWjUCda6Jog5lgeUY5GREYZCOZXGe
qEV7NLy+9CUxxM/r33/vZeJu5vXEB0c38tKrkwj1EGuuinMWzoLFPIr0d8xNbKEhVj4ei6tZQ0KG
2gMMHpdmmhbm7Ihc4IxEa1bKL1Uh/9Gbe5CdW+31FQdgzxj1gHuTquxy4CofGGjrzbw4O3NenHwz
VA9O1Hy6vWsrxyMaOHBOUBMVnImXy5HBUZd6phfnWA6a+1Gpgx/QjMZuS81jK/iubd1bW4utG9DH
oJ6GrWj+KFf1vWF8HbnJdMhzby9qJT8UnSKKD8Q4GqBLepy2n+DM7E2+HfSIU+5Rb066Y1nXnqal
u17OvKIKntLQhEfx+bbtlUhxYXqxobzEEUBUHfxdyG/ileouJYELi32b/nLi2kXg74wm81b9fvUg
kV5k4JEUi5rz5UH6mspEc4/7y4O988uPXRzCZGH1W2X0Na/kRUuZkukv6pWL9YGuQpGom3CYNtQf
tKIYd9O20vh1esoBwiAjcI5omi99X7VrI9H9oCTloAkhZafR6t5RRvgZMSXlOrq68Rxb3T3QzLgK
pBzwFFzunlZ0eq5ZnJodIf2VTHOxl9LaPhQyGku3HWRtAxHHFEVlU5AiL3ODpDPMWkvKs1P5x0Zt
mKLyjY6G/G0zaysCw8B3DXALkO/iJUE1OeMXFOW5sZ8nxNNDUvsGwdnbVlYWw2tS4EwAZfAaE+f4
5lXURqk9a1VbnnX5qCoyFv5DssJLmTwKnjUGy5f3R9gi7BPWfXVOovLZLtJTEc6/dTX8beTaX9+H
DE+DAifVhVSIVtHlYro0S3LFibJzHH+Xis9IOOvWy+39uj6VSxOLw2+zbuj6Is7ONC/GPnJBCSv5
x9s2riMQNkAJU+WC4/iK82UOI79HkSA7o15w75unKvxYDY928B7FMxltJPmvPQ1oJ98pTExUhti7
y21TE/5HpTA7lw1k4oF5SqNHnbnY26u63jnudoNBXIZAXg1dWrHjIjClfMzO46jvx+l9r+e7zcLC
9dZhBAFgNGypLHDxXhqpKoJaZfKKHKrZK0Y0D1BlmPs/UTh6TPEUx6bYYui6vhQvTS7iaTuprdX1
PCljQ/KU4ZMFVIeDGrZqkav756CCBCU1mMDl/QC6IDJHWcXOoO8zoPcOA6WbQLqV1dB+pItMske/
xFj491RyOSSmlZ3VMvWQAeOJkfE6lT9sHtV15CF6vrG0iG/TnMlla2DJ6T5H46MzbBE+XBsAlqER
cBg6QtVzWS1TbUmhcjH5KAbdIep+mKItjM71ZglwvUCAUVkFAba4dJI81JSyKZwTQq37RPqEkicz
fPlDrpYbn+j19J4AZIBgYGweeD1vmUvHnmalrDWt8mnX/srbnSN/ol58mC3fVdFpntW7Xnpgik6y
px8lz+KyPQf1vdZGe8QW/vY7ftW6pLoKHQwciYtFl7HTzVo/Q4Yy2cO5tHq4bwfqubUjb4k6XH/N
sM4QySFHF3ArR5zwm8sprGPwb0nrU7Nuj6XNqzqBPjXMv6s5AOJsQq1BfanVz3+9QDZaFJDR2mSm
c3GLDJCvNDwGpFOp9TtVO0fBxxxJpdtGxB+5LDDwwmHakFSF+5d2xuXSxsLRtKGlfFfp/sGBPpmI
GEzOYQq/oZRx29Z15AASLarUojcJAdYiKNpGXWllH0RnWJx+pNa3XHlJcuPTbSMrXxtBg2uL+4q5
oCXtkaYGxHYnCc5OGTm7FGQB014kFLetrGybQzYJyAaMEqO2i6WoaVfNE5VPYDaPDNy/05p3sf6i
ZP2DPv24bUpEussT4nFI9wwZPeh0aVFenpCahfAS+BKVJrvfZSGso/PR15oDSjdeWv7ZFF28PiXs
MaEpTomvaknm1IWkr3PoRGfdn+70cD4bpXRymJG+vazlDorSJ+9rRgCFwCP/93JZkT7OVpR0VOmi
DDG1Rqp2mp3lB7mQyGNhEvNiduMvawgMj1A5AFoMpoB/vkobvfmQszhIdR5r8bnJHyTlo2gptH9u
r2vpf5gQWgaCk48W11XXp/EjK1eTKDmHVhdAaRp8CIxsa+bvevPQUxM0Ejg62pvLHkI02LGTTG1y
9oHH2PRtfUvdT/3ws4h85KK2EB9LlxBrYr4JthaAGBbLWpxVr+WyAW3O2WqoMcYu1bfI+np735Yx
9tUGejlCTAhXXzYsrM6O4toZk3OOrvgEiT+IWXN8ZjDWHbt/strt629/b5HZNO4PUk0eUotS3Ayv
X1baSXoua+Vn3UXzc1zow5Nt5vKuaur4PvTN6ThWQ3NMqmaLAGX5WYv1cpVA1sErn/Hzhf/D9i/X
tRynZ91hGDpu7buyM7609rDrhvGozQ+bic7aDoM/gqOSrxt2rcUtNtatHqkwu5ztWW12zKxpnj+0
B12uLDeVktgzUq3YZ7WMRAuD5Rvf+1XmwIJ5EwNKJIxR8lrC5qRO6uzRSBH16GwS1Kiqjwa6aEhc
Upa0mqE8ym1Z7RO17O6U0olHNxhj5z4fx05zczOf9lBp9++L1k9PUVYX79NMjp5vu8TKx8uwpyVg
mq94k0Ws7QPDjzNNSc9jaiX7VNLrb6kh1Rs1gitKjtetEFouTMOD01pO7MIQk9tKZadn/2NR/omf
wFIVR/MfeK/8x0T1ytErf2vS3e21rcQMgacFUEUOwye2+IgdzbfVWeH4S+VP3f8O36nSQ/Yh/njb
yopbX1hZZGV6ZxUZDYv0nOSnoEEdtXQV6x+oTiojdeUtBgdzcTf+3438d02LT9jQWtRTYi09t5kx
eoNaBxAhGPLeTzXoQps22N1e3UogpJHPLDmfLgwCy+SiD5IE4ImanqcCcizu+4dM32jcrh0Ty4LE
Qwzh89cuY62RJl3DF5Sei64MPXSCnUceQuFDrqTWc6GmqMTV8ca1uHZoIAgIhqTSFIkXNqnmRG2S
4Y+d/zztHXd2lflnWP2Jf9/evpUIBKM5NRheKTq1pIWdyQ4r2ap5eje9xDRZEOjv0SpoHks/r/bT
IBn3VCXDd1Mh/QCRt9XbWbUuiPfEO5lx9YWzSAnzlXAsZOdqTA4QrE9uWX21KrCf9b5HcWVuwm95
suExax5Kck0t0KFsBfb78jgHfajAyJlUG3xk6WnewXHu1x/s/e2dXXNMbmh0iUnmYTUT//5NYpNH
BjJiNWbS9qGB2UALHsutfvIrdvxtJiq+NmSjwc+I9wKIyUsjUR/og5OV+Xkqn6MIVcdA9iDLjJsX
TXblHIqj4pB1NJK/1T5CleVT4UAk7+xrM3CHGBkYXwNY2VpePkZPzfBFCe/8Pnwo561X6tpuvP2h
4ht7sxtdyc/v4yY/a3AJ0gl1Z+0wJ9nGnl8fLY8MyD0sMaoAp/3Cm+WumoYpAVyj9h+T9xrv31lJ
7yAR3bourpcjyOS5FSBKY45++Xm2VQcwq5Tz84gWrgIxh6T8qLrYlefCE9PmxgCIpA0/KskHW5Z4
cyfA35B57YxDKP267Wgr17jgf0ZWHq8lb1o+4vKB6YzJ9AFh1Icu3/vvUnT45l9R9sDFfQjb4S6b
1YSx3pM9/iqN6KXSam8y/wzR4fYvuQ5a/BBSX7ZfpPJLkYRqrOMKurP8XCVJfUi0GZezrdpT0q47
ykas7ZvQ9Pd53m6lwysHj2XxXBZC0PAbXLqXNqexqcZxfk5mCWHfY9V5deo27f3tBa6ZgRUC7KbA
/lPvujSTSdwQ8ljlZ9lIU5JgKIX14rFOQy/aepmv7aVJImoAyQNtrYjQ+eaDcSbK/07JBzPWkAAZ
gLq6/qz5JxhawBZUX40tkfOVFAjoPRepYMQDErtENM52OgEHCfNzWt0bcnWQht8WC4u/IQ+hobmc
HlO44IKzodwNGwOgV9BY4vBb28vHOwMxfgt6LUdg+qcTHhuF+mXwNa3anR+5VfHSjT+L/hBsCXxt
2l0EDH8u4yQusOvY5sEanF3WPBfhvfLg4EeF5s0dvFLTtwLi6NuetBZAUMukUyQaLFQJL483Vos5
76eaT0WqYy9M8pjWJeUDpSm2Wh9rnkTXDEwg9Nxs88KTQn0aGJpBui8yIPNDdkA6doz8Q4s/zIfC
aeN9bFodNEd5tfG5XMl0iWN9Y3qpTTVk1ZyCN83PgWl4WqJ/dMxv7XBQECft9fZeaU0XqNMMf9cH
Z9rx1BjGh0j9PNbpo2/Wx6l9pk57pz6bFQ+O2wdwNZa1/G2Lo7f0SLOYPefonQfV2jXKXRCChhbE
JIdgenbQS/ZQxxwd77Zhsd2XVzZ7woOduqWAORqLGNLWrelIyUCoyo9dVHjF9DRnhyLNj6FbxY5b
z82GxWtfE8oTHAXYM+osy3YhlNqj2kH6co7TGUnnOjj5joxMWFjd3V7adXh8a4g66cKpa61R9aQF
DNTbJz+xPgewgNS67dXy/ral61ehsCSAh6jxiHbEpSWY4geernSqnS78wZO+8/o0CzcSxRUXubSy
cJGmM7uwNXtgJ5bDDd9CH/DbqSqPNNqbitkNjXqvdBD4Snuogxu3NPSNgsjq0VFqFFypQPWXE5GG
PszSKHbUcj5SHauVR1n9eHsrr183LBIKTtFDMHi3ia1+c9FMiaZXcSdjojVwvs9K/MFpOi+qH2yY
327bWnWQN7bEct/YCv22sssAWy3UBdp+UkIvqPb/4cF2uaRFsmkHdp1lk1KczeiPHcbUM96nlA0k
c3Mw/vpjvrS0CONTl2R5maogM7ri2Fn5Y2yNtYtAmauC8uvzgz8pT5MWbKC9t85sEdKbAeL91GSB
9aw/pr5+Z8X9zhjueNog2b6BeFxfI2HDQpEK4Lw41DeH1ihjAG7QwNj4x49+Gag5oh2HfyhZ5FnP
ozJseMn66v41uDi+fKYVPVVsqmL8QH2vsSuvuff1J/P9bW9c/76h+Pp/K1ucntlzDYcwtpzj6Nx9
MiT7n6ndD/G3qe6P83DnkOM5SXfPM6JHVmXD+GoIe2N8cYZwxKUKT4TyDGQzd6OySVzJSCgA1oCa
3MCcvljKRI0ThJO1jxMHFietij77phnvzCzOH+xWgttKgk1y45eJ4Hl5Q+HUYrRLkPHTT1xEBEPL
GieaCDqhfYz0L6j9av7omR+awWvlrypK93Z5/E82UaOGBlgXYyiXTuakyLw2xkhkOEyysfedL331
QbWPpvZeGj4G8++x2oh7a/sPUwsyv1QBGDNYBPdSURq/z4hFc5k/h47z2CrT/vaq1r4cStm0ZkX5
6GrEdJDTsRtyG/+y7lo+zSE7hd3gDfJz5qdu2H6r9I2y0apLvzW5+Ha0GZrIOPPZx+6L3I6eUvtk
egok8g5U05kMb2Sz0x24U6P3dvM+nPy/5aiBlgIpmH8XvfionKCK2kiXQJ7qB6t9SBIjhMuhcRMr
O1Gu2M1bnA7i0li6qwpqkwc/PFnGMr3RZcqLps+S9fSu630vzO6oq27kUGs3FwOvcIIBqqYSuMja
xjnP7bEHTzsav9DR9FFwQbEmMLa+A+F1y8W8LoRnNKOvyxem3AfhTBuJxCZId7b6xfFSpfAURJRh
SD+qP/riQwtB720/Xakg8Arh6crVTN+F4aXLr0+e9LKWZr04B58k6YFeXObG/8iQYuT5TjtOyuhW
v/zoUFXHavJGfdd0G9FQOMVy2boo4TLAL8qsiztG60ZtQGKxPKfk3236FHW6i5Cul0VHVXssgy3V
3DV70IHyiKdWwbEujjMbGqOXAq0822P7sag/6kX0mKdf8jIEw+ncjU37cnuL15yUrJ9M67XQv8SD
KKVRFk4RVmcVlaR3gzp19+lgPaT1pNzdtnQFkBUfIFot4olBy4QhqsvDVOo5yW2IYwGXfy2k2PPt
L7H/GPsWKu7SoayMhzhvudE24umqE721u7g2Gt2exRBNBYprPOjZrs9sT3IgtP/IrirQMlco9gRf
gvSgvIfw3yye6qD1ui1XEhFu4Up0e6G0Y4LcEWxFl8vvzRh104GfkTjDjoHuGC1tBT4ZTehrFBu5
0Vq8hYEJwQoQn6+D8ZfWkqnPpmbEmk4xiLyZSn30dTboklrzvRzDhzg/SjbTvsm0n4z0rq2sjZ+w
sl7BiQr8h9uaRu3i2030NM/sIWvO3fBeuC/6INN9qDzF0Hne9qyVj4YmFd8MkCbBBKVerjXSQ3lG
3ag5D/a7Vhp3WvrYyK2Xzw/1eNeG97etXfux4M4C7Q+ujR4pdalLc+hXhUmTleE5Db6pab9L7mzb
c6DETlXLjRBpLst3vrLhxVdXtjCqqOQgAC14Li92M5KS3DHaITzLiZzs517Nz9IEwNvq6+Qxz9TC
Y7Iu8TqteWqSOdqog12dJZU3UTCBck3wIi6BJWHqm3MxikHENIvPA5OEXqJn/t6prPohGAIhhtll
G/neVSJEDoSoH2MPJHzgqRYfTDyWup3m4I0KVfYqX/k6Nv3WeMDKwgBeC9Q+kG96zeLfv3lDaIlt
z3bJ7CPn9yHSKtecnukcS5X+rGxpRK85DtApeN4UEi8eLYsA2HfyZBu5wi7Gn+vO5Pn3zqqO6SlI
dukpa+e7sfy94aviT14EHbGHb0wuYl+g9hKTsWIPy/E9E7o0XlovGo2dObWMYPKcjtpD548v8oim
heXN+u8sSY63f4U4qKsfwUUuJgUQslpOMPZNPJeTyiY34eSm2exF1ssMT8dtK9chT6z1jZmFv0xJ
m+cUrjnL5qgWNVTFhesg7axEL9HuUel2efG+nl3If24bvkrBFnYX8aBQs0GCQZ/pY/V3aCPGNere
ELlZvcWh/f9ZIYPbQKHgDTcWK3RmOWjzmUnCxEYFJCrhQicHijxnLj4osRJ5gMm/KuX0s2ijzNMK
B3hMmP8Dl5T5/PdrpjhjQUYLreTVOF9Sh2M+VawZDMaDEe1tu987w+xKG3bWYgCkhLBhaZa4PBd7
2zmoPTWFHZ6NpGyOXaF+tga92gg0V/cHB/jWyCIIxFmhxNpksJg6+W0OXvGz1BOkJGDAiMqdWXax
9x92jxIhbzzBXqgtLqyuSbRoVFmVIz8n01fHKj3L9Fr1w20z110EFvbKvsMgFzfxEjhkG4EJ+muI
zkW/C60jZW0vjh96GdmOD3PlTqonPatMBNw2u7adPGAF5pHJBoZSL2NqoEd5bsBhfU7ku3A8UEq2
ftS+JxfuUPwt6Sy9Tvqq/9pa+MfQhX4SZdhSitIboLbdhEKteeBbCwvnCPxRncYJCw6jVRKzVGm3
AeNYC4+iNyx4JcEaLKdNUlQd7EmcEvNp3mh+M4zSy5u/Ldi+btS/RhYXgazWhiRLLCMMPuod7yW5
cpmB2d8++vXN+tfK4uhT30nzSZ+i85wYbtS9bFZQtwwsztvXzYKpjBniADWAJPWlQRr+f1vC4ry1
um1ZA0voLL4Qh6nEaKNJL37j8jpUSeYIntyGJFaX34ekKGGi2hxFpVhepU77PLb3TvOtKjdOY/VD
FC9nlHaBeyxni3oDhoIqE/Petn6PEMwnR3tqtPdEdV43ymOfTHe3927Vk98YXKxskCcrNnmynhXr
YwCIoqofB3NrGPCKq0B88+SEMrojYEyh573cP3j7s1FtzOicTofhZf6Z7czq5PgPc/lipPp50j7R
X0+epJ9BWFJ13t1eozj/5em9tb5w8SZM4fOhQ3eWm+9abzPALkNf8WgPv7Ppv0Q3ii4k3sCB4KRZ
2HLCIjRyXxfebjpukQzZjpk4c2NFa98UV7jgaDHxBHNR4jSA2ihGqUVn5J/uHCd+mBD+vb1pay7P
WAtTgcDURLHq8sjytukMxCSicyTLro6o9Bdz+gS1+m0rK28k4CYaoEUdWicQ95dWBluL1DbwsYIu
Ze6SoxwQgPZoH6Ht4s5T72nhJimh2J2lP7w1ulgaUmFGqZsYzaZvlC8HX3ZBq342ld9mMB1o1N37
W7Qwqw8JUUEwQfhAd7eEcCUG7P9FE8ZnaxxJc4/IsFlTBJNrSPP0hc6BG0PdOWxVMK40isSXx1gn
c+5UMXiNLmJj0TQVyuf4vkZcjHQ6A12mehaKV9QwquDd9FlSniq/+j+knVlv1Mj391+RJe/Lrd1b
QockQGDgxoL5Be/77lf/fIz0H7orVlvwjOYOKaerXMupc77Lvbr4Inrqj+yurw71a2x+olu6sabW
vvaixINQGCzAN0AUtWmaSK6YeHV4qRa7EM2mTejVSP8h0Q2gFLnZjZBrB+pCOGWvgH98g+YpgziJ
QPPEZ6wd7k386KzuAX2yKnQOwVP24/ZqXs3eoCstPNRlmOLxHSldJxVdGp97DfHOzPQMs/0Z+L07
6RiTJ9XTcp1rTvIQ+F+jZovts/rYoO6pLFUkMJgiujRsykQagyY+1+14kodn6Jz/RnhoFBjfDS9t
7Rm7ly2Z7dUJZl6RfaHoStPlegfDwszLPh7is2F8dmb/hFl17px1/bt019ebHuxr19WC4EZbgSyV
KtV1NBTkHSQQ+/hcZKk3hocKUSevCk+RvTfv+s+jdgQeWXxurAeViiiqAbc/8OoCvgi/TMZF7SGx
HH82MFo8qw/6hAUM9Mj8wbI+kQqUpuFWW+tp7aS6HK5wO8ejPSgJvYJz3mivcWwd8zK7a+0nvzA9
37jzx/eB5qrpVhayMcu2ej1Mte/LuW8YZpBErix96/vHutrIblfXDbcLZapFyEo0rpT1YrEyneJz
Uhwz/XkGx+k0H7ThwZgeAUJvPN/WLsyF4f5/0YQPNw+Vmac2I/L1rNsnhlVzDnZbVc21KAv2eVEc
W9an8LmaMqT1gOPmGQM4b2HS/7FI1nKc09VAggCn50Xa9vrLGBib6HrkcJzpr136pJU/s61safXK
uIwhXhlajQBs4/P1bYyHutLDh/xQ+OmxDaZT6c/3UtecoqF9xjvu0XbC9/2AkVU67qR5OmpKtQ8U
+2XuHqWtPH9tWULe0CguIMr4RvWsSRp5krIggeNf72rlmFmFF28RT98YNP6a4t9Rft3kF3tc7/3G
QFInOSv1XRT/VMbwZNknh/0+Tv3TiNRSaDqe2pdenIMV0oZTqHiZP2EwWrrpnH0aJMvNu/ao+cVh
LlvebfopqaR9ENf71tIeHbl+8Kv0o5P4bt9U+9tH1EreBvcEdh95IY8IUdOkVAZaQ1mLNFw5AxZG
N0ULPRVy6ZaC31pKA1uYHh/3Oa1SMdXN2lEfRwSbznJbnQo7fWxqbOH2DhIPyUun7Zoek5TU2t0e
38oiYP3DvodrBGPtzR6b0lo1syY6B1S06z48aCaIjmLeqGJthBEz7CnQk6bLWl4s7X3Yx7sFX9Qi
qP7ng6EvwTsPwRvMcZYD5WKt8SE7JQbmfG5YP/tOft18fa8sB9oevyMs47yIUElO0eoNb+N0zt+h
T3yf2eOhrqfPcycfbg9m5UTHqBAdVmq6pLqiCrZfz7BmVR76arpP+mhnT4q2T8d518X70WzSY4/j
1u2QKy87QvK0XDiFpFvCOygaUNlTHOZvGPc5SKk6GfZxBzbLyU8UfzYuka1owrVI9wRvPUmNzq01
j0c/sJydlDkg9LPxtTOwjcWRd+vpvJJxLDxk8HoksIuA8fX3a0q9VIOCl3NVqx/yITwoge9JrXQa
Z2VflVK0lAelcUusY3XZwAjlplk4faLeU6pmtW80BlWhePh3NOajo4a7IUkLL6GXf/sjrm01GMKw
xlk8VFeEN6BM5VG3E16aRiwf4+K+nZN9Vm20NtdyYwgdv6MIW22oeqCyMxMZ6t0RpuSh+B72R9M+
K9q3NDvmFk5BZugGzeQ1f+rfwZWCsMKisoIXKleLsEwxCpFMo6INp82vc/D85/gj4e8LObil+U3b
D/z9IPppyN82D5FlboQHM7saQCcwc25fUb6ntxvLmfDPPjdl9T0Loa+OqrMlor+25C6DCClaa2Rp
YZTA5yLljpJqEurspye7+3l7ta1tYrqhqPcgagcNXggz4Y+Zpx1jGeOzWU9HOZBcFUAVbD8p3spY
fuHb3szcRTQhIwwTq/PthPJaHA5oxCh+0e6mMFDgMLZYm3Zqv8/kpP1UQLOarbpfkA3D+67Ljd2g
ZM1uyIcXO8FN/PYkrH7Q3z9LhMjZc11YQAWp+kWB5A2QIQ9JLdcbUdbOLpAx6DJzcjHZwrLsu3xs
267ii5b6xyJNDtLou5E6uGaHLrPulqp+326pSK58X8weYC+RJyKHJ7LZlTZUlhIEJxduD22fvGua
8qnroEO0C6QhDE63p3Ll9LqKJ1wKlp2NVVURj6/shnS7reBhqv7iPL6KIpyRIYTGIlSIUjoP+ojv
8E/Ukzpz4022OhaOKNBMy8yJmmM6yq6JXFG8xObulBrxnerK9saieMsNUhC0xgAINWsZbThHmLAO
5XAz0TmIm7iLD3kQ3TVSGDw1bbGf4khxoyQvDoVV/Ez6JDnHZkWlWAu+TLU23zVjt4Ux/IUXELYo
vwc9SOTDIAGIBQwzMCI9S7l+Aid9l5vVvRx8LxP/SxQlByc0XbPUjomW38G5g97j8ihy7fSAJszR
SpJF8P+rHJs/bi+q1UVMDRcfdWPhYgrHBlaZZStPDpdVWdz3qXqS596tQuNOQb69jovj7XDm2/Od
W2nRywKmsvQerpMMJTZaHwcOMjes5+HNDLtU+0frN2q9K4cOUcjTQJWBKhAtu6tG1+NupgSKVXeH
241heRAst2qMK1noVRThfAeYYue6iqBK7dxb9uDpjXb056dGjl0D7c022kgs1j/V71EJn0qzmpgc
O6JEY7TvYrN8SdJvZfokm8g+h/VGBnpzcFB1hUQiU2qdhznVzFhTYd4nbgSuXP6nKx4TNfQ2n3i/
VAPe7A3AL1z92E1RibpeGL1uj0VdEc9pg2gfZ1aFbUpYeFOVSO7U5/GnDu0QfKCSdF/FANsDu/pn
1JoBK+1IR9Gr8dHZZer1tvo5jVQ8gxBhijnqM49F53jzOHw30gbjKiX/HKK8tLOy2H9Huch2m1BD
ECmZfCptczR9drrS93olCB/nIVB2GD8nXlmlyFdWPeQZZyw8fTTHsxKCedURft8rwSC5uV6bYE01
beMgW900oDooegKTQTfgem7YTHZHmSCGwPmsBGdtOqVyj2PT3+zNizDCejb7tjaLiTBB7O9r7aUe
LC9Qn8b48+0zYPXs/x1HNBpQA23SfJU4Ft4hY4TP80NBTe52kNXNQk3C4GADYCietXozdC2EXspw
9QcnlTHV6GAq2K71am7BKVdDWXDml3c1akfC50mBAUoRlihnNFc0kAZ5Y7mZhfVbeV+Zf3Oy8VTi
HQpnHFTa9VJQ5z7z9YGyf9eRtTaJbmHt7L/cnrvVD3QRRFgIWNNntSWT5Ofj+9Z4NYr7Mgo3zpfV
ScOTabG1tCGUCpMW8NImMSAzhqAWzrU7p4oLJdkt5POw5e22Vj/CaApYMcYnJASGcOsEJZoxM6cL
DPtYR99ofm8NlXwM8F3ZBVMXeTTCH3R70ndTN5buaCvlX6z5pZYIrIdiKvWk6+9m2mGZJzX9kipo
d3liulb+o9I2vtta8xuuE7OJDRWNP7H5rVWgakNE8s7l8C6V4fzx2j237dPYpW6mVqjvwn0qdE9j
wpPsOe7sw2C07mg8WfjP/fki4sCl9wwwddkb1yPuitj0x5DfoiD/uCMtrrwiTR/7ZksZY221QqIH
T+TAO+fZeB0IuUJfhQUenftZfZ393NlrkdTtIvbF/vaQVl4ZXE6LIISDXttbmG3RjmFpITXmF8lL
X3bncnrM5btwVr2m+acIn6R5y4ht7RpmBn8ZGS8ioMIsGmOXjHUz8rBJgkN2qp3chRo4BarnT4Hr
b4EI126ay3DCMg2ztlBrReGJEVl3ipN9whSG6rRSubUc3f3FbP4emij636sFuLqeodnFZ0Bvbjig
PuFg0IYExrMWzjt5q4G41jQFXEuOQQEIoLK4JvO2iuI5knl1jAdDSbBxp3X3wVbGve1kbhrvQjyq
H6toixu4lo9CnEZGkIbCgrW7XqK5opo9TiQk2VUU/KRg0HqLPdJfnDGXUYRHMAo/89APjA7NklOp
7cowPsztlmTc2hK5jCI8qrIUkYcOA/SzpU7f1MbV1PkeioYX6Vv9kbWNTecfigKXKq8m4a5rWByh
LpPv+uTEpybLfgBakj2kb/+iSAETgfwKgAu3tSgiMVZ21vtL5mPOdrvP5iTcpU21Rd5fXQW/o4gl
ZHUKLEnTeZVI2itiZZ5lSBtn7uoLk5YF8F8aJfYb1fA29xNFa6lsGdXesY9BeyheZOl9FSAL8c5p
X7vxbvofyDhj+icOci+dvay4U5un2zt77W5HjJ1DkmYDq31ZQhedAG2WutaqSlBQyV00BIewuKui
9705HbRwC5+0thxBeHBCQh0CAiycWJJV121Z0wro/ezYN97XLA28qDc3ZnZ1SKhKwziHYaqImk91
1Zop7tIAeaj1z/LZMv5JaiowxtfaP92evbVlj4UkyhcoPy7Z6/XsZbh8hcmCuMrH+oNZGR/Coj0Z
0utfRKEOAYQDWBTktesoU8hfbUGFn7MW/QgeVsNHa9pyrl+twMBupOv0S7DYEa6vbkjkZkzpY4z1
vqKkoVXdznA+JabtZbnjptPJyY5meAT66ubavSRbh9vDXFseqKCgQAo0x0Zs+HqYiVzHaj8xmVYd
d4C+nAMWM9MOAnztBlIQblDc34ZbVK1IRRZMHn15YVbnTvKz0iFzbsfK61s4XNWA7eyDbJQbt+dq
JM5hGg02NlPWsoou9tjcOVZQ1eA1+oFKStqBPZajej8ChPH/1GGE6pCMjQlUGFBl0AHFI9+Wyrwx
yNWTgZ50rGjxKS8yRPnMyHFtK7GPf/rRruMJGd286Hg3fUcTQwJE5vzU8p+s/02o7duNtoRByA3+
AG8DUVKtraug6HVwIYzvOx32p7xJ30tBugV5X2kIIVZHlZh7jCNEF3lEfm5ndh4wHiXNXTUIPSuT
XZNEuApickakkZz4lDaAOJrvXXnXltb+9oSuJD78gkWVCfVnU3ujpiPnjY65GqsljfZtXWKBSroV
74IqY0uGrq+HXo9FjV7tjc3m/do0Y8XAS2+Z5DfGzIbFaMuxpZLUSXujPtlfS8BxVHWAr+7C6d9x
2lVG70Gy1piJLoFX4d/HmfplYw6WJOu6wkQVmIcmuMiFdyh6wMpOVgx+zlcI8hZInO41iFSPyX5p
Apr+fdfjTt2dw3njobv69al0ItiAkC+oTOGli2E7aEmJ3aNLhivX/yL+sg/D8ag646ELi4e4zZ/S
6KAqPcHTb0Y+bTlvvL28GDlPpAUrSP9aRITWZe9XcSjz+JyG96jFHlSn+cGN9gW15Iem179uzPRy
yr2ZacoT9EARatVU4dDtZhSUHLwdz7Vc7MBX3EfSELhTaX8wXuzYa+Qv9XhnQA90E/nH7dirQ106
oCD22NciLdDiSPd9S2GrhTsb12oURzADd6Wo86qtNuLbfG5pK/yOtRzRF0dwZs5aMFk6xPPO/rd1
dDdSpA+3h7PM1JuZBOm4yCQymWJpacrrnmcsX27mgtRaaW+Px6KHPaG8RtKDLXVuUfxx+sGomD7s
seCdsGCvR6WZ8ySHs8nFYrA/zG/A1xW1290e1+pnugiy/PvF1MV1Uc56aZEKZ06xjx0z2PeO7M5N
Erul1YZuXW0KI63dmPTE5V+QVRUE+HXMOsboTsqM+Dyqn3M5dO3kszV+K+h//vnYIOJS59FQ3SNj
vI4TQQ8p1ZrVPzKSHQ3i/jz5Ro/PXB956pD8D2ipshFzpcJFeYvaMPyK5aZ5kw74YT9lDqjDAXuV
L+P0ZIZgVKLA03LHG9N7u3rOrA1q0tqE6jQ48ShimbA6rweK+lvfa7Yan5F2kCTPjykuSU96sWWe
tbZYLuMIi2VOTOSeEUo892P9Qy4+Nkl4dL5A7jpMku9sJPrLKhB3HCRUWslLoce0ha+Hl7A65kOW
nKv52xD4iOSObil97KR7tQ29aXy9vVjWLsfLcMIcltyJNMZzIICD4RbDsw1NZJOltnaKXAYRJrBx
8JBJ66XF2TuA8Z/8Id0p47Mx7hx7n+DpKW9iYNYu28uQwmbLpXYc65yQQXHM61McfIYV6vaUd6T6
S9scFeOfeNafb0/m6oK8+HbCvVPCMBuzNk14pEE6UD5Y3PCK8jh3W82Ft6oRi02yQxd3UUIk0xcK
Ol2jJn47FwmUlWNtQq5oUzcYnMrlcn+cpOgYGeZ+xJe3Tu6wajwo2bwvPhrwIWa5eCf73UaSsbaM
YGbh0b6A4t54LYxK2hqSUSfnSX6w9BcS5k3kz9rk/nrNU8XGak0cso43dDSmRnLm/eQq/c+Fqh00
pqsqW7O7tlypYlPDtnAsha9zfa4gau5I1Wwm5yJ19fAu6JV3bR5gS526dX6vzcmnTQn/5U+Ku34h
Ei//LdYOwoujt7RJbjQ9Odfa6MZk6JsNzhV8zsLfXO5yHoacl8LBUteOP0QV9Xg7eDTxNo2lhwXZ
O+wwj5jfKWXryRpVwRcgj/tmOHTmRvd4dYhc7L9kGhag5vWsVqE0llnADZF0dn4IS+kld/wt8Pva
OuR98V8QYQfqYTQFkIDI9f38oNWJW1ujt03D3Ajz6za8SB+CpnJaWyOVTxv1LhifqaOcttfhahSa
+AujHjCamHyVpTPYSqYxmBkQV67YCArlynfJ6bbIHmuXDg9rAM6wfBf85fW3KZ2OnoNNalJKqTcg
hBw6tKF0I+RJ5ijHrglkNyjDDdmt1R2NVAAUQpYjQo3XUYPIoDosL/d3fTdJFt4pz3PH56r+aniL
igZUOBlihFA/0Phcdb4MD8jPKdasE4waI+ZpEGmHrJiQutjKh1Y/3UVEYT/LQJ1xgyCJrZLpTquO
3YSujbGR/6x+NYsXAASBRbpbuAQWFyK/7VkfifkPuLrmYPh3yvC5Krl86qfbV9vq7l2KuhrVNJtj
8fpbtWFaZ1RcaclaQ/sUZKr0WGRVt78dZXVFgP7CSISl+Ea/vzfQW61Cm/KVWnkU9j2A90hLPRVb
tuXa2hkPRRdjO0Q/FhLL9XhkFvyskpCf7Wawv7ZSYuwmH9VaOrLhvb+gjOM54L0azOe4ilUPMkro
6npnvit7aU+JzdzJaaafqlF5CSXFgh2lpgfcPtI7ZdKgBvjlvMN7BZ+ZdjQO8Elk144otRRz+qHP
6sG1ki7c6aFaPvYxvyMYOwV9lzI6jekQeYUJMEEuzGlPTzk59kUWvgv4y64W03J3IMtu3ODLZhNv
oEX9iccXXDNSiusJgRhd2YUxL96iycep1T/yhjaf0wR32KoMwq+hVG/Z+a6HXAwFeDcA0RTWb5Qp
iazFOOWUu8Jp7kfra1C/SlpwNxgvt9fV2upFL8AB0UvFDSLH9eASAyh7UzA4vbIjWonJp9qvNiZw
9QlE1+EXBQFCiljOo8pRK500Yfxjq6ex/ZI49ZNMd9sZj5VzyvLBldPK7aJPt8e2UuPmbL6IK9x5
EX9V6h1yh7CQSneQk5cZU5rH0kCBPBuD/DnIgxgVxWHaDbYh3fmq8k8eKNpunLLyjo7Tn0vO8INQ
XgHgTrUNbcHr2ZaaRmlx32JNx8BQ67s0Aw2e7TtGf3voa8cF6Ta20zLG0zyZrgNFoT4lTmMlZ7SB
ZMqIStu61vfw9XaU1cxpQYnA/Fl8xERpuNSwkrgf+uTcW//Wewohqd59lfL2hO8DKj6Udyb7wegR
/EQpwUrdPt9SD1o76XmoU8/njAVtJWzOXuvhvag+pxUunDHkqxpdlLL6PGFc2Zgki8XGzK7dX9zK
PKwhxpMIC8c9pYVIVzJMnZQIrQxHjv4HevV9lmw9rVfiKNzIuC/Q1sJnVojT6L2Vm06fnrPyJzAf
GAPlsHFLriwSWkyg4AkA3lfUhgyiJLElc7ELSq3D1D8sQNdGft0G+SxXhnCCLg1APOAwMqONK6xG
qiO9FjZ0tOL4xRrutWHyZrr6DkqwcrjLzV0aeXWxH1JsZ//9i8T3Kvgy0RcZKbogc1yy78/p4B9r
Yz/I6tGeD7d3wsqBfRVE+Fpjh7ymWRLEKD9xbGfSB3n8gqi3s/GOXmsX0HxknfPYMHAmFKYy9OXO
SiXY8yUAZc1F6d1PwLe2n5t0H1RumbqWmT1m1gYofG2pXIYVkgLVlJrUiGiQW7F1aEfQYMmonhWz
+2724ZaA3MqeZoyIaS5v+IXkff3FTD5YoBmMMVHNu7g5kmsreXBIT45xaKzjn3857llSezY16gBC
X1CPfN8oFwRng+N7jMUNL9x9UzxH8ggleWPHrY7sIpjw9bIUOQC/BzehhdN7w2oegu6rafW7qK5w
zkoOg76l7LP64ZCtBLa/9BfEopkdkPmXOajEuKEZOZVVe+xMAH15rStuDDjrdHs61+PxLMMJFxy5
iIJ0cODWnR48X6DcfbuLY47IccucZe1ep8pDt3Mpp5ITC7tNjsZAbayCR5nyWS5LvB8wWYg+qtU/
oX43dHeBGrpp6pNIvlb6Kau/3B7j2tF8GV7ImaY8mubUL1E7wFTCBbWH9cX8kZ7vh9txVjJxhrn4
3/D4JHEVNl2J7XgAFgBspPZVl413Wtye6gwV6++V8pTG2b5v/9jaQUGk8iKksPUC8A30aQBDAlhq
dtD8XvWWvmdmVhtjWzswLwMJp3KgZdKsZHzCKa6POFjsSszWWhs/NM2sXAldg9tzufxw8Qq6jCcs
mTmSfFCZy7qE6xTpHzr7f7cDrC+K3x9LWBTy0DmKvwQoPxld6JXFR93YOIS31sNyulzcZFUMRqqv
WHd5h0BSGj3rXbOT5SfIn1qSIiHzUwu3Kn6rw+IRwovTRHTAEBaEX8mJPytL2aixfkx+n3i+4j+M
4xYJevX7aGQhCztyAYdfj82oUsPO26UVO76Y3UkyPv7F54G+gOcjekmok17//SjsCpJ92nUDNLTM
oPFDo13ui8PtMGvlZyCDv+MIGb4vT4lkDlQeJIVQ/iFLoAeD1f/JA+M4WCpdp0r30tr+CuywdfPm
yUjAh6jjOVuom8C6b/+gtfOYovNSNliYp2LXVUJMUjJmfk/svDTlj5YUTx+e9GQjL1ldJhdhhO2V
BebQQqyi4JLvwcR6eKZ5abrVLd+KIuwxa9SnPCwYjIb43i6SzOcuynt3kx66utEQ9WOt8Kah+Hy9
WFih/jyzlxCY8Z138eTYnpYhvlolOFQU3VAfa6ex7wq12klKvTXKtSSBu42qJrBHpJiFJCEO6WBo
GV3KNJ32tdXeRUbrDU1/yMpPanMs/pzwt1TIfscTrhlnhK9jScSz0CvSpcQrKJOZ5ZfbC3GZM/EA
vowiHCRF2Sg5EnpcZubIHDoPc+M8mm173zvlKU7+vChHZx4OA7K1C7hXOE7A7jlTzP/nWp9lr8iC
0dNGZd7dHtNaYYO6EHwIVI4djKeEMGVR0NSSOVUqo8Bl9yQVu1r1ans4zma+m9J0B69+Bzls45hZ
29WXcYXtVqIxIwEHABWbvXf6Y5s1BweCK4W12wNc23CXcYRTU3KGvO2X8alN6sbSdzmQ93aiuH8R
BUHVRc8eoWzxTTOUiLyPhkQX2SmPA8BlM9O3W62rC/AiirjMHcQZ5BnhGEP5bCLL02JhOKTyvphe
G+3l9ohWY6GjiuAaxCMA0tcHiAS0Up8opp1pCxooxSPyoiWRvMO9Nj6S9hhk4klzvB107WPBEl0O
LW4gRYSyB7mvsBCwJVf0V6pMXtrDhfubg14ntV/0ABHnF6FaPsPFUZuu+Kgr73tDfh+0xvtxcjbS
w9WxAIlb5I2oXomvsmDQxq5sS3r9crYga1CoROt/o++2GgTteYhHyMEzpOuvpPU6HUt5YCzUrqr3
cZbj9RF5t7/KL60d8eBDD53LF+kEBHKEtSBPjd5YWpSe5RrL87SfB6+ela/KVMiNO/umT4KQUUo2
m3A/+p3tgdAuvUIHQSS3/j1dmNLTrCk/xvogARE0HTfgAbTrtRnVkbGHNTVp86fbv3rtDoIHDE5M
5hoEnnY9NW0fx0Ffk/YF5ruue4EO/qg2vev0i6rR66DV+9vx1j4FJGdYlItcPSfpdbxKDoqiU2iB
ZvgH7nocWN5pgBRcp463LFHWQ0EPXuisMrDZ61BzOnQKyHSuVzzrmszyQjSSnC1s5doJjV78f1GW
E+IiV681+iOpTpRGzXd2gtj2lHpO9302u49/MXV8KZPJI6AInmpUBeXwRQ2vjb4bCLQHz5sFvNXB
QBmgdoeKCb3y68GYaVdNacttasQvE5KcFiqdpvO8mYms5V1oCP4XR9iQutMkkjpzrWWdtjfKyNOl
yqskxFhG2wsn2XMQYBrDjQlcvcXhsQChgJmxeGheD2+KAqOZBm65CQXnMH0ckBULSm/sh5OZR2i4
/asGlofsz5a86vKH3xwNpHjAT0nP8ca6DlwWaoxPDSd2Gsc4JfzE0OUvrtbFIeb/Iiyb4WIZgnrW
67Ahkx39Fzj9Ps47Q/f59gJcu+xAuNCuBtgJxEAYRUP9f4okEINJaR/mYnBH/dEPjpYOmhVH+NvB
VqcMHA21DzgYgFivBxSakMCDifvHDmQcqbP8qSjSDarAL2UF8bvwp0npaLVyKglBrNGsh7aOadMY
zw4+jEhINtH9YbS/S+q+LT7rH2Pdk9Mvfr2PJ9do6D2yXMZdibpLouaH20Nem19ImixQ5OBx1RB2
Xye18zSm4N56Od/n2bPaF7vJSVw7ex423UTXTkf03DTQgRhe0BG8nt/CR1QFeVaW5B0+6m7lPECr
2fiGa9t82WyLVRLqbWJyPilO6Y/Q2c9dizlUDNA9S/dlLbtJr9QMK91pGe1gQxo3Aq8tHuBLiz8b
80jV93pwrZm0SkVj9SwP+cecbzaMyd1ffKyLEMIRlnSouUk+D2HZ9hCk/agYD7FWH3IMpEdL8/7/
ggk7L7MheUkG6A0tPSRDea4DV6ujQ6CPZ1QbNoKtpQSXkyccJVI3Kk3sL1ARuLVGOu9MxB3SIdtb
/vsmzfepqu5vD+/XQnizDynKU0v+xakXspCscGpQAA39lIZnnJtPWdF5jZSRH8mhKn3JzbyO3dTG
VsyVOwWQX6w07a6YCvWHnrUIwUfIIJYQOsLuX4jzzVM2JVEMk2KKDuUMx67w6+E1cOoscq3Glz+F
oxX5C9XBf+pSxfbZ3H0dPUhJOm68UFc3Gl7voJ5Bc5tiGgJkKUk63KLPAYbyPKmC9jQoW6WE1SA6
Yl0090FXi8rafjAH8jRxdEh+4qozAPXKlfXvtz/T6q4C3LxU78ilfzWJL+6YTEpz00gAlKqDH72L
rHnaF6Px5wJxwOMsmTA2ZFCMha73bmw7SYRzJ8835yWJ31th7bbhxk22OpKLGMLhJ+MyqOcRr45m
yBDWLXLJrSK72d2er7XzfFG5w0QEIMAbfYVxmsLJTAFRplE2YYDeNV5q5fOd1M/FO2mQz6oBU/52
zLWFcBlz+feLb6R0ch43LUiIKh8Os1w+ZNSWmnr8q6FB4YbtTyNBbForUdPUwwDsINS1nW/HuyrW
d6qcPzmdjLHOhvDj2qCovGAtDxoVNRFhUNaYB0Ha8rKqiidQ6BQojL0UF/vbU7f2uVCaoQ0PIooL
WIhSRlpuZL3E1BmwEyHLYGaYO+96OTuXxZah8eqQQKzROlvAy2+u3znivTADEPEx4FXwMR8stzP/
ZkQXQYRrUDJNnyepyv1bjF7cY40SHWYNdqJv77Tu+fb0rY+I9hUYw4VzsbwtLlZeMcFFqEKWRC/X
C4x+jGq3H//iJQ+L7b8gyze8CBIXTjKg9YMoMHIa8ewfo97YGXK0sby3xiLcR302T01QA7QejNgr
IfvYWXOMtsgba6fQxWDeqs4aGCRXDMY2Gq/vGtTxNxpJq+NYNGrYPLLKVr2eLmPwjcK3liUdI3fi
/IjjBOWTrTRvNYoJNwqC8YKYEd70Sl612HgxDkP+mdcPAUQv8vWNlG4riPBJyihFWzG1gfsv2Hfj
YTHz2GRpLGtUzEPAGcPUA+OkvvWhx8rDbjJARln4Ret+5toRQ79qy5t9K4pw+yiTHYXhEHKcKQ/5
ro4VMpunvt/Yj+tRIFsBw6ECIvKg657HBF4I6bkx8pMa3ietc9DSo1N8v73vl4l/O2e/4whrLLAj
hMLKJD0vbm6q48klzg4DsnkWFhTajxS5iM37e43QuagacPEoy90qC0lCmyGyijFqes7np3nBGqKQ
JjV3aev9IrDKbqO/lvOnCpGdStP3t0e8WkfgoQ2cCYAuoM1lrV6cQmYiK40TU/UtdR+5bTk96tH0
3uqbfQayaXrsjMAFikFOmW8cTCsflZYpzkRcUcBmxAr6HCrhNI5Veo4H48Q7X++qQ5qc8vh4e4jr
cWwawUh/oFctjLCapTKulDo927r0MurN936w7vIpuC/Iczd29sq9y5h+xxLOdLVKjKmwiNVXnINZ
1PauqsVPdZo8JyNYoGpL0Gfl3AUhsPDBl6ozDbHrz5dpWtUUOp9PDr/MVufa8eH27K1siasAwohS
O220seVynxGH7/ZYSB2D7M5+AnVxMOvmqG+5oK+PiCIP9CMqd6Jkb1m3hpKqy30VmK+SajxBwPx0
e0yrIeBPAyTEvId+5fWkjY3sV5LMNs/H7NTbxiEcNzBTWxGWf7/YVXgnOn6FxOHZpndNgbP1y42V
tnKHcBT+HoOwqsPI1DIQPenZVJ8r2oVp/T8q9htB1j4+tVOAbVRRF3j99TDkWu51SvngOeV+IZDg
9z05p8V6drEA0odnZZI/Gmp4uv191nbsZVhhzY1Tmw45ALBz6D/IzaukU89B0i3YKmWuHX6krb/H
J9z2I+We2FQZX7zIqPq5ivBuC5uxN6Kn1HhMJ+Vxipxv+aCbNDz8bOMtsFKduAov5AGB0ne6WhK+
9h/n9FM/DO7sdlOJSTIWu/5GtPVZpUDG+22RghFWfdQ3YVpqRNMRx5obV9V3UnqfG1sw7rWVyYGO
dRNgYx5UwqjS0GqsYDnX4VdwICXWF4vii51vHRSrcRZW38KtZTzi4ixpYiNZkp5b+8UO7F3n3A3l
Fg1gbSMvFvSYL8MqgZp8vQOUSap9qWUwmiTlu6yiWiXFxpZtzdq1ga4s+Sb2JRTzhc08tblaKCiC
nhvF3PnDsy8/Vcp9nfU7dQtbuTYgDg6KbJaMGYso0JtJQ25lrZKenbKod+Db0Zcukmmj7rb2bQBo
4D0MrIgdJqw1aVaNPvJBacdROrqa/3VWo13qQJO/fVKsTRxIfu1XJQePQyF3mrTUDFuV0WTKfVnH
JwDhZnBUZMtzkq039drMQbYE/MB3Ik8T17UWJdVs9Nm5qYID7d2lGnF7NKsReK8zZ6oKL0AYTapK
ZKAhZ/oiVCOVk5tvdY/XzgCMkf+LIKTrWdmPhpZk9HWb702S3efdTzl9Cax04wRf+/6XcYTvH3ea
M9TL7bSMZOnh1OgFbDwI18YCghSUGJ7aLDRhtuykm7oEpvRZ9bWjVGML3oSHuf3mF1uEw9VICH0C
YKfmqf8y3rm4zausqK1O4aTR5M9F9eSQl0da5DqZtbGc16YNkDwQ+V9a5mJHOXRaHw/PMT1b7X0T
aXd8m2Tz3FxbZZdBhHVc1G1Sxi17MzANUvv7pt1SN1sdhoZ+Gv9hHi2qR8R65/ddT4QBVacW/mdj
vG7SJbeCCMe/FiiSqWbMlR7hVNn9XPaLMwy721tyK4qQigx6//9IO68luXWlSz8RI+jNLVmmraSW
3dINQ3tLTe89n34+6J85p4rCFGdrQneqiE4CSCSAzJVrRVlHo/pTXUbVIR9dJ5jdpoOdIvV2YqYs
ltH9ZAndQ8EDIz7lwstyNfSUck2LJ69dbTQl2+lHF9WuH8eq8rKU5ffRHvQdh5N6NvgFGNsE1ek2
TwjNNK1veVYQpxFNplu3zaBgLMeDPf28PZEyS5Dd6XgF6k6/KXEkSqw0VUnvmGYhxlHCJvkCoQv0
DTtdyMJ7N094sI+iARFErtDz2cziuMxlbRWFeBDN02P2vZoeQYUEgyE0U4PdNItsN4F1p/4PMR2E
SJuIChPDUhpuU+CGi7/apj/slaplt0Qqj8QdikqcdZs4p3cQtkYtI8qa0B+y5ljafyVfoV1yURHb
7+GSXoqpmYnqFSSZbOLrGSxW7gR1UWEv7N51RfxSkdKJVDjiU1vx5/zvqHydkpMGN/2/d5FLw5up
bEdaGYsOw13cnpFk85dkPIXFS76Hc5FtaugZBLIY6gTmdDNCtV7nDhgk0GVGkgTL8DBGr7cHI7ch
aj6kOAzsXNswrDR2gdkW9EFE60nICAat4bxaixYdb1uSebzgzMFDSKTAI3JtCeLNWitHLLlzP4EJ
00Zujha4D6+dVSh0ov55CO3mbm167ds66nuZeelIBaMBLsOFcusvfaTkLhlVls2tAxeOkmoNzD0A
lCx80Mb8HyMb31DciZiJZMlTEk3nKJoP0/iSuPq73f5CWRS2Ua2idQV+b20LG8ozCPcaK6THNUZc
t33uXGiEVcU/7hwsMjvEDJHOhErP3uJ3rN7uSnc0iVN6dIjLT2Hzaubjqe/gCBp3bmMSIm9dh39L
lDIcABJbAORYJGOCVoZo3B2enNGGeaKtArdEI6SPjwsYIiAM83nyfmZddoon/aEfrL88fQ6abI84
RDpw2ClcDh0ana3NxlDDcRr0NC6fBvVhio3TgNKCUz721odwMu9vbw2JLa4h5FVhSaYuta3yJta8
uI0Kf61Se/bbZlFhPYuKAk1ZUI1OV1SwaFX5zn7UpFbB4IjgSXO6tXkzWoXTJ0bUJk8g3ILwc2Wd
CtufPb/R39LLdvSM5J2WPufKSAf5t3niya990arh2NMLU+7pKEs2jkFmEOUg2B5op9tsHHvylMEa
Ic/Vvf5Unqwu9m3lnDR7LcZyOyKZSwQitm5OjdKyYrXUITOfw7Q5Ab3rfPQ+5yO4yekOrGizs38k
5y7cFfT4wErMC3N7KipKN60eE/20DCD/1ywsD8Ns6TtWJLHtyspm9uhOTBw62JA+Xj5MiInGyam0
8x0vlRqBkVrUzwD1brNsU+10sdlOqPO15dnR3xU1Xf17rKHS9bkwIpz24nZZFyX3fHckywUoOf0Y
Gj8RRzD+/ZOMnI/gdwXmBqvxxvPhw1trzWEko248ZOrx57oEbpvtJLJ+3ak2d7wrM5sQkiwWao0h
VO9RFgeZ9pDZbxNTOdfWEky9+QFOHGhRX7Ty06LeezTUe918CJvuYOpvYOf026M30xP8HeV59FFb
4469/KRk3X01pYBx3lr3gB2OQ60cw+7Z3ZP3kK02VHBClgZ4NfwS1wtRVHo09iYUwspw5lAPsow7
Y2/++8eEIXqDIW4AFfdbYmQuNPLbwkppBGH+4K2wa70L+y+m8/Hfh1gCOThQsioUTITfXfiVNjuw
cw9kTy1rBdHgRj/aPtEPa1goZwualIMrpHRu25RO4YXNjS+vsTLl3cDgCOaBXXyftYfkD7hraGCF
8lOwjlug/q7HZfXzpOs5Xc+kGf2+eKaTsHLO0en2SGRRDOQioZmXMqkMcfe/mL1xgXYwcWhRT8rQ
z7u/Y+N824CsumhcWtjcDpV57HI9FN3bdnYmm3qy594f1Y+53hznwqBg9NBaL+Z4cJzKL8d/XwfB
uvurjQDA2DZzEpntqKY5HbNOE9FHkJf1IYbQZccfJMLP4o/z5iN6Ak3zNmHaDsuGM6KlYVA5Wek3
mNGO9PXd1YOf+WaXIDjl+ORUy+UADcB7c7ojjWtn4wlkMbJOh2U3/yW7Alx+0MZ7vGIOuygCSe/A
A9CCjJq1YNadwEQSap13zg/58EVvCz4Es6u92YNWHBdqPJSsMRqgdZgdVnrJs/Cv2EWo8dl4Lv+e
dehMxhOUzaf5WXuvLqdIEzRMOXJWtx1OOvKLb9nszSZdFFRfWXHbPjjrP5NCA391V9l+ne1Vp2RM
LiB74XEhaQ7lyLZ5KDdIcVsTDRih+lKmLti63s+0Z6V5CBfnFEYJiiYHx/tYJ8e5vltEw/007uQb
ZLHo8hs2Kx1TlTILwR23RMVB8NtadrArwyo26fbA43UHspv8swek4zpMeEm7NPNKuwTsO9x2dP2h
Kx+m4m/VeBrH73a4VyQQf+83e9yZibHiUbclqLHWuvRKi4klD9kkpIlz5C5RmKCz4ba3yJINUOEh
HCDyG9wFjeuRRWkdKpR8aQ/PRmTn3jeaE4hcbpjUgTeC7CJY8TJ4v2NWBITfBgg5AW9/XgXcI6/N
FkaWOkgbCVJd79SseYBQadj+mFpfe8pS79lbP2nl+pDu3I9kJBBwlEH+YIsrAFm3a7uaGtdGPsGR
5+n/pMg+J0Z1tCykC6vHMo4ObWxSYV38PoKVaF19O+nuuFjvPAelq3vxERtvmsMySTuL1hHV+UIZ
OZhoUAFYfJ/u8cTLTjcyYkDcBDUK3Jub0c42hAlCuThMrJ9V3U5BrKTOjgtJ0mNkT8g0a7y0BAfc
tREnrdzUjVKCgKPeL6ZIafvzSzRrdPyMftjtTJ5sv0Pw7whgIA60vb45bpKK8hlbcTKSoGzCZy/P
X8M23AvqskAKszzkl+SE2fWbM22xo8jLVPqXeqO9s7TxUBSPK0QoTaDFj/nyFDWln9hvdO8zfCXt
dMpV+64bET/7GGl75TzZQqK/QlaaLyLSbtx2ria1hfSGZlejzu5dp0+PSdRpO/d6WZTDTZBvg9ke
LNTGL8tqNZZ6NmEnH8NznCvHMgERFHcHdNL9vnzomvEldeo/COCg45BSow2UW9jGf2itA5JFuu4p
Ht2AThWnzmD6O98OOLIJvDQifr+452laZWoTSKCntX2p189mvEcp9oujZhvRLi1slihceftZFZMX
e28reziENBlYRfWg0hBTOqtfROIdUEA8HRdv0+xZ4SYCFxjSl+e66CfwmqbPswQ+q+TBqpw36XSM
8vVkGucO4h2tvev1k5PsYf1lTn751Zslz5ZWAbwulhyu4eoYza4f5t+SPOizP6it8TyBMglmCVA/
W1gCDS5WVnmEXroYDuJuoJCdyLXTHyw0uCJylZwtwLKuF3ql92PMwl8kqC6YnCRQsp0suSwAwan5
HwubhVY6bZ3nnimrNNAVkx248VOF/MztccitQC3M01Fc4DfjGCIzL4aOXeHMzmGk61w8h+dlZ1vI
Yje01/+xshlLkYRN7Flsi2J91kPr4E0/SU+PiCzo+qFUo3/PK4LQHth7iuvQ7zkbb6umZTYLjz6n
pHxDaqCYs+cBAgSK8dGfTB+lWjJhsGFSY7h2g6QNs7ILYYYRHAQLZ543fdpnFBbf+9uev7CyGQ9D
XStHkG7EQ33Mh+XFHUW+/2Ht9mDRstAsshWkjgXtrin28UX8cuys7Z2QhcphJy+pOzVWYOV/gWqr
zeyojUeSLbcdUBoZLiwK17mwmJROpMQJG6mrxkOo66fFQ3bMHaO7qo+/tOFe1lbqiojDIbwqtD1/
W7EqK5pMcM5kZev5c9xad7Pd3ZdlVvtNHiWHCX8653O6dwWW7rQLw5tFjKFAmJOSc94W3QzDs27+
BC76J/4IKTN8iUKuZ4u1TSjEh2sIkUnoGWdAHxmv485++YMloxOZognR7zdlmiiMOxCvxAxqG/5g
pPfzF29cOVWqs5ftUdTLahrwJJP5hd/WFGD9awcxy3DseoU46NbI12vrHZwLHvf3kfJQ7qOHFz+r
D4UPT2l+duyjs0cGJtl8oE9ANzFS3mW/KBQuHDSODEWzctQBUiXncR3VfzVxA4UWKsdhVO1cUqTG
gGwBViXLhvjP9WCdoZ3zTKFdbVKX8jC3+RhUfWEcXBqxUbdGGez2UkrtwdgItlas5/bCl2SuNVlT
T7fNbAA7H7WHYukCdS2PehL/c9uWZAMApkJy75eQu/urnHIxkUXj6rXK5qMSBrAuymfSBXR6HMw6
THfeCnumNkGlW6o0Vmj7e9JC3pXJ4Gtz6rdadrw9IuF6m7iMaIq4bdBdLjghr1dLyZexGBxA2e00
LiTb3FMTT19v25BEZCI/DVGmx3MEHYBrG/EUlU5tAZM2G6RZ6Mt6VKPsuFZHo9OOVVJ8pTu0V15v
G5XNHxVLSOwhlqenZLPnFpSiES93ua4BVc3abzm5REW5v21EEomF9Ix4l5PSA3Z1PbLCbp20553x
1EddkHn6SY3eWw8xnMDKp3UvQSk5ZsBViD1FgybsuJtpLJbBVtQVY1X5uYCqM/lmpKE/pUUA8OD2
uKSTB44UsJpgKPmtkbuuW5WGL8aVVoYfhYp6pqpfBHW7LIfbpqSjujC1edMoa85ToMbPE8pwav9t
mt4v7tt2cPym3ju/ZM4OBFMIkkGnQC77ermGsR7yYmJYXvR+tEGkQC15ezSyJBERXpBsuKh40wN/
bSLNptiZDEItLQN+5DVcDRcq2EuQ5YqfdOs5KX5Y5P48dQ9lL4uDiE1DIYJr/K6DRC0rRk2Kttdu
yT/mw4w+VvWQpN4x+YOyEFXa/1oSX3IRBUekLobUptk16ts60BIbZcRw1gPXytUd75A54qWpTXgy
Vjedq4oetyZ+rYtX1E9c8+H2ksnnjdOZjUXecktG0dqFl1cOo1HNNKggE3Sqh7KKTsmwEyxk3kdz
taBCgikWMYPraWuNbEizEvbiEVYs+C6UtDjfHsovXPw2mkPuw6vRI+XD9enahFdPClzdoiEl9zuj
O+rHqgrAuER3zvphSl7X8j6lnoIkz4QAS/2lh2dmDZr8GwpafvqQRvcQ4sfAxnc+TLaMkOeA4gYs
SJV6s4zLovRt5/JdjguDh/Jz/n9g25ZNL3lZUsH0ThG4Nl45NcbsjI5HICkXMvgawJ69lKgs3F+a
2AwjjHQ025DJfOqL9C7Sn5d0CmykpMribZhGD6ERqr4GZmNuPvat6zcfsupgLc650rKDEb+3kse2
3iv+Sb+JcMOqU1Higne95ItRjxlKeUBknepZtz/Eyw8tbR710njTGuY9/H17IC4xyt+cjCKguGsJ
zOxmonN11Uea+Gnnqd5pWnOqnR+DyIIVj3bx6bZDy8ompoCK4cwkoznGr0c3K4VmRxntp6GOv5rp
HdeFAMmBu0R1z9nSHfqaxM/wPC9m4CbJS9nN79ze/QIm6HT7U2RhguGCqKa7AlqVze41w6zWZ4Xw
OhgvVjz5+vxlrOH8eX/bjIyA3CS/R/aHpyuhT2yli+CqtSa6Kg6J6KExP3hW+8OL+kczR81hTT66
5iHLjmXkJ2HrHLTWvrttXbZPud1yyRDt68SQa+PdoBR6A0XHU2acw9UJmj4+zVWxc0jKHOgXYzb3
TotXun5tJTIWw4JsF+hFNvp22ihgG0ow6kDm6tH8J+6UnWytdFgwQsC7w/oR5K8NavoUQYFiUoQn
kyg6vhvvm+7uOMhtI9a2POQpWUjksRKqiY9q8TDZd5q7k0+ThTiQwv97HEzd9TgUex2mXIAJlPEB
8Ql/X15KujQXFjbet8ZhTDoD77MRkzDo+IYG6Uc2PMC7u+MEe2PZxNJUDVGXoS7xtLrPFRTmS7wT
rWWvjovJ+oU2uNhI5hiD9gwZyjr45Gqr5NRZ/ngol1fD/RAPO9Z2Vn+bTJ1jxZwTXSyNcmji+oR6
zbGxdyAK0kQC+FkBVyKR8Bt9RRuXsR2l7E9VIfs867636ij5OufRI0XeLpA6/YUAYJwXL8ngUNTO
z+g8nl27GP0+2yvmS5fw4ms2+9id9bhfXDzeSUak4WfnvVkbe5XzPSMbj6ymTPNmlSFXpXZcmk9L
oRxvB709C5vzbDCtvik8LHjlt2J6rNS9jKQ8pl9M1MbXgRXF1jRgQTE+p4N5DNP7JR3grj6Sa02m
By0eD1WRBi6847fH9n/xmF+1OVHY3O6CNkEW3RMC3JOe9WpQDpatB8mQDUlQz0WpHVy1WiyicLZM
PozP00uquXAUN6uzQu9UGfXdoGtlcg5LSOqPXp+QiPZKY687Tna8AhsgAc3zhZafzUFva6tuGwL7
02ZhABDHD5dTODWHUfm5MyPCK7fXl0tLm4NcHRPDjZaIknKXB6kNusZ7TpWP8/sejN0n0/M1m80C
75yhfbhtWjpGCK8RNAYJSjLkOnxbnZcrpSFoyPXCT1JD80fXQ4DbeGD6o538kexeaF8YE79fhD8D
tc1xmAG3xMn6bZki494pZ/EMjdWgGWHxWKD6O7lLu3fXl8ZdeHfhyCXdY1obw6gttFZcUHXuw789
Lr7J9HbRn6Lp1EZvU5LT5DhvT6t0pBcGN0/u3NIUNIAxuHTTGQoA0t9vZrpbYo33nGUd4nXnxSiN
9S5YEHLHwLG267g2cBaRKWZPvaZG+bBo3WdbAzZ0e1jSVAIEx2ImAWfDs329ghN1ocWpMFMCgkeI
Jtb/qZLzouS+1r4DMelXDSXTvdqjzElphWbdAGSS2dpsxLDVwyLzcFK6Mtr+pa4ftCryh+nzzujE
u2S7DS/tbN4t6Yose5tiZyk/t2SHn82gjv0khwIqSN6UB9X5G254m3PttmHp+ADxiMeLxbNiM6ve
mqipszKrXvsCBsqbv8FO7Qw7J7XYyr+NDoy0CTcoILctKmkBghCFRU9JyEI5cwhsiBi9wxohcbmT
qpNGeOAkAAoBgTKmTVSp6FArC4P6nfHBgYPAPU3UpN3k86xpp9HVA15P/kBV1BlMmgmCMHu2iu8F
MOPb8yp9qjl0y5EvBJuguSLuXgScVC3sOQ0Zsgabfv0jsk9NfRyHoPwrUb+19EvY6+x7qKoU1tNq
POylYmXoUejxqK5AzY3UyG9vlyLJXWsWdaPaDIbsH3OZfZM2unK6m16L9DRBcDjda/PD7P3YGbp0
tWnDEZAe0tvbdmvVjREBiqnv6O7o48xz9TVBFA6UgGLeVYN66oszwBkBp2SjB735ovaNvy61L9hX
9iibZAEYjJpg/6R5Grju9UKUnpFbdS5QIlnp+nmLhHflfUh6SNW8LJuOaY443kRdhj6a7OvOVIjT
8zfHvzC+OV2zvm5bpaYWCt/VIW61j6bxdYyeqD7fr6n5phsaPy6iY/Ua73E5SDc2HQlIkgInp//w
etjcr6KqH6iYQy3Tu8+Jiz7I23mvV042uaK0jCQf6V2ek9dWyippbeR0CI/t+Bgl5YNeD4ys+djE
OgdP/31ttb8Uo/jn9rzKPOzS7CZaht1K5X/FrH7uKRlGdXFUwtIPnea5X4adrSw73yin4cmwdwv0
xvUYF9tQ6n5lJrP6FUa5Cm5LJ9mJ/7JDm+YGulDFntW3t4TOzONY4aqNZ0RBZXzlqDGr8pClxwWK
9qza00CQCcfQFA/mGBiu6GTbhElVb6r/KZrXVhMk3feogbGi6RDqevHuhlw51TFP3uYIrbnfLcld
o/O86tejW7vf61jdeclLp5gaN3B3qDpIK11P8aCouanErKdhtr6ifcoMsHLOHjJG+vCgMQDNH9B/
RMfN1Wha0lpHg5A9kVDlvh/6zFczB8TSeBjTIzB3sw6SEu3tnUNWOjwQ7qLRmNLYlr8FdReriHvI
V4vRFSQh1mwfpnDHTaWjA2GMgjP9a1jZjE7Xej036oGCWJJUj26JinhmwPLvhWp63696f+LlZTwu
Nf9VuV+NqYFsnzfxh9t7U9ZER46S8oFIcFOaE5Hp4uTr2zH1FN5UT+PyLsoObTKhp9cgS3HnOMdq
PVqK8QwRVbN2h6iMv+rmXWg+K9D5VoIht4/ubn+PbPIvP2fj6TDuWi2lcGiwnPRuAGa/zp9KZc+3
ZIGQllDApUCEQbNuAv3aK+U0NZwyReccHe/bMrePlQNsz6ZTs4veOHrjN9UfNJiLRtT/WN2E3zy3
8yWDHfKpdl4LfQxc0AXrZ2c2/KJYAyJkcHsuZYcK2CRSblABcKxsztKlm90+0uFe97JPdGefkAJz
mzgY3J1bnHTNYGoBs/oLwrZZsyjpwshdiAeK+RorEATB4tfre5kOqRXSygBXoWDj+nvtqBEJt37s
qX9WXf5sDT9JJZ2i9eftKZMdVYid/seI+IiL3bA0RdMMokxtOl2wNK8q/FDmu7U4lFO7EwGkPnhh
ajNrZZclg5pWqPBOxheNJujCHo5za947OUIDqnnvhvMxSXfjqtQrLuxuDkjI1RF1Am71FHXhj55E
rJXMP1ZbeVxV4vjt6ZQeXP+j9+jAuAQA4Ho+WxqynEgowoz90Yxf1DlQ7XdlcXLHt2X03YU93l2f
HSdGDfg5Uv+KSPVV3PPnfO9hL/UenoXgLH99yGbHW7WnT6aontdJGmj6J93O/Ho93x6ucMHt/ZEt
QCMbbxqL5/X1aL0MVFI04j1aFB3oeyCXae94jXT1LkxsVm9Zx8VWRrwm6uI3rW0dnLY7xY75Qwga
3x6NdMouTG1OqLCpzGkUo0m6V7UGgRj/rPc6F+Q2aPWHx4zOxm13sVUD11YF/qlVy8BVfrZu5XOm
/8lA/mtks/a51xf1wH57ctcXwXWujs/jstceIY0c9n+NbIL7VCyLmaBR8kSZFZG0c6181Khfr+gs
VdHXPxkQ/Fg82siwbAH8ujouoBdwglYDNNZ+qh3Tb7MdT5MujQsXiqBDAaEmnP0iFI5JMY2xuKDA
fT/5dCmNd+5chSeEl7z/T1PiUy5MTVWuaWHF3IXl53IoDlPzsoCZvz1p4nt/25xU18HQ2AC5ti1B
S5uUQ2hMQExa59O0uj+V3X5ZaTrDE5XeX3yrNHJcD6RwYtssOsQrCieiJzIe32hm8VgiWhH1wykp
+nc925TuwGelJk09Hm30wYFTxIfMiJ4mO9zJ5EjX8OJ7NmsIEnoMYxvURifKK9ML/FB19vn2vEoi
EvV0g/c6+mkk+zZBry1HxjngJ+Uw3M2qm55heqwOce4s/qTuUTnKOruuzG0CYK171RjNLGNRT6ey
JVxMf2ur+slVpy9C8CHO7zPnXumQXSmKI+yWh0TbiSfCxMaT6DighYW2JBtEzGaVlTk07XJB2L5K
UeeE8d1ShqBV1yPijO/S+SWe//25cmVws4yZHasLZFUg2uDrBqDhLEczLN0dK5IIdmVlsws7hFbM
0mRYS/UKO3990hAlpcRQ78E2ZdmuK0vCpS72O/eMIe0pjsEp8T62X+pkOgzG83qXWe/gzDuYFaI6
zz3422HcCQL/F9Pgl8TLFSLmzdpBwuWqWQfNbmJ/yDido5puG96V50xLji7EBpCfP7vL+9nW3xTN
HtxXsh8ZuE2vGRBI77emtnJOgRVnkOuvY3HI+ocMpJuSv7+9ISUXSwr4AMOB+EIsZWzObbfOAVO7
VM2SV/hQ2pfQfMwtNK/XJ53bXmH/vG3uF070t+3wX3vm5o4HL3LUqiNNs3Fxmsr7+Cm7i1+G/DBM
b9U285GDd8hT6x8XGgY1eo/A3Xc/NOttmAeldYgmv56P2lvlrO31uUkiPjADNqooyYlEwrWbzcBb
0aRbeG+Zr2TLK3dn5NINQ58GlQYdHZXf5HPTgbWORRpo1h7j6XMCCXV8iKxXoMo7uHRZ6zlj4eoK
fIe2Km/jt7UekTBIeDtqGhi0L1Nx0MzPer/6SwuRXPER7pZDbjpPbhUFo30q57exdWra4aBw27bt
b3sKNfIPsuiTFvxNVFw2H5TwofHs8UHQC6EyateH7A2tp6dI/zaU7/P8sXE8SoQHaBUT85N+qIdv
q3kXw3DuFX+g+0XtAB0OVsKjk1Ms1EU8cdQ4W5eE/pwZXKxlffX2En7SLXVhYHPorK2hld6MJ4Xd
58FdzlMz3xvug9X805ru19n4nNMRcXtbSUPFhcnNLtZS/KAeMVnmn8zkIUpH6kvG4bYRWZmOrYHY
lUPZgSK/+IqLmSNEVVpaADQva7RRchKnx8zznJOuIqGjen1/Ahe0+pE6Uws1lfA8asm4c+5IJxde
RKiqqPHDZ3P9DYU9NRP5VOJV/d34ghcdeSaWKgghYw1c5+X2kKWHN/uIUguKsr/xjo2qEUYF6jNP
tDC/zazhgOSO30131lg+ZO9mtR92FlIahS4MbjZKqFZxa8xkR8b+ORLaAtqe+0snUCT06ZIhg7dN
lGZJrVmZi1KgIIFN8+/FEGhdUP5tZ8ewrANEwHaGJDdogUIntQSGchPx0zrlXSJaeR0LJdnafErn
9Wim+TEqlCC1DqZ6jM09TIAsY4rSvE5OlpZPOoE2u7zp03hIoxj9IEEd3hRaEjhzbR8GPQ/PxQDx
V78aK1zbzrm1vPROd5b2/eJFyY6/SjcNIHX4Y8Hqcr5sri+OmndUoZhvTlX7rFXqUTNeR2s6Fe1L
O3zTwqc437lky5wIjn7xEiO1AOX39R6ZQq83ZwhEn6D59uPmVbe/3t4WsgooFA3/xwLsLtcW+kUd
WrejlaEe/dQsv+vTcX5Uh/FrWY33c/9Wp3Azf47KTxGtDqsKCNze2ZnSuxkto2TFQYCTPdl8gtl0
xCKh62v39c9sLGvfWbQTrTCB0s9vcydHePNgxfT6RnddpD/opX63Mwsi1mzvMmBX6U5HdY18+MbH
ljSf66gjZapo8ecS9UHALcdwVYLC1u/0Vg1UyCSsEppTGHBmSBBu25dtrEvzm2VG94QJcIkVcLHA
YVPT/tn4+g8NugrqA2p7MJx05wiQnTOXJsUnXZwAWppazVyL6Dt8LxPnIApm0S5gUjowdi4YLpSr
AOleW0nKvlIXLQQ9tOZ+r9LHGh/b6S8j+qZWT4XVnCgl7bx9pdvUoMFU9CvAwr9FNWaZl1lxp7JN
nY6z5K9+9ijR/ZUUIaS/a8ATI5zWl2KcgtuLKNurop1KIKHpTdvadeJRbxaHto8oswXbY2LuPSNk
T264wASXFbcvdZs1GydtQQyXaFB7z4aS+kXyeZgbf7deLLx9uxsu7WxP5ljvYyUiaVqa8yHvwyQw
coMblj6sx4VQzMUz26u+yc7nS5v6taf0K91bbk1ua81ObvN5/uFW3wa00Sc/H7s/WCnOEdQT6Hfi
Ob8JOJD9GuqUUmwaqlclbHx7r+lCtrm4IPMPVQ/aFDeD8ea5VZyV9Ob6Ie2eFYS5k77biRkyDXFA
eSA4QC5oKDdtgkaqonTn5Twq+6TX75LQXQ5LUvWH0hsVBDEN7Q4EHaQCZeIFxpgPB2fqIcm1GsvX
3bb+lo+I5njuoYrCMKABTByrS3ucq9YNQgQ1Ay+P9sRJZRPD4cnlga+mUr+ZmGww4jRRERmjpTaA
EdB1fXvcA6HJNiKnCRuEPnPa2jbumwwhIKc4yZ9y0qTa+FpWe+3eMmflLcY2p2cH/9kcF3PX1Was
oifBAztQuEEWXRR09jOxVKCWdklzpdN2YW+z1GbJK8TlHQ0I86UtzNNYTcFuQk82KO5v0EuSlYci
ZrMrYmu0St3p0JTQbX/J2O8aZWB1Pnpqexqq9M7sqrt/HzIvTW5WyhqVrkJrEPb36DvJvYMKvfFt
C9LLxaWJjcd5Kl0obTjltKaMztluJ5DEajw9ek0TnUvu5/Ap9+u5VumgU5KaJ7SBuxRxrr0gVafu
dUjLfPPyczavgnzNlcGxGHHMnV2g3KY/qMqKEhQkBB6dk7+R1UFCGubFiAyNNT7q+os2wMqmfLo9
q7KDCCICkHMUTVEhEaO8uDxksdW2oSYmtfKCsZz8FJyG5qF1vXOYy+4PYG1gO6XRm6fFZvWG1qiX
sTTR00ByZJ3Xs6l+S61vcWk9hHF1aBfnGGd77yqpzxBY6YfnpIXPZDM8IMKKAs8qyhewi6iT9VKV
U5DkJopmH6dxPRrLl8LJAgeJgiqeDqEHbu72BMtOYA8wq0fOELrFLR8BgXsMtTUU44bKSCS+6Xks
06Cf3YfFKY/KrlqcZPfb8LQJtSYXaWB3E2JWc6oqfUYVuFVEc+WjUx9G8+2yZoENYdDeASkZH2wZ
NAAC2YWsbdvBH5YDHfs56xrrT3r2pZz/ab/X1Zt1r0ghs+MI5IVGssoGqrBx1DJzKGjZKGWUj2b4
lNnW26XrPlkD3G+69v32osleqhzFYIeE1t/vNF6Zl7jOKKx1TqH766jVh7pDbiprU49Cnfcx94rx
YcqdPqhA4aJXbU7nDLDj+faHSLYnPCvAeIFQiYvBZtRNrbWqNqBooLRNMNb/rMPB5f427PXESXYn
aH2SrILzidT65g3RI2xUznNdPLUm+aOp9zv3vrk3vEBbIaf+WWZ/cAEGIopIKQFO1GA24aBOk2JO
hPhEanMJVT8odXLQPNH5sMf3JdsOLol6oczmEOI2U4j6yeSUo5U/VeFRUdNTluqlb9nxaao8JBSb
giyZvuc/Ivhv7t2/eK1ILoBEAYR97a16qcSRG6I04GhT+gYZva9aSPNm6IWx5095Bf1/nRWnEMzw
myFa67PuzuWnOStjKKen9VgbGq+4274kuXrQEyH4X8CPCq2p628yJ1Tb3BAFkzIai9Na5EOQxOxT
Z9T36vWyzcqF6ldMoFa7hVG0GQpT0AGgzrP+tNvlYYTA/sCr4Dwqe5VnGUCF0CoUhyyAIZ65GVat
GYk2JiVyKW07vRljJzyGAMTB/sTR0dK15K4qK/eYUPILFm2iqEvwPM6TIIKa2u6oTYi4xLk6Pc5r
OZ/UbpfwXToboATp/PQEAYn4/eKM7Y2yQKa9LSivVNU5q2rjbJWxd8oqOz+ulpm8M8OwvL+92rLI
AdBKAGYAJ/72du4g1l970FDA8IY3kWO8W5a/WlutfDXcI7SX3IRsjjhY8wAkC/qJ6/FpeYLURImz
1+2DZb/k1d4WlowF6TqQlr9kKLlDXBsojcjt14glrq33Y/JegXZE04LGvLs9ZZJ1cshe2SYUh1Td
tlCnPqFjM9MW1inmmHHf5O7qW7PiL3p/38z/3DYmmTQY9rjsUHaCkUDduK1WFl5kxxq7sXyb9s9F
uSewKjOAnAEvNM4/Iu1m0uauzHItZTRdVbvHzNAUv+9653x7GJKg4hiQBP6S3IFqfuPbCyu/wKdW
PA1d5hvzGmjzJ5JHO6FLOhbKodSIIJ+hHHjtAPSL0dZW0qDtmZSfWsqFR1LD+o4VmZuhYE6uiRIU
bYCbQ7Ar5qGiBlXRmhd+98J3Yeycpsy9i/I/EGSktEvmhwsalKzbLiB4ShOjWZE0UerGeWzNrvOd
2CzuEjMyjrcXSDIoymqYEMBOkmmbZ0rTunNcKh6aN0p+oIEVGhMD0juoTG7bkV21qWCAxCXrKoiK
N/5mFWXtQFJQPIkcyXvF/DzYf7frU2mp/qQ8usEKfW7/TukPO3bFY3Zz1NJ7JITOBb6ey8u1b8Rz
KA4wA3mYqr9b4uxoju+9cnqcNHor5+i5sloe9I+OrexYls2sENCiTo+gD8Qc14ajwQtJt+OU4m3R
mxAVVV9nCKb0T7dHKNli3Pxg0QUAjED5NixFHbi7ekjKp1x/baZnWsa0+N+3FGKCipoHl6z1m6rm
sHJXUZ2ifJqVb6XzLabov9spJtnDQPIFhTQssb/XXOJiduP/RdqV9caNM9tfJED78iqpV7cdO7Yz
iV+ELDYlSqJ2UdKvv4e+mEk3TbSQfJjBzEOAVBdFFotVp86hbvXuhoNeRLfG1qH8HmcGpFBU1frU
gs6BndrgFvC9BfoVTXu7WlJVmcGDB8qwUDFzAUq4/OwgVBpb16DsZIw3tQ9t3/zHSL5m1dfrX11p
BoUilNhQlwJm4NKMNpt62wwDgxa3tSs3HYE3Zh8Fa3NLqvEBTBP9Z+i9CH+WncxenrdaNeLbD0Fo
+f0GBqEunj3gKu/GG5GNZrwJC+eJFnG2XYh78rvguIDQbHzVg6c/dhtt3fekBf1sXI+XbjuLUc99
isI4Yy/2+C1xP2vufbamkaU4UhdWpDcBqQdeGQx9qiLgx2Dj5NAaqNfIo1TtCwzlAVCKy0QoiUqh
F3h7M/NsFKfRZaxmL+Q7rGWj64Je2HF2S+aGpsVO1xdQ6Rpqsg6qpeiOy1MptKyNhoJZ95Tpu7Ru
QqrdG/1KrFfsTVBjgpQdNzlYFmXeOXRjPI8NAEna9hyPnERzVW1z4NyTPF0JsmKbS9H9wpR02oIW
qMDGh6lZv3XpeJMVPe7/Ax7okcZe047tyRqlv9hi10wK788ORGIxvZt6QC796RkEatWN57lh5yyx
gYnJ6x9rzTtpt6ftopuaB1O1s0m+zE11T90bNry07n2Tf0uCemU1VXUNkM8B3opENwiAGrn0DYci
aWcDOMSle6C6GbYa5kShtLXYVjynaWgLgv3I9AhaUo2/Qiqs2prnxqXzgJdDaZg1vqUJMUHTCA3r
wR1+XV9RW/Hxzm1I+wUvCDJzBhvGWMUg3IuJ26y4oTaB2xi5tQVwnpRwULA919zGa16wit11JOk2
iaF5h+uOqLaGwNJAEAakYpi/v/xSKLZZrB0ccKkJQZKARyT1QbmEKon5tesP+fCZzWsPuTWb4s/P
dr6mz23bNbBZoU0Aonw088OWbrt52GN6d9Bfg7WxadVZA9war0bwbOHhJR0AM0NGqdkBAAPmN6O6
hXbBHixeyD0Kev8X63lmSfINmceILZFg52dTxHkdTc7N0t2Q/NlkBtCqolHy588WPPDQL3eQ+CBJ
k6dMmUkyX3PQvurQsdgaBn/grZ79+ZkWVvBgBamHaJRJ+9Gdi2ayCihIt80EMQxtS8eosZydORph
R37OA7D/U3Yzfkmcw/U1/XgPwDJqC+8vTBSbpT6T29UZbho0KGzzlheFSLc66xnThdfNKED5l3Yk
D4sp04vFRNOsaPR9Rb5SENXYYCLLgado+3/M5tlACg6psvkJpIYj89DGMCBjo9UrTF4fjz5+CJ6H
KK1DLwfT9pcHxNday21LOOyWd1afRs7yfN3VFQMyEtcqgxbi9hXaMV4TJuyFrgHRFUkJXBDDhALb
IKrbly7kvjWUrYe1NFN7n3fOtu7umX47sns6DxBgOhYTmEPnNRIiEa4uL1WYFcgntHERz+RwNjtQ
lxsNqEObxQbJSfvL1O7LrNz0uh+vNu2VqwjdGNH5ESdD2i8TNaCRMwljqRd62j3SzJWL++NVBndE
sQhQXiRb8oQxTRwzXVJYyFMIZQJsMwCYXVVryfmaGeHoWUDGow/4BmGmRPtSTHB17HZ2hr9yRkA2
BOUu3rOXVmhrmM6QLP8vQo4ZE+C7QY1/fWMrpj5AroQt54inMjo40uVPC5RpbR20jeWdXYYzjmuH
hOqODjvbfHE6KyJJH6VzjoFJAozWyrlShpBz89JK5kDcZEmJg+XPEbLXu9J9NKFn7Ou3WmGE5Rhr
NeY3hxefOpvebPYeeEhLDYz27uqM4cc7T9BMofyDtx1oUmX+Hr+r/KS0cQLtXdP+JFmL+ZZXilGX
9UX/WBu5NCUlERMpHI028JpCLzNptim5m7N8C3mHqMziyi9Dg0fs5/VPrTp95/5JEaZO3H6c57IQ
xQTPfq7GtWtV/AVyLEEfB/A+pAy4XiWvmlavdH1B513X8QW9TZN9JuSZ2Ht3Nz1r2srpUEUuTPcj
3kPLCIOhkjvFotfMnmEtI2O6NWqMAyazBrVOr8sP7uCBtmHAxJDnFfH1dVwxLIMpvdZijk9guBTF
sz3hcWH8nJydkz+mQFhcN6a6ys+8lHFOtACIoiuBgxkrP3TsZ+KQcGYMTALb64bUgcBEP1w8UsEm
KKV8HsZdPX0ai9OM9y/v30rS39Xpbfez0o6m9VOzoPWZbHSomo1gJlvDqagiKroUeLmi/AqWbCkO
mI1Ha6sG3mEqXzBRknW3LH277qHSBEqtuHjQSMA+vQyn+gKGG2s2i5PlHGh/p/Ot3jxeN6HcGugZ
iEkJFMTlxNKlOjFJY+H6AeNBemvxtxZTZWxvNb/Qto6uG1P6c2ZMOgDL1PpLIpAbzkTCPoEaQBrx
NT1ctRFMEICVxIEOvLRodgJyOn+AES99FqQkrvala8e1vSeetx8iB2ht/7Ui7T2QIxsZNQEH8aAk
lw3xkOwt+8Sdb6P3Ynlx0/sRJujz4rPQury+isKBD6YhOwmiJSAYMCZxuSusClpyWoJPlhnDtCOL
ZYez3xqxUbagYGp8a63DrsCDI/ijoIs89f2kSVsdzMs9z5iPrNleYhAfGWMIerMhdqxbDr1P3AsR
5IMC5yEnKDjkKJavSesqt+nZLxAf/Sx9MTBPTbQBv0CPuPNPm5OQsl1xRI3eo2thWr2+v72VNlDg
phx3fIJX0IL5qvR1yh+1BPNL9Mv176i6fDCkBA5UAMyRy8inwXPQJexpeXK+ps2h8uLO+4dl871D
Ppl9vzEbbXvd4HujTt45oADBxwQIUgzoXq7iZDoYqSxS9BmC1j523CrD3hK6cuPIMXmclxgldZct
ku/sMMxVugGeVNsHfTd84nltRUY11kfeJ9pTFSTfmVcOKPGimOA0ECphgDqHDEMpGyHEsXPZ4B/z
tAXDtT0Ft76RBTdoiJPDdZ9UHwsUz6J44uFNLrc0ClJpHZrRxUnzu61nAWfZZ1Gv55vW//MpLPDq
g/XxHUSH/FOEhLM9ODoZz13wtpycbgrNFqxDTajpK99I+arCAKHgQQcbDboCl1Z0G6JyRMBZFmIm
0cJnEtf++M1mSxYFFf9O86HYGm0R2XYJoodx3lxfUPUPQKMfY0oAEUNf4vIHZLZbdw3XsP3bGHPF
y01fbgv7NrUe/H9yFo7frttT5bACV/CvOSmQ0qnIADrAaUPN8ldbPBsJxITMeuOWNO77ldFJsXgf
DgAYOQzAFHVQ/EnGph6sboEH4IqlRQvbaj+Lbrqj/sHx6ae5TP6ZqjW2daV7wB2jyoZWD+7yy9Wc
QWw2dulYnvKyj0lzI1QCA+CUWKyl+V9cryCqEmSNmArS318uZxu0HXJzNnIANaqm3TZavdGr4FjV
a9eB2qXfZqQN4i14ipR0EGaA7qrS3YhRJzRaYjNZjtnir+kVKkrN6DYLfAMaip4o7l2uoZ4mYJzw
ACkzqy9Tv6egUWhZu7cJQBV61LJqhzJf2nztuzUVFNW1c25ZunbMIkXh1K3K00jizilivYwdMu36
Tjti20Fg7uH6YVDlLhjtNVGoxV1ryrqqRqFRs7GB7zG6B+ZC6jS7zao1Ih7V9zs3Ii2nO6Eu5SXY
JoW3T8FPR2kV8yEK8t1Q/jk8AZ8OkdkGzhJwGBlSZbhtZQ+pA8yAW9rRaMwsWjSQMIDscc0t5dq5
oPl7J2P4MBXtLZ3hDSPHtrRG94YayxxXun8wmbOW/KnuHGBtBHoU6R9oOi/3Y2WBcXiuE+AE/DrU
hike0i86JnPzeiUWq7YfNj18wV5A1JK2H831EYP9QPZkzlZb8piPn3U7bJ79hG38YXy6vvmUbp1Z
k851CiYskMoBSoLsfNosmQVw6OBFU+2lW9tDjnvdnMI5rJ+BKjMAzRAZksy5lDuM2ojFHbS05gU6
Az9AUWD2R9bclfnKwVL4hgoJ2sBoAeKdL89MBtVQ1XwQB7nZz90JGPjUBT23v/LBFHsQZS/cmmjT
vp/iy52RA3hEGJpTJx0IcMePmuHorOp3K84vEKiIhkhB4JGshmzNzjIHObYfqp8psTfa9OKCS3lw
X4AlWPlICkykqI8AfAoJKBiUKySD1mA4qM3ZqTRRzLWefL/aloONwO9Vp6CzT1b3pgHTq6OGTWz/
LdftXbpLUMpIjRuLzWu/R/HuwvAUWiCYphOKh1IS1rO5ZzaAlqhDbdIpDX0fjVWtvRXczim5t4vI
CuJh/EoCkIoWxuv1Pfs+PyUlEDCPTjXa8YBTO/blB7a1fp5IB4gDy7NdnRw5PzTaTZtqKPWNDwg8
W9LNeP11UTsNeuSwZ643oDG7nVzMRNw42mvibYd8x4c7hi43N46j9crwZNLMm8zclf3BXxtsU8yE
YRpDNBmA4AQJqqxD2Za6NqRLx06NFxcZajIu2ReBHQEllkber9IJazJvNGOBjukY4leNOkQm7nJ+
K5T6usXbIRn+xLu1fFqs1Ye1hAAEIP82xNlkOLU+uSMyasAWNLMimwl50q62m36tXKyIM6jPiHwd
QQa9LXGczrKiwUg622kxxBA8pvw4pj899g3aymFl0QgyXy1fbqaOfAq+0/a1L1/TbHwczDZEeIWa
4H5sk5UsTRGKRL0IkGb02YDZk34PxyfyAHoQhF151BfD27CYu4V6n3m9diWqTIHvEXhalMgEq+el
62OSLUkjyM7KLI/99GA6NKwmGgVsrYvxLgcnfUzM/yPpBOoLkUJuHaLcqTE+QFAyM/24SIJIK35o
Posc4tx5069uRx08WeZx61v9Y5p0cZrse2vcElRosNRoaGrQ6Lu/flxV/r8jVlGdE+Anaamp5rtt
vYDgZ2m/GskWAhVu/W1aww0qgj4OFnDRyEyBW5XrMTOG5FBFxowvCoH+UofoGobJ5+ueKG0gAIOG
1vIx5mBdfkm3BdoCVI2o+ZhPznIqSQnq5JXYqlotAYr914YU22a9KJOmhQ0UK0Ib6RrNt9jFYTav
Ie0VJ98HABFXP3qH6OBJ3wVHYKzdFL36rLqzMzD6ggn6+nqpDv25BfHnZ4c+CQDeKEtYmJe9PqF1
F2wxy2fpIcApUFL4C2No3qEKgcoKGFQujXkMSaI3iEboi4Y+eehCotnRn3Tvc7cWzBUPWIRyEGWK
tgi65dI3qkxG/IUBV8GK7pNnd48B0e8KF0U4n7pPBuQtAQUH8qac3q77qNgcF4bFBj1bUMjt1kVW
4yiZZIo720SRp4PAiBPaersSIFU+ItsAATG0dwWW9NIUsRfIUI/gXVhwtS/GIeC/6k8gITOeLb2L
CtfcXndNQV+EUYrfBuWECq+eIS963BBJ1Rj3jteTLeQw8jsy9SD5bwe6bQuzD4fc0KIZ0i6RhaZD
FEwQw8wwbhnyMRu3c9KlTyUvMhfISodVWxPD61twyE4ryAHVc/ji50rPDwukEBB+ATGEX1qnNHhO
m+yeJsHGSm4yUH6jgEdLEg/THPrOn6fRIBFG2gW8Kva0jFrIAanMzRQr5eRs0xvQIDN++Dpq7K62
EvBMEdGkC0WwTeKG9MESAUDx5S5IGGu82sTdBSLs7dRsfNqHk+PHIHHYW92NVd4QUAujMBx1PttB
CMDwtqz5ybJ9nwSxXu8CN6omFHrAsjP3IQ3qr9awBnNSQNWxdf77lR9YA/q5I0VSgfCwKzdj9w1v
23CeP43WsNVA3gEIzT8pX76y9tCNd9aQr9xviigHNBAEeIC2AweN3Nczl1pr0hyw0ELMZz64CRjQ
oWMK/WOSWDFQB/+jPWnnFTXPtYXjm/TZKSnM0IIYBgkOdV+GIyrA2l+ZQ7MUFD8oIry/Tc5iTqal
0HXwsLigTgg1/1mzutAFIkcDSZxmPg2kWwnk7wLOHzbd+xyNgOLjMrzcdDWCGXNmkBE6HKX/MQeW
kkLo3OqPrebGNYaaLbaf2XNL233B9W2WeJHfLM/lnBwS43O5nKAbBrIW+qmvtlWwJZb/5XqwUsVh
ISuF21MQAMn9Ot9tiNdmNuLwOKJJp0Ed1/T6bW3OG3ex5hWAoioUY+nF8iO7Q4fwcj3S2hvMCnxf
p7yqNnZhgfoVh718LS1y30ARpuvM14W5++s+KpId8c2BHxEMMfgOl1b7nmG4DwAOzOE9aR6D2sje
W75et6FcR+CNBSgS0CX5XVvpDSD+DZI2j37ve1cAzgRLQ7ZGMaayg9wTg7eiWQiS0EtfkpK0/09u
YdJjDQ0g3SLQLtu6ZO2lrooF54akeKmZncWIi+ytSyHI1pCnyX8ABd9o97upTTZWR3bXV1AkafJZ
wUwqxNhQFwA+Stob6HBWY/8OzkieJ2LfMvtWH6Pa944lVMH+whYIKDBSJ7SOZBqdSucj6Q2g5fzM
BvcUHzYVmBrq4K7Psz2YXtd4VJR3LHr7/xmUtmCb9MVcuoC7QOV60bZFaj8b+g9QjsXVEEH0FxIw
cYJjDpaU656qQA0QVUPPH3pZKFbJDymwtzgdtQHUar2A7EdNAIq6ZoEE4mCjRutrO+YmxQ3LG3Lj
us20of74kBoEwjiN6dwamLdYiYqq4whtBFtM24AeRy65dN6YBk3BgTLqgE4L3nzoTZG1pE+54qh5
i3IA/gck7+VBaXrPHQfLQIfX5ncc3NLV5MXOWB4N4uL//c7MgrjT7KMzPOT9sv2bZRdtBiDXEOhs
6UnCFot5E/eQw5MCJL6JOcbNnBUbHZIpoc2bMUJU6iM7Z0lMh8kHWnRiUe/iITYOtXYSWsIrW0G5
7oCFoxrggntbfiXp5VQVmSP6/EMR5tSDztJLPqwR46iOMb4sxNax28HbLL0o/IB1Q8UF60LXxAv6
jRud1kGYZAPdNUN515UrOaTKIMoR2EeCxwKX7OWHDlxQqIwjQMYddW9L/s3Qj6iP2Ut7dLP8cP2z
ih8vx6hzW9KmWgI3mRYBUe1SwfFvJtqGzLa3cl8p966nowMNahUQCcsDi5XtF5wEOLM0aOotxtPo
Jk39ZIvpX5Dyz3zaO/owb6zJYBu3WAIjZCxpT7NfurvrDqtuAQEmBeUYStD4npeLa1Xt7I4FkF72
UoOIRGhyEdD1bEeST1FhpT1Yz4InnvXjSpBQ3XPI0DCHCui9hwfCpWFGGsiGJVjp0XprUfIM7Ntu
oLH/5wrIuGtALiMIxg2h8HxpBypA3WQncHDsF+Qfvp3vUWlt4n4ma29tpUuYP4XMEnhR8ai6NDWP
YEntalw6jpWFTtvf5hALTfM3vMxXoo/qpKN0hjEoQX2KqH9pya7thHcD9k/ZfsYoSJiBQdYs57+I
JyAFtUB9gp2BquClFUxjdKwZ0XCpkEDfIpN/7q3U2y8BSVaua9XKIX1D1dF8h0xIR9ys0oA4Prot
VITzJvSqu6n46aQrL2Hlsp2ZkU73vLARUnkY5kc7x8zeCHfCYA1trHRF1GtRPhcqYtKnmSor79/x
JVBZTJM6tv2DB87itPx+/eAqffltR37Kod3BWp/h+su6VmiSpOALrPOV6KAKh3hNo3kkeKAceVgc
ganOcZEgHBoWxi/LOMFmu+6Her1+mxB/fvZm47PGtJ4BJFMnO5b4sW3eA4Kt/wXIDzn7bzPSXvaR
mrVmC0+K5MCM5yE4tMnrdU/WFksKpVPbDhUBFvdkpH6oNU1EdG8laKo/+m8vpM2VFOmg2Y3gBjK8
KsraNPYB0wVx1t8EmADJDa5cKCahcXb5VYAODIiXwNBg51vL/G7l9cHw364vmOrTo+uJ0X0QK6Ai
IRb07NNXbspIzoErwHEMvJfO0cJ0quOJ9ivbWCyLfKuLSWa8SwMg2eRwmbn1nCwB5vRdZIbFQzZ+
NwL02Moo1f5pJ7Ixpj9OWYDTA6wA6BP8i9Tl0rMmR8vX4zic+eQevPl+8btQh+hcY+YH3n7702XE
TA1ozd6ZI1DXkb5VPjWY1WPouHYMJOpvc3Wq+QvB/O11Mx8XEeQ9yLSBIAUj5QdBML3yyiBo0ULm
9jZzdchnl9t2rHH3zJFH3AjBHVoW8/66VUWqJDiDwHUAog+o5spDxY7FZ16mKGCDP4RmO8d6s3hC
Q4A3Ig0zkLmdh1NWRfkyn/Q1nb2Pxw22Ua7DgQN/DkZRLj9jVuionRRoCuDeO9QWuHr4BDz82vb8
eA4uzUgh0K6y3vZrzAeCxDikJTRTUbYyPrv+9vpaihh3eQwu7Ugx0HUagy2YLDn5vNzkDeBl/JZb
fTTNT1xfY4dXrx36eoC9QLxLVrMxmoVSjadIhtinovhkdD1Gu/544Fw4BKVtwCzFM1AKh7PeLrVv
ENwdVP9sNUHo982tydeqfGpX/jPjStlJM2pJqesw4+JdVXS3tfHger+ufxvVHkC4BaGpDdwJssfL
rTa4ns5TEGOddLrXv3cvwUAwuP/6vxmR1qvvuD0WFoyU1hi6/LNRgpjPzqPVfp0qVriY0UfFHy0Z
UDdfetPAnXoUs4RcbOX8MAFEML5ywzl6Gsb+SjMqynLlblStIPB+eJCbgHp8IB0yWtebFkFZ6VE9
xC1f+2SbjTQGo+r1VVRth3ND0jGyXG5ys+xQW+qKKMdjNPuFpsSKN0ojaA97oMlHVixrSgfOgmE5
YcRMwZJfvvbmbjVVVdiA4hIKKD7+K2B3l1+ps6Dzonc6mOJsilbIESChsMQj6fpyKb6LgZ66YBHU
cQXLPJgtRLkxggmUGOPagztVsd/5gPN9W50vFemCFN5gSEjXAB+CmW5p0yWjPzDNA5aqHybhDtpB
K3mEIoAKWBOGWPGeBImBdH7AVNNSXgNeB7Rljjlu5F5Rkd02Adl2a+SWqo/zny2xdJcfZ5rdfKQ6
Pg4rgg2nm96215lR1UaECI1oEIJV5tIIKVJjTGokRp3r9SeQ1hZbrR11FO5GsnL5KE0hUgOsghIO
YPGXpijDZIA5FkyQg/R9GSMDz9q1x4TKCCDTmOkXTSBM4F4ayTCuZPUMBDkke+gb8Db3fQgqtD9+
F6OfAtoxQcQD/Rq5kN171J5zwfYDThUbzbri6A9v1w+N0hFUK0BmBRkXvMAvHcmppuu1BRNZvUQa
5ExKwfTprEQy1dF0RAkK1zNAlXJPgzKjTAqUfPCcgEpxZgFU9gAFHI9mKyumOjjg5gKgCOdHUFZd
uuONXWMXuclOAfmMCb8OFAGCgkbH9DJIcjfX107llXAJGT8+UCAHnMLD68VrA7AKZexAbRphqxlQ
2E6XNVyvwi1TTMeg3gq3gIK+dAuz3qAIrzH5sBRQAR4OBtsverYvCwckACu1C4VXF7akHaHPrq+l
Gmzxoz1nca9HHajJ1z6UygoCHKqsCNigU5Q8as1Oq0BFDjxqz0jYaCQL++bngrw89vQyWflSCqQh
uMvOzElOLTNNc0/A5fWXLoXOQve5K9utjfpS3+7s5smZfqF/aM1hSbc+wdQymNQ6fgrQE8MJifV5
r62tgOLkXfwkKRErSUVLGmAF0vEGFFgL/5SutSsVFxVMgBAWHT5cJnLnYilaK1h8MZ4wl2FOPhvt
8/UToPbhtwHpJqwK6MmkwoAH8QqwarP2ngfb/82GcPLs8d5gRnjuNEweDP7jSJ65n4RduRKfFHOE
Yn/8dkQ4embEGOyRYl4RK+W4QwRC1f4RBGCCtmEi0YRxkk9WTcD/5EIRZCnyCiTlurHN7D4/9FNQ
hDQ1nWiAyOTn686vfUHpmJCS+F4uFtj3H9n8Sxt//G9/v3QuMr2f7QQKEycU/zeB090MUC76CxOo
FiBdQpKpy/X3EUAJouWCSw79KjM9Tt3aSVIu0pkFaZFGK2NeMoM8sBpazPzrUIbYXfdBuc+RhgEs
KfJXOX2xFjIQV1vAZUm/Z9NRZy8g5bpuQvxIKamEYtJvE5ITszVBrbOFiaEGL1UdDeZWf5xRzrlu
RrVWqOFgrhOFjuADu4utdyNtBjG4MXzX+5dudSRXtVRnBmR2lzkZuKFnyMIDu95pfLgtXf2Wkvzt
uh9rZuQnhZsTyiFje7JHL+y9WyPVorUi6Mpa2eZlUJi5bWnTYsIVyOQa/pPp/7ruhOqbg8FOTCCZ
QoRHOn1sHBx9FGvFuLkHkdmrq93VHobH+mUNQqv0Bf1jAB8xYPhBLsNgtpemOnzp6i8TNEwqZ416
W9xX8gYW07v/WpC+iFY7wSQIXk/J0rwxMC6GGEGomu7Js79O+e3ipWsW13ySvk9bjsvgmcKnAnLZ
xXMxrF0L4jd/9MkSdD42qvqBdCiHkhqNxT0xZVeMcWukr4HZxksudHvdCKpCoGOJ6eJ8hW7UQU/+
oo6GKQSAqoFJhpycDC5hc73ME0YakfbVPEzS9NiM9tFjXxZu71odbf7r+1G9oL/tSbcgONqRuru4
BUfnmdav4/hw/e9XHlrB8Y9HM9TxZCiDM4BBFsUA0OdqWwe0orN+U6yq3YhD8+GbiYcf+J+EoI60
KyyChL/yCOaCZvqjKZZwwcyY2+0L047XimkKgK4Nzm7gTjEvhtKgXDQ28oHwPsNjkxcjhovsmQBv
SJb94s9jZDhaEukYvXr0e8w3pFZFt7RrHmpKv42+1kcYAcDoISEEsgA02OfA9mAyqwZnTzBMa28I
5eLjReyLX4yLRso3p6KyvbZkuIdJAskD0YN3wmmNOuCaFSAO5JEeEE7bGklhpRl+zPXz2N4N7V9c
xpjxBQEzim+A30qBxmZVRf20ZafET+4wc5aB/kpPwfWwBlxThucAmTPQs5iJkR+TQKo2i8aQm3O7
3RpTFrLUAKA42QC9e/1gKMqYpngHicF2PI/li0CnPSYSemwjrwdQlmx9HvvJL23+yX26R0d39tY6
Dqqjfm5R2g2FP/Ol7sCG7OtamAdfklVFgDWf5BrWWPO21GBBA8qkHe8bkE/17rHxzbBrT3a/yem3
66uo8kn0bjBShWYK/pHu67IEb+Vis1PtvVoU02J0c92AanPjAQ4uNARlN5Cbld1guNSrEVpAN15+
84qmjVyvTE90hELLdVMKsgNA/AC3g/zS/7O8XTrjWX3SawsOkrNgKr966Ji+JTTb6Oap1o2HRXDE
Oq+lv5ZMq3yEc+jHouYE2kPx52cvoYZWXt2lGGP0mnlT0zQKsle6rIy+KYxgDBWzIuCcQjIii3d5
KeWTmQK96zmF+9jWZNpakzUd635M1u5wRV6CCxz4H1ESgqij9Eats3bgRLDrVlmybdLsk5UCdWT2
8dLsJu+YVBMCtc7BN/JsYhbSC8YH4P1CduuDh7rPjTI0gww9kmRYoXxQhJeLHya289lKu3wEG0iA
PqdhBN9S6MJkaKW6Gd1TbyW8KKCbgGmcrYH0UfuZeakzAK+eD/MWKgxNCjqE58EHGbb1ybD2SX1y
pyJ2s82U0+OyrAE11a4CRQSObxwgmQ+rcka9SPASPOWsC2fyZuYY5HQOZvH1+qlR7ivU+P+1I0U1
FLJncDCih1vyOfnU87I8ONn8hLHYNeoHpSWQWWBKXAikyXA231k0h9cgGbaAl3ag8QUl6mpyt9f9
UQw548OdmZFC2tgAUVubUE10lwgDfhkUXvVwYcl2McYf+WgjBjQb4IBuR2Lf6RXfekG/s82pDkt9
2fhkiHS+xtqrSLCAdAP4XYzaAMonHShowlUz+iM4ULqf7cF3ERfO9Oy2zUOpD18mf1ojGVcaBNIf
l72oUMv6bVPCm9TVMOFFMLRSObG+hNW3IedxvjZLpowVZ5akcwKxaFSvG1ia5yfTeNJoHhpQLnV9
VALnrcafVj6v4sYCoBgMVgCloLQge0bzgKYNRaOcU32J9KakG6fmaVxYOon6qUjCqcn72EiTKQS7
znhgI2n2dg023yXNfyR1P8VpW/srl49yc2NUS4y3YABaJpDzuTmNjtC97NgR2NywWdrQHB6vO6+I
CYBt4+hA0Qj0SDI/Eki7xpoamHOgcxvE9vwwiFc2qR9SVOs3120p1vldkAGVUCGwIwOWWQLzU424
4DDrpW37fTp0KyNBCo0BPDnQK8VAMeo4MHMZzmk1jrrHAK7ol+YAHZcwGZHuu+AAzSNmooHbfKny
L0tZhcBVfTM5jcg0xR6Kh9yoIjaj5Nyv/SbFh7z4TdJbCLB7FNl9HxPmufV1yZZ9gU6YXWbgTg75
9FiaTsiMMR77u7btsNf079SsXmzEmdzOVi5ixSm++C1S2OgTas46AbiBpIV9ABbYC/V8ro/eUCdh
sWjldioXvvJWUH54CLAJzAaChy99FJalNe85Pkrj0C6q0w7JrqEvh+vbS5WsQVDptxnJN551QeHX
8K3kzxCKCk0kFXr75pO3RPejFhNoqWfttWZ1JkPtnw/8J5IpHRO+l5uurtJmWWzQ2mqZY6KrNvWb
osiAPK57A0oWo7FAFCZo/6EQED7Uw6Td4T2abzStIZGhJTTyaTeEFU2SlZRDufPM3z9MWhF36OYE
5xswE51BWKCJ5+n1L0aYcOTOjIjVOcuguJ1bXetj2QdCNoR44TC/dSmwtn765xHxwpIIZmeW+i7n
GLEBy/k0HBvMt7vJwS/WWLKUJwQpNzQKAWXCE/fSSD40qL4I+E9Pk8gZtjiktPsRFEdWfb++YZXb
5rclmX7BLPsF3wUB3vD4cRk+08xdORLit0pVGBRg/vNFbj2RcqS0p/DFAPY5N44lREdL757qT+Iy
EdwKGH297pR6+TAPhNls4D/kwo9bQbk9nYFkWTABvlu6hDx0ZbIjQRKWA8+QFg30+bpJ5S538KxA
zSzALSYdv8psGb4X0rPG/paDRdClQCauYQ0UA8fY5mdWpCi+uP48lZOL1xJPT/YUVTTmrAgnW8fg
yIQpRLsLtaV7HJA0cL9NQ553IbQuQfgw1ceg7DYgiwq5QyK7nWILHereidmQ4PE6PHoGW5s9VmRR
+L2i3wNMP6axpVUZp1G0d/F7szoNXbDO8PSnZR0L/Wt/63prbwvlN3CRQEAMRmB/pCCQ9RSuDCKH
8ttbnQ181w8mhPN4sNIYXzMk/vwsBozepPdlhcsUvabI8R68HtkhmVd2sQqHagODiusKogoGHLs0
A61cP6AtzDTsaDQsMtghZ0MEAhgcHpa5Mek3jx5bS7KVIQGP/vfxXeCOxOk6864qyrpDtoDxXfPB
9sitNwYrV4JyW5xZkB5nhYcxNhtzEachqMLJ8kIz018ycgN9uCL009Nkr6U/YqN9CEJnFqWAOrMk
q2cB2yxSbQ9eD0zEjRvwYSAfI2GXBnuXH6ihx0ta/NM1ydP14HB9RUH+drmi1DYLPffgb+uyg9mX
+6pZKaMoU+j//IMc8qUFTJciJRDcKw23wmEh9xhC/dTbbmjTNZigelsCHwg2a9QpPyhwjJlW8SWH
raoZopaOu7Fy43ReDiDCgDKYxSOUrx/bYHhM2/SUDmswNeVqgo8NtRjQ2Xgy94bPNU8zBNKzm4su
NIG//Myadvpx/ZupgCKoe6FrBEImwQAnnb4AHBJWQTEthopJtKBHMZVGvDjImIkZVfUNWv89hCPs
o82fsn7Z5KMOhdt03+dWiEb3djaaQ0sN8EJkJ56636//PNUinP86KQ2pe1bSbMKv06EFQjofgzhf
rltQ3dsGRAoEDN1HuiGFAWsAU23dANxaFgcC5ViaNduRYzp8j0sQb5lxz2waX7epurjPbUqBIXd9
VmGaHmtOvtP/I+3MluRGcm37RTTjPLySMeTAlJQpKatKLzRJJXGmc56+/i7q2unOYPAETTpm1f1S
3YlwJxwOB/be6HUvTDsvLz8FbGfa/Lxta9OP4cEB3qOFAEd8lZj2elYnFqNUfEt7zQE+5JVzL8Lx
n7Q3EF41n/T+qNSIfkXGlzgVeznKhhoVULE35pcv/CbM2iKJcjucEE7vXYR70jNNGfDX1bmv5Ke2
fQml6DCaAI7qx4rKcjFEvVvzcELJ8RB19QnwyckhxZiD2dMLaSdEbz5k0OuAX76MbgDYePnz0tTU
auHwnhBV5mVB5PXNi2IILw/ll8ZWvDoIjujABcix7XyXZd/Xsfqt5VUsU7IGZrMqQzMbZjeGzx0N
74r2x1j+qMYfmja7ckFfvHqUyG2UQD82e0f/f1k7YHL0XJGlW4vtyGqIbgA0DL+TS8+qnoVdLDAf
r59mb1ZBwjn5Q9g+1nF/d3vtm/7P23RRYqA7vy6otbkx9H04LNO7VT83irPOqJBO1K5lN+cKcvlt
c1t5zPIU/h9zKxfMFBhq8TJwJQtfYEWdpejZ+RMgJu2l/xpZxdE5rk0FgVUephoyN5XzVCtflfwh
d6B3oeZ9e0WbGwjk95fgA2CK1Zm2xVABysZ31Nrx4uFYG4mXyF9KSgxzvHND7Nla7R7EZbuolxd3
XByThkdF822S3I4U3NSrvdl5Wxc8c43/s7DVLpbpSMRfjEV5f5KsB1tRT4CUvIyzcHsLt+PiG1Or
q0WLezmUJZXHJ2qntXhM1cfAgJSeCG+yvpGe9QkIvMovy34ni9n0R2jTPHqXsaxrudVZQkPOKQiJ
ih15LWMe4sobyh0jm/caTwRAweQPdCEuA5udOUJpO3YSzuTZDh+aJD+kPaE2OLX9p06t3VaRvdt7
uvn13thcXOlNrLfMkpEDAzad+j5XvzBewoUUc4aD9vIHhtg6OoUWt8uvyPbGEChxGwmIigs0G6ez
mPqeJKWcUaQKHbftxE5evfnBmKXLnNulqbSW/IvasK7agSs0Q2MCRnAfI72zJ0/zK9O6uhCA3JBx
6mSca+06U0560S5TTAYnO7R2090HFk0Wo1S8vLNRE8sQO2LW+/w9aTIUVyK3V04ogN3NSKFM9l5N
fPNjOlyNzIIjbfhV/n2zx3UrZ13n4KV1965q8tm1Refq+nzUEq7o299za4OR2KaosOhV0ou9dJzQ
QLgrUJdBIepPHVN9/7nfPfFLoFrv71sjK+9EcqNt4tGAbBaVB2ai5YAbbi9jK1S+tbDK65QhGdQ2
gts7iMxTu3+V/mxGmtvSIFIB5N82tvV9EIBb5t3QsABedLlnk8NrMiS5oqUsvKpA02ic7psIbTNO
w21Tm58H1r2G4CW4LFW9NFXSGCYJsCHdmolXq4eisQ8IcP3fjKzutNxCwSgy2TzD+Vz0jRvHxwx6
///NyOoy0wNlsGLNgtfYP9iS4pnFk1TvnZzlM185Gvi5ZY4cidVamXjuksRwZggFvVl9ogjn1XP6
uev0h1GVz40ov4eRs7OuTc8DYPZLM4dBJitn6NVeSjWecn4cV75h0tHW7uOSpgPwLEphtzdx8yDB
hkZyip4Z8X7lDpoeVE2LeoUit1yWsjWc7UQrdy6TTadDwXbR3AFGvXa6PteKSBpz6AKpU3iLGL+n
m53ChTkU59sL2jxKcGkX4Z2Ff7Qqm4xS4hi1DDPBgYFd6q91FJ7GLnWtZEfEbXtN/zG0bgG2YKus
QIBuLxnLXffj0Rk+p7s6QjvLWbMPkbzmUTPD/jesAP1R+1ttf4iy6pib4fH2xm15AmLGIFsoo6HI
sX49TSJrdISX/LCdATqYepd+F6a053Bb3q1z9/5StAFxuzKT9ZredSbXwzD1j5PEHViG5Y+oU150
RmTBnvl4e1lbG0hIRdIA8hZ4uJWDQ+IOw0qGPFPVtVfYPxIm24dScyqG59uGtmgYLOq/llbxKLfA
Tg5ygzyLLWxPnRCMtZzGeG50G/1y2U69cqrbez1Me8Cjzo/ODEKv02TJQ+XIT6TK9BoUAP/gPLz9
VatoIsVJzKRNzkOpvVr2v4r8lZ5MlHd/cMKZFrfIVENdZHL6ZRxRhyJnvlNLHGFcg9k+LOF+aMOd
aLUVjaEsLsN6TUa/rBNhM7MZw6XCM1AFgsA2w6M78cVqq4dGlY5JR2E03hs2vuU/nAngoEiF4UWr
p31thG1hT+C0RTdrbtR/UDXbU7pMdsduL0zu2VIvNxGoSGsbCwqdRv3fRXzssuQQ8mIPgvlw21m3
TiFVMsh49PpVFJ8uLZHaCFmaGCCiqaOfGIofJNIR9YFzlpmnMkt32udbDxhQIojFgz3U1XU6rCu1
XuYt2MMpd3LX7Mx3zYhurPMYGcs0gzP/rwdnNHci9IaMLFjtZawBoG1EKddPaz3KzFGKYO8YEWWf
qH0O4uZ9wSs+t7WzZlDwnAsvF8mTXA2P5hy48dD8QfhxmEvJ9BkofEgQXm60OiXxpFrQe5ypehgq
66880bwy7e+saq9Fsek9FH7BCvJpQYtcmsInU6EY4HALVD5GZ3hnAfvpJ+PJ3k2ON0wt83t0NCPR
YWD8x6WpAikix2H6pG8Xr3Y9ezXTWqrCoun7+bafbhriqQbSEskHoPeXhlSlNBAs5gtWyhNzGD4U
+c9iepBM6/dfhehKgFWkao4m6xotbTR2St0KvK8uyfchgKVcbs5/wsS6sLI6dZU+Ro3dCzC+1JUS
6zlmhmci9lQ9N4LkhZVVFNHmNiqjBXzb99L7HrSVKX1UpXbpUhVtfAisdif2b50zLMIDYn7Hcges
vlI5DYMRlwvW3DI7l1luKGo+m8brhNiNXB5FLVwR9m4l/xUOoQuU/P62l2ykYgbOQUUcgjHnfeX5
wimkfhAy51wf3TL/yUtAFzs1mD0bq/dgY9JYUDts5Doy9NazZuuu8ftyZYt2EO0EnuncOWsUQJxl
NMRKGOCJ+tMqqBXUzwmidbd3a+tMqSjqE5AZPQls//JMdXMl95XIhD/Hujh3k1m6Qa79KOXqPQoL
9c5Ns2mNceyQJ2nAYW5lDdFVA31VINnhfF+j9x5W1cdOiw5F0e0sbOsTqVwvVDkovThrYHYlq2Vp
BlLhm5U4FkH7QF31Ke21l9v7t3jz6kkIo+m/ZlbnS7WbsTC0RPhDnzGz82dX7YlIbS8EBYhFV5BX
07Knb8o1XROhI9WlgoW8YsB0Psv9z9uL2LiRF1rWf0ysnMAaW3uOodX4CkwjZlH0teu0M33lYxqP
j9aoH6SqfJRy8/W23a0smUImcHbGOoD7WuOEyoKEqrUM+K6i1s5OyWy0MtY6Nw7agqhrE65ITs7j
qBqvg2bBNSotLy0SDal6S7+n27YMWp8Q/rn9w7b8FM4VurD8qIX8c7nnZT1Eg0Mp0ler6YxIPwn8
fJq0JzHvFXu2wJboUaIjsqRCXGvL53/zeUelb0ii8VMlMe4nuzrN6b1W2UdrcDy79WS6d0Ps3EGK
98IPTmucAms4TCL+MNijp9YfTX0PhrLl0nAEGfXJ8ikPri6meoLIGcZC+EVlVK5d66EX6cHvK+/y
tnxjZXVw6mFQRa/hc+PY1MSc2vBUxpW4djCVp9tfc/NK4k6C76IxwZ3qxuUea0KosTIXggLKT6tS
vAEATxkvnbdBhuz/WCp3o/o4FeAqHeseweedsLd1hHmnoN0KTZkUabWj01BUedtV7GgjHeLsPNfB
IRp30uo9I6sNNcYchqVVC18A6iGfsKfKRaz69lZuGuHxzPwhZImoHl/upCMHjZZZI0aiZ964XlU/
Ff3vTzfnulv4CFzfy9D4VULpDPksuMJLvwwb4VrZU9knP1QDYkv2J9cfsBPkZ3ksIg+7BII3p69J
ws5s26pk1Bnjkwrp26R+V/L4kYN1e+MWF1vdE0RvHdYg8QSFQ+3S0JTIsdSkLfPcdIZyO6V0ktrw
wbZIlZPhYOR/3Ta38Z0uzC1n/M26rDbIqes0wre7yQ3EVyWlsbE75XLLCsPxls6GTaKyBg0GY14x
OFTGr0FCFm1zDu9iI90hF21RfhiazhuG76NDiFl+xZu1BHKER49l6TeSfR4c/UMUfi67+MmEBTU3
5UGIrwAIvSKp3SbIz2AJmAne7jj+RlBklb+mqME5BVFw+SNALRdZ3DWlb4vyXtT1Q7GngrvhIVBR
5GVMPBVYml+XFiiTd1mXZKVfM/ShCt5F+jlE/1LLIzdgzsxt/9hYDsVXrnwaMxpjgVfLsZiNYFvZ
VPLUV7T5gPdXX4wo4gly287WomjjMlALqgIYpFVQGvQumOdJJV44bcbIBLW4N4ciOfUMGHSDEkaK
PUd7g8w3FkduSUuD1SEMaK8OdU6jaejRGvGNrDymi6Z/k6h/wKBk65j0rS9EHrjtl5+rVWxDckan
BLHt2Oe2lNKHOHKkB12Mzc4J2NjE5SuhAUXObBlrHbCiljuKlNT/Y/4Hp9HotQe96mLXnE3tVBQM
JLJEq+08grc2EYNUhZDyRJ97tYlj63RSHhQV6r/1VylagLlOcL7tHRvxA6gxvEkqT3B01tDqODDk
eoz0Cl38JxvSc+2UcIb/QDACniuKsowIUR2mAa6+VD+pjT3ENddJcmfP9Y88+RMSHdIGMBdsvtTS
/L+0obWKUXdaWftxb55DSzooVXjsuuDu9oYtm355i7AINL9pCJEvI6R2aaYQdYMob8hrzQz9Wv9i
MmOxzlu3j/cEl/YsrTctKTOuxUiA1P5oJf/kAVQQ830q/XN7QddexoI4QHwaXiCc18sFlcgGhB13
vS+lTKKwDkVqHm5buPYxcljEJLnbiXgojl1aoD07taWJhTo4WwwsbdtXO9o5oJs2KHwtQ4T5OGv0
qlwVVNlCi8u9frbjV8TT0OO+vYytjQIw+h8TKwcz1LoJq9Hky9uTW/TLLOTbBq4/OIoKnPbFtYjW
a9fSCzmaMl0RftowCSoy5Y7hmSUtzrJMvFEa5p060Z691ZcPi0IfZXoxvikCzbP1Krgfc+mfQgYV
p9V5vVOxuX7iLsuDWAoBgRES6rK/b5KIPJCiotNm3EDShkPBYBFX505Qhvqo9v9WWnsYFSG5wTTs
HNnr4L0YXkT6uWqZcbD4zhvDfTDHlhaQMYMZyBlcUYQMiH1ikJ0Xp8+3P+HWGpfa6KKACIVgrU0I
eSLpCpXL1rFqP0eOhHGMATqldn5S0X8WtuWaexf8tV8uYufLpAgSaNDMq30VqdC48OTG17Qfrf7U
7M0f2Ni+i7+/2r5CTSzm1/L3hzHmgfgucJPwvYjd1N7ZvA1/JHazbdxGAFXWBNZF1cjRZrUhwft3
yN7hC0x0Qdt1L/PaXNBiBr1A7ry1zm+eN4Y1j0HjR6ZxV1pQrT91kvDmqn/IjJ2ex7I5l9cFH4fK
IdqezE25wsAKZMBnVY5brovYFTDl9YjMcieEbxpBc3epTy308VUqWQtpDm0dIyH7JZLXvjtlzetv
ezaTCP5rY5UbSwoyFQwwbeGoy56dJQ8VyDomRx6mWD5G5Q9tQNK8VeOd7HXTuZmMiPzmrzxl5Xx1
rwfmNOUtnOmXongehr3a3qbT8bLR+PPUQtaT5jJbwFYRTevL1YdsDHivjwci0qiqx9sbuLESel8W
LaelooPw22UUqotK1piR0/kxzNajxqyl+6aNnZ2YvvFUo9Wz4O3p6oHuWF8irdRGgdPpnT8Vs5c5
2auI7KdeUU5D2jLTbniZuvxFn4sHIz6b6YNiv5r9l9srvQ6CQEqALiwCXrwB1oGe64qujan1ML6D
4hjRNT0lkkr1Th0Ct1bT7BiFtB2R8b03xim/v239+oNiHQQNQwMV6grr092WZDptZfc+jBavd2Y3
k8/ctm5p7qTnGxhvmnvcJzQ4UF0jHbz8ok0c1HZj9oPfDkmVIkeYVQ+yVtjHAgkwL55b5+Q4eeCB
SK3dcgyVkyQ34nx7uYuRywDDjwBhz5uEvJdWxeWPiJXcTFocy8/n4DCG8HaT0ZVqfeccbuwqpTOa
SfgvfYp1/W4MgmIyBrSK7OGYfGjChSLkR2WxY+badZbnFbpS6NOSZhvLz3hzVTeUnjMrrWVfMSr5
sdS6+SmSYCdoffa1tdAXNCe5udOz6SPgVG0nT9iYi2njOfRRl5KzZq0XWc79bI/CUnwDFYRJR499
/lRmT9m/Q3JIH535ZVITl+l/QXcy0of2hT90noJP/c9C/5gG97IZe3tqK9f7bi/0PYcPy7XIwb7c
kFwtDJh0kerHY1Mep1qurWenSPrKMyJDQKUpKYjvRKoNx0ZGB9mBBUTNp153pPpOzfo2m1HUtnpX
gyySOx2EJNtFjsvVK+cgMus4zcmxNn8/SgKDRJ0YshC1Cng1l+sNlSQTTaYovpZLTEZITcNv4rb6
dPvQbOwq+APAIyTZy6jF1cmtsroHExuyq0Ws3Mu9WUuugEDjdhpPugGO7E6suD6lXC2/MgEafaxw
SUne+HWVzKNtlZPqw4dSEecxEeb4ltVGnT8lo4jtHU/+Vam6jAo0D5xf4iM0Fa+6J6Km9JyIRvFl
85BXnm4xUMAttQNCoMwYcN7lQPPH3w68lzZXGYKcBEY92EL5xdIuhw/dQRiVh5ri7W+3ESKQUMMr
gf/AbrfVy61MK3J9ijGKb+V6X3uz0Sq5l4m64DmRpZXwgAiiUGyX7XwIoxlaSi4h0nT7R1ynkKTE
yq+yK+RkWqmXPwLtfFsapZ4fISnqmWqGfRgRUDkpSW3dG3N8Gjo93jmWWzaX1BiFF17qULgvbSL5
OY8aTQF/nGx/MqOniQaKKzSnRlRY9hmVvbPIrZ2mQeyQSIDYuRp9mjGIWG9RLfKLYvgeRRCY0JVS
c1BdCEzdFUnqSaJxq7Te8d6Nw8ItwPHndqXzvoYIKnWk1vFIzAOYJB3tcWi/CjV3vDZp+mknX9qI
BDDLl8F3yoL0XqtIOnlO/ocuq6/L4UvbQzxNq2NnIi9BynDbZ64TQG41HcwyNfTlKl35TDpIZd0j
X4OmqR59rcy6P6lSLe9s3rYVanngyDj3ayhQaMRiVohAPlDO2M2nsrtLy2EPnLr1iXhU84dwC3o3
y7a+iWfD0IohsxLNtzOmQcta91OPwtarAG/tRJVtSwt9ELQf1evVrpWctDRJM41J3Ma3cTA+Tkb7
Tur3xqBtmuHWJ/kgc0bh5XJBdAzpcGVMmm9mFWWJMXTOSxHjrqzkeadUtVxhq9jMWpapoGTHXOyr
ctgcyYbUhKbqG332ABbD06q/qlr28v6DJkln/rntdxtLo2lC1FBgMjAUcbW0yrLUqIOl7HfjP8Wc
uQ6EF3VPz+Da7WgU4nGAvqjwWfbKiKwzwxX1TBO5RGavOeX0T2KO6U5A2jQCmoRa+CL5aq9uGBHX
+PMYYkRvOvlQVYLOzGCXdvwnhlDO5JAbFPzXKHynS0tRGJW5KHVVnlrk5D3hXLT//u6X4fPT0kK0
mbAOF+jS6eS51hPmzJjM5Gly+dg4Vl/d9RMpkNsVlZK8/L45/E6mXUINnvfupbmuDepGRJHlZ1bd
ub3Vf9Qj+878fXI9sIX/n3wsDDJtZWbuqgG5ydjyI6nyFyvo6vx2VcUBXkbBC93xZRTfytucbBla
LYUW41HjzzxaAhox1r9VZu+xc66vh8UQ0pK/aocE7cst05kiOQV2atH3+dKk0ieBWHvOJDll792+
Zcig5cjNwNw4ez2kpx46OSgjxBpN4XjhgBZfCNVVRsNx7/PctnQ1bWYAFSZ3Mp8HPZej2n7R7PIw
dGh32Xt363XCQqLynzVdzfiO2srhQYolLXhSRP0ODZJSat4pYcUjdUdPZXtVBAWGeiDMuX6LDxXH
eK7YPzWJI68I1ehUl/EHkYvisbCbnYO7EYjA5izzgADuUVJeHdwOidYulweyhojmqSsp4asFuPL7
7fO6aWXpyZBnkoGtmZhxqhpBoVYqihxJWbmFptZnheTvx20zy2G5vI8Ya/8LKcr2kVuufLwqlTYs
c6RgWyvLDokDUyCTZM2rTGU83ja1uSJQ54glAD0H3nt5nESsKsXQtGR2etx7CA72aAJY9k6jYdvK
Mn+M8EAAX/79m+QEkcDZtqMe+nuSOy/IjyQns4jsw+21XHk3OoMEbZScGTPLf1ZFV2lAISpEpsTv
8tCtA/2loXHWaFznlv5RE83O1l05OOZ4sCLiCyaaLGX5im8WZYi5Haeg7fwUjeWM+OMUjpczdWbv
1F7tHpjdRUnRAQ73i5d4aSgYAcMlitoxkKx/Res2p4gl7Q2j+hXPLpxusbLkqKhDkBSvna5Tp1KE
XTP79aIq6JnalIUw0Xv9W4ZIaXswEqnQ3o2S3WePSZJ0L44W2c457c3MehKB0A1gcZo9u+Q7UXdo
9NH8V2tLozwGhhV/sRHf/CQCWWFE97gAKcem099pw5B2h0pSqpe8LlIUeUvhvIox0n6KSVTfjVad
32eJnX4qUrV+ztpJOmZhkCc8oLXyY4+SJXUv5o2JQzl3w0tCLfX9kCdzC3rckbpjT1n3u1qI9Fs+
BfGnJIiywjWKUjwH6axnXjkb5pMGsjc6gvCMOGOIJ/wdpSqBPugHmV5ENEwndW565wyOLjNOeS/S
+JMuiki4WuZMT7VeS/opilUJzqOhfTODRG7dCPiB/KRUcfbc50g9vytiiXfxLE8oPEVVQGMgywfp
UyjH6d+z1Ysvg9VY94lcTX/j5WnmynSuhKcxn/lrkWRQ2ppc9MpBCkQGW7Tvuo8hpQv5NNpaohxy
Q6kSr20LHhlZ1Da5W3Wq+bmZtbE7NkUiApfj73yNYoZD3HXjlDiUzWbpuZeTKne7uGrFwWkiBenu
KkFVbWb6zz9xEYr5vmPvTEYvDlp7P41hruy8+X496lbORyOaAqPJu3ahF1y6eKwmUaMO4+Azy6xA
sXnqecfqwhyikzw7Q3YIEkt+6Wr0Vdw8c+KPrWitmA3RCt3tO8GnUCqnbzxtUvKvQZmN4D/SRAWr
mrDphlLUCbtCee2gMgWhP2aybUA3M+PccpXUap9IKeQcmC8cCC/QSPs8FAPlJ8qT+REh/+o7oJ26
OjjK3P6QEAlPD0VvowVpDwBhjkqqRo9D6QQfrTjPpTuoJnl3spq+Hs+tU3fTQQO5XrjgWayXsRlk
+QC5KMyO/ThPInSNhukMbldpVuwVNbWinfRsI1bxlKJEsaCKl1zzcn+TqS+jwqQmPZglnNKzqUWn
vvohZXui+tfdDgClMB0gidC7oZm3eh3aUtGPKNVRlk5C5QX1h9F1EG0+TUkpH4scDY24G9vErQqb
ST4SkaILLOkkLJCZPDnD46BXyZ4uz0YEtZf+A5cDjyHwApfLR3s8NVs9H30eDxPXgYT6jWn+/N3r
B1If28tMCppyV5Xysesa0cX67POkPUFiQRS0fegaM18GsDqI7fy+OeqIPBqoDC+q+Jdrmmez18Uc
yr4AKPi+W3raVonz5mCVybJmy9PiUf7tO48rCKYW1EK6K9b6ksjsxhqaUZrR/kucI5rj+V1Ti+7B
aHRBcdHY0xhY7tDLuLDY45ORhfNyWSNE+2YUfNRI9qMktrww1Msnp5f6gzH10k6OclUEgLFAm4OZ
FpRquNHXOcqgUbdTE9mXjWC6N8ziq9raw3mMHS4bAHvvClNpvUyRqtPtD7lxZBYELMVTbnhAvmtq
lSwVcShUbQb1XXlOpR5lu78bOue5W9RZ0ONSx099mzIx+j4WzejGy8iAMkieb/+OXx9vtdkAj0hk
ECiEFbj2KHAwjdO3heLrpFleLyicu9Zg9m4yFtUxood67Mra9AiVozfNcek5Sd+c8rhj5DST1Nx8
6H9UsaV7ndIWj3knS0+yPM+fURMZTvD16wMd34wxcqNzV1RR+bGYqtadiik4oXxWvbND0X68vajr
k6/B4CG5hZhKpc9cvvqbJE0uY7VsYCX52ji9K9Xqr7bU9jpxG04Knxcwrsy3A/axOonlxAwCMprR
nyFuPKnqGBzw5/ibpXbOTi3x2tQy98bgVcpIT5qLq0DGvOVYRFqp+iKtdNcx2ukOsZLc08d23DkP
y5+69AbWw2UMgIU7D83ry52jbBWxZkfzazmuHtW2mY5yb5gvRa41j1zX5sJSbT1jNEPPmad+T5P3
mqDALULoYhQz/4AQX90ktUM3Rgs0zVdGmnuI1AUOyqjpN4kJts50bOzyrM+NW8rDqQ8Xie37266z
/QMcqlocT5a7JhnZcGCdnFoRoELmzI7hMe1GL5MrRNPnV0X+XCEGWFgaxHT7vTw0AA73nhgbn3vp
ZOO89JOXSUSX36DqsD/1CjFJ5P3nWoGzR/3D1r0oCEA53l7vxgdfrm5e6osv08e5NAaVCElfvZX9
XEYljvx5RgWn1/WTlTbD6yDFwbFR+/RUWEnuabMjjrftX+coFI6W+XvMEMbp1uQ0OxqlAG+S/b5R
nEdjivujKZKGhNPMvhSFJHZCw3XAx56xiP0wPIQ35yonChRJnit6A7QcE/MOodziIQzsjAGhav8h
S4P8nRQM+ntbIBZ3e6XX7VyV/WWf6XjCb7pKFdQssAe7Z6mZGnmBcJ6nZHoV6P4l3eAZifMciehT
kyBZqO+hazZWjelFadpebpv1NReHejTaEquu5GK5sb2g/0ckvm6mbmmVXtyc/2it/zW4+PibCKzF
AeWhDoNONbhS9U9qpyeIxO/tUkLItAEgHj8UVVW4g6Xs2N44PmAGwA+wTu719bSqmSYFkyUo15i5
nR/UNFS8NO/pRPZGumPqWlkU6jWgKApDSxcGj7pcJuRec+TJrPqjQEO0dAukxG0EJ+cg+1eOm3cM
aTlIaXVfVvHLMEdH9dsw9H8lTnNEl+0YMDElYvDFnPyEXXcMhz1ozMbhApFCaQQkxTJieBVJbGph
ZQIazDc0VB9N4cXVl6SguVbvhZE9S8u/f/O96XGZcmVQiUsRYJP7p9ZsT4FBi3tvfuOmIRpQxMdF
N2B9F0I3dpoxqFUIZM67of6StCWTtQzX+O2RyXxarh+0ciBkMjtpFRiNZBwXfITqZ0l2KMyvojTv
NG04As/eyemvsxUs0Rki6C9dZW0VkpzAsnpDDzXfSNriLrTyz9zCe3qUG/cazWrWY7FvLGfddVBS
yUQ1OQXRgYg6kuLdcA/Ag7mUgEeYFhAb89E0x+auBiBxT7uyO05kWE+D7bSf6df2O4Xi60VDd13i
4DKPZNF4vHSYNpL0PqpT2W8aFTG0Zm7OatWnh9tx6DoWMMwGiMlCfqEMub7dUsAymsaH9JGuv5/N
ADXW7j40d5Km6+hKbkag0eC+8OBeoxAQ9ZJSOZoVP1WbI3Lip6o0FmDW4ySPX4NKfdb2ZtdenwKa
ljSqFi4RWeWaCJbrzuD0EKd8Hbz9s1I2/SEtAvPBNoGDSYM5/raL8kAg8Vmwbcv0ylVaKFHLsMVc
kxS1avEYCbNB+CtCzfT257p2ChiBAOio99CPvXqLANoQeiyPui9y3Ti0etqcBxH+/nmju0+Sayxn
zsEvLl0vk+q0jxqsICljMG+IYoXocntny65dDysONhawPbnsqrg1W3kRjK2m+/YYVMjPSso3zr7z
XDWNdry9bUtOfJm048ZYo3qFbs0VsaPJlTlOssTwpbJNzkaZc5fIhcwoeVU7T0k/vUZSt3f3ba1P
4wFLmKSAjG7k5S6OgRXkhWgNP671PkfHOEmAwVE81V29EeGePta1a4B/AwxHzCdI8jS4NCeKqSvn
oTL8Oa8Mz2ZK7KlrWul0eye3FkXlbtHD4ikMGPnSioMCzVwhyokqQ+GK+b2ThndKou5Epa3vxcMU
lDhHCdbXqm2FUkZroB1v+rEdg43t9ezezLThzg5EdOe01LnBzf42VIRTy76R+dIMhIK9WprQzbEH
kGwgcFj2BzuKxkfeV6U7KU67448bme5iC6ADq1sYbauPpU1GWuuBY/gV1MqzyCfpMYPPdAdJq/M7
qw7viyzq7ibJ1Dx9UJPHfJyUPdmLjRuP5iDakQotatiJa4RaPPah3AcF6AG5IKceH1o9POrFP+gv
msi/oB3rhiZFeYilH63dlHvDlSg8UAqlArsgJZZ//yYjKmtHDoNZNtD2s2JmvkTjQY+myCVzLXf2
e9MUL1VaU2DhyPAvTYUjMvpdZ4NfMCNbfjQ02PwfkinOVNeR+lHbERS/Poo2qSToKYbYIU67Bs7k
WRZVqAKZviSC4FOdWc2Pcgzkndz6elGLFbKDRWNsIYlcLqqZTYnoKpvoP9v1V7V3tFOm0clx47Tp
dg7k5orI8+C6IH5LwfLSlrAkI8ukzPKdNhpql5LYIE6DgJC/cylsGqKJvIgw8kaxVodQqWyjaHq+
FJd18ZoFVn4nS3K5w9C+BlAvWIyl5L2QxTmCq/U0Cb0MASncN0JH/I2YCBDepJHe10PdP3SDIT+G
46w8FKM0HRPI0ac0kfNzk+fdS6Vk93qSZMw4DrKjlVTB2ZZ6/Yvcpu1fSTmV761oMA993ab/WnTN
djKAja+OQhB6gXyKhQC+hM43p8Yaah7OcROAKmWisQipFJq58dHIpp1PvhGjOJx410LYN3iVr7Lu
zhppLhpq4LdcX4qryFH0t8ldnR2pOsTfK7EIm0Zd1R80s4+Kk50O4rVPDWVvydeiyKpNgko6jEfQ
7V33KUSGeqCcRDazj5PkUCby+KmWIqc92GF6AksR3PWM9TqkOWldPUj1sZ2Cd3Hu1O/RZkmfstR+
1Wu0OzIC/4ffvQ8ZV0MVjrrjopC8VoWWla532i60EU8wp09mSMdN5GH5PFOq2Dka15cirzlAWGBV
lkEOa95w2y01oqJMnwYn98z8u4ZKYo1AqSgd6PG/HVxAmfJiR3WVvJ3/vnSzSQubzhBW/iTsdwsr
RJkRu/7yu3u3VNOprVEgJk6tS6kshcZRqqZPc0HTMR+Vf3Wlnz0z3B0mdfUaQH+K1hsKIZyba2lp
DfFYLQpF9hRwmb7P0ngpXEYWsx6M5IGjszd1/KpmyCuVZtDy/F7kcddMx0i2ctHROH4qcln/OFEA
OfR6hy5/NPyYg9bwBh3QtxJpzovKQPudHG2JkRfZLtZJ3CkTEx8ovK8uhq4KWq1ue/HUp6H+lBTz
fGRi1nhuovZHKjELWERy7SGgo3y8/UGvPHQxvAikk01wV6zbUlqHCumcO+JprBY+k6aFJXJQQRAq
7qTSCjnlc1v/SMrxt1kLGCZAUaflrbcotl56aywBuC6UqHzqZhTDocTJR9wpdu1saHcOxnVYXGyB
pAJvSQSGPHtpKzEKlGC1vHwyqiE4FHXpwFAgTVOEonwAMxv9tPtEfwjaMclcK4zVD4ozFne3d/rX
u3z9jbncKYigzAG3YHU+BzuM/h9nZ7bbNpat4SciwHm4JSnJsiU7Tpw4yQ0RxwnneebT90cf4MSi
BBGuArq6qwrVS3tzD2uv9Q906YviOEmV/gUaG4J52jA35g2FCYCOFPVjthXFvP2Sai2COGESj49j
3iT2ZMX6bSNoxrbxrBcZvOh2ssbtALnE8eKm+HX9t57dWPOEzQw/2hYU25andxF2moUfdXGMvUjd
JLJ5n5Fl74rMVF6uRzpLHog0E5q5GJXZEG9RbKRpEksID+fHyZJCt8RtE73cIV05h88Pk3l3zbx3
U5PnDtfpAgjN2itDvVRo7nlN7JZdJlM7rfT0sanFqEdOvNHWKCvncwj0VgHhSQI7lzUWb2Xe4mPC
rtax3Jv86UtWxkNgI+chlA/FkEdrxKrzcJC4QHCRuqqmaS0poFqr9BMSM+YBA0gwRAYNSfMoWoCQ
7VAM/PrDQIQZWcWO4v/B4hZb1roKtapLYTSNgy/HSmhjHxp1W6RCA38lM780MNpWM2ePeu8Z4IMl
M1VxFpqHAfSag3AvWsugoOIvvRdgd/XR5Qi+812webm+S9Wo4AUa1sXmoQW6YvOiym19iMwPn/Y8
3cCnURICWIIK22kUE6T0lHYCyN+yk3fKVCESzSqCu6UGkd33BsmC1qi5XSl6vIKfOT/wSUOpeNHG
mEECS3hz7eFi3GuBhdLE4BaddxcOIY3v+mnqpF0pPH14PjE61MFLAj1GB2TxNvCbMe8jMsRDWyaj
YY+amAhOY+qx9dEcGzcd3jhIjYMvnEtGp1OqmqXEG6TIIaXFN6HBfS23krCx5LWu09lyXARa3NR6
aSpepiGfl+idK2d/8/7RKMKVu+LsVCQIL0TY3LNkIMvkdDSeN9ZBOKtK5HoDwTnPnzKxTVcqvBeD
vCGJKJxjCLBY61UgJIJnImvSdiEYPc1vw3sR4Y7so3tqHgxCb3ybWafn7GSyEkpGlokUoB96+z7F
tJmubL0SZbmuudVZ06Qx4JVEmlaL4zZoUrNqeRrd6aNTSLHTtpHtwSI1xt3g76+v6uUaIBYINLgo
b957UMlOP0+vj4ZWaJ52l4ifzGZwStdoGvd6jLN04S0I3G/69RRAQEicBhnhblCpsPQ7MdIF4JlB
9G1Sjexbx5Pothwt/3vDW/V2An6285UpdEwodc9iq/uP+lAlu1bAFgx1x/o2KxJofKn6O88tBbX/
SPXX/P7ejo33yQ2/lvozGQMiZ8zM8nVeKNNYmWli3pFjpk6XWv42KUtpCxA43yE0NbjZWJWbZihN
NzLD+F6v62EnNHrmU61rvdtcNsuNZ+TBvVHX3tEQwvypEfPms4VN6w2Rxf00BV7kopQjuk0DURPC
dqvVG9UAVWwHEjjSlUNlmTYwKHiuMxsUpCElzcVeB9KbTsOkm3eQwnmz7SS53gvtz5jSw/WPvRZo
kRoW4ghgAbD6XTfd0bN3lF6x0/Ah7r79hzjccDPuf760Fwt3krOmCXHUuzO0ESdefWNl4c9CLTfD
ZGyvh7qwH3m5/Qu1OJBHvc3FNDDNO5TGPnloyxrlthmPjSbastyvHGWX5s/iGoHWSX5Nced0r8hJ
Gypwm6y7pEPlvUfce1/DU74xx/ZeNUZpZRrnaVosdhjsswEfs0hOsggndkrgSTnh+soa7FjPWreS
wzW9gjcuwUkYKvYzkliC080aXGJmYipFkWWUwaGXw6J0UBD3ik0XNN1z7XcG3ipGL/+q4TxwAo1J
MDhDPbatIw5yMzpxbrVPrSlmgVuhxO3bVKMVpBXGPFYVW/HH6aXT0+RRz0RJ2WSxKmOzrPmK9Fss
KgXI9thWvenSKuERGMp+udZLOlMH5l5DKp/H/WxIPUtfnX40aWxDz5AG/2BFQCY68xE09I1aaQEO
igIuZz+7EoMsBQ/TOn2e+FsRi1Ztu80orOHezhbr6U8xFq+QlHqAlIe9f2iE21SMyB3KXSLvjN60
0e7dfXBnvAVDsEcDYGudwV2ht45a0Iz+IUyeQ0XYdOPfLnjCMfauG75fD3V2Uc2h5s4I3ExUiJf9
cQGzV6C8k4/6cOnK3u0ARnxck0c723wIovCs5pDkgTXnLKff0dJy7DBzIzxUqXlsvW+eFO96LIzV
diV1PUOmsGKINPNMuUXA18+/5F123lmW5wXpAMZHEu40I+83ColsUyr5l75Uxl085MMmkTB70H0p
/jQEZr0dA6QX+sDsdnAZ5EexB/KbS+RuJVfjJ4+88aHNlM95ZxmfAXeiWX/9E5x1bPjRM2dxzn5n
jbAll2cMAcWWShQdyug18EvsnUZXntQdhKmtgVRNOd6hZulmz2zGxJhWip0Xw9OTA1tME4YG3WJp
lxAKqlHUIsS/MXIt4Q5heXDbaJ0N+QEW4MC5on3StB9+9dzWqhtEwIquT8GF3QUN9d9PWCyQXIpj
LdZ0bBnHX34Em62xPcHtGtFR1gAu83ticWSSyc5oT9or8+vqdIUEg6Gi7s1ovfGmL/8O3mT73c8U
m1LZ/6ph13t9ZOdLH/ImMzsXXrl6lgz/PlPQLJbb4CCFBzogTmWGbmZpGy19uR7ofCNTQaCFS12S
hji15NNxQe8XzVxVAl738gystlPha1qvwFcujWY+L+ZnKfUKcf6O77ZXlGRN2yV+eCjzP4Lg+I+Z
dddUvz4+EtCCJogLLjesA0+DxOWoyVFbh2zC2kkKN8EqURrXqiEXLhdApqSk7Dn48FCoTsMIhq8Y
nq6FoKWfDSX9JPr5LjeCz2YVb4sJ81XUwCv1u+UXg2021cM0Cn9nSqzQrjzlLk0qn83kyUBzkR91
+kOmYSysGciAYNVtIb95lFZla/fDmnbJpSXC6uBoJCkhV523xruvl4RlAEm5jw66EDlZH9qtNth+
tCIwcGk44IHgP4L5hGa53GBqLgSTqkYHX2xtgdMSsprNM6RTVw77sxyLDjPgJtD7tLIogS4ODVHq
5MD3wHPWUfMpl9Lenk9Y9/pivDSa90Hk0zkDBC/p01BFh1kaWS+ah0LJ7dh69Cvzvwxntim3yHlm
1fPTSLJaDpYVt9EhMtLIroToQRT6tZrcWaEbygWMD2BNEuJKFF0WUYYyL6oqYQ2McjfsqkDqN4M1
aW4FnItikvl7FBSRCreWbJpssDZeb0UfPuy57ABkzLrJs1zg4r4hjRxQLBSjgxFqgStY5l0FH24T
iMrfsS40d1C5qK9/xUsrHzdN6vt0UDgbF1sMyZNq8OJ5TUbWjkfCdEMmGTsRbmgrg7uwXjh/aUqB
voAUtmxa6IXYln3mx0iI/c2ZPw5IJa6cmdHz4SGdBFp8SD9o20KNhOigyckGROGt12sHmLmb62GW
TS/Wy5y4gfRFbWXmYpyuSh+6YJeGcYyXuVVuCi/ze3ucrBc9SmuH0nFgR6Yn2bii9T50w361YX3h
0538gMWnm4QQz8Yyjw+1JH7Hw3zXitpDMgo3nqj39mCq95GuPJd+eTO2uMBRkAbtEmH5nkZIhw1J
Ktqo6Sju9Wm59Kt423Hs0JSARLT4VVkOcgKaaXwIKs02hmiTTJ+NQvvoo5XJpzhKj4Ayg6wtAUVl
pAQtiIN57PWxLH8FyoMkhzcWr56PD+fN/gUiPm+tJR0hLGo9FK2E4SjVRlLhKRkvdfnhAtw8HF41
LKe3KMsDu1WM3qvT+NBudDpWQfZVqv/kkL2+Xh/NvCZPUzzcpzjeAEEBtYVzcLpme6Wzor7CrFqQ
8RetuiInk+0314NcWgFYnpGizKLJZ073qV8pda0VHNf1dzn5Fsk3VfT3eohLZ8msfwXLCpwEdb7T
cUhl6sE8LQnh36fe5yHet56rrylWXpotIEVcBrRoYPkvvkrZIpw2aJxYSj4VfwDp1w5eB3q+cjCe
Mf/mk+R9nMVNWtVFjmpBEB+K70mc2QKuBlIG79yzRbSbqlLceWlymxSljWFdYgT3maSu7KfzZwY/
gdxkFsKit7JMgOowD2utj+JDLhzGMH0YksbR65s+DtCQXYOeX1ggvN/J/mfhPerAi2yrrTDRMSIp
PqTDZDf6X7/O7MTQVpbhhTUCRBl0ED2N+fG4WCOdUAa9V43MqvkiJo0t+Fso5EzrGl7n4nCoRYB+
pyOvL5W9It9sy3qQudjaypZz35mm2zH7KBSaRcIxx75VWY5M3mI4fZmFdWQYHESmzvrwHbGu/sOM
8empydObxKVusQ6THs8XfHRjLGB/h9Nj14VcaKUdV18+vHtn4gGkKpYaqc6ieKVHngruyWIoZI5K
H0Dx9x0l2aGysbK1Ln0atu6MTaEyi/HF6TlBSa4agCvhr50i3aQ+W5DsjY9K3MxfZu6u8ueZo7zE
8MVd2XlpVxMEKWnf3Fj+gxQcy2Ste3Yh4QA9Pneq5yYBCKLFYEDNDnVKnDrGgTOMN1UV7mO9dBvA
97l/G7TmLUDP3fWPdV4VeEP2kBrzodhJi80aa5OYpt2YHCbpUzzY+H0VNP63r2rxfD3Qpf3Kec7j
GbzfubpgJhalwCueaex88F4vuB/YnVg7q0/1S4tiVq4Gtj3D/pediU6sgtYak/RQN9FrDqSznsDI
6vXHMwfu839hFhtWqMUhGAW8vItau8myYD8l409Djdauj0vD4Sp8g0CRDS2XHw1UT8kmnMl7uDV2
C2hzG/f+XEfR2pUix4ULEQU+qvYgTljrS1MSGh601aTZM1yJdEfyoH/oxlrF68I6AMhF5gg6gQfs
8twe/Mqy+okFV9ehE2iGLdSyQz2UTuvK6XCp0AG/ZIYso3Yzu22c7ijDLM2kNYfkELW3mAnaKBjK
yXOJ2WNBZ+K32N2O4Uvq/6LeXEqaMzZrh/rFsc7Eah6dM7d5kWFEXpUrQ68kh1y8MUguCwRKvdDx
/8MVhfgfdB2LfIni1Pxh39U3JCnXrA4tQMQa012OtgAlMCFYKZfOC3qRXEInVWchinkoS6J0qxcA
7RovOcQK8qfTbkokp1IeG++bsGb7c+FQ4p6FxIg1M3WqJRCjKWntaDELMYOra3epHyEvEqW7dFSH
fdGScqaA3o8hkPeP7+oZ/IpKA5UVsvXFcch7S5ZT/jgYKr6xf9pD1H28oQK+F4AQIk+zfNWy3KF0
Xl4EfhAc2ualAPckamDP29sUroC1Kl914fSgqEIjha7mjOddbAH0EGpdmMbwMAWFk2EQ7iNxNz5+
+GjnunpT1gRdQLZ7uvwQDErlWFNDJPYf06l1Re2vjt/Mf+imzMDaf3Hmwb5b5qERjFOvUrg0tM+6
Z7it8CvKP4OiWTk4Lqx0jj8qpPOpwRpcJDAIUw4VElghir/RxiSDcUNNoigvxfaYxj+nrviouzo5
xruIgDROR6bWklKAvQqR8UwclReCHH3GOdHWxWRlbBcXxP+P7UxCL0iKKJMyj+Jv7dFa7EUGqP8a
WmPlLlmLI5+OyGqx7GFmw0OKNPSoRBj9kdeuMTEv3Fjc8bzgVPhbvLEXKw/AsBdrZkb7pNKGnSXF
N52Ci8T15X05CE1t0JE0tJcfJ+5rTUQJMJrr5ZPu/zXi8fV6hAvnHcP4F2FxT3S+H7eJRIRYrDeJ
+gs1MKcSjRtBOkIUc8k1nesBLw2J1Jw+w9ubY8lIa60IzoVOQKryDxlUNHGsvl0Pcb4AFDyHJCBa
Mw6AyTtdAJCsvUFKOcOFwnTyILab5mVYK2+eT9wcBCULHmcsp7NcrzYwuaPUdcgLb5tY2n2kfA11
9S4YhocgbeDHGjfXh3V+pYOl4oKg1cqW5Uw9HVblCaoFMic9wIqxOy6i4ZNvPnVrHntrYRbndlh4
TVBlBTegvkkSLbTDmvJAWiZ2Zf25PqLz044RzVVbSuMGRMvFTpUtITEjsU/p0j14YfGtgeZbDPX9
VACMCNZMyS59MVhXVKfI/mZK2en8eWIrUIUj/QsiWjEh72hh+FaqaFhXzV+gn+vvt7OFOO8r6tGk
YDNee6kli1xtM4hT0R7UJKrcGjCBi2hBfqO0wxpt+kIobnVIbDSaZovYxZvAoN+Zj4HUHeLQU4/p
kHwfIl/eTobW7q5/tLMNTCeDPtbMdpxRncuiROXpslCWXXegX+EKRuEGyf56hLPn6GmEt37Ku8s2
9RK9rgrGwj4S7LYV2w0Rq+2Uxc0NDfXIEcRK3qpabblDPEhfr4c/W5VzePwXwUzQaKLgfLpOutIL
AInLHXJZWx8zZkN+8t1Kucc5/Xqgs502B0I3joc3ZX60tE8D5UWE8I/JOGv9LkERx8ODNDJQvvp9
Pc7FtfEuzmJAU1PGUiAxoEb8FitH1f+WKCs8wLUQi72Ve6E4hpHKJ1M+dcNLbx5z5ef1UVxadyhW
QBiYBZpZgqezhUBbpKAs0x3EcLBFrBEHpVj5IGsh5hPk3cJDpzGrA4UQTfRTbh6i7vP1IVyapXdD
WAqxJY0/1qHh94ckK91cKp2chnCmrzQ1z845lhV0Vo4d8A8GfL/TUUDX65O6iftD9krfwYm0pzrd
dd2mCnfqGo7mwohgDJKbgKDh8Fye4GZr9ODXGFFRPWbRU4JFRfR0fdIuDOckxOI+yvOiMGJUQQ6y
9CNPXvkuZf5QA5T/JOUr3+fChjwJNa+Pd99fbgvguch8HtKkJkH9pZg/BlQkpbXc4XIcqobU9N50
Dk/jQKqI+k4JmTXFsXrTyUweYKiDqtbkXp+8C2cZI/oXabGiZ6qINBqshSaPnBjNVoyaN7HiCB7G
Siuzd2H3IE2EKyEytbPlo3w6Kl8c5dEskv4QAj7I1MnuebVcH87FiUO/9S39gfi/OMk0bJMbhPqR
GRVv09Lfoi1gq/qNOqQ31wNdmjcKDRAkZnoSl8HpWMxy0Ho1aQfQ8a0dDvukeDazH/O7SGpXbrtL
02aBHnrTEKQMugglR7nfi2o9HJC7g0ipRIHTVtmHkx/Y5jPhlf9QOkTS5XRAvZkauTAwoECJ7/RX
QfbdcHyW/Y0k7YBBfJAdRC3vJNpiz468uqwh7gYqrpGb5lg6eo/dGpX+QppAEDIrqu+s8SWYqJIo
59ZNNRzG8g5jNgxaUcstf1SoLHiv6Kyp7Vqx68KnomxCSQMqL0Jcy4o1QgSdIITDcOiVY04bvlqz
Gr4wpJMA8z9/dwApuZmIatuzFuJh08eRQ7nQQxcQjZ9ENuzILlaNmi+c4O9DLpOtoS+nuBUIKZUc
RtoxIDfmvXx9O51DYGYBBRwAKb9T2zizIIjQozELst5DHO270bcnRSftrjddq9tx5IrsMgPPN1H/
thL48if7F3ix7oFKRRBp2V1mfUhqF+kPuQ/nLPxn2X5XwnwjDpqdWy9qrNljZ9qmbPfxmmrGOQ9j
MfzFHvfyrJJNnd3nyyr4LPOoxrKLn1PDz4kEp4bVNhmul35GJlwZnuCR1oVNVzaxHDFxy3bXldu8
8/ZqXNAD3JnTtrHua2n4T58JdgBVYzAQiGKerj9T8lsVQO5wCGkTD0lhVxSmE4qRqeYYg91591Gz
bfE+v/6VLhzrIOr/hV0seyobo5YGI6et+MXyczt59lWPturKoX4mf8Cx9C4OVK7T4QWoWIiVShzF
+mUmu+ST0O3Gr3gfzx8h+NH5P2u36BR7amT+O3T6lXFe3N6zhCsVN/BKy/xPLjQ/SnSm1wwRjA2F
TV/8xapqOwm1I4fdVhi+Ct7++tyeYwDmQb8LuigbJG2P0khCUNi1jyautxqchCi/hU2gaXd+55jy
N9VI9iJLLsC8c8pX6nHnAPH5F7DB0R825jrWYvVLk1n28iSx+bU02ynNU6vEm8arf0rlVhW7TWuM
+7IvbV9xg7hBn7y4g1HfBQLew/k+9u+q6adhHdvEu039tQNiHv5Jb2Hx4xYpRV9FOMsp/Dhf17aa
l7qN9clrd8rgetUR0aLgszTuC28NszbvpLOwqHDMiAhmZ8ltyNI89aZ+DotE3uTvGsVJUv9YCdav
adA2pimsvAre3kfXIi6+Al4KMabYRCwyDdJWe+OXjqLJtnbQo10QHGtV4h99U0SkbkncfMGu4n03
ibu6+jCSa55zmnCMfu76qYsliXOPkBe+zE9pd3J31OSnQlkZ7vlWAzxHgx5db/4HcnmnW30aayUc
C2mc5bWehMqpecunE1TeDR5SZKc/5KJ7vb7Tzk8xIs0AXGTREBFayrxYXllneqKPBwTePLIdmHNS
5NarkOLzpXMaZ/EhYyjlU6Vq4yF6EnU7q3YCKNLnSnxsATJfH9J5cnAaah7yu3ykjK08llJzfEuD
MfX19Bp/8/8UBBQuhxSvVWUZZOgSxe8JoqtbhE3LcWLSVomb89l+uvznofyLMmf874ZiTXlZ6AJR
1Og5g1Syy7BS4dxNlJ945VnQI5VBWxnZ+SsCcgfysHRy6DojFH4aE6ugsZMxVDkY8TayfvfRzmju
C4xcUmXlZrnwoaAmwx0HtzkrQy5utkYyRyuu4+mApg+DaR8Q05jCcnN9OZyZjGLJR/cQdTw27ozY
WFzUbdE0Qz9F08HIH/LP1aHwYjstqGeiZvAwmHaDsUvCX10Pe77giYoDMc1fSqnInJ1Oo57mU19o
DK5WIZDndxnks8HRlCefQm4T3lyPduHCPA23GCSULcpPDeGmeOsFR7VK7L566vpb73MMgdcQNqqy
EdTxZgwGHh0v18Ofr5mT6EvKblPSLs2R2jxk6N+r4vdSfx6/02N1+v7vf4lEk0QFysYbd7HvMNRL
OEmEEXTZl0j4Kno/g+qv4v3huXY90OUZBRQDREDjCy57ZabVtfCrggk0hOGWUYgBTGhzNgu8Oupu
S5uu8BD2ASAoCY/Fzw7Y0fVfcH4bMKmzfhCoQAq6yyNGTsVGtHw+6YiqvG638k6atqpKYyhxSuNW
/nw93IXnzmm8xWEjp22TVib7ZBSPwvSl/oXNzndFdPXQhJqxHyATX484f6vT042APIbRVZ89UZa0
dGMEhxiLrJpmgpKKwmA9VTYNtmBVtP78pDmNJJ9uRtnSG0nLiaSKO5Uqgp5OrjZtY/EpT75n3lMR
aJuq28mi7xSFtKfA7oz1vmlXtsl8yV0bsHL6M6oai7fByqeD5f0IrZd4WPmEF7fhuwldXLLmpERN
EJQTuOm0+Gx6lMwf5NKN1WB3/cudUwE5U+mCIbYwK+7wBDkdSVFnyZjUE56qfnLE+Dt1GqU2bwRR
TFCbmoRj2re1rSDm5+R6sUmMvNynVRvxcvWV7fUfc2lWQcLNBBvAupzzp7+lETtpLEMZ+5XytxE8
ZGudnfOTHN4QfnPogag8CfTFvjADyfMKWfcOfhq7psBd/0kTPkUxFkl2/1FjcWpdbHVSWPQgKE0v
U2wrmGIjj33vEGSlrTaYTH14jcyqawCSkFdA+HypIGj2BbRXk2NrkOF1lffpRokfVVQu1qSylotx
lqWcq506UoWgZ5edXynVu6EsFOEgUCfxw9es6OwEK3jg8E5erizIS8FAPpGJ0dujPbVIWjzKuHo+
Rf6xqffZJ1bgTYp0t0nHIphWsOHL5TCP632oxVnSjFUlF0nsHxXP24eDCXetFLZlTTLm+6kdIdct
wn25vsbPDuf/i0ojGIgmpfblItTxhYvaVhDAGg526z/p067vb/xjuB+Kv/4kgZV7vR5yef28RUTV
cNZUY8Foiy0+5rJn1AJTKjU7WXPLQbTF79R9bcP7PO6NcOXB/aZM//5wfIvHgqfIwPpnx51u4xw6
ajLFzOsUJl+SIZ+ltWyp9smZ9srXIP0ih199DyLPHa2UaCY4F07d7bossIPR7oo/8rSGiFxeUPwk
+vwU0xUqw5xy87XyLv3OVRZw26v+0c92aftQB4+D94nexMrHXR5gb2GAXc7FdPgGSx8yWrphxiHD
4jW7H15Y7X28g65/zLdW+mJ2yeUBZ/FigV2vL1Ztkpllq0stL+bqW2f+5DmIqLfbjL+rH2b5daxd
LUA8cyNUr/UhBmlc2mH6VVtV/b2weU5+xuIGNK0QNRa5C46J59kWlGpLeVQFN25vlXgXreHdz1J/
ZhZlEsAaKieRoi5rVz22uJhd9OHRGr7IeMcq971fOQa92OAmfiCtOWprEkVnYjtzTFowYOwhxIFD
XgxRGiCwD9YYHtP6YGzLIbeNbWXcRtjxPqIEqFhbtXR17ykJX/1taqNrKnpubq6sqbP0dfkzFrmA
kKTAnvUpPCr+rx5+NFYc9OofUgRUvvfDXVs8yYVbZBtdbR1Be76+3C6cHbAA5o4DwJWZR3O6cQaY
eHEBqeUY689mYNiehtugZ8c/cyOyQ8nbZCgXXA+5TPG4+5GE4iUJuR39riUhZCqgxLbUzI9d8RTi
g11U1Axvrsc426hzjFlinc7NLBu8GFYSBB084m44tkZh99B04mjt2Xg2c4RAjWLWCJp9NZZkELMS
5a4f/fE47qb6SRNc8feQ1XaNL6axt7K1t/FKuKWAbRfoYWT1hGuqPXpx2ICOf9s/wm+93eSpnQWO
vJ829Z36kISPQmGLbvZ9tR1/fjadjnnZt6xNM5RojI7HvPgkUuHeGrYc2/gdWgG6TE/Bq+Dd5WC6
auHOp3bE8xJaWFus3OvnGxeOHKiA2eiclOXMkcDrOmtErjI5pjLVlX1df63zzC1/htmzhF1hTVNQ
PPioMozH3oNvRIujtpvapkNjIfZ5fald+DWwp5AhI6NFeRuC/OkWIqfIaikLQG1nOQXuvPSPLO/Y
9QqkxC3Zazay5pc7aRyaTVNNzW81k619ZuXpfTwbJCdjFmwzUw5hFo/prq9zfOcM3d9MoSiu7Ivz
vcdvVWEFzikybg6Ls2aQ1cnI5ag+FvmPVqndLv0SDWukUHTxL8XhIQdLisciG36RIgy5nJdKJQxP
imEEqp1QUJzs1gvlR7X1pV++2kW/p2BIRAeeQ3f0BKH5M46mnuyaVEUavR/T7FD1sP/dsEqlnxXu
9ffjKIR/8yTWNZsmvXU7KXjDbpNiCJFazr2HqW+Mb1XWA++Ley2WbXBWxdek98ru1kvCfNfTlx52
EuKzT0Gr4E8V6cGg2KWXUITRxLjdjRNf2EaET5D2idbBqeh6M3MT6FjQonu1eS1RhvxW5WWg7ItM
UFpHaroQj0Mjmb6JZV3XsWOUaT4WB62oh9K3s1ASo78ByhQ+DWTTs4zOHqK6n7Z4Dmf5PsQlbdyG
sYl9gA0FPHoZWwGd5VhBHNiNtG6idRiOArxGv0FwzR6R3qxIo2K1tiU9gEeV1GGk3au5maf72spo
50pFWMS2p7Rt7+paMnnAviJKxXFXKyKuwpxrjlLGZrqTJ70Nb/gp1IMEDAxfG5/Unfq8mieO5tUS
jRGRgiKcgkyzu0hvnnPTGyI31ppQv1OR1kE9uZaCfYD17ecyiSvceHOtOASJ3nQukPL6cUhF/3mK
0uYFSJosAkyqtKMcxVZDhWsyv+BUYZW7CBVcrKhHteldLHQ1V8vjLnb8oo7q3VCYse9EbV/9GSQo
ry5SQFXimqZYchoqYxRtx1CJUReHTb4vmlT+U2qWJ+wyMCm3WpQJ8SbMzWHCAG7+3IPSGlg+J2kT
OHUrNP4O4ab0yTNEmqBto8Fm1mNR3xlZJVkuDcR6sus2paXax0aUbUvFl45JbZk+5bu4eIAolXzh
38oT21dDBXnNCqgrxNekegS/JkV3U6BWDKwIml3YF57k5IIojzdGaTV3/SCOkjPQIf0T63ko7JXc
S3m04FJTb3HqZmmMuai9RjnOMnbT54m1kQUlUexqEJXHSum9yAk6kMk3bdUaqHOUtSjh4xgHv/PU
bH9bStcjpiXUTTlrhNAFzTOzgeAidZE96BMfzfebVnR8Xa5CcvepSzdJEbSTq6udxUNQjauvcQx0
2C5he46ukNah4laW7nc2FCcw90Pflo/9oMjftbpUd9GssazR7YfyWY0ICUd4cDpaXmfP2oign22G
fJZtoTZ54KKBI8i2MknteNtjSCkcDRAY5rEWNAycpCzMq22jTSpCOIbe/RoQYXvCqkF/7JnKx1Zs
rF3ClxqdLOqG1w4kXGTLIa9QR8LCk1QGO2ukFMPoa4qy9ldf0wPPlgfcWPnxPnOQe6w12xha/VlM
e4OvKhnlH2UMst6OKmW69aOQM6Ch2hnbSkO7mQZWUyfO5OV5Y/P+sJCRBoRLu3fo429SG0ODH0a/
ehmyYdhLQjrCsky14C4zgll4wex8ywFlrt/0URYRkE4qXpShJzpVhIW33ZqF8V3Dldm4kZu+SOw0
y0xhM3lpsBHLar7qck0AEoddqR3Hafm1KLS0Be4sJ8xWHAqcbZacviZNX4aIY7b80HDSE9NptFQK
HQF7Ud9Rc9Eaqa2b3hPiHqVoqx79M4CxGsmZgbPQq1Z5fe1mfWAxaB0BORuCsvTVAOAwuqTu+ktl
YEliT3UeT06AI/hTFqbDr6Iv48Axw1HRbtQxMssjGh3iPQ6MRY3bKn7l80LjZLDkproVvApkV5zp
nFyNnGjZZjImUbmJxCp+aYfCglHne6K2UaQSvSLaFfWtGI+edxOQAPZ2Lyqx5KjqyIfoeqvXAR9F
o+ZS+e8RwFSnpnBEL1W+61KTqzC82ryzLXSykPQYfLmCmlqbmNZmZDZR7Lf7TEd+M0hLQ9gZbZY+
I04vVHvTqvPdJA5tsUu1MpfsyJuEeJvkqWUegwDdn0ewv77sCnU6+5FNUX83tD5yd+NIF96uEj05
1hO2DLtpEJovWPUI95SV4+RLLwt1dBDENpeoYavKjqa3D0KC4/87/EU8RBX8u1/q1sDphoJt+Gug
d/FlxGZSseXO1B7b1mhKx8yM6mlqkjiylWLAJNEqVIXWs5GK3c4ke5o2idVOyjb0hzbdq+oMDR5M
v8h2QojErR1BF3tCgUQRbyS9FfRdrY3ewyBx5Tg6EHPJFtTUeBlqBK4fJq3sGgcZUEX5ImoVVQ9V
8criONSFeSzgYtA/LNH4dPG5l2MM28qmdeVe88c7oemDwA1EqdPtelSybJP5jSWh98+vdyTWZ+Ho
FEqZRpw8vE8tZk1PZBy9ZCehqU13aVCOxKtUcwTC1PiFI8mUAZz/UXQm3ZHiQBD+RbzHvlyBWmy3
d7d7ufB6ekEsQiBAIH79fHWZOXi6p1wIZWZEZIQI9PwD2ip5w+FP/GjltrVUag/T6ihrdv1lpitY
r5109tcO+qA9T40Let5HmYpzQs2dk+uuC7ZRt/9ZqUWKPHvv0ujOr5dxKwKSlrPPAwtWJ78FbtZl
NOjV5KmzHD9rHLv3vOKLxuzd2dh6MaMTIMNMgkdhRumfxSBCn2V4t9rvoklnpgCBaxpa1dXW7+NY
Z10pWezcCiMwK+FaUnF/X9uuTl5Nk3GKRukmS2FG18x5fePSSu70qLot14gBoQWHu6iyefxM69gd
0WaSen32+ppYrXAZw+Hk1rr+t0fdPp5kGyXP+AvdRiX8PLqy3xx8B+Z4m3hBG0DpsoIb1KWzKX/t
Cdp03KWoA/4vl7WecHbzHXqbXWux3PMs3Gcnbm31MHurFNdo5aeXvcpMfDGeWj6Shr2mwlTj7J6n
WHbTQ900zoNT1eOfoY36NxsZu5eL6EFu43pcGzbTly1lGlfhfJfhRMVaDDbkaPDqIck4kTuQgQp8
453r3TOvfbiY+l0F3aTJ6ZxF/REti/9VLirNcqLqvfkhXnxriAy0uKIhkJjc5nNgm0LlW1gBV9GC
cN1gXGu3MiTgr2WH9liW3F3G9ZvaPPffYfpxKCx8/XaFF2rqnL46887VMvU0ffSiAOoEHmP/Tsqc
Oa+d1+DA5w7ZiUTWdMRfZ9mia+37U/12DJkvynTEK6EcutXr36sdq4TStVX7dXExPSxrt+rDL4lJ
jrY85nWsL4fQKrrDHWzI7pg3GL08RJHDL6fOkvq94h2SueMg7iu3Nd1cWq2ORoqOIU02+646HByf
Bj6VKk2yB98WTsdPv4q98Vwd/GMTSy1fVcOshXp4cb8HnrOLIkAG8DY79fE7WtxUnLwqla8SBPJe
mZRRwjR9916T1zHd6VW6b4jqwVlvRZf+klCBP4yx4ucqOmvfZNWlNdnZ9WTyjUU3cXbFcIyFWD3R
FNGo6hbPNjOJXLGV/pjV7v477E2a5htbQ1nZLU01n5xY8ww1RSzICZUJ+alfyz+4tSJrI99D/5O9
qr5OifHm08TV2BMtH6VLHqRIVoALdd2cKpkEIjc4tH/x7WDkmYuMHf6mTeqntvFnD/Xg5L9QQ+I+
71I7/FDWWpMTOW7qq2023qO9Ow6by5pvOU+3RmTMIb2xf70laV+9rjrQuyzyNyELY3WaZsPF2LST
QAsOtvvNH6KYJsDBWBb+ObCPWTMLHyeB4JAnv6UajIsgVH1P5Oe4e9WlG/z+MSNb6tIdbvqtdlil
N85gXl3tVlXRh5UXngKjvZ+ZcMELiABqeRxLGpZuG4XdNQ1EwgNVaywuSe1OCxFi6z7c+6s7mlMT
bZWbs2CEzhUondTqOVz09sRXRCPepBo4qs+0099n0+jc1xFz6ynau+mz8lfAI5HS7+fsUmcRzjD7
tufz4qc7btBdlpw6rRBXb5M0Ps1IFTZlhHewKplqjoEe/gDXBIhCe4JvzCgKp02y6a/dEr7zYMYq
ix6pke3F4G6zcG1Rfh6Zw5S+6DaSd1Gtm+7KrkXol76rx/k1madD8mJSs3oWFRyUw0j1zHlO+qAv
cFpvn5UJwRTc+tZp+EFPj+buGPkXiQY4I2Ut3Zuc2hl/X4ch+hYsLZPHGG64zTtpO3X5sJjtyVk1
/p5bjP0l2BmMF0y02XVhVZ32uarH4xRxU3uFrwHu85joAbfotol+GEei9aGOEMtJxg1AlXBTX/yV
jQs6Ky+9n5p1b4osnnudH6kzHnnnZjtYdJN8r/0GF7uZcMGdHTcrabTDIXveAxWOeT/VMXFja9TF
N1/drivSvvGR6Ier/V3VSe/mGCz1bSmW2CjUe+PwStiC88dlAwNkJzPSsiWs+6FY43TIOJT9oGhV
G/G+Rzp8nclvSU/hrJM5n5x6J/BIErlK9hNhDTYEYMzR24ErTktDJ7rN9fZPA3miQg1N+DDxs6Nw
TdQ/I9VhfJdBJ/8af+uevE7UwykdNa9kGw9pU/R0TXXRN12QlLWfRLD77cBnikJjX1xXtPrs+lw0
3ChT8sHJE+8GK1iV87PaKb2sVwL4zNfP+65qjc2XmPZyxwsWDCBU24uscbI71VPXMEaZtL0PDr8j
RiweCRyOt3V4WmPQxNprSWuhcTtq5tndRLkgMxIvBtj5b0vQt29Ep8XAQDiefLiqc7FEx9PDz8Xo
Tjb3eRtI0AjxQs6lP3Z/W6k9l62zmmtQmJSI+Cw+xG8s0I63pdlCWwYVUAd/pG0f+GY1FjRerJ5w
y3AWvvXEebc+K7aeCpR7cnUbow7zuiAuffwV6twzNbHvVbrLsqtbVt0qts7jMmW6+5H2VeietjaW
z7I5dizCnV78sEysaR6v0RLlEy54S96LPsU1cx4QkxLtgMGqdprsbSOIRF3CphN9iUiDhbptjZoT
toCeuUqAfwh8rXovxyK0/uGFoRnuGSaUR0u4AuA1qcPIOpCf6zOH9ZM6Yd9de6c6INdh3FqbnLat
F7+n3sgXBQoqrv7UBdN1kvM0vo9Z3VOsV3dWxWYGyKh+krL+UN6gG5Y4jiUsU0V09t3iSf1971RK
ZZyj7LOWcjyKWwlN8vBwR0Zhd2RkqUm29K5Hv0/dRVXREpw9Qb+bNrvXk+VmVkKTgLejYnY87zmu
W27ufXDnZ+17iua6c3zee0mNzSvl+OKL0p5eHyK9MjASaAFIHIooo9cPw/oab0tli63Ds4ub0kfb
N4pwoIldZDDmMUcQgHdvK74uPyTykgTGMC10wxxQApJ+8tftF+QnQE+ijtZvR6rUXiyTVgxjDhD/
s3RcgnUNib7U8l0c430QeUSAhNOi0xIPWtTXDSfBLzzCA7x87pA/5EnSzvisMT5P3FAzeblx61du
qdytfwoymY05wxG33eEOYYADex22RZDUvs27uVbJqVIHmR+LHCakkZVdPa6+JjhtXtuRjbMpeslh
DfY5t0HlTMXcxyDXYW3hmVLGk7/uoZwfxxQt3jmmu14omjcf84qzjsgyXpfsGcOJrAJi7pLnEcvz
DLhw9wa6S9LSaQkFYnKlaz+99kEkf2bedHz6jm8Rlhhn/+dj9c8sE6xeV4bhnhZpZau3bHI48Zvf
Uf+SoKaMrxBg35w2NcwX2HdEeQZ2NfEmD/Y8plzReYb8nlvvQBV3Zp4emyLuwzl+XFkjqS6r7ZM+
d/yGO3bteKKnHp9HuC2brHOxtbubFm2FdLsQe7z8COZhVyfR1jokVh5JRi629fiVbmvwZ7BBDIQz
RP67mey85WKmNyqSIeRlxuxW4fYeq44amgXyt+nwq8CUiA4flFBLLvC5vmV/a7UOBYEKw8PWZz33
2NYwPFVYNTnMXeYWdup36rnabHqcUncf67JvZYBb4U4YcNFxHfztxy5zcxO66lHpIQAjbNT8zfei
PrgM7rE8pumkmtIqcJq8EbM7PGZdF4trnJjZO/t2C/xz6xgIINHJgZcMZx5zhmHYkJFHwYKk29du
XTrGC9qr4W5/yaK2d0q/iRv6NydJmmI6ItU8R9Zpm4ctaImWmD0P8bve1OjnnU2bsLDTuvwOxOKN
ZTS6EqsrXy1bMXqySU9mCv3/8IVMeDZHN5miodvxTwfRerow2t++pSYxT9IqQxXwR7XiKz3pn87q
EHgxkL+3lmboIxoA0fZUN2+Mv2/RDYvcERvcqcxR292oXDEVI3786uQMa3TNElJ5Sok6x8sHbLmv
ycoAcsqyXjaXwUqZ5rfNSO7S2kmfpsUh+2ISdFUqNztXQ5kg/EFEaCnYjgWfWWvdv02y68GONxUn
l3bBKZ0FzRXO0th0x3O5w7bnbF23UTik8UoUnqxdUGZp1HbOJg1EPDGXibKvSWXspsjpSvQS0hZW
i/BhDqdEX2viYLEw73ZeMZaZ06o8ADUFELHUS+FNezKV6+DvP1tOmSpM33c0vSM22d6YibHcjN/e
O2ssHQTTTgAIw5fY3c8dFZA2KxwflOmAcnYA06fQDTddZExtV02kzFx2ancxLO2k+rKI1eUjRCsM
IkJtNisO1fxORcodWFv3E1Cns6WnbEDDNCBHpJWZFJY7CAGXwielcgIpWtJ/XpPF7OsrM7sXfyTW
N2+tcE2Jjt0drjQiUhX4HPI+8bjoCmwokkvCGpr4vga6+kVHZkUh2r3BAn+cRn++KnLtGsBdVzr3
rTdM2/kw/CuH6IGMSoN1Yn2eMpHdVhVSYCG72qQMGNX0mWjV+L2bvO5+q3uyMiPSOqIeVJrbqzZ7
N746vak9N98Ot/FJRM0wVts7NELTvlsLo7RWD+0BqlKArwRR7vbKHKXuqn0sE2Di77bZ6ZCUare3
OpbV90gc0e+pao/hO7Fb6/4yU0KiD5+ibe+OigXvFz7lLsrDnSNKW5WN/oMbVX71c1P64IEN0/jF
GzdpiiHra1XwfhnWn4Jk6sp6D+of2vVSDkM4pB/TlqLIqlwjaU7cvRre7dhtXGtSzmCs/mzrdCv6
RcnuMqbzzVmUqLFQPW/hPqu72l+Uh9kowabDO76xHs9iNDHRKW3bOiXpcjFPWqvmre9VE9LneZX5
g7nrkgKSwxow5sPrElutg4Ggi0pgFXcmZcDJCurehoJ/NSQj3S+tk/hc2INwSodudbs3y+F9BSFf
HqeEAe7S0UWIU61NGz1i4aP/q/tUW1TDQ7g8Bb2L2DwQVoJgMy0yemcqTYqZv0neyc6Y6brE+96X
65zs5t7AWnFNO17f0Ll566OctR0/Zxv3DciDikV5Q+HDMpnH8NrvqyuvxEcKx8HBfBA+eSQbYLwM
HIf/clwRPKEqk+J+7A4e2moc9wcdb9xi8NuRLBmmMoIeYuv19slCHlrdCYYhaI44eQCxm+dTtbaH
LesudRB9AqrO1yw9Bq/oFhOPb5ohqT81KRdpGdRdNZ2j1qurCxq84GuY0KbwvaWNUzYLHnKC/VGa
yHWsKnM6EF8sF28zfXu3ZHM4POwe2axEESRkx8bdIptv28GdeNdW9DcVIJ/FZgAMPFiivwF2lvbB
Pbz4bqnDJcZg6rZNDQL0XTrzaP80S51Uv4Hq9uSV+howhdjhpqTRki5JeNP9ESqVwGI1PW3sAFRD
by+c6xyGCqRLC0V+RgW2BS2AuMbuoGOaDeorV5V2iyMblP2njTrkgxMJuZ3FmAzPc+NNzWMV282l
hemgbXAD9CA5hPb7opnG4XjraEc+nZY+r7Bx3H+gzoDVKTpHWec+azKTfht7/7j000FLcbDa1N/h
zwyqOaauHMt6JnjjEstNRc/Z5jVs9o3d/J/XBERGbXbru3z0Qje+pmu/PCeYY8a5nRfvRAbU8ViR
WePj+kzndwqUPB525eo4r6sMUU846PaPLzo3eTRqWvkdRvAwetV4jwvunVncB4HR+i1S/g7doaQr
zk3b0fPWnQxBpvdUAnQuqWAi8Ue6g0Eed/6Uth+i4dieeidGtETiwPI2YSnyZmiymzsoflCGgRIZ
5+OoGIxE5fqffKXpC4PG/tgtW/zTZDyyXIXCXJLmqIhpieX844iyheCkCC/8s5jioOYsJJOPPLhZ
wEk3Hb96wJkS2CBObF5NU7rnYAFW5d4WOx8dyLuT12rH86EdKkrCBvi/59loEwk23YSaT0OeRZFQ
qnmNJt+eEi7tj82Owy8NivfSmoV2DNsQVYTHEd01PRDUabQMfIXXLXymJuz1VMrQuP8G6QVLHo6T
970XjvpFlqKz5qPZ5VtInxWWK7P3fpp9rV83djmqnMXg49vaE9K2jOkQnQ5hp71Qtz4TGiPuPkV8
MJvLWMD4xL6oPrt+jtAj3PD6hfn7tCNNaGhpp3YrxW6arTRdH2e8FaF+z+CkgaqWxsbFDJ4yFLMY
s+9WIEy665kBng4kve91Y6DyKm8i9rfajH3uHQ0S7VlhftVVQtcvmn7Ycw8A7X4e2i4+b97Q3lXz
ZmHWoIbYZwDR5Dkyz3NGMRy6wgRF9DWtjF8sUMAnNSL4jcgEgoiEcQXVhtP7h9NS5Bmc1vEz4Isk
qEhS2nNHS8eCvDf+r3id06e5n0aIDG+ausJJF8NVG/j6c8nc6tULWRBIlyP7sGnVuTA8xjq512jw
/n7tAe72xtOvCIgjrNE6yjZIXh19W/1NNJcp2cVFEEPX5Bo66su+4VyZO51t7oM9WyBpVNgaXcQ0
gnd7FuLaekDS/KkTqJAcDFR+JZ1mAA8DO3xjV2HYTuzAzBmRTdZlMdETc1BEPb00o4SpeNLCBvcJ
S3ttPu2N+S3cYQnxFVrBa71om7YrraQJweqhtgu0+RLubAz39jzOlfsyVRNRs9sO3FWkauf5rqFL
yK4eFUjF0qC+3TefVAJr+v1rZ6r23zZm01DUw5JAJrVL/DE4gwq+zDJQn7D/x5BnG6NwMcx9qi78
1v5TLcIGWnxrsksb0DhARVTLeZZN86ang+C0qVs4VGFjmYTl1PS3l9yq6zi1PQyHrbp3Mc2HJGKZ
7N1TtLLhVriBTX8fbYC0epXV9oZgoHuRfMzntY42TsR8IzeYjZfvylnUF/CB+o81YmaCpHn7RTTQ
8Sg7HyQntfG99G5SWLNk0XsgROTmztDH/4b98LOTadd4eN8DGDfOoB3v1oVjpdGafmPEuCHnJkHg
ZOpBPUyrwLbjSP2Ztsj170Rvq+Q0B5FFBhV34lfW78trNwIv5AtDsz0DU+5VgU3m/ssJiVg8k641
fkc1QfOT1lETl3SXToRSYJ3vN9+yFE0UkZlAI5tpuuuk3cZzS+f7nojgmH4IgTIEWTYUurwEDtq5
QibOdHawHp0e1jmDcI4Deztl7WQOcAVfhFdoC1/AmuOGe7eOhrDhPd6D4CIW5/CvbZ/Jby2vWghg
q6PgPyDZxfvaJ1ugf9Bi1qgtNlavgJj5k0fbteSOwU/+AIcf4suyz4176hX5VjnTQ0ywFeZNaCxk
gthqXT32RFAQLtGLa5KGrrCpxuk+OmhoS38d2x/xAENeVtxR7mnouxD1BCw/SkyGkObKeFZtRbpv
VXY+joU9t7ADpbpkrddPKLntBFaRbOpvmsFDAcC1y2fCbJZy2mO+SINqrit4IZbffZpKibbyQB2d
rZvjEacoXH0O5AoWnst2Gr4ONVzN75QfJw9j4zpNoccgo3AiJFhhJWoZlIduRgd/aRiQpNS4b7FZ
Yaswexiruf3ar8Do3CdV8hLZOPy3TtatTkvqjV5e2yb5mQ7eDCThri6kMIT8OY5aZ7u2AjUxMkjm
UrRNLjYGdg5NB3O6KJCDVHTOfIq2nUt2d0Apz+Q0xPOJYwc4AGUdLjnaoAHnSOPwog74974Eqmua
5zlSQKQxIAqCiBC1zT3ta7jCnypMWkwToiiqKLmy6DG6HIpA+5YGdkqjd9fLDgN3bJkoUXR0zmMv
k2lj5ssEiFrgdv056LY+zG2IBAnyMxlg7NbU+9r53o3u6FkCu9vtViW5Sk3scW9n0VL0ImMGWmns
09xJQEq3DKq3AJVP/+M93pe8HdcFYnJfZiIoWMSwX/1OU/FTuS3OCSnV2N7rxm3TXBwCdsygpohP
JmZ4LbhQk/UM62eDEpMORt3VtlKVnfSD/bneZg+iV0PTHSfHn9vjtI5YlL7suo7r8zJDRL1EAfI8
wX1qkvVlA1TbSuJfD3GvRiO7Zx27wr2YsPe3u0xvoPZybl3nBYnVLq5N3GcJU+c+PBL6Wy9eHjqZ
ab+C43Wkx7qjVm+BtlhaQfyEY/PhVVGX3aUqgXtZeyeK+IZBm78RHe5Nl8GTQPXZ4W4fAVPaLfRS
25t9gpj7crfZZi9ZpRJgvNbp+e2dcf+DdgxUzA3axJwzMTXOBdAyUOeuO0hHqyycqwrt9p8JnHU9
e041qHJQqd0L59CVKLZQodezfC54Foa8FynMWmNB6WbUp2Gr9gd0eIsskOwBGwl8WMDXQaIAMOU2
ZMVKaATGQ12IA1Uv/QaLluUAmE0XPY5vtRQA9hTa7Th5XYTseGqym8bI3WIC3aZ0+cGwU78mew0t
4icNRsozcoYJAIRVzdPSDeZRQ/cfZ+lMdc1KE43F99Yky5aHzZhWZx4ywrihhwTOJQrnpRy3UWWI
K/wjOyNVqyYiCEXT5SE+qO2pIZ075UMGOyIzPan9e49yEXc27c/m8+C3VK9zhVLvtEYyEG9mhUT/
XqdOFyJKq3D6iDzV03Pj2WieNYLhx8mRzfLN83FVLRUyPd42Q/EtSCVn/b/2ZswIxnpq+CoqO7bN
u5QQNUUVOhszmIbjBdsSR/VoBxXCGuGhzwIFxoXDHdLJPbwf5sg5TuDWzX4e14zVEjNmu3emQ03j
E1jOYHLBI6/ubFPrZwcuS13JnHbb9zUD0/p001H49wOlR/xZhyRdHjzLghAucW60X+3WxV88lSzi
QnqcPIpBWI99/Rg9ymO192wjIbJkmXI9DkA64aQHYzfcQvOVmPtg/uKjVcuelsxJ1x/hGFA5nLDe
/PuDPicuIf00ZqD8srI8lq2FlUQ3srIw2XtUra5K0i+EeCXZZd2hGa99v2QdkGlMN1csM+/PBUJ4
XnM8ekPvjIUY8eoT5pwZp2xJ0GVEcyjuSbHhVG5orfbLpNx4+OtNLsG5RxWgeVvGLJNQY7Pana9p
2Mno1K5O1V4Qa+xd6UTGG5+5lfuXUXqUQeUl4/bS8+tl10HvffU5rM5u3lyMYPjolKvqsdsq2ttd
mvq357AB9eVm/AZSD1TtPEAiYrrTA/tujOjCa/9se+zjMDQrclrqXYWQqMDx1R1BRlSwbj52iCku
7r0/HfvWe2eXu3n5cGB2lht7A+1Hv5kiTwSrrsTdWvv1bwCJjfBMtDeBLQdtKyw9ofL6uxVCAFI5
kzgcOkPmbOfIjfCBsX6b1vexoxb/Eh3e8ZFgpXtcHdv6Anc3aPB81mH1u4sJiz6t7Hf1kCWUbZUD
yYDvonxh2GBKJowUfH5cSwhypOCOWWLKR0axRqOm/ZuiZE6Wq6NWRz/wmqNnSA8Zdv8NPfMYmeg4
lp+2zPhxGRrCnT8mzx9j9nr3oX2IVWIeyE9hBLSLwxLoEh44Z5u99cCwZeg0Z8d26EaCSIVh4c/R
NHAmBWXVHS1jga7opSdSVtOLQoq855KmR+euSRenRF+HbclaEUIG8+8ksBnotMKcCoQash2muP3R
qcX9OYSTmUAedHWUyC8ynestSX5AFIfJJUqV9858FNFcT23I1dfOU/MEdyK3yz7A+Ny1Q3B7lxd3
591v5R7DXsU7ZVqH8VRMndbRg3O47sLgxkLZvVM7PofgiMC4/ahrj5ygKOYrvfqBRb4yeOndgCDe
Xp1DtTCzsqYhc8IouHUQM7PozTAjK4cK9QRjYJ+Od/56YJlNTtD8Tyr/+FfHbRufJBTL66FiMJts
HdzpRCtzfHJzxM/hxBz6GmRwopepmvevmyNYpcvUML+B64/PWTo15Mma2b43LGpul2Ya9HHuGe4P
RIVT8HfgNEU5YA+dTeMFNoQ5JWqZpWliZMoqS5d/kTPb8FrHq8cvHyVVB0aE9yPjVOT8gktZGsR3
Y/w2Wwi3Ar9fLYtqWBCW6do1jzul1t6FdCje1bNZRgzNYi1ZIPsivrlN5v9gOhufDC6gOl+3zO0K
g/rYu2pvjfAtC9sRHXksdeHaqKtL6FfSc8aknR6VZ+u9SHGKJL0a/uBrgh5QXROLVOg/Deq9ohAk
b6NETy6be2CKcMKuQBo3X3eVIi6rOfMnpGNkwDFBcOA6MnJAF+Z4/5uY/pjYhZlH57zUBnHFLmbv
IC37cL8Y3p6uJGRyo4W9WcHmWRTQvOq58S+4NmQoBIZU+qchAGErV9S71JkwsA2ZWgrvzybsluEy
qGYRJa8rG3IJIfNAOqkgYjtIHepmEvSGxUjS1F33ls6rx7qvqAUULYQGuyBgdW1xfDQ+TQcv2DyM
p8X1USXuMTwuI9ZNRhj72BYXm0K+BLmweRb3LdLhiK+xDDz0Ru5+nWVrngTK8QFAjg4i9/uWnVMN
wrydaI3bq4PF7vgIk559ZMgA+lMSrg66+VnGUbE6/RHctahS93sIBN4G50BhfZKE+dbQkNOAnLUF
Firipp4kTXyyf01j5qMCmNOrL1vcQ+V3c6abk45l6BXuYVzIPrlOb7p1aTSiBEO+LY5GlLXWVPHV
X1M+s8Y+OFi69G+kWucdZU7yYiqN5GDESju458OAf+2t3/fFGG8G9fmUslnNGGB/L1j/D993Pbpj
ngzWn/MubuvoBc4iEKpspIPZfImPveff9VB1HDs4Zg9VPpLjk3bn6PgqUvDbHASqIcp7CQJRdOG4
9uc5PqInj6eTFSrSzfTlJqn5BTIuSU07pmYugkHVb1Wr6eglJ+sevoSzH0TMlGcSeuZ3geVcmEcW
TvGyLDV4r53d6jv3/ZGeaUGPqpTVCDSnZ97wIsEu130cksBeg2OukdzaZaDVbhbwZX7zzvmeJIdm
8uwaVlvMFoTVzwVC6HqzAYvQa3CE7SVy5YzmX3f7u+OERFibFMjj57AEmnllnFj3x3zE8fBP4iYG
yujsq6zsgNQr1jiIJSNrJmeyWfR+L7niPqBj0t86QuR416fz+nNCSiHKKQp5u3xkxtu10YlkwzCZ
rXlVmO7tX3xhZ/EtCTexnflucaamEXQ+zTwl8amtuYeLqV+i/X5TdaUTJB5h8GVju8OgydIB614N
sc85KMJhzklXZfHZNJ26wTJd9jMZvfS/YfX3ETHwEHw4Us/fw8lxWVmCn2pPQ1yttlibI32dx66l
3nLT6HMft57D2mU9CrrkAOtLyKMuqJ7QZTZzuZjUYJPQrtH0DqkS92WiaESLZIsxV3LHEVybBEj3
5xoa8dLOIiD5N7BAjX3PuPbkZ8eoy7FudkQxmzPpMhuW1C9vmx8TCMauP/1t8KcCmUj1sW0V5KkW
TVNTErjITkzG8kEmS0pRC2tQaPoqFjKAk/tvZOIsf+ifu/1RdRrMJtnMmp4c7Stx1/AU/i7R2HU/
Q5f1EDApbp7SrBtoRaA1JTQbnWMv56gWyykWc9394gGSGdswoa7lzgYpTilUY1nGQdj9GimPz+7m
7j+R4nZRkR4RMqbJM9FcHLMb/1r3YIrOCzdnw2D4P2nn0Rw5siThXwQzIBMJcS1dJEtRNnmBNVtA
a41fv1/1XrqLXJa9t5exnumxSiCRIsLD3cMqtScjPqvGqEBzS2e5547vEjnDIS6gnL1XVTRo2xpy
tL6AtheWt1HHMfMw+VQ056EVgSpQ7AUPXiKqSZMtaLJX/yQMMvVV41iDuImHISsOmlFVnGvD1MsZ
/v1USVRVSQPCg+HF8rYZVe0t4Am2Fkr0pjPvVTGY2jaKOAQ2E/cC9ml+H0LJK0QXrKup7uNVYNZl
slG1n9o3HVe0tgUjpg5q5CXleBrSNsaC2zHQV75QlMl9kjEwD8dv7sPaJVvXlVk+90FhjbPCcij8
GlCnHiy3CekFQfiNm4hAFQrDIqAq2qROyeE+WcW+GDUo5RYlqG4FE9vgqb0Rdjw+agM8u0lyaFAT
77J1WWm5ecdytP3l0JDHz30DIHyG+61mrjkHp3aeGj49H13dgMzXQA5jeuOinft0635Delw+JFVT
tSe3TqS5zHvde7dqiCdhohJv0Wde8NMfTE/O/EaG4W6wRw1ABolWcCewz3kH2XDfu9wmBY4HXTn3
Cdk+XScyiG3xOqZqBtOYgmH74KGHgpERpDXhp1IDe3GyPX1Vh80YbHsFC5hzSg/6hV7JclzRb8zx
7nTdE9xcvSOKIwZ3QbhoKxosUkSw7Np5MzVyBRZpMr70NEQ01oZRwXt3vMI17jprovozZNMod54J
D2Zl2GIi0MA2o7OLZYbWomwh+iTw3EDBsqEI1iocVQGvITcK8AC8mds5keDISBpc4yx1TW1nGMCy
PrvXUDTloR5dPKZUHrNVCiAwzcvaE5wNbhr/DFlvwdyh6Fw8V8oOrTkW73hARnrUy+92LHHz9V3Z
o2NToCoLcNpgAnkmCuv7rnovqIP9ckczs2Kubzhq2jBm9P8pNCcBwCjG6jGOsMUh/NaElt82ehxz
OCV+8VIhf6Ns1On561QM3WOlj628dwcfJ0rKltk3UaWtOe/SptdnKssM6xuGaAXU0RA670wEQ8rS
m/oSEDEijBLzflCjs5IOCnLEOvaUr4axHm6FiZ38DJ7aFBx6MCqDZDkEm2kx5sl/mMUEZNw4eUPH
M+QbMl3WvTM9j4HrHFPUShWRsojsnQ5Qmd54ptf4dzQojpwlNK4w3pl6lfmngSZWsiJwcsMUKgOB
1QiDMh+c0wjHuXuiMm681jq1oSXidy1ZBg1kFw7owOaKBVnoZ37WTiDjhgoesRyJu01nQLOmwDMM
6UF64iy4QX3Xk/phSLf0Eo37wkuC6AeVdR1gD9ZA6x6tSi8wZHAwbpmzBrlZ4Fc7r00dpY+xTXUH
KU2aAsiSuRqrOnYt1pEXNHSpQpt6l/c2eWudm+keAvRZ0TvQxJf2q6N6rWx9So/UP4mbBryH/IVt
1OkbiJXk/qIKCfmnVTnSCQPIvbMiWgyrKbQQTWRnhrMeGr1zByGBIlvS2jTIski/EgrOYexyIxcU
/z3F3/4G+PX9rQV+lK9CC64S8QZMe86vxigXKECNdOcZSWAsQ2JdWDBO0sGKTHSZ9gefWDHc9nY0
tWtdz6q3qCCDX1iTHDsyfoNOXHYUlL8GNVhvgV4WHBCZEc2jzomPudc73wy0IG+2FlUwEX0DmaFh
O7VaZG2OULQy8vit6lvNuKVvDkIJuOxhtxS+W2/jvlHOzIMsp+5k04ftt6hSrTdj89rGDP6mVy1s
WrLmi9bUoP8WrsRALcoSSS28HJwXAmr6U1ioEoIZWgiEaVD+IUS63jjwhezWG86iDZopMfVEWl3c
qHKOELrRCc9VNS6KOjX617aWAINJmg/+xjELE/Woe5beUUYilJ9rFI8ClJBjKhDIOdVJVZ3cgVM0
Lehq0vzIBsdGcKPAQAGa0NFMv4iUhueBMlu78ouCQHTl2xBoM3yXk34hrCDBSYXMjrTbjIcWxZeH
jV9d5plYeEGFziIzg/Qhd62ggDuSWtW86aJSX+ZGp+UQNrzshIKTxeaKTr8hRPechU4fzAcM6Uzt
dhKpUS2iofXGfW0FKVFvVbjmwgXe9wm+LM4qNgXsjqoymhdsUGtr3trU+jw8Hjpqc87w4oVt0L9M
wwQMXQkrbOF2nZdp78fmL4AavkOECNPb6G1bEnWzrflKwyTFnLKh4kuaHWaIJtSshV2amoPe8Qxt
eNM5SCp9iWa3dqlnwqgP9dsxdL10JtLQfKSTcemhBxIwcSzfr0HSfE1rF+PUto+UfDNIOQkiBJD/
0PMWtqj62wYOMoAoM3kgL48PVuOhKQKDytO5gjTbLp0p0lFe1me5tNJ0irkhmk+aYOWWuAUVad+6
2Oj62dBF4y4l3aMXQOx5wzrrzpxN6s/6adCZlH3XUKvYUlDrCox46uwH7PmCBJ2esXsmMBrA5yC3
UgAJZbUy3DinwtCZBgojeI2IJPKpOtZaWyQLP8nJ9TWXh1gqs3K+S9miNwAEhYaemqIlCPcxgcKB
ekL8zXZIS3gJZ25nr9FWZK47mY6QF5bgHEDTfbHoY/2e6VHOv4NnvzSJrtN0jmB5nlNvevY9guW5
2U852oHWi081KjZj5kBbBN8FlpvBJwdZ4VKC9FsAMP/g9MXbHSo9mkE+ySBXQ+gNxkzJZGS/+y6W
Y8RJrb0LJ705+qE2HgNhZPqC4nRarq3UHX7T/EmrZ5FqqBziiN4+UcEontAgcU05MonVxqih4d9W
1Cx/pLGHbGGKZaeWgRXE91hXdST7pWz3qqBAfyYCtJQ76jJ9MIcqEUt8bqBO+tMQIV1veyR5mR5v
E6tQNmm/Ib0s4wgOC3fHGazB/vKUgO9DUT0s3kwISXheIPOpo+8hlEgYi6yI9MYwtbJfVEq5KEd8
rABPuk4GfjTLzKluOLu637gC4NdOitUG6zJV2QuNXjQFwSvK68eoMHNtFWaJsw9BJrlbQ50Py4vA
qut0QJHZlEtICEVkUsojQW3MWwNRZIneKRnMfplmYJjPU6r8Yz9Q0qMXXanfx7qTVLeRS0e3ZSML
Ge57u1bVrZfJMzO7dY1gmQzE7SiR4ukHOmIqR2Q4hDQkgJScKRH7r05N1MT/4anf0gbRnWl6gtqA
BqEx3YUaWIebauodd54lwjtgDhO2y25w61OvDYbcKurExjev8uSj2UT198k0+hKeUlvQBSApSFah
KriNDXUijelk1sYuHtK2DdtnW+mJPt0ih8mdEyLr8UFmMVSIISoR4J9DsuamLmwMHTnw0fkh96CO
NiSRoy2ioiphUIa99JZCT7ksIFJ5G4oE3VMjMvkC6BJFM5hQWPdDKXYc2iz61dtET2RY3p0+6jNU
H+H3anKbVzeLNTbgYKJHGWCf/hRESBQQaxCcOfzooXvptbiliNdyKq6o+UiTXuQDGTGioobWIXqC
Rs71OY5I3+OFO+aDSXfYFM50BwSRcydMFAdb+noim8iKwFqZOhH+ye171z3ayIag+dm9f6+BF3aH
wepdXBokSU0G3q7BuEXR6TXzQcug06SoVJu5XuaV3JgygIQWk03Yi5GSnjsvTb9+zGLVIaBr0QlR
87W9ZWdK3dyWdV5QrAns6rWotLped2mCmDVo22RhVKFlcXp7WQk9Hy9owi39tcBvmEp0VuRArZFM
NwZI71nHVqVLMAlVs3+GKZ13kSCDa00RbHp6qfg3iOI9CO5hrPXfiHZSCQTQZ+E+hjrT/CKBy9xp
lngpdkWgo4nNvR6M+wIZwXMvGtizWUMsMZNC9OXDiA0ShL4JUimP66jkmZi0DbdlEXc/4wCF0gyq
Usn5UNjyVWXauI/1kUWYh3kRr7qyLZ6GaEgf7DCZACP6cnxruax/dhBUrLNSqj1mQagVC/qqjAJ6
vw6t13YG9aC8ERKhqhz5kgTF+SgYbS+do7rLEr4Hod68LyBXzsKywcClMSGELVye056NnEXPCtcJ
uFZV6D83XhCHDxImF5V/ztXkoRRD8BSnzjBCVmzaI7hwVbAUJ9Q0ra873YZSEBC88ptUrXQDve6s
AHr8ZY/EmYtaTtG+GT0kukjOarguaOMeE8ybPEi6AmsVbOJHVDb0xnxrpsJBcdlr8FW5Gr/rbO9q
AYs0e7NB3vHgQYzYLVBzYGaQ9bo9pzjdv2CtNJqIEaPokGaeiwG1o2v6uiHE3MGKCF7gIUGpV8UU
4dOGiccLGq+uWmHD55drD76TD1O8jsvvE/c4MZgeywcyTCeYpzKD3K+HdXWCdTKENzCWfP6z1Q/Z
1sL8Jb+bkrTdlFNVsUooJoWsXdOCCU1J4GWsYQ7N7brp9vGUm2+VgHU6s+lcgFFd1QNyay6KHqhE
FnwpQOH60SQ9/4HUI23WqVcZv3HwoEHqgFUv3rFU53E87/zz12hFCMUeI6OppbanTwq1SFFQ2i0L
kcu5HRdjsCL/ybS9XU35M9AYRR/f67MXDt1sPxAT6HMQWodoqQ5pFm6bQfiDE6A1ZqjCBvduxLqC
UrGI3BuQYuT+cGHT+N7EFqDjNXNwwKptHMJEN+53tgkviyOv6IkySkKqWRgnHDhdomrrqTOEGXxH
t+IH68zqojuIU9IFWcTjh0ULK6MAqhw2wCpluamDFl8FFUGfnFsi8ii6mLot5lNh94gDVOb+PHOr
dh31A3091U6vCNjLsbo9o8jfQ4FxOeQEWz7FSrig5kMfOIfc6OvynjoVIrPUOXsbaGFsVPtEZk28
bO1MfWsif4xmKJ2jg0fNiVgeytO3whhRtXQimyiXa+GY0WFhJEV2u7gD+8/9JAMzOrM2wN9ZCGwF
ur4kelcR79vlaOyzevIPOtqbu9awEGLPOOCq+CFFt+fuLbvPDKK0JkL6PddNXTP0PXYspBGrPCqV
58DqbVX9PqXYiFcLcFvosrPUMe1+WOHV32ntCT6+URpHZ2wRWK2NQIQpoh4Egal/745YLJS3joQU
TKZIviX9pYWkXtkoVJCHh1tMyB2NthHKSDTi1Coov1uFNelkgPCdFnHYFSjTM8v2VqGHpWy2yCsh
8hDWMdF3PC87Pftd1H4JJ5N6dd/vtJzGeg+Q1CdnKfK+J/LSQ3wUZN7Y3qyVxvhL4uKS30weAQfF
BbPIHvvQS4ubgJNQLdrEyd5czJX0Y00l/yzX5pB3fmpd2vtHYY8uNRtHxC7WbkOYtNtYS+1pTX/I
JsPP2uqAXHqfhsnTaFXpdiz6QG4a0E5/5/ZCt24SN+DMFPUUpItej+zhoWFP00Qisy0LcQaWCM9l
K6LptnZi5e2QGCG4EiSoyLiohkKDMNj9jZhBxUOXNcvYXYq4FQ3JEuSj0u4BT9DuDDGl2xsNbzq6
kGEEw+6ZMCnA0CiBluM37sjPUkTvZmTe/RniKzGd79MMMhw9K4/t6MRQ69vBmNASuxQIYFxET6qr
rO8CFQ33RdG790YxZTSjEICdI6VF1EJJGhHZcO9kJOKup2ax7Y1H01Nmd6A0xR3GjjSfaungc++z
x/ed1nU4HvC53RtNVe6PISj995gJmJYBxHAdoAFkZ9lWVv0jDXrCx94MgUBtWojhTdTzm6E39Ujn
TDG9FpOveRsRF1q1oXw3PHeZ3a8yyxL1uqm9odtnQ4X3igOf4KFzgfigTSAF3gxegewUH6CetWLH
2AZ2rMD9lHPD3gY21B9ok5wOWAdF3pJCd7WZ0qkpl3lT5vfj+Oe+k8bwVEqKcJDoA6qYKGgyax4w
rj0PetcYwMhVjNikbM1h4+Vx8ILrSEjW0KbuHXpWLE9o6ZTT5NSg9TdMC1iqoYKMPgO6bfMNx3vB
mWV2WABNQXAC7DKqGWk7QF2tk4GdgStDLmukmA+U8ClNyzLRDmMQANlWfop23evc9nffWw3pKRuo
WEbwKUjVQYpz4EGEaXsfjaiH80NOI6kBDOXWmRpI0wMtYuhSgJGPuG1l4UCz9mu4Ezql2ZINlQ7R
MpBFzav5XjPdCRsYFHV65XXzvgaVxl7EmEhIalMYx6SSQ7h2aic467TKUr8THcICSgcauF1RDd2w
0FMyrjn5rw53YozgYtl5jaLE73BaoCIXzfxayHwhYr//BYGe3M+DcOrOjMBuzXVe2z5KEu7rdY6Z
4LTEJkzdByWmCYuzoddJ7x1K3K3nkTjBz2OdJfDdnhqvNCkWu3W9sE2wZqhzenXCASYEz8Ksobqz
cRx7HvN+8PY5rR1eHDrELmIh2u51lJS8wdFHNyLupV7P/qZOi14WE0D4jVXnzijr6Nkca0AcXowI
KHIJ5wSOq8RjAMIFqZmBZLNSL8U57Vl4yi59ntgq0q1rTt5TpdvInincqge70McF2vLuUHZVspog
uvrw6K3mJyp+uDsIRMDfcawj2ZiAffUlWbx+wG/GPQuWqZPOQCBjJOtouI2lhswJ7w54yHAI4Uyg
Li0mCu0irZKXOO0T79ZJEm2A453oizSy8AtwDYc/u4XC76xX/bQrSdp/5MgM0KprfXQfTJUSaOlQ
x8xgILeSOiXc4lWEnb5knbn1ba4bnihAmarsvjB9cJRMz+rfmdEV7znQME9QZQ5JOojB+N6ptLKX
jlsOhxRoq5+FmSfdX5auUUKS1ObXvhG76RyuUfOAi4RVIB13UrKipsjoG22V8mYwK2oodaYCf5tb
tTMtXEpQxdJpBf7WDqz7W+PsNLQc86A7cLB28ZJCEyw0g+NAW8s0t+W+SNuxv0UJgGCix4LE2JYh
EjGXpBoeoF7X75Ztu/T/ynTXOoJfuybyWNkt7MHFUarT6F4bIzYMtGhjpS1asNC0g+8oBiIYwbXb
N4fAH6yazzNA9Yrq1lo1BarcQ0Ndrd/pnTdQMEHQEsYreAwOC7ePUQYaiIB/hGDA3+lyVhzhDcH2
JqDobHyCXCSP/FnkOxtpg7Yla+kE8uAmT5YlVagcSwiENIASIRy1mUcspc1dvMzjVZWQOLGzQqqC
87CSGk2iEs/xbjjlMJBUUjuTiHDZw46mm/r2CCEfo1sWfuHgaeJPMP6auQrNVh78WsugsCAoDnsu
tQBtRjU3OKzTezCgCYkmFudq1Tc0XNq4KkafSLGtlasJS0jzduwpup2RYMHscP0uSE2nYB4mRvOz
b0t5TE0MYZO524Ly7Ea89/GiyiydPmz4BjXlLSSb1Pxm4ChBEVhpWn8Cogoq8CAaeUIZKZzBWUTQ
XWDDCMqDYIMYq2TPod1ZPxIOGtgfkhqFPXUm9Z7ewpwRSpudLPoKGjpscAqvq7SIG2+b9FZnrzHr
qeq12xOwcCHC4aB5VlTFBVxny8Vbcqii9ibPUkTJQVfJ3TD4uu+CUgeGfJ8ys7oTGej+NxtCl3Fs
oB7i8zWNjXMfFU3p3bloJUEvCk3D13dimHWJ7lb7Zph1l9MXhV97SGzw/o1bVhTzUb8I6HeoxGMz
XQjPL0+N1mRi24ItOHgwCfEQidB3F5MuCK7LuIfZo50VkaXhN/qNBscm3g6Itv0VBzLEgKYySDPd
qsFsILWd4I0Mc6jX+Fq2x07YZb0Me6vt4Ck3mr9FW+zr86LLR0RdqBAM7dYBvce2y3MD7+TFhfgR
FZpfbgunpFW2JV3SECS+1htnSoPDUEO1Dj8n3+li0AZbOlTPajgx5bd84gYs0NGlQXwTBJHevDk6
ATfgAEr4ZR6OpdwrPOqCTR5BRcDqGv+omQLJo9NKEvnxC1YtvX8m6Sr9Pi/rIj/QTAWz6kqadX2s
3RK+28Q307cIhXyCdqEpWT6abWFRo25rUI+uj8JhkdaBmR7BzYfhRlrwfrROWkgBbDP3ULO1nUmo
SEPHHT6z00/T6VQIL7eJ3q/4jH70tBW4GUIjUTpNwZW4cE6Pu9RwoD41O4jDbfggknSZQsJjQNhN
+mzS/Ed/SlZtbmydTTOf86WumdCerUz/8aY2eAQp8LzH+hvt4IV9qMYYXWL77a5PynHZVRibVxCi
qM72xYacHCyQUF6u46FsV5plv2YIyLZ6F4iDj2DAu2K9+sH12xA060XLRgH7bGd69pr/y/VbtZjb
BHne7ihGLLtxE6W/XP8brllXZv6DZ/2fceh8A7MKKx7nYuZppNUKlELtzjkNzWM+H4etvVPaspnb
xmOY7aqF9Ncp7gjznB4Oh/Sa4fqn4wPsnduKC57gcnw7tJGcNO0O9fR8avcTVhIkAL6+Rpbvcnmo
Apb9b1IxoNhlcabhNttR/ha9tiry+Moq+OjtCiil6+dJp1vOh2YgVYP0scPOa0fF4+CXK8pKu6i8
/3rOPx3EwAmcVWZbxuWnpW4phwRS/84w0xP8tlvZ3kfmw38xCOkb0DjRijAvXGrjzJeNZXrdDqvX
Z9cyfiHoPjmBvOJXfPkuLE6uZSRytgvWpi5dky3NrXVHFRgMhS+VcS/sJ6e8MsTlTmAIQ4dwYRmG
Io4yLlYI0Z5qHAKIQ1Scmvg+9n4L971qD//ZfF2Ocj4e/tpvIYbaU1IZ0aGu3kX403EP07WeDZ/M
1T8vcnHCFNrgBUMoo4MdPnlq75k/zfyKB/K1uTo/wl9vgZvXYLodb9F7R+XvmSs9uh/r/3BtXc7V
+Sn+GiXoJDIdnVEwo5snRo5hzDfTOv3/PsjFARjCNOf2VtFBIl6ItV/40CHdu/LVL++d/30TQhN5
7impGxdvQoW50Ardig5nO6sZpZcbvUHK+fWbfPpRHMq5ioPcgif173SRCsCIxYv+EBQHB1PSCNdK
I/xZ9deasBuXh+n5dYRiO0qbVFzKi0Vsd5mhB2OcHMLmjvw4rO8Qai9DGGhT8ToqcB8qJRgtriZx
8OxvMWbRkpZ7A9h+AHvPxU/q61c/e9H/falePpD899WHZjJHzeOBgkksE3y0QiUoFvqLSisQZfWz
+OXrAT+b679n4GKPaV3uWTWwwqFz1+J7hkVh6lAZuzrTlz3xLl/sYqNNdgnsVvrJIcYIM4X1ilYL
fgm+Ye4aXzYX8V48rGzY81+/358VeTmjjrS5I6QBUfhyxbZObOgoC5KDm2kHpHdwso64tMElxwFO
e4jv7Xdyje4uvbHuUnx/AFKv+fV/NseO6VDVOQcopnUxx5EMVDvC/joUi6BdBpqaocLD7/vaq54P
9g+vqgxLwFFXtCW5mOPRcDxoa01yKJt7QMMZtlsJYb7x6s3sk7nCmQkyWDK/MsGXzQhsQdMMLn9L
JxyxhHVxJMSQhCogivEo6JOhkwnV+AqYiyLq7q3+0chvgZYiUv7WXjvifSiT4/lbQKEY8ZkqNuTN
K9WlV57qw8a+eKiLw7AJw3HAO2w8tkj3xuExRErv4lHVkv8a+errKfhwKJ4HIx6UOLS4gj4E/27a
AhtJlXrMgO3fgx3MqurXfz6Axe+fu3Lg5GNe3OiAXpBUVDEee+pAUuL1rL1+PcKHTkXnr/j3EBfv
oHWDcsjtxmMBrmU5d4H5k3fem/Gyx/+ZwuoWE4mudK98p/9jXLIH21aEK+7F3gA1xEQv68ZjnO27
4hVfvYV2Fn65B83BT+d9aPEtLK/slA8bkpdlGm26BNE0goDv3w9WI4YoqQpPRw1X4iaFXM+ehPuw
M6+1cf9sJJqcGWRIJviZfnGeO6XnVb1f6kfTx8MbbyIv2mJADdVm9/UHvDbQ5Ty62RCbfqIfW/Tp
ewxjNQAvLFjZuMm2GV1n8V+MZwsQ3j+hv3NxR49kp2Rxg34UdTxLmgeX+Amb9TLdfj3OhwtR0FlX
WaYQAGy2EBefSvmwW2BO6Eio7UOj4nVTPvplhTePCcAvjl2uP3w9ovh4djCkTWyD6QIh+uWBlqKO
rs1+1I92jkFnYmrvtWc5T+lEsSDFOOpWmTK/qSn83Jj1ZPwELyqxNKduhulovU8jiiITqBN+f36U
3g4NPGlswNQNXhSztineGjQTiHtVs+mwNpg1gOdzrdf2qaOiLeaQwSsi5eDKTvtsIuW5BbLhsOKF
uliJ0DFyJAxCPxr9Q/YaxZyD86lbNNW+uLIUP9nTZIKYDYINcBwalz3BwI+0vC5cthf203FhrArL
WobTjXSGeYE/y4DKo5/wB5rG5dff7uOnOx8jLhbXHJI2gd2/GzuvY0ELiGE62pa2Qj+Pf4S26tKb
AAZULd++HuxPIvXPfSsYzZQO3f8U/xDnPflXWB9jLQPL0p6Ofo0BDvqU28DC3D5Kvxkp9TMsc7HZ
at5z1KbobhaNnL79N0/gglXxZYUkqfz3CQahYBTj3XCsa43lVT0DfW29YdFHaovY9w2pKXxmy4ln
LZHd14N/Ntfc+bQIVDSVJLj6d+w29KeopnJ6lFn96NzU9tzNsod0+u0U6//XSJf9wAIql5D/rT9f
NZ+Z6I6pad6kU7LVelQiTvb89Xgfz9IzzEBUDDyluCAuvmsmoY64sa8fecOb1vJW+Omiqy/une7K
SJ9uFQsYj1VL7yKynX8nEdwumEw9ZVceSiuHPP8jqh9p6RQhGNI8OlQn+rLM7Ws79NM3/GvYi3WD
TZtM44phNbteVd06bKq5ZhW7JPIePU/Ay10Gfr3ziwq73QVOSa3W34RuvCwAOKtrbRLPcenlPuK8
BdGyFQZX1sVKGkTe5Vhd6sesT8K12w2/ad7Sb4YYkfXXX/azNUsOoHTXoC2MulxJqcgUjEDe26SG
EU943W4gnxX9k0IB+vVQf/rgXr7V32NdBG1TNRSlmcT6sVctmhnac8wp4W1MLXuiML3vhdTmkTnc
TWV1ojBwm07mQ5rQuBhHoDlmvdGyTiGUKpzKZ7aL41FmSAQx+sHHcTeYmpMfGljBadW0yEGc8AcA
2/aMn4Gj1gKK2LwU3tLqeoitor529H0MeSl34RwAX1KAlrkXL2fTWRkKX8W1LBTmsLLZt3H7oqsp
mqdJRtMcmb3jKrvNS/ON+soudIKbpMoFKky5gds6XbndPn0eqZQFuKZcnurffUTwBWLqtfqx4Tad
9UpEc/iJ5pVRPm4bhxtS0UGExsdgsBcJVoUyWZPSF0enghVeiLvU3k+0kIKPqm++Xj6fDqVoYCt0
QixXvxgK4uUUtqB8rB6yFlzbAowaKWhC+f96oI+bj3ci0OG0c8HyL+MCzEuSyRoZaGprfCFEOa0b
2uis/Vz6V2K5T4eydAp0LsYMljiHKH/dl5oxpkVLmHysqLP9RpoSzv2wz35YofXj65f6uM95qXPQ
CKVIuLpzcb5J/G+V6zNSRuGX0vA86W4o26Z49eTJFbjVOEdO/250BqP/r0NDZZrHX2YTcWLGNf0R
BMXZAu9R2D32E11sNqb92NhvKcXKMHxGZ4Wz4yZGSSaDK21CPy5+KGkWsSpHmkPx42KtZAFKpbKn
I4EzQpklDEgXmZ5a/8VCIda3Ta57A47YxSiYKBlUwHpxJPTTqcCb8JZENhf3X3+6zxb+38Oc//6v
RWJWSH5pCimOecJBcaOFJ9wj4Zx8PconsRtzdr7meSPW/WX1qqinQvMwvTpG8tcIB0uLHxuMG7N0
Eye/IEbMzPSlyeCSnr4e+LM98Pe4F7M4FqC00h7F0ac0Zabmrd1vjKJZfT2KIT5Zk38PczGL0ipk
P6WGOGY52mnHk4ucpkfLugIjPrPPaB3QdFti5WqPa3B4g8VduovtOLwbEUFfeZrzYBcbxOH4NU3O
Z87Oyy7IZpMhLO59+zjCECAjJT/Cx2PmV7Zc4nXaLr9++XO4cDGca5PBuZzRfNnL4TzAdis2sRnr
ojeJfTGIytwfTqJgxTYoCPz2NijrK3vw46CujqRXmY4FCEQo/u+yhbLfIZeJ7WNYGhstm00PiTz2
o3EXR/eOdeNaV8b75AujiTddwiU6HTu0b/x3QOlFA9yt3j0Ko12WeAzU4amMtzhGY3pVzcqO6nb7
ZEpjbqMt5PC4Mst/YqV/pxkypIP063zyEbudl+BfG9WFqu9E5hic0va7cg9I42YmbAuoN/Ewb7tN
MODzxpRjp66lJ3hS07izUWdgOVNiT9RaKV3wfrqqvIJMfDYztkPk7kpaF547M//7YDkKTRgDhneM
ofZD2dBrYqwbCLAdBNyAXo7AB4gav1mr8Go30vOsX0wKX+NcdFNE8459ccV1k2xg+Pn+qW/Fc1Ft
Czq0tytgKOy2d3Y7LF0sICsNmxt3WufpToVHQ9v4YX1ly31yKVGaJtAlgaGpConqv5MAyx8xhhH7
J7RZC6me9Yncu3rIfwiq0juIgnruz3HzWPTFq+1fuX7Pb3k5C38PfjELRabQr4foYePMWZUjfsrI
ul3zDXfpeQG7yPDyKx/9s3mn5Ckl95Pu0kn439cNRx32nZL+CZMYBE4h7BkM69wNtgzX0PxPdvo5
uGDbwWAy7Us0n0ZB02iPtn+ydtjXmeE2G/Z2784SK17m5avmXNtoH4IZSX0dYgMYA2mifgmBQeMR
FuYH0Wka9/4mMbejvzOj3x1zGkePrUl5FE/sYjVa/j7pwf7mxvAjWmDIos2Ftna12xonVA/zxLLQ
5mW/RiQUYGacROGV+PhDIPLvk/5Jif46EnqaONJFrI9Odf8q6Xzb/vr6ZP9wkVz8/sWRg7uTXVse
v292qP6dco5erwy/d+3rfz6OIyygMovrQ15GdE5XNdk4jdGp6V/Mqt47BTs2tcZT6PfalTn77Os6
JsuJuIprS7/IXLJS9Y0We7yTnWZrfcgTPABL0qipyDf12HZb5FdXghDj44eiQkSk6lIqcpWpLiay
qbnumzo2dmkKeTQg1bZOKlr436b+pPybOj0JcDP5SO8P2jtqM1uzrrz2J08gDP38ENb/cHZeu3Er
Tde+IgLM4ZSTJYsKlizLJ4Qjc868+v+h8b/7m+EQQ+x9YgEWoGJ3V1d3V61ay+CePg/SVRDVstUX
Mv0fjZMU5RtSBYd/u4r8XUSquQVY7Bxx+oQzb2yQbmgaqZQfQh3JRxhHxA8j+aMba3W3paHIImGf
iKAAhprFHoX2aoEOdhmOZUDn0b7SVtz+71+4iKfg884tzE40OpE9Q42wIIDxm3D2E833vejS8pvt
0tap2kOZ/2hS4ZRr72axRSbSWLlvLA6SmD5BeQ1RmeNWZFUwgiTQ5AcNSttRRGA43N5erutc2DRK
cgooxoq6BELlcr2UGHxhpoXKQxK6+9b/xIlttSkCdBnN3b+swDFRp1DyZOWovIrnk1lOSMpPMir0
8xJNhUCaOSoJXUHJJgxSINy/afqtzVPhfxLC+yJ7vz3Oq8ORpxpAJp1Ul0iI0WYb3u/GCGVJ03pA
fW0TRrSnxflOztFqhzClgIujWBng9V1A0S1TVVXqs8hzG3/fQmcbISrC3JQo9D9o9PILJdI5LhRx
EpTQQ7NNkcow0jtaTWwBrjyppIIkwK2gBvbtcU/b4NKJL79iFnMIoY0HQ777YMi/B6SU0sfCWNnx
ayaUSw8SZIPGqiF2H2jX3IfxyeruOsjT/sM4JkYs1o+8ybw8xO1/IGXTug+VV0Gy+VQXnxprBeV3
7ZOGNG0GbXpSSABtLgeiomAjxePoO2Z0p32VHnNlJ4a/KusxThFHLf/13r60Nnu7DIh2TOlS3/EQ
ONo0CT3zQgWE+/a8SdeOP12NuZEris6Q5jk6v/OTMDcCGjvH9JRknwO04N0NGtlDMdD5/CVBaoWG
+B3ts+V46hQ0lYx86gZ8pMFtF+rtzh3MlY+6vlFcftNs6IWcC3XUeaETqtYdCiJKZ528+LmFvnxl
9JPvXbq/SVcl41YNjgnujpdLGsMsbapdFDpmUG8L4z1HNM+33UfP31rPXMgc2NT635b2dNuusjBC
yQDgDTqDZwZPgUu7oxXWaFW1sRND9elDMGejv2HrMGGkzX0r/ZCidJP+UrRDiBoJ/HRwadpCfIR/
SBbgJ7ejb7Rpmc29IOw6qPDC95gij0+7C007j8gYhMUjjbjxN6Wk4rQxxXcLApDbY7g+e8DOTDlQ
BbJ1Mmyz3RCSoZCLUo+dIs5+mcA3VHrubpu4jhyXJmZ+gAyfpdbocjkeIJmsPfX6dihXEoVrNiYP
OQvDShtogzxgQ4PsUbyvgp0sr8DzrtNanMxg5w3aoNChVOeBQ4T0UHMrVBqEsthXxpNUflZ5ENGt
Tv/mNtZO9JbYXRUd/DU86PU99tLybAbdrm+UMavRIDQ/f1MyCkcxGq/Hio6Q20u1cE+4tDTz6IpC
bJp7TebQAG9IW8/cob0ZUFI2D/UDPNr+yvm5ODKelabJNXXaR5frlitJElo0zjmJ+iHUpd3CJyzn
HwX9aQEUtrdHt7BdVe4H/xibhQmxV5NJ8YLB0VtBO7HSfDeyA+D6tdvWNEuzeIQhWgdUiczVFWwL
EtOxjBrWy+/QSpBOun9HS7dRA4oLHyBg6/Un5A8o4Getc3uIywtIbgS8FDdKugguJxT1iEbKhCJz
oIUvfah23xAdLTM6O98M8al0P/XhShRcOntIhACJpp7Lbcia1vhs74lVALtZaOTO0HxXfyeIG/ou
InzVrhI+jdlR73buTxk5bPOhexwiC372Td9/GO1O173d7eEvHIN8hE69XuZsN8TZ6EMEcEQjTXMn
y+ke0NpNNHgbsI+hfJS93PaUYcWlFg3qqgHwg/uKoc0MdkPt+SQsc6fSvoLg34jdQ+h621B3qqwD
i7libsGDge5y1+RRCy5i3ppSGKMAYYycI5LnA6hGRp6UF0xFYbMGHls4FzS8V4ffbqrHzRO98HdT
Ji+SwqGrGYK0cNNVK9eDJQvcv8gn4axkW6ffn7mNnDd0lCtp4VRBIt33tEHtYNRYCzDLVkhXErK5
U6qzPT9pAuYpdEhOblYlrDi59ETf8Ro2ZtEKcI3JBUhpKLOxgNFM4ioaCjglIO9M7icC9duevbSx
SXuSdrW0qcInznZZAN175VtB4aDWYyvA6h5hZxTrg3VIvQeJk9VEPfS2zatDFdIvyrEaiTg2N++q
yxVCF7zJqxQfoFMm25SwlR11VFh2pWq029um5OmAvgiZM1uzjYSIOFTIXlQ4Sf+ahL9+o2JGn9xW
qO8HdEFN9bGiwz9/dtMtYtda/Rh+4+fwAzba9s07VZBFevLK8K9TA7Nvml4SZx7awSklFSbfpCtf
ew+GupMvfRb8D9QCSHbbsJpEB5r5PThDhsPY0aS0vz0r11eOiy/gUXT5BYql9AAt+YK6++MeXffP
RHFTPI4KNC7jXjO+ZOMXqbBWoujVoTzdZjW8jfu7TGSbrbuSizUSVE3jmF2yy/XnVrqTjXQT95Pg
zq/bQ7zyMQotBnEGJBA1FxIglyMMDKUpCl0vnSKJv+aRt09zNCia5sttM1eBc6rnWH9BR7Rrkhm4
NJPSNqhRiy8dJA93mfI50PJDlz10iHreNrQ0nnNDs3gTVUxt0mAInMQrAt90SVsPo5qtTNvCeDQy
Djw66JTj7T+7EULsktPfHTAe2GKRcjT9NyPfZ7CA/uvh4AhETg4vnuXzAzWHW9tEFKN0DIpMVfgU
7EZeybdtXHu5hrfRk2JNGXieIPLl4tQhpF+aBLxT0oXhIWsLhRqfVNIoMqDoEcK1FFUu8kJtBA8j
nDITyJFGc+g997e/ZMHxQYJT3aJ+zT9zsJSY0GmZ05zqiEZrI9NzEIOfkZpuXCPYqtbas/U65jFu
OnDUqb+P5NH8NA/TcFII8CgT5x+j9zMr6NXwt4pMamwzflK67CjkT6iov/X53vrW1d4BNVqYa3zx
qMnthuyLbjQ2EPK4fbQQg11Zl+sq5N/v43E4oXWpuM2cLCojaI8pBThNaR1rVPH0n8hWApL/Jt1B
mhi95oYNf4sg3sUR+t/KKe8fKp9WBNg/1IfSsv34y+0Fms7Ri1Ni+iLYIyQVSA0lhJmnNOgG19Bm
cpoPxTtdLxt6slfSQwsbGOg1jZe6CkKIw/bSGel08fu0K2onl0b0j+96+LkifWX7Ljja1BQAklbR
yW5fHeZNZRRjVNVOFt1J45/CsrZhaG1kfxIXWQPRLMSKC2OzozWGbU9P9bJ24CPbyA2dXz/b/Heg
r+DWrq7CmsKacGAotHtZnB2XE0dOqW9R82wcvf4hoAZk0m8kgcwnry2LbxrJp9u+IE+LPXMGkyY2
nnMKORgc4tKg0nm5oupd4/jmQanDHc9VSG+qrzXsP4rlVKcUZhhjN/zMXsX76JS9Wu2bFd3hqY5+
X6nH259z7TdTZZobJs20QHi0yXXPLgtxgkBurAYUXNKnWv9tJp9CyKf+vQ3elBIuAy/vVWnJV7NY
gD6scUpkoALvMc3iTd2u5Dmu95gKPpcdQF4IjNffaT8biK90ak5iq3EaBXLQWuofZfQsVkbyF799
uXiqzCvVJNrDJ0oV6XK6AsPKykZBniJWk4fuVe+4wdWIfBUbP3hL/Oexyb+KPRRRlXuHgNjgooSk
Ir+gAn/cea9+vusgsIsfMpTUis8w9n1CmnOPapbgvtye9IX54Eup5dF/ReSZ+zXsXRKX06J1XLMS
TnXcIrJQDb9vG/lbk7uej/+zMou1eVkiWAGXlZOMDw2MPCribZwC6nf/SU1QpkZPDVFrK3vqxfRL
/kf39wiqeXK84sULg6WLAe+aEsm0g88+o810F+XTanBCGa3fFs6jlYEubBOEjrhKKNNRr81TpoIP
O4ZQyYNTISCvwzBME1tc1dvb03kd8pAI1bnzwbxIeP178p75sA7LeDb2sBhLaX+EgdLWOmOTpu9y
vmLo7xl9uW4c3ZAFkAOgGwP3uPTj0RwNNMcz2UF9L9qkRmC7wnuIfKn6WxN3CRpNwL8Nt7Pjl0z+
UlZ7KPr2Udo9Bi7QY56JMLodWzgLh528hsi+jshUpib+AHIGXBLntanSTwIdsI7qjFDwbbJRUrcj
JNIoWueIJaiJDnWECFolhJ3u9vwvW+YcNbh2cyzMXhCGmfFGrrBcknnvyI4jmmOL0CGesuprgFjv
bXPXXkvaXwFVQAWE+4E1CyamIYbCGIaqE5QAR4R8XwvBSlRcOG0APAH5odeU2MhZd7nQEiLF5Lgs
1an9Xf4U0vZZn0aEEg/J79hJPuUOhP+RbHefQIgq6r6GHU56kvbBVtpAMX57vAvR4vJjZl4XulYK
17GpOsOzCCe2fi+pG2rvgH6D/lQh/bJPitfxC50zQ32U91ZzWvmA6wvMBP8CngbkmFfBPOGRmUU3
AI5SHQi6KeNuFOk5uHeN9C0PZVtv7mL/QW7uIvNOk6C3NaGF3ofaj7B56X7c/hJlulbMNiBfQuCU
ka2j/WoKOGdbXdAKo9Ahg3eMn2ZMCdtWa5S/H4VN8KQFj+jMNcIhKR6Ke/nOv1Od8Fl/LO/il/E3
fRiyLb9LxpGClEWryyZnj6zEh8nz5l/H24bsqEVIpbZ/+XVRWclZHvJ1Q/2zgV2/tp4T5c8ftd2W
kCxn+fvKbMhL9qamFzhMgIVqs/jt0UMnI7yhOcpjN7ER2/VTP+69l2AXaXtIzuIDlEVd/0ItErUq
7774Ykl7+aH9GOFzfRD2o7qT6/1oPGv6MYXCLPfGHcK3h0Bd6+G4Pgimntj/+9JpJGfrVkclutF6
olHTaG0dlmYoLjR1LTc9jfdq/snJqToFG+o3s/SC7Eu9Z1QdBBdQGpWQjqncaF4CGfVqZCdoSVXV
2kZUba/vbq/ENVJy6vnl3mCCWlHJRs8sW6gMDInQak5Q/NTuBXebSluoIFv00YdjHTwOkMw24ssY
rAx5cV7P7E6x8mxetcGVGq2qNeLRlzJ4TVnx/D+tnQkCiOGRUP+7J89slHUHEWs2ag4qVM5oRMfW
rA8wvK88xZaCDEnuf8zMnJkkKiKUfa85WqwdtC7WN8aQ/yxJdMSTTiD8ovnKQbJwbk3HB3ko1k4G
53o5eRKUezElHc2J84+ovA/Q2I40lMpcOD4DULfCipcsjVCnW4MMAC8ZEFuX9jI9QjPF0zUH8mLA
0++a3B1C9/Okx95DRXzbJZdOyQkcwOOZK9F1721Q9oFIT5FjklVCys0ydllKF+NtKwtZDQrwpAvI
URP3uOVfjslvhEleXFYdHfLt1Ow2WvSSxF9UKFNEdafjKCB1RbvfdRAYGqjf/ojSfWGd6knPYm8p
H5C92bWo2U2yM8sVl1o8xv8C5Sk2WsrVjGsIGjRypKtOGsZ3qC/bLjA9eP07hBh8Xbbhjt9orrBx
XdjVx+8xePqmOiTSRlFePesIBsxSbfczehZt8wlxmhWHuM45EzbofjLI7BmcrPN+k3IYawXqfNWR
AJprCsqadldWR3cLx+B3dwuMo9FegqdOMLeD+AaP2+3VW3TIM/Mzh+xVntq4O1fGPkGczB+6XRAW
BWp5QWIzmwUv60FZGfSSY4KSMcDgWsToObAbqjWjMwYOLVeGXZ7iV7hFUyre//uhgVTkMOZpMCGA
Lv0SPH9bV2iFA5GBEz98M4b7zij2rfQoBeHKNF6DQFnGc2Oz6O8m3liZg6o6UPPv8vKOWq9svKnp
XvqBkLyq7pI35c78FOb3LhyStwc6Ban5mXdue3YCkN9UKoRPsR1/qHC3duW2+S/3GjjJWDXqXbCH
Td9wdgJEUFMivkGg9IZvWX9sp4MGOazxMajuRW1fwiB6e1BLPkI6DjAh4WvCal8aLGqzgBWeumrh
olUV3Xn+Svrq+slIvpfaMUk57q0kJi4NoMkNOXI7GdDuBwfWZG7T3yhJrYTHpcWxgCbSSQlE96r/
eSx8Mw2gx3daFNWa4a5VjhlyVrcna3EsZ0ZmIVjQ6tLy5Up3evzOpEosmTAZ2kb2/badxUU5szO7
3VYGmREUCHQHgd8UEpoK4FMRDSvn1vKUGRO4C+1tnrSXKyOWJqoPba87ioZKk/oJAkJJWXtSLZ38
dNqIlsXZpYPnvDSCRkTroc6gOwMMptkXoD35m9Gj4cZTLvtxe9oWl+fM1iw4yLRJqyUKCI5n3Y8/
RdoJ6JqRqrXLzNLbgx7Nv0n8qadwtkeltoG41i90J8+hDVVOVSXS4lps+/6ZQw6tb9uyXm6PbOH4
YJ14dhBf6dqcV9vNPA099DB1x0Lf9N6U/AItOekw5vpDxZuaPupgxeKCC9I2jOoSYgNs4DkAA2E8
I/EEtq1SSu9SyHu4rV5vD2phuS5MzLILRpDJqdjEuiNFqg1jngD7pjruk+RfN9rAnANsh8sZRIYy
qLhLH4xHtAIjCUNF8Ytam1/QUtuv4FEXNtOFjZlTjLVoeEaJjTr6xlga4yj1KwwIi/NF6keld41F
nUNHLH1oYwRRiT6xniJoObzqOk8vVahiOwINdXt1llwO8CIgBU03RK50l5Mme2mSVWOnOwKap7t2
4vaXRkg53MoXD1oS+AdoqlY28KJNQIC0tgK3pZx8aTNBIiQFUc9CWfVrHfTmJjIbVGbJMKrWYLca
7ZC3R7m0bAzxH4vypUVIq3UJIKXumOBoy5cQ5eJgBTq2aIKdS7cMLsh0Xpro0j6BQVPSHXV87LzP
I8C/zlzZSku7lbr1PzYm1zm7NlheVQpBrRKSxu5nL9U/IbPZ3Z6ppbVBtXB6VCGvBQzv0kRbobE4
ZAYzpXnqXvZi/eAl2dcc5TW5kZNHHYjc9rbJJYcnkwFTG8V4uslmJrkmRVJnxIajGW9DfOLWl4Xh
Rs6if38Q0tpA1xSEOKAy5mnOZIBHvZQCg+MWnJSYwuoft1REOsRWVvxtcRb/MUUK/XIW41QrC00T
cIaq/Byq7Re1l9+NQKoR1hs0FOr6dn97Epfcj6OXhldyNdfQvRR9gz5WS8OxBBizn0Xxt8XJeNvG
4qgobE0Nhpzzc1odwYi0ofUywyl8yDTIJz9VWcODSiMTpDyN4eG2ucUhmVOJS4FEiDzJ5SRSZhnl
wK1hektQ6RzQUTK/1+PbbSMLlTTweWQ/4QlSgC3os2BkDL6K/k1jOKU72H53j+h9S1Qf/vT1EzK8
rbm3TBCo4lOBPE6NKHCzQaEgHSs7PQbCS99GdtEhKAqXwuB2Dx7SkW68rZoncQ2Ec41h44ADrMLV
R6bAftXI3fV1WZX1YDiunwCaUvZ+fQ+HCjqkiD+g1alXA3hZ2foP62CwCCqsWRCLzLMsZaeY9AUp
hiN1kzCpUT8LQpocXFIEK1WCpRWnVZb+C/ByMryFlytOQinVYrp/nGDUXzl8XvXSKJA6ksUVT/57
k5o98v5StsF/Bw7iivxOKhCEyz3LcGLUpdVma30dsl9Cd9Dqg5ve64kT+ghk6rx0LVCCPwQJUFVm
l9VpyHZqJ2/asd8HlWlLBZAe4d5STmBetrl+P1RHJbw3Qx4O9FfXSI3SJOPfJWi/NtFj1ewrAVIf
7vmQDdiiE+jkUJNq2+muDamJlg8bxLRvu/jSqTHR0/1vrNPvz04NIezrfuwNPLyV7DCgi2ytgLQU
wSkhUMeYbq+kCC4tVFGU46+e6Rj9U40WbBy8mkq6yZqVILfwyoDbRyLAkRrWFX32YGoLuTYUhI0d
xfsuDt8nCTrEkIr0O636O9VMdrcn7rpBhQ13bm92dQ2LvlDqHHuG+UP0HlxaeuOjXnWO4YPSzgtb
LDZJh+ri1roPwg79ir2bnnw0SGjIrWVUN8oeUuWdMiDbmN9zv9+4NAYkn6tiG0sfAzR3rrdJ0GMp
XuL2i9l+jlxkcqJjBE3D7bEsBo9p3ibQG1W4OS1S33SZV2iJ6cQns/+A/s/2SSSe1GMb3Y+q06/k
0ZdSOMa5vdmVyzci3fIL7LV1vRmz5F2z3sXG3+iPMMx61nNuFnZGn8IY7PToGTUaV1trzvl7IM13
+fk3zE8Qn56BCSNG4/mj6CPc89mQkQtCGE6CcvUAJk9WnznnNgo0ymi5dP3OEL+LQflS+sfcd21p
Fba98KqkpgFKj6IKqH9j2kpnm7GG1KgMIlyqY/0dpeAVmf3M842OeJd3pLl6ZdmnrXc1BZij2sit
gIzJpT0EJRAk83LTSTRgzzvtSRsdevX7DyTFk8qG6rDKVp4U102dbJupR/3/25y/KQYdDfbKy0xH
6/d1pd+3cOToSbsBdqtXB3+oNnUFFThw8nv4latsDXi9dE85tz9zvab3wlrrsF9Y+Z0ifEUByBBP
IsLEmr/GUbW4ntxPUDwg90rm63J+Q9VH0t0t2VaDZNNFuLGqbcy9ITTuBf1JVopNtJY8XN7KZzZn
AT1WcqVUAJo4irJTD52RbAwmlyQ7VSUkFd7zN8n9c9uPlk5m6hpcnelyAy02Gybsn4UimB16upq4
rdOvIpXOLHq9bWRx3ci3wNkGdwwFpMu5pCdeUrPSNJwwTDaBfHS7eIuMaq1WG8Fb6XhbXDfusTx1
MHd1Q/cF9NrSjvCk+SnKhPjFEN1HzZYb2D4a+m9RiS5l+vX2AJfOLxLbMiW/CcCjTRNwtvlFKWvI
4GPUrBRUrhMbbu9DY9HYmiF+KL3dtra4ZmfWZqdlUZdRWGi4ic5Gz+Ufqvxr4KZ628ji/ZlTEpAz
Gid4x8wzBiuJUlnwCWjCl6RBYEj/0Vanpnv1vK9xfUQ+pwEgIAbE2IcwdRLp2CM8l4iwAxg/Quth
mFo+mpFuhHxXKvl77dWHMjjk5iHvjre/dXHjTIV9GjUlXrhz5jpPGmt4RlrTkbydr+2y7JC8QHys
8b7wQRtJL9Va/F1a8XOLs3BvJKoXhpCgOUHAld0bhQ8vhYsFQZ7A+FlG3deOM+f2KNdMzpyscbMm
jAdMDlG0g7MfOq3XPn7MgO17cbdTBW1lK60ZnH5/5tVIJppj1faTwTv3LqmCT5H7q/BejEDfpkF7
vD28pY1LWpabJnWTiTvg0prWyEoFOxfAB503UHkvmcdOsHUgCJktwcu9RoIyrdDsADV5HVqYAspN
H9SlPclrB0uWSIjgPDvD+yHn1bE2TER9q5WttBD+LizN5jEWcsTgCizF7rdaLO3pgolE2jaOeJgK
K9O4OCyAPxZoYyL63+vb2aJ5LWptYesbSLVSEPLDvSojaqXD0SeuJUOWQH7mFBt4sU60AdYUqM5s
RehZe0VB4oVqVxCewLONxknPfo7bVviI+l3k59vorRHs+gesZEGFgKi8keu75qT0r4N+kKO1VPFS
JOCTqBXz2OQu/PeTzz6piFABFBI4MhO0fdXxrZReVBPR+2+5kJyM7Enxsi+K8n7bdRcX+Mzo7F4S
kUzT+xSjiOwiOP2bUv+2zn43wB1JLK9407QPrvyWeEwmnAOHpM3lpIuomqdBgzExSORNHFNyF+Ji
rfFs0Y3OrMx2RzMGaAKPOS926Q4KTYjPA7Ol4aOL7AAh2Nvzt2iMwUwCRZSy5mIGo1SEcRpW5LjC
D7MmlKk/qupdFtbqf0tTp3NEU2OcgPhX9xBIq5Q2Ic/Sm6/B6Jj1r9vjWPKDCSTCVQfuV3XehlEa
rVsDuzMcqE9srfjo1di20i+IyEMP+/22rSlozN0AAOc0XWA8r/oxCqULw1CUSXSou1Eu7Uz+HI+C
3T5X5HLilaPnb936hrU5HQLJwVgGAmSgDm2elOxBzKSNGn6UwklKv/vKPnI3pUas8eP7MPa3eSnt
YnG86+NyBx8UajLvfdVtxOpk+l+MPrFd69Htnv1s17obdBCCHhHe4D4q7iTxNKHqx+qOpqcT1Dgm
fPHZC4h7msbsVACSmH6CM6YZbCF5MdAVlIft7ZldOIhAevwzs/PEIUwrbkDnleGgQv7S1QdTFzag
uoDo3oMl7U61tJZ/XfJLkwb8qXGNKtQ8q9xZCNpGJO6dxAg3YSo+mEJ+uj2opS2GS4LEnnQoIL6+
jBrwFDcDjfGGE2UqwoKxbG0MWIVtMeHhnHuesXIMXXe/k1KkB4XUK+k+sq+zMOVDvaJ0skuSt98p
jQ05faLfR/5Rb07ieGr7aNM5dQWbzZ1IMX6EDwx4BHXEwa7XGraWtuXEvA2+a2qAn2s7Raoy+t3A
7dyrBlvvP1T3hSY2JK2fSvSob8/zEgSZGgSdGxPKkd7g+ZloGUPGevJuJG9IMqY4+v5hNI4Dg0N4
HSg8Z0K0jRrkde1+5D9hJQ1fte515UMmQ/Mte/4hswWwTJTTJbMwHaE46nVwFIqdzsCHlwzmCuvA
AzYN/7jKpuRq/5ueuWGtLLOULriYitkZUkh9H6Nxajp+/C0z9lXVnFoUqwVtb2h22z1PQMnxd478
bZKd+rW63dIDZsLaAfEnH4Prz1bCbOJWyNrahOWGxqdS3jfJ+FmlGFrHn0PlUXYfZOSOw5918kdT
0AY/DT9H6JU0kvzhhxgMmz63JaWyS1mjElDZkvyr/kg+98ZKcF1yGRLj4HfI5YrAo2Z7s1FRtfSK
ynRc6ytPKC9xty1oeRMOc21AT1iNEGG+R/rWf1KsdJO7x2HcAjbdSmtzthCIIFfn0ss/wEv12Zuv
9aQkyDuJNx8ajjB0xWtEZAs9rX/p2yfdoumM/LtoZ/cz31OyXK8006nNQ2NsraNQP0vaw9Q2WTzn
umoX1X2whm5c2AoTZ/w/RmeO2DVBVbipajpW+qpZP6acfK3sV/bbNDez/TYx4/JCAa1H38s0t2cj
w0va3MwEoowYFls9gVIKruVir5fZW1q7xqb1+3Dfg7Wi1NKHR3gXygcxbMxnHapDW8qt/5AuIwKD
qWJB0Zqbc59XcpEmUs1q1sKDVBzcJ0G7j8mJJi+3h75wFSGxA84EamsK5POuzaouQrWImN6IfITI
nV+O7uEdJwfsjR6lt5XItrSa5+amzzmb6AEVb7cqFZItwUMtf88DGG2jlTC+NqTZlrSEKG/GgSGF
DenUzDbzPdLbtlzsjE/hf7hr0yPFMqFrxMt3ThppokUcNWpmOQkdMZH0qjS6nQtfG3nNIZbA9xeW
ZiFRpYs7i9KUJlA5f48BzA6xnZbqoXL3RoeSumUbxfeq4Rm3rdeQZIthDopiyKOR3aCkNCsmSZlS
WU1QWI58UMdDFD3FxkuK7pYiP0aSRankpDUvtXWXK68CVDHhm0KvULNyL1m4B/191ZOIhN0SRPul
86iDqgSVVllOS1taTUfhiCaeWXqbylzJnizcOqjMgcCZWud1cN+XltJMDupwFCzQu+lW8z4NSWPX
4UkKns3uy+0NuLQj/s/UFR1GCt1ab7We6yQiWur02NH1RA3ztpGFGx1xTeZGQ3MD7U1zBEnmBuEg
hDhPEH8utG0ab7Tmq1Tx9AgevO4UUzQNTl3yzRColBewTh/d5gDYoxaOa8yg16tIekPiaskPDpJ5
kiMGVVK3OjsmzsWPTCq+CqECzaTR7WOlWntwL+QUaFKiWYbkIhxKALIvV1IsJLA5ncRKStqGJuq8
nC50Go8BM8g3Q7wXbTXf3Z7t6yXFJrBe3qoI/8q6fGmzi0gz93XoOjXXYa/eN7K/6Vaq8ssDOzMy
O+6rWh5EVFJcp4r/hOGLtU9TG8YW/VSOPwVF3Kbj2gv8Oq7CEwddJc2P5MshzL8cFr1gg+iSvXd8
BbCW+5EFulN66qH1f8XpJ0ro/34Wp1Wjbxt6OvTwLs21au7TtxhajkhTwzDeFZP8wErrxOIsnhuZ
BdVKoZGvVHzLUbVmJymfEJGoDMuWa/mQhs+99a67vwYhX9nzCzcpppLzAnQ22nG8HS/HlnIeV9HI
HuhSJ5PDO9cqtvD92eWpmRANxr7zoej1AkirVw7ghWaMS9OzabWSrLZMobSckrpUH70998g3HXuU
Rm03PKRb85cF36PZ7o1sJ2hr1q8rn5N1+taotDLueRwyVHjVYn+abylt7LT7HQK+eFDkYzpymo0k
OjeK571Vq1I8S85LVpXU9ERgfcXJExaJ0nopZ4f+pnXqjsND1ncteUZJ/lhViV7oyEGhEu4s+P8o
KHOtvFxf+PmbTDdrfNeEKS7g/RFoh0L82rnWviz9jVnuXZXYIJmb0uVpOdi98mD0I68prdoMwVZs
fonl3ohJCkGiUh2MtZa6aZkvb7zTF0KBRSsa/HbiFKXPLmKmpESe7o+Wk+r6ky/4nl2W3srd8voU
xQYU+9A70MV8RdCcSXFdIWlhORZ8fRW9oWH/UmWtXfCUXCW2WlxgkgRTCYIeXmN2Q6EZLTMhs8Sv
K2UTSSceYB6wMdPM7EpO7ZBeI0V4FKNDgFiLIPcbUz+g1whsPNpVJjIf5qs3rFHpLZx1IO8Vi0Z6
+jwAa13OshqXvmoELqePste1e5eMmSSfgqpeiZVrdmahuZHLaixE7itCoz5UQXqkVeJO5aUUrgBq
F93mbECzi1EgZUluVZw6eht9N/0IDlpYGG8H/iW3gbBhwiEjf3zV1BSrvTqBYlzH0Hw75V5Am4eS
vouVbPvtCq576ag+tzULxDRPSUKbpBzV3cFQvxXJc6GtmFhyzIkewuAuQB5rnpIMKjd2rZrh+D1I
l60VomXS37vKSVLudGN/e+6m+Z9va1C7WAKojrbZbH30IgVSPVaug7zoJw6uDRDereALv3XSsaUp
f5K7n2W3clteMTpnE6mDOsh1lIqcZkgB35EntO5LkVcB1F31GCf2YFgbX/bXLiSLiwfbNUzscK1B
2n+5uxo1zZNQZLBe+iePXk31VyH8lwvCxKj9PxuzHZy4lSeoYek6GqIAyZ18KncqiqTDtzB6gK0k
87S1q/p0O7xawjOLs72sKDU8MjIWdbd/bGukOwxbNBEF6x+87CUnBwjzjy596rtkX8r+8bYDLST+
eCVAkCdDTzaV42celCV6Pg4J5k1qFLak74bkRy59RyrFyj9LydGqFVtU7Di6iwZlm/6HI+PM+t/7
2tmxNI5TlTyvXYALkl2AR9B642h02+SBd81K0Fx0Wzq9AO9bOiQbMzz4wO7RGo29H3Beb4y62vaB
Zmyy1j207a7/Wk+i69JhZX6XQrU2/WkAtXzz/EiousIy80RieYN6kyUH0maRcOzHbQy9q1p8rc09
WoyB9y0Al74Ps01RvDfSKrn6UiA//4yZl4liBhaw4zOiRoFtFXmlz2O+83bDXjv0W9gvXCr30H8U
zIqwsshLEREpNaCvYB6ns/py31Zm4PVZQEQcwmMdfcBCCwrOzpHUrKRNpq21WS669F+mVGO67ZBE
ubSHGDmsdCILTR180+vJW6ueUCZXXX2TpZ/qOkD2l7u3iFwpyW1RPaVratuLI6aVS6Z5A/qpOblA
mg+hKIxESFouNlK4t/IDsGS32MryJ3NNVGopLE59Y/8zNrsJmQhKdZo0GRvfJiR6+QCh73+JUudG
pih2tlHNeBy8RCD2cka7ZbmN5G+xAomX9B64yUbqvGNCb4/ddOMeifa0j9f20bRo8zCJ8zCfosFV
YX7SuY1SxX5iuE5IMihWN6AZtqB0gYCQwUju63bfxD/M/CENrKMc7A3hy+2NvBQ9zuzPDz34hej4
iHUX5vRdXPGc6OOXYjOI+1xrP4u8poJVtPDSnqUyzdYB+AKqcbawgxiGQitb7JtOPySRo8k/x/K9
dO/FLD64akfoMrZRvJHqH4UX7qDredCt1VTg0hOOJADnLQ2YpKZnJ6Jci3UOi5lA2ASrPHz2m5NZ
QHkA5YlXQzfTt7ZBV1yhhE6WSZ9vz/rSg93kMCYlR8s0T4vZHPhNV5WRrAqT3+lxtPWDfaK+tLvo
0YpsFB/kNcj0dArM/AyDMD7R/IBq3fzF2rtGEkexLDiVIW7qQtgBD2gGxF8qZBIPRv5HtLqNsure
C7N8YXaKKGf76/9xdl67cWNbt34iAszhlhUVqspykC3fEO3QzDnz6f9v+RxsqFhEEW4DNhotQJMr
zzTGUFJFL5g+6Zwnnwb4ndEJii1k3+EfTOC4GjZ4W/W2CtZI7JYnmDYcqq1o99yk55QgDLSpaD30
H1AmDV1a6dNp19i0YrrNU6tDhbRG4rHwJMLKKyTRoeeDM3R2l4Ts9cGuMDlK0MFpmyiAkNM3ngA5
PtzfPgv3sI1XAxAQfj4TZOr1rDZ525uRxKvX5faDTSBoh09pah9tM9wo2lcLIqH7Bhe63eEYBYEN
BBYiReSeri0W0VCXo65yT0okdkmVwz5BD/tgPoR2CtLgBWmYDSyLOyWHBsOCV40uHZ0gGb9zG6nf
Mv+T6n/R1p7ghWoC34VsAEzFTMYNOiTwjVDVskg6dwnkz9LOyPj7HGncHEQqSuYiJXbw64Oa9giK
/31V/9r6bB0Mxffbug2ks+VNqVvXtGYYZxP58s6A22GtsWxx1UFoku+gvwfKw+s1CJNKhfG1wBqs
+UHEtk7b46ihxNfS7psUUA0rq5nFhcsalAOcruRKRU5iFpxkTSu1rKdEBXuk0UVFOeniNPvcu2To
tNNzDJMVqYkAAqX8SS0vWfqUDytv1OLATcGNgz4WWf/ZNCOKnrRSmEnnwTzYZbO3ynBrUQTjNFfa
L/ivV3b7gucBPQ7U9zDxwK6rz2KH2oSUb0AoF6UNU946BSnpUFKybWfla+DhxXtKYXLReOEck2S5
XtRmkD0/9mtsEWFv2MtHKZCHhy6Iqb4n+cl3AP/FSW489nkwbgLFXHsJF2eX7C2xA7VTUv7XXyCN
QTK2gSydPXaukxDrBiThn1rQ0lHzFiRfV66SpZcIayjUQcpP1//sKpmcfhy8lNWs0ycvirf1v7q5
MRrjAommZcQuAaq8Vj8Rrvj89Xtvc7aiMSwFraZgM61ccyrcYtfS+ZL88Db3B7c0lwh7CFY5SmD6
fGx91XWNZDjSuTK9t6zM90UCYw4I++Q77d96469QBizZo7xH0Zvgj8duFvvlsaK2aczatdYmasKD
dKkPSqtu5PLzkB7vj23pJnhva7ZP4jCUvVzsk36Y3LClf3jtOl16QN9bmJ3zEpnirClG6fwaNOrO
RNpX2glxtvvjWPB4bSEOK/iAcb7mtPZmZTZK6uB6maV5GuyjP3y2vYeihBRSKXlAdsHLfYOLw6Kv
BsgSyWPSutcHzEAzsBZl2HM2wSUtOYjzwq2ryQd5TVFj6eKiREgjOdwHGtTl15bKVinULMXJK4zX
3nzOrG/BGlhn8cV9b2N2lMqE3ViRbjx70Nd5u/p1so8WCljeQ+Za21D77fy27f39GVwZlzXb5oPd
JN7UYdNR/03af23nUnRv900sXsTvxjW/Bk1NIpNhsr017iA5eVLgP9POsncky1n99r9O1RoZ1NKB
AtVF0yUdMsCeZvkDp+ybsLVl/2IlvbydNGN0pyxb0+1b2n1k/aDxJ2BXbxDWZe0VnqJRMke4CbK0
Xef86CoFqkVnZZsvleRsYNw0W5K5pedgNh67CBrbDk1qU067jUFNhNM/5SOQ/qynHbhAa/EUOPuJ
K39UyOJ6z2b0lk4fV9Zx6ap//xWzM2DkgTNJgUWLR/q7BVf72HyrnC8EA3TvDi7chDLUuqi/nodw
46nPfInUPk/xWkfd0rQL5huIlE2VBqjZMUlkSP56dfDOkAO4RUybWXQqJ8ft4mblPlvKC5Em+Z+p
+SNg+pOdJvZECR0BDVt3kUW2HzMzOoLQuvROR3bmY5xB62crJ0P/WK1JoC3tYzhUBYRfEFPPQ8s6
Kmojy4hGavk0SgHY35WzubCkHBPRxSJ6WHjurq+1zrRyy54y/1I7cHeEPseTFyj+HpQEWPWaSyZW
5spXQEtDUMIKOXuYKOaZY39MIq3srABlUsqZW1Hu1NF4R9omfC6sfdmvvOEr9v5cTO9C5HKcsr7J
saeEGcoM3wMVha7x4tSvEPpvq+yxWpMFu5lPRmiRc2J8DkrE+uyItErj572n+5euTnZlph+r/pDE
L6Wjf/Gk7f3zeHMOhC36A4RS0Z/W5+u1S8vi/9ui24KS+KGE1aOxpMNqsXrN0CxQsYe09aPY9i+t
96HsNUiGkMRJVbdcQ5IuGiIIUdkbgsx1boi8TYUf7V+GTttGoA5s/UM0OQ+5+uP+1N0ebDF3DgvE
tS3TPS4O3rudkUQyvGd9EFzgjKh6VBSicUvov9XT/HHQwqckoYcFeUvAAewROf++Otalvfn+C2Zj
FUDTvB3i4ELhd/DiB6l7rM3wwdbTbVzHmy5Jt4r/+/6wl+YX0gxLIfAiqT6vZ1haUSeakwYXmZAL
OLCOUJ/pPazWxJbtWFBO0pjDWRA/fze7XQ2Y0RiK4KInR9n/LRDroI6Dv+ZdYxEJWv9nZnZ5RSVw
OLPBTOePuyKEtj823D6uN3Upr8Ocb90YYU60FVJ2JsM6xxcVJeJDxCaYa8aNwh32FoW96yFya3c7
48sofYsjZeWMi/tifmPaQlYdqDMUS9Zsn5ZF0w2B0gfQr9Eg/uyzOU9e+EVSD8Ha5hC/6saUWC7w
4qIbTmzYd4sWa1OodfkQXHw/4qUzW5Nn3V97Am7ldcQs0kNN6xuOO+70tRl4bswqhsnpohiRa+b/
dMhCBzHNJeNPJHUmPdyo6XBAnpecSNkfm6naQL60kePPlfkxg/u4l3LgBdqWlobD/eOxOANQJBFM
oG1Ne+f1p5nSkISRMgWXGC6ZOAHJueJBLRkAEKXLsK3AjT7P+LR9rHd97rCaicERL9mywYji7f1h
LE0xndoiPwslMU7DPJz0QtIRjR1cBOBoClLIMJWd1VzId7rW8XdhfbaVrRm+SmkCIZ476NtidOPi
QVb+DZKE6/0/NBNRRX3/SbOp7ZrWKO2RkXddql/swlAeNK//fn/gSyeUFCqJVMYHYNOZWQm6rAvJ
0XOnxgHd3JCOH5ETibQXhHliFzd1Ddp4i0IR43pnUaz4u0MDhLqJA80LLlr8LNsDLhQoWRIgIk9d
JiZdcid9jLYJilVWaz8pWnAYGpqPniT7V4O8oDH+KNS3wP/cD0BWDl20bQ1YKIJwww7n9Hy4P0ML
18nV584enSjt+843JXZGCa2NvI1onGnBLDvJ1zwpwe3lu/sGF/yhK4OzlyBO/VpOdeaH0sCHwPG2
tfzkeMFWylfWfuE5xRACRGSqwQfPCVO0vlbDoI1hmJffyq5x9WyrKSN7eZtqMKgbb8b07f7Qbqly
xNqz0QQbsGgCn4XOulllUZUn4UWrvik2t5LSILAbqAdVyjeS5zzAvLFzpOHBDL/okrRpmw+TSkW/
XyNIWLhWaHhHDQLibNG9PduEdVjJde4z9sFSAhiKRtiI0uKvce5iuO+szPZOk8lj1sCIfemi7/oh
Mg5t8NpkO5jy7s/r0koC38UaHb2A92cudNjitTVI616aiX73c+4/el0GJ1P3I0sD1wF5s8EzvG9z
6Vy8tzl7+zzTC6VUwqZz7F+A/+z0nd+e8sDYwBn696boJwOGhY4AoLCZ02KWY4gPnUcXpdl0Qv5p
11DV0D94zUlaDWD/YKtnjzotZUBCwSpSzZk/6l3XKYBDG6yl8k5C+aGLRE2h/ywVB89XTmGHkAqy
OOaLFOzL+GBX9Ig74echYsr7/lx2v3tJ+5n+0J/Rb6+Gf5DrKcOvLQWKgYc7qh8C82iB/m8eIvV7
pK+RECzdHwhkMl/4QDhXs/sjNKd2kqIyuoRTcyCBTgeKmT6nCjRIa5W/pVMEsQDidNCpgoCYLYzX
hHEiOUl0UcNfJKaitfTe0r42KfXQU/MnoJ/9/roMR8OJWQoHp0rqpodoOpXJM9TYLs1EfdPTU/7X
khWcIgJuYIfUtfAEZg9iZNXwisDvfclMmqe1zo2iR1I4K6dncebeWZm5dDr+KbnknpkzI8dNG/sX
Gb41jYDF6XtnZHbJMWmZqThtdJHzf4f0ZDhbJXuV7WNgIrqXv0VrOLSFGAbmLflPGVhIm84GpfTa
iB/F1Cn+NoifExkpcx3+h2yN7mxpi783NBtYMxg1+hQYUq1PslHvFIv3/xJa9T7Tt/fvnkVTpK9x
WESyZ95kBF5qCKWp5jQ11VbtPjotBSJp41SvkbQSat4CGMhJkJBn4oRAGIm6a89Ijh0LoQ/8fNU3
PqRjdrQr2RVU1V487mJv2moGnHkbW/oShmsdkgtrh21BnohPINivrm3rid4nkortTvtYFMcMplOu
9DW5r4XZvLIyu5tMf5Acco7BpbWV3C1oGTOjZw31qWEyP8b6w/21u80BC9guwxFkseAGnJm5UQ11
xBaD8NJGqvzkxUm5lRNr3KD03e58OUl2Rt9Ph0EpC7cqLO/JqsPoFJiWt6frPaM8kuevY0/U1Fht
uLKzFk4nHN6kKbmjReAxu2hq01c8XGHcL8c/1EB+4en41eipO6SA4jRvq9TNd7TR/rk/KWIhZ8+b
+oceg8ebusy8VdKUECfTBx7Tfig+x3H6KYMWR9PWvNilwEIjbhMd2pSStXki0VBrv4msOLkgvzce
xtQp3XaKkCrxz6jW6mrj4/DlLqTcLZ5nsSaYszBMxCY4Q/+P3mT+CnYoyadl2iWXCoLSeNiYbxM6
V/encmE3YwPsDaAUSBTmcXkkZ6Hn0Yt9qSo73rF08qm2FYfGlyz4Zil1+cHX0zU+hblR0in0EAlO
RUrIPFWzSyIwZS8NgeNeerWjHe5g+WeDVpLStA6RttaoLW7s95tFGKNNG7ZqQH6iQez6VtCkwJwa
DWO+/Fa0w15WJFctEIsDdW9fHGvbKW9tte1T2fUsZRObK4C8+SoK+wZEwEjsCjHfuSraYHrOkFVe
ctG8xCX7NlDsjY3/YkSgwllGWEPnJdiUZK0T03h5qYzaNY2vQ9W40qrSy+JQ3lmZvVn+lPJSx2F6
Gck398xfLjDFMETe35M3IZaYMv7SwSlCAZbveskGva+jvlGSSxwr+9pGmSJAbC/+rHtH5dFSDrKR
PSipvdelxg2cGs4f9KT+8mCIbxDktbhtApQ6rwFRGPFTO2HZ8ib4COsNySt2irdXkl0ur1XQbxLT
f6yJh5PuUOp88+KWFauBrFWsXzpBO1xsO9wO0kSizJUQrNfx8BA6g1viq0+w2hbBvykkfPenfelU
kqYSZ0WDUWUeS8Pl7JUVZNUXmbt1Y/c8Nz5uw260gEt5Re25ST6Ex/tGbwDkjBzNTgIiko+Aoebp
VbCik9fbWDXAa0ve93w6qkP+lqgbpwf9C9Fqv4XvS3N+yEa6ReIxArrCZW+sZBJuRi8KYTQTCCUP
m9hD/PxdSkducy8J6P16sTVJ3smevDERetlM4+STuDGgycrT+nB/8OK8XF1N2ETfmEw23Y2UG2fO
pmQE0hBrTviSN2OwrQNVoU9VnXb3rdxuLmEGHiDeEVS+b8rieiUoO5B0fwHa3fS/m6LcaKOyz5pw
bxbOtu+/ls1TEHYwdSHgd26SZuV2uklNwplz9QWzC3+gQ8ToGzt8MROw7MlWGp+6+NnQizfy6G2n
uBQmkiGFDv3nsJOI97PHtoAOxXQb9SR5R/rFtbVvunkX/oTjvHn4LSi3zvvEi0nqrLRlwftUyR/C
POoPcaIoj5oHcK30K82dolqhSQwdgLg3zFNc5M22qUN1LyNo80EPbIHYapr+cWoU1BZjL9lIBVom
Ms/otkib18DQf0gtYmuot0e7ICBJdH9p5x6vgLDz/VQmuDSg7JttWjR8ymQ0k+aEbHO7y3TZRHPR
Hg7REPnbFOmfNW900SANFsiQ01vPvrk+JcYUBJLUlM0p8M96ln60m49qiQhI9bGrBtfqvle98iBl
/cH7Wj/0wVNr/OD6mgJr5Yn4ky95f3TEyEEKO1RsqV1wd1x/iO90qO3ldXOC2fjBVx6b/isc5oh/
lcHG98OdXkL64z05neWWEpTW3Qc/2HkfkvaHb3T7wj9lunnMqzfANAH/w6cxvasv46spKYd+jXzs
z0G++VokW/gYPHjYBq6/dgjJZTXJ0JxIdTwOueu0OsSKljsm6AA2n/24RRLpt0kTN2nTRy2bdnVj
bKFbTs2HvnhMK0F7eg5qY5PBcGc4n4xxEPxqK4XzP5Hg/Dvp/f3TYoHDO6cdl6uqgX0uaU+JlRaT
W/VG8ZIpQktJnYKWLghfDvVtUpmJ47a+FTypYxJ6bjmg6yaH1MhsQFoQG+lIIX8uC9oSXbPV7ceo
9IZs16aVco7iFtBS6UUZfQ2Snf6cIp920MJvo59lafQ+LJpVcRpwtL8HcSWT1FSraNjqWWNP+0yL
NWqLU7pG1yJuoJuRkwfitafHHVDQ9QrpeggxhUE2roZJrfDCrdH9mynfEQUE//xs/23nMW8Nbz2t
AvDbEl/M2WFMZYBDMsilkx96pzTx2BjVo2VMT7F00uMGd99Tvv7lXYFJqkMKLpqlQSI6e2yCydcq
CmjSyYweKa099M1pIKoJ9S9/a4c0AxAFVDq4kwgMr2eyHRxYUUdcemlCgteujlX5CJP9rivGFd9h
7o6KN+W9pVnBKy36rKoT0z8jTL5RpUl2pb75JTX2SvlE3KJXe2NmZ3Z6k7rsfAoQ2NHbZ/y0bZH5
T4afAg2LfibV32alGZbwwQSbDs4RFBfXE9hpudYGLRMYJN5j/1Erd157itPveC28iCu74mbfz4zN
oiNJyS2dEhVjy8JHG3Zn2F/dIjVAvtEZUU8u1F3398fCbL4f3jwbZfrtBAUJFvX0UxiTDbe97QSI
FIRU4P9739bNc3U9ujkwqjNbSY8Lxz/LFJDDfqN3zxne82iu5EEWduLVmGY7ZAhrq9MT7Ez5GyVY
mCXVvVLs7w/mplF0tjHmJxj/cNCzGCu99DU07a+dl75mnvqkfk5eSn0r+eFHNQMnYUwtEiUrWO65
rzo3Pov9prxwtErx2JXWF6f/PaZ/6X//+f2iHQ3wCd7YH6Kid/63mXten06Sf04c8LWDYoSfWlPt
N75SFfuuLPJz2Q5rGcOldQP5SemY5iPYumZ3VZdK09iHTXDuE7l3I/otH1NrzHhm5DVT81SZGB/B
uXBYiM+pbFyfalThQhzdOjg3ehlJOwDEeGh5ndIFR4DwIalTv4JVqcyHQzmV7c6T/W6NOWfhOIgI
AI0uwBE6+Mjrb0gTrhZ/DOOz3/fhNy106CJtvX6nDI20GYuqXil63STQGDRaUEiAoi4BUm5emc+t
xJkGp4nPQ4d6h+rBeEQaC5kVv+p38RSj/+xtWjM8q3CfrJwWsXazWxtmK/iIyCUg8jYnASjrUTcm
Q4nPsPolr5GTy4dRKxGxcLR4MySFAqBXkXalI31rlL7flmXurzxQC5crrim5LjKkcHfP6zCNVUSq
NGjxOXe6Mt0P02R8qruKZgvbCfJyH5i6nGy0rMzCrRfGwVqX95J93i5Ys/kM0Dez9W4sL5PMbIrO
8qghPRGVycFo6+6LrPrFJibmfJIDqTmgTK+utWIvbDU6pKnfCS9SZwNcb7VykkclbtsUOljFv+QQ
qRycpkIYPrf3XVXqh/urvWSOSI7DBQAV2s3Z6RqjVq2tqszO/pTBPEKIlqftBiHdDT3oawJKN/kp
tjU4GySNWB8BuRHz/u6uyjrZrvpgys9qY28tv3X7xHzwwvAYqyfEkDeQM6BZ7baKuUkV6aJTV6xT
7alFzP3+sBcWGGpqgz/UCPD7Z7Mc10ET6GZZnEuyJoUF8DTID05sPxbV0G6iqP2oSuHuvs2bEg+j
/wM1BqIviE3nmbFIRLu12pbnKrePnf+PVL6U6VfLuzjoblEdNqLmGI6ffHWNe3bhtqY71CKbqrLS
N46RPeZAE5WsPCt69m9j+bvI6EEfRWvi2Ut2qJqLfDh8FzRXXC9vH3tx59lOcY5jbkg9SU3XfPUS
w1xZPfF7ZjcUEbQAbnNENOBb13YiiotIVuXleazDXVqBNiTXZPThXk8+a8aH+8u28H7bRO3g4RD9
ojgsTtC7PeuHrSeBuSO9g0LkiyJl2cGHiGrFEVoaEiktRHFF1QL3/9pKTs+nZzlhdS60Dbfz0R6V
Qxn5p67+0strbVgL55AdKJTneE7FMz6zxkaVnB550jOif4iZSEAnH8eW4Km5GId0Zxbfvek5Q0Eq
tb5Hztp2vB0rYRRAWQoY4ijMm4lluc9HU4uKc9KBs/O/y5pPXu2Bx2DrhJr7t8t3bUzs2XfL18a5
NMZFXJyzBmb1iobXNXYIMVnXu1GDkYxktw7Agrh0doXGttnDp2zHZ0VOdgOEGzGYgKj2nlOrWAG2
3B6wa1OzULRFzkeQbMfnAlbmEBWfj3Gy1kKyZmPmr0pVJFVQbCVgZTIAkF0RJlDKpvbWzJvm9f7i
LOyEq6mbLQ51gj4tZCc+p37pTvlDmbAT7CdZyzeTvcIatWZrtufJ5RpZaLFM8ktu7o3htfmBeNcm
SdfwNgvhxvUqiS95t+UM6tlFlGIJ4Es+bQbA905C8mrUgk9BUG0L6VMaPfcJArr0BfXKmveyOFKe
N/r66HDTtNkKOo3XBuSV2ZB9tsn86mtU93t5DNzE95AP+HJ/DW/9cxIyPCvsO4JvMETXo22scTIH
OU7OSYny0aktDnq8bYyjFJ+8+kWXf903t/CKXtnTZ0+3OtWJU8UADhp/J+dPaYCEKepS4wbiQ7+C
k65uXIeEYDGsKUwuzSu5JzqExKyChLgeaVyNtjZpNAFXg7QNXV8/2zZZruxnvIaevGleAPEj0lz/
MzXbrEFcWnqVY2qYviJCOymeq6rd3ssRYDzm8XjQrK0/9dDuoTKOslzo7c16cGsk2e5P9+LqvvuQ
2erCtl76aHklZ93/pjzp0zf4YeDKaD+nP+VsJVJesyV+/u7ceAluQ28XydnyDxkCs6QQdWlflm76
C1o3o1uDYt+U0P7Msuirp8ANXGBOfSJw4Z5itcl5kvbTvkZ1Q/qR0rCUTkdl+ii1v7THbjqFJopf
6XaqdmO7N9eSVguhHieU4wMxP6eIjXU96kqS4tRqkhT23kpTXKLCwXezCJbdjR91ishIWGVDiaDN
/01J+SJQIMu09pWIxv6H65g+cPwLEXvd4FDqaBgaucyTs6HXezk9qmzvMXlK88uQDCsba+mZeW9r
dkmWcmT6Fu/smUy5X39JpA+Ss5KVv3XymVkY5CnJ8ioSR17PbKyZRdvW3ExO3G/R2iNO3QY2vCvQ
vAxvdrSWqViyB/UZ8wdrOaRUM0fAbGR9yroyOXvTyReKRL9N88Hvnkbze+8c75/LxUcGNmQLKkyN
ftV5BBMGoZ2PsoSx+nWM3BSVPbhQom6A2VFxZcnNfHMjlcZOnX6OazmtpZFCmaRR8EBgnPzp9czm
WpWFQRenZwm90TQNTpK/Ty10fdp4I9k7NO7uj3bJnogqqPfyrBnzdGTla1o4KAPYs1B+NKQnpZI2
nvfR17dWBoi9hQLgvsGlqwgqA3EOmFroma8HqCedXLapnp5jtzAjt/Fefo8B//3q1599ba2BYGl4
tuAtZu8QaMxRS4PVToCvnZR7yHN90P+mD0o52xghIXH2KQ+8lZjmpq7M2pEoQxUSximwRXMYu5X4
ilLVUnaeJmrLZLLaXDuP5RetfWq0z53TvyS2dwK7WBjajkb2jfrsUwmkyamYOvBixnYKf0rhY/v1
/rzfsPv8+TBSwpwgIFUg764n3vELtIK9JD/bWfQQdsZT1ZQ/NKf4ZdARCUNVz4YzgADqtXwoJXVT
EbEErh/gXqGqufcqcyNX0wcpOpAMXfm2hfdfR1gYahK+TgjEX3+bZla9Zg5SfrbM34M3XiY1cm34
hPNp60sfM9Dk1Ys5xdu2C9zBO+p2u5FIU0rdw+QN7kSi9P4HCXuzwAMoKwkVQijRdzL7niitdE/q
/fTs2d7G0MF66VZ2CvtI3Rb+p/u2Fsf+ztbsuq66TDa9SRdv81ZqD5SxNiUTXyfb1FqjkVwb1+zw
pX6Y2OS9eBq0YKeBbFM/SXKzz/qVaGrp6WX7g4KxcbZ4gGcOR0Rywc4drrGqh5081guqyDlyQNAC
xPKmjeVtkGj7CfyNla5hdxfeP2yjCkWfFnnleUoZ0OkYpV2Ynn2kOfPQeojH6ouzSjFy08MiDpQQ
LSVRD2Ey98v1plXiTrJqr07PGt2tVT3s5LB/bv1PrfUj8Z1tY7qTqW97Lzz6df+Prn9JVpVXxJmd
71NoaGTREAqKby4CVbaVNk1elp4zWQk37RA0m7GJ/8OVjRslKBppbDCpxV8PtAtr2ssaBhpM5i9Z
KT/VY4NM0OcRSbRwlE+Gr75pmbG/fy6W9iqvIC8hDVD6DZmdWnSGXiZlCu4m21gN3QmQzvugB2p/
XLm0l3YMGxX2foHXoxBxPUA101ihvhHtDLLi2q0jQZPoqDvFQ2H9/qgWTf15GlDvI6cxKxDX9Kmb
wMOEqWw3+BpuYF0/h0Sy/8mQWDYE3eCpm42JSK5sQqtPz6GmQ3b4Jezpi4xXqilLo6F9nxY1QKqQ
ac0iRg0cT5o7eA8SrGW7zlJ/9VUuu2ZjrvWrLO10Ua4iCUr/JZ2z10vkpXkhFx5uQyX1ZDBe8nBY
mbAFx8QQRxmsqow+hD7b5UbX2c5Q5tm5mrocGdqhIUvvkdo/FNLYeA+BpBErSt7oRFuJ+tKB10lO
d3+9PchTksyG/V+UiGYfARHlWAVNl9GTgp6os6eL20Gz7r6RpSQlVFIUNZFztzlcs2VzCjvVo7TM
z3FdbWGXhQZ7gE9+zOtdFT00zmbooDLZefqxiF+r8FGCffD+Jyz4ZYYKw7iu0tuoyvNxdnkCvECL
szPtNObeCgNvV9E/D4Mj8AhbK/aVibLEpBVrGdKlWxtOKJBVokufHs/ZuUjDIVcD/jnzchT/lHLT
oyQ76BtYhvuHsLHF4irRoRhD1N7T0tz0DiXfUInSF2A/0ibRsnrlpluaDApiSE0gzEgXjLgJ30Xn
A6IySQGR9rmUYvupyh1lV+OXPKpFKT/6pePvqr4Yt4YeyB/vL8PC+aWzVogTk31nPcTP31mWg7GD
UjIrzpIx7b2iO2bRZizlw30rCx4O6X3RscKEE73NtpvsBNPQTHl+br1dWf6jdsevvfHvarpsyQxt
yihYcOeRdJitLOW1gYeqYhqLmFVMIly3QX7oJ+2Sd5OxJQmwhkRduDNI9uNliPCCUztzc6Y0GNIs
zgso+bVHJQPbCB9JYp1yTdkaybE7yNDK35/MpcP73ua8LSwrtAYuBgpsTf/J9k+h/L2zP7aJ/JBm
A7vzoqNxV6sfJrri0uxz5eeHYi0Pu3AZixqHgA9AhsptfL1tHMWTKsB8BXHNtJGG73W+5j+Ke27m
2EC5DcqXSiJP//y6l+l9iLOyp4oYH5VoJ9MSXBC07brutU9elbF1/eRzEu/WpIoWnA76VnmWyRpx
Dc+hTd1oDp6nEb21iVrvUr35R4N0fBNboeymhV1s7y/m0v6BhEEgT0h64oBcT6QsxXmbjmOOj9NO
pWuGcuH6EPC9KB31gc55KJFrfai6qESvTZJX3J6FewenEReLJlxoP+cwlJwcqxWFEtUih87UOtgg
ExAn+0o79lImruKV/uaFbQO8EJeEdnbkkOYFeM0b404rKgpG7VelbdxoTdxhYUBkGxUBnaWznI6d
6+mMEroGOtqCzpGmV0d/hC01N4bxQ60l8dnJVdpbJNWHXtS3VkogCxepyBQhHGNTqbppQu61oa/t
airOMPyQL3Ka564dj9H0H2pu3DWCbAxPCDzjLFiklbdV+jGmPjsNm8A3XV/b3d+SS+kv6tk0+1Fy
EGXE2WsEwj3NVYdaup9Jj6hkf+qmZlNaW9urXL/LPwZWDYcForN9abtek+ybdE1Hc2mjqERXCBUC
2QSjfL2Oo6n7KPhRVffikDLL57r9fX+QawZm09jV9gQAJCnPdfY0yF+H3Fu5pRfeIiSL8IzphCfn
O8fsZkGZRuHol+dU0EAG8smCB1Xf5RqkdPu/HwsACgHXYNXwxq8nK50K2S7yujznFmrYeT3JGz8J
VwoIS+PBUVDgG9KJdecrYsqxmteFXp71otq0k7qVoYA268iFO+UF7qgVX3zhGiaepZNWR4CLa3Hm
McCDNdhjl1cIxqGt4Q+PVqsfNK5LN1gZ2NLBZe4IKETOlSdnNntpIOPtx9U5juxypzvlpY/b/JiF
KztuaQKFkIbodRAgAfHgvfO0Juh3h7rVKzytZN9LwVkpDqCYqMkWH1cpQhe2N4T+uPb0pQi9z9n2
NosqiCMzqZFlyV8nZ0CBuVypACyZwOWh0QHWERLHM88nTvuxp4BFx03dAei3vGjXtcla3n9hH9j4
GIyCLAtuwOwicDwuo0ShHUWt7KfOilxpgsTETLddeLh/ihYs4TmizAPw5k/m/3p9JDNPEg00zRnS
gK0e/mryVxnyqVVCstt5o4NHcGzTYEPOZt5go0ppkekdraPmJNuXwbD770gyJ9v7o7n1K7BC7Y3m
CTJU3AvXo5FDNeoVH78iC7pnvc8yMPaestX8xnnwIjDCw2AXSJzV0s5uRmd33/rtXOLS4CDS1smF
QSvrtXWAnkXO85Wf676AnD2JjBfds5Ktlw/DIyI5wcpoFwrXoumNXCNledJ7c69tUCE6DfSiOGu9
TxPlJDXKcy1HtpsokvU81Fl0mWreZbtKae40a8/8ZnYF4ggZaJL9/cHfHnQWlxufL2IjsQzXgw/N
tA9Mj5AqVMZXuLeeNfkNFYS2LjeWtXYtL0SzWIPLA5JCwWY5bzJs6jjoYYwXfWFqnm7ruijfuGGM
3tW7RH0Z8pxEr5SVkFRkUqh/gwhGV597kJTIfMYV/GVaJ5UIYUxW8ddPIC6l4PyCl1ZkSWcTEVW+
EXWph0tU1+Zx9HPvYHihskviyNhKXvgJNhV1xQ1b2nkig8fhopXYnsdG3ShnkR7hHjVVsJclKRUS
PY9WGRWb0qz/ub/St96mSBdSWMZNwZ+d472UtDHyTMVYnY+uSNs7sHpN42b0kBOOnR2J2ZVncelY
49WC/CdA4UqcPYs5XiavM9dhHX9S5e+FsgusR813m8da/xWZa7fv7dvIAN+Zm61g39aODGtLee6j
5gPyAMfBfKMPZE3GY+nEQJgi6P5susDn2Vc98ovSyggL+PGhT/x9PYynocONVhPahKP/sC9NXmKi
EG7gm9RTO0hhW4xycbZj5RAG9MZOTvt70uwf8vgzAIV/f5csTSLFQJGepxhIB+f1fRDHrVR3tV7Q
wwYasab9Fly4M66xGS7tfNh84GfhwmcuZ/5F4HulY7UjLjP6QlktF9vR8N+GSf8k6ebr/SEtdHeA
yAPlSQ81fftgB67HpNSWF0ixijHyh0gzHIM+3w/qBrhTqKF0TWhS7NXx1XI+ybGOXgZ+Tn+RrdMY
/ofblmMOjlHIDN3kS7P/4+y8diRHliD7RQSoxSvJFCWYVa3FC9FqqLXm1+9hLbDbySSS6AsMRmCA
joxgCHdzc7N2LJS0MqtLNR1k/dJET0390QjOmrgz0EZFizkDlQKW0auGevD1nKN2TkqevOoyY8wl
gRqi0/WQ1sOD6Gt2akkUs8ZPcZl+msu9tHaDswQUjBcImdDCKl2jIXWG4lAaz9Wlh6xEQAw3v668
tv6WGapdxF4qvdfkHyLtka3/lBRI92XCK34P/xwrc2IWVvci4LRUt6+XAIHmOQ19obp0snFpxciO
5Cd8rT7e313LQl5DP9ejrA7MVFSzHNF5conT9FHXHQTabLLqQ5vvfNKNk/mWYPJUUyzk9byezhAU
kaZFVX0x++4gmin93fJDq4y/789ncxhDR59v6VGGyHo9jNAF1ejPzCcVFItuORkaa5W2pxBofOeu
2XgflqDy/w21ivsFET8v1PfqS9gPtpl4Whw4YSx8iFo0ASsrtpMKgQx/r3Ky+cXgWYFco4xGwfd6
hppfEGFV4ZLbxDYU5ENBoKPG1iEpdnbg1kiUsjDeIFnj0C9r/VcW1VVNM01xXV8CKspRqrtK8kiX
4LFq/9z/aFvHHTd0QkmY41AB1pUtq8FQcAyG+iIVUvcuKab6KJXT/DPX5PZUl0Vsl5L61EfGfJxF
+bGNij3B3Y1ncelVwWlhMTEn0riea4zgXE0TUH1B7cfVM9zixo+BcIwE9Vh1x/vT3VpXygDYizAS
/TGr10MoUGnyk7m+5MmnIEW3+zuUMV/6dH+UjYCJ3iuIHjJt+qhUruIJ3WoEvU14oxDAyV5Cfse3
TCgexZj/qszIPKQt5ss4OP17LySVFVBdKpT0adDecL2UQd8Ioz7QaJB2h9L6poXvzGYHS906en8P
sdqZdZ92eaiJ1SVJAWtz9EBEikj59F612oMovqbiQa5O99dza4csoAWxtQH2uE7zuwagkP9XXdiA
vda7PabAlj33naPWwU6L7OaBQNOTGIbwk4LyajuKfRBJvanXl7qUfwiRKB17wwycWtUqF6K+dMSl
ezEJDXK3CeDJdOlg7QTcW/PFd40SMKke9bLVT7CyPkBEAgylbR7LyHomoPwQRNFJCqSXVt8BOJYP
tn6G6OwBGUKVna2zOhIxGG/dR1GLwVh64CpFAST1pZ0Le+vc/T3I6uYMmhy+nRy2lxYHxiE+zdar
MNjl/D9cm7hPUrEBFKfGvRpGoHMo9LuSeM0aRU+WMiebjMcmtlQ3LJTYvb8ttyZlQbjTF0V03C6X
z/jXJe23ObxprOQubIOKfnQ0cFupHtxUq86+3rY7w218KIo1SznhrWK+xj/F2KAEl/rNpW5b9p5u
Vg4IdgLxJtzzOdhKt6ktWvTYsSlw/1sHvoqfWGHdtRcjLEv40//leKXaUaAq7jRiUN9C2D+as6Ce
005Ujo2c5S8Dlq7HMAtN6HNlv/NlNyYPJIuqAYwBlnqtL1hF5tQYY9zwSEBcCUxb6TtXV3Yumq3D
D5RNd+GS6RL/rhJPSx6rLqzD7qKfrOrRNw9R9dQaDfWAh6IojrIRcfIf7m+jjakBj4ikGPjMEHmv
TnvuZyN3QNO/BTOd9r6UFDvuROf+KBub9WqU1WZt0qBS6rnuL8Nsl9PnrnUL6XWg+nZ/mK3JEBst
dDEyJpbw+kzIY+ynbR4NF734PYSPoeQo7a/7Q2zMBPSLasOyFYjRVxcWjfCFCEQ6XLLZi6NPJVRJ
P5EPFpqM9wd62+WrqxFUj4o+COOSCqwC52YSR3RWm+HSxVBqp7B8rqsv4HsIRilDRkcORHrQNsU6
F5n0vjbob/7WB04no5r/c9C/z/pLkcd2xQetVXLI1zR/0ftPeqQ70QDzpE3Oely9u/+rt5YHVg9o
OH4oqGSvfnSU0Q49+9JwMaLYzS0XEXi70T5FerRzH20PxKZFonGBvVZRzjSlZaob3XBpyuyEFEJf
Ke+DqHidAixg789p2TU3H4JEDB0t4C4kOa931TiL45gkynCZTkH8MOjaCcgp1ge73m32u43dsCfh
HGq0plOXWccaUZ+OoxjTgKr31N65zNun2I3CX5X0Xyn8d39a6s206B5GZXn5VBTQ1s2uChaMMxA2
GaA22iMX7LjXeXp7HHHKgrNhggOBOa03Qz1XetBkC3SH36YLwGEPKo5Kkvqvvj/sNbpgcFhAmoqS
7fotjJtZJzKLqQOmemuLIUa8nXkSI4SeEixVU/EyvPRJuhOsbSwgQAGmx1BvuW/WMKg/GmkzTyRk
klp5SCN9l6x85xLYwNwpES+OTcqyijeN/KPYmHoSEQ92aAi46SzhRm9kL3obpq5VIYmHnQZW2zWA
uxyaOLPPmePTL71zBLam+saXo+mb98laHeuuTEuzEEnisUk8JEJ+UP2f93fj8idcHzLKT/S5gBiy
92EWXR8yUGa/DxujupRlaWeRgv980meOXPteqUqtG5jqf74MT0ysdt6m2+NNnA2+v0wMUsFaTV/o
NQ3ox6hxr07PGim9HnrBQohJgmdF/XB/mrfXFnweGvYRUaNqQ1PP9TRlFcIj7Wg9ht2z8lAqSD7L
Zhi7YdtOD4ZSiDsfbmNyLCe0KXhTxBXaKpRCE7mQsr5gvKI9w0P5UvooPghYCNjq1D+qiXq8P8Hb
G4wJ/jXgaqfUyZQFpVz1l9wyzjJ9GGHlGjA2ZnZo4ssnOkRO90dcLSmPPbwask2yXZxzblIISQ2U
YcQ516tiCWE1fcwftCE1HVWK56e01fbqbqtb7W08wEE47xLPP1zt60+IO4+p+WJRegZdOyo1oAjw
tTK+35/VmiDyNgxyZPRjodIL0rxM+6/43lAbM6XKwjBxwRJych6R+kNINi5LZzYG5Vc7pcn7fkDR
S5om48mX1NGV82F4nCI/28nTVvto+TVwHmBq4SpA1LMGJa2S4k4ky40nqFNzlOboU27EH3WNznsr
yNQHwUfX5f4KbKwzzy3FTcoHrPMaTsizJsChSGk8hR1MQ6EQovUXDoQ5c7izhdZdO2/T4wUEn0Sb
mHdktdhqkSnITspYMoRSYhwR7vfh83U0pVlJJBCBRzp8f62p6y9hkfTmQZBQ4bYLRQh++bhQfe2a
XniXdFNt2lk316jf4bKnIOWaFvWhRvhltBG7E0ObrsFyBxRZFwrefj0mGcpijMV7exOTDrwbRmU2
Xi2l5WAnQVydA2PO3KIw8Ptp+kEAsg7yY9PpxSkRRvEHNKpWtsOuEo5CFaN7JArdYxzhlKf66G/2
pV/vfM51dvP2KxdofZHEAU5Zf88kmcMpzI3GM+glp9k6rt81QgDHZUxnJzDT6ig0XepoemiB/OPN
HGBjtPOh307NX88MP2LJYAEb3jrj6Pm+PlXF5JdGAFLlzX6CKVIm+1rgyuO8NP35xohiZRE1nznf
fncMITB1xxq+WWvn0xj8HHpfgScztBWRmdRXL2Y2aU6tafEjQgB5AFJvTiUJ4oiuoRmGev4zmsa+
dXIUdskT+kD5qKHOJNii4s/zIR07v0EsZhQ//uvRWbzlEWBScH1bKI/Xs6yjedKTYWq9QpaKQ143
Eq2GpA69Zu1CuEugvV5R3hXiY25gcPfVinaVYcSUGxkLWVXXD1JZcdomxvLH8k23CHz/02gUvqsK
4XSulY6DIM/fsKWLdzbYMtD6h3BbIBqwKKKiQXI96aCoo1LQ2F+FMVpo40cffT1NzjimgsPEGJzF
zb89rm+bCTSX/rXFJQ6LuOsRjUbV6kSdW0+fS6Q9DcKudlaRKe704MA+G04wetqH+992FSj930Gh
a5Ec6Iuq+CpQivoAX61Yaj28r+p30EIipDTywjWqbjoQDTanTgrVUzhNoePPev6/DE+4zTlees7W
ZWQR2Y6s6/jceqnXjqplwzfUoyXUuNXfSdZkD7oqNE7S17IDcLpXml/X6JbZUyogVuNFXBiuq7RP
EylFmr7Qe7rYRB9SvcH7QBURKzQxtI+Q0zooYzQdxq7onIDo/di0leAQ5rxXYEk4bSVXbpEPwRej
b/fqQqvQ5+23kalDpoN5JN+4YYvdSLuHNJReEIA8mC3M8F7FTLyZJbsCVXtn9ob/WqaWshPB3r6U
vJGgtbTK0dZyI1tEnaTsKUrVXo+Lz2jXQUMvlyXonXjCmlQ1drbAbcBFjwGqYqBUIM58iuttPxtd
OMRw072C4vS7VKWPRNWbyTG1EsZ4UmrRl/tbfvkDVycb6jY345teOGpy1wNGQRzGc2TVniDH81FY
Nh7A9F4laHNaC3gE1gKoum5opKIyNFYfNF43+nqGq3Ov1IkDbFUKr5GfzkR6gq8M804WuTEsxV70
ZxexExQbVqupRzNUpmVy8vRd0uDswGHNhB5Rx3YnxdrYn4RR2rI7YU2BZ14vo1FKVk022XgVbjBt
qjmG3h503Oo6yC2lUZyafK/DdyOKJSgBYaBCQuML4Mn1mOVQ50nfdb3HzWR9CbT0y6inxaFMM80N
NZxhrFFJnZ6w1U4wLHHAwyj6RaqG31Tv7+lubWwkBN7pQSSV5r5ed2SNcVH6DRqkHt166vtwDOZj
2jd7UPnGDQ00iDAbnoQQvdaNnCXofxVFcu8lavbSWf4xMUR3ElAAmR+KGhkbQ/k4qOFOhL6xj0CN
aESEqMZqry/mUcLw3Bjq3quDrrfDYsCeLvsuNuG5Us/3z+NGuAxtfdHKwXKCt3YtgJUVZOGNr/We
KLXRB8UXOv2cCXFvOXHrxy963OXvE98sLTtUuKddsWygv7V1lf1WAjU5DmJh2AnP2EtQRuMrFb9v
VdJIZ2Lc5qFOBOm1V/Biu/+rtxYIMy4gVdwGFpb19VYM4O50YxkMXgvTftCsHr5D/0MZq9Ip6/R0
f7CNswbSuQh+E5MvcN71YKU+KFmdL+/UWPfOVM+Gnabp7zaQv4d96zYlDDa13Yv7tkZd/H5p5OWr
kPFfjxp3emd0ZTR4ta59aLLnufrVp6fEJw5pD4uT7f1Jbmx07qwFcnvrIlonheYQl8LYFoPX9Pp5
DAx05T7niPKVycFS8lP+2x+mHYR/XRtaHlkKFW/vHRVSYL/rKZoTXQSJmA6eMZvoWWST+dCnOjru
KCWeWlXsTygRFucgmhI308yvxJntQQLrtDMrPGmTudfmubGtlkeQa27564YELAWGH8RZM3h4WcRP
iOO1pwlk+iRzMTwI6bzXiLA1Hmp+EBY4f7yJyx74CxeYu1ESOp55T1Jnt4Dsa3PyfgRK8ZVYtP33
MwPzjGgGSA4UQlxtqKy1Wh3fo9HDEPxbBYRjzf+V2vQp0KsdTumbuMzqkQd7oxmMIhQZ/1r0K+YR
ikUr6rxJl6ePaLh96pr4m1j1pSvG8/wUyKnlhrVifIRuXzjp0NQvuJQkB0OMInwiIy3O7KnM/2Bk
PFVQr63yQ8PEjj4Irh3GvmzHRTKeUESQjwOow86JX9dr2Jm8cfA6FoI0Wcg6fmgKwTDrJhm8WDVi
GoqFLn0gdTA/BIFyTPo+PgdZW79LIzM4hwbqnJIMRXfQczLdKDOOZaiMSKzpittSNTnVVWwdO0tr
z0WfTxjCSC22N7pvi6n5PsxiwQ2tjjwHVWUn4xZykzJ9jPoeZmDf7rW5b3wdzEaptZhEX5Ah1vzK
kbYUq87awasSTGogzUQf4r4JPkbU3A7D0NeZHTbKJ9oVJ6edleGYG9N4kKc6dvtumA/d5Hf22PTt
I/qp/qPJBeXUFLhOlhbop3zSfDsXIxx2FKy8465Qdzby7cvP719UW5ceeu6sJYT+69TUopx0vqYN
nj+XPi1xQonyCt5h9y/E27PJKASQPPpci0ggX49i0qcqJjl3gdoKrZsn0vwcyMVwTA2xd42xk3dm
dXvfA8fDPlkwQsKZdZuDpDdKM8/h6OlZLzuJaQzPiNLMthoq/cFIitBtW7NA41rbkzrbGhkFGVAU
lFLhTq3iuqRHINMvuYWasfRPkRx8imdkAodeQ/5TlKfntlVOZTPu4dm3Tw4FF2VpOgS7wa1i9R31
rNNx2a1nr29PRGAuqh/jO01vHiXhNJVOs6dstIAG17fSMh7yA29ApGYu//+vfWNQVJryOJq9oRxO
chTZioQHUfCuklRnzvWd/bM5OyogEn1STO6mqNktC651s0fHeOfWVgXJwhIUTrpm2dJkXATIge5U
LaiTrs87u2lj9wKkkwDR2Ymey5qe1pZKWuQTgnG11H5vpMyN0u+D/ifESeX+MdlYVAayUPxBuBjK
weoNpzXGkAaxmT3aFsL6RYwvWvdJTCYHQZ77I23kHwu9kMmwMAtpU77+fuHoC7qYWpMX1KQVCiTU
QxS6ceI04AOq035p29Su5VOva+7O0MsRWG2dxXpzaUQiwaNZ4npo3y/6Vg7m2aMI2jsgaO3g8DyY
Rz6k9mSNYWULWgRupoWZOxlIk4RVH+1kBVtLTa8VDEuWgKh3FYcGTRealcqP6KLZVVN7BgORHrU0
dLiRdxZ7404gqQRUAQkkn12LnM3SKI9joYoeKMUzcLk5EAVp/FNB9qr9Kpf1Tvx5i3uAQnATLFRc
QtA1TwikeiySasLVWEsfBGLsj/gxRnaZC3u8w9tlZCTU+PFog9zAcl5/S70My6YZfMlrEFeU35nV
715/RNTCpvt0ZxW3JsXVBsJGDEThYxXfybVSG1YayR42R+1TXpshPgGCcuzKVvh2f4vePooI8//f
hwNQ/sYgsa2k2gi0SfHiPi8P1EY6Z5zNvQndXitQpkCiCY+Wc7im1Y9GnmfiIMpe16sfZGTKxdqy
I6xg63RPDH75DNdHjqE45Qr3ikwavHp/icN1fYoM2UNS6FURXUl8Ro/+GEziiVbnUw3GQYvrDoBz
+8EW9h2JEBAcBFFzlVeivDIkVtsriAz7iPoB/Qsoefcowe3sjI3ch5EWPUjuZgLHNRElr+cgjTOm
V+qt5Gl9+71v6RPqcr08ZkXwKqmYulUC8im9gclEIlWzDYob2vNcvVRR+49qQUS8QP6QVagIEgeA
m12fCoCxflB8UfHKJLfr7I/if76/QTfg3reiwhJxssQ3ivOmFtTm3EgK5kxiHNtSpzToCvhIyKoT
95fYyPXnqIqG3CUqJwtQtDqFFAvfrHWaSOjGw9C1o+CEslaETiqGKK9YXZvtHKSN2hbijkT/i8UH
zRtrxrxVjWEZj7riGWWj2mmSGqcuqfunIrAqd4LS72gzu15RfPy+KvNnJ3TTzjbcOGbI/LAFKcYs
BZDVFTVoidENdad6sflD6RZBm3NuZcfMl3du3Y1DhiIJlmYcajqG1+DP5OMkEneNilLyBBGkx0At
NQQdD+K0OGliGR/KakyPQtqGp35UdvVmb28tYmtATJQg8G2nAfZ61wVCGddSP6oejSVPaoEpvRi/
Tm1zHsXoKUjoWlYe1OhHJEWg7mjQahKWfK891jj3N+fGuYekRaREhGGwGuvQ0NfGjjxd9biu6RWQ
Mhv9+ye6Rz/eH2frwy6WLUuorcFuXIUwFqJwdSyXmmchAWs182lCpn3oA3zXdkbanNFfI62uTzmq
zSIwC81L6hrq2Zcoix4b8cf96dw+pWRfdARRr6BiQbB5/fnqsqTkigm6p6kgg9owDg5uZJ+QuqCR
uKMTaZIw5b0/5tbE0G2AwYvh8S0vVM39hnfE1LxxAAwdJgOihJmqx7Kt9iwkNr4WlQrqcqSBdLGt
C1RpqOgNf1O9oCxfdQv2WSg+a/XvCnXZ+5O6DbewiKZPDooIdTiSsOuFnMootAqM8zz8KR4F47FU
IjcU0VWWfir1n1w+3h9uAwJgPCAaBNGoKjL09XgQ1PqyayfNy7RZxBKXyEFmy0vTSermsXbGKrSe
AuQov5pZjpRvSwnvZAg5XcGTWhXNeZAm7VJJViTavd4ns5NqyuJ9QdsWOjhaG/5W5SyEUm6kQ2EL
wSw+T4ZR6rYSG9HP+7PZSAyYDVExUyIuBqpdzcaXdCxAZc3DnEKuItvwJzsVklNJO6cpOrGEzL34
0sH3nobRZuY7X2/N7FseT+5q0DVG51/W0JqqEH0tMIhnBDiKF/77IaXbqfmihPGl/WKIj1k32G17
TEN5j/G29VyBH/IdiZm5wdel8rFKoKehzeLJ449o1hxYdt+T5hVpSgpr9M8qsaPLY0kj7en+sm+8
HSQ6wKXQs4mn19ypLFlo9Fqle34PMcUfg/4QZq1wznsLyXJZLA5mbUqJLZQjCsLUhg73x9+4CDDk
hiaGQBr98msYqELHk/iqJxZF09MNxiJ1Nei2ThUpe17Wb3NZBaO8DQiy0b1OX9SaGOGHs6ZMIdFa
PMcHNBzd2PpWRf5LAsHRV5wpbOjcw0Eo6I96/TFQF6Hd85SfS+1SBn/S6WSFkS0hvNsAOaQhTQfS
0Whpf1ce7i/K1nYgb6NuvZCOkWlZvWS+Adai6KniqdI3v4rcqrF+U7dzTfl5gQG6sj/Wo3Jukj1J
vg3m0lKPe2sMRRSbpbo+hf5cCGZM4EREG5xlJTj5WP6q2lezHB1M03XzWcT0Wk20k6G0rt+dw6g9
+/l4rLXwnIb6+/srcfs28XPY5YAFFG1uUUIjmbUQqUQPz8fCwSg4ekziWj2QVpJFwF4FNjD/+dFd
hD0hEy6+Odyuq/RhUmKz9P0INbtmxj238Us3luXMzvopPt+f3u3pW2RkiKJFVIxILlfvey2Wul63
KobGteWUqfKujhpnyIrLPCpHM+jIyHTe/fb1/rC3TyLDKhDbl7iUs7ccyr8wtDLUQhhZuu4J+cep
fg3HX2kAbrj3Hm7O7q9hVje6LOTpJAam7ilxcQSv/iPBu1Dy7iUeaH8gRkTIyx2EndagjS3D5FBB
JtKDSr8GWPqwqytDR4ywqhe4I9SDp3Asq4c0zTPXFMr2YJZovt1f0dtrbFnR/z/oakVbFIKNMEFe
racdzaUUAeTbF1+Dym8P90fauBsYivYAsk3ArBtIMm/9SRsS9kxu/YiQrDesM+fZkVPxnMtPSf3Y
h+ew3PuWmxMkQkQZDU7/jdSMXqoQSnqst8kp7BSfZOmz7u9JVOwNsrr25LRucqFbNswoubWh236s
PZfqP8eeLCB0KUpoWP6aa+gosGId2SOLO8UKgkMDXOV0Wf4buKnfidCWy/L6wWEknjciGr4YOdL1
OQv6cqxkITS8WIP3pktx5ZTU0v+HUVDwWopBZLsoslyPYlZinSwiHN6Q455uDhL1OZOA4f6+uw1u
US+knkqoubDMlNUOT/QZHqjfml4uZsjlZpXopFZqYnBiNY+oVMz2UFQ/09DYU+HeGhhGH0UuNBTB
rJZb5q/LCjH4aRLE0fT8Yca+Rc/0Iy1fGWZ/0XwYYyM9S63cnLQkL3aO2ptby+r70fyDrA5PIm/x
Wu9DUQYIwsJgelr5cRY/4/B3zKLhPGcof0XfRwiTiXRWNeHQa4/9AiRQv6JV2I7Vybaa4kz/x6OJ
uEskRo9Gs3DOdsuAy2O0/olssSVGAMxDf+l6dYIsjUsjEnRPb9P4D9oO5cdOEH0iBb96UQW1cMxK
SVzydvVU6jPoG9rsSL6FDsJYgmuGSnespEF7oUwlOnWsmp9ia9Ch6umV20nCzzGbk/eRKAw7u3bj
cYCyj0ob0TZx99qQs+xK1UwnrjFjlpx40lwxd4v+Syg+zMWvtnqVtG/3N/DGYeSh5WWHqQh3fk3T
nKLJKic/R4xFE7qDlBrf/RbO0/1BNmrOJH8c9cUHknOyVpE0qr5Ak9DXvXSqvMI6ZMYTyHGbhZmd
zHZghcd5+qn7f/I4tLPwJaAPxG+fAv2iUHqR8uEYmcNTQ/xd28lwqM2PnXmu5OeioXfvkITUu3q9
3gkH3rxHVpuIRaHIDzOMpq21rq2ggqX73IqeOEsFexsj7Q+SXlsfo1ZvM2dMFPEkd0af4XmjcsBV
ObQCqJv59F+nRjTGVdR65iNKPxFV57Aqvvm1FQW2Ifsi6q5GmkNCHRBwCY1Ebl05Q0sl1LL21zhr
M74yQxIprpTM6q+Y+nroykqUi04Tpvjq9JHf009VtF16EDT099wyjLsMGmC8uCnkk/VdqxrDtDUh
q7zFKzKBb+nTgS2nGroHbSnPKfW6qXkkFPLf4wYlfVXDxCfnbWQS5kJLpI67zBcMu0ulJHYQ37NO
qTmoX4JZqQfbGrX6UxtmYmzXfZN/SVHlb+2gKQKiZM3qkFsLysSFWke93ZeFwBGsiMexyaamc6cB
badHvTdIaOoaVPCgdYUenZB60cuHpm2672IvSPJBQExDPenaVH0vAF+/6UGf5TjVan7gGF0+D2fc
5QzFTmdZKw+o9uUfxI7axE4evI6fIKqjaU+7N0/k0hO1itrwz7bauRGAZiKxPBUS0nlSOcauVfT+
UzTI7cEPxT2u3PagEAFJ/zVJM1aBsFhLkVj0ke5Nybn7bBaqOxcHqTm20b8mnMv0UKLktST+pe9h
Nb1aDOkgUkpiX0ux/VD/bFXdA5n9ThS6/DF/HylKjNw1xNf0Ci79o6tHOYtKtRQzkYRe4ARoruyj
6DOcFGWP8n4DWywjcWa5n8lZ6HyUr1+ANC/9ue9bzZvi32PTvChxdRr65yjP7LbXXkZTOYn5uzax
fiTDnoTZ+hJnbCg2kOqWvcJMV2NrlTULs08o5U+LsE98pFZm57n2aMS1LdHSJmEK2+1EIusocRmU
ncmUEX3jX1Z7JbX0JoGYpHtdFdthG7s1/PYAEf2dq3z9tDIOxrZQ2xDDIQ9cV6q7LvQluZZMTypy
85Q2Jk2rMFkdWmSko9y1shukeuCgEdA8xKE5f230pjyavfU1MeTuacoGyZt8woK0Rm1x0lrFE3Ss
n4Q2iR/UHvVgX8v1oy+Fe8KQazMmOsIQtKHehhwjPd/si+s9Ec2YL6lN7HtRGthKghFzKGSf+kA8
iv6zb54q9cmqDUdcpAx84XmY6kNeThB+OqfMXE34YAzBoQ4ku6YIHpt7v+8G6wNcA4RBNoyfBn/i
xg27TgIRtNL3JOlPyEeMq6PUvEsOahW4uTij+w/UoHCRS81zUe992XUksIwO8QijgyX51tZ0YLnF
0EBpUt/LaL+xi0gQ7dDXd8KNzTkizgYyu5wPytTX30CQQqNEC5JHdaj+UwzKubF89v8IvqMIXuQ3
H7VgOGqBdEQtEl++Pebp7SlRkFdXcEEBXUDfdRWvh4UMtE7c5plqbgdidhRpam3gz98/JXvDrK5T
RffDwOwnwZOjyW61k1D+liJjZ5CbnJcv9sajRlia1I0I63otmxRl7MS3BK82k5M89DYqifpAcVf7
VvdoraaN75hl66RTukPXuGFWL0MvThFkPVCU6f+8HjqLWwEyfBxcfAn9K8MVVOPM6Jr+6ku4DiEO
Pivaz1TpPwhd+4rD268BYcpWJR4ZH+VcBx58jVLHnN7fX/ibSPPth8FjAR5lcajAXf+wEAAy0ass
uPTNASkE1MkdRY8uVXFMtQeDvltaFoL8fYafJ9LLLSpocvF+MUnA8MWVsrMEQ7CLP8XFwbLed/VR
jvNDOZ7juAflq52ofDQbdcc35/a9IDYmo+LFYi1v1BTg38SKL5f8ZuE4wS1lJAoLXYR0Wmw4psjS
lSZNHTRt3l+t2+d4GXiR7uDJpzi4XqwwVjW6SYOLFcmXwRjsicZ2TJ8OSRY+/OtQb1U01JpwQOd+
W26fv/LVVDICKcXK8FL5pum2RnxsVGk+BPl3SOfH+2O9yU9chxnLYNC2CALgOqwJ31BsFEEgCcRA
Np5bW0+COrX9hsYfR5ZjabSTjjKrgg7eaAsCcYgaWumrIWAubYezNT0VFdIZ4mzKR6WHPW5LvTT8
tuo0+JxlRbNzmG6/AqIQeDIRLSAvBZqwWhpQBSlT5xSnEmrUFHvOQe4/UvhZ2tZ2zsftVrsea4Xi
GnJaVvSD4MQ6pUvzrz+4xTS5Fl3cxzw0v8aCOh9DMYkeAjFuzve/y+ZELeI+qJhg9esYuvLZ/aAK
6UWIn8XgqBfPaR25VrdX0tgI/iBDLkCWBN99aVm6XlEA1Dqzsji7kDc5XYAqZv2pVP8DFDjMlP3S
3h7CU5ULrlYYOxHu7SuqoRr+1mmw5LtrKyPFHFPfwsH+wi9rP6SVKj1lWqK8u7+Sa/QHcReL6Jl3
FN08pI1XB7dCpcA0Rgz1tN6PHkfKNQ70xxJ2yShHTE5UPmVgfBjt1rW/c7q2xl7UR7kusGOgPHW9
uCnCQvko4P/mI4I24MaiVokTCkh8oPaTyMq7Uim//vt0IXsCObF3Fj+P6yErqZMFq1Pw8MNsMprZ
s8rJiL+yzsekaeni/Hx/vNu8CwID5Td6H7iuEHO+Hs+UpyJXRg0jvZ6eYSCJIQwEtyzGIX+txyKW
T1ZizvUZ6kli/r4/9tYGWpSCcNZj94LuXY/dTkVaNc2MR2lGC9Y8tZTSFDV3/32UhZFIdwYXAmzz
61FkrGYgqIj4rrZ5xlUsSi9WKU2H+6NsRHsQGWBZ0uaF/jlP2/UwQTaIWdL62YVilm1oodMOdJ30
ZxH6dRiOR0ELDjgjhpn5QfA7LzX3ArGNmJ+2CZiexNSLHOl6t4pGkHGUJozvYLjboh63x8rILqKR
/ZC1zj+iVxPaSWFwHY2t7+Tq/MOo2nNci9PRR6r8lLfpR3SVMichr7MXwpoTtHJ3MJRMPUbS//JQ
QpUAHifnh427bv+qZix/E9RJLq0lHNHUeRkJSJr6tfb3zM+3rmMIGUu7I3IZFJqvPw6tIXInin12
kTs/+YzPoe9ixDa+Dqmlshs0eWc3bJ0qkmHOFUooMnaq1+MZnWLlesbOFtM/lpXYkDMy4oHhMQ/2
fBXfTNJWEYBlwa8k4yMdvmn/1lHZg04s8NlxNHqX9OhxyIEknjXcf59D2o/dvqU7R8yE+mBlAjcn
ip0uhKD4FOt1cVSUzHomWYgdGKGKYwxR76ZBLbzLgoDeYakxz5PVGm7ThNpToFXJiSreS1CVwkGN
8/I0xErwKCqDbstt1f9RTTzWhbZIHSzJKiQdlfphkhty5cIwj6BgPp1gSbvz3m7d1IRBNOtyxomG
Vx+4TyEcAsFhXyXMf8gfPoai/39IO4/luJVlaz8RIuDNFGjDpmlQImUnCGpLgvceT/9/4B38bKCj
EbpXceJsjZSNqqyqNCvXsiUpPuDXjlr7zigCurx95K86FV3GeSwAdsBlPTkVTE+uhio7M/j8UEkj
8guPapA9Gc2P24bW3sStwh1JusqsHf576U1x04QCgg0IghLIoFqbSsmu4UDHk+Gm3fR629o6buKh
hVaSkQcqOpCYXFrzJtJSSy+ys6L/1xl388BDWtlV/1f1kwfAxJ8RdL1t8R0EfOnCmIQOiR44IEYk
DC5N+kMT9qIEEb4WoEkDpnRscjsWQut3A7fLZOdMC5LrKVaVO5QtAHn36OO4ChLN38Q4177IcK2M
ttEVU2sbua60diHGymlqMvlH3nrFixVo5ZsPmKDbiWnqM9WlFdrPGtGzgwrCbuODrm0Y2G1gEe+w
heWT0/lZCXCpz85Cw0hKIdrUjwESja+x2TtaG22RLF7bMhJBemMsIX8W180Q+HVM9pbTU9dPI6Om
T342HhIk+AJPvLOUmKm1LTm+9Ynj0gS4B7OUydjIcjRl7HSUT0c/O+swIBXWIdN/lmZ+Twe8DoK9
RT5+20muRLoYnIdoGS6Y0XXzcfyQVpmpHBpAaBGQFYWG2j3jzt9TENT3fl94XxhIMDsnVWLzJQAO
rBM3JVQ7hy6H7SrQBkCpt3/P1e+Hm4ADwrgM+O/LnzNNiUWuVWY8KXHsqBFdtSDrkLnq4oyWm5V/
8lXIilAMtDYsz3fZ8rRQciWDQGhrjk0vLbd0FUQx5oCag7rrdMGJ46MSiP+cqbPMBN80blg63pVL
K540oNvkjdm5l+4YDreT6HNHa6TPJ8cQe4D78Z7KyAZieh0RzkYhAoC9BUTMsmYlW3GXiOPE3dND
u6C6JNgb0eC1xYN5bR7nYlCX8ujlZ5WZb3m+NYvdMvOeE4/FT8lmq/za+VdmOC0NefqyyzQ3MDxJ
IY7Kzj4ykTEg+FL4PHgvHhBMf9pIc9ev0DzwDQXLjHInrV7EnY0/lMo4KCyZkuynTiXobB0lm/Zy
V28RoM17vvQ8YEGQCpHSzedwsXjhWDVBOcvnCvmD57+IxRdRtVUfQQRCm7fR/FlbWyRV11wCkBJO
yDQvDPgLm0xR1sDV0FCl8+cdakObdhFcB4fbp/lKgZEZdrjdOFJMcRNHX37a2A01Ix51fpaCApkC
uqzPQVY63via3aGXuytMzY63IohrzsgsHEeY6QCe28WV1ilNbEwy46Cq8VCkr4l2X4lbFYJr99RH
G4u3gdpK1gUdGrt1NMLDeZoKZnvhL4YNS2HibMMbr3n+R2vzr/lwScP6WRlK5SNpoyX7NpadzChs
pfga1c2dpmypIlzzDeAogGsg/+VtWBxmsW+jSOjIuTQNcEXUEOdBBb3VYLtywhhgggvVIkgBubX4
pmSQymbK4uLs61m2rydDKcEmt/JxHNLwLoNtZ2MRr3wW30TGygQYwwXLmanJipIiS1rEifMiOPj0
iW3IS/5RUZMWES0t8J1z3mDS9V8crME0w2g0u+qsDrLndi3MM2YhGLuNg3XFI+bRYGaSIfrA0sKM
AOo4hhV9VligsNu/FkPwGIuvatWTdBbPCY3lRhlP83+hFNorkDUEKE3Adm/naXegG7DzAnWjdPUO
vLq4yaj8UWGhBsePYrJ3saclTJtazTefO6MdfiRjHEZOETEduutHNb9rSiUUnZbOQrRTwljYdZGm
H1WFGaed1KalZqOWa7zFYAnemtFDhcAvG9nGC6vaGaNR/QQ7UgWIvLKCvYcyiLFXm6AfnLKqQQaO
WtmAYIcD9bfQyqp/EBjA1R3m7vs/UWsOwyHRvb79nGd6099VRRUrdgkdS20bvSWHe9/o5mpi5sX8
1R918AcFHKIbOzdfeas1ouxFxRynX6neyLFV9FYR6ESxpXLS0+LkiSmF87oXTxkoQMeYGmO0wyCo
ZbuuoFToLHEWlerDRzMvkw06inUAyKs9j4sAUQGIRinj8m5BaIVcFJTKmW1q7DxRTnna7BTrKCUK
bJz+PVy8h4lpHD+OPk29txEQrS7rd/MUoEgvAV8ueVvDLJHM1kj0c1/7h6zUJfKU0Am8PNyIdFc3
9myIqsGs5UbzbjmLXZZRG3VToZ9zMwM8AoVGUpFBpHbVMKjcPPbexhndMLhkobJKSwEWletnoPh2
Cz2hBcVpXewkTbWN+I9gfd3wrDkmWXgWDzrYdpDHPLbLzlVoGkHTi5w+8MHdnpsqf1BC9e/UArxP
gwSdsDCf1Ne6BFLeZUp+KPpePwqzysjtX3JtTwEIs6nchdhZuFSaBmqHxA3gq0ratdZRlfYU0Db2
87oRkC1sKkHtMrQgQEt1OPL0cwMQsKZJSlude3/juG5ZWWQFqUXJxvcyrNT3DYVGIzuq2kYAuHYU
XJ/iNL1G6h389fIEwlfJPHyuKsgTpzuGtWTpzotPUDU5Ctrkobnhl+9dkks/4aSB/6ezMZ+GZeEj
EFEHqbRIPRNCpQ642Qmi3VET92n4SY6fR/WHKH8VKRuLauY01K2qbjygL/rkq8x3JFsv5rXP//Bz
lilRo/uD4tf8HEV5VD1YC/XHxvrayIcheuizjb7HOiIFhUTQARJhZu9ntS8XG9+PI0MTDIRZRf1x
iDPD9gvggx7R3AF0ZnWWU5+3gCflU6cVo1OiRXu4fT5WkQi/Ab0XeCHozMHPtSjMyEoQg6Q0jHPC
+0j3aRen3//dAlV53mCgZjAazWv+IWA0Z2Yea6rNcyEKqhNz2HdiUmyJXVzZOUoUwDGpx0A5s7xS
67xuc4QOuVLb/iAofwDMPgrhk3qSw2RHmv7P1woVEboaYD9AsilLipIuRCOwE2KWzRTvNZmydoY0
oJrrW+KH60NP543Ehf8HaQrm9HL1EOEsJBmOdtQiu4esbkJa/OEnybM2TuIqBAYr/9HO8uDLNc0D
ETtxP9kmVBVx+BXw7r7o//2Rny2BWqEhwN/e2ywf/CHExc1u5lXJuBQOZlsrtuj7id2C3d15iSec
umby7uBYhajJG4RD22Ya109m7m875mrQnXRaRbKL/EJT5iB8EbiK8OYJhu+hrTgKdo/EU5p+DeR9
lqqvHvOA5dGYdmUxuJGWvRTD8ErPbgaIJnG58UtW1b15QIjHcg49uASXQwS6X4IgrWXrTI5Cj1fK
6lOZGP3dqGTxnsC7YzrQkw5l4xsnb5Sl0+2FuGaeSV2ITNkRhTLDpY8FellEVoZ5obdgiPTrXWEQ
BmaRgcKvdZrgTtYz1Bm1jc9eJQ6kJvSXaUuickmxYXH/Rbw04P219qyOrhd+16iyhdMfMzt52kY2
sP5ClYITZBrAwaBkWYLRvFGIYfiphvNkQXcptOgcDI7gfaNmWPYqxTzBgdt2471eHymMzmgmxKJQ
tF1ONYy9EvSaLw9nSfsMhornFBbu50wfN6KPK8tIcjfbYoxuZm6/3L66FZGtCYzhXDJVBr+I3ZoZ
g8Fgs6UXKSw3IoT5wrl8sVUGyphbnAGheM38oHw4voUvtrXXR+OZWZDHngZ9ISDRkm2RDl/7KMpe
jE4g1LtOBQYzqgS6WuO5rplM7Z+DAJh0Zjew0P77WPCcKn40trj8WhOsOxIG49mYAhzBEfNqZ4n+
k5KkfzP1raofO6F4zIu7UNjYu2uryXs1z8fP4LPlIKIoiGrnxc14DvRTaAinLLZ1ACW3z/fVtfxg
ZHHOpixnClEsxzOFv6OhhnbSjw/tox/sJ2Fr3644PYIF/I9SCuwhS3a0gREyy4ir6axEQC7DH0ot
O6L4y1A23qsrwRMz8TwgsO8DvqHrf+mHlYGHZ3o7nYUKdJNxNL+LDaNDu5zwEKLdfZZsPPnr/j/U
sh8tLq7JuJdj5v+xaLTTwVTzz+3zBNGSQykDhcwhf0R4/i4bbLn7X1mmHUDNnDyG03f5rVFcDbru
99NZc70s3VfFMSU/P1Cw1OO36hP4n3r6nP5rpX7ubzEQBsSYGdnVowQzcD+WEjI+UUShLxT2cRH/
+7XMqA4lX8bDiTGXDR9pjOLQkHKRJrqy14SC4A2Z1bBqai7ncF+P4VmpGU9XxY0TccVLGYDgqSN4
A/+9xCVI9O6kUanEs9G1z11+l6Wn2vwVq+2P2ydv/e68K0sxATV7KuTElxsHoKkaq8iXzlAR1s2j
VXR2WqARuhvlzskkZW/Uv29bvHIumOBTFHjqcVdmIJZZ4qQmjRTr0hkSHHVK7aiWHDn62ydQpWQP
ensfd/0J7svnDbvzp1y+C/PkIGB9akkzE9nCRxWtNYl+NemcPQrm3aRKlNXghB//g/KXua8meyn1
bC8Z/xxDzGZ5ioB9UGJfFtijpOXYtKZ0jmom/OOHWPjZoMoYuqGwkcesM4xLS4tntivkRooGg71s
Irt9E/1XWfyalfEuuPcgQNtYzvn6Wi8nDWYYmMgOxUXWJHZGA7kq31WP+8m1uLQZzfc09M8iCbI1
D8aR3z433m2z176R9aLNRANIJTi+9NfQguJGUzP5bBpMMlmHoHk20PPznDZ8E8SNBb3mqrgoHbSZ
phwqgvlx/BBKVGIYT5GZy+cULGvf78LaRvsYqqZ9Wtph+SR0sZ2g7XH7G9dnf55ynckhKG8o3KaX
Vosm0McpSuRzKT6B4Grjep+Nr37bbzztV9YSO/Pnzeh8oqVLO6WXKGGpV/J5KGrHzN8ChJKisABD
g7qcpd3DBX/7w1Y6K+QxFxYXu5dkQzdpRs3u5bEdJ/CR53bWfac9LihOOZTHTtiptYVomWGTr9tC
YAEa3+X8tRn+q7XywbOOTWr3JWISuFkdGsfM14+JbDiaAtp9C7R11QPAanFdzPxdeN3lGuVRKrd6
W8rnQjhEXmzLUbXLDkA9pRICudL2DIZbtygTr5SZoQ0gaiDT4aoE4HBpNRilgt50h98F2m/EU5zB
CveisitIDMTfROwQG1d2a8Cbm1p3tzdp/rcX55onAW+nyA10eDk0JmlVP7VVKxMfmRp8EHV+mLwk
Pty2cuXdQYeGWAGqGQgSrMW701flZKaBhydE2Ys3TOdyUpw8bHeCnjEQLLKdCjWteuMyvrayM/cm
iTVAJrZzsZ96UPWVQL3rnHf/wQDXY2EUUMe1lWE3mjZKwMqfWpB3t7/2qtmZPOT9mNH3XwS4QVfK
RV0JVBFBuyNnXgvjbtBT2xxOuvS9iIsvunCQw0dYvf45SIIz8oPlxWubA06OjdjXzvlQVky99kQu
DdIotz/w2nbyDDAfj/QMgn2LZVWSUMkiL9DOkUcfLWZctfk7licBxma/6/b9pzIyjrdNXjuaNK1n
kiawh8xVLOJrcdLo9XBkz35ti/tmfJGh9yujY59/ERPj0E+xLW3EEOuzQRxPMDcX1WZav8Vijsz+
ChDMT+dEjpR924b6qRaM6nT7y65ZoaNMaDRzaq1O4Biok5IHxXSWJwLaMUSvBrrcf1W9IB7hGSV7
pUQIcnoZ+VUenNRxWU5nXZjSgxnCvGIOSrhxm6zfsksrC8fPU0unZU1i0CFi+mgg2rJHh66BLtUU
Tpan9htrd8Ue7ybZP71ehqaWsLfBmuTEi2Pp7EWK/jPXrPEgdSbhgeYFlQ02YEtwe50fE8e+E8j9
T0S7uMhmXbKKPISgi2Y38GWvCZi8gi5LyMum2zhm8zG6vJvhKkYEGjyUzDFbFnWDbADvhaDWuUpF
2xh9OxhGnqTPmv9nMh+UaOOIrRfz0tziVA+l0KcWCE+ASpGjJaPDgXPQ7a3+veJ6aWi+Xj7EWTL1
Y7XxRQMQSv4fEr6PQRhNdivbshHYgvEgCNrM0Nm6qvejRxnm9nmbo47Vqs5VTebNSbWW9BWGWehW
TJx7Thmk/T36J/1HkfyJ4ea6bWd9rsH/z2MVM10w3KiLr0zqMCgFBObOU+X/SkGe89B56cYLt/ZH
jDDzRUeTfJWy2+VSSsicDWaemmcrSUMHeB7fRMcI0H3T/2++54OpRTSnp5mpF9Cv0AQyM9tQi2wf
DlB+/i9W7YOVhRP2/hR1+cgHmV56aJoJLb4tXqFrDvBxzRYbA5tynXU+G5Mau0woMieln9car6ae
wEYSfbn9QddO1Qdry6L+TIKR6x7LJmlJfbBar935U/MyWv5jXI3Thj+8/3NL76aEQdIE69xcQL90
CHWqq7BTSvM8jtlOhuzKa+qn2pL2YmTupu7eatojwmwnVW4d8T4eEztspaOUtz+tyPtefI47448V
e7YyHRWJ5IeCfxBLbqro9ujtDIh+8ILjCKQ+V+0u7ghJP99esPX2zH4sU4AhsOBFXLwhUxVC6wsm
BkKyYQIBx9su75php3qnTDW37tgrVTQTXWGOKRVkiv/LuXV1SAqUq2OF4PtbZN0xiprmaIYIdlDB
QRi2o+MNzV9FeA5S2W5T4Z8nw5nXmzkYCWoINcA4Xm5YLczAUaFQzh2kfjs6XYqtRuIWwuNK+ARu
2sQWscNMUryIZfxSEJh+CfVzqRR2VqPEuCfnM74ijle99m4WVBvX7NrvKf7DoWRCZwBr7fsQyYdL
3sqZ2/C9CqBDBwO3YJbfipSikxj/EEqr2wh710OpgGtJLRg/p3/GKi6uDbWNoZEJdZBDsbwvs4n+
nJwdgW+Q31ryLyBQETqsJuOqXXJKPc5F08RHrfgzeOFJkQsFxoSkulelbrwfK+3XbZe+AisA+4sM
AJEXGDjiyctNNluJ0RgvMM6+KT30gv5YNd4Lo9R2bn2VSYMQit3pdXvn1ckBOshUfdSU+1oy91Ln
ylsY0Pe49fKOmH/NPIIHjnXu9V/+ml4YesvzaBbLXwcCC5OZ6B8WHLUOQ1xa+yv8T+od69lo726v
wupgQxgGuIL15nWFK2Jx77Z6LNcw6Fjnqcv2Y/AdvV1HyJ+N6RWW0dum5u2++MLZFOViOODp6NJN
vfxCwMlqmkWNBW5C39f5C/TftoA2awIfUv5d/Xzb2srVF9YWj7AidX7BfWqdM/1vM9Y2k1NM//6Y
xQJvG1q99hhCB43xtXlGFU+6/Cyp0kchsQLvnOijXfIwysFPq91i47lmhXoUTX5QijRCF/skRi2K
00LkEVRXsETspOyXkm6ciFVwRAFqRiHDEUdoRO5z+SUyGGRdLHzhrOlpveu1XLCVXk5Pt9drfevJ
zPBS2ZDekW0MgF+aAShfCZkiCmexeoxo2Y2aZtfxT5QduyazVW8nF4AxpI1tWjs6mYjJcSdNA1S7
pFJFskUItULxXaYQ7W76bTW13bW/DOk7Uh8bttaeThWfyiFODqyWPbv8wjLqoljIpsDtsz9DKL2a
7ZMYtzuQGVBhqbt+S/ZvxQDNU0VZj2YagBOwtcv3sq2CuppQ2HBVzlRav7VOLLpolgDIZ/B9emy0
/3oIvdr2M8h59NZAEgvNA9Q1x3BuNnxHI8EoYDa1EsevqMVv8T1cWXwgMJQJ5jedrGlxGKdx0j0r
7EPX9B7jwqfMoqEp/afwvqPFtRESr9j6WAzqhPgVU5648XIUAkRv33twbrtZ9xJlP7z+yzQ+jlpn
e3q976XjpP0uBTskimU4Mfsvq1wZKjP1W1coMJdMoq3AGN/MWFt/C523PmHEFPj9TGPILacuHENE
fnkcUyVypRDoXJ1Rf00Gz9p45VcEx6wALs5hpl4O3HBZMZ1Gj3IhQ+quJvs289S7RIxPcy5SwMPk
C89NXp7aQtwZ37wht8nH5YCWMpir1KcBlHxjNs4RiFLHYj9Gh+Yd2DdAz6Ht0nDrXM4X1+WrALZs
Jtx+F6+Xl7gSEDyeEYxi7LaBU2cval4dypl8Wf/Vyv2dl6LNsHEBXXFGsFikM7Qv6Ootca5BJkvJ
ZJixW1n3QfUqtc+hf9/UjwA0N+6BdRxL92D+wwQg+mw8fpcXQeCnJQSZXuYGeXcAQmeH8WhXfGkv
a3bhVy6pKG7o7eLxq+RlT+XQ/fPHsrYMwtLIAMEHovjyF7RhbBS9V2pnQbCccBz3EL8kVC0kOTma
Gy3o9cJCeTh3TcDUz9HlIqDy9TGuZDPk/ci05hCmQmCPgyY/erkEql+tVVdtN9m8rxuFYA3qchrQ
K9XFJJjS0IyFc1hIcHerQW86meVL+ykBBSqOde00QNu/3n7E1jc8qBYqdrSkOc6rEybleicV8iBQ
RzCrycmKUNNR7YUwhxs+rz27Hj2LHlwo1uIeAEe6JTB3xbXeeZvp8880drD/X24sVY5UlfqJX+D5
QW4PCRP6gMCCx4wCs9NlHNQuSbOdABWinaUxPC56dUf4JR+1BnKd2+uxDk9MsEtIHSCtQDNrGeqj
k4zGrSkmbiAO0j4T5MHBJo3lot3qYF0xRemNUal3EV9zif/PeuqkVWDFbj0oyi6eYVlDxdhDOYxb
fFNrLgW+CdYRQHdwHXOpzs73IV/KBfBZYRulboHYU8N8gVnWkAVWTvegE6twb8jDF87xI5dIN+6y
yrhrkvRY1AdDy+2qGg5jWv6qmSCTN87aOl+YCeyJLSBRAhm0WnFJ6ZIgaNLUFT0LnUeeeunYjenO
K8BE/5Sq1jG0g4LMUHNsjIckFf55xyFRMufRJOQauF8Wh53bVW3k3EhdT7xXM5Uzl+zSrQbD6nAD
NoZ7Dz4DcxbwfA8lP6y/r7bQB6FUQVyj3geq7LT1JwuKglZz6WMebvvwOjBdWFt8kqYKbeuPfu5O
Zncyy94WvVMx7L5E0OdBZqCdZWUrUnwncrl4/mabEHaQDs3HxljYJByrO2uocreGucAOpC7fR3L2
iZmjt0od6wOPVfgQdSHsvG067pSxju4ZBoZ8U7TyXeFFwluQCVvdz2vrTi0WlhT4iYD4LN4tv1PG
ZuzG3KX/gheFBgODTWeAf41+Bn1S7id1m2FN5jAtl4KuAZx8lF0I0hdGKzPS677WczfrUVPQalU+
+Spzg2Wf+hREav/O9H1eL0EQdnqceg8ItP7IJaM89WVj/t1whnnhV7+GX4GWMfJyQFYuj34hwnZr
lGruDlN+V0q67X+qxmJXdzXq1KEd6/ethQTIDpmX25avrv2cqDDEL6JTsbjYrXBk2nzyC1dsmy91
O0Z7r2Q0WdYm9RhlogHh3ZT9um1zdafOoH5u7vn1pji0vL41AQiUME25G1LoAxkfIcxVtIJTAcvf
3za1CoFnU/QLQVURhJENXK6rPo01QY9UuIb3U5G/6NaX2//+7CWLfWOOYIZKk4PR0pg/9cOV0UsI
UCSWUria5RrmKe92TewM9efxRdB2KPXetnZlsy6s6ZfWQnnS+yQxCldNXjSEg7VPwZufvqLcctvO
Kt4gkZwzBtjq/+e/l3ZKlEpizRwL6Ll3I7SD/d+SV170X6A3c+Kh3N02d2WTLswtnN+0hJHABXMT
kmXRa7vVxL22SeCVABAwdkngsCh8WoJpZiFFTzeRK1uoX/XxPvb+euVJKh0dAcKOWfJ//yJUC2DT
YvwDrquFRZkiDYMLbJSZPQSCv1dRLfm/WZjX9IPj1YEI8YyJBSYThH0a+3CXjJQRb1uZHWrp3nTI
dAhdeRCpMVxa0aNktOIwL11fPwRQ0iaf5DSzB2MD+3jNAT6aWSxXB6VNXtezGWQMm+w+kO9uf8c1
A8DQwf5CkICK4OzwH1ZraPSxIIItXdOsHSl9yraDtyvvyUwrj8AlaQEghMXZTJC60ig8VK7R3sML
3qq2fup3MTGbYhzE8FmS79DEHvbDnVV/CQN1jw55bPdO1e406UC1Nd2apb2yeRe/aHmssqhM68Go
3EFo7sRYnB3EzoK/nbhVlLxyLxGWzcETg6Pz0Mbl8kZp28DiaMAC3Y+O2P3VzYeQ8EGKfFjWP93e
yvnfWrgkcyFkQfQVoCVaqiMMop6URVo0bgu/pENpBwnbOkrukojG57+bwmWQjGTOnx7G4vHo9Y5S
flA37tRLjoqaaESeNx5vG7myS0yBzoEPrTqO2MI1sTuak9E0bgpXZJwyiB7Hb0Y+3pd9sfHWr7O4
uUBlzYz7FAcoWy3Cv6ivuZXgkHbRlHiQ6uNo4Jrqi2K8GLHupGp0iGHF9AT1rhb0Y5BsURuuv5XR
PoqhDFGAxIJe6tJPVJgaoekua5cfAojuTyK/esJuQMzz9pqufYQ0BTjdOxsaDrnwRzi0wwg1vNqV
BIiksxx+Svko5FsFl/UzCZyGD6LYMqtQLrnvGniW5aybGjdTI7uXXvPohBj3qMDuPGZOqZ5uf9UV
cxQcUFoBBMufZfNkaBSl6WOlIWzSvwrtAWRNVzti+1o5Uylu9U+u5Cdw4vx/c8v6igRTIlzcY+Pq
2X9j1CFN/VCVPyTEhrxdGJqnyFPtJvp9+xuv7BzKW+8UNhQaGKS49BAvTqq0QgPNDRHeUruHOZn1
ig33WF9XMwEFR42KCsXRZfwpJWlRjLnXuEnBLCaTyz0VFC8DZPrJM4qN++qKz8+k3wj+0Aolf1yc
76ajUGSGfeuOUfZ7Yng/AptRTRKSl1ux/JXFA0E2g7voY/Nt80/58MpJvRgVjSK2bqN+sfzy12TF
Pwf/33uH5Gj05KlEkUZSEVmYaTUdffiobN0+evIiV1P8l0rbC8K9Xv3Ve4alfQr7lnQXTeiUKvnn
zL+77STrKcn5FzBbBhUYw5rwFlx+6CR6sA62eetaZgL1mt2Lih34D3J+8LTnadpNSeagUDEG0A4+
N2S6hfW4hSG6chovfsPsZB8WW5Zzb5yGruXwUxBpHlsleTRRn63hH0SI68ckbpGCX9teenKkrHRQ
Of+L2ztv5boHWde68ngXjH+yIrCL/LCxtPMVfPm8srQfjCwivi6DRdSMh9ZN+ofOAA0jOYPG+K34
WRmOiX+q9G/hy22b826tTAKQwqdo3q8ip1xGrjuF+Qu3DR0F/SDkR7JvnrZVxLxqBzo3mHvI+YFl
Xe7YpFtBmuhK64aR9dYj8mIGwq80+jaqWzP7Vx5aVlFHgxyqG3x0Wa6aukiaxAJTVpQ/hvFT02b7
kslOCpe7PjH2/UTzp+1tqfOgmRi+iFm9oc68jngvf8FiH4V6qPQQmSU36arnSG6+aMHWel71xw8f
uVjPNjKtPqPp7cL8uq+lwLa6R1X/P37H/CM+HDPFC8Lcb1WuTznbddLe6Lc+Y112nW8TeHlA34M1
Yu7y0kTbhyKCXtZ8m6ivSfkU+oyrOmHgFM09JZuTluj3WeiowJuBPJ9jU3v0dd/WhvokFjRW1M5W
hdHWEFkx+43MaJ26Xv62xeuRlLyHvcnnl3tEikknPumfpPgLYxD2oD+PlbwRY1z1XEA7pEiIe0F8
NvvVh/UO6ritFcHv3Lb5LI50Jq3wyQvnFrn8NA2fMwo201Q8pWJ9rDTxDr3zrTHKa8eUpwV0CvBM
3rNFkKhDxDDq8tS7Ql/ZSIHWcm8r1X/qFnXxNfeduevhTwY3jFjz5ZdmNePLsSX1PGCkRcWp+DWV
o337arv2SCDOwiwtU94zqcalDQWi4Uo2osEtp3IfiY+GvB+a52HwdsWw31IBu+YrTPcwPULURk1z
ceRTqxU8WU8HV4g7pw+io8aYDZdM2WQPXWTYJZSN4ri7/YXXYqmPRheXQCXQB0nSeCBK/BPEB8Og
qf1dz08EjLcNrdvM7ygeWPxnOAeopcV+9R30lrmOJSP3nVmxNDOru1ZsXpmC23nxLzX7kTV2GdZu
yAQLknJHXfpRhG+50P3UQ/M4waigV9l+kBKnULxDieJA+9KUME+L6fH2j12jvfixQNKpcM4sMkD7
Lzde0oIA0mv2IhXv2nynf0fyxR/21pg4afKr2af/hYyy/YFAYvD+C0q720j15n9/8aZe2F9cmxDS
DTVdf3whkk+lIbyYQ74Vhc3Ou7LBoKzIFUUNdFnxMKpQSrSyHNxpCHYoDv00lbOuNU9p7gaTadfA
tvP2L6i3vTFpWws8O/PSOAyNc8cAjBf5+eUCJ63WqorXj27SWr0jm+OdiCISA2GK9yqE3S9RgQ7A
b4RjWMrlPhARc2uNaDdMUr+xDlfOuMaYPBtOlYyeynyffbgxO4GAuEkjfokq/ijzP6LVPqMC5vQC
APaforWFc7xybwE3oU1CgZFEcJm9wEamqX3Tja5sFI7kD3dqse+M3hmCxJ4CWIr8e7AVY/GWqt+q
0nKrt9b37pNoi3Xhqo8zqwjXKIVvPn3xbppZbSZ+PY1uk7kRPBZtYMvKg9EdTWM/NofOsI4FU/3Q
AZ7m0RwxPIgQRUl/Ms3f8PZrrxYzIDTu6J1A7S4urr4OHU2/FcfRrfOHtnCiP8XO6uwJ5MtZ7vbG
02R+N/yNSfGrRplHotoHwgxU5+KMecI0wtCSTm6BzNKAEljQQlwN7fpEaQ90i0nJQbZjf7ILlAw9
w9pM0ddPJThKevLgb+CNIYS+dD09zIfK0JTJLaNvkAw91m8s0UMZWaVT9iU8zIUjiA4SW6BeK+HO
b2tb8n93WfY7iH/dvvHWFw6MKVSUoCBiH5h8ufwppjIi+SKLk9sO4Jn0cjoxIPzP9CU0CYHxMZnJ
MDfP6eKxCbpeU6qmEl0t8p3ckG0myP8m3eu/fwqzRKwo8Cle0vnAfzjQZoRSjyaUoosE7EMvG6Gt
pOZGVeBKdYW5MvJn8hGA0dbSY4UKdAlDB6IbtPfegErvfSg8NdE58Wp7IqZSkLoM1K25m2u79K5r
zvVB+21J8ikXEXzWHlZRcBltmG7iPVrWW0CGa24JlxLTpMCxZxaYywUMYkNLuDNEN+ffr2LvCLLh
Bem8tyII9/++Vx9NLTxisrJEbBJNdCV12nfjE6yfzv/NwuKMmSiNKWWpYkEcQV2UuW0pyUbUvb7S
SXzfMYRUmfG5RcgbRKFsVFoqzl3KGB0KERFXafrnDyGxV0lIYWGgKbpshRpB3UlYkV0fPtGmOiYI
ct1eqvVn8E/zJFMXossGZOZy361aEOqoThRXREYzSqp9D6Y9pYV928zavQg6yE3mXg6X/TJfGyoK
XXkzqe6I6GosnpoptCftPoy32qBXDHE4wSjPE5NE8IsHzhBSuetjSXWzpjxEevhceOZfpQb32qTf
bn/T+mDCbkjLFUjbDKpdthpIdbIUul/D5VGxA/Fnwc1228J6InnGbYHfovZO4wQSzMvdaUZVy6Ym
N11DcYb0sSnHT7UncY32ll1HbQZgVXjTwr4GJPpkwXu98QPWq0k3lCsBaO58Ypfl6xDg/zCpoeUG
9VPbirDSPukVGg/hBlZpw85y2moYO78OusByhSByvDCyO3BJsnXqkl+3V3Qd+M0fhI4Mq0kvahmI
DaMoV2MXW25hPY3yPTm17cGr1WZvki+dGMH6fNveesJldo85VwVQCp7dWOxgrmtZzEi54GpBoyIF
dVdL92LeP1emyFhS5zD6DUMGU1JP1vRpSgK7Fn4XvcKbz7w0cJ9wIwK6sgB01We5RwZiaXYvHkoF
nrq50xM8G7mwm4S3uFXuKqHchx4EvT1QiE0Y2GpvMcRUwiw7Rx+EnsulD5taj8ayX86ksS/WCBGv
4FfNrjOEvz0ifreX+7qt+Y4hqmeD5UtbTdVWaWD2+rk1tfE+rOsvZo3qRFVWxiHSlORw29x8mVwk
NPNQMWxO4OwI6QhkL81VBXpHTaXBqtjtihZqSv3YVd2Lqntf9S7esvb/ODuvHrmRJQv/IgL05pUs
207FllojzQuhkUb03vPX78fG7t4uFlGELjAPg2lgojKZGRnmxDk3tYJ5NmbGk9KVAIEjLlybXxRq
UzMn/dIa33Tjr670H1ELaVDZztDQxZM4aru1obcrxKYKkT85C8qgy3Ew5L1zKgkMXVbdBClW2VwI
vo5V55V2moyao1kA1O9v6u2VmdfJrZnB6VTMl361jzOpaOPGfCkr+OCwecoNvT7mviidaFQ+Kq0X
PQWx0BzjPPueky07EKGgXRlM+ufcKpEXqS80vr1Pno6gd9ltElTcPJqzjCJvy/zdYdZZ9n+NHtVu
5r/Nl0hA3TuFFMNvUwbl0s8bWzGHQtcHDEOQ/xH64T4YaLw+YKkgdYjp+DA6PrPer1NzhLyuQ5mp
eQNOa4efld/jmXKYip7qfdM3jxtLnJk/yM2Y9mEm8NpyXVlq0LUFZI5R0h+kiqEHJgbMjSDqFtyI
GbJA4icCa7ZzEX5oll94VaJaL4ZY6X+PfovvlwLV+mbIU/1P2aQ4zbH3rW8TM5Kl3Xph7NsCvqY4
DGPPbGwbBkZyCqa8O6aV2W/xwa5tA0TMSLXBOUsLZ/77x7zCr8W0nSnCq8mfnuBQz+1AHvuNzV7b
BmSxZ0wj4C3q2Ytt0HMmIWvZ815AFRSPE9GxZUtVTJMYTSJbn/T8GBujuVfjXnuRFCBrmV74TtOn
7V4wI2NftHKCaFe8xT5043PAEM2seHNhamYMWXi4uhyKWIzi9FMqy4mrhoF09L2kcT1fqp0gZE4C
VDEsUmY5gulmNvP+Kby5aO/mUc2Z9UqAgS23P2hDsS0CIMxGau2yTgz38eSF1OPKP0be6Hgbk0hO
o6UlQzF8/aXHMkwgozCDCyTD/a8kJeDuQqk6jXUiAr0N2h/3l3abTWJw3twZ6TjndYuXONYzrU1C
P7zo9U91+NKj1QXF0yF8K2SI/4Py4AmOoG4xYdy8kEhn4bI4ZABI8bCLk+YHCAKUsRleMkVFrLGU
/UM1Neo+1uvCDsdsS3XuJt5Y2Fu8yD3KBAV5Las0Hsv+FX2bGNyqRnnRSSHnv7+ns1O6cpc8+3Og
QVzHKA0qftffUJBQD2mZarqkGoWcDH2lqGNCVtX+gUbrnxj96Y0AYGU3iaVgHJw5N+djc21QblVV
KNskuSjhkzShuTZd3sZ6a9Z87ahcmVncQqmsVaii0wT6Uv8IlNvI/EfJD495vM99z0lo4rWKeSok
cyP/vLn+bOjH9c3r/+D+oHZPBiMW4ouIOqA2PEbJp3KAROVC38KGGlNHPfbPP+FHi4t3pxfiRuVW
JJdqfBGsaocajP8sFIcKscD7lla+HVVQpAApAxtkcYtNNQRkPORQTi8qQshTFx7T8KuS9i+TvKUL
s/L98O6wSs0z5AQ3y8lSs4qsZpLj/DLmBrQVmsM+hoMDR3uURlBUO1ne2FoEkv3+Em/LncCBZ4G+
96ldApbF9+urPJR7Y2Jau27+LgdnnOyaUq91kIN9k56lpLQr8SiFyUnfJFK53d9r24svaSUNRBCi
hO3hcwBDTJKd0hZ9xb821niDfnhfIxJglGPoMi0pDrMob8woLvOLIF1qNFTz2j8O3lNkPaJ/QbWO
8caLJvy8b/XWrc2L+3+j71/8w8VI54y1aev8IjXCTogtLofqpNVZEiEXnioHUZbv9y3eXsVriwvH
XQVD5IsTy+xq1xeTnTQ9Z/WhDHdh/4KcA+DV432DN28vwQiddY7sXLhlUvb67jdpkXU8zPmlEnWn
k4Sdb8qnNNvggb4tccwxD98OxQtqHKCDrs14/pCRMwblRfBQZaJU3O161GFsRamVfVPy3+ohFnf5
gI5MogzpX+CbU6f2jeJ8f70r55WOEFOYDCu9R/bXPyQbvZCnUysuodqTNMzSLQ9gZ2HK3Jq4XNlZ
UlT6b/AH0mdcYr7ygkYXtZrikrejnYnDBW12OwKKe39B885dv4a8SlTcqbkRHNNwu16QpaaxNnVp
eTGzpDuUgQhfXzttCaKtnEsGNWhqQd9BoWhppQ6mMq7CsbzQ9jtoXv/ArKUbPQrh+F0SzB9jMh1L
f+MurPm1K6Pzj/pw/YLeH9vcrMvLKOTnOPpaVpRKqodU6OysGmxDawEinofCyQThza/Cy/2dXfuA
DKfMIi20rxCLuDbfycYQpJ1UXrxGQy25cbqu3TdCvvsvzMyJPvVSWgtL7+1NFFasQi0vgUBDrFRL
5HLNw1jov+7bWXFmgAL/Y2fhqc0g1Hr6xeVFM85yWTHN9UXKYK58ypNPDJZtwGPm/9vyWJozv8c8
qQK+f/Ht/LZN40CrqstQZ42r5pH+tc1jy6G3A0F6Lhf7SIr+XBSUEI2uN7eNyYhb/gMjof5Wqml1
0aLghDRuRtdPk35ScIuVV+glCPLbKTsKyRaFz8rmQntI8wuAB/2pZcdVosVrFoz1XyYtRxTC/NKh
frobstjVmG4JG9NwLIF+1f1Penv354qxjFGGnknkF8FNTBM3TYS6voxGRcdZSoKvta5H7n0rK4HN
rPlCcKORIlNPXLwRWZmKQpiqLC4d41MdjPqDVlrhTkHEnFlysX7Ny374GgmtuSv1VjjEJGGnjR8x
v3zXB4ofQZEC0QKoUGmXXN9GPTabOJGs+qJUpWwj5Ebhp7J+SLCqnacRZJjRzQOwnpY6edLmezSr
LUqC0R8PrMx1DEpkpHQU7IG8XP+OvIaxk8y9vrSkw3ua781pitJy41le+7IfrSzigM6s6GSEVLhg
4ur3xO+whox1s7+/qbeXdF4LD+/Mws+A48KKx2hXHabsqdSWj0rjRXAR6D8jOTj6vq85gd5uQCRu
XSoGuaKYBITJfbnePLkMU0WwMKiJI0JtgfRTljzEyP1qS2jw9p0nOdTpEM3DtHPP+NoSZTaDoZCq
udTVr274qrQ/yvSt8jZ86soGXllZpKIZ5cdBKfPmQv0Ioma4q+0A3SXocuAjy9QYxHVmbE1cL88G
4QidwrnhjrgG7AqLpY0VMxRWq1UXcAe9UxRlRZU2UDeSwpuQbWlmsTa5KbJpKE0wqiZCgzLT/Ih8
9f96HTOotWsE/45jfQZEnv/hGVnaXTy7U18MCfXK6mLpX/vo2IxvQ/T1/rmffcVHX/JuYt5DIlHq
3UuH5qu0C5Pary9G/Ldco6QHHA9huT1IcSgNAa6rmo0I1Ya3Xh4WGXwzfoO+JZWLubh/fSRHBCg8
z6O4Hia29jPrg3Nk6rsSRUtdtTZilxvo7NLYwl0WSSAHqS81FyuhonEQM1Us7TobxYeqg/Qfcfp4
fBgG3MNJzQZD3wtyVgdO01awPWmG5oVH9Im7eVyukJOTV9aG6SRxyHiEHiL/tSu6WpxOsp4Ah1AK
vU6ccuqm3/c/1PIWswoQbLNCAVUscK/zln6IAEm7fL1Jpu6ijF10FGgCHOMxeARgH528scq2HpmV
TzTfLN46Kkv0lRdnPizyXkmTpL8wGiI/h2kjvNVjapz1sEe4U+hq7ncxxWB36s5R4kLYFYUCe5ke
dQ5tMdnJJ/kUFYXkaIIgnyOMEfuk9dbvXGbD7MtM6YMk7IxJwJde74svjOqAuEh/iVrPsnU5f9Ss
qv6O4mX1hH61Yg/UrPalnodngPDSQwVR8gay6/YOzSCZuekJSoZnbuGFsj5TijyX+0vYq/0DNYgX
gdnNb2pVNPtQGPJPbei9Gb7yIhXdFi/ke0Pq+gLPjQRcLzVV0solejeRxyRB/mS4RL5cfqoSbzho
sjLSRAgmhyBBPMQK4y6tJHRP1oTSkZ52aEeWVrFP/aL/ESVR9hI3iuxEvQDBU6L15PcoTyjoPttx
j24K2oY4uqIyHhDrKB+jootfINDpncZSPZuMBJqy3NMcXRxf9XCyDp3Y+Seh0z9Xedk5zSjuBQI0
u08b2PCzLN/I+1b8Mz05iNggrJuD7CVOKfPjKgnEcLgE1j9tLu/8EX2e4Ct0/iczli+DB2hFPhCJ
feYX3r+WK9fkyvTCRdMqhBd7RGgpk7UXLfY+V7r0bbDil7p7iIU+2nCcNwHofNxpwM6jfPRF4ci8
Pu51AXvKICbDRYoi1BHUXQQtHBA/J5EVOxcaR2nys1AAJvDVw/2l3jRtlrYX51zNutaojGy4dMaI
ykHJZMEk77rk2Ao/Us9wZMvbjRkDw2odH/vwYIimA+ZTSbYQYmub/p5ewGcGNH4ZO1mROHUIJ/O9
o9ZmwkrkIe6QHhjr3/TdN17/2xgDJiU8LqPlXHIo5a533BitWqm7iQsWCXSgPE06aZVV/fk5giho
LpIoJDCA/a+tmEqQWmZkDhc91dwuQIxJZejml2oxa/628R1Xto9WjAr2DX+F75z//uEpyQ2/gexQ
Hy9hU57CQLMr82s5nlUmC8ZesCVretBq61OGlklA95G1jlZg58apNn5mIFezKjne/0nLYBjfTaZI
1g8mk8rYco/HofK0ogyni++ppIftUMO7ljQP4chDfN/U7efEFEbmxfN4L9NTC1khJZvS6RLPqjAh
0ffey5Vsd9/KStDBU4Q7YtgepC9Z+GKPOy0T/LCSLrHfNfskCZtzIaq5XZhqf+xHQXZH2rfQCvr+
wS8VY6f3qrGDn83cad3UodzsGU+xlWcHP0jL5yZPpKMh9oYTVC0qNoHUKq4FFdxGxPmuW3r9nFCp
wLVoVEKBiS/HhbsiQfncjJTL6Kc7SgbqPkD+97fa2npx0Ay7Gp3IRuuEyd5wB0VP9m2a711lF1vV
vJUzMc8Q02xCDAaa+vnvH07p1Oair0uZcmkIRbPiKxJIlbUF97iNqt7phmdIIB8KMMW1EeiouqCO
UuVSxW9QtByisd4nPRIwwVacMl/g5cYyFU3+NeNLQEZdWwoVyK4bPVcuyXddOBn78jhGx6w6UP4R
Hqbc6U+aZKdbxH4rp52SHXSCQB1BGywJhKI+5HOGk3apNP1hLEfV0bTY2t8/7CtfCo816/XMqAZ0
ea+Xpsh9qA5xZV4aqat2Rtwk9lhVT1MTbinyrVrCWdBXgu+AmO/akip3iTz4snmJNCHcaUbY7NRW
TXdWzkz7/UWt7BzDZSIIYKhRmBxZuH1RqZs0iAzzIpQqmtFUn9DXGba0DFYXNHs9WIZAHC2tGEKt
NMUgmJe0VqpzR7wW4m/b6K8GEmL3/opubBEhzmzKtInJ+KnEX2+eIfhFUoSJdallMXdjz8+VgyCb
A5eaOZwtQcOb+ef50IH4B0UxT4GAZrg2FzLpYhaGIRAVJ7YFwbXl/W0oPWJcx75NbSWeLmN5UNuO
gafS9ivvyH/adwJyN/4G2vLmW/JTZgnTdzoJUJCLbykhzxrWXeK7Y87w81RXv+PJ3yJ0fc80rm44
jQeRa8DUF1AuCL6vF2w0bZ4yDBS4Y/gXd/KsqZ+Eb+ilZjXEKcl0UNSzFn8pgpfMHx25evZl8XHQ
ncq0NgK1G6fGDwF0zMYTDYN7XHxoUUrrOsKtuY0anYIwAd9eNQXzZEZmx6GycVFWrFF84R+SD/qR
y3kHwZOEhAnbyC27yeaIA2fqdiIamcn+/vldNQTRM5Efrhh0zPX+4r2KuK28yDVN4XGa+pOVTv9E
ZuwY/ta47Q0kj8MLRnwG4ygQgZBdXdvS0kQ1mUyL3DAKLkPxPZ2OYve5TY7d8I9GcCLqdiRBeQ6o
e6JQAk6NurBdoYgY/asLyeX+ym+YDd9/DkTBFPGotBK8XP+cLG2lsRa72B0JOI5hHWWKbVl9YRd9
8GAhQvw6DCjsyRalykjKGdjT4uDcd1r/yFYGjq/Vm9ODNw8aDlgCKTnP9MxEabO7+fA+MymEINig
xq7XJ1+QtPkUm+1+FDtb/pJXiqPkx4xeIhFLZ4oBDJGTnWyF5rfZ0ExGQ1FEpNFAv2+pmgqVahI0
MOK7uf5I2vQSxW4ZHwP1nBvnWuYYCjT6xXgjCbt1pNSH56oIQ32AFd+bdR9WDv2Hb5LJxy4xmx3O
/KbF7zbYAoasOK1ZZJPaOrApnodFBNkFvlhpgLTcUDIHp8xEUp3OFHYbR2t2BguvhTg2npGGwizI
vnAWRWSonmb2ievJKQp3h0qjZhs050w7KkIGecPoJB1j5vlgS024q8zHLvkFzmtXgYhRhefUizfu
+U2zk9NOfYtXHmoC/k1drFwPtELzGuB3SZB8tjzz3OXVT60/aJn1syw6Z/Q8WxhR+f4XsZomHg/3
t2Rt4wkIZ9a/uQ+5nEERhD7TuzxI3WwAgSgN43jQfFjY7ltZ8WYMdc/4GBQ9KFwtrnQUqVkvpU3q
pl3iKGV4HqcvUxp9FtL/aj0ADpj8BHpHtej6onY0rLpA1dnOLEfi7dz4w8YhWrsQ1L2YUaeDwloW
YVkoTb0ih2HqVmCWnbrXf3pDC0mjkG1N76zdeNBnTLuwebwEywgwTkCEtGWRueNRhP2g1w/xeBp0
1wtfW/kijF9K8c9vOxw8IBdYHgCRJU2eoZhTmgLMdeNO1hBa6QTbEpSzKL/dPxA3VURuOXJxPNmQ
J0vy8kAUVu6PuRplrqp8ac6QQosUsay3pn2KqtdKLjeWtXLvr8wtwjOviowpGbPMFbWckfhR6XZt
0fwbjgPioZ1VPSimv6XavXLmsUniTd0fHailarfe1ZInTdiMpH+nNjloauFokxv+MQgTDwKzt8q9
IliA+H7p1DwvFdSkzlw/dJrIOkgo6r4xeJKRuYqkk/e/3DtH/cKHYo5/4Num4W0uOgxeZkaQbKe5
GyWT/6SEarj3mri7yHU27MTJrI+9Lw67xqd1VBWyeigrWXYMQYcf2Y+Hg0rB1Mk1RB4qQakPEO4r
TKeqljNEhX4uh0GcuW2Dndzrmh0FUf4oprV0srweCiEflYJMb9pDhb86hNYw7otijM9VVERPdRlq
dgdu+S2RJsPx2BQAcD1O3A+y1xid6mOVorHXtXSYhLLZ+YIcPFBOLR5kSqqf6qmCRtpo2+P9LZtd
+HLHFDqts0w9ifdSSrSSeW34Y+6OapoeFU/KDgJ6L45mUNYc0kQ6dJVRvVlJu3Xub4vFnA3knYnE
6ZzPjuTaHQaTpdSpSgbUMuusSk4nyUdzOvehO2jHuIp2pTg/d8WhS9vz/VWvnX+GKAiTsUu3eWG6
EMzJLJsod3vTZHDjaxcWrjH75I23Zc2VfLSzeEBlrZVzlAVz1ysPSvyWfRJVwTa8b+bMi9n902xR
Y86/e/k1P9pbnP+G0VMfxEXuVuHfZvfaQ1VqPcQJ1S5Oz/0tXHlqKKKAoJvJbPm3+fH+EHvliIYC
IbEyt5RD9dyZIdV+ExWxPmn+vW9pdROhd6NaA1/kjWaG16V5kqUsSu2e8kFzTLqjehRAk/ST0upf
QIXqrerbOxPvciMpATN7QcwHF+jiwwlWR+DZCTjIYCcVyI0Htln9CNUvvdzaWhLt/fRkavHBzJ3c
C3Y9AXdkayeyUjsWHvzWIcqWw11jPY1i8qB3KFRoYArML3++NdQriP75FHPz6fojGO1khp4W527W
mE4x6Ye6iHcTRX/B7A+FV+7FMvjKFMzGsV47ZkykQBpH4ES1bnHMzDKVAiUqctcEnF13qRNkv0Pr
p558iazX+ytc808fTC1jwLbIs6qS8ehapVT4Z5iVpKR/NnUgdsokV3umxxGpS9I/ZSmdX66PhhfP
8kCzIRPqHMc4ZJ8nvbVH6akoi90QfkviX/cXuXbCmYI2Z24SifnhxX7GStZOelflbuCFdlF+yhnI
jD+JZrSXrfClT57F6o/LyywPVVxa2TO0FNmb65NDuiMXehsX7iQZNaQ/5SnT0tSWlFJ1EmRDH61O
Q/E1noRjMEzDqQmC/FBaGTwAygTlmh7+mnqr3dWl2pxMqUtOmVd0J5l31pOCdHd/g9b8NeQh1O/p
TvNYLSNnS/Soj/FUeIPVMYOTpmczYSzQzwXfHoJqC1q6lvlw7ecqP6ygFFUWF2tKErRuvbRwFbM+
SP3nOP2eaGfPg0viEw3/Nv/Rmf6uMIG0bxQH3yc3lq4HrQrEKoAlI7e2yEfaIrNGznnhNlOx9+JH
8vvPjWI5amjuS7n93Ma/YHzQh4ehei2T1rYuU/I4aolDSklU3D8G4lGI0XroH7okgQ/zwY/sVNii
bVjforncSh2dYvpynjdQh9qyxIHf2fndMagGUtWEiQIkAiYnquTkIcBb24M8lKdG08YXORrTY6i0
1o7GibwxXbwaTRjcHkYd5urqEn6gtqXUxkJRuGrh70vpVCO+7p8z4yETnOlVMUbURl7in/fP5W13
iWuEpogo06thIH/pgKnrjM1kZoUrhtIBDHDOkLX/KwkK2/S1f6tiSJ1yMP+Os0Ocoflr+s993zt9
MfFmCd98GHjU0j8Vwu9aiW1zk/xgzbEwvEl3mhxNAl5+fcsLyPN1cWgLty/6v4mvLEeoGbdWzbQ5
ywWj/EpsAqTpBHUvtHl9uL8776/k8ijzJajdw/EyM4Bem2/MNhPMrCwgoZtghyuHlEpZZPrtd4so
/akvdW8G3k8owXC6T11XwotjdUp9bqJILuzR8ItHUa39v4qspSHKgeqeBlkt+rl7AotoqsTfN37z
7NdvfvOMl8XbgCxfzh3rkeiXhSpyjuTxIdcQYC89O8oI1np/n35W9MfAc6ZKdeBD2XhWV88wTyqC
7LAd458X70ATD7ERWXLh6ulvw3sOzJle+TUpvk+V6dCB3Vu6LZn1i7UVN94Gc5zemaB0plyYNSev
P1SZ1GVmpBzjEEAVXA5G8CvdBEJvGVm8qOaQWFRD8amy60+53X2pvWe/N+2uKnZRdEqTN+W7oT3F
lAmBwuzyghxo49mbX7Xrj0uuAVCBDj8Qerz7Yp1a6anN2BfuoCYHJe2+dOIWO8tKYYS8AupeKkoo
U3Dprm3AKCp2Q5WWrjQGTgx0PkH4FjT6OUyfAh+OJWN0SvFr7m2sbW17Kf3M6DTwlwxvX9tNc8VE
sTIr3VqzCJCD1nMETSmZ+vI3cZjzeVjuo8Ybhfcgr0fL4tpWNQgt5IFV6WboC4WN+lygWGgwkiv4
ePeyOBWR8Ch7EPtZ2WXjgs5v/Y1tHD3PM4kHpaBr26U3jeXA2IdrgcNjcJVX0hADHVBTZFvMQg3l
mO9qHQrDqK6TfTaElWOOfX3O6wreRvTl7Pu/6DZE5YPP0RQ1cNr1yzzWwzloYy+WrpLJn4Hdvepd
xv4bP3NtRIE4OxnDlqOYv+VyD+ayDUZhOORMX++BJneMQvd56XZ1tDcCmJP14jz2LrVSuRyRx/Rt
qu1ODNdhNqJS400ba147bAyHzLW4eRpFXfwApQUJTouBw6a3hEWJbgeJzkOL/sfWWm9jP6aUP5ia
f8qHRDNq0nyKJdi2u3z6exgiXtbffp/89gvpYTIqp1L6p1C3HFEd7SFOH+tOdfzA4LkXj6N2Goot
SMna2ukGIKJJuC7e0GK1cWmVsZGULpP5tpiIKHbCjJBt7PDasmHLm0t0wJ6Iea+XHasJvMok9K7u
dce6kO1atP4t1OLETO7+/gFec1kUYsDGzB9UVZdkO2opKuHQWpVresK+FAtH7Ew3aSp7SCnBTJ3w
Jc8FKDTL+FkPDveNr7hkQK2zNi0QKGK3xdNDaTk3IOaqANF8yfWfo7HxoK/sI4k8IxooCTMqtnQX
hSxmgzi1lcvkoiDTAJ+e5eTZ38J3rBwKkDrgdN4LIjQtrz9XVY9KO7VT5Sbg38VkP8KqilrB/b1a
NUIoRU2VPh/Qi2sjtWiESQHezp3UyikD2OFphPZb0ySrO/YfK8v6txh2ja627FiUdgcjERxR+V3K
P8zgv/kyH+ws4wFfDMukx87UnE0Pcg2/sq3oWMRbzmqla4tfpj0qw9yMw1wWOYWsjfoolznfCX1i
CA6UjkpritAssAfbgggScsDsSGQVvHWdebz/1db38z/WF0cjCbO4LxETcmGAdxSlskH8Eesz1grP
5X1Tc4C4eBdmln1GvpkhmOEe1wckG9TQy+uk5oDo4kEpheQoyB2knzTmk14q4M+SxVmXMH3WAdHs
71tfO54KfBn06nmT0Ey4tg7GJJdyIPvuWL2ChD8kXWRPY75hZSXxnKeQgJG8E/qDjL82I0hZ3cp6
UbtlKDEdVHaHXJEPyCo8anJ7sHzhqUhP0FicLb3dRZNy0DThdH+lKxCT+TfQlXynh6fTcP0bZAPK
Ecmsahd60u+F+ayBukVKcz9aiY2eTUvKXWQCqg2yLRt1ZpdS+SRMyimo/EOnfZGCrXR8Nnjz5Qne
ifsgc7nhn/JzpHvh7KldQZiOI0Lx5viiVD9M/1USmbbf+AarX/qDtTlG+/Amm0EkCwkQHldoCgaL
2tgedTeV863zvHZ15pTk/1a1DDMSUYiINWu38Ww1+2KZk93I37JND3Fb0ORz0sSknq1AereMZzux
UIOWoUGX4ByqfXnvB2eIO+xaUvejtrF564v6j7HF2QnTXEs1H2Oov1vWd998o/WmUHy7f0bXfMHc
cWOyHOgc6tbX32gocx7FYWzckvhfzH522rcOvFM/HMX4i+w/xvm3+wZvL+YMt5rzZot8HymixVMe
Kt0ka76QE5WWTthnu1or7RLEMshUSzzFT1FbHrU4tDXgAn86xgcR4txVn8dkgMDIy+E6c/T9MM4p
dSTWGwFLVDV23cl/uqdA3KGsZT6FcAmesMWn85tREyddJ09uX4ezf271g+EdJeFRSTpUhDfQcje3
bGFt/sIfblkSC208iloB2MiVvNbp1dAu5S185S0+cDZDhD2Djfl61uKgGJnlRZ5lFi4q9POcgF46
iVE+DL4o2OQY6qVXItDHJFKn1MzyoyzIwt5MWuVQjc0jD1lpU1nod8HcMrx/pG7u5fzTgMTMWS2g
omVhfEwihDkiZGPrkGymyA4K3izR7L4WnxV/w9ht+eXa2jLwaUvNr9oaa0nBZBVcoWrUOOhWOHFu
Pot5Z1eUgpoosLm7pSGd7q/1JhBeWF98BqHpp6SZjMLVBA+uL33ynNAotjqS8wm9eiewAjqEyjaO
QYNH5PpMmUQHZuexRjM9TsUp0k6dwEDQOaWxYWzcllVbFNJmQkQJap3FKyFOkZ4HkUA5yxgRECud
wXs2u6daFE9lHn0B8buVNK1+Qub7kYLQiRCoaV0vTynGqLWGuHQ1BsIZofxlVJ/LXtoXMUpKu8qQ
9vXYN3MPY88Ytnv/C97mUfPmIjjAKwKRIL3la+vZCHNLWvEJAxV28/w3kOhdrjZfAi13h0h47gyU
gnv/VZ+22NJu3pR3y/PAAMN31LcWodeU56mkxX7pNqV4bKBnEX5UtXWEZuh8f41rPgmkgITWBgIo
MOhdLzEKKng1KhJ/MUGL0C9NxQnMit4v3ZmN+3h7IbjNYOXhL5ppy5fF664dO9XMpdJNpmRyBqPU
iTKaLZ20lSNDueyd+Im8iqbP4kYISaLzHhmlG3yp28jOB9PukyPMs2OgOLp3GMqDmb4kwtf7G/nO
snZ9E7HLQQGtz5vCVMD1Tg4N+rVSHZIWVDIN+oAIUhsIcEKxEI7QCsh03/SI+da43/UMyjNUhm6B
ZTJVLXbJG2hBiLD8qnhV1GDYV5n4ZYKN8zQideX0Yp8eUqE8lJ5IFKOKr7nqB8/xaCjQeSQ9nARq
dwgrU7IFQ6g2PtxN5AHFBqM9c8OOOP2mYT9NZWcqSUBKr1T7qAr2YNMPOcyrF+pRLap0ttx2+/vb
uXZYaA1aOsxydKSWAbkG5jk204L8e7JAuooMxDaTWG50md4pz5cfDTpZoPt0vgn+F/5FyKoccou8
cmXt0Q+Sv4axdgBnzpy5lBmOTRHtdMGCUqffiWjS+f70EkzM6SDvYIY/FT3lKzJdkjsFdcE4+VT0
DMPSryvKb/f349YhKCBxmbCCipqodvmWxUpa0MFMKzeNP0/Do//mMfAibcx73j7PGOFtp86NpsYN
7wR902GyTGo3sncpm+kpCjunDdQHapM7K9gY7r31PBhjYAJAKtPxMHpf35fMs5j9jysKOYboyHF5
EiOPIGWLeHrVDP0XJgDn6v2yjB40XB25Fiu3gepiN+VmSMVeEU+M925xTK5uH8naLFEAvf8yka0U
yEIGVarcWn4ILRFqlhMC5nbi/+U3G5u3diXpDTC4zvwkJfuFkwvDsvQjGFncNhR+pTPBc2AHiMhX
dLAlaqpi8ZdYbmHLVo3SJmAmASAlkxjXXyyfch/EM4UPoz16Hhx+XWhD8JM7CvFGahzj9tf9Q7+2
oTxJ/2sQCOe1Qa/XmyKdBDZU8ITPmlX+CKRmV1RlahtpnzFnrZgb7YhVk3BaU47AHRBaXZusjNLP
orkQUMZndZ/g4BoJmPTRTzfneOb/1dL3wMQGzSQMCPOBuTYFGbpEk4cUfxz+DglOnUg9yLG+k7Rz
YGqHUny1qi1S+zW3CraItIqYEe7yxfLMQG4UKS9rl+4uTf1mJ/0puxydc+Yz58HeuaRJ3/V6Veh3
5pkqDTUx02uU/T3UpwTksBXsmTjcB37mqMFW9eI2LsUkVCzv48Q8wfM3/ZBXmUIcqWOl1G7oaw/G
tyhvj9JrAuUj1ABfyUU2nsMtc/PfP5ir/aQ1PE+tXbEebQ+G9a6E/CLOflTKsyQ/FiTI96/BqkF6
UvRNgDDfIDMSPzeEtpBqyvnadPDN2CS8MOMjcrrpyeqHZp83NBQ8xGY23Mya8ySUmSsANKXI2q6X
alZKBNmTzs7W7Rw5BfXBN6J0l/tNsru/yLWTOY8kzIPg9MCWyUUXlMNYeWHjJmNe7ptezmzDx4ne
t7L2jH60Mv+KD99OkSYpFq2ocfXEs8NI26vBq++/qfDb/BeGeHNmDAnMfMs2hd50mtV4beNWYunI
QrBTurdQ+quxtgyt7BuqaNY8TgFSFPDK9YrCwqrixgg6tNmjaS/GbfZieH78p81oRrXmoRwN7akZ
JrjwVV3i9YHfQdeMy30D0+BOAYJOWnC8v2sr541qzzwiAiUCc5uLDDNNMqtSCqNxuzCz6Ufa7Joi
bVF7rPh4wHnMoSFWwmFYDlh1ouqNVpi2bqAjiym0WeQUff27A1R1SBnReSp6vd5wGqsroyJDMEPd
A0at688UR6kslUKAzfCfJvikpC9CuJGBrJxtEiyaYjBtMV9uLkzA5lcPJsAatxZpfiS9Ju+EAtRY
iyLPrgb6snHEV06eQnecvJEuGax/izMBHMIa5UBr3ay2ysP/cHZeu3IbzRZ+IgLM4ZacsGdnjrSV
bghJlphz5tOfjzrA7xluYggZNmwDAlzTzerq6qpVa42NPsFbATPdbZdY+1icIRgh4VGi4bdwCc2b
DE+P+5YCB7QrXvWYT5qjnKWyOJhJdr5tbO3xyAgFIe0PCoxZiuvPVBedGPih1rsWmrTPQZNqO0uo
ZJdZJe1O4OHlBKUFWVopyIdEDOX7Tta7QxXDjXL7l6wtGyA783/kITMbx/UPKdWI/qMR9a7U6NlR
FQCsVtKw05vso6zHLyPuveGhK+VeIEOUkRiEZOICnsFrk1Zd1LWlCp2rTyF3J0i4XSWF4cEq4ob+
VpE/t00m7sgthGfum+Ih9S3e1iKQatEQtgQ6V5LNq1+zuHoEqhJD1+udOzRisVMQ7N53uiU40Hlk
uyFWwvu2UJhyaev2Xur8LUjGyp0LHINkApTlzIG2MG+VTZinadq7GRetUZnfjPqpSXVnan5P5XQX
eOKW8unqgi8sLgI5Y0oWuo1YTAIkKrqv5VvsVXfznAFUS8bjGHy+7WEr4YKKIbOJlJfo7i0v3Bwo
cObp+eBOMBxmbm8NtjdSpNjSCF2JfCrFHob+GGl9P5GiGJ2mQVs9uBGMsW0J5UQ83WfSl9urWbFC
+w4VaaCrFJmWzzwTwFKVyP3oIqLyiITtsPPVZC809RYnw0rU47ZFFw5MGONyy8qc2Df+BF/P5Ead
LtxDw13vykIuNxKv91bm5jYquEQAhX8vzmKp92MJ/17nCmEO4Kyy1S0czvsNwwJNMt5yYMZ52l+f
9jLwBd/3cLd6LPdWCR7aMCIH4butsDI/0q6fObMhciBayeR2S+XWmLS0k4amd8XxSVCCxzKHKmuK
znMHSbaL6WsW/PL6nwgxb9xPayucEfg65U32UlscKMXvAol5sMGtxhI9xobpu9xpzN+3HW/lS4HF
pfQONQBsk0u1h7oTUJ9ECNMV/ZeiiOx2+nHbwPtIxFcCOs7/HXJ5XgDXH0rquqjSM190KyPv90Uk
qrz29eEVxNIuS2e9ILQz9kOvpRuX4Zphk/obDyuQRNwJ14aNWpOSeApF0L4m9DQHfUA/RHAG0Qk7
+tHJFlPoyvei58eXYpCLmtyyORSaXtyrXTC55dDaYn+nx509jMfbuzkfnIU3MgBAdYszPM9nLA5W
TDGF45pObj7epfWPQFERAH6Zy8JavmHqfYBlMp6HPdU0NM/esdeNRTb0ilVNgLXNw5B056nXdz36
OoYwnW6vasUJVbSjKJSygTB3LrIFKpeVGYqd6HZpYjlGKwa7qiqLjaO88oHowTDfB7UB7+0lHY1n
JJC8W4Po+mnvZIk7+aVjbBG3zO68+ECAbaFHxOfhoVmqIcZhJTSeoIhume7HCTVrxNj9BDXMo6JA
eZd6e1n8fnv3Vj4UWC/YduGlgWhjSTMIvtWLY00Q3XbQEFKoU8gXo36yY708NbElbnysFRekUQel
D/Q0sLcvJ609qVTVUi8lN32utMwpDePgSQ8m8JIh2xpRX7MFi4SsEQJ5xi+BEHkrW0Xt6ZJLzTgM
h109hE4YBy+F/NB/uL2L76k9mFRnShfqZBWhWXpX1/FCGaU2qpJadgtBPXrDUyD4UD5Vtg6rWSH+
GGsbxl+YDaSDmuVPSeftxSDbT31xagPpufC7g+hZn2//qJUYdvmblvxnrcbAWT4UshsX4X4Kd4N3
EPT7Rj2m5lurNhsHZKVhOFe+KHyBIuXrLueahsCcaN3Foivod4mf2p7yMaySHXQ8RvocC2808phu
Otxe48rh53pADmQWO3sv7Rjmldo3Ria5TToGdm90A2NmnrIRzVY86crKfIguKidGqnbGVEeSO68r
1xjekBoo8ifHl0dbiTagEmvWZq1IAgGPEoZyrq2lVKOCuOwkt0ZPGN5x2XtilG5odmm94SErh39+
8swayhSYtWVlQ9biQvR8VXLDythrURfDrhx1UNKCKMySraLvij9S1ZCJNijwKlx21+sqtT7rtdGT
XKuvd57uPzNoHmkfpe6bJKBO07u3XWPlTUdqx/gCzFT07agPXdvrKyNOsoTOuEytq+w+TvlvJWuc
TBpPmrYfcuFgejB7xo9WbD123rDhNO9Z74hvc58CDaU5mV1eGZHRJLrpl5y/9J8x8j+PsH1B9X4S
Gv2+MBR7BHoSV8qRzOkQSeL3ehgdX+9OZe7CcPUWHoLH4syU5u1teT/mNf8sjXjPuZlz4EWoahPE
LEqDd33eVDslwab6Wpmu1B8S82sUBfuAYistlfhXa9lIeHcVqNnkrYP+sxZ/wUb7GDHO4llbP2wt
gPDDwFwCJ7NgFll8rySD7h6YEPvFu2JEiyLyx10UFrZhtHu/Ne1RhZkgGY/1pkrLShgxSFUowc6y
7pB5XbuKVPaJ2pi97LYtmnGd0JUAhYUtxZK148aQCWwmsBTMc2TXVvpekzJAMbKrlp+GPtpp9USV
QTl42RbNz0oImf//4HRBHL2PxXUUKgEq27KbTcouTv0diAY4Knw7hDWiMPe3XWrdGlmyKZMy8w69
XlfqDwqD+ny4NDKNQ6mF1t5nGu4wwEFnD1QTfgt9kP19JoEAGww0tJH+AKGvjYa6HgeGMco05j9p
mbEDrbpvhae+aY96tlWQWcGVcbvwWiR9nt87yxl6tQraBtFX2ZWEaZ8jANVCfqD7yn4Sxx3Dx46n
F3d6+OyH360ium/7fwrprleYnR/7jQO85kXULJjm5WnMnNtitwe9l8pJnmTXHE9W/bnvPkbGh3GL
qnvViko1wQDyxI2ziBJSN1rG0MAoKkbJq9QNT0qV5kfNbH54lr4FeHgPQSYmzdMacEXRMng3hjLq
UZrHRCw3rSlKV0crPoACPmh1fD+I9Qc/PGfdz8LaN61qT5a4l5Nml6QG/23sjHKLD3ll7ZxQdX5N
iLzal2I8U9YPWZQlqpunR2voYbdIbW34CAHL7XPzHssPFujS0GKTfU9TsmSIMaQ+CD1YCj/ejS1q
qNbwqGTxh9E8wwVQSadMRnpjSj6ltbChI7PyrmFKk0SDe5nXzfLhGRndVABeU90p8/x92OTdnRdV
opOroLtvL3clyF6aWsI4UOIMxTIaVDfNxUdhSD7G0H/dNrH25eZRATBdgAJ5dy6CAmzDRRqqqitm
jXauZbqvaZ8LpwGZ04O6XaBfs8cnpMjDq5CZuYW9DHUYref0uN2Y7Sut2enGW6GpO7/Z6EGt7d2l
ofmHXGSgUivGEfGAvSthVchCuzfd21u35ggcdfBwRDiA4/MvuLBgtlXSDXKtufRpSvQ7DaCyGxCb
tWNObf5fG4vtQtCiMMS00jAw7MfCCeqTJcQPklcfRvFUyCBUp+LZSnbt8Gpp3X1bvRTtWy8eKmYQ
bi937ctd/pTFhoozg20KxoAbMtnncu3MmxrCX29t3fqrG8slRSIPFTWIruuNHbV65M3IxiYJJDYZ
CltvcrRRMl3Ldakxk9XRRJ7H0xdGLL0smTU2NNdLmySxY6kmzyw0qo5G1e1yT/EfZak7d2pqJCCc
w5PiMYaQt0bxaKrBFrR8dXO5mJn2g1oThPn1kmFD8sYSCi03l1XbmB684DXxIue/be2FnUWVLmwB
aomdpblVXNhp9E2FhasTNhKNtaNHV/F/i1kcjLz1Mz+oMMJCavVnb24Bfdd2i51CXwpyUCYXF7eA
Z4EaEa1KdwPrZyVNAP6+TkrLa+/3X7s8vYE/YRGmNEqq11/Fg5ilC9UMOwE0KTWSCXtUnqp9Hofl
E2M2W+taK4rMVUbaK0ysgdVafB6jqJsqEkPd7cWvcg2Dv/Fs9A9ZnT0nge/osB/Go/4a6sdIt1PN
uDObU/emxhB/7LMtVs+VTUY67/8vWzT2lqW1Vs2nKINfyPV49aT5Wai8nVE9W+MW8n7FXa4MLXy/
rVqzALOAu+i+TTMR/ta/v7JxFIod82w+meCi4BnTkxYnb/6O8mAXEeXo2tW8821nWYlaOAlvROo5
QGCWnQvIKhvTK1od+oYjPWE7DM7QyG4E4ZWWs0bHmbxapIegv+Mu64om0EZe726ZRONjr3lvAiQ2
u64EWWQkmQidsRVAhapqxUnqTPMYTzG8rwCA4sPfr5cyCNgIgucM8rs+HApIyTHvEsOVrDdDQzhT
P5T/pSsDuIOxHjgbZlaO5f0X9kNfGo1BEfkEiYkiP3j1BoZvzc8vTSzX0fpFLOWYsBRqRoH0vS2+
tAmIfWkDPrxlaH4UXuQLgRQMjACUhqtUX+PA3E3dm9+6XbvVc9yys7zZBE8XzbbFTn2aeu1D6o/P
RRj+6sSNFGvN4y93bhGGtcxMusrLDTyeAb3BrgMTxv7f/8HN/vWAZQ4c9n3iSXlhuJFIXxOhqi68
T73dbSPzlly3Eajm0W0kpacpgTtffxqjbTw9GS0Kbeib7YlIsqPHo7Kv8slyQrDsQegHd4HZbFX4
3m/hPOMPChLWF5LRZcVrUpqkRV1CcVHXc4LoxaDJiXDh36+OgTyYMUm7oWxbhD8lGhTDUyvFNfvv
BmCsntp6+Bh7p6bfd/kWaO59bYPHD3cXE8jQ9ZNZXe+lWFdlZ8iD4tINZIQsCvdym9R7NTR2BUTY
U9NtVH/f+zsGibf8Pb8Ol5qB1jBUNGAkxe2HfdS6FTD7LLn3rS1Fzff31GyH9ggtcKpRSz5kxYdc
MafT5VagbRyegKat+NIWbHp9Nf9aWRyqIuw1gPSyAptHZ2v1cS6cDz48MuNGOFpzPfqadKEhr6Ks
ubh2kzotowhiIFcVRCfNWzvMNdvTN6ysL+dfK4uMxh/KUksblkM76NDHz5WC0IBU2aW+kdBvLWfh
5ELAmz1naNzF++w2OwflJ9P4dvsgrXmAPhOO8/jnxlvmg9M4hVqjcJCQhlYfojTsXmamjo2+0Fow
4iXOgDnPZFKExYfJrbZP5KlR3db6YPovGrOHZws6k0LuPviCUtqhPAwbKfvaoYXJbH57EIvEJU5F
KYs26lAVcOFb3JvVL4inphT60G7cIWh5uL2Naz5xaWwRIUxvqJOoEPAJ+akIv6rFKUC5XNtwiLUl
wdU/vyAhyqEqdx2HhK5pJuTmVFfuo0/asJ8s1NMeJT24a2gj3F7Rmq0/BXgEZZgNWn4yJSnDlhik
MkUWdt/0PLV95Z+06fZRsbF3Ky6I64ETIM8UIYufj8FFEiGr/qiaQ6S7vjdVpz5BNiRK4urv1zNH
OQZGQC0R6hantmI0rGr9mLQrawF5dZrbSZWT6xBACl70Qwv9L7c3cMUlAD5D0DJ3g6n2Lz6WNqmx
DurVcAtOH0wtqeYYpfaQ0Gp3tFG8+w/WALH9oXeljrdwwCbuofassTY2GvRJnU+ncoeIwdA6gzyZ
P3QgEVv6HPMKFinGTCWJkBKESRy0RVxv21AZ1YlbSigZXlacKbWF7BRl5nPuRS+Vv9XnXYmHMlEE
iC8jWvA0LtZYIsJupbWmuJ7U7/T8exoMzjRsAZVXv9uFlcV3y5RmKsucuCFPd0on2VnrMzXeQfyx
cY9sLWexfZE4xFrEBI4rqVN7SKX8u94nNLq8ckuZbOURDraDTwWVADFeEpc7p/RB3ka+Cq3ucFQn
VxjD19LvHjJqJUnzbCmOPOZ2GWd3ldnBvfmiINXoO2hVTWniaGWpbDz65rW9cx3GVZjom9lPl2OH
mZxWold4CtjLp8byfo+J7ITPgX6cPLeoqXfHvf8fTgjwgLlZBKEL/GbXYQb6CGaL0oISnCLbhpgd
uvhDOv4KIDO5fRRXvisFHEinZgZNii1zvLuIZ+i/GmIjUMoZhWdTcOkYdPrG63/FR69MzD/hwkQ0
jUVUKw2v/2kKj2amnyj8dTsvgkqAaJNvrGglQs/I1RmrA8E4t/i1Ob/r4UcxPe6dPPQfLMrrtpJ5
Wzw4a/smS5TtDeheiCeL82Ci+RI2Xay5fhORzUc0naGH2OTUX7nYaHWQVc/og1lh5noxtU4SP3YZ
NW51HzE/n2TweQg5zbw3caiOt31hxc9n2D7j0MCCaGotdi4FKJuoCRVmz+qODA05fbdrqh/Z+FYn
wUFEYz3+9B8s/qGAn2UsIBW8Xl5h9X6n5lgcfflNCYL4vk2Vt7pqDIfpCO6gJAxO3SgIjILCIXvb
+JpfwlpCfZ8NRl9mYbwkefFEoeGMIfiayt+GNrATr3Ziy71taPUjMvOD4hbPMqayr1epM/SlqxOV
PKFJ9o34q1G+G9W5aftD329s6AokQeccU7nHZUBm6ovD1phGlEgxpTazGw9RX775eo2U2q88Sx1q
V04tDMfa917pt2+cu7XtpJNOmxcdckZqF8OKLfhJP7cmmIj0DLFstBzl3nO0xnoxpfD37R19r8GK
4tKlscW3a9CUZN4e2iMdnssQDRRdFPeplhSPRidZPyXAm3ehEuqvVtzdd+lUPAl1G38b0VU7BJI5
tbZH6uo7dSxvgdhW94FWrEx/GEjp0qejoJf6wUzQYinzn2PzTfZbmALSb6m32Y2dV7m4mKhZgISC
ehkxxeXYWuSV5f9H1nxE2GDaCdLOy4y7poELUrKDrLShFf7VDOlBlr7f/gJr8Y/oJ4J21wHwL+Vg
GnOqRzA3hmvmz34ADbh8/1+eewqEQkD0aFVSAl8kAomWNFRUqW956UMOGLHdmstePS1EHSbkEAUC
OTB/y4uraZSy1Bw6dHNEwT+CNT4lFpolpuDEkL+XvlMN4imseieC7fL2/q15CbNf5NxQo/HpFoGd
ohovzPm05N6eeYudVBt2o95DzbAR5eagvfSRC0N/tuBiiVbSCXEHY5urB7AkdI6kPQoSlRMBJjw0
ky1loxq05hjgIQBqQQM+Q0uvt7RVqtGUCkt3i0KzRStnAtaz4+o/FO6gDPufmeXkt9RMSh9NmAkq
w3xJa6m/G/rhJ0xFG5fiWjoBdzYzgKTzYB8WkUaAMaakSmi4jeHbaRM5fZUc/t4XmDkFe85TGQYb
+XrLxklhmHbyOUsC2Mm+doDKpDK8FZnw9zEad6N7wYgaH2cJWBuLIRBI93TXED/1JEZT9eBJ9pRt
SQGt3HhXdhZO4DXD1KYRK0qqk2GeTVibWiPdGbI7Gu1GuWbF4f61xTjR4t6x+hb9n9nhxEax5eFO
MFEEV+/++hPB5DHj0njQMWGxWNA0Bp0F48WfQAGrkJLBpB5MlSNVAKUr2dhiNV7xOqBMEu5G/5P5
h0UqZjWS6ZkyL+Sy+ZlLOhDQD7cXtLprFwYWC4r8aRI9euvI6n2Nk+daCbikTrdtrMQ4FkF/n7oC
DLPLqn4M93VdjJnhas1J0n4X0yO6CnVsbUS4+acuItyVmUUQVztFEqqWpSR66O21Ko+PVkrxNsul
0Knr8Xubt9qp1HPrQ5AUG+FupSEIjIbZQwqGrPKdEr1itYE3ZYPpalHtyN14l3W2Or3xNLBNpboL
gg9y+r3VADJsaQCtQCiuTS9Ck1wK5RQamFawKSnNfVVNRymId4yG9T8zNXF8b9j7inqXWcj0eMlG
hW997ch90RmEgwYqlevA1ceRKJddbIJlzw/t4N+PSXDPa3Xf0BpVvQdZDx6iecwqMvNzHn+57V5r
Z4RLhtyHmuk81XxtvUzUGEXE0XTlDrngJJFjJxTFrSRr5f6kZ2PN8jDQfYO5vbbChECSpyVw45mD
YKi+Rnly6CHLiOB5Cg99+/v2otYyWyrAkCmSWzEjsHzxaZEeC4MnAm8GAzt8iM1dniMheAfu/Q52
1V2jV7vJ/Ch0w1tR2hVyaJ21VQFfC9/gOoD+8CizuMqv1xxryMH6I0VOodf3vdXd+WTXrb8vdP3k
b81Or0UJsJQ8wLBIo3kRiYy21OO6p6OeDEV/MDM6OkmtaKdULvSDbKZbd9Na5OO9B8SDKuA8U3m9
uHEUfAH5X94pFlgHUSsUm6oownORvNGuWF0Z6rC8hmbUg7a4mcwuQQ+2Y2Vj19w1tQEWvM8lu/Qf
g1DfuKBWQPK454WxxVnUGoBNNammO0ihFtn9mOh3hZabsQ1wJN9N4tRBfaLWO8UP8700pHtNjnJb
adCp9XLRzibgq70CxULvGdKrWRflfkhK5Z40P7sTxihC0a/eyILXjvC8NfSGRNjDliRzAS0vsUp1
0BT5+CYq8ond2gjQ6ybIeCx4Pea5m+vPHQdlNtIt1d0w0X8VUvltFMctVo+18zL3kYFZz1SZy0Ei
2Y/roWk09l7rHdrlR9r/D4PpOb5UHRs52Oj7r/kVVcH59UALAqnj6yVBhZWGOSQw7pT20pOmJLQ7
Rqs/qnIw/kiGoXNvx6RVe9C7zVLQ3HHWIhxY7VjrnUXWGCi6rY3TIaxzu86fais73La09rE4L0z1
sTByrYUTpwJUT6BfyU87IzyAs+kcXS+3GMlX10O2rcxgcUbDFxGgqLUx14s598n6Yyznp6aTnang
eZRYGynQ6oIuTC3yOFMLQ2nQaeRAMNrtQhhzbDPVtyhS1kIaWSIPIg20nLZ848lzw9oPQiA0HsxC
go4cSGBM3cG0vK23ypapxRcCDdLRl5qz7Vw/9qlu2m2InEwyTBsJ6trbnLl9hiHpAkAVsGRT94pm
iHU14lWUvUbdb8EAq5wck+EQGrGNWOveCl/9LSDKqmtQAaVjSd6KFvTiaElWGVkRRrUiv0/bec4o
f1UD9UHT6/N/8HWu+Zlfd5bDWbhGUHr92CXAkUQ1eVYCmipivnEprK2GZytZKVg1hj0XV2uT+Hpl
pYPhdmVz6q3qEHn+pyIQH9Gk+3F7NWsh8MKUvti4pDfjcjIxFav1vab/CpXPclseLAZPonTD1tqy
YNaCbpqHH/Or859flDQY1pUKKSVKyG36GIb3ss9o2lA6AoiQ26tasUQpfB4pIf0j/1tY8hEqhfCe
DLsopszhBfFFYjLVbKALN61y6yW7sodkXVSiKEnx1ZalE2C1yqhUgeUOdXjMJotbGw5YZxRyZ4jb
X6niJRsOshKeUHSeyagUqojq8uLKwBCV7ZBbrqYnv8owDZ10ECzn9iauhAxGGrkbaWNxP/7JeC8+
VypxOZpha7kSWHlbjGTfrvXwY6Fqx9uG1vaPQg38L2Cf4Txc+KBnBeUUKJU16yrX2b1VCQcdY0mO
yLDy+bat1UVZFKFnknf+ufAMMstitKrRcv32DNolk57idiNzWXM+3gH/MzEv92Lf4igIGe3v2DdL
dSj/HtAqhkwi24X9Fmfd2s6R089pOHU7MsVrU/IQpmVfsprO+NFFyn3+ViWVPRXfyXX+w5GiYU2j
CZJ6ip+Lj9Sj7g0Jq2i5RvhY1Q9y+Th81sV/bn+dlZIA3GcwxRMLwFEsK2oMbAq1yRCD2/ff6vCT
pL6l1q6vURvxX2Q1hpFo41utbuCFwUWK1Gm9ZvryZIGfQLdTT/ai9CWeXhkb6sp649CuuR6UYSSA
AO7ek03lnSiNmqdZrq66df+xy1/7cms2fs33SMNmzxaBoC+l7Ccdat0UHjm3k3sHviEtR1lU/S3L
329/qLW1MFo9Qz4tnoBLcrcsTOpGqiXL9YIm3gG9KqDRFNOnTM6Oty2trogRddJKCFqYi7x2cb+h
Bj2pHn6nfBJVyc7Dc2qR0W44wsoMNahwOiLUvGSaz++iXdogkSuKHhzFWnRg6fXJlJraqVSI65oy
yB6lJPoMoV61p9owOb3RC/dZbmTHNpWEl2iUup06BdMxDRRxr3QxMAMFMh4ZjU+70SR9f3tf5jRj
UT370/1kNJNpWG2J/ClVYxwapipcBlOevMp/zYTHzPuQdN1Ro3g/Wl9v21vL6y4NLkkeRIGFSJrn
uYEm/2N5kmHPHJUVb0satXYYSyR3HrwesV2pWy+nNXcD5DD3JSgcvXM3c0riMVZMyw377zA62ULz
wyy2XoNrngZX4QxmJo2kC3jtaUafmErYRJ6bjkYyE/zHRylWvjZo9drU3ouNgLoSemAZnZkrYReG
uWv+ORfXhNRDH9EEHFVNO8vh77JFBzU86wF8Q9GGr6yEVfLVuamJn8D6uIjdVjGBPCsSwWXofafm
0TFIR0fqHseOoZHIUWO0OfOtC2Plm5G6skSadAy6L0NEWQmQ94+q4Ea9fOwAF3uZfLDijaW9tzJD
RSh5cSP9EeG83kVfKrVhKPhoslWjP6PaitXZsrpREXqfb11bWbyeCtWTLNrSnqtnveOp+S7YGkx+
73yzBbpJMLFTUltmrJ44w1L6zENAjmnuLxCB7oTmKe1eb5/i9e3618zslBdO1/Zi6ilhjo9nQvUQ
Wup0L3nZXZ4x3nzb0nv3prRM34V3INzjePi1pTSsuew62ZrB86lnOqJ4MGjcR3Vkx8rGzbpS0Dag
rcQWIzUMIizZuyplaFKpKPg+zSFtX8SxczT1cexTR0gOevyayB/9XjgkVr5RCFu5NmbLM5PlH6qL
JVyQVLKoC43vltc/pOitUuzMmOwiPRT6UVbOU3CoS4AcofnivWbVQRT2gsHQ9YsYxF9Uz/xYpVtz
BO8PO7+IzRChMmb7l+O1gddpSkjtELj9t6wb7FB3uvyekD28yW3g+BvfeeVo0MX5I6wHkpczeP2d
KVpUDdmc5/oJoaTqIOGFtWNLO3XFb+eUEB4RRlog8Z7//MJve0H0p76v2WYUkb14T/qBMPKn2y67
snMAhInI5BEaCIl5qRdGciOMe0EgTE7lcLBqJ+k+BeCnuG+KcTeOP1Pjn9sGV+5URJeomxm0omCp
WtZKJKVXm6ypBNfI66Hal4I0q8ECYkbWemqGH8jbR7INEjf9KFDwbp0SYBUSTXVj/X3ncnZg+Nrm
kj6qRovFa3VXojqtCa6UanTjyvL7gJ76xpNyhYcAK3Oo5q1Co+TdK2LsBmvMFRZsJrYspyfVyHYM
rNrKaDpWc0iyfd08mUr8Apj00Aog6fv97U1fcyVYJcG8gsCHMXGx0KIaY82zDMEVii+1+aqMGfSI
f5208rxkQkSnFIoGy/JdNvWt1E9S6p8jH/5wfRcXT9YUOW28kZStreXSziLIGujI1o2e+OcgAhoy
lvflPIZQbITXlVB+tZrFpRFOZe1resxqookq5f3M3KDpdoYcX7e1c6seYsws2IRxymvLcdByYKQC
tW7/POVfE2WfqLtIMu9Q6XvV1FNQJLuoetWS0h5cSBdO7VBuIVRWbmIN5lGSTWoe6HMsAlovaHLu
Tap/np/vggKzmvJsJMFxc/JmLdwgzwUOC7T0nMJchxsrzUwjCKvg3LyO4X0d/hqqh6ZAA87/Dh2B
J4Zbbd85zbt+MsCw+6/BZRqYTVqlVmITnDNdR373VylE+2xeoIdcrfiYS8gvheciieqNVPf9WwXD
FHeQteHlS359vdK5cG+0E4bjqjjEpsZ9+LmnDzGqFIWfTPSDbh/xtU94aW/xZsyblABp1MHZaiW7
Ht0p9mxkZcdN1ObayeDu42lK+OY/FgsrNVkZ6qwPznJ8p42fi/oh0H/2Zm5XxiNgAnKe3H+S63mu
Spq+DdmHWoCYqzuG5UbAWQsElz9ksWIjDETQqnJwrrqHxP9Wy5+CYcN91k2gmDVLdBmyPP/5xe2Y
WNEwBbISnAv8pPFkR4xzu+m2SrdrvkKBGAoL3ilMmixWMrSyElk6PDxNsJPyb0NRfpLSu+jcGM33
2Pz4945yaWxx1lGFquK+MQPyNJN8Qn2IpVemwOV6i3V1zSMvDS0unTKVaF3XRnAOw3hXjL8kOO/U
WuJducXkvtw/QODcOzPukvewxee6/kxGw2lWPCjNy2xvReKhlnZFeQCQsgumveVtXA3vMu+lucXd
0EpqBNI97l2VSE3RW852UvBjMn76+lnWpZ05/jOGBy3caKUuDx5NZwboyQf/jAug2nu9SrnQQk3z
FNGdqvKQCGpkq2Z/rgYhdfI6PjWh+Pu2p6wZJK3mCT23LoBqXxtMparq9DiVwERZdplBPCl+MprY
9rTQ6UJ/I4CtWSOrpgYxk8Byw19bk/vcgJigkNwhDjNHq40fXiYevMr80nYjAizqVva3vIsMjvU8
SwKBOI91YCzXBtEAy+sCcKs7ibEDl/hjpkyfRCG/Z1zXQYrlVSm9fVNu6QDNn+nyRlqYXXafxtDw
9THGLNXM31YQO5ZYf7r94bZMLEJ0xNgp74nAc/tYvk+T5kCrYX/bxDIyzv0zIIYUBjlGjOMtvlZV
+EHRGqF/tvz0MBkWHLrSXVh9vm3l/Se6tjL7zEX8hV4+7LyEnFIcYHdHNzBTLCeVPiRJfAp4fDbW
Ey2AD7eNbi1tjjYXRpMw9eSuwajSMlbiAyXKoTGXNk7zvEHXbsDSZrZOcERgI4xFfWqM1akYNKyo
WW0rFXzHde/07X0SbfX1V9cDez18fpT4gO5er6fXsnaoi8w/a9AVZhZDz+Vu86Z896zDIajizI1b
DhQly4WVUihEUx0U/9wPBlBGX7Brg8mc5LU+ZHHwZyAolvRkx0Cle/t7vfd2LONeJJQUJOC/ul4f
VKpqnbUWOxnIKWkHqhFDpBqH21ZWdpGHIvkcWQCjmcvSnp6pPnTHHvmVnJ0YMLQbyT/F+gaJ14pX
XFlZHCtfCOQ4oDl4lkwTId23Qr8PmuIglBtzbu+eHPPnojLKk4PXPy//ebkXTj4oRaSoKSmH4n2P
2/RgQjKiZW4x/C6r57T+1oqSPWqnfgAK2x3r9G+nhv/Yp/wHSIdNZbTg2j4ARjBOfhZyf0m7QAt3
2fA2fgAVuZUXr323GXU54yEhfFhScMt+atZWQI4fedMx64wnsRPuDPX1tnesfTcmM0wqv7SoqUBd
L2cAFmImwRCeJS1k7NmAVvilFoG2FRvFt1VDpsizglE7JpgWwQnJlspozTE8a+axTvTTIO4DsXCM
wdsoW6ydKkROKWTCBTKT9ixW5Jd+nHViePaU4Jvnp7EtiRAo3t62d6nUTMOu/elusHt44eKmYoIv
E7KsiM9p+5aOLoxpu0lqTol6MOP8YFa+M0FAyeNiC4j9p+RxHX9niB1/ocL750Rfr09uR9H0FSU6
z0LuGsxxk3kUdcbPXgZhuiuN8GgUThs+qEZ9EJtyVyVfqkjdWv/7zwlQf35304D74znXvyJT+0KI
DD85+ylI0pOVn2LvPLTtY9jFd1BxxiA5wmcjLo5mcLSy4cUK7nI4bgkKG9/7/TmZpXkgWURLAy9e
crBWashweDem5zH5qRT/WN2+7DeCzjLD42MzXj4DRsD4IOy0iDlBkGi5XOXp2dM0WygfCltC5k57
iqg23vartcXAfUXXHpl5eqiLN84YeU3a9mV67tvh1Ht3eg4rmrrFXbfy8eaVkKrSqAX5tbh4qqmp
IEuW0nOAhLRKkVZOfohe+ZqO/9xezsrlCvkvGza/unkgLosJRliI/ujJ6RkWfCdE6ab90mTM8cb3
eVs70hg5ukqC5G1hLd5xSs6f7NLw4mU6+bo5ChGG9eIc9KXd5W+hel8M/0fal/bGCTRb/yIk9uUr
y6xeYsZ24nxBdpxANw00awO//h6s976ZYXgG5bmKkliKlKK36uqqc07pW5ZxL+0kn+Ov1IPWsgbX
3Q5/EJaZ9bZxwttTMH/ifX0IksWT9hKwH9psRaF5AITbaGZh2bVuTGM3Fs+F2Js4vLoFfb1sZQct
2vuKbQHwBHZrNnArYbaFBz+OgzK86LzRK5fxvPKysjf3QlMoWIs529BC73a3R7p0SvDgciaJC1zS
c6wdKzqpB1EbqjR6ezAZolzLt2Wf2Pr3XupXjC25QUhNOLhKpnQOxAwuHVDJjKqs0HcIJyXDdY+K
86NOOfFbHvlUEtzLGtJsjExHyy4nkbaFbbG7qBTVXimyZBc3Q+rbfc5WoAlL048K0yRYjEsVXX4u
P0uArpEPJc/Dysnv9Mh4yUy211i0H3j0UOaPFZXWqqqLe90CMwTsajxtUFa7tGkoddK3xMxDS3no
fyRi22nwvn25RfWqjLddmbhF9820DqpSu1N9PH1lB74meDPdq7N7CbUIILOnLh7AOcw2egGxdDuO
8iKsYqD9R620A6Wjw3/h7dE5xpwaTqH14hdd5yz80wy0Eh9lWElwxRL1E71x9JUl/No6s5EgZTG1
Tp3wekBqXc5nLRpVILGQh6PsuMhn69IPtFgRv/StPaDBA/f1aKcmsot2u5V5YOwdAhniGEHbLPsz
FD/yB1A+xz4QzVbgRWGom1Z2/7VgD7eCCUBjEYDwwArSZ8e8kVqa9woYPyYdtkNTf3IdglNJtZbh
u+I/fRn6Em/DT5ALmW3oMTNaJde7HI9KHT2Gue0TKntAAQatcZA/OHnlKMBxw0sjX1qtjy7cVCi3
gaEDYZDJ+vTvZ8uNftijyBNkZGWIFdgPo3iQlENK3m97roVbF+hnRPMOsnFTI6RLK8R00gGQIBza
SEIgn7pNmfo0WYvov9J5s42FJOn0yAQJFWSnWdAo504kSQkOajzuap64UvzYIetcO1AsTwNB7yu+
paPAC63wHDvMyaaO36GBgV7gmUvsA30h5DHuN03vKbx1mdNvc/sOHSAPklgJ1xdOMyJ/5CVBPUd4
NReWIo2wUjjdPGQFBA0MG3SOlqf9Shi5tLwAgoBaj2664FpMX3G2vNzpx74z9TwsxXuM5vIEcn3F
CCHPP7cX+DodA0jLpPEEgDYUX+Ycfhldu+y0YUVYWicHEDFS/0FrLW8ACsX5EOxJRObKNbxwGV5Y
nPlk2jeMJki6hzbERMrcL2nu8/SPWmZ+J621dVs8pBAoAFgROEIglGYbWEm0TBt1UYTD4NFCYKle
C+ubU9foedV4MTFf03ZfdTre5PpTSVbe/kuPIdz3k0ABvD+woHMfwQC3QZoBkVbBXcjkuzJJ7iO7
25SW9E3w4WdeoMtR2z1nfe1GYz2uXApLmxWnCvlXVAARgMwcdjKQqEsGxsNcjqRN3ZT596GW5JWn
8oKVSY4M0rd4bOCqm51ex0wYZWXKw76srUDYY7/PaKWsBDYLWxWvfoQ2eLnaCOFmc1lLZulYnc7D
Vv/B4geSS9tIVnYKUdB11PIsgdpx94+IKfhWIHEAaQJeGFeeOTuGVVmYVasUZZiljQ0F5kLzuk5f
05xaOBIwgN0B9j2SUV/NNM4OOxuTPJakugxBun6WWUDibmfFwiPm76xccV8LHv3C1uze4Dq1ywKv
39AYUPga9WNSDwfDESs7/3qxsOllpIQAvQeCZ46bMtBskNRlXoWyvmnbXtvpaqlvqp4eKOUPKql+
No2sbiw7WWOdXMeZsAzFsykQAhJ2DlpgOAgDWjdU4ZAdCooHjPOATIdEU19zQjlao0Ffz+dkDrXv
iSuErO98h3QqwC2WWYWZ6dfdUSoeADNYcZkLk4kvBj4Gr3nUUeaMsQq2FYflTaiI8giMzaNd/0zJ
kVDkU0z7Z0ECbTW8uT7TzleTK4TNeC+CnHF5AYlKqKVV0wZTxo3NIOjU/BoYsNvXz8LsgUA4dfcB
t29KJFxa6cwqZwoz27CyfknoLWAUkKX/cdvG0uwBSQ6p/0l8D3f2pQ1HpCWxuNGGVFN8maBbCLLX
h65m3gFNzP6kHJ3n9Hp72+hCNhbK1WgVBqAvnvf4fWm1ELlZp2nThEamPRaNA0CUtne62EXZoUyM
u5EQN03pjzZNfDMifkcfKKtXHPNClmH6iqkr8VRkxNvj8iuykREatUUTQhbXN/sAF6XbsqAe3nTt
QZFktyg6rwRYd2X0C+t6YXdakzOPhkaMpRDoZBS2f4Tt27qbSiGHEMDoGw/JqxUMSdCjLqK5Tu5Z
a8+UhVv3YtRz7fosHg1curAuE/m96j6F2Max7vZKHcCLD/UOAh3g1fs6Lt3bA7/25FOdBD2GgIDF
c3OuvtQDi2PRroLl/NMw9qrYpxy1tNYd6zq4beorfXcZM1/aUi/nGLJWaYoXAHbYpPOw5dFjo7/m
AgxMKCBDFnAoJZd/vGniMa9j5BvuMucXyl+VCPqVbbY26tkDVx9QUa7jrgnVpNujHxh69GyZ8Z6p
9t2gkxVjC2+FadxI9cItYT7nj1Ao8FoQTsqakJtM/bQ1IR+QzXEGdyzk6k87tqLyyBA1Y5CCl9q6
dkRlZZ9WVV5s9E60wRjRjH8rG5Rg4szQP+qccuaSnlmnIstVDk5pKoxgNFXypNNKrX3ok6bSVpEZ
z7ZJYbTyvq9Nqh1tKU8eiSbyNbnQRfeBRAkydZDRRspk5rQIsMDo9zk2YfMD3e50N35Sgyw99v2v
Ud7RsnWtfVX6qbISL14/OzC3sDbB1lCyn7fxtbmgaZsMOLekZR43o8ht1Tzb9VbUfbeyKA5XNrGM
TXq1ic8MzrdOmheVA4GCkPalm5FypwKAYan71Cr8Bim5rH/N9NGT1mgLC9cb0vOAFeNPpB/nsg84
JszmitqEJFM1L41T4RrduNbBackNAhML/wsdTTyvZpeAZDRVI1usDcvs2JC3SP2t/nOPIKAMkQX4
a2Pm4q0otuQYOvKhafyQu7Bkh64KRFCUdwLEzfoIBET9YrrtUa3vq/I9Jmy7sobTXpyv4fkXzJx9
rooxbkXaIkg+JHF7X9XooVf9TlIw7ILmaGvNsRLtc5OuMVaXFhEJEGzXiaYIhYVLD8iTWnWkqmxD
abTlU0ERPQD7G73cHt+iFbzokaaeGiY7s+GB3R6jC3TVhoZRyHumVuXeAC9tBZemTjt9PosgjYL4
DSUfNGeeDSbRuqblRG1DQUDaMkifQpmtb3/qwkz8kdP2jlfS+AjOi+UlmpIfNTNCXkSx0TOPWGhY
O8aNjze+/AB2HkXFMrP3rM/RKDcZxaaWwOTS1ah8LVOHPRTy2O5ETNZQ+9cBB6DCE+IVuW5Ugq+E
SQc8BfSa2F2YSTz51EqWeLmolG+FiJW7sUbzZMhXMbA7IVwLLj0fm4MCxbZft5fs6tzhK/DsQJoS
AoFQ7ps9clrN6uqBMhHqqbYnoEtXSbxvmjXhg6udMZnBvkDOSkPTpnmpU0oGQGbUVuDoGexHbDdm
7/FCAC19ezhXXvnLDtKt0CKckjUzJ6lJeRqLoRJhCRVdn2nZn7yD6o7OBkj2k8K/bW1x8qBP87/W
plGfxW4qtY08RgARmk4eeY7JpGBk0O+skDjY/DemUBSZ6HBIWc9uuTwtqz4qaxEiQe6WanRgWedb
ZFypUi6v018zs0ipBMiDapDACBPbeAY5MjqonZOsvHgXpw38Toj1qZNPnrkJIreCk6TDtNFqmyt9
YJbVQdhKcHvKFvfCXzNzUE7r6KndgWMVNurvpjsIZ/A6eirVfsXOynC02dJY6cgNycDS2KDUWcju
U/CXzWat89nk1S68HvIqOENIzwHNAb7P7IbkTqqSNOpFKNMyeSusCKphSRV1rpDRNVMHWtePiDr4
6LOw9qpeGCGUL1CLAtMYcJW5w2Uc+rRWxvqwlWrPZngYmVWAzsorT4KlEUKkDJ5Cnmjnc5RRohDM
mlL0SO4EXA/VenAJ6xWvSjC01gZgN/tX7D+A+GiFDT8BSCBKvfMKoMpryAGpYw8Igpa5ZdUWriXT
3yQpgJLvm2H3z1vywtzs5rIrTeuoKfpQCLFxrLF2GxBdXR5lvW9E9spFuXCYoVmCDYNsAWhyV3CZ
Rq1yLZH7MGfZTpe7LYo9/wrkm+bvzMTsKOutKiD9ovahyb7rtfBr6T7V36NoTSt8cQf+tfN1mZ55
2rxqgY9VtT5M2XdoQQdKig5vzvDvjgn+FZEFmlMAaDBXJHdaalt1Y2EDQlNbaz6V+iUaV+L4pZGc
25jNGG+TXuSF1Id9PXhJmXpthUxp9Hp7o03OYO4soEn5BatBUn3uLHKJA2RbJUOIx518ShoIcyMk
o7uSK1kgVUR9MKNBrKSAl84viL9Iy6IEBsTZNPSzRSqdpm3BBOtRV9VN4aNQleHMJuUwbEaiV78M
i+jfi6LnG5FIUb2/PeSlgApYBYDDAFGWEYBO98G5eWkcpUzCzArkTe1xJ2l3BkPeptt33egKlYat
sXOEd9vs0kyjXIJk/leufZ43Mg2oFVBBh1BvQ11Co2jweNufwjyI5Pm2pYX7DDQJpFAnPVgTVLbL
8ZEUVZPESfrQchAr2lG1iYrUdK0ikz0t0teqw0uraU10KAdh6pSYuzRnZekgckkbwiHW6tCpRU9c
g1Zmt3GSYUR7scrWeneIB6hXR2YRrxVkliYWNw40QQC/x6rOrlWdjamSd+oYjry6EyXx7czZgfb7
m0n9G/zomou5soeHvG5AOVgHBALF8Nn0drIOog4ANmGC3ocD+hJCQcurug8p+ZXn7/+4lJMtpBrR
9wCVDATFl3OraCOwTJKNlygRmxwwiqRH05Eu3qvqyva8PhUwhcIM2h+g/SdAJbNhFanorFqrutA0
28AU99iuWz3qN230ySzuxi2SOAl5bs01CeNpDBcuSEcafsoZAMeCfPIVbCvDbZcKkDQYj72efNjJ
AaQlj+EOf+siY9v+c7wHrhmuCPDdAO6AvsYs9mcQBBuLnMhhpdxxCGhHCX9Se7op2Bqp/uokflmC
5DmkMNHiaj40GyS+Ki2oDBmH79BxK4ctjVWXrwZEC1MInVqg1lW82FEcnR2BWCF9j463Mmh01gNX
m8DMKBJxbmlVbgOdR97TjyJbiRqWBndudPYEUGIAkkHIlMO4BpQ92cvxJ87/oH388xEA5xIFtkkL
A8/4WShE8yZpIWQkh8mnLLeuSl9NtfQGbeVWuPJicGAA+aBDGJqNIoCeXQocysZCSWsl5Enypg66
2xR+pisPetLdparXJmsyLdcpdQAEwBpCkz28RRFHzAYWd0osa72uhziNm7EZPK0wtjZzvFxlLpVU
6E32ntzyUykjS0l+3Z7WayAXJMOnXpOY1UkGcv64Qp9JqTDM0Q6but02yUMOleW8AjokCwr55JA/
vH+j41O+LbUdJWlgmj+lb/a/dl3BdYG6og3/BsYPvmV2Fp0hRysXZkYhkyoIVpu5dBTIQ2AulLW0
3rXfnqjXmG+QrxHxfCXBz659Yg9TXUxNTpkMMZA7R3pE7W2IuRelLytzO331pUvDrGInYcPiAr56
hAswFDJraMlJq5lxiOPyhxBEeUgHCJ0YuZR9d5iq+IOsMa9m8rgvFfOxRg+tQ5o3SEJJa7q1k+++
+B6AYpENAF4Db0LAJWe+3eAaynUKvqezH+vuWeQiSC1tszLqq8TzBL0FHhPAQAB5oPFxeVlxVYkQ
eXfk1EOjth2freyERu5QigtS9U/Bq0BVOxc9QG+bvXq8TFbRAeyLdYLba7aDZDW2CpVhbGkZB8ag
e42R+/83EzPfoBtSWkhtQ04QrnEj7ZMka12Ir/bmF2oZlzwiRNSj5w2pCLrlmqkKCxSee8Jb+YkF
EdiysUM0QPiZqfFK/ubKec8MznYEYwngaTFmDZ3F3cyJD1T9qMwfJu9WDC1tPdzrgKAhz4brfbY8
NalYqho9OREQQv3OjCSXIcLwhC3/M1zza0x/TU075eyAA42sSlkBUwM7DZKNXhWRi+h0Jflw7bcn
Mwg1kbaeXNb8UjezOO1HNcJhkn/HhbI1k+apzrR7gvIr43vtXUB+AGIhD6m1Vgu9rmHNbM/uXBZp
lQptL3LSLW9kHrF9vlFar4o+Sum+RGOxdB93bm+4CINvn4GFDQMNPxCqJpwQymezdYwrg5hKh8Mt
W6BflEPo6L3jslx5AgFwDby4sGkAzAAsFk4EyMC5McAApVQQrGSlsdjD6yKUDJZvO1tbGdXCuUNy
fUIyIJU5UV0ut0wubIYPwVoqj0Z7KvUATZRIFWTjip3FAQEwABYE6laYv0s7zLASLScSOSGC20nO
Cxo0UFtZyUpcRYEIZiHdj5gMqBmgdGb7v43bKmkrRk/oXz/SO4Iu85ISUgVw9NTteeNra9yOZYuT
MgyeJnilzDZFTY0SooYZPXXtwfnO2ROAyqAl62WgGlvp8/YOXDM2G15eDVJDwcg70cQJeIQ4OrY9
q/ct6ZQ54ODZCNJi77bNpcOOOf07wpmf7IyKtoxihHEEpKP+XMpuD56+BlVwrQ/S6HcsNhVevcYa
DegaZvm1mn8tzy4dZjJN7gespvILzRP3HbDh0ksZDyfa3HV9DFdqeXaXeA59aOtuJRqe5nIWMFwM
ezo3Z65UZ10pZxXmGjJtecB4NwakgG7AyuwuRAwIfeFWQAhEUWkeMVQZR8N7mtMTNBR101WtLSv2
REXf86BCp+vxKFac9+IeOjM4W06eNEaWSjBYRfcT6NA4CYT6Ch7VkOooniklm9tDXHKbwJkBgw09
V9CSZgYlpSsgQoD9I/hDLzZK/of9rIoVI9N/crVaZ0ZmW6XUYjrERU1PUalmm3Y0PxK1UoDYAADg
9nCWLiCs2NR+CumCCSp/uTFyME7qEofi1KAgqliHYRPttbu2fjHMQ0x/ldVueK5S9Afp5ZWj+FW5
uh7lX9OzUVq1auQab+jJ7h8j9rs2j1rj1SXIRrE7yMda9avyl/ncvtPW0+vXWE/c6Bfjg1uXT4bz
Xbc3lK8121xe3r/fNDsnWQahVjSdgHugUuQbZQrRb1TlfMnRT9K4JlC1OgWzawQ5GvQJsAq4wDrZ
VLqAn2cdoPkfsdF9axoCdwgylMf5of+TUGUv7F2vbGi6Q4dXXgDaP8I9P2navmWJf3tnLHqMvxtj
zi83kA03zGL6NKMCKXqoiF/rKHHetnKN0Jq8ItSXpnzRpCM/HfAzxyQlrdTEDcpzZhbIzkM0sG3R
PRda5Q7qpnRe2J5WL2i4deSfdn0cWkiA7KGmorzd/o7llfj7HXPPBRJH38o6jhwEP4rRMzZtjs62
98wccCoeM/PBpH7Da1c1fDSScPsCPcC6ONCtu7R+kqJdK72DjaeHK591lcW4nJ55PEO7kWvMxPR0
XfKGzoh5vRuSHSsfESTWrHjS29IbTX6o+C51fqn0DV2ViBIiMTVokHxqdTeJdnzY5KXPDAJkxn2c
QbS8so6acJk9BBlZS/8tOq+zmZzFEEwbgOK2VRRco3jcDLXdu3oZVV5jibX2VVeajCg1TE5rKk/C
faHF0OXuYVmFuqEFF5JrsUuLzCNZvAfCR3N8Lu+aZES+5VkbN2bjjXbnRtnzEE/0Wz3zakQ2VuNm
8cpOus67zr5p5kKATzEk3pSI2mxpW49vOpRqCCV+IY0brfmVMtvl3U+kvja398qiKz+fjJkzEZo6
6mWDLZzExyI/aQV1NfJolWgc81iQDZLa0UFwn1t3ZI02vxR2n5uenWIuSs2iI0xzWfqOpZBofJdx
NLj8Yatr7Pklx3Rma14RNHnl0Aa/ThU69egycfu1Hbx0CZxbmD0idJ2CFNliBTN12LFB3WdQCB+h
US9byQrVYHm3QMcD0s4TMXFOSRxHq6nKTtBTDSlpBikUv7P4kQeRWrlpu5PGH4O51jDrmv46bdEz
o7MjKpkoQ9QoSJ/ULnMHjhawu0r1qmc0gh0ORUxcvDGAmSqLJ0t6rbOVjbrkIM6tTwt85vLzvmaW
WvdTdGMX2xivNd/pdXh29DZau16m9/M8xji3NQtvEpCX8yKZ7vPiaI5eJt8rMpiOGaToXKm/6wTx
4uoRHAF5JbCadvwtwzPPpPRWP6YDDCfWrtf+lHhCOV7vpk20Jdan9Xz77C9dE+fDnPmcVHKMiiPy
PpH8oUJ3N9oKL9Z+Rh33knhEXOXftrc8OuDl8ZaH5513hep6SZVAgobf3RvlHti5Tve42GaNb5+0
ai1Lsnji8dJG6hXsYOScLjcMUMltVkU2PYGK7biaIKM7GnhS3B7TF4XoasnOzMz8p0pywHAILi7K
HhPNVcaNVT627QHHxdV7Vxi/9WijSYGZu8WQuBp6Vqw1Yr9O4k8n8+wbZo605w4bDYpvEGiWvNWO
iuLK6Azt8fp79al9476ZPjDl2eaHWspR0lgTAPiSbPnPkwCdmsu5jpOOSKxVcHvJSF4f4pcudw37
pQXfPduWfKOnuyYNU3FnPxXfIdDhSAfCoFUCMYZOpdvMIm6tfiPlm7BDmg3b/9MaAS50+Xk5a9sy
cvB5mbxldNO1D0mzbZuPMd1AGaKyN2P0JKV3jdztZWn06di5drmGAF9MIkB3CXxQbMpJmOHyK5iK
xjlyrJKTc0wpsnbqEOjkM7Pu8uYnrVowKBW/sgOje7s9/KWLSQMgC2rPAGXj0ri0y5shycq8RkLU
oOBtP8rZC/RaPYgarXivpRN3bmh2FAgbG4CLSqSve+FyIjzDfr09lCWPdW5httGjrjSspsZQUgMd
dQF7HsVdyh4F/SjzjdGtwVAXzUFIA+338GgHQ/Jy5jKF6JIhBnJqlNKDwoIfpczN6sGPLIN6BfRM
fI1WKxfd0nKBfy7DLoQVgGW4NKqQLBemQDKSssgzuyMarjfxk+msOP/FGEKfyHWAMaAF8pxBi8qU
3g0achJm2soI9aTeJyopXipS3amQTnqCEPLgZmXp3GkKa77pqUH3t5dzmr+52zj/hGkqzu50p7Y1
KWspPVmKr1eNm7T7Lh/c3D5K+n+xN4EwQDVOR7oe2ueXplq56XO5xMM0tkv7kPHKcPE0llZuuMWH
qYWwDAtnoVHNnEJj1V2BCwFBoDWcuvggyldsSm38U/7OAanQn5Q2dcnnaGzoRyT7wtlFPBCP9sft
eV06iOdfMTsmxaAAeVkjsI5j2dyaBfpv5jJbw18u5iaBE0EpFcAGqCHP5nRszS6qKUIylgSaJXl9
pwaGBKbmtwjPN8P2SvsejXKaz15eC5S+6tLzrXNue7Z1mrEXVuVMGYD+MUevsKiRDm2R7TOo2MuH
TjY9nlKwNN5U/ot0zBuUTYqGFhLy+vuu/hgM8AJ3hrKvC+j/t34cvUuc7lOF7nSSeXEm7Sl4AqTb
3l6Z/zBniKKBrgEmaz5npsnyqhkQA4ksiJuPQr4fR2MnQZgncsfXJN2TDrpafGO93jY8rcX1fAHZ
qYNFPvWfvtz/zeg4tYy79lQneu1y5oBjpSXldpA0c3Pb1OLumxoe/D9T6qUpkwmko8RITz0QfgHU
t8YdV5QV9zVt4VvjmT1GOrTRtpxGxmOEKzuwY6rBM+PUTeLoFMXvkbADK7bXYr1pkm4ZnUZ+5q86
4N1VOcPi2dAzjCPDMyDsYGl4hLTEjzW0/QB6wRzvwH6U6eDfntalFbR1UOYR6KH+N4+emQl4mxCI
Z/W+bwO1MPKNlCaSn1Iz/y/8MiIUiAlByBY332ycEvDWhdM4U04gg4RzeyCdD8XKQO7MIM6f/otx
gf4DxwxGL9L/l5OKzFJpDjRJT1qU1C7KqINHRA1VpXxcexIsTuGZqZlf1PMBBcQsS09lw8xtikdO
kKYx2ciZPazcN4sOCsW3/x3WXLpWblMpUqnJTjKvoFPf2FXD3NiprXZTkW4s76NREdlwkAwkDTxZ
aDp3BRGQQkRnACNIUUogAQdTUttpNEqVfTZacXtsHLVXfZVQ/BxruVZ6rbCk7MmKC1L9UeSkRMLG
VPvtAK5S4Rp5ZQ5HW6gQfInNvi53lczrCloLMjpkjENSTG0VoBtjrYx/6SZEEINYG2gt4JvmhN1y
TBlOYMNOlf2pmNUBEvlBpEN1rU/lk1T8rtE+PJGQdGPjXTvk94IEevqciwjNin/30ikyPh1Sf97e
awsBnYYXLygDAKYYV3oauSNY0/M4O+mTijdY2rmcb0w2BA7foPGHy8XbbYMLOw4VLQRzwG2i8dS8
2UqRoH+92pHs1EAq10ts63fCk3dDydaO7OJ8n1uavuTMNxkiitCkEZaGg0h3bbFFqjIaXrSi8NFl
vJDu80DCg8MIIuj6vNryd0PsaOdT/nJ7xP/hQ4A+BFkCTYXnN01m59ziWZmd+uq+V4O095jcBw6a
qr+oP6qwLIP8Cc0OKVip8uAyEuaqm/RoShbe/pCF4HIqJv7/75hdQ5VVjrSUiuwERrPrDL5SHlH4
GHsvXhPGWCoDTDCviZs3dVqc43MbpoNkaDaY++hbtTftB956vS+jr0/rVm9V5yniV/Ma94cc9Dwt
KNpvZecqW6vajD/zNZjSUkYCX/Ml8zu1HZ33+MvysWNqia9pDz3j3hi9ddIxs5HGHfiukY4oBCXG
m24+9i26IXW1yyRyMJIVSbOlxDKobtALBxoclLd5EaIZ015StC47oU3j+5iDQWpXrtUFzIASha+i
R4hy0qU38D+EtuZ9pgtqdlFP+ny4KSFSB1jhLB8hJ12Vc33MTtxOUYqqjxlk1W5vr6VIDhcxeEC4
syA+N9cJM9hQoyGQjEUfDyb3IMNaIzN4l5ie8Vq9OOiBYAWVsZKavHZgwHXgap5wKsj9zjMZal1a
VNeH6sSgtqHJqeskG2TOW+yzjLgQgA9WRnldm4e4EdLM2qSPAqWyWdxoCN3OgPtsTjbZJ6h/tNB0
vhNCd62e+1K6B2F+MFYQLFPsfrl6sAlhpekFPOl9z2K7GmIeZVEUzUmnxlGhwKE7yWfVaZtO5X9u
j+96o0BFCiJSeAQjWlW/nNmZ14z6TCe2wZtTXMt30LZE/EFWQv5rP3RpYhZ02FTk3BzK5mSBl8tq
jnznriyhUamgorZy6FaGM5cvz4fUbA0CW32jhzFLN1q0hkhZMzHbEDI3aaG003Cgz2bEhkvj77fX
5HqPY/ER4ILThz9BAL68yZI6KsrOYFgTPkSuqrR+DcHtEXRcgxUBLcUfR65WUOxrNmeXBcqBOtir
WXPKIuppZrkfwJvNs28NgPpth1Kgvrs9yKVpBAUI9JypBRvaAV8OkmrUyvUc02iMgxkMFjXcypR/
3DaytPX+GgHN6dKIIvBfxg0OklHrgTSeDKfDdXDKOq9da8C2dGbPTc0WTaQcxd0RB8muf3FIy9ds
8yKtCi8vW7FQ8kcjCpzZmWdQ9DKpCYGVsZf8jG+Jom0qjX407ZoI5Zqlaf3OHIPjJLQv1KY5FbmT
u5EahwTKAKjxvUplscKKvA4SJ4IucIHgEKI33xy7bDRNn1JjaE5DGft5gsq38jHiArm9GRYurMkM
lgF6CxN0YrblhDBGrowwk1T3MdosKmoVSE6+5zZxrSRQrfghiTSviLUfBh+DPu7/ORjGB0x0NODh
wTKc90IkcQYeVS43J5a+FQ6Gye7iZA2BsjiZZ0amk362cGYLYbksUTBKR9okIjkySXzLpNVmWZPb
vrykoMyHux9UEexDpPsu7USxI7WWHmGDZL8jvGUAFvZQipWBo64o9G4zl42/0agF6b8M0LKAdlnQ
FkhJFfTRSAtPJYNXkmc+Jiue5cvJ3/qy2Qyg8FWStrLgPxFy+lLlR2EFLNSfaAyyB2snFABifOvF
ejC6jflpn+yodg391K7s6mvngwlCzQERMeS6kMu+nKC20XM76jvgaVPHS9RvvaocWXaA9LdhruZd
J/88HzPUziAjAloIctqzMUuSZAy1ztsJiDMSd8j2VfpeOIHxMy7fERG7QFVI2W8QPldGee3HUc4E
7fGr9TmUfea3O+/B47KAGk6sn4Z5rNKPlVN7HYDBwEQh0ZHRBTNgdjNVUPIumE67U1OLDpr7PJWV
+y5FJeQua22HbPGz86FIdqv5emaPlmumpbVTJRRg/dvfcn20wLCYVGQReAKQPVdIkNMxTu0o6U/I
UyjEB1EKikmDKXMfQrprlKBrBwxj6B8CPWtwqwH0mm0fKVNitcz7k8TYXs+G2uMKfEZP+8Ht87U4
cHFoaNQKAglqL3CTl9aifixau+b9CVU5+TCYkfnQ67K2h3gN/fZfzCKIo2ikBBQSAt2ZKWLKKdSN
MbAB7GLAwdlONQrtqEVAMd82tTiHIDtNHb+mSHp2BCubQIg7UvsTLUjtxuouSbkBVF4PIeVhDG4b
W8CHTNRfPPhRKpuwkLM5RPFFIDTkw0nuJeebE5s1OlYbMcjH4Hw6oxdbA0+/IenIIAsVVxsra6zq
QEqLffC2A97XKiLWoz+u0j03ImPZ6+0PvD6q+D48B0H3hFohHm2XE1+1bTHmwBqfIgB1jpml5xP4
d62/2vWcgzIzdTHEC21iLM5CFGuMLanUpOFUAvN7BPFlOJhQYIbIcE2eZV2sdqe59rMwaIK3iCIl
qAtf8kdnF56RUa1NNX0AzuGONUdWb5Xv1PzZV9se2EJbD3voHzSuvOc08ZCMdEX/VCWfpb7GDVl4
8V9+yezIjtw0Yt5rwKbHgdYezXeT36t4H5fvdIM2nHJuuGzrtI/vt9d1oZJ5aXe2zaHiJY1IwA2n
1vnB0X0k3dXjJos2yMl/j3+tqXItLTAQ3BOsBB0+oYN0uY20Dg3UszofTyRVUWUoyABkUPTokDJy
O7WoVl78C7ABRIS4WRBioI/y/5B2ZTuO40r2iwSI2vWqxUumc3HaVZlVL0LXpn0jKVHS189hDuZe
WxYsVA8a6IeuRoVJBYPBiBPnQM7h2l7KeDHiDphOna4FVvo7T732HO2/TWTX9Y4PUltnc39DFw4K
WqSYtUVqgwlJd3aZji5hqS7UCbmvxTaZmjWb0eZraAH5t1xf2ZhovbAy28e2cBPQ0/TTyaG1T0m0
rZtt95TrwGs/Om628sBbOiVQawHpKh5buMRm12jBiyojjTudXCcun1Ukw17B7XZPFKZvmVGf+iyr
9/9iHy9szr5cT6gQiESwqfYZmqHNsC3b2tn9GytoNaCEAXTJDQYZCSW0L1MU1TWDPxXO9CHQk10x
suT0kuTAxWsVSc48qg05FBg6FZV7jQ/xU0zsjRbpb4XtVMGYQnj3/pJub2O4BkbZQfYkO/bzmwQF
J6WOmlI9TYjjnnA6/hPbXD1Dna1du7Vu8ytpCyzeKNuCyWFOzBj3xmSwyJlOEzjA9gPkOdChYLUP
CezRr3I1/tpz1Klt0YCAmBbjgy1cayUlWNxdtCSgHwWNQGTM10dcwiqJLfBAn1Dpeshyh3up3o3g
+jOROk/Or/vbu3i+HUBx5FUIazO/nHKtBO0kxrvtfmCbqSSq59BGWQlcS1aAu7OlJCbe6/osipil
orWmSEAfaItjlectCKO7t79fyaWN2ca1bqfYaQHfz0uFeGnPY793V3EOS5EKGThIW3RQUyB1u/48
dm5Xjl4OsNKDeQzzDezRdkZ3Hw2Sz1OFIFvuMDeksY1RSIMCRxOPlkeieAzbSeShmSruRjBBPdKO
U9ApVnqOG6PwkwLCzvd3ZOnoYLYQ1WHg26FJNrsL0XppK7fUVOBcoigA2ScGVDkGibusyE//xhSo
n9G4BeHKnL8HUkdVzHJXhWhxN/pakfRfagZGYnNEg+2+qUVfgtwMqJbk1K01S90G00zTgunwJbWL
nyfojIeGxtV/400XVmZ3BKelbqeI2CfN6YxN0jX13io6Y3t/LYtfSOqXozUqaz4zn3W0YuhzKyYn
UkJHJQM5ZdhMWvaMuou1cgQXWkFAmfzXlimD30Vu2BjobWaKo55KPJtRs3do1R/IMNZiF+uT2h36
MdVHT2FTT8Hi3pbjTk9dNK4IyMbQxSrMDnUgML9DXsFkscepidGW2shU7v2bXbFBAaOCthwM89e/
tFPrTuEkUgHvzpsHwm3zY1QFO4Jj210pkssNniceoAEFYAFJOpBgsyOC1r/dcDcnQHFoX4bJ/EFb
7S0xTzEBKBPZs+xF8pWUaumjY4hZ3jEuKEzmqtU0MaZ2YLApqBRhMdvOb5Qk2aCfuEaNu5TpgJRM
ivRaoNOYX9Uj0oGe1A05JVnlpY/cCoYo7NmGipWcYOlQXhqSf37hXFEU5aC0rKUjV69lkvpFXK5U
VxYuRlxP6GWiqANamznJkjDke1J6Rczih4qzbYYpR88UpW/XX+474FKeDXIMhEzMoeo2vON6OWNP
E3fosRwVnGu+FveBxRMI0A90eHYMqvg8rcWBU8PwI9N5sqAs+V4qerOyqwtgbtQEgA5GrgpfgU7r
9e9oCgzjxENG0Le0vLgungYDs1faV+oUHsCcfvtgcIzHxlogGjxjR+uZFV3YFf1LWdd7pYqHlaO5
cF6uftDs+mto7SpCk+clgXReutGK+jHCLnSj8HIxgs/oYKyBnRZ8S/YAsXqEA7yxZqHYGRpDTVIG
m3EZGNmrCsLU+997eVX/taBfb/OAJ5cLTUL0oGkSbQr0YNzh1In0C+0pXuwp5F2jQ+uusREvVUmu
VjZzswm1y6agnJzG6peVvyvPsYsyyTSeM9XY1lnq1RwC8Knv6m2IeZBnaImk7grz3kIrAJsLmnfQ
vSPNdudkbdVUIadWECMAVNAjMEoqws9tE4zCBBiYqkSFLXrILL6JyGB5VaYf9GGNf0u6zSwMX/2G
mVvZDDeKO+IepGC4/kdVVLz8qr7v3ocemdIE0rGDyHstmMqKrUTjxbBysfzZFWwJpyKpXL4N1KXi
/ET26hv2j6n4+4qp3GeotKPpoSN7mbkxjVIQ10Kw52Txg6GfFLYxxhVmlYVwf2Vi5sd9rxXFKFqE
C+tnEXmgk9DKf2Lh4H7Z3z8xy7v238XMPJeXwhSWBc8tJ7+fyp3plF5t1S/QJLhvaAFCdL1tsxsa
SeDYxCrOZoeqYJvvabmxmOHrxm8N3TElEQEhvpLpr1NebgZn2/TiBeUsaoybsbfejVL/babqr/u/
ajFgXHxLuT0X1x3BY4mUJjbaId+SNIB6i2dMDyL9zpSXirzoyem+vaWyFvplqOtZIGzCKMDMYNVl
aYaiAS7y3qORh3GNsfnH+lVqnqN5tHljazim5bBwYXF29ZT1pI6D3HeWRGHTtp49udsmP6ZjvDWU
f+r8IDpt29Rq7bH+q8lXajSLQf/C/CwidGU7JlbUSViQS7eJQzKPxW0W3t/XxQODPiSqC6BJwU17
/R25Ag4uxYEbG6D5HEGY3jlaqJBvZZMEfPq4b0z+ZTdB7sLY7BvGHW/SycWONnXznXVF5TsZIV5Z
FPm/uc8uLM2+nbBHW4wDLE0mD0vzmDsh1XfMOoDHumkmH7WaFYuL8eDC4uxzuaUoM2HDot1XWyfa
jf0HK4Gd7zf391D+Pff2cBatDaqRwvz8YLT0kpPItiqHbocRe3naBqT8a+EpUOkjTf8/B5kX1KLB
yHJuYl1Qr2WgTjQiCF6rK5ntimPMcVUlqdNoTOGFmnBDoDFyd/Ii9cv9nVv4QujB6pqs9OCtOU+f
S+HqXQSew1NNqXlwgRB9i2pT/ZEMNAti4Zp/X8eSTXFgnpGtu/ocuWNkusOTFvZ6ezuajwNGrRWt
2oyKvbu/sKXYeGVpdrEKV60pCmYEE7oh1G5bl3hV9ZQFRvuNFS8A06Dy+vdpMGpmtgkyXfmCm4/R
Qb+CDDUU0E5NNYm9SpviDSjDauPiHRbyTp3eQHdbYGLKMIZdPBhr1JQLHiOleTC9BEosEJfOQonS
F9yqUSA5sbQBnpGGBYec5MjDla1dszMLJKVr141eww7azYGZxC9d6wSxMz20+kPDiZ+DHsIsTcXD
KMtLI9y9k+cPapJvczxJyLg2MbNw7V4texZlSihyxIkwsex4OsfGA6mnpxR03iPRH9PC8Fmlhkq2
pgG1eHIuNnsWc7I8ReujhlVRdBtuxZsI8+Y5eBt5P65s+Mp+f7r6RV4xKHXm2oIQDBmmnjCmD5s9
TwYIGFa+q0wEZ2H0ciM/378Xdvo+E9BXwJLU8k9pf/S0eABvqzeRGqROSLMKZZcgrqJfsakxfofC
rm/lzcpiV77mZwZy8SNMVvc1Su7kpJSNlwrzwRnos5FZjybvQZzT7aFgEnJ9bY+XHvdYPFrTUmoX
XdLZ4Wmz3mrRccAmJw6YTfDiSYHDBhBugCY7DpU/TRDIM21/0FWfuWv8T0uFODDmQcfQkNinG0y2
6+Ymb3uHnKpOQPQhexIYfVb1/nliFkrWYot+PB7U1iObDgbLT2NmeFO6s5TJ69YYUBe/wcVvkY5y
8Q3oQPhAMjiCXmyEmvkM1FeBPYYZqLbAi5H/m0tBonnRfgNP4vwpr8ZKWzBLwYN3+Nbqvpg2xPCq
biV31GTEv3HvCzOzVTHisEqAA/RUFQy4+jKF6m1DeQKyj6xXMFwNUS4/E5iDwWBk5Jfm0HiMNyLU
ndoNmDPlD6CXiLagFhrCXhu/pfYATUiXRQ9lVxrhpE0cxIr1FKTM6J/jEuOC90/oQvory2mS/ROU
ksScxRyBQoBlGLF2yqP2hdP6FHfOGknJUrABpZvEg0g80Xw4I3WyrrdJhl2yxnGX6rG9dxikn9EO
WkNQLsEBUEEFgBdkD6hDzge7anCqMZI22snO9e+YUsOgzVZoz5qeeaZ7ylMtKNR/khZ1w5yF5lDH
fgXE1v09vUn2QVSJKijqebgxJZLo2tcBUp+i1GbsrJqNp2IO1EijINL/NFYcxNrbfWM3iaoDyBKq
1xh3QDsRQhfXxpRUGQ2i9Ozc581JabVjOtSbuOGd14DdV5ka+L0q1O19q7exRZrFiLrkXpT0vrMi
f9wqYir1gZ3ZNG4c3m+b4kDzIw4a6vobPn7Q4tCo55iHPem3goF5Y2uYa+Qen2ycVwcQPwNYfYCn
pN4QJhSvV5+zLBGj47LzlH6ZXiDcBwGAot/anReZnhGO21gJ7erQ/YEw89g8ptamJGF3bJowMR8g
naIKrz0kZAvuzS4/QBKElEE3PJLC65QXdlojcF3wDEzqoJWEXAoF33nDoeymNnYBRj0DyTZYtd9p
7zZkzkiNWIGosfKNbi5f2Y+DICvYSEyCzzXbnJaNIgLMl52zvtnZFT1X+TeM+WIGkW95HB/qHNMA
xMT0qPjDld+d8y4KEqz8iJsQKX+EAdQKJtEc/DPzzyziWq80FjvnwIEDJrvX2+wYH806yAzNHznI
piAW5fZh1ArbA87wY+UHLBwQiZzBPA66XyBxn6WWUQq6fadK+dnI3iPBPVH/BhP+Xi8rr7NVz25e
mjzZD18Z3YvmqSniHU1A7qcHZvyRktxvNGNl1OS2HIs9Qc9Jx7Qr3i1gTL32WhS2za4tdX7WwQ9H
9QPwO0q8HZAXgeS5dsHb1v1Jh62Vvbbq4DllE+a6tvIWlPs+Ozk69GxVANrlGZqrfFsCdEMgqunO
cd0SL3NH3cPE5uCv7L5cyo0ZzCHqkoFSh9rZ9VLR3xhVlfTdGYyXLPbLPMydr6n+bLcgUTpHdaDW
Qdf9WrF663TuJ688PjtcD5JxM6tu1uVqhvYaJFamcjM+j4NvDL1nmo9QFsVd6FneMOym1bz65oBL
nWwHbyUQkePEzUcvwcLAtSHt3VNSnx3tqVVAp0+/pc1TgSL7/UXefEBI5qDAK0c8oc6HQcDrNU4k
mfTObJWTrSVem/0o10SPb9eCQ4uZL5Dk48sBdnZtwGzRrqC0T886bzzdZJ7TbBzX9RHhfBKvqT8u
WUMLFqxJmDdHJWSWLBsKpgPwVoA1B2AsNNzqb9q7AR7FNd6gRUPSGwGlg+fPY3BhjH1dcT09a04r
FQfKc4OnZrtr05VjfpPyQsYbEQeNRFT88HSfnfIOD3fTVtLsbJ9AO+4lRhHWEfdaxS/QXlG1cGhX
TtvS0iz0ciTTA/Avn5f2RZJtZYAvW2oBi96I4rDtGxh3bh5zerrvejchFSuzZfwCPBCxY+4ZzBgt
q8p5djbxoHKqxGM+2t6eTY5iX6zdmYvG4OgYqQTNs2PLs36xqEFw+HlqZOe+c73M2fFuCnhLduC2
kmxC5Rog4+YVjsWhSw+0OfJV0OHP7GlO7pZK3+bnmln7CkzndbS3FPugrL0ebt+HM0vy/r5YGe1a
3JcDLAHqpW/idtN2m8h+LNqtEShIWD7UNXDg2tpmRzqhbqMrVYO1dZOXJa/d8Nyng7dWU79tJ+O2
RzlOxUdDLoyJjOuVpWVekTpXsrNmB7R7LItzLAKko4mee3qfgs1a88bpsVd2YpufUHJvfjM3uO+k
t2vFb5CzRziBCMmWfJVc7K46icQkSpqfrXFH7ZcofYzaJ438uG/l9sgh/MIxAXtCIoqeybWVoogF
RAaG/Jwom+jJeGb5boykLPzf4kck4T/688j0QeGOJ+e1nabpUwr+3eqsYAZ3co568WSOL0bnu/SL
ZATPVnbv5s02szfbvUbp7cE0YE+NnrW+CPT2MV2V75I/+io5wP0CKAwgKqh2IEmdHbXUikfdpmpy
ZvSHSt6btexjYREYkUZ8gl4C7uI5/1JfuXUPMHVyNu1fA39Vqm0arRXub5M5BFwgNxxADoHUQwP/
+ssgmauUqKmzM4nf6qHwnOyVFE/quK3NX462qc9G/GgczH/cvvRR87nvfvMdxOFCgo/3D+bOMaZz
w4I/iZRB16w+x2AZyk1gRtZ4Ked7+L8WQBuE5cHK/LrM66FthjGrz/VUBAM/FAmu5/7r/WUsGUHM
BUUGitxyYOJ6D1s3hy9Yan22zRStj1+ttc/y7V/bAPcR5KUhnIbX+TzhjSslb2tFoWeMMmWF66no
GsVrpP0LC5GpBdo4qABgznbmDLlelKSHkvU5JfsMAxB5sgWG2bu/ktuPjptJ5n1IqzEgP98ts3Bp
C8Ql6gs2iGuzwlJAC1cU4f/PymwpaqdUolZhxUiA8q69GjNQ9y3cFBGwTViIRAsiaQZEfhY8zdpJ
MxbBREceJgNwDHdjab5lTV78CvL0ccP9vvahEKPoXlvtq2oFxrC4kXKOEpQdiKvzbJ3kVm7qccnO
Q89dr7TbEkqXI1lb5rIZNPfQwIHa1bxWAq6daBxjlGgoCVQTBJQ+aLsh/qYxD2Vv7UPNv/fT944F
SR+QNfKG+TUo9xiVGgmGxsAOitHXRwtykygPR6iQNCPdmep7ZGXhqH1l2ZpX3rr+tSG5Cxf3LUEZ
dJSt2TOv8M4ziNc3r+baIV7aSjmfJ+FZGDCbz6UkU22WJWn4GTQYyRvGBt1gmhK2u++YN2Wlz01D
jxIsFGC9QPJ+vZZJlINQoTF9hsxHzX/Y7wN7iOwPnmzs98zwSYIwzzZ56zGyrZQJ7ApuqAdq9WvU
WxQYDiDcs+z6kOZKAG0EH7MmmD4tXfzX6a2Lt/Xw2xwhigxtt3rnrslwL+0RIg/eN5K1C9/++sc3
HXiDW0Xtzmr3Tw89FiLWhq6WfAoFFVNiRMDqZsk/v/jUoAg37CHLu3PCsuJh4HW1p5VDwWDuuhha
IG2w8j1kInCZKMjvgUxSylCio4zq2bVBlbLJdLuyQy7n5c5jZqNS9KYmGxeZs+IpKJQfyy/T1mrO
YDnsPqrcq/E48IQdtCChDwwW8i969kj+cJDvaT/cQAPzwSEag2Qtb/p8dt/7qbO90YZeVbSo7s6i
3I75Fs2NWv2BykdMfSm/c2Tmg1seS/HSNpOni0fINqXqjwbSCdCsRnoMMIOufEyOnz/ZNHCtYHTf
evRM8tAAcsR4ENqmFL4i/jR7KjxSeUTZ0vylzkOo0Lh5SMAzC72P6DVjnmiYH2EqAP9jwbz+d15u
u4PThJO10ffpzyxOHx0gW8HSNURrQW9e+MEnkyBKZCWI7SDlmr9+KS0x8DEittr7QlV/plb3ZLxn
/9jKznI3FeVnp/ua/TWR6adZQ0PdAvcJYrqMUheuqddpEUk08lmYQNqwqf1uZO6HmsVPbjqpK355
gwiQ1iAdCjJTMHvJl/7MWkbTqrMQXDW9ACr2zEwWNKoR2MjIrY9Mf4HGAVsn9ZXhZ+ZjYG6QKa1M
Nm4k24SdNobSo3YH1snUc52NlsUB/4LxTzCdAbFFQuQ3L0azkkEtBBY8dD71fSHxhBnp69WCg7A0
qBp3Z8V8qrUY7MlrtZmb9o3c0EsTs9OjJK2jTUPEzy3ZNtjEpMJ4Y7Lt402uPDR+DSFYT/zot7H4
ej/EfDaBb/ZUJp+oyKKLMp+3AREbGNOMpDs3emgXfrRlxXO5y9XHErp7mhe9qG2oil8rVmUSdWsV
AkRymBbqIrOLxlHUqNIZAhv5OewtQB9iz/iuhoa+SeN97kfqKxkPIIDvTkZx7pinBJrP85W35cLN
LZs4//kRs+gqGCSoEwvu5BSdCBNMhfki1Wu/t5r3++td9CA5/4UaoYPJ4ZklNx5crW5M9D9AU1E/
qZT79w3csKLBgWSuI8emgN+/EdjOKrS8K5A0n3n7hPs4sejWzL5Q4wttpx0fwro+N63nFijDYaRf
3QFSDgF6L0Evpn6gZYTpu2pXVxuIptz/ZUuuffXLZCXhIjJ1guoEmjGohGc7rX00UfDvXxPtW5UH
xvQcKZv2G3+aHorsx33DNy5G0KRDWVUiDxGP50VB6iSCd63eHtH8cvNNY/maEb914yuUTkIiIsB5
1krTt4k9CoNyihJfAOBVfJHrtaYxMwbDatgxUV7i8Ri5SjAYLxW3Pcyyje+gK9OtQ91tdAGlxAAT
SWr3+/6qb1rzDn4CnvwGZhtBR4ci0PVPqBsnSVKXs2NnA+PgKdwf1e8F9ImTWt0QU/EtG5fyczru
i3ZvJ0FbvmrKn2kEJr5vX1zo0f6KFU+Hspuy8kHmBc3PX4amD/im0LrUb5JLk3cUTWp21FkS9Mah
Vf5wdhbjB7fcnR6tTVLcnG65EZYBlXJUT1HNn13EIN5XANbDVBOoan0jeXSH1LfY6/3tvvXumRWZ
wV14dw1cdjGC6/Moyj827z3O7cDt2wBaIZYCceh8k2m7Kir9tttV05chTVfO1/IHv1jnLJRigMY0
Y2AtjmA2zZJqayscvF2Vbyvjnk11QFLfyBuoE3pl/u3b0B6M/DvnXwC6DKMkiOoHA5qZbvaKdh+J
q5UXxeJHkNI/6EGaIJydHYgaDESplU3sOKFA08W7IWJ+saact2QEWTn6bJjKBpX7zEjnOCnldsSO
vaP8AGE93eX2VGDaz13Ddd0+kPC5odOOwpc8XOgDXH9upncJh3QAP/Yq/26lURgPT1PKAm5stRh6
UwZy2Uei76oyYPpb373pw4PZ7dLX9jGLxm1T8sNUnBKIyqMx8j31s1Cg+Q5Gg77d1/22tj0B0B/4
79u1etain8jLVhaGoaQ6pwiqh9xyJtfmx1whj7kwQ0VAGjgZ39LY8oza8EvnVWF/InyoBNOHpf0D
uabH0leRouNQFl5ebLSPLg5c3gSFoQYKvPr+aVoI2XKAEqrjKCmDDGEWuzjJYtOigh8Tvy+fOhQO
leFNH4+95ZPqH7HaLpWOcZWF4GvKij36EaiP3XDspAhWeCbE3bH7wzlQMWD8eSujt/FVDNRDFrBL
zb+cGEYMRA2bYB4ShLiyYHbtP4OOsnllghQEr4cJpGoiCd1Yy322rlskU8bZ4mSktfEUAbwJ6eu1
KbV2aULGaTgCIBE0GkTS3Niv210Xrww4LRy/K0Pyzy9CIOm1mDZcHY4939pF4/HsoRvXAME3GZTc
uIvVzBJkhzHcdwyrEfl7nP1oopU8+Ha3gCaSR1vFQKwFS9eLMLSuyG3QLR3rOq23idnkj1yoY+BM
Y41WjhYH91399jJEgQLoA7zWgEMA5fO1vQmE0X2u0eEYp/aOvxQA2EcRC0uwhYHLlXpxtoZIud1B
lIAhXYP5cchA4JBdW+wNwKl7VRuOhePGIVgfAOkH/c/Kuj6p2K7dTiMErxmUmqUuwzxCjphiTpzU
xEb2rb2nRelsUAnWfKE2edBBfnQ3KEq+K6jFPDZWf3qnG8N0sHsvLoc4BLY59nqa9xtU9uPQyYdi
q8eYyLm//XKxN79STrrKxyR4PGbulPZm6rZ6Mh7dRnium/pqCeI44QSO2GSrbIBLW48Q8x9rs61n
kAMwtREJYd/WQczMncGqlab70oJA/QYKYBv0sWCDvv66I17GnTDy8aijmRB9SU240ZOlf1XJ2/2d
+6Q4mm8dCJBA7QKmCQCMZiEsLyJwkJTdeEyaepMU31W6cZTGy7g/vNBXOx42rvOeOCJoB+In4/c0
eyvjbQYdHhJAPqDof5rfqtT2HImMG1ZyzNtYBDTcZ40UE9koxMy2Qdh26Y6tGI9tHh9SE8V0t8XQ
bFIVK1fV0idFQ9LBiwu0qTjC1/tt1Z2tCYWPx8nhz7FBd1qZfLm/04smAJXANqOYBEPXJmzF6Jgh
sJaEJMjlK2JiMeq0spDbAoAEEKKFhhtCYl7m46ljbZGWWuZ4rCNQ90WIC9vYJjygGMz3Ezl4baas
31VKQv1yHFloDWb5wCllfskzbSV+LH1APFxsDbIuAODMGWKKQtQNzch4NJn9YsJxiq58Ach4e39v
F8I9noSApgOjDpz0vClWFDZ8w1LHYwoR4goIvXyqQkr/Gdcw+EvnUjJK4XKBKpQ1T4AhgmZprZ5P
R9Znv2nuBhX+5aFIGGiTe4YW5Fpt7jaHwmP3wuDsBHCuxbojYhjs+FaQzCfNT6M6F+o+bTzN+an3
4f2tXHQg0BXBiyy0mhH0r/10wiBSWaLVcyyzBwJiRI08RNAl8XruxXhvxsavEQwf4xS/gN9vz6p4
d/8HLJ0TMKJg9AfVSDDQyx25yD9ERlodM1fT0baLyad63GwVTV/Tnrth+gS8mtjo2ElOKxtPjdlx
HGmilG1q41Vv5zvSBP0Y0NTTeBCVlpeddHuLaSZg4beNgjnOrg30SXsEvpahuJ3m34W1y8r2gXL9
dH/5t8VY+cMAjcDIGQHu72bwTGOcViZ+2KC8WM0b6hN+ooQaBGi/6M0mNb+LtXLW0iHFRqBNBNCa
ZBG53nHNAAlCbugTTk8cKpG+QVdkXxVrvARLh1TirTDsBWoG0JrOzGiVOxTqNB2HoS+AI8sI6hIt
BW04YMwi+XV/HxcyMmTCQFSjdANHnhMD86TJ3YHH6pHUXN3Waf7FKRQTHLM6P5RVVm5LSuywhyDM
SgRe2E0YxqSbAQQgSLFm2UGpljppMhh2IVTRmtYG6n6bZLRf/359qLbKIQEJC/o8xhfHZAStkhHV
9Xik+ca1fqNp6VP1mAPJpjpntjZHuhCGQOAkHUQHi9nNLECcNKrIXDoebbUI7SRGIxD6bU4wYo5d
Vd+qBvXs6Pz3K0QCLxu/kux7DqvR6IQxSwjCHinUdY3jqGDcIjQrjDht+mwFRrwUDjB8AEwFtP4k
zGbmnKAFsUunNcbj6Nqh3dUvtagCc8g2UWbt8+KQKSFFJ0q8mqnYVhP/quARG/1yrWfV9FNUX4+j
86ubft7fgoUjc/WrZnktRCCEoqS4zIcYQDen32uZCAQQ9+C8Xkmhl87L5QbM3DZy4LRqh9d5rBmF
x6rO07T4F4rongufygQ2n66YXLhMJfsvRrp0DOfc3NpjFUPLcUoRd7h6jOJtE6mhm+z74odphfc3
culQyqEdDaEHEWguABWRKe+pXk9HNHm7nYiccaMYeNBk+tTu75taqBqjtY81QfMQ6wJV7XWcq0eL
JerUTMccAj7a1zL/Xdg/+YuTBen0zOnXQnmvmkdeBui2i0eebe/bX1oqrk90zAG0Q4NrFs1VR2EC
5GjYVWPItyAA+emkUxxODPqL9y0tBQXUzhDj5KMLdfnrhWqJ3bojwb0hBr9800/1+KI/TloKXOsm
TtYcdHFdF9ZmDkqHqYmV2pqOZis8jinpyUnDtotXXl7a0pnDCx4zmmjSo2g1yz/4iDQzBivq0egD
sHWA0Mttjq77raIN9CtTb2rCzNz1CvVF9ouyIMIbP3+NdC/LH1q2b7XMyw4xxGO06dkczmnjgOnH
frLWtGqWDiyqa9DdAOoQz/PZd46G1hgcM5qOQJOonk711w6z936fU+K7CVTHGAad/drh/6LWAawR
6g4otYFS9XMDL26edmQNszGNcrQ/ckz4ayxwYsBXoNk9BOX7fRdb+OjIFUCbiYwIOJk5nD5XunjE
E0Y9gtHCDUlSgmOH12lIu2KNPOrzTT17CaOLYRqIEp/yN3LDL9aVZa4Qli3I0bHjs1WoZVBHyP+K
gWj+NFIV+oxAkA5UyTbTZJXhZE5k01G13MUIZG80HapDbqXg3+ms/NFBDrex+15s9DSNPVq43VOm
GVXgFIQemrx2wop2TeFNVkQ+9B66dChg6iGal+VrMarJ25DEjqcWfR0UXZysRKkFLwekWT7LUIlD
X2Xm5U3H2yzpKv1Yd4eS06dyfHWgO4En8soLcCkcXlqaxyOQm9UtVJX0Y2lvJloBSDIhR6FhUtU7
kj7bBWZL+tTPE3DjxZvs+xg9dhAytQfl231fWnhYyIlGvGxUULGi3H/9fTu0dqjr4oeopAqYgZrt
GrLgBjCOM3FlQrrzhQtxpZwGt8r1Y24+WvWzTWtPQS4hmV/sAdKGz7YaEJQGi/HALfA+Uq/IpAh9
lL39m7UiqUdKg0tvjq0kOcsZt1r9aKrKQVd6387TlYfK8nb+x8T8u2o9UI9FCRNp3/kmFJQASrq/
iIWnkA5gsCsbv5AIu3FSfaDN5FSKcWTDfrD+MOOde8b4u4s25c8WxDOb+/Zugw3MAcmJArsMAnOW
CMa1iSZmZR7hKJu0ehnKnVqs8WfdbhtkpFVbBzQDNUTgKK9dBPoezMoxpnYUicW9seIYuEbfILi/
FHl8r2MZMNyIZbJbgH/NST8VVkLUULHMI99YLff66aD44GWj5scXkq2NtizsG2a3pDQwoB/gQZjd
zEXeg8s0jc2j1ZaHFtALJaj0fmVIfaE1i0FDVCRQ6wYQ66b0QgdbFbrNsKSooRtGOAVpCMeYozrm
h2pI0tAyJmfT5oLsRGOXftHZybOt83rbatCtE2aerTiMXNh8lwGGRZUCdzBuqNmNQacM8yF9Yx5Z
6NgfkERsjZ/C3JnK9v7XvA3WgL3CMyxABjGKdTPLwycL0+aMHKckMFXdq39aw8Yc10B/t98Rahx4
UyJJBo4YJcpr10zkEMpYWgRPrbbYYgKr9jSquyGKNHR3f0UL7y1pS55rHZ0eABuubbm40VSTmeRI
pveUue/6kIUQOclzKDuzsLdTv7OZByQxdyaAXLappe1ywwNLY6oADnOmRpAD7dD/uv+7bujT0E0B
uh6OLHcaWa38FBcRvLUw0Z+iIXIUGGXikcc68dq0H6ydfvQgcGlRCCt6TGPGqq9nL9CGQDfphbbv
tSrOYF/1rEr7pU/Oyjvw9jgDfWJgoxANUT6eBw3SC0HB4q0difJgl7UnxtqrmO/QZFNPXwfFa8aP
lY1YcgYkXuA4xFbIW+16IwYRVyTDnxzLt7GHJlUbBVldZF6s5r7CcY2rmeP1z60LzRT9JRGhCln3
qLf3Me1WjtlnyfH6nEF1AgOwEguMEdG5/zttnfdiTIyjoJELsSUw17VgV9z1Y8uOtdGoXlMrEbA5
Ru9FTm3tFCOuAA8X/Z+VXZHR+eaX4LiT/yHtPXcbR7qu0SsiwBz+VjGISrZkOnT/Iey2zZxZTFf/
LRo4eCxKEDHvQc+gMegeFyvv2nsFBZETgF+Lt11SN5kacJF80gS4dIeWxv1pQYxodFhCJVabHlvK
76rYLjXrfsvXKwBD8Kvh+Vr5tS75NtGkRsYQJAZsKc0RVPs2w8OSZsaWSx6bcOUZdCMNrIBUOu8G
pLCwIeb18atBX+cEQE5q9RTui9CDXikY7g53ipFQ43qStzmkZEljSDZfrhTVb5wNaBrHHbQ8ZqLB
Ek2YSJnPBR1TT5CUJlEmEUP+2/s11Ax5E8qmNEo5Itp1aUkwZvmHY6KorTLdGH65GeVDFLtBkFqG
Pqx81/VpP38WDntwiPTZXOdyRGAQ2+ax3KsnThE3UuOWATjfk2DmhWLDBur+fN+47mBACqURMGRk
LLUlL7oLBbmXlFE7sZT41b4Gz3ZOu8WjHcdPY0iyh7o/FLIbxuNOE1ZiuxuBLDStsfuRyMD8A9J5
2VfW58i7G512aiWrBzNW9WHysI/ZU9p9ptVZexmsluRD7EwzPPsVOJlxWGG1zLfNYqtdfMIiUOJD
qCwMUa+dYBAqcLaYvADphyzjQW93MUjw98f7+ri77PBiY0u6MOUcN2knvEZV2pdQx9LKEcwWvVh7
P9+cWlQdEAciykSGczG4fd5OYZvJ2mkISzqWLyHqOepOmEi3k4vWRbIgRjVfM1P/kLDH+/28DiXQ
z19tL0YVsk1xy7eSdjI0JyofCx9Wl/t+5fD42aGLuQNcQMI2AXUVBJTF4YG6uJI3qRSfZY7HCqlS
HxKjgeZ3oCflTVyZRiygOtlWEoACUZskxaFqhOE1KoOyglon1/qbgW+i9wpaRK+cYUAwCJn7/Bhn
A0hWXTFChsrAX4bnH58C19xFYe5v2iTmId46pZMOHRQgJ80u6LUv1rGopGCbFxmNBqF+1qGC/SaH
I2Q5p/lxjl0waU4sZbjdlX7S1G3CAo7ZslwiaydEQGBRLpfnH9pyKe2TNn1vpwayUyDi5dtB8qGA
ldaKgFpGMrz2PPN7M4/UDuwJScgoRIBhZFe0lZbTRM2Kt1gbmG+mSsHBXq8XRdKg6qbQEbqG+uNQ
I3b/EpoC6gHwPUVCAXjb8aPO+iYnQ+Yr+XHCWffKoIk5ERmw530ipGlFy9rPTLWI+8RUmA47qL5q
uf3ES0FCeiS8GlPF2CQmzAz7D1UNG3jSZh2qXkwUC8PhJkUO3jMD0vWEZ0pR2VEhg+U8ZkUnPcMi
Lt2PPjBIK6n3GztvdiWAdNOs8A7MzuVRgxuoCUXYlpxB+n+MkdMLkndOG1YCu/lwXqxIJPXx8yEy
pAK9uNhzmZKBnRkY8ZlTlFfOb496H6krZ8iNvYVazGxvBEoRtvb857+vTEnoAnngkArKYtpBX7zf
6sZg1p33n/cwGGGQZJtPaAPMjct2OMlvQX5Pk3MbIx8VhLYe7WQf8N9oZWpuDtqvhuag5FeHhgEx
IPwZwVFqP/z8eaqf73dk5efLixizi0qQJMciORta8mHwHDFU9p/RbLAs+l8XlgFboHKdipWbnAcw
3Xg4/JA2YvZgQJDmfl9uLGM0NIMAkU2bTZ8vxyqIZMSbXJWcmVzux6nalJlYkYT57v12blyLyLQj
PMJTG/1aKtH4VYl6qa/pJxx7j5OYEL9UoHOnbsf21GZ/IPWz0rFbk4SC5vz8QBgCZ/rLjoEll/tI
QBonqX8S9C30sv8vDaAjWM3ABErLl4bIdwBVBB04ZcZe1h+mIF5p4NaQzWI2eMWos5TOYhkzpR3S
WvP9U9GK1BceuGkkUZPZTIJk37Nc8WupihuR4lx4QX4cjHpYji8aFKByKolVyM2xWzZC7FM2WfRS
9y9lN7rQ3B0qk7Eno7D18YVHQlTOiG/YSlXSeM2a4XpZIiszp+lnYjIKBYstVhRdUoD5zp0AuaBS
PQCSCKpVvEK9mTt0ebpCWPWnDqGjbML/RDy/DgpNHnM5VNLorLZ4l0NquJqc/DH9DiPBDnI74ldm
9EZmUMPZh9rhT1JEWh7nGsfDbSrBpQFxGtqEmSMbr8Y/BekRgTIh3U5aeJjwTLi/9241CwUBPEsQ
1YgAAS1O+FiTikKF3+K5gd6ACQB2ZmeIki1fqvsz8CC5qxn9gMikD10ILAvPRpKvOcxdz+jsTIIE
JQAygLYu9Xi4LkP+ppmicxmNOkiWGhZzW3BuqfhrhNXraZ1l8WYXCaiDwOBrcWlCl8lP8y7Oz5oA
E1gI9RLk30iun6Yp3UFhDJRC6/4I32pxfuyAXYB3B864y8OmC6JMj/g0P9ciqkpkMkgu7QPDLBjt
ZDjMayszutbe/Oe/Fq6k5IKUKGhP1s2MnyAzZImKBT1LHKN66onn+927UQyBRuX/+vfz9P3Vnp+W
U5REaI8TqN6+q7CBZ7sQYLW23GSgqvm0i9y2KrBVZRqe2ohCNe3+N9x4XgNcpIBTBrs0ZHaWbM+s
SfkO4Oj8PGeGlX09Hjvu3Q8OAvOyYsfKf035YcD98nsQUC5HmaoQaBOlRBqiXVIg0A2y7VSv0b1v
zAS+CheopsyJ8WXyMW5TodLUuDgL0Edq4fSFk8oZStxvyb5KD9rK6/I6VsMgzPY4KGAC/bV84OaM
xWoNEaFzCDRdchZ13NnZc1CuMf1vAKgRdBp4yYJnDl2QpXBg09TtGMP25dy377IMNIW/602s7Mz6
811Zxnfkw3fQa5S9FhXA2u+qlRjuOnkm4pwA9QGCITODeYknU/RhqJDUlc9QZSZd8xRVEYFBTylo
+O1Rg0uEGj8YY07Uzl9Zatfn5dw2uCmQ9MRTEPmry+3VA98acgHaVoWDXL7L4lbiCiLxLlLkUnFu
FRvvm5UtfXX5gjiEy25WFoGrK0osl20mAKMmQZoYZxHi8J2bcrtKpmDOSWuAhJsNATEMdOZ86S0H
NhlTYLP81DiP4bd/ApV9CGoCzkRY2/d37PWpMXfpV0uLaydjddDAAcs4lzAkL14hBqpsKpWwc83v
B5ka44sY/g0VGSO7YRl4AGvaH1e7Zaag4pehAzOJMV0ck2qR5NHEJQm8pBIyfBbd0wj9pnFV6/Mq
1pRReEA1ANm1WapdEi/nLhwAre2DpH/SuTB+YKDBmWKFmun98bxuBT2YWWzA6MxQr8Vwcn2jBWOQ
y09RC9N5/cFvvPsNXF3RcDrEUP2AsBF8LfnBsjKmacwxGeq9e6HF+5qjkf7nfhvXFOGfRsCfBwQE
w/WzaH5dJTmK+9BvnOSn1h6Sv/LfvCM4wQ3pX+Y/JomrlANJk12fUSCWiXACmovUszqooRAVGev9
qtLO1X5YfNBiWJFVEOIxFeSn6iUbrQLCFbG871PRhhf4/b5fTSByZio2nIAEPFh7ywewnLQD6kWy
CuN46IKUr0hh3W/g6sWgAAqHgh6yr6C2AlV+uQ4hUYaCNsTzvQblEa8ucDrW/QCR5VCLbR1qkhR0
BfncGeGas+/VTptbxiaAZybuJpSJL1sOpSjoJjBnPK1wdbbhq4Px+H9gyv20gtsI1wFC6OU+830A
OuMY/VOqEPgUC27npEU9KXbkZnJVLTFTR2gD57+P6uzBABAXHkWAEF32TULWogU8I/CQjaGTChU7
iZY5pGJDR4j/SUhm3W/vahtCNRXJTjA7UQSHqNji5cqJUTs2LSQXc2XfxI+j8umP//l1jDZwzWCP
A16ImsBi0Y9GG0iw10w9FZiVQepIsmZOc70WL1uYt92vfZ6yOK5isU69Tk8g/nzM9JxC8JWbJQjP
qG6vDNp1BRQ90mYzXRBuAIcwFrMUi1rMGkVOvEY6DYy2HB5zVtCfOWkv54KlIIrwM94tgGmpFTtu
RpLLzCzq01Du1RCCNYX936cROwKQanwXREgX01iLGetFhFCe6sOMFecpmJbwALKA6Hy/39KVCB6S
A4iHwRgEDwr7finSWSZxW7ZRlXlIIY+QdS6C8kvuWcRRFnLFl9YCJmyGWjvtJU1r3kZxGFVYN/r9
QRVaGEHonBFjNzVc+g8ER1atbKDrysHi+xZDAe71GARVm3lJsRvyEbY0HAkn2Q34yBTTz0KwAd7O
yRiArvAcDgi1+tP9Ibo+ejFCKpDgyNOAebxM1ih8xPXZlM5qs1AAGjr4sslrit832gBqHyknIM7h
I7KM4ErQTwJYemWezpelg+g5oFBANFaW1a3JRgCgzaaVAh6cy3eQ4Q9aPtZl7vko8j8YXC2+AVNR
n7iSMRrO30cEvlN1Ig5aiZEtGyEkIl71kGdXcXw6rZ7B9rSB6yTSSqHRhCtfeH3FQ9AN6B2UiZBt
QLpvPuB+bf3W18ag1LXO40uqI7gM66in1XSqgq82tvvCFo1z37mxGD1xoUEqFppj4wUspLCSCXxT
4iy4GJES5cM1n7mfSbhI+czfhusXgaGIwVvmuPiJr6DYV/ceB83hQLBL/wNGtJCrOsNyhvrTZswb
K1EqMM/tiItcv0sdyPzlWUW4gmZvg/GG4gRi1iK1VcUKs00afjO4uOgPcBC28LdZfYCTR4QKhAHE
IHxF1bElRWlxmsXxCAzLN062G+VQlQ0c5f7lfGGFx+gr6yAk9aHGbwbq08is3V//16cxoNUzcAXg
kBmRujgdcRS0cScovZdVfU5ytVMtnqW8LcfRdyNXs/2F/tkxLll5Sv1cJIvxxvsYQiTzzYmAb3EN
CJGvAiav954yvPoK8HC8XQRukZ/H4sxHj5JGIv/FGF4iTqKIy0tDsMoH6UN1RW6b7fmnWDNjHS4e
xwGeZgFVhIewwTvblXeybiuqKRzGSDOF4QQ3k9KKHkXD1uKWlDUZDoXqAKFZSc/Gl2iY9wf0Oh2B
mwYJLWxDHXQziFlfLvJcaXrNr7ne4xPoBEDYtJYfDBnua1STnXA6sAqomsjUTgqF1U3wpGqHqh6I
Fjv6MQtJmKxl+aT5zl4O9e8vWrx2hhrA+TH0e6+DVIJg9xUk8h4TA8LvLS0N6KGp+zEwZSRu96qr
hu/dix+SmntUeFAo37jO1Arq6xssxsMYWpNmitkhl3E5mHALkfxNklZYOTAN2EHuKlwp8F4FPUgN
gkEGnRxU9ECKXDy5E1GL5DLvEy/2OcUdAP+l9TToZg+Yz8peuDqn56YAS0EwCbwUyA6XM9foMEZH
Ki+BJwLyc7gVGRX1Nqb3F8hPMHoxHWgGG23mU8zvtmUYB3X3MtPEpoC87sBt8kAuRFrykZ84QqUW
Ci1GDUn0tJVrZ0oZq2kqp5GOKu0IeHpXATVIuCnSS5qDlDvS3B9hT+CHWt+ZQxk1sRMz1kFCh4Op
NBmQKwcvTfLFp6qUDEwkVKU6mqljk5KSTWNOwWnvcSYBihTZAHH276nBxb7NpjyUKFAE3d+oiCGP
ztejxq0cA9cRwHzoon4JDApOAfx+OeZsrJNSCsI5GDq2dt/YyKf0PWF201lt/iLvmk8gZACgWZnr
H23CxSwAS4ycOzIRSBwudagDREz8oCJZloU0/azNyGxKqzPr0MmsQN6weldUtAMoZQvzZ2gBDGYn
Ud6CSGhAhj9FRrTZUXuCxPp3ttWsaivZwBfqNckO+kHcAtsXfFUJqaFr81FLgPmS+K3f57Ca8aFx
ATXBQ5oZRNjw777uwI9AftUTGg7vuDKi2msnp8utOHVblXTBCvDn1qAjXzCD7zD6kDSZN8Kve1jh
wBoLqxZUfOC8lL6zJelrlE8GwPw5b9aQMKxNtdv0rWOw96rsVl6j83mzGPr5bJzp3BDLvSJcYBkO
BQ9fck/SnaZ5Kdmj3jrKM58+88zO1morN1uDjjWOD4g7AXp02dkRiZ7cyGVsN/jxbQJoMBKfPfTN
JuiPa1ylH8zUZddweKDwD2Qj0H0Qqr9sLE+yNjICBRKcVD03wPYVz6f03NopJOL2n3u20em420sv
rUK1QwjzRXBr4tW1fWOCLz5j+TLtRWPSekhdeBVxTYO4g8l9JOQzsQrabDji1nZn2kBwVERGfet4
MEOiuJzlhvbOHWlgIrcifTwox7c2p0zceYNJOrvYZNZBITxk1K2gtDbThjlvjfOg85b0Tz0JeC44
crD1HWMv4dVEQp1EVDeHbeUcUH04COeQZiSAfs9j6qKS2D6q35CjNV1sJvwFmGntBgLHNVI56f71
G9ZQg6kfa1N4anIzfux8tzqe833ZWsWLZhe0xedy//R3JSbwTSNwuO8dyR7PQ0OLvb/VSOYITmgf
HgvdCenXgXdb2yntL4MoZkFcrHLKbyvrALEzGiWbwYwZkIjUp8oHb0274aEi3dODboXUzG3LoCoN
zdIGSvTNrQjsQAlEaCEqAQ83G8lD11YcKM8aUBMnwNUSGLe8750NdvYZyCTL0pDjTA7GKdiVOQnI
Sd9mVkL+9nZJOgqGIJ5kEBI1IUphfGk70ZVRy8hI6RwfQ7MYiKtGKFYhYoDk8wmgzHPvm58K7YlO
qp7u3/mPzNm+VrtjZSovD2JndeQpsLCjMy+nksuZJ39bPmserK+snnz2Nu5vizv5ltMTiALDeeXY
9SaclyyXbZ8L2JZQxQlNqjM3ciNbO6aEWi0wZDQEkgtGGQRrJIZGy2R21HetcvPUE8nlSf792Zvi
w+bzuX9VJELCrYlavqufByvYyiTckPpL7YmzVYlIJqA+D5TA0D2AKQaV/iFa8jSJ2LXtO/GXRg03
PspQeSTWE7glVmUm5r6wOyrR1w5CiFTbJuY3E+BXt6mJu5UOdDodI5snwrl+DklKvAzzK9DueHTx
P9s9gZp9TwhSDvgWM6AY/Y36eVRISaiOH4qR4OhbaOYfk2Or5JjjPwVrlxEbYc8rl1qbT98qPnob
2UiSEZn0ZlRaRmodN680/ZKdh2J3ZBQ9rVKq0dR0osbSvNIxHgVhB/8qM3n+cqFshZW/9/e03ZaH
T2cDHkhJPvkNkFObSbO3TrotyNn4DHISfkfm+Obbz9rje2GXz6ww823RktjERuPJYA103BDJ2bpc
bsLjQKehxWh+OIrEocrne0LP4GydgdQiW2Y2DSWblGBo/9kAPrvHFHnvh2aXWnVCyMa1IO5lGqal
0cASH0GyMJOHkmxG6mNsvr9CkjgIs3fPn2/ZwwsMt0/hIX4388GeNjw2A0sPWxX9vx8y/ZxXy2N1
LjTOcomzCtLiwhqhsCE0kt55AgrUo1lolujTP4HLN5bxMvqmNq+9+21ePYxwU4AggJyAiOSRtlQH
T0E5EX0ZkLeRNs+MvSAKCEpTDa3O/77f0s9TZ9E7gAtB4QLtFEya5RssDzuxTMOg9/TBjKLXSMIq
hc2w1ttFtwlVh4EhIZkRwkGFxMJDNJJJoSG0JHiaZpYfY5aB14M2SBya8bSty1NTOXz5tPKZcyi2
/MzZ0wCpIEjYIEC+vNu6BFXyOinwYgMFVGosCSp+oJ1lpUQ6/n3QbZUzYKUAZXj4phRHP/2TcZtR
e49D4BnLbQGimJR3HVHBkwsDU+fXVsn8Afc+cPHOUeO8k5BW6D3piXuotmmDPdRAdxfxsv+mqu5x
Ohg5hXRdh+FrTX7tLX2NMtZBZQDlEv+A3AXdtssRUqM0yYpGhIGW036CHxceRc1tChu/KivcpIfh
WXEmayT9Ggz21g5B0QRUGiic4N9lRUtKVMhWaXh1wh4KO1lnXDeBlZhMD2qmyHg3sMJoTTw8RgmP
0iqqSJvWAuiuo85Uy2di+w3ohfDv/pqRroMvjAgiL6jlKHCyFBdTwk8JVwh9MnipCD1wKjDkGLep
RAaGynEIwBAcH6HRlJgz/yDWz/H0DyLtlXSC9WuZvsGeI8WlpFQfKSo+ORHHV2MqrKY+FNI38GgU
tORI/ABPJQFnYkClkEJZdmzcGA9qdSVsvXEioC9I4KHKgKh52ZdCiXmtl+LBK1Maq1/dU16ERHpP
nqTn+6N2ezL/19Ly7Kk0IahFES3FriFTpMTD4GMctolIecze3yh04omW/cqJJ93aP4AezcV1yH1c
KdXoqGUnCBsH1GpIAuEUoo7WaNXQen6KttN+MEjnwuZZpsqbGLpp6Pgl4jmFpKgIDhs8JRoqQm4f
MN+hP/AMog6Y5AmIcFcPHG6LR2anHlPdZOXGWMPEXacJsOhnRpEAoiBM3haBd8slZTZ2cu/JnZ8i
pY2jaJjLodyEF8396bm1pn83tTgH+9GHex9D5op3pDfghyrN1BADcRk0se1JXmntOlGGQwU1n9mj
FbxX0EguD5W66huJk9CzFHqTU0sFOTRTiHWEDpuA6zbLPLXSzyE7QBqQMma2Vj+9xQCG9sljnG8l
+WBAY8NPSb6NGlcJAgJoNThNPkyK/jLDS4udryI/+a8N35ryYISfU7KR8s2Y2GHyKAewRu5J7Sv7
Xn7gm2M8bPx0BWB4Ldo29xHVJuA55qLIlSNQqtQVryNDNT5LIWk5V91yESwFKHgRKv9WPMKTLfrT
vrTf1QjSCJ7ItuFN0K0/QqA/p/WaOPN1Eu/ngyA7Dr8lZISXd12tqpkBFXnsdZNTLF/j8QrvyCC6
goYI92kIN3lFyi1cASCGWCEGhzNOROttENvaWr3o1msOowMhcKhnI12xzCiqE+M1ucLHDLWpvw9s
Vz8CTVXVtLVUrzgpNgwwZLFbWXi3m53Ltki/wTjn57j4lSWAIKvUNQnWeZJsmuCktU/xZxZIjpRZ
ORh0/F4JUeSkslK6a1WZW0ft7CPy/zW9yKHqZR7V8oj10BtHjqGOS4bRNJTdWJrCGkv0GtQzzzXg
GYjzYHaEY/dygyUMGMhpTtji4pZiOiS0fZBHp82247jXimfg9u4fILfOWSDqYQOCwBLifNJlg2PI
J34352Nb5RMCDc/l33yi3bPRVish261DEZJKWDGASsF0ezGMvdA2kjwmo9fynWQlvF+bXQT90K7s
jZU+CXMIvgy+VBnXPOSsESUuFR4VdQTttcwGjxU7efqb+rgWzBEm7pbumwn/qEJZOXFn/IvJy879
Ab3VNmq7qKmiuIQq5zLKqAWJYQ6xW8OzNOs44qa838J8fSx7hyo/rhaACzCai+slKJJSjgdYSeQ9
yJCspwpe3YG6geTFykDeSCGhQAZzXhUKASLAg4tJE/qmlnzwEz3VUXjib8H8BGr0aTKx1wxifMB9
FtL0tNznBp4kpH0P/uWAwjRErg7dS7zGErwRjFx+z2JwuXZq+XRCMFIkhtLh7VUZrsAUOJ3wJR6t
jaChLlsLVeUZY6cfZ1I7yLQ9EyPiy7DGI72cQcr//nzc2LRgJaBOB56NMVtqLvaQMvKAaHf16KHs
OWzzUgJkKKlk1AZBVKlj8K19PQvtjs9qRy5LeeP3yZo25Y1b4vIj5nX564SEpGrUBZU+4MERG26a
UyisdzLtbKaADGX7f7SRgmSV0vIlM2FukNiKjtIeVdYkxoXrmOTyS+aT4NeXMABwUCrQELpVJreX
B1pIjlZs5ISqJj9sDzFKqONRC9yo3aVUdHg6fmjS2o1xfWxffsVi6cLkoa8SwcB4iARBviiUpO+s
yG00OiJbkiVEnh4F45UZn3Fnq9EZ9s/AnVftKVPYCmfvZ9Nfbll8DOC3eFkjHsOD7HJIuH5MGJj6
GBIkCDWkPY2N9qTlf1sDuq6Q+rWV1O46h7OzBDR46NvYkk5q8VkStlxMpOwVYUbY2Ki68tNOK5GW
bA9t4pY1DVaO6RvDBugXXhRAMUNs+Qdy+2vyEkEalXocRo+Jp5xrSGoc5VogrEVxCLbI5QqF6MZa
uWhuMUtVE+ApGKM5CQPD6RqR8xObS6lCgfTlq28wWkYv9/fr9QkN4Y7/dXEZxAJdmRlp0o9eGNQA
e4RmPYab/39NLB7fMkS9RzFFExmLaF5/oHjyf2gA7wsEhMAiYrouF5ShFU3A5mnSE+Ri8UZqipUN
dH1fY5R+tbBYsqmkMwlIwNGLxL+cmJh465II6dD7/bgOPy5bWZwVDcfKQJsHSoE9qc7wqvYR8uQG
NdJ/SrOyDde6tHgs+Zw4FHEkjB4/wXNJ+td3Cmiy/sr1fHN5/Rq4xZJuUiVXq5QfPQRDeI8GSM+q
4sf9YbvZxoyNnjF4OFUW0y9HGUNFCz3x8SLWpc+QrVWGb47VrxYW048ybKXEGnph1G9K9Zrn1qp5
+M2jBp8/M2DgcrKMCOEYqsAHPZo8URz/iXFkMmOgwdB8sopvLSHBG97vx5XZudkvQGog2wPyP6SG
LzeOXEHZDTSRyaurg58c6/ZR4Na0F9faWKwAVrRCVDTp5MX6R8E6YohbbpV4t9bIIhSSjdRPeSOe
vBSIWUlyu1KwKjCh7y+0m3M0y0MBa4BH0HKO9InjBsbXk9eVJzl46vNqz5fPvgIqT4dbwV/jKN1c
2KjHIuEzWzMtdSBauQ/CbMzRnvhVcOda9u73Z+3nz6P663oLol7myq7A1GR/E/1Z5VYYIbd+PtwR
8KKCaCBvLLOudSyCat+qk6epxZsU1m9G8Z81cEG0BK8G5A8ABqBEvog2+6SbpgoimB4yp8QYXaa8
FKN5f5huBdrQMsCTEF5rQBAtwwBeizOxYDhg+hika9obUDOHF66B/J/cy5UPjk0T+TSTJibs1NEw
IA0iaKijDp3sE0gCpHaVFtMaV+L6ugCTFaV6FLUBn0WC+XL6oB3WpkzMYcDEaOr/aUk9PiDRFUor
nMsb+Ya5IfQc9R3QZ5evuLE0IqnkC4RBmcmDlgdFamWTDvvUeJIqUz5UspO3gIcR1LBWhv56Y6Np
UGwkMCFhx7WE5PZx2nMJjkIvTsHvhIVeBxE/xRE7V0YpUdhGpqTu/PbtmZseIdfb6yuhxTWrCjzT
3x+wGOQpg4kEdA0HT45cnQdKK6HMEf/VLwygE4AGKzI4W/Fz2E2WEr5BaG1lAOYFfBksX7S/TDHh
RZvCuxgvmdpkmjlCvvAMtFrtWx3SXC/GoQkJ2xRrJ8/1SYdWNYBBkXmB5NhyaaUDnoa9mI4ebMBS
xaoKS8HDIXbjcpetWdDdWsYaYIbAZczIU3k+RX6dQph4rvB7efQqyYlah/Ot0eVfjXYllXkjDwKq
w4xWg4EyZD6XAHotToIaDDXe808j3j/ZXJH1vzMTmcGweO99Ekwm3hdA4hnbUV4J7W90UoWutYos
1szWWaYpOMYxoA/ReDraBkn7o+q/8zvtP4s3wQIJzDtIniMMAit8MZYoFGR1lWq8V+N1K1jjORpO
rfgezBgxx1ijNl4j+OfmQAzCgKKmhim8nLqq5MW6h8yox2gP+6pN+VhmtKyAnDXMMNsNk9UhQw0X
PRNbVCwxrVJsFWslthuLFaq0ECqYyaaY2sUW1VqBHwcsV69m296JRLuFSq2jJ3tdW8Gk37gJNKgp
oswK6P4Pc+yywwWXNUXmT6KntBZfvySxow0k5GgN0CrgjzDCNEWzHLz7h8B1jgsyYLj+AUmcK1zL
OCCQ8xEM9FryDAGK8lYBWEjPP1VrANkbqRtAfpHIhgouuEEoNV32DvYcRuB3E++NfjNZKY6+P0HS
liGJS94g/RSJ+0I3xk1kwNYI9h/isWnGeuW2uT7x8RGISMHLhoQCwqzLj6hT+JVwnMh7cEOM07ky
benF6/0BnbfB5aGq4yLDAYf9CBWNpdKEBvUbvmgq0RsSD6p0JGLyysV1swWgYoEbQF3gimScFGKk
5KwUYQYP+iRuSaVZA8XeGChUbsE5QhZwrswsYt5AFwOZ1aLkSTJgCN2mA7xq9eVzY8UjvphxsXP1
ca5hX05HrPDtNPKZ7Em1Gxsb1quU3ycNjc9Azqh7NlKmEXEt0r4+LqF+hhchjKDmUJtfHCwCkwc+
hc6EN3ZmHppRuht2shspK8mPeYgW6+CimcVai1s5CxgM+1DOZZNlMMAlIMX83g4z1mxlE99Ie0Hl
DAL0MKkBDEFeZim4BmSdovcNTzIlkjv5PhvMyZlo8Mw9tG73qjjNcwzBYoVoygHWk2pug+IVMMrc
6Vz+TUndwkrPCxTH/7q/Ha4PUMh7Q+0Tsd0sSysv5phvhyArwtD3pgqI2n2rZW4hAwILkQCWpram
mvfbu94caA/5c1R0QIbBJrxcUxkQoclUG74nAysdq3hSr5wh1/MKDQmcYIDtyDwP8tBlA7IPleuu
4WUvIYAn5qh8UEUjENZO1Ad1jTZ3vVbR2CzRwUMkREdB7rKxepQg9APQiZeEJzHbd8wcOapwZGWt
XtPrsSV+tzOP6q84KWuLQux8RfZa+ACVD/p3lz1DS44MudV4447p21X1k+uL57LJxc1q6GOXN4h+
vej7rUlfCm7L9JUr9cZaQOCAmw00VgB0f86fX70K+KqEqZGkeLIKEVgFOjn95v5qu7G6wc4HqXx+
voDctzgneQjTt7CPUzywBvTqmPnb6T1MHcNcU3W+EWEauLlwWuLiAiBuqR6Kx54i+uDFeSNQee9Z
aYtet+FDGmTvMjB4Kili8jRWjhQ597t4A9902fJibehxH6hpqChe+Q/yjbUni66Ku5PBLCAH6POP
/scwKO/voH1uAMD41K88U35wAJcnKWyLUYYzwLnFS/QHbvRrGptC0wejbzhPh/P4APil5ukfNefU
0aNSEF8ot730p5g0gvJUVtgJO8FfJDIGEvElKUVg2Q9KXJMYw5RuG3mTxHugUrL8odNpN7hwtgHj
w6u5YzhZMG1PvyB8tjKG8z690wV5cSqNZTG2pVpzHmDN31LrirDzy1xmHJDXKU+ci9xox7yVRucf
eq/RxeGRhpkWpgYazRkO/Kck5c3gUZXO/4+z79ptJVmW/aIG2pvXtiSbpCiKlFkvDUlLau99ff2N
0j4HWyzysrHOYBxmAGaXy8rKjIxAPb2sG7PijmKx1GRw40D8Xis2Z1JDCwmCDhV3UkSrbt1At4AQ
N/qvwUczmyN91c26/wzMT00xiWymdg39pIVh0xvlYtjYJ4gxUZNGUw+S9oyDVvhyUtVADE71sxGb
Orgehg/e6j7q3G6MJ47vzWXK/KuppnsTjSyIlaBrivDy0n/OIHnngh5btM1WSvcy8SBq9MenUDCB
SRu33Pr+GK+uBTyKUGzHy0RFRQKs2pfmch70yYbKBXgqoMb2XBU+p+M23xtLW+jGXBpIDiK0wN9A
qk0zCL+OXqnXUBEqUu5UQ453nxgbNXBEa9Ih5P3ZWSABq8Z/fkrTsdGnH1rdcUOwqCBBKNN+qBXu
lIVOXz2Xqs+HD1VnRobbG56eWeq0j9+QwB4Hr11qp726Mahx/AVEGXibAL26HG+RgB4EKorcqRQe
BgEMkmWx4Aquy8f4eVA4ogEGzYLIXzJbRaiCcJr7PjqL+h7Xn5Unayl9rLhXVYaWQuFyVu5Au9sK
wudCetN9iVgY7FxtFNFXEgekmQsO/jp4pANWsHURiiPk/ykz/1pkaNU3ZRxo0Zlwj1G3nupHeTxP
00uLSwUtu6Ul1s8iulal9nUQgTWG4BgxyXMyvmuaNQAHCKZPCMuZVfbFjVYM4VJSuqO6Q6l5GPF8
XcxbXYUO9IOpdCkec1A4YBm9Qq0K0Bw3hGeIvAW24GavsmZpJticSQ/VaEuXoEri1aE1w+VAhyT8
vn/8fpLxjIsB5Qo6yCj0BQVOJqjVuhH8U7USncEDa1YHyId1doRG2vX4Duq48Z10aGxpn0m1E+q3
rqpMQPcQen+UJVrrTDAh2Iqby2bh6p0FnDcaYGSn5N7JsT7nhgXINK8eESTHDigSeMVB8zEgoIIX
bA3dMkCUslZfKmKRfbzuAxBPQEXZLjeR6gaZG/8NcLeduh26K/C4zk2JQ5bYjt7H0E6Cv/cn4hqB
AOY2zL8ICDI4rtFWd3lecjGSwUIjYzOTHfJeMQCqhx64OaUJVzWQKbsY8MXMLJ909C9wKyV4QtPr
cOxUq1+CA11DaOi3AKYD+J6BIIkFg86oBRdkTuJzh2dFtZ4FO3vHVNZfSuLO6WRW6akJLVEAtm9D
vTIaqxMqNm5WYeyImcuBVMYqUkcYXsalasWNU49OR/yBTQuXjViRmagqqQGiz+NztOZewXcfHNpk
xX9D0zzcB8i24kUE+C33Sb7y9E/C7wCV5R7RGbLweLkO5jBJFFCKujxlNGY5YcppUptubOJzNh+M
J+xTZZufEUb28yNH+9aJi0YdBHfE5nWvftKGBfd+3faAD4C4Ke0l4CmDLTMRMcRlGiHikjMkcKfB
aolValb51QYvpcPN/lgXYPUZzKbf4/LkmuNUunXojLpZfoQPqbILONx4bgvVgmPXWMrh/oa+etwx
X8f4/2aKWiLRr0P5BS0DCTBNJXwdWgjKYwA4aGfft3ddAkBnC4QIJXS5qEhJsIp9dUP6GUTa+TkR
t1Vkq+984PSJXfN+uQsCF2c5PvHNSpDM6FwmFqkhXbAQMNExXTozqm+PNy1Eg5GRv9qaatVNQZIW
54L/NuDm8bxcGCQNNK8tIG9Mr3OwkjCzKgRxkqphU5wHfd0/Tr7kdr6xQUgeNqvSln2uX9hl9A5l
DYJ1AzU7AHnRds34Z1CsdJwkReU5aL4Bk52656H8174A8OFBkPOH7RmldYMZU2DkodgNXXnGlQOx
cJGYRXKSW0d45pagG9d5MsYWEzJUQ51kCmnLs/Y5gskA7Wp+FG3T5JnrHtTXtreglJmVzv1V+3mT
sJOIEg2y3uDtEMAXcemykr6WCiPWqnOEpjuCewZKacV64NxqsCJpO7R2njr8QfquwXmEML5LQdqx
4h5DY8spf2IhARTMrMGvWZoqGMkTEAhYWbHSNFBmPPftmkBvpl0PMRooNzMuMMiEzQgnEqvsn4Il
UavrHYFkKVwv3YSIulg9vApSPlE8jvU5im1F+VMWO3lJ4OPad8AEesaQ9wWE80rlLSvagAsMUp/D
tjOn6alBp2N85CGlM6+LR/V4f3mu6yNg78C5VSmDDaXvYzYF2iGkmefb+iwF6PMxQe4+rKPGi/o9
ulTt5igcFacyjTRFWPJXrT1u4QDcGq5BAzCcAVTX2ANQtUMgCWNXnxViV4E5TrqXTpKdGZCTfo87
S2mXWr2U61cWhoxCLd4+oNhADv9yR2aG1AV1P9fnwZYmt8TrvgBJoCA6+nf93COxik5cp+CsgLez
whFitwetgGyRYyZC7tgHyxGlfnqvE7NzREDLE3RzplajQ7bNajKLhFZ7mL6KyprANdevq+oDnUo9
2QH43+Qr9UNsrYFboQRVIZw7lAu5pOtOHMTewLXiIYkiHnLidPi/4nBhEmOdDApaWCWTRxdL1rwk
uRXWbpPOljSCkMHjwY4SuenbrBwn2ZbHJ+lLQ95DscfEKgyzJYAzOka+SiAd0uqm3KxRyiWizSN6
F61EW4HJPdL8XrBLw8V/VLql2+QHqXzpNi5Hwfheoc4qcGmqzRkEA7Fha+RJ0nbgqDbItv0mH8hC
4xEeeMVXmZnhG9HXSeIKmhfMlqav2gSi5xuR92Z7Vu2kW42FZ5BDxm9lDmR8bhNY0VGRHsqD9ic+
SqB4kV7CMUKgYCazEz7In13gaOU2g9zAy8T5jQdOcdV41BAHf9WJB4lzLn5ODa9NH1LBJdwqSF1R
sZp9iWdKtZ+TCoxctQU2KOIh6xnhV6INhw5M1YJudbNta9TmXGGw5vEQfYCqqDZEvETx52FEjjFa
oue8zsxiU6BngF7QVD2IzWbMTSmlLac1Zx6N4EX7DbkiU30qjoqHb0SzzsJj8EaAeGGP7UKTCl7N
sQ+bs/iYPof+oBzJm7wbdattwbj4RuY1/HppQya0VPC+EJ/uu7Wfmg+7fVQKg0Lll2KhmNSGkonF
mOcYr+HX7+pja01+YTfEFVXEhD54l9DACWaFNXpl+2/+pUKTkF3job7v/vKJZXxqqzzPTQX0A+Xg
QCQuMIGtNWoLjVoGtDAwZ+kD6J4EbyTbwOrs3B72oWj2H8njgA2BzvJgiZ75uvZJ1xCUL9BYA6YG
XL3MwR7nzMi1uD1DfyiacCl+q6Vh6UW26sUtz9cWiFb2jfbPsSys4m5ApA8hdkT8l1Z1fsiVWAma
syA7aATrn6cJXfx/Ij8cntQlLOZ1fpqOUaesjzpC2SvZiFoWkeTkkvYc4c3VfkWd6KrdrilfkGqV
qxVJPpUB9IyAYYQbdAkW2VKzxlXmkfkAmjP75T2hAxqNfJm2ZzldZwLloQD1QwrBZ3+RNQy/dLVF
fw2V2aIolkhzLmOofLoWwHidgNJ7WrjebzwYccPhWY1QArWfq3OgFiofqF34s2eS9q1WTpmyUh7y
FBVR7azOft17XOVqswkABl7fNVjFIqeb3iYU82aPjxcgvTdeKvSDNESD+Byk55jbqdbDbB5UzK8G
h9dH+8mFhoKAOwbtDxkEWiqLA3WUDgBKg87rQ4b+9GxTKNZ9/3BrlRGUopQI6lTEHUxQ2gedWtVK
h1WWUZGu3SB6JuVn0G6Q8Phn7SbsKNTcNGCVkNKV2YdRXaUptHSj7pyAy/sTbp9DCgWPZCS4kFq5
P64bMT6MISuIKhVkgpEXvNy+kdYOU0nq7iyNvi686t/cIAJv7grIkoeepIDXNHTqNt2I6cJj6VYk
eWGaOTmCWuVVDFbTc/MpfKSSZEmzLYORqtNN6G9brdnLdvmkKt60b2Wg7OMUWmW+vhSi33Qhv6eA
OVeDDCkkXmi7cwCGltFOxV3NIW2TIMX22EG6vbfAZ88LljastJMxLOysmzetARreH5ZxuExmBQyJ
BCXX9d25hwxsXvmV7Mi1FUy7qlOcxkisVjBnkL0E6mlh7a/zmUi6/rLMLMBcoGWlRSXxnLQgwaJC
ZVpu5eAr5ZH6/Upbm3TvRf2Zz09t74vGOpxfgJSb3hY+g5ph/RpemoKMPIAE0AdzTUVp3Et1Cb82
pH/m3QDyAnfS6cNiHjeFQ9650k/ltRZZ8avwoENKr1qKgOmVdPUFKNzjTQH0Fw7e5SEQ1TSWxDZv
z8IrUIGHEe/pTgRLFu/wsZ84hewFrYdCXzu5sx+YjRdkYKZJvjoEaJumMXk7fuW8aQeNOWWytNhD
zWf45zZVuAWKLvjfj6Qu6tdFUwW1aCQKpgm6yDM6lNEalPt1hWR4aC2yS9zcGuARpVzw2CIsS0iv
FWmkAN5xhiqYVSLujIJ9kdiJthB33fKrgNoB7gzycipbeDmorMgGreqH9qxvhIcxzEC35xRW0j9k
S8A+6qGv1viXJSYsEchYGVkES10BvM9YcIobtvXLwl6me/WeFWYvh1IiDDJwGme8Ss/ch/qd1Kti
dEVpqxYmX66jXRvY923eSDEAQwxeS/SXKVCrZvxHP8ahrA0KgDZd5CQ4oGn1pkj/vk5YIsoiDDJo
qmx6uU5Go+RjnnDtORtfYg18Q8MjSEbB4SchPh+H6f8ypl/mmMUa4yirCRe057r46qEhWOofVRov
eN6bEwc8Ke4+PHXQC3c5JsRACelUjKk3rBSoWZABZOk/g/lxZCE2BbfGA2OJ+/zSSCVMPTcnSX8O
AzD9KebUASO1xEdx6ypFvtFACojCZK9qz1pKjL6Qi/6sCcdYtcrM58YNtFJsNLOHMoiz0KTCtW4O
Ol5p3JBX0VOt2H1W54XkzI1DBkQwuiKgNQu4I5tWDqRaH1K+7M8T0sVE2HXo1r2/229cFpSXgFbi
0BoF1OrlfM5Ebquc9P1ZAmkYLsmu8oN+lbUHOXDvW2JdEzIioPhAZg0AQbwvWI7eIesDSPaK/Qns
ceKYb6qR30WJARr77jGBElW6hLVhJ+8/BgHxooUS6G0xW0WNeTHpGr0/cSJe2oN2GuR24VzdNEHB
ArT1AIVudsvzJCtSIx5A74HsqBgBpvCPh+pnECCWorRENFHNBFOqEXFFHjcgzyKqyxmHWkpNsG4v
jOMny/jbz1IzIDOAyjSSVuApYcwIRG8J7pXhhDRIvFJlW69NcPBxTir4Eb/it2K57j9Kv3UWI2bW
bcA0tONoqgDtM1Ta7XIH9nyW6I0BliEVmZHYmXclb5XJvj+m8pPSnuR+PYg7VTwooNTcN2A8u78t
2QPwYx7FT/AewGUBvcqYN6qoTsp6OsVxZNXoZej1M3JFrYzG54XITJLwW8wsA6CHZi2dQsPBRnBp
S0cv1RiGPWyhttoEkD57lAdo0ZgGBKNpgQq5KW3IbfDLI3b0chlsV93foHVUqTHn5iVqN2n1PILw
DZgxyU8FryxAIWZWnaUKG+AKnoRuo5ZoBRQBY5MXnNFVZP2fqfrv5zMrpTTByDUapqrT1uKMiNJE
Pi48psZ3lpqGhNZnK1voibi1MTFlQAmAaxRIadZrxJEcpFE0TKdUt7t2BeKy3q/8YSPKTvVSCk9z
ZvXGekj3yluPKuz9vXHbOqC4iGNxEwArcLlgSTN1Gk868GI0Rxn6A03rR3MAJnbNDFBelgRTrFYF
5Y2t1lzigD6tHJ8FfUnO8drNQBgG73VkZECmDLTC5WegzdBA3DjxoF5POasSQSSepXOx4ATYGBWV
XFQNgQBA1hoXApsyrEuRmydFR/8JtB2kbDfP7sgfhMS5P6lX98CPGSqcDi0q+kS+HMygDTyAJgZ/
UrbhtItHp4rfBkEylR/gAVmwdpUI/RkV2rMA0Yb6BirVl+bmXp0Q+8CcUJ1qYaXVqxatuVJuoX8+
BrdBR6pVJBOrzatd0vfvcd2+A1VuJbO32D1xc4ZRHwYlEa1nsklRiaSQL6PfMoEhIJwyjyQ7UHWn
0uKo6SReeBpMMurAaHcHjQLcKzPJRKllpIBj4aS0jjw/Fie5sHTumB9Fmv2OEDE1sx32D5RfGuUu
O03zhXTErWWmovSIb/EMkX8ABL+eV0OWZj1J0fcz577Rcy5ARKATSbrPpDmI41LR7tbMYlZB+4iO
JpwUZry51IpGCJmEUzbt+/a58WvgeMDDfH/rXnU50s2E00FbxMB2hX+93EzFiDL/lLbCSWud9pwD
xJqpjSUho5CAUkqEOryIm/pxIG+5VmyMw4L5W6sKqSh6VwOkjEvr0jw40kK0wzTCSYrAWgrgRLNq
ogz1o0dj+DONuYnX7ATJwE6BMFZqSyAUzGmDwP3PoLEAu7cokl3EeYKUHFvf0oCsSyN5Ek6i6pag
dR2RmX6vnsXUHcZzjOvrvrmftDprDyAXHBs0NiFfyMQmTa/obZUKwkkt96mwojrvYLMLhj2J7G4E
toYoKwnaw4FrBHZbnZNnxKGmmnqTekJ/txpuVcWaithMiAP2dLRN5M0Ham3Zupx2BDLWc+5U5cIk
XblspOvx3Ddw+pBJh/+5XKp61BqpqokMtzNUFkUSWmgWq5YuKLrizNxAfBeN3+j/RpcSC8NpWtAz
EF0jp6qtTWV+SbqnOfFqWfFepiy2eEoSWSxtgKtCCLYeUpxwYFDUwz91ZkUyuasGsR74U6J8h+/g
+Bp0TyNuNv2d/3ZBa2nR0nRe5VURXmO7UWQLrj90gjKRdpoPmSYR7OiKoCaYSa5BntsIbgyZ67Cw
qqF5wqu5lUGRf47EhafLjQFfWmcGXHV1P9WDANbAwSbI29ToIw7K2KzkddXJlqqtmlT0geq5v/Wv
kvU/owb9JoDQaLrh2V7NMZt7fdZLRFyzmw0bTmtNUpKVgPKmnO6j+bsx3CQEAm3yFaVFEVM74tnq
dVAKGP52/cJJvL0IAGzS8hfFmjLxqxyGopYaDVh5PsEdS5rHmqxK7s/wrQ6o9z6Bw7NfTUtO7/oi
wdz/MkpP2q+LJJaBIBBkRJ0cSC50oXXA2jVM21pDi0uymudXrgNWZ62X40dpz8nDKABCCgJCUrzP
8q4rzgtrwiY3f9bk1/cwJ5uvhzHG7p9oJ9Rc+FoqmEbpqAXqJo+hcJhNMSntxRDwChb5H7O0CQsP
B2DUmbkn2VjWwjBOJ34DCSJNPmrt5IUiOsKqP4n+Jmlureb7BLoQ3JOB1P5U7qp2nZK1NOxAPpbX
h0kYzS46SbOnyg96XC94vOvLia7Tfz+QWachAtCl5fG4SUbptTK4yIv7yOcKkSycxquaGjsVzApo
0EPhAL2eTiHaa4MnDdINgtihaJxWLqeeNOT9Z1tCRIkpyDdNbYnBjmuPifDYZE8CJADDt4U9IV65
YYXSVdGsIS4qZJQv96gSk0qXQmE6GRD7mJwir9CVJ6fyuzHrxC2U+qtDEuahUerA4YXJ58AUY6Ld
833M9HzhmXZ989BvoVl3bBO8XRhPmRjcVCQt+PSytMBqK4UMBlc1W/AFt07lbyuMR0Q6O4ulDCNW
XpPRG6AjK5i8hDf7Oze+LszurZ31yxZbslSTRso50IScUm7L5W96/kWCP+ofsdjGkhWibhmlq2Rf
Tk/ivAcpvbIw1BsBCGYUHSgCwlm0FLDB9ID/qbaKOJ10/i3THzq+NsticMpkhaaUMfE1FaTQQvzQ
p53dlG9q9z5D/YkUax6Bh45qS/QFCmk1d+XJ7yoUeMmRFF7aKnudC1atPloVd2i7GnohwmaUR6hM
3J/BqxwHLk9EbEg5ABcLknLmDVTNhpIqIgcOUmA1ZLsq68TRgfcGULjqEiAlZigbkblZmDjx5rH4
ZZf+/1+ue6rDTpVTdTq1ED4IBjtG6l6pJEsODlpmpTIo/bkXofLCYYdH/BhC5xloeWgAj4odqa95
WoKhGK0IOL6Fv8TXdZ3OoLOCTjSkFZB9ulJ2y3QcQDKAdq+RIUIR/82qvZLZGXK6yRoqpdrImc0m
AN/u/cUQb10glDkUWT30ZuMTLmcl4+RRSUKshhINbqICj6PqvhrMZqVDAwD862GYgS8SHM5+g15f
YVdVp6S1BbBOEJStcyL5WugW6mEukURdDClvfB4StTLIc2m+Fun8y88b1LEA8BZp02bao0hhVvFR
jKwJFeN0gBrFfApBDDhvlfX9abmxRyF4iGol8CdwWmy2NtPqItNbbjgR/rkVSo+oXlvW7lTkjjQu
LAF1TpdRMxoLwEmBjCN6StFSejlEw8j1MZShSCBPYMSOzGF8RvZZFbeD7gNNKB/vD+1W+IjXC4Wr
onqBeJm5uweZK6BHKw0nsBqWT9MUik4Fuy52CUg3kDiSMPzHGIv5JIajtsmKYimAvuGvdRBugrUW
HwGpWmbIlZxlYhMbw+mog9G/72WTL72S+5sRSFQtKen8CMOyE6yCHQIiDLSbhAWVZiifIG2tgn1Y
nYs9kRXumGkdmFPqNESxEEKhm6nHjpcqmobooFhWoIGjmI3eiWcibjmi11+cKs3WHPQ5kp7ADPZa
ols9InG/j/VzKkaSrYnAghItVVdDUEEcAMyINopGnSM1+jtEJyqP6yPB5cYsRhakk80eGWBX5mel
Nttegr9RpJr8u7MFxywaAcA3hb4imTneU8TXYZyn42nIihdF7B5l7kMbH4d630rnhY11w8HqeBVT
/m3keq42VqZ3wKRF5XiSA8eQ10kZrA0kIYsIDbPj95CVdpvnL3M7WrnGmTPJzIUPuM67IC+JDn2E
ZDhG6Ae5PEnV0IdE42okGmQ3AHS4h4SviPuxQifZSPyGrIt4k3OAQsiffP9U9uiVqlUQQr8WSbjw
Uri1xaHTjVSTAjZBoIouv0UpiDLISgVUYPCn7j9n4wHSAo1qauW+LBYGfsuDoMqOd5mMdg/UIi9t
zRrqt1HRjyexSz4IeLxSTTUFEj+onwNXQYXV6sUl5NbNxf5lk5lrMBOJFdr7wXMdcJ9Q30oCr6xw
hYabMms9jgBr209uDC2GoCC2CKnvhcW+EYdhwJhi7GuQGfykWn9d56Tquj4TOshNQqcxWdf9Vsl2
af/A74TOiUFbC92opvKFBC6U2MWOLHVQ3FzhXx/AHK2mz2t5prsNvT2OkuXmpBRucAC9mtfH6V4r
5IXQc2nE9IN+jRhXuJokKpY5mYX9JLTrOje2Sq8utXPdunN/zywTTXOAT5RGgpmduXYlpGDZrnHx
qusYwKlCQ8/gTEx9iNxEMXPFu7+stycV7Aq4fZGqYsl0uKDRuaHFGLX8reZXXfpUaCY3HyVg1BcC
wlshF8j4kMiQqDW8UC7nM45CgOP5ZjyNxdcY79RIswIqu40WlG3WmmXgfpfd9/3x3cpaUAZAqH5g
fLSd/NLoUHYF3w04NyCimfXRkVxF9jJoR/UWB1UMZaX33Rp8vdHXfcM/Ke6rW/CXYebar2pDz0pl
xHkhayE6xsF0Jnxq0kbSBq4pUivIgyQmH4M1I/QztJ2OAKnpKwPx1gjpShJX60Q+RfWh5p9EiJFO
ogfo3BQgzyJC3Fte6cPz/W++6c9/fTITJrT12E19iblSB+RHdTRFheOq45aq2remBkUJ2myKnnQq
MH+5JtE0lj2RWiQLjJ3iRg6oDaQWhGvPgeKhbzGDSkaIA5A/Zh/t2WhOHPhUAewzSyM4iNwObz21
3KF1ZtPs1f4wEW+UVhNegvdn48bRQFs+ahhw8KBkYxnZ0JkWCRVHZ8PLyWYKHhVpXccQtZEfamWJ
O/62MeAWgQrCBcYzviaIyZRyuYJziA7kYhVKkD6Dslv6yUPCoxiWuCwWzP3ErL9cWzIpSkVqHgnV
rLVqXnXm4j3chJ6CzuYMqpL3Z/JWJpMyHPzv6NhAQa6kLi0GGRdm8hRA+UvUWg8qqesCWIZG7uy2
e4AOn9atdWy2YOKBrkeVU2semqDZiHG3g4DqwureCsvxTRDXRXkZmAe2kKEUgwhpb3yTypcHQwsq
ZFQzaOMOnahZOijIUZdUoAMaahvgBEEcrADUuRC03Hj24AWCHfaDgeDZbmeAZXsjkrDqVf0YiUfe
GgOoT4ZQ1BMXHli3/OCFKeb2TOqpNBpJxQartYe6WHWvNSUiitstz23iz0axE4Cv0WqxVFimToPx
g/SVhbQxvTDh/S8Pu5QGQdMI0OgACYVucsYom8aULHFEMhsatFSoKevQXkBRSkcozFgBPZXWGdEo
brWHAicoMhGRjK9lZaMX/P5mZpzklSXGeU0CCflMGkSwYD1AP2Y9ZHawiEG7MqKgF5D2fNAeOZSR
mKtyJmHDpyI62EXxMZ83Q0NxDryyUKW9YYUawKMI6ulIGDJOB7tPT/lIibbCqzq9g+9frkHqf/zH
+cJ7HhAKNBhKiB9B/nO5/uUkqwnYZKKtpEHUwIstQfOzJYwEc5BADQreCzQmC7QOhroUMxIdesk1
9nO8rWxZ3BWiU3Mrff5qhYXcAbOZYUeGmg7edlBloaVYxs4YzXlWhXW0NeZtz9vCErEIE3LS3wdt
ChU+0PE3IBwvJ0vKIMIgaVG8TTpnVtFuh4hswfHdMoEuBbQyQdvNAFDg0oRQB+jujNt4C2ARmBNn
d6lGcmOOQDmMZjdaI6eg50sDhhBXEepQ8bYYPLRlTv++1gDN4qEHnT6q6MKejSwz0r6Zu3iLCvCU
vp8K3a7b0/SP7Il0KeBNRNz9wKngVckMo5P1jOhclWyBCpPDHa+/L5IX31gKiljASuASUPGMZ2Zq
Sgwpk8pk26Jayz3XaFvVF+oB1wcDcb1Mm37QeIhAhvFWZTKURQuuku2kr4thM06bDARf+6Rz75/y
m0NB0lACVhU+hZ0tVRz6bGryZKuZKfI4Rt+j92Eht7JkgxlLx8uJqrawIQUbfXwXgFup/v18SxJ0
6KheqUDRK5crUqZxOmkIywEacGPN1PmFt96tIfz+feZRIKF+jcOB3++b/YwmX9UeuaXsxC0bMk2j
AnqDO9FgbORBmvBcOibbiN9PRyG38VT+98VGtocXAbpR0VLFxBKtQYIqSZp0K2+EwCr+/CP76s/R
A4k4kocoKuLiYG6/ZuDKTgmNZFvkD0380EbOP38/qHJRrQS4G2Ep26YVzKNeh0mA75/P3SpTTsn5
vgG2C4qOAJ+twT9Rjw6wBLOPpjwaQ6XOtqnZQ+yt8b6q1ppFAOvM+UmrwLtnfwfvC0avrnOYRTkc
4CCkv6h3vzSaFWGUzpqGMtOrvBl3HESM43N4TnfyIdlzmwba0O3HfLxv9YZRMHQg0Qv0IIDWLEtH
lbc4TYVEfDAz5g4JnM5LlrhHrnY0SiW4SAAEBaQGy8bshzxpC6Cee+KPG/5x/hssbGc2MYHIB4gW
JCZAT0gbNX8oC369hsamB6iyGIgvb7TX+nmKKakTlJvRrFaul8RIrgeDBDxmi+YikKlkUaUkrHU1
USFMFJT7kfsG2+IiZSZd6F8hN8aDMiV+mzY3wQDrxboeUNo0jEEwwllUhBhZb4gf7YEYUB/vr/6S
JeaSlNM+FuYBlhJu84UqfChZyuxUnHffzFVIQQcEll8Z7SW4YdgSysgXHWqJBvGBI1w1C4f1egdf
/jgzhlwW25Do+PGO26TlsYp2BBwTg3N/CFcXMR0CQlPaWCTQysDl4RRDLpqqOCB+0awCsM1yPqgG
EsT1o3vf0K3hIF5BWVMAGxGamC4NFUbU1XVU8X5cOMoAZjo/KZwifb5vhUmB/2wxXPZ4OSBhgRIP
cyRDI5WAc294P1xlwh4FU3V2Byfg7MJbbKu9NSIDvcrI6GBDAwZ4OSJowWYoZvC8DwHiGeqOvBX0
gJcsXM1sQoAOCXyT6BWh3GOyzMbe/Ny2xqQGg1++D+vMPhJvdt8glfl2f+auRwPaLPoORosmJf5m
Ls+oQoJNUvPR/yOvD9Lh/o9f7zJkrBB3o58H7zo4msupKqqkUMpyGv1xckDXgYalSfFmxRmWgvDr
g08NoXODPurRZ8qUQIJMD3I8hEc/Bg7CKj9x0axRnr4/mutNBiOgkAB75c8NwEQyhZyTqoxgJFtD
lVi19IcWQHuo4bYLkeWNtb+0RJ32rxugbzM113Qy+tJr7vVfwVtuSd/yKtbNdolclcn2Y5tdmqL7
45epTCQdHgQwlRyag8SbnNO7ua26UKAtTM2+P4M3NtvFDDKbjcCvVdoEY7OVH+XEHh/GJa4YFhZ9
NSAm7EigehZoDZ27h+gwdGb3Mbz0drTh3X4N/qj+5f6QbtzWlxNId82vCUQrbdOWBex1bhO7IFv0
JI/fgj5mDVB/QBb2INsNyA6PpYmMh74zYl4YfXSu1bGVr5BcQoWN+CLUizdwdoC5ebrLm7Y2ONGf
pZ1J9/jlXY7R0hciMAs/yK7L0RpJnscchzMQ+kSyy6+utKcSptxhdA20SM81TnnkzFCXWN2f6OtA
5dIys64aJ6KWl8KynDp64kWKp5N5aXZvblDcU8D1AuMNapzL4VV5HybdIMIbFmvZw9POB6OQaiUP
4LJXe7OECC2PbstHubHuj+4nz8FOLCDF/+GhQCKEucESMY66BprwfrJV1JUeWW7mR3tUp1fcTnpU
n8xxLXn3bd5ymshSITgHGpLC8y4HqyFrWPdGNvnBGYRWq8409tMmWnLNLJ/nz44FtoV2LQHnAuTa
pRmxGvOCiDCTbVWnXIVOCxXNfb1TNobVrIbNtNEO8QdxVS98kNb3h3hrPX/bZtZTywtdIaSYfNUb
wI4NNbeNer5v4vpxBQ+KxAwA79BLQAafsZFngOnJLWw0tmCSlb6OvW6VeppVefIRoqCuvhAa0Fvz
aqv8MsjcQzmfylNXweBogcpi4QiIN6fs168zu2JqgjmYBvw69+TWx+rUOuF7aZL1YOprsoo3tZ1u
1HW9nrxsJb4me+0t2M9+e1i6mG55GqS8KDkMSjVIqF9uG10lbSXRURpufO6e5I3upKthFW+bfbvu
/7Um9J9d+ssc416kRE3Lsqgmv/1uV8ZTh70qubEj+NVqPIyv0T57f8qflvjZWFQia/bndvl1e8yE
kmdq5eQPNUimbN2r1mptmoWt26otbNon2USPQXqAppUlPQ4bYaP/H/zqT6cdEGFIn7AUJRFBrFO2
3eTXxNMHCzHzzDsLR4QegasdS7v5/scGM7llXA3JrMNG/giCn+JNgThXsSuGI3SMv1TehDRuvKTj
yCKz/2dq/2uUuZhVLVSFrGthVDUhy/NBtvO77jUrzgTYbcd/4vZQP5PVRnrDrclVZrl0V94fNR70
lztY7vopNdoGHzA/AFi5aS31L/pr2xFRsAlc+HtfLRwaejb///N8jQRqm4GPQb2K7Iejc14cO233
/0j7zt7GkSXaP/QIMIevjAqUbTnbXwh7PMOcM3/9O62Ld1dq8akxe7G7g10soGKn6uqqc04xnM9q
vIMtCbiipmFvXrWnCOqxDdp62qevkHDZAmK1rTbBprIaL3UZ+4ac8avx4IoCfhw50CsmHbo6RbwK
cP0eGuH30gC+iSm9j3fLmxGaqq/txh+1t4JfRDrOLELWlbzqgc6sE095djbDAHUDsFxwJeeWBnXD
P0T6fxv+TkVTzCz9qf4BX4sFPaU5ov/ZtmdWqW1bxsiYLsKA+Q0c9GES4Ipqazvsm/2YmAAhFxu/
yu342WBclev32D+G6ciy54w4Au5n2vPH4EBU8jTHsCpntHWztqddY7KEo1fjjzOD1E0Drwf0Yzai
FaHbpZZxF7j6BlrBNSNCJxNGbyKF9FKBVDbattBS9GMzIr0liGjIlJo62j8VDlc5ar2tUa8pLbSG
ur1p125nFByAXUeKEE9FatckVSv0QglzYGFbBcOTrh3w8x+nLsUpUhIwHvHj6Qbioe8c472+GoWe
/z7lqElcjJaD+H3xkJvH6X6ygU2qj8mXcAyfO+sP/oN1xlceoOiFqqFPANQMgWyhwqdakSugdyVx
3xfe3Lq1F722H8ZixtB//VG/meuz9kC8MEiO/dmx7jpe6MUABvFUNMPcEb651My+1Cc045a+wodQ
sokCPmucK94EMvKApSrQukMJjwqD5SrVhGbQxP0YPAyAFN2nB9UfZBe9Q4Q7xTNe+4eGJQW+svUB
pUPdFpQ9qM2J1AmTmjLSu4YT9kK7m1/Ry4CgHd5UX+12cevd3vcrSQtSvAeGykAJEdh5am8ujaoY
C/7/vkfjhKdhdgXeGqTtOGxAW8gru0n+/oLFnkFqmbRcgyI3jSMfOEHtu0pX9lNoh49QPgDTqYI2
TWh2s1nnVvP5B0Iyt4d5fbxPuiSQ54CmG9FQvdw9ShzP/ZjP+p6XIZv2OrPEUq+dogz0APYJ8kx4
LNFjmvqxkbmO1/cTt5jBz3Ds76XF6yrgBBnJmOvNAUunlDze89BYoDZkkadKDgEjsAzKj6CAjJDV
h3Y2O1aBRgbKX0cmqMcgvwjHCIQTSOuX04Yaw9J0YotwOn6s1B1IcErCikxIPHXp6JGSwOE6CWYT
aOelDXHkAfBH5gH3SeMvkG+UNlFmeukzH5ms7qwrywQyNaqNp8KgTLfWFqperaMGthrBBmV7clFQ
k39qPAFVxoNsZZnOLdEVrXAax7QdYEkxdWCsvV5z7rrF6n/GjIG/ubpcICNAyqfgtwNqgILt5fzN
fSEMNbgMfsxvo9gJQdrX3//y9FAmyOk6871cbfBFOs6Rr+4Kt3m8/ePX3486MwlJ8WwEeI3uYBRF
XYmHaxz7RuRXimaqrVcvjENDbu+LPabLKKMCHn3Km1whbgT0zR65Piv9HJhkAPPex7ZBjzDGaVmz
AlEOtKhF1IJAm+yJs2kS0qAV0qYs/dZEX6SMN6Noow3b29NF/PHlUE4gOEkCNwapGfqBrQYB4fcm
uW9MbsgfZgvtGtCPmmcBrWk7KDRBN4y8/MijAd3mLgczSko/zlCA9klXnw0i9wlym405Mt/S9PkH
QA1UaCBxsDyk+wXlYxa1rjiRC3Jf1WwZTW4s7r53kJmEsnP0oO+GrfRYAqk8mG3mVuXdkpo1C7Bx
dQnS30CdoUpqm7gJudzv7PfRiazUMfv37o411tNePl882g51DcVNx3F5Z+R+7fSO4A5+t5Ud4dlw
y12Ov9JjvFv2w77baM4Divwu56kbCPnvwG+8/7PJn6BtbuqbwUMLHSd3Y5eV6acb7KHYc1IpAj4N
8BsFva+oVVe72qgLHV1DHyGrvb0PoZTwqpbW78YUrMLUTTTqdkSkr94+QquxUls0FauCcB368eHf
U9uwAydwbm952muTfpQQYEMdEqBM8B3pWav1tgj4sfTHo9btaqtCx7jICt7TiOG0r/f8pSFqz+ti
XSTaDEPofSn3Nld5g+oqzzwrbUxfDqcBneYXcjOkkcHlLCd9w8mBPpX+rFkhksWDC41qtLYBj82Z
/lZ5AmuKUamQe0EIi8cUrUaZh8bABaMB53cX7yF/DmrGS/rQP6Gd7sJ6iazNINFIApmLR/yqUweJ
X+QqkDjI7o+7e7RgMMk/ENow30vTFdFsYVd9xe+sp+JV8pOMEHsDzEQ0QpYRVF7Op5Aaqtpoce0T
Y+Gm24abcNNsRxyxsDXRYWBbbfVduO+26QbyHlC8OYSZz9uTM/oRC/J3YsdfHnKwI0ETAaMN5wgp
9MuvMUKtkzm1qv29RmbgtfMHW0F/8nKj4L8/v5FuNiM7hKbuf/5Krd+DtVizLTjoDm8pFiCh1uTM
OE/oMM5YIfqOwlSBZacKWCPgBwAquvy4RBvFahiWFmhBU/RQgcohPMY4RlfnFc2tUDCAZjmgFoDA
Uds7kNt+gvZ95EdgZSgO+Cqa4QaunH2GLJ3gq/1GmSKfcnbllmKf98ghRICJmiGor+/hTzDs9L9U
+CMNu9DYBC4RMGok0GiM5dB2jaZwQuSXml22Lp7xB4174BjxA3EvFxsHVoDhRFyvo96KmbscjI61
EbN2if3YDGxWo8jrO476dWrlEeVHhTqQX2/M5Q0N5Ta/dDdzVHNz21vTJIHTZIFPCiwUudJxJC+H
sYhyrVQhoLvRA4cjJ0NP5CnbzzZiOwHdR82BRUw+PUPoicNBgyIaEXYFavHSYtoUbVO3fOyLRxUc
yj0PoeiX0AFoyUn3+adylN3MBAPvS9slobmtE5dFv7vy6JhctHAnPYaJuN4VWCpIBTVIjNhHZwMO
Lih0Fl9/gHRWZt2e3av8ONmKaMWOmgfuDpLOvRwrpxtZOyHp58/O9CS/FkcdRbj+MTyOj+pWdrXN
4mV26g/HBtr030xRqqvSB22fWt0YSlEGJ8E+JFPwHLSVX9PDZEMG4ohERfwpeMvecDgHhKMhuENl
eV9ssw2rerd27LG3oJdCKCHwZ5eTYMQjqtZpkvjzLt4kT72ISWdWlclI6F2FjmwQTSUvevxxaaSs
wiZoG7QInkmrxvRYJnbxlLwvnTl640MTuvE9VNk/yifug/sYWfH3Vcb+NNEqWkpCThUcYVr+SxN7
kEQUAJXV47SN0YzkFQ2c6vfgITDr4v3n9rZa3b8kW4/ZRKxAi35rrYiinTEAUvylbfqX1CrvgSZv
96wAc9ULkd5b/88QdVWrYs+V0PBIEGn/mWTrObB7f7kb7kaWy7666Mg5AbQMmHuofaGn6eXqFdwy
BhUBMLvTt+QBVPh9e8boZ+tpef75fZ3aHYMwAdmcY8YkN/V3KiPkXT9mZz9P3QVlESco1+DzB3d2
gq/OlRGBb9tX7t1AuTHcIUWCB+b8K/jQPmXBxEPQzRRTrL3bo7wqL5yGiWomAbIjcqCHySURdiFZ
r8UOdx/aZraUffcWWxAWOcZPtcPSfVjf9mcGqQ2icM1gSPqc+PYimujKmR9lb6ns2tdSS6keGmaX
YXLvXR3zM4PUvQjyXMLLIUYIhQNnPhpuuGv9n8XCi9dptwHDf68etDNr1BOjlNQBp+9krfJFSwYW
YPijWH9uL9vq5j+zQl2IUo9WrHozJX6+0R/QwmPPesle1bvofUF5YOiMF0UkwUL/hbKG2R9QL3Uq
J7El1BM7r7cnb35MWayEUzLg1mJRp3rJCzRNi7A7ZA8dENJPdM61W7s1U4TO6c5wQACun2c7st84
j99IH9Bj9soNv0cgsIEgkBlYs8tKKq5+FFRoQZQAoYuArC5dDQKTSk5jMA00d+BwOQA3j6ZTw0/m
Zf70FO4L30D80QI20/qV1/0p31svf5aczum3vV3dhb8qjxWQrEZh5x9FNuJZZCwFYhxmEz6Ku29c
iMXYrdWhjXD0Rd7rsnt7v11VZ8h2OLNGC//OYlwB/RgQdyVbsRXj4ferMHOkDDJvNjn7tjlaBfsU
Yp6bo7zjIs5YixyD653CHjfT+4/gRtgI0f34Jd3zTve9vDVOvlM8YRPcV3COyQEC06I5bkKve9EJ
PsvL8SJjfNdaBH/+XZTzijP0TQl4fJfNH7h7bitb0lYCiQmNmADGeY43KQo60qb44hxhp0KDydSO
kQPM0W/oerYIop7DX5LFP/A+QIh3rCLFqjM//zzK1bVLrnBlilWS8BB9rcnfmvWxICzf/U4Za8Ta
gDSZVg+rrJYTGON3UOQyJc99F0zZTJwvZqS25u7Ox0U5o57jEznVye6DK4juOXNAnixyZze0J+So
JDPxXv/cXupVB3hukzr0aNyeGO0Mm8ZTiuf97Eib3sk9dLi2OGtwgMd5L3YVa1JJVEH7v3Or1Knu
0bc0GhdsMN6LH5dNb8VH2c7d2u4+b49v7Z46M0RD86HgHqh8j+GNjuKD02IaXuKMZnS8bWYliiKK
+aQMCLAYYs9LLyUAp6EJ5Rj78mh36lcafAesQ7nyVgDXg4jN4LEA9QByZs8coRA1LcdlcuwLncVH
B4hAob7gQmv59khWXgsoLgIyr+ENKgMfcWlGLVtxrDsVz2thC9AXb9VQJVlQeGc2sGVZouaMk9VZ
atGP10fXRSF8aUITvWwSZ+72BSP6W526szFR7kxHL4OyF/STpbRw2ninF1aQvox/2TCH+HNQDIkm
L1T0kMKjrnUIa42xKqRACRqHNP3diH9L/joZANUXQlcSEgT0W65p67kb1Dr2U2myMGNsCyuuH4Uf
FOvBYgONnMLh3N5LK/OOHg9AVSCNikzdCU1+tmWl0OjyTMJe4jg7XhxlXw/PuWRHLB+94jfP7dCv
Ph58BWXstdiH1uyI/liBHQS7mlV7Z1mh9muraVU+R9hFuckHD++p9hpIjIt33cSJ5okFviqK1ZEW
pUOGIwG67YQWIL6ROjWLo7Diq8h6ALBA1KtwyqkTDlrhnDUxXGJltdVD+zGyGJ/rFoBhR0kA6Wya
exnpdbpUEGNG//fRrqLB5kJGinHt/Y1BgNYFZTlRApubGkSfaUnJI6mh7nLDydATVbEC+a7vId/B
bSUWfmb1VJyZIwt3tpPLJdGNSEOiJnowewYrfXXRz36bchrgzHZiAHaBXyL7Jd83u+Xj9jFkGaAu
2yKTJMh2Y66CbAf2rT55cXvgxZf/yQpN5ezLnhdyCcMIXvo7/SF+nhgAgZX74nzJKc/0fzRuKLMa
2TIEy0Jsohe3Hm6i77FzjOT19lBW/dY/K2LQ94UWSeKSw5KQuQB99roDVwuJWJ6V9l89KOB1A8+D
oiDYtpfbquXCoiygUezLvJfpCC7RRqFm5WBW5w2vOgQn0E+/gmEZdRDkZYkEXJs7SeygSleij1du
zZFTsbIQq+fkzBY1oHgcxoTrYQtwKADaIsaxX5svEaxHQPLwQAXd7nK+EqUlZY0SXPjlJwmfJ1Zx
YW2qkI0WQBlEd2osyOXvR4KeVxpPwriXPoX2rqn/8B9Bcp+ysnorYSmkrf4xRN0l0yApUGiZcY//
aT5gKp3Mx4Vz1MBmJdrXpgzxHKnSQrL5CuCoxy2ZSiH275unfjsyQHDXv04k2LEkCngSwElT670A
bdpWCbKH+auaoZptSqJ3+yySX7h8KRA2PSBBJ+n7qxiCy8VRXZY28RPjRVAOKfhIDhO8sTYMIhKB
oAc56qvmRmUo6UFLcmcFsoGZV6CPB2vrXlHnEAaBjKrqp9IugIjUo1XNqrFu2i7x09ffwOLvGlvx
v4OPyK1ejV3tcjv1IX/SnkP79vytJCIv7ZIje3Z11fUszApkT/zwNQT3WbZk2YTsHr+txB3aCCC3
VbBUdVYelbBJ6hlA3RHBJjLfZzbVphuWXMBYS5MrzftB9SJbfqhfJt4cVLN7rHX0IoFWuTm+zd+3
x7u2X2AVOmaglIGRTQ0XTbmWKOlFvGfvMcriXiocFlLt2smBoITQGMVx6MlgRS9HV4OHm3JdnPra
m4Bs9t+XnVE1hYATaRxMyjaUb1DUErIVMX6+/yOhXjOZ82iikw/ykLdnam3Tn9uhbjm+1dJ41qPU
F50P3mTkh1dyNNDYQbNp3DtEj4ru1teEaqXG0kRkRUzgEpEysYw34Vl7S3/zv/IfQbPB92//tjE9
XmAwi/WHbSwRdKku10YfErnmZCn1Z5Rrfe07FFzx1/DFmz06UbTm7Rm8jhNgDO0UIfqLJnZXvO92
bpWianpsBPMb+W9rlzGc3/osnlmg1mjumx5kOFjIX8Fgz4/dZrGqjeT8ROjrwNk6MkO3h3R9A14O
idrbWdgr80SGNCIHrtvFFiJlkN1kTNypiSLt1c9njnIQUK7Ng6SFmYnQFhVgWyCa4MVm+An3YLqt
vxvt2H4LHfQWQNq13ob3g/Pye2FistYOAVoOgfqK+Ah1Nmq8c5MXBm7izBfa41TtZH1rtIwU1IoJ
iLFB0gqgYHT7vCK6tkuW1eUIoI6jvIFWy+oDu7ILoW0AHi0EBSGhf2JVnDlbePe+isspA3DWQ3vv
YVMPB5wtkaUMszoOcBcQLxAqLQ1wjkKD47NezfxR8JT2MCaOxpKDYJmgXF+oZ/rUJDAxNU5b7GCC
Y2XqVvK5IkI70GUJgBrILsrGkqodl/UIiAJP2Qdu4kLDH3DAefPzwroHpZXL6MIWdefHYV9wNbEF
2W/jlw4o5D68G3z+ZXEVJFiz/bew6WxoFDmx29v9U2Jlm9ouX3qvsKX97MqbxhlIGQIlvKfZrZjn
8DoPezkZ1PYv1KZCt1t84Ktg884Eoi2aniKZrpqNFdhv5QOPZNyrYbJEp07NKikHcDEzZFOfbdop
1ksZjQCQzbR7s77rd4Krb1VLwjVRWpGVbIVNele5i63tVbu2hLvPdtdsI+SkPclGRd/mbdktXSDR
n/jSFN3sKAB7Fm3AqsTHSkBwxuA+s3KwZDror0YiC02INYSkOM+XX10ZwVyLcoS4BqjRzcyCd6+d
ZFGAjBguE2h30kmNuW0STpTweqoeJqxDaKXjJpXMrvq67eTXtiVE/IgkDhhiCNIuhyFxUz2n6Lzh
V6kfKVtAwIBG1lnIj7XJIkINwKwjIY6A5tJKOudpENYaqhm+8Y1evbfHsPbrkEsmWVZAZ+BWL39d
yVJBLGseWSwESE/j5vavr60ESHRAXRARMUhOXP76kOfDLKY1bvbZTZsvTfaL0EbKzmYSwtZc3rkl
6gSOA4DCnIiFEFtzG0UmQF23h7K22DIeNnjloXqA9//lUNSM43u+L1O/ap0gdcpwpxXeMjCSM2tW
wPg1QIeCLhlatF5aSZcyQF1ZSf0mcuTpYASWIR9T0bk9lrXJOrNylf4WqgpAPVgZB1+oPTQLFdSH
2ybW9hWS1UgrIjsqQtDpciANOuBMaKqObImjOawK30p0hfoygg3w4YB+o9UIo1hVRzXBkdALjwf4
hDMlwTFaN5kt9HK8PZC1FUGBAOw08BLwpqUGkkCxvNEFrHvdmP1oB9CjU3adsL1tZW260I8dsrl4
C/E4iZfTFU1tgcQ4DsoSm4bVP9/+9bX4F/4Q3gPYMcCfaI+4dFywKAvZvIuLiP5dP8zmEFrismli
NP59VDZ8nlh87ykvDMvEO9GuXlPhiXFN4ZV3hbviRwhShwMGZpjCcIcWK/WuKRyV2/Wq171vDMZQ
17Y2cgMGam6AQ2KolxMJ7dOyw8sl9TuI20ce8hwsOd21DYF3GLbEqW0FXQpNq5gUXbXU14Vd/ZUF
eyFzWM+HVRtElRDKZEj+K5TfLHu0l+rSHLHuJ/I1/R2QAanM6kW9NlXopqMCUojDjivgcqpktJ1M
cgNPS/DRkMyum4MWv95e/pWDCkVPaBKSjBmqC9TtMpa8lPUhh9UvP5DBgGyEgtw5b2WZ/ee2pZXB
QJgCFpCzQPiukhk9C4RCvqzztOgyH5QQ6CZAkzYaGA+QlUUhGQUY0PAevwKATuDFctOMN3HXW8VP
1e1DYxOySvpr4xCAlNYBMUXugoZJKAnq32FWZn6u7atvCHSz2DMrngZn8R8D5APOJkodq1lG0+jM
lwDYlcyR1cp1bZYEaL2A+QZc8pUmoaoGQiQbxentsfQ7pdwV2Q71t79fbqCrSdNkCRV2eu9ympw0
4QItVJgIxiMHE+Pxton1gfzXBI1hSjWDC3m9gdxqQS78fLSW2jVYDWjWrCBWxVRBzpxwri+Xoxo6
vVQyKfNlBzWlFKlyyYo1xlDWNhWRzwabDtMF9btLI5lQNl0IMoG/YPMOry2PHA4jg71SSUQu1oAG
OMihiFBoqk8UarEoF1lGIrwg3M2A/h2VF1U0Z2DAZrsZGYEr+WbqYoFuJ0k24wUKfgl1Y9azXES9
jjEN7+qf7KlA6L2Bjl/bvP2LK4VoBSL7Bh1HED8oS9PYVIMRFjkKZkFtfTe6fXujra3O+e9TJ7Iq
Bk5v8iz3eW3flz7CynBgRGNrJlSQMODnwalU6FRrFysKWqFhCFzvaeUOUpfD9Nc1JSz7mQmy0c/9
Si0l4cTnOckAIeGQxQdtYoRirFFQt4maRYHR6DCBUSD+xijk8t+MAu8hAE9wZfF0cqbKYjVRtBrs
U/4TowC45d+NQtfQFgkVHzCQqYdEFiCLNudKTvxKJ6YmfJfGypWt3buaDOQwbik4F7pIEheLobWc
dLLBiaZcm9GT/jxEh5ElVrRWF8EbGDkgUiiAPBLlwEZRyWRsOJj6A5W9xW9FCOo+QOV4DszsU2XJ
hJM1po49HmAiAUQgbAHK9nKbQdWvLiNBOvFNGm5fb9FS5XeVMJzLqbxBmwErDoJ6IKGjwEhtNSHJ
KjHMAe6oHdkbfG4DfhxaaW6rh9IavSKBFhXoSyT3ZObg7aXOx8tbY0m7l8FRNuEDUvIAl241r7BS
pIDSbWq/okBkJV62HX7fdh9rVSLwqv77rTRsJxjTsJB7ZFPEo/auxWa/mO0nJBzTF/1++Areu6/p
roak5BHukWF6bTWw8mhCqUHDA8ool6uhVnEocALqluVijdB3MnFJtofQjNFm9bn7Y0y28JmYc2jO
z+2zbt22vnID4DLDgwkCHlC9puExKPIrei+GqW+Itt65y1eXmeFgxb902GNcbysHivDJkOYk7VME
OtvZpuOShx1QGZPiiNMxqh3pq4z8Xjd7Vu1lbU7PTVH+IVHFtEoghQ8CQvkq+NlThUCTtXArz7KL
8VCnVi6jJQUbBhh10f7sR7PKUXdJFjSqBaCPCetc26KgjKA4gCco3k50T6IxjKtZURB9VOpjbMZW
aafP6ZY3g/vSr6zBVXYcVNFZMISVmbywSh3iZZoSLudhdUYqVDN/ax4LMbdyI0F1jyc9BUA0vO5D
xKnpGCZ4ElSS2X4MtdUlzu1NvmoBjV4JJhblOBpH2tcV+qlWeG1CfHkoiQhP9ffPGsRR/1igzrAu
VWELgjLes7P1bXRusM9ZW5o1CGpLB0tf92GEQQTiBxqJNsPX8q9W4mwU1IYelrmI8gYmlgq0R8Vw
jM3thVjbTMCKioTxS8RIqYqoWs2RMcd4LYdAjPaVGdSHNNiO+vHnth0STVI3j0zysCiMQ3wM7W4v
XaoeKEapTSIygIKtQUpNer39+yv0FOjDEGwqnk6g9unUDVoFS1lWoo71PkC/xec3+kGyO1fZDxvR
Vo4paE/qU3zo7pdvpLVtoBzARee80EXLGmDLNQ8t5Crv9ketJajOP4q+SFAs6IJWxibk7vMNh5pF
vgtc4S3Y8L7oJ16/jZ9uW1xx6DI43IAX400PEjy1JXMCP+YizMI0PIm1FZcOzle6CbdV93jb0trG
wbsBhGrCBZLpZCVyo103qUDvRlt9q6CcYjVHZgOxtV1zboScwLPoe4kGxGaqEvsui799khejN+T5
T1OBfV8B4FCRn56dzM7NdC95Cdgpn7Ld+fzv9lg8LHvhXXIT0FtyCyUXcDuE6aUDOlxgOMMVoo+I
Vlz/zCV1OAy+gbM18C0GFBP20U9kKe8Kao8TLsvMCXaSL7h5jk4bEHLo9pOHTtzpg7zPPyanvA9+
5ffdXeqi3+WLgVCB8Yw7BdW3JopsubM1GKKFD6IQC43d6yDPiV3lhEjcOTMUvkNT31UfRmcCnmhY
8zbeTtzd+IOKJWgIG237v+056oxrIETFC9lzOS7W7DW2k23095WKs6W40kXl+KqLAGSLfQjtHaA0
f2BM5+0dfaWCGivozqBwWGrecViioLePJJIHlytVyMFYKmSl1MWC7ugCiQ3Wu+gklPf/3w1XnT4F
yK6Ggw4bNnqyiNYfaH5+JHZ6JzrP4X58iWvzNzSBRTd9EPczpEm99H14yTas5nJr77OLdaJ25SLw
YVP34LvIeL+Qgq7w2nnpob/nRhN9DRmOfO2m/+eAQvTlcmZHNFOUmgwUggJE67ee1bCa8fN0NCSp
UduEZDDdz3zHWdNT6mWIvGZTtKqnMTPjTVPdjeVhZj07VyPYs4GdpvnscItRU85CjYGVZmUb+MMH
GTnciB8tVLRHz7grVHP0mQ3jyHzd2EUnouWZ2VqboNNfwGxjI1PwPmzSbWgJFgtHsGoGLT4IeAfV
Ohqwm2m9UUkLOBkN/Cr0pXJTcgCwQaP3fcB4Sa0BR4gmz39tUZGaJs9jwAc4GMEhsxcoVPCu5Os+
/GIMlS9Wzmj1qJ9ZI27mbAL1WZpUMMHgpoD7wuN7q4FKobm33S1r+qgzVmZqwrdkSPkf9Kb3KgiO
cy8yD4b+bTtrQQtgBtB5w3tXB1fncjDRgNcVwigsE+RzJtwoTWU6ofgwjQxDq7OG8jOkZwSQW+gq
RBmjwqpPALu6GoqrkyeKTiKbISsvfUrT09sb6XskiJAiwuOGWp24j8phJt33xOPkzxt1F3njIfwc
H7XR7I/5Ef3Kzfgb9K8FCu7FcXZLxKL9U92baDxmowuNeXuCr6RzgXuEGOQ/H0TFUd2Y6GlIPmi2
NNdwUpBxS6/ZJ276IrvpvfSRHBdmFoUs261ZoCKsKJulEeQCQo2NvOThO7Abh/MWS/B/5Q8sD722
tOcjJP//7EBoTZdrDXea8sL9DQU3kyVvvCJWcTmJ1HFYWhkCqyNMVHZ5ZwCLcWe0li/b6V58aB5r
qIz3EI5IXWEXfITbZtdv+TfGOq4Asi7WkZzYs1FmOaAHKiFQZFvFlr1015mQrsPtyvKcazfS2XTS
90Kbx4s4BhkyYA5Q2ZLFanx66nt4Y3Oc3OnZSIZwaXS1wEik+xqU4glPtcCqPuQd2m+Ud/IW0kK7
yZOeFGt0Zzv2ssKUneI7cZe72Z7uIh/YcAh/Q4zvO9oUFlPpfCWTdD7Tp5fd2fdNbaj+hxYjWqPF
m4mlgR2s2/lWNHXn9qquub/zuaYO51IMdZ5XmIreUbbNA+5/aJvPDNfHcgGnSOBsQKHcSQNPuo4e
pp+HdDuZrTk4A5b2NwrkW+M+ZwQ1rFFRB3IQurmOI9jrbNUxgF8k42KRFYkLubWLqCMp85UeGwOM
LILJ3S27FDZuL86KEtXFqacV2pUhFjAMkLBQgcdzp7rHs6fciY5qK6/VPY9uH9ZwKO6m1xLurf/5
0lh+dO3FAKKChtoA6uaQN7w885DSrKd2KgCVF1HgRCvl0mYMccWCcmrVjN63ALXRUDz0iBa6VAGo
iZB00HjzI/ACNL3YoHXzU/UcIvXu6UchcjjD5GsLoutK5PD8QxHk1qYwww+W2v+K8yEtGQUiSQVy
D319SoUB+kQfAdZuQp4TeB6GG71WUoR27bkB6sSFEjcKUwkOhQq4aP4FTUpPeM83mhv96njTey6R
M3ZmX/GiR8WSJLN20rtkmyI9cJ8xKnNrcePFt1DnZFoGrgC2IPUPhJPwflgae16cIrbHh65NzTYi
f99e8LW0FGxC8pwUt4go+uWWKhtOUtOIcEisyJ2gzoIWBwJCSTeG0JgBjYc2MOM5ZphdW1aUUkGf
g0oxD5HBS6scYONDnBJwQ4zEvFtMn3LHKAiTn6D8AUrOkCXWIIEsXoHpFX2Ua60EXKYrj7U5BbaQ
QMi+9An9l6HoTdaFMoW+4KhPnYiTkIG8HM1YtkUdCVXuN7WNNFsKtdY3vtsBNcVYrBVHSqTE4IXQ
IQL4EyqRHWdyMDQBysNtsiliU/xTPQRIUkWWjkY1jyEW723xpj9qDI3aTZbYE2NOV3wstBpRCkDD
RwU4C+qwpCr6JA7BnPufZWkZuRkmZsaSe1+ZzAsblI9TC1Tc6gk2QEJFFTIHLqWw0MuYZ5GzWIao
C4NvhzkPShhCrR2EDkLcReeoEolSxrlmGaI2eyCqNTfKMDTO3sKjQ2L1Oc62ujDO1MrikAamACgA
BINWX9R4Kq5Rp1owcj+sExNY57Ld9c2BmYddMwN8sADcHtRFDDocrEKhKhJo5/m1cCjHo6TZ2OdM
yY81XwhwoEhUTIiuLA0X1bpIiXQdlS14CDGx1S8Oatxoj8SbOhgSEILjzCLzakhs3j5jK0fswi61
/eZuCUI+4FO/jVAGR/5KBYWg3bKwPSv37IUZsmfOQjBIEmZJFAooeu1cFk5l/behoAhmMhpP0OWP
0phaYKzn1AcjUPRZWKETMIDydvj0//48Td8vW3UQggzlm2w7v8he/jvfGVb2BLXl+8bZlZw1O8a2
s1ig1DX41YVd8XLKcqPNmiyH3dYE08GeTKI8JJuZwyJCr9wc2HFA9AK5gjQErc3CFXwnhCmw48Gh
LWyOtINOWxt0VP2OZWp1qf4xRZfcQjHicAaA5QVTKu08brRu7+a1pB6gCxAyxK0BLWzaKaBtbhsU
Acq3mmQZ/mO1T3eco32XXmv+kmoQbPmN7Mb2basrt/uFUcrh6QVaDwwajDYQfX7sGGNacUCkty0w
t0gEqSgkXu6DQIsEIUqAuNVAgIon87vGKZVz9/YYrq2gOYMoEWgR4k7M4KUVWYzVXi8QoQyCASVv
dC2VEptVYbhefiSLCf5ZgdIk+g5Q97neiBX6+TUgysU/en4IZsZCXDsz/D6aZUCfB4D7K1DCIo9l
jrZkQMIOZhxu4SyFx9burHr8fXu2rq+4S0OUOxsSDn2DFDAXm+n3IFuqj+bZbW9meDD8b4aoxU/y
eeqXDiNKwIePZnBbY3thuZq1tQeSFCQVDZKmgChfrr1eoue4kQN42TocJP0Ei/WOW52uMwNkX5x5
/wHphHQiaNVqK9hIskNAkGckoU/g3Us3jSU5s0HFahyvZVMpwUa5U80XGWKRIIrtHgyn2qC3QWYF
Zm+2TmP9FPAElqVbKHDWDro3c4wvOR2VW19CbY60KpukLfEljS/OZruv9+lX9Ev6005gKzZO5Q6W
gp5Ij9yTDk4jq6KyUlG9nAhqy/SpHuUCGrsip6JBMxnaxma+g/hTXllE5o0DibF0cx/BRfJaOY0Z
Y0uBa3wfu4JXfC2v4nf+LTgCsj0sP7l6PDVsM4P0aLriDvR5KiU9B2Q0NBxtBUG7L2zUrRZvbp+Z
lZuT9MmBQCSuEmCiaEQheWwFbaQBsP6r/8T7rvSqGhRO4XF5ZeIy187OmS2aVl92iRynon7i/hY1
AccrwpZXGKXZlZofhoTxgCYN5g2aKV2eoBKo8mUQ0hwJWH42Mz96FqEaMHyH6Ho82gOL/np9oxFz
oNzgEsUk0g8fUa/lMiTQ3zzb4OkzE/jN7UVas4CQA10rUMpBe2XK51RFBqy3JOT+nO5K2Wz4bfwv
brRzC5TT6fqiQ61IzP2oPZSpMzRWHmwLlt7WimvDAxh7TILgNZgxZH+cubYwUyZF4vAKAfa3b6x5
OOioC9d+weo6sbLRQPYC2hs2yGuE8m+iOOdcEnB4VQkeyAtJuRt0+1+wFaULK9RwtEpJhXaBlVzY
KYWJlJCINoOs7bUyaei1B4gnlp+QCSkPGU5yExkVkjBltuMnk5O+CLxLe+gZt+fKnAHDB4wd6Asw
xlOnJpSXWJerJvXfO8Mb67tKfZ9Z6fKVmAYYUrgA4LsIxZNytwVfKZ2oIvibvWrDCP3W5glsS5wO
FbItV60AFGFoly7AE6Brd3i1Q+7W2Df6/s/to7g2SwqSG8BMIQuKXMv/Je3Lmhw3cm5/ESO4L6/c
RC2UVFtXd78wqru6uO87f/09Kd9vLKUYyrA9PRO2xxECMxMJIAGcg1sVlqYmD+ohBU3CM3BWs2yK
zY5VVFlbiSIDZYWmYmSNaGo9Lq0acQ4gQ/iu6b/qZ61/q8MDAOqPl7IixgB1AQGrgBENXf+3Syky
Y2inPkDCuLAxIkIClZedG/84ysSoQYJUwtGALEGlHmZcJi6L2ECrxE2M8c8hWLEFK/vzeCX3jzII
ITSEmLFCsk+UWuVBNvFJGAFFhF6ThSSfuI+Ecwg72avMSgIwhNHo4bzRSx0NxNkhAPnCYi5IN4xm
kFnIdzXojg8Zp3Rv+0HKAew73jQYgoKmxdtTksNcxfzLujjYXOv9EtLt461b/Xnk7FA5QAIdvBy3
Pz8YI7o5MTScIK5BjAX0zb8AlWAFBIwB04I4g34tqRkaeNtQKA5z6RgyETEUH49XcW9XMDUPLzID
OH7CzE/Z+17gqiXs1eIgmD9Y2Zj7G3/72+TfXzmtWM0XOaq04oD7zsk+so1t7oNZ5PEKVs5BRDMm
6FIx9I+0A9xKWbg2VXs+KQ5TtxleOGH39Pj3V1aB7hYkfEDeB/NFl/VasV9KlUBiXPFL/v6D8etr
Xw8QBmiLAYLCrDzKR+Uq+IvqLsUeDYrZ/kn4HgNMGZq6ugLkXRBnAfR2h0Q3ul7KAbErDlVod+Mm
lo9L86b/frxN6wv5SwhBvVPXIQGSdwZesCBVvM5w4/GlSxgiHq2DiKA8CK8mQKzkWAeCIKSWC9mv
gAFg3QjWQiizoSScpI0jkSI+wUoZwm5ZnMd7de8/kGUhZwGCtMt4kVuVzcIEczAN7NXEHwQwSQEN
BKqnn3Lw+ljO2oaR2VmoRIFiEG7kVo40lotW1U1xWHSvSk7Zvl/cNGUIWdkvNJsjvIZigbfhwjRz
dcsbVV1qbUReNB46U9wGgIEkDKTBqgiEDZgwjIwbiBupdcx9j/Eh8LetqQW2jNjUerxRKwIQ8OIB
gpQRuqNoDCofTpXehwaSX9HGSE5quy2Cb49FrJwFRCDjhYogYEd0NSvtxaboxxielt+oOUDmH90b
z6JIXrHmN0KomCFry6gYy4SkWIYz9/XfVkCdAl90RlRwcN8LJoaK/uINYIGQGFWd1ZNAfhB1P0RY
KITcHrUaokY/izgJu+CPwnAuWSOfVreI4E1RzgGomaZ8jcSSGzIVec6U91JL7TePN2n958ljA+EU
YKDUCfRRPxmpECLKhenw+5f/9uuUbeoxGnrJJihRjdYdRj5jbeeBjCfkfQJiJppbSYi6McqVFrEz
uuXiY/6asqDea3uD6jRKnCC3B/qeUqAineWgapDE4EcLOSlWq+2KVcXzC8VplBfAD6lRW88riGVj
OSwPkfHWBOaSbxOMxhg9iZVnXNkpMl+PTD0EsvtudPaU4L0pSinm8y4W/KmWm8bI6O1ZsRYK+gbI
AAAE/0iW3l6DKswTNS+aEs0ou1nc5T9bkGky7vPKMjAzAY2aCP4B67mzSEqQFKWWNAcJEay2vA3D
W8M5jxWWJYO6zkB2i62UpA2mvEnWpgZ6QkgZFuNeq1BRwhi7S1kJ1BFUBNUmmtrN0lCC5EqYzY51
2KyfJ4+aK/cm12ocRj1+fnRaq2dEZisJN8RlBjLK4LjBTFq6KFZNYz6p8NOHZrB0PO0xXudtqEF3
DT7auPCFfzr1GWjXS+4dUH7C3E6zswqDXgRhoA2HFK0OmTtW7qhYS+hzKsOjkm25yU5jQgLIEOHt
MCaUPMapbYtadNyDPeKQZa5Sez/ndBN4rWSNshOzyn13SoZSDHht4LsRhoA5mrosfKGWydQu0sFQ
HHW02mAzsmzLnRagKgY6XVx3nBfUjdKCOY6jXqoL8eAugLU9viN3dov8Nhn3QFjCVOjC7Vb1S5gH
xdiJCD6cirMTzNU9R9n+7bEUsgnXB4KDUBVClKqjA5uwAt9KqRI+ACVVoe7Db1rluJho5Az+8OOx
EHopEIJsrgDrB9+NRjpi1q4uC6elfS+Wmr5PMawptH2uefY6FvPJ3UqAWcd7CYl9JPcJGcKtkFyS
p0VJFA7DuNr6bcCkd48XLC7ZBCx+2bsUPwD8ChwJTPFlRCSdD69atOboiAwJnXrn1sfaLH7Njb3L
Tyz6nruSMkQRini8wBFE47lPaZiMfpY8HkEcEAWmIG+FEIjxLS+b+dnYCZgM9NF+BoHtBk/FHyE9
Pz42+rL+JRspABhRMhmbkq0WQdQKMkDdfW5zgdWWh+WpFEwj2UyjWbMKV+QleKOJoJWAESLcK9qF
6P32/PQgDsVEAwge8G3gb2o/M2srUgGPYQUcd+YV6iHB4mF9yAiCloPSxwRJ5mZswhjGezoEO9V6
VmVwbnGoRLHo3i6lBHpZeNbpOESwCyC8uV2WmsxtXBYthsdu6mfpO+8kkWk2mvtU/8qQfD6zGrzv
D43EIH/LIybr6q6lytwmXAt5mOwSO26uYO5z82T8kRnjMe56hsgmwq2CBgjcftBRSlCNyZiVlqMF
WDsJJ/Wb/qnawL7xXmOF+PNYE++aqIkwJIeJK8R/7mHro8KHRbuQpmb9KTmruxB1xef8eXgVDjUo
UUvwpc9ez9JJEofQh4cMDCiIQDeJagGVvdASMtiAAHGAClVnoEbGcwZgaLuVHBaOYnU/r2VRMVG1
JJOQcZA1WgYZ5N2a73j9A2bQWawMHO22yG5ei6J0sm14sesIlrB1FEzdenxWtNvFj8twh0hPYuAE
UgzUOmalqxBt86gSZpbkiAWTwnzFUMCpE6I5MgEex3Kr4WWb9ZgGgcZdPTWLz1q31T/6jwqlCTsq
nX/MS4zlEJJDghNAuh349ltpWd438zIKWA7hQzkYvclvipNefIh2/zmk5sxqrb/3Y7cCKatb8Ukj
DykR+CoCIc29oSnZkbaPD2nFhWE6BJkfTx4TZBbU7bKSRC9rdUA1XFfN3NGL59TFBEPt2/InTC0Q
rDDEkTOhLtKNOMpYLGUoRAonE361/aJl3vQzRNPa6HQYeZJaQ7qPE7et7L7epe5j0XexB87veqFU
GFWBKS2fDDQkqH4VHUDY/IlWGf3XfxNCORSAapY41LCbU7v5mXykP9DZGjw/lrESCiAMhNeCm0Qy
CinC2yOLACNb8L8ckFEJYzAX+1e+m8w/QJKEVuEomETIGoR5168O5b8RSWnJkoZzKo9xDuc1uPxu
dHgH02M68wyqyu0ENiLFfrxIslG3eoL3joq2aw3cLmCtoATKvZF1XF+CL2u2hM7R+uNSHdWe0UJ+
b2vxAEFyHa90PHBJeo/aSr0UCgySGA7Db1l8kq2toJnhtnguBxO83mBbYly3uzt9kQc1xJsUdRW6
GKHnpZrWujBAP6zyD+iEzdKuenvhzMfbd+8nKUGUIkq9nIiBAUFlZtffckvexn8MB2A1J7bevng7
dRnvh7vrRQmkou4wjKN64CHQX36fI1vYsVz/nUYQAZhYgWoaIoq7DmhelcN2rMXhsPwuY3CJl6Lt
MDbtzh1SIiiHwpd4ndSKNByi+Dlp7bg5y7LZeYdgMKvMHL6F7xPGDiufnPsfBVNWsVLqcMlCCFZO
ooHZL4DcRbX1ProS7ym7H80H4LgMkXfOk1ordV4lQt88J9uZRpjIl9tGZMnfK0w4trtno9gEIkMj
yU26udCQJyGfilIiahu4dLc3rY3Q+JeE8XgQMQNwq+5ZXV33JooSQLnLSBK4tpaj8RBM26ralpNT
R0fpY3xFL8yR37/FJ7D3Pz3exdVFITODbhU8zmW68FDFhZhnBRYVTJZoIsRpWPHumkoC+4H2MVIa
uKvNRUUWiAOS9odZ+MmTDIYrWI0ZmV8Zegfln1gSQyLZprtz+j+BpIp2e07RkE5doxGBVoURwbGl
/eo0cwG4fUFRnmHl18zh/1YHYZQn49U+HfWkHOHJ5i/DNKevD4aFX5GABjIEiRo6o/BsoK50ViZj
HEvlhMfJ8NoCvSA4VW21mNuTM0z7fSRloI/MQByK2BBwIXouEBfB8yvxMB06TGQFu0hQbnjOm1Rz
AWJiW7JmlDPlUUajmabRmKVuOojNUcBYOkszrOHI537UmhwmA7PeQCsW/mZ95DJcPSjHQFDHUekn
IJIHt7WSU/mmHWs7ANJbICN7zc8crdr/lB6LFEEJIzY4LXmk1+hszlI3adYXI3bVrv3K/NixFP7+
YX4r4ZIkuFrXHII5s5Jxbmg/dSX043a/Dspu/t5h1ntgle+PTcYd7dFfC7oAOdCVAM6F223sGrnL
5RHbOFrRedwMW1xpzKtWNi2SbrINap99u2mc8nBcJugRt1e2uV26n48/Y+VeYFv/7yvQQHL7FXPG
N2k44CuybfU6OsGP/lABlfBYyIp5vBFCXb4AmcZaQSf84fVssZrqVrQRv43ufVJUBrcIFeCgijrM
nQG96PlNO9mgbW0NswOjMosbiiWI/Psr9WjURG+qcYZ6uCNnbne9x+rdW3NdN2shh3UlgpvEYUyj
iei4aCVQB8EFZsCOPoYMlImY+p0wjPx94ovoPLqf0TUE44i/u5UozZHYLL0wHZQXznsNEMYDyX+u
bWMbM/R9fXFXoqhIXszjLKoniAKyUHBfAxu47c3RgVncZMcDi4V8zSrerIzSuaKOiwSx93TgBMB4
LWGx1QP3xeV29VRYrEn397cIpTc0aSCJgic07NPtNpZtNUlhKcyH75nbORa4RRhR06oANBUh8AVc
BS+GWwHBzKPjOpTmg/Qd2MIpsZA3P/enhDWt5Y5jDEhvkN7+LYhSCJHvZH6eIQjOS7S6XyHY1rz5
m4TpX/FOA4ddvG3dP42jqWaNMMc2zuOvF/UfO2vyEbqC7mK044EN9Xa1BujlJ6XBdooqnrKNJe85
O2Co/h1N4WWlaGEmpRT8oEy5MU7I4qrjtfkwgbBNdzq3Izwe5rjTrfloLpbioAkY/A+NUwCjkIJ0
RzV3hblrgEfR8Dn/4ohJiQ+pRfRwAm1P6dAs5LJUtTXyz2D0fQ2A7d0HGDJsnB/b4jsAIapfaEBG
Gw7a4AB7oAdmaKO4aGmRLqBn5MxTse1c3imdBdaGc/70rhRZ80FgovpWvOuNWLpEEqYqNxZdvhy6
3/rbqFpJ6XGa63VWQ5gfJzPmMC2EcWvuMyRkrXjOk1I/YhaDcg5LtojV3GULqBFLp4vsMvIqxM1O
8BI9G7vAeulfiqfoT8qydfdv1AtuFg2zgIEiaUEZ8kqT8lKrygWli8FVHb85pQAZ4c9WNgPzE5NQ
mOyA9xbiViSlPnovgSllrJYDbwl72dZ2mBdlslK5d8w7F+XBRv7/hdEzCxotTEFDCCm9U5xE63Ux
I2vxTs+/BvNHaAtWsZGsbFMCwyNZjEjljv+DyEaFmFSJMdeLpxudi0YJgEGF7MnFG/Xb4k1m5XVe
ZmvuqTClnYBpaKpb7BSQ9L+zLPyKYbyVTvmTMezbgUsgXd0h9W/VoKKM3NhvPA2ZlMnCB1iB1diy
n/jcVt6DqdpkBd7kCG+fZPgEFKfgtjAFAfwgt2YxBztFGbY1rpALaNxpcnUndBW7daotkF2CjZo2
nmgIf0RU7M0CGUeHYTvWlAw9rigmCWiww0P+9gtSRZrbIRqWQ/kNM0rS5+a1OIsf2mAXx/Fd3HeW
ZA0wl8V+PDFxp+S371f/t2zqmaMpmV7IfL+AMb025424aUDRM22Dr+HQPsG9y3YFYtDQ+vhRWd8U
mOje+pzNxHnbHN/edHBCG9ZzZn6E1o/NK0Z4YTI5wGet5XwcQnDVHI7NUXQVq9u8vI179Zll3dcs
wvXOUd6mXzJNLHPsXA6cWbfPDxkLkUNO/3Z/0HQAKA5GYZEHLm3rMkxaDeRI0Q+dbJ1BKHIodizO
hhXfgeIvmaYLDUCcc5mjeBWgxmIrZ9qYBAf9rf7GOxHo0lorcyeLd8UtSBVMJwIifGSY05WbD7Fo
SkC3GZoqkOy+VTsl4oeiFZvg4FaRs7zntbkdfsmvMOVZa20qc97K73Nn8oEN7jTuzOLdWLF6kA9s
APAPGA4KPvhb+VweSmOfd8Fhb2SYCC1+447pz+IT+P6t8dPwR7t8rc/dJvFaDyw1Z/7IgsReiH+o
w0WTI7gTScET+045FKGrBKNUtACPRcxZPcUfIM1zjZO4GR3FjZ9bM3PTjQpU/mLG5uuzaofm+fiu
mu9HwcrP4xaET7boDqBWTszFEXE7GJbh/omH7AoZxwNQIOiO6YdEzFdZ0E2ccZA3nKt8bzflW+Wg
R+kdPXbH8qXYCOeIFayuxPi3Qqk4EVQsASDoYXBon7v9soFuOGQeQmGxui7WNNAAIAmnr2FxAG/d
akBQdmMH5Dt3yGcz8KPzsJX2IF3wK96Ut/w28KIjWIre5H14Co7cgdULQVt+pMTwtAB/ABGPNwBl
d6c5rBpQtIV+83rSEzv21W0KTcdifzHOcV0SyvekyE1Ge9wutAKCoagiDktAovsA1lM3sxO72SP8
BfspPCwwwyYAuyfj3HoM2bQFu6wSmFKkOKFJMGS3sjNhajACAqsEpR+C01Ow6/30DdgfeQts3iE5
Zsd+W/kxbzJzWrRjI6LRXmeQaRwEnke5VvS0FqC5qkJfMYXGT35X78GP6oRZNhb6a3aL5IL6iTtI
b7PLbVkdIRfeoOvLTQunL/dY97NeQXjt9E7uYMzsKf9AHdRK/figRBgB8jHvB4d/OXLngTOZTWu0
b4J8oAzQ0CMhcYlnEXXmUjGCebaXQ7/9GnaLxei7vIPCk5+XkBUn2DRM8aDr/xFwBwjbMBsm2eqb
ytV3i53vWl/xfM5RP4GGxYTAnWEvfvWUYGBDgNDR8/AGwoMs8w2kIh6r2V0kh+8hk/uAjURvI9oS
qOU2eaTVYTnFfoSBcRb4tt479IqgmSMyYxntwMhjVo58mhxEcl/znrcxVrvcB63F0PeLUt2cO57z
yEej3giyWmw7pXSCItZVmtWTn5slopHWAtkNCG9E9OSr1vId//fPX+cfs53iIxfzvUFNJkLzx+SA
MB8PVNX8w1mD+b6gCIYUpdebhj3Cvls2DyO4D+0KUSm4iEym3b3MvqK/HBEoD8wZBt+j5+f2pvYd
N2ZGFM3+bP3094PtWd8be/ndO6GH2Fy0MGX9PTZ/gszd/C475skt7I26VYD+P72eMKfRNLc/X7e/
BzOy3wfUIl+eniTT3h0G68dXbu5GVzZV85xbHRxYZnkko3IUNvjbxv4arI+v3klNBSwKo/WlnoAQ
dSX84yfpE9uNVuO+6OZk6Wa6zcwjQkHlhOfI5iBt3kf7R2G+HTLT6a3HWnVpHn2wJfT7lhvKsZe1
cPb3/k+ft8Cm/K00t/7nz+3m2bf907Zx8N+Ds9t9bA5/ms13j+GCL2Qyj76AipLyeEryUcAXqD87
uzmo1vbnyf3jumfHRsG3Ml+cwdyo5sZ0POd4sL55B8c0z+bO3HzYOjOdcWfModxXKkJDZdRZlkNt
wdekIO37roHG6fGGX1qeHy2XiqiLIQgwlggC3G8FVMv/fipRMN2npm9Az15RRLIsrPu76z53uNKH
jXPebQ4v72Db2L89QQ8+WTH+BSlKfRL6B9DtRMY6EeK722uhcVoyKtyS+d85c7DtbhvuwWB0zE6T
Xeim4oGe3aptYdN4+haf1G300AxwSewG6YDa/Ur87q2YGEmQO9eGjp5L4z6P2a8gyqNih1ozUJA3
ktZXUzTVvxoA1IJlTTdVFnvlXa8B2lEBFFAwcR6QZwTL1PJrtdCqyag6H0/SGVYgdFJLtwM79/Mt
nKoVuixbviYSZWRYUUgVNAzqu91xpVoiUePK3s8/kDGrOmRXFAdB2fyp+KMbmLxnJGYkuJHB2FVa
vZGnR/8B4iPg8gC+uISmVy8hARP7Om4Qk9MAn9Y5TW/2qtdkXtcz9JwliDo+JUqzCU3fQOXJVtuf
JEDbZqcRXbVhpBfuYlzURpH4xUsHuB50N9KTIvM5EppiGJZz89sA18KP5VN44XcGpl8AS7cVt0No
8qNpfIDi7rV/BWWf+/hG3zHVXD4AbbFkPxXSNXh7mDK3RLOsT8t53IXPMtJYcMfcUcFrZtlU347x
OUf0ZWxbL/FzhXGelwO7vrtI0qGyCLgDgE1oGKc7cqremHI+5YRzCadV78ZNOTrJCRO/ktrNmG05
JJS9k4ZCvgrsDnoh6FSONAuRVC2BcBYae1TdxNZ+4gWRufxheJtY0uiYnowYRXckAA/goMHoWspS
YlB2Ey2FET5VIG0I4XOBde/tHI2LlS0zgwP6JQjUIhJ06GxCQeSCuLk9RcWIA15P++Sp/Bb9KGtT
P9d/6rfJ6bfZTve6t4AwvTM05247kRZD+Q+N6Zhij6COiqT4GQdaS+ri91bvjCCRRTJ5K4BM6JQz
bsndXkIS6dwmw9PRdqxRe5krZa7FQ8j7kjnZ05Y7xpbu8h6ri4UOyQFQuRFDxaizoYGwmeOwoN1k
p14KFkZG9HlXj/tLhEG66jBcDMmN23MyYi3nOTnm/W6LO46EgW629u/wbO1AQn34fHxC6+v5nzA6
OooMKU7KBduWepFtWOKBNbngzkxeNuxvAZTvyYJkkmb+ci6jA0bWg2iziDbuKvbUjtHOpuaNpR3H
iPe1l64089oiA0GepwO27z04YUw8Vjba8TnaR8fxt/EUoMEJgxxdDey+j7eT9un0l1BOoVNCsc7H
hPdbEHoTscYutpk5HbJnN0aK2lPKHo+Zorc50fXOHpFzVVzdln+bIoBNrPWs36q/T4+6VWUY5P2Q
YD2zFe4TEJRrT6LHIYP7eNvujTy1IupacVkrF02BEwTu2V7sCGl8cVt8DBuWOl6Al4/2jrJI6Nce
K2WApODJuLDqp55ghk/pW7U3juJWsmpXfA94PNlYsCfWTaDeZmHVRnEsQrKIoYTVXgKOhbmPLP2j
bMcCfp46n3Bei2u4+eRJv4JzahXgcyNdaY2lHo2z3FpGb4fM9d31LFyUnzzfke4mEQuVJqoLcJwp
UUbUEgOTd5ktbmtb2+gg0mQeI4kf747xShZlVkQxmNtCT3m0M/XO7KSe5gV24UWe5JQ2i2D63nPC
6F8JIx9zFVMWYDVY2gQL2z57TwzNZy2EshiNnLa1FOK3B7iT2Mmh96M9OehWDG1mq8eaO0a8oSFd
iow5+BhuF2JIQ85xRc37GCqE+hwoifbpufIDi9m/wpJEmSiZGxA0SpBEvGRrBjb6FHcFKrusW7Vu
Oq7WRJkoIcklviZrGp1h25poz/J7UEw0m/LfRBhXgigbVQW8mIVzRWzUZMsWcZfarvvvW0dbqKKf
S13BggZ72E7bxEb73peFkdTPDNVjnRFlkIxpMARQVkMb3NKskegyjki6WbLH6uBb9SJXO0dZpT5T
syJIsaIeXjHDwxMxoNU98YwFrRq/v8XQGLCg4nrMvcR6Jps4X3GLp5DFsjwrVlzAO0hXAb/WVKRP
b69QpQ+YtW5cFDuyEgiZD/n7Pz+YGxnUwSyJrIS9flHp1kxsZCRMMiOX5S1W9utGDHUslZEqmNzR
kGNpgeDk4fxGj2kJyE2nLPW1FLpDKuSzOV7ilvdr0jZvdahdCKhcFF5szSLyAKRPmrF/xIw9Ekk5
hz5twKnTY2HSSX0idpWzCi/LzN7m7d0Xyy6s+T2wYRt43aDEi2Q9tY9C0IVJOWjE76GzHQC3CbdI
+4jtjBmP3ecCAHC8kkWXYkYjSbWqu8jKj8Nghc9Axtot3o5ohTqIL8FJsMpPjD3Y8fvgmWlsVw/z
76XSmaQ8bxtDCi/iiVnP7Nb/6zbX7uA3VoR3HuMsV2JdUl5TCLCaYLipu4CKn5Alg47NjU0ZYRMq
AEggSmg+yyzWG/KuLQkRDHmtokEcT3OQaFL+UYjqOI3VRIAvEa3Mxmy/X2Jljj/I/KjK0lFARL/x
L55nLPKu0ETLpbzlMilcIY2QS9pHDAPtezEyv8thPMKpHcRvZIzoZuwxAi04dR+kza1lFIPuczxk
6aR/m/TiIzSglHgQRMxSmTG8oN8ppyqyo9f4OX4mJk5zWvAAz6UZoyzwXBxJuYNlJVb1+ko8bbu5
NgujLk0FPwLEprP95iDvukPsua5w3ExW9CFYwteCc2eieddUGrU1FPBRcpLw11uDLihjKfJzizN/
wnQpr/UjONzAI3dYNEVUa1gqfVd3u5z2lURqq3l1mEMp7jAnIrJUGN/R0l7GDYknCq/FmAC86pAt
EUxpP2HAJHlFBh6oHVUz+B38RuKrdtmPk7tWCuqjaMr9hIujjluwDYannPQnZL+e+t3iiugjieyM
B29C+3u2h02F8taA13TNpMe/yxnTn0CZ7TGIk76U8QmTndkRwoTSD87idrFAdeJzuBDcK8ub3+EL
aZlUaI+3Uqtycw+1d0DQk3rS5ZXb2rOtAAb1wgJLrEWrZGjT/2kbbWG0RlJGSW8E/6e0jxAUE1hS
ZaGY6jHs5sq74kYQZVK6BdMVMx4Lk3CdymNrcSjaYYB5ZgIpxIyK1pJWN+KoKLzpcyNYyLpGlMon
nF2CWvKA5eXnAPYCLYjb/7hAKhzHI0fDrDZycrgs5A2IBnZLey682cbwZ1YIy1QUKu4ztCmQuQDK
CdoLOz8a7l+nNwJew+1YjDJ3dVxaLSmjNHXSzPUaTEQPRzRsE9003MXubM4MHVD0eQGMAPekIL6t
LA3KE9oZEk3MPSaWiA6krrWVslR6KMZho+JU+113ScoEKJQNJ2KsZJvzBas9Eztg2Bwzk3ZXs6O2
gI4bVaASjJzcTP0p2NVHmEJHMtVj+N4BBVRh10/IsZ1QdfEMCzjdYZd9U1HrtjqnHkxt19sZ2lJC
q/qXCbhrbac7J/J61A1lgDKUzrcWtFKBfd4oT2QGIkPJ16IfAioUwI6EmV10g1uF8REJIHiCrwK1
q10sxrAb0FSQeMwsKksWpeEN149qGw8kCBls4WVyCfZpsIn9L7zw3Jka8CDELSa40BozfURU+l7X
/l4qpfLaUvZxHEJ8vzPQcoGsLZxe8k8J8v/Sqr+lUBqdqFIQFwU2dLQQNlvFKX4iZhEsB6d/9Qy5
OjzapcLWC1MBRgpkW0hSc3gN7IF4TxyfaMr/7qWF2VDg0gXnHPiMKf+ZSRmyO7Pw121NACNYAA4J
HRzedsB90F0WW/dq1IaQEXR54NaCTOrM8lEDnevICeggmr8mW/wmddtXUkivD9zsxJXpVX7pRn6J
Vx63UVgx65rGwpeiRwcVQmQcqYRjPweGkVeR6Bu4GTo0lBAsxHA2iNIZyZ9Vx30ti9rcutf5rFNB
mzlv8Fz2DWtC9wI6edmPEHLP6ItwLYkKScQ4n1o5wapA1+O2H8Orhv6EAHMtu6/mozjWLmaRYIUz
I3uyGn5dy6UeP7AzSd0PWGFjB0/lcUBMquwxkfhLA1WA9Ic3O7QK/Av7BsIxgsZVwRVKG/kgCIS0
UXoRfg6dGadyF6IzRNosk8nvWY/XNQNzLYs6QUEtu7heOmiLRyqR8Z92O2xY9cE1j3kthDq8QQE8
Kq2xIHLnielEWL9REOA93jiWGOqslKYdg7C87FuKxPewG23RDBzVeSxmNbVxvRwqimzmStTyYhBR
VR1O7ZO0D50SaaJhI7/HDMZM1pKoCLITR1FbspGIQvyP2YYYLzdB21knxFwTFTjG8HG6gs4N+FQS
74cOMcsTBv8Ifv1vMnnX+0f51DTn6lIIsajGnuzxGDsRcvuRh+DtPyoEZYnLYmkBa8KiQIx2IAkh
YvexKJYZJKdwZ5yuLizlP0vQUoDnAwvqd8SnpZ78MR/JI7VDkbrHs2kpN8YnQwtXEtVof/mflaCJ
TqUhELo2glBS7+SRmMmtZTfbDYA9jyWtxd3oO8VwMHASgAhOp85Ly5c+yuRZRI1uPKYeOgkOkv27
QwkeHYqB+fGGi+bULy+h/fTE2toV+3QjmzrClsMsTF5ZRH//vTqLTroHnwMaTNF6id4p8AYlTu5m
G9beEktBHeiNVOpAO62WKnHCioHfscQU74wA59ge8vN0VBFkSq+Pt3gtx3YtkM70tJ0+iArwf75m
+oId7iv3tD071bE9v3mfjD1dsSk3siiTnyw6ZqomWFzvyMhkxUiRJibw4YzLtxYH3cihrL4xTXEn
N1jT99qsfvAWh5r8st3+IX35P36IbmlfqEcCtP8ydnMlBMLUATCDAQaDNj+aDzZGR4wA7Be5jxNe
aGhk9Kt9dyT1a2bbgbyiKteyKAuttKlUCBWRZV3yowADJOgi6jBtbtigWmkbHPsFRKwxrZ8glgD8
FrBY0K9Tnq7P+zQXEln05c2A5y/qbshIbZ9TvPNEFwk6m4ffY2zq2k28lkk24qreq6RyIcMMiL5w
Cp7y5x59rLwj2a+DeUEdf8tArt0dJWf0GILX9PVaMGV+AowQBRRXENGnHOzS/a/UCR3eJ/ZuMDEC
zh7tyJuO0YjWAaYmsRZNmZ9B7HkMRJPEC9ghPQJIg5Ei3BE8W5goOpGRgqorYTAerg/LJLBEUzZI
Fiqx6DRi+X75vySbAKU2mzMSzdPmBZB9lpFfuzNXu3y5zVfHC4qvUq4K7PJsqRuQs9Xm6WdmbwF1
hrFVYekb8j7bj+bnf93kSyHgSnTUSdogYNoY4Cwzim6cuWxPr5szeVV/lLaCZOAT6xnK0KlL4vdK
pNyI2oRaGLEQYMA2EwACe2RvWRHpHQQRL2sRLJKkUZXQp+qUrdUaLq7LQiH6k5VmAoT1yT3F5h9w
EjSOKhCA5xfjuhCzemcbrkRSZlfqBCmJQ+wmCm+olZe7GmmDbtc8q15lMSska+bveoGUJZqEueuj
GguMImQ4Xf81vFwN8Tv/W9lxNgvatuoor+VR5tYYwPxYBv9fV2QLvNtOaWE3iX5mIG/96sG4+3hH
Vy8iGm0NAVPK0ERN2R8OD+q641TRL76HGGM+2NU7OhxryVFZPJOrWnklibI2aV+OhlRDkiSYOSAz
Cl64MYz57/4zZhExrbqQK1mUeeHVpmnEQhf9GLDjw/NYAcz0n/aNDlDbNlxkNcZqqt6aRHNOTflT
N8gc+IplQhgbR+M5lTjMFC3SyOslzs3WxxCuajal0Jo9kXVIF+d6d8FAewHgMtDtYOy+dYRqOxZG
rieS39aoRqq1mYdWHZu8q+MPEoWn8Z2lgmuJdsxlMHheAyoN5DfUNVP4MauENJL8cXZyb4Q9luF2
2981OBJFvNGMHyyRq1sqG5hYQmgLAbS7XWWb1I3cJ6nkG7WtZyYv24Vixp/za/I2saYRrL0+wawP
XARQZOB0pdmlyrjVQZdVSX7/FT7n3uBxR+k4fUtfU1fWGNHh6sL+Jwvt37cLG4d+UUajwFYCPVma
wqsqmeFr+Fna/5RW9WL8ryRRxp8LQb2vjZCk65YC8rHf01dVm5noPr5nazmqq91Dg/7tilK5UcWU
yOFM3o9/Iv5UccdyVCTT8+w1b+0vbTuCUP7tsVzWRlIBYQRyoSrIILZszKBBe76roQp+Tp6bHXf+
b6KoK8fHBoCHCfSDe0mfU+TDgsIsX8FdXDr/TRCxmldxQcCBDDTsysua9G/Ce8CZcWxyT0JoCazU
20rJm4yMJE2+hGMSREm3wiQ0AHVg7wRO2Jk3s5U7Jip1duKGm9ARbM5pbd1GcdJsNjlCeuA9N6oL
okv3TfjUGRxGK0YNTI0wMBgCDYQrGHduv0XWhlDNWi078hvld79ZwE+QOFPhSf7iGIrVYwhW5cys
u7gSH8GWEVwSmTcJi0rtt9am1ahHanWMPxa3OP/irPEsAx7p6FixuEdcnb1pNuuUVzIat2IpR9tN
YSeDWvn/kXZdO7LjSvKLBMibV0oqlevy1e5FaCvvvb5+g72Lu11UbwkHizMzmMEAlSJFJdNERuQ7
bsmbEmaGoqu4Cpx+Y9hRbNYhIqYRtS8f0+N0JBWE0oC36Hb2JFcz3ugPiMntozB+dhxyb+Bz7EC4
GqHFAG023P3APLQm/2w8FNtw+b1MTe6gQ1X6/ln/o3qPWQqwqWH2BZ20CbpllPgESLeg2IGsHT1M
0Phh3NTbizPtpb/O+W87bHHDUyXonIWw0y7iS30ZUQ8QSLjn7MJqQf7D2TjwDz7w+i64Od4G4p19
W18mi9Rp3r2zsZob3fqJ7m9vcLB14bhjmFnHeDVLpmVAEVooixqatisoNYCOOlrytmwrm56AXkVd
jnZ8ys1rB5z2NZ6lZ/jDX9+aZwJKWemSsilhXlynF+45ANaeQ5vUcgAz3QIYHpLsZabm8wcUATZF
OtGuURyTxHhQxVMKvY76YmcsxXX4MRTEfVGt0q7AnuVu1HfPSt5njhddxmSXf5lkvm3AZuQgq4Zi
56+UD+kZy30EN8N7uglWQ0CMdXiizTegPOYy52lllJKxUXJ9kASCIIFda1r5eoQAZgeONMynLw4x
sub13Pzsn74LHw49QBBihmDArcuMoZXLSQOUkdGBd4AcX3A2IEE+lEa2EtrBzUb6pPyi3+HchNxf
zhqtof9Y/vmwf91SZZIOUKmHZQWzuiVydOUUb+T9aL4ZVrPRZvZz8h4VCeRJ+FAgNoJmFM8cVyGQ
o1DuhnI3PMrQBTbLQyHbjTETxUytoGUJlDAgBAp6XhoTTeQpr1Zhk4MxfYFxJSklHnI79IT9GTuT
bA6u6Lcd5nCArkSp5Bp29AGen7f10AkTpx2JPjei+oclXO2Yu6UcR1MeoKrwvBHwwnaXWgtasQ6J
PHNrTyIw8AH+tsBc2o1aGKGvwAIi2UUBCo5gpS+Oc3HKFIgJD8lDP5IeAOjpstF5CxQmnyftgA85
FYn0HJ3CS/MI3s9DZSbg8YmJdwgOOtp6I7RFRPI523H7YyuRGEBZB1reyIPYgm5XpypfV+W4G6Ab
0IPNJj9TyE8PyF1qD5uBBAcUUkJnPN/3YfQw3LgwrPy3XeawBEnQpDxXjLtn6zBTcJvmPMxvM+5R
FkPMSZf4bYPIznu7qVFRVMxjBH7H+4uYUIiAeP5mFcwHPJQaB+ksWBrM98QJgSDUV/IqXY5O9VxZ
b9VyAAuSusN1C4YR9LntbHn/Caa3D2ZrfsTZMB5AWfEYV8nJadGpSajs+tbR1t12BzpDcn3bnT+t
+5Y0umu3bwysAQqdjFaQnKP2duuUtVxStaiT5F19iXpiAxd9MsztySOLV4MsPpyAoIy8wn9qO84y
bXu7frK/yNv27XpuNiAq+fTJenm2ne3LcnlcLp8v38czqDGsjeXtnjcY1dkch7n3Mz3dt8/MnDLP
5fO87jV5t3nOQJSFTABDAaOVEdGJQYtYEPS97J7oQLMfPCLW62qLY6JZymy9+0f1iN0+yDxiAFkQ
wJrI1jYGw0tBGBGru8VqxZkrMCZ+qZZMPjRbM79c6+sQgBICxGmgKSDnpbaKnx9BEUeG0+dcdvkT
hN17FObUVqrnD6mGR0nIsE7I87NB3vfvmMch5fb5fXFZ6dZXYoKSAlDgw0f3nIJNISfws0CPLt4o
9Uy0OG4yu9k8NrNCHz8jBczT4bOiMh+yBJfEVhGa3PUbIeHVXb9ICLp2GnkMnUcAhG06NYTyoLn3
yJdmO6fD4eWgWycyLFKyBXzaMjtU0pff80w3P0na5KHAhkt1kUFjpDFbVkt82QSgEdpV62ENDF6D
KZIaz6eA4bcBUUD5vAF1yvpZAl0RjtrlK0NTDg8P5RyCHCAzT18rsA5GKxUZWGDKqP1rpusDCiaD
9iZahY/QMyNPrVktCE/QMTzO+qppGAA+A9BUCFQ2kEq23n6/XqwrZREk2u6Zlq9LHP/HAGX5GBNl
SILR54qBbgQqBnRLOjDizyIg4WCXWCaKfd+TyLSkxm4mZCVB9I8ECQEls5ll1+QVF0rarjHbRY8/
CrzjAEI7fJdIGoD8P6Wr3oJMKl74Hm+7JxH4t1qbMhzF5OA5X55NtoFZicQHGnN9PDamMSNjJlF/
NnlK0NhRmXXUItnajz/GeTwkhoYQQCPxKgKTi7CgXRTwy3hLwaLNhpZ8xGSbrXJ07CnOrkPMr5g+
wfPM7Nn0vgRDrwTmSHDfI7ti9wysWhBUSfE0JfYlI8+oQVkajl9CJIIXhiKHgWxLNfFUJ3fr2V8f
Ovn4oPRJBTYOXNT8Bz1hAxiOj5GVguYHQxVzLdtp+gf1Q+iH8ZB0hIwe7qPbMwbYVe6qXqbj2wWZ
MIhRfbNfcpAG6slBJ08pnoCOc4A7b4dk1JobqJlwAWHSFNw2vAxOFsybYoT21r7KtdArrkJ9l1PF
vlW44kE/U4EM0QN3HAeXdjGweb6IzcvIiP7uuwc9F3V7gFwrBVxc31ySrLZX9OJiE/Tg+BZRgQOv
1PXz/vsU//oaKT8nUg1e18GTcfukXdmluJ1UZUebrzqa6dAZWuYHaYHyFHmVMWavon+GIiq5UMrg
llwqc9QsvrbTuXHjP+IlStcDiU9ogaNGxRK+dFJo1Amfabv4ueat99EjkovUFZDOk/cYv95f+RRo
jW9epzyaKEmD15v1Q1SgLWlqV9s9PCvEGuFERQfkXBp5fn14D633DKf6Gf/0CNylSb8sGX8cNTbb
68yjUJd3+4ljzRhDwngexq8mrEGqktdlkFbGDsNep4tvCnDUH5qpojrImZRDE+Vy2yOvI8F/4i04
5ckaNpRdLUX/w4z0mQxqGmLheQBMxMSdSIUTmeMblL4ihCVn7IbeVqBekDi+Pw/4nCTxIFD+ZYWF
scrjIEdjDiuja7rQFJQdTzKj64cG8o/mMGgzi/ojSIY9XQOsHGZppnN71BUt5GNhSNxdRLgzDz/l
X4DdxWd5QX5d491qYCODG9XWuxZx6/13PE3kDPQ+QOiDQTu8ZIP5zlysNIvK0oVHwIRXjj0l42C6
AibalGYmGKe/xR4nCNriL3DhgWGHsQV5vhRS7qG7i32o8lpz1NPTgiYcGlwr0NaoauMDYn5f1Lui
UnmB24VbWtTtMUbNEWFZoUlmYpba0VeBzSW22C1Ss1jOOddpcQ3msY0oWVDhWRQubt9jEriiV+a5
sWutAnTfFXxTQDQ7t1+uOSJCfjl36U1b0oCzo5GDGw8sWwAcMYECGnOV10ixv0++ZbBFcvt4pa8T
O3roTyCLdM8eIlX0Y2bbPpOrH7UYWtRDQYOmOmzJPh2Goo4H2M1s0NguuyNUdld+tZMcdU7QyZgE
Q9SWJkI0CgcV+QGzRo9TdAiXtP5+8/wK0m57vxcIqBE/F8CpLeAcgWogJ/uExIqcTqG1+AIOIEOU
5FuXL/tweQW971cNZMAWN+p6Z77s7MNo7nz78/v4aKyOm8FcaghR1wiQX5bn4ydSi6N5Ppr22rr/
pU1uNGYhjPOKsxxFYboQbycfICy3BIfmXH1uEgX92DAgFQ1iWpB+sF9AkaptxJX+nl8LVvo2U8qd
uF98PKjC4HBjqh+FMiZ6UTNIGgqujuN2IgcKjrm/QT8a5jf+gf4+kghehjAuutz0KPwqLnaoIMeC
a/j78QNXC7no1uV9D76UCBAzMAXSOLcl9fpp+2L3pv2pm2vytpR65/5jTDveAJzK8IYAuKHCCvqq
28eIRk3jaqOJ991AigERpAwZrB3ItENggqoncXZuY0KCA5JwEa4DqwYOCkoezA0gCCXXNrqX7IEg
0K3aBShZMmvc7XSY7fz5+Z3su1kqavY8oh4CtUiJ9thBYKz8lHp/7bYwDo3qaW79AAZjF6xFEMMm
ibq6v5n0wP1+pSg/SiA6A1scxFIQStAj9dtI47VtNIYemCzIvyKpMDWEews4iB+WdeTDt7895HKk
ebnm7fKtONoPPUDPiaNcdXztwswdPfHtBlo2kLyGqhyK++iXMr6dK4M60Vo9QiHLWGRrKEesii9M
J1PyYYTNkL8U/HUx26RkAzBqFihLfMooLOFYMtUrLRazIVGimIYGhLdTa3/6yEFMjg7VTAI1KbX+
mIKGjArydthkEyjflcdGUbN4l64KOuZucQISJ4yPntK9vxdfvIfuUNsj8BgBiVDtSHuzSGY8gMCG
XvQhENxhHBfnEt1g5kOo+DIYQjUBoBPgZwld0eQ5EUmC8cpPzKB4s0ycbPQDe+jG/aj5gqgOQKvb
I5Rksa+rRZHtgsR6MuyWZqwode2uT/aA2sRjgyasOrdI9vaEUQR5yCU0GnNNETU550sJ+Fd2abxI
W8gzGOCNtLJqCV2FxBLABDi3r6zjhgwJcj66PlAj4SplHHdltCDjK3gIwkJ22TvW4bEMzLKb6bZO
8iRqBlktEiWklhLYWG53U8BUGJg+hHxXbqPouwGRPqSlo48KssGgC7jOZCc/DurWtyA9Ak2AitBZ
h9YRYy5SYjdzfa3YRSVRNUwdZyT+UAKS+mSVdcRtSFBZ45xWzsRtYvATVxT6tyK4sZFJ3y5SDGKI
ZiawmgwqCh4giOqwPMmaiRbYmxx7KYCoVcYlTinmWf6HoNVczKaH5c4YHpV4GXy4c+2ovyzAtUCj
G++KyiXcLkTlEhdaDW25050WQuB7rX3/V99PyxwQzYMGuA6tT8YAgHF5V0lCuRtrJ8sdSXq5//t/
nGp0oSCWjuOGc8CyZ1WaFkpZETe7gIyg6Q12cfY28xYYE1AHQbEGbR/A7aD1jajndo96qekDbSzH
h05cDOB+8h/a8nXuHmO/mx8rqCoIBmUdFqGrfWsllpuyr7RxfEhFS3pyL7KVoNItWjoxwzlVYOb4
whbSL5TKVNSf8PWwF1kAWbPEjwf1IQzsDmn8bicOT1lu/9OroVbw7hUQHIPbFFcms2+aLKdJg3Lr
g2CAxKHXHrS17s8UIJnz+982EIxSohCY+gnjfoUWRd4qSV/L6oMPBKTBm73SEm+cCXmZ+OV/jKCn
A5gKSiGs3nUuqJzvJYr6oMIzj8vZG489YAJOFw/JLdwEgkb7HrevXlI8NYpBA/Mg+W9+fOV8Uwl8
8/7LYC45KOEhMYVaBO6cH1gCc8mBjjMyCgwz7YJyoQrrChivoFuHqZPaGT9zubHHS0CHG3cMbKFy
RZP82/VUZcYrIW6HXfNWRABuEXfTy2Qu1Z6siLHC7FogJwlw5rDCH3mzPTTXNoRYmfFVCDNbx54x
djn0ePw6Y0Iv1nIywpCUEdnyH+Ov+6+GBSih1yVT6ClyaewX3hRzMxu970Y5Hw2oGQx2/qIXpAf+
DPmrTBqZRCpoQkBG/4IW4VPpcOv4FVSYtRMsfGh6ffVf+TFf01r1/af6IWj9dbPSpwLpErrecKqy
qrAErgqXNAEvdmg+Pz8EZPGAZhZ5ReUceXfy02MCJcxAc2wUVjx7FYG/HP9C/MX7O+WtE2hB2T6c
nraX7Bn6Aq1NS8c+iusiEIXZIocCDSoiJMCQ7BEKFhxmo842OTnb7fr7uAFw5fP7/op+QEb3VsSc
mNLQew2ctCOaFRlKBptNuxDBURJiJthYALW9qZfh3rDdrWoZr9W2dhTFDPb10Vx2wO+gzb+UyIxr
YbM+usuY7xbhVXC9I55gDpdb63zkKhkPMeIM7XF0cwxAsQJ0cJ6u6CLyZCefZrZh4m4Yk/S8/zrP
SSC3Y2fApCy9qCblnKQ0NIl5Qb+kIK8BXh3IpZ4lJ1ntzG99J618gBBVu6GDXQshBhk+EcGxvHjp
6plDx8b+QEsh/YUwEvBM6B+C7fv22YoRhEPNGOFbw2jVo/td7nuk25YvOoUOXeH7OzHZCBiTcLKR
3tM+CE///6+NUDsvBAA9cHeaaEWGhRJh4m/0OST7n2sCGgDXOiqTaOUxr7hEWNHFGsyM6Msex2UN
AYME/ElolsWmd76/JhbrQHcQnp4Cc5Bya0C13i6qDmM5wrwst3Ov5UG4yMJCB372C/2KYVis1ZPS
2gKQKsrMXrJlSES3VGgPjHAQUIDgILuZvN51WpWL2V45a5SxKbdqWnHrvyWzx1e+yiDhsBDmMlZa
L7v5pGEV5U9kcBrGRiV28kLgfEUFxW2+F6Ey+hjWpqCRsjBTyCrOnc3JfUNdIWjYQEOHoHxCuB8j
AgzdWMv30Xe+yg8RdFCtAjxHF3+WoZ06ImZVCMkRnuHyBMEem0NFmdfWXoRVVZCugYZTYeboDm4D
on66l3Qgmb4K0Q2YAwP/sZnocKGtgncICnx2MzFgyccov+V7BQDwSyyvJLAJRssQ7BrN4v4xndyp
wHmjloFsEHEP8kTmm/C4DKKJglZBlzHUr3G3zedqxpMgBDO28KmguIcjQVeY9SS9249+KNT74ts7
VvJO8xfXFnyT99cxcSHUCgIr7Bm9K9n8qcuq3uASud7LjmRpp2YbXu8bmJ66WwNMwRixnAEOEBgQ
0b1W0XxToc4DydCZ98Hm0fh8UYxAKgCILnR1IYzIuI2BVzvZE5u9v0ItbdV+8Ovy4jn1OgLFifvc
OveXNXWKjD3mEuITlwMlttDsISW88tbiRV7ltmQrq7qbeUV/Lg3AUWhHoK4FbAeztGbU4s6v5Gaf
LyT0C61aJznYdbNFA3xsbAWYcADY46Va3l/ij27t7VcMOKkKn2TgmoGoF2M3aYohiDhsqbQMXisM
oX++++gG2dBpljG1Bfe/aZcxnCRmY55Fj1TL/Ct7R0lNxW0MWVadQMs+/ArmHNnfG6IhIYA89g/U
5fZdC+NoaJmEDQkxUgt2AdL7gLp8iP2iaVHfjlbiTMjxx1cCkZT/NUj//6+LNpAaIQ1UGBzW8Qqo
B7OTZq6fqQVUgVFLg0C1blDQ660FIUoVX1PGcR/Xa5QZkvxBgLSma91/pZMkHYqydBYNKZqmofCs
sgvJ2qTJtZLfp6DdNA1MyDTQ0hWtdF0/pK9zjHM/2evtCUKzi0cdFqQXKNT/oA1/7Zuh16IGqVJu
Lx5Rn+eelZqs3Nr0LukazK4P3OL+8tgmNFV4k0ERD88PQRsEX8wuVnXtx1UlBIcO2OR2adgxCHME
S0KrPwZtFYcQnzMXHc7mi/iRHBrBVFKzm7sbpvkQEFgoStAZCQVJO8/kqsMQ9FqaZdmhhdnoWp6V
9+gI8SAMa1Bp2sxRzWSbLfhNAurVYYvZFTt2xgN/Ek+DUy+U1VxxZnJbUdgvbhKImf4Um+h9/fs9
VAXwq9kI5AkIafAiXue/SdbP4x6kqTKowlB4h6Ij4yyKMUHXGPz5h0FehPvgKr6ol+ChXbvb9Bu6
imtA5YCCgzLYKvbW4Wy7i96Gv08aGoWYIgBBHs36IHrDmEeFQuOUJJQO6lo1U/AoHkpQ2gaLYsYp
To40NURJYyAyjvlE4Hput1IyOjDnSal0kJBrJHaBFmW4+JDW7gb6nOf755k+9M2i6BlG9Q51TSgF
oNV1a0svQq7jDN0/7u2ZZcz9snj7yzxnQH4TTdAjoAXmXErInjZUs9AHhC8DIylwLmwjsPZ1ww+N
JDvmllcBiiuqJCtNPkI6za8Amc5J1hAfE4+kmdmwvyzjukKtDiLwtFV3u6xWH/N45JL82C8Abp9j
hpucMawLasg/kyMINVhiOiH2qizqxfwoPEebGJAlHdxwIZZx/62zgR8isZ+iIyopOGL4+3YRQE51
uSAlxVFVN2O57gVHNpxQM6W5seHpbuFzoThXJKw042EM+XLT5IrQlMfyWbLkQ3O5v47pGcPPUx4Z
NIapVBPjBYvG04Wh6fHzlkxm9uivR6eTWArKjiAJZHkhfFfVs95rqmMQkxHdkjb2iT/OvPCJEVzG
SORFmRb+0ftlQlej0KvIb938CAH66LMcL4hr/nGLUI/HcAtCC7Rh4JwZv5ylnNLWgVoce9HCqGxR
WPd/nz7hjQPB79NbHtNHSMQmSlmS2xlDPHrlkXtKrtGrgVZgYimzAerE98MMBqqA9KPYY6A3mBM7
8pnIpWp5FCGtE3MWVBflxYBZ2xbo8gygupJANM+Rzvq8SP3klNGWBmh8qE4yyLV+4vRfV1vuVTiF
gV8dFcHKXotrdh2u4d4FDlQDvmJ4FlGXa1f3t5UN1vCykGDSYgiSJhUjv7frlYNYlN246o/9R4B+
K+pPjSXMjQ39YQQVNRXejM6XIqe5NaJgxD6D7KVy7BsnbTZtBcXpTj/eX8n0iKPp9MsIcwBR0E2C
qIQRNXHEfhn4pzaaGbL6Yx0oT4F0gXo1mmIy66gDvfK9Qj2W4nbQtlqy6UB8Js28kulJB5ET3oRA
ofsY7aML/XUM0iHywPSdYSHyQnHfJJQE+WbZNeuwngkyJ+4Znyk8NNwByjUGuN1vLRmVIGmRmqhH
gUQPqEoh3ZmjvZmeaWiAIPdCnAH6m4mGshykg5oHrnrsItuJO/v+O5++kNtfZ+5+xVU4QY3x6x4t
qTmRGY9OfP13G+gFIShE/ojyMOM6g6H3NKEotGPp20prDkA9Cw9BM3O0pqcXv64h10fUT4GnzEsf
VDeLqqHH0VIdH7Heefb7+ONlI6zETaMCvAfIAd3LX8cqr5pWburEOD549cLll21p6pwVx9Y/bxfQ
IjRZQN8JgRPzrcd93rpjrWvHLrM9ftMkptHaMef8/6ww0dEo8F0I3Ix2FEAPP55ykEe6Zp7NfB/T
ywCjakByAhpCEQ3s1VwlpZJ0XW0cy8YUY1KuYMqt7BH1g9fZFu1fxgAxp4R0CPuRANy+n7jMVKNt
BePYBiTQTL+wd+Ea2Knu7M31kya5Mwa3qO7sf2zRZ/l1FoZIL72h5I2jAH7e9fgu1MQ4BSsIWNhc
ZOtzSr5/HG7UxpCuoxyNQqPBvK1crsFmxJfusQS3ACrg6Fppl/sH4o/TjbYYvhxAJ4ChYIFDbuh7
WZtx7rHrbaOyXXibynvz5hoIf6wEUQGS8p9YCm/qduPcVAfMNtfcYz2CVCgiPufNkkxNlwJcG/AT
KsafsaIJqB7sxui7pO5RS4mCfoulOIbT9//8nWrI6hFLwe0g//spTP06AkqqqR4SBO7YgQSgfHIb
R69MZS6Znd5lsIJKJsCGFLPBQrAbri6F0ou8k9ecgthxtO4aZtZwztSZAHfS84A+LMbEgG4EoIly
TTIOVE18DwFU7Z0eA8wNgcmBqJ2VHJtNoBE/QtEeX5RZuubWTIoZ23+8MJpAy5TVDTHIz9f2aysL
MdZ9t229Ewp4LnqYlVODn7Bx+mHG601PH9aIITSU1rCn+Jfb0zdyoqBzquSd4nKf57beOH73cv87
Ym9UoDZ51CEpWTnSXghF35pwjSHloiH1TjW3xkfU83afOZEysxD6mfwO5oE/QrmTXkfo9SHHZe6i
MnAhRha40Sk7pqc5Tg92l/DjtHWiIVsQdIqJv11CII5Ca4Dr/VQ+F81eeJDnnn66R/A0cKCYYEZ0
hir2rYFakBMR+5SddCc0m8cYU04z0QAL/kTL52dkAUkbxWqhOHNromoMZOfKUJ8UoEwzp0czXKIS
jmvezlcgIhJJ1zjq5py9g3lOWVnaDJZnUhuiD6BScDkt20zBaG7Zhm4eSc1pMIWF/KajzpdBejF/
BA56l8522Vg/AS8BTDJVsIJgFf3H7XojIZEFf2iCs4Qhu29t31rvWPN3YHYvGciHoC1FYhtCHiHp
D+4cgnByHf5YR5cbMHd8XAjybq2LUp+2gw/r7XOPZjpYYg07yEj7nZP8Oru19N3dHH661l/WGE/F
BXEqtnwdnKFsBKluDuNbkBs1hcbCQJNu3/+eWaA0HC+1hhgfTTwV+B/mJEmukTRe1wbniuSraOMd
keWtmxAYEN4qH7old6ktJZ8pBkw637BKCUIwPYWrBWkfs8ZI8kVvSP3wnH13uelj/jO19Jcv8VPA
tBoRDaIuqzlQ7fTM/hgFhh5pMj5NhXGPQjpihADy0+dRMpPvbJdgLLFzxpVq5tEqaU19pjrIRmw/
i9TgyADZR0LIhocJYuDK4GFPNcdl6AM0opIoJcPT5/13OPUGdGG/DDELK1zAUkUBhoLH4Ts/axv9
K3lrPNLZ8V5I6EivtH7ZipgQ7c30RKG99x/g75399QBMbl3xch8OdYzXiSnY09ATUOYt+AVUri61
o62sGXP0dDBfyM16me8x7dA9anuYA2WzbL6KXwd5j44kZnOdrXGwwq85guq/3yRALgBC4mJlo8dK
LvUSs5XhmU82IqrufbICl/HVO/BzFdH/Yyv/Y4qt62ay4et5B1OGcRU1O9q2GDCWUMvSn8K1/zWz
k/TFTHYSsQJmM8GCAbX0W8/WxXIcpWIfnuVr9hqfo2PxkDi93V3kJ/8Ynbm5Ss9frhRYQJQTUFTG
DcnejV6gQhKBx/Kq1B7RYOXeNDOHKFr/0D7MsWX8H8ZUcAOgegXvzRxLT4qqpNNb7GW8RTzkPQgn
zVQGogK7JVvBeZhrzf9xTSGqQHSOuRM05nhmO0e3l9tOVMPz4Bi+lWDC93iO51D79EfYdyYBv6Oi
XAKWWYVJBMcuApyzG4KzGz02/ndy2XEqWfM18YZPDmRS78eZQzKJZ+BeKPegjKwdjkZkssFQ4LSc
E4zgjH78B3fOeguzR4cEpehlYUWfEsSWW3M5HmbM/nEP/jbLlh6jPh/5sYDZxoxBQ7H3XqUTvxhf
+Sdubgzvr/sIQ08/lW8cFKSJt9+BMSRxUIhSBFuF/T6CLPwLEkrkwzNB62dGcw6MhivMK0QJD+kO
omjqTpj4tlO7vBq4IDkDUSGQ1Go5k3xJb+O1OSc+mdnHv4xRvOoPvBeVNuYrCJtEQ3oNY+WqPSdO
U5D2MV6byT5cFzM3HnW87Lpw0aHKj+o0qv2MKTVP1Q5wxeScLoJjNsdDzM4L01iF3qP/+XnG72te
MAypWyTnYDC1zApLJ4wuYUyGTfpVvGcQMfsaQ7wv/mlYpld914Hb3pvZzr8uW4RJGJb5mS2bUFz1
hVuUut4nZxDbn2Qb9Ejje+EEQGBqx9a+Gk5t8u8GQv5sWW2amQ2e9NvpFlAYJBJY1GeA8Lo9qEol
gYyZH5NzjnZ/hwGzICLxApgm0x0wbtlY0YFbS/bLqt4r2/7ipKd2B8b7pfKNtJrIp+D9/uliuXd+
3snvB2K8kY+eVaVneCCFiOvqLV+8U4GB8BNyxYAmQchegQhkZ7pfxfKYbYBfIeWGO31UkEX1HOOq
o3ESrOql9xCTF8muHYxT5SMm6JtLOCtC+BPMsufz98Myn3mdFbUntnjYGGF8TJJjoJrxuTY5S3yy
hZNiN0t3xz81q9pc3t+naQRBVX8xXYGiI2IIg3lvuRSlbVHm9Vm/wnC7+kCKVj4msypwf8QPmK4C
D4VKB8dQK2YMdV4px4UAQwB2X0dMVUdbFG/IuMaggtXP+OjpfXdrjHn5QZ1mANun9XkwBzCrvRmv
9QBmssf7ezcN926tMG8tMUos04WVfuFf/Mc5OOzUaYESB8cUzQc6+MpkQP/6qLe/xeapfCKCL0Ye
zupRegc50tP9n/8jorn9fRob/ColqaLvuVyA3xd9M3qNNv55ZVQkAmfANQEb01zb/C97aP6hzIBm
lkqr9rf2irIIPc3LhLNwjiGaGELQYtRI+Fhcur38PhuOTt80psNQ8EE9HdkhcrRbc1rWI2dKG+Gs
6qZ4XcmwRMHQWxHaaTHiQ5M/zWwo3bBbj3BjkQ2ARc4fwq6shTN/rN5Sq3BO7me5/Ah3RWS6c8am
NzFtpNJOEepDKAfS5f96e6LnhzXlwzgnj+FnUZH+ouy65+TAb1EzmSuq/+EJqDUMi2Pw0cDBZqx5
RSRzWsAJ5/ylrwlK+C0ZzXXrpEeQ6nekfbm/lT9h4M1W0hoCEB1Idyl/LFt9xGCnVEWFW13ylfae
fAV2iyGTxB6hr1Zv+ENpSzBeLctFveiWzba0k3O3qa1xz++GZWjff5pprMA8DROKcJkccXpgVBcR
eoOFXWHc1APrTQiABuVr/vgawLTx7Vkzfn4C2NSAyEV5EVPCmBOacg9xYQ/sYyHqZ4tbLlbvAfj4
sPmmqW5mLLG8Q+jK31piPpZYVGpFKGFpcPJtuUqtnnylALqPIF6VzRoDPwsBIz41+KH9ZWsHjm6p
IAkX7MDy1wkged5iPMxlyiwt4OSpmFOXKVJDSyE6IukBEqHhp75OVynUTCiTs7QRQH4bAyjxRcCo
AdryDn94KONwjrjQHEg/kNiJMHAUz9TgJ/cvs1lMxD3GEo9aDDarMwGeAGCCUnfROaaZYze5ERk7
zPUrVJmRZeGPneyRcgPR8B4MJx9Pb5R4q9q6AFF93jc6DWuoUUBekFL8DFYzJ8HguS5RUkU/jwsq
yyotleW4DExhHe4GjKaWYMTbgwjPWmNfnfu2/9hXeGzovaEQjXiU1X7opFb1yzDnEJKTrDB7nnio
3+UEZSfMxvNz/TVx4q8hMAFRC/RaEUVRKoBbF6pHUZaHkRdealDXNQ/v8nowvyGbtU8whuWhw4/Z
Nd6qHdQUMLQ2h1aYQOGBJMYEC+UAAMwXnV/6eL88uC7XfN1LcXhRr1D0AAt5vqwWZjNzzYv0I7lx
pYwZxnl1QhGWISqVl4S4jgL+sAH8ab6JxFRclYibZeLvGjDCBWA7lAilK/JA8Xn/zYqTtJ95CGar
Y6A2tCrAQ+TP3pIDnwWUtJFgZCbqNhiu7MHLg0k0qKGT3NEJjndsKnsI3Zv3n+MnxmA3A0wEqFBB
VYdium/3vGiaIOvcKrxUb5GNksrCANOdC459EVx42iKx8VSLHOSOPQQV3081yGohEmwGTrZVzBI6
mJBWfFFJswL3ncM7uA/Mb2T1EIFFZg+dt57qgs/ikH+GtyaPrWNSjbY18WEyj+2HYVtGohxe2oUE
8voVRiwpcdFxxCCjCOqDweQhCp6vCgcyDsdTs+gWAI+u+IUEehfylgCo3vfkHFjcYZZ4a/pqgevi
AZbD4BlQ5Gy5oxf7TC35KLr0C2MvvRR28p0fQkvEZKjm1MvSBmsIyElnsoVJDxY9/l9mAZW8fZMd
sPNeNsBsvW0c+ZgdIXm5MOxx3aBYnK81C+92L77fPz+T2Q5YRSzJI76nHTmV7d7wAQojucfHl3Fb
HZ8pSS78cWCHixHJ6Mk5bLdPztfh68t97vbRnstJOxdGU6d/exRoyId5BLTMQH7Alo+TxAjRti3S
i/uaLrg3wY5mv9ZpvINVAq2FOg8iD2wzkyQNuVC4bdmnl2EtPzavYK169akC8ZI7DZ+13Z3dJxyp
hwhCKLk1KwtOHdJkhaAOoPhaEaPITN5TdlKdFL6UXnIofsr2uPGcJwFNuRTuAIH7XOhDD8o9c4wb
FoaojSNMEyLUTJbJsRfMxORXxq7cqCuMISwlq7gqu2pR2yjHOME5vRoX1wah25MGxcUd9xJf59zl
H4EfXsCvLWB8Nm8EIZcb9JksNGHBXFo4/kKB2phoZQsXlNn3j/UfZwo3EB2aw4GiI8m331KvJEYv
q1l42QPQbJ9EUs1ock3GnfHd/LIw+VqVPktEcYAF+dUrzO4x+oIo5yZ+7yzvgUjLIbTlVYDxyiug
FHPC1n84KKwLcA2UuWgyyHgKOU2lRkLyeUkS0uHqW5bHWUTy5JOBTgFwe7CCah4dcmAuuLRxtdpL
vOySbrtv7gPGHotH8S1Z+2c0li1lHblk/Aa30aG78DNHeJKd/bdxYO0olktEcej2/bVlV2b6EML4
BRz1T77pn9VtbHOH1Al8MveBsmEptQZqVmj9oWAHZAVzGYWtMRaNzGc4nLq6KK5RYvYj6qbdTH1y
EiCxhphlFV2dJHkxZhcJUBfT22TXeCOs852+nHMCs6boF/IrFlNHPtdF4LEv3MZ9yFfxHtowW/+E
suG/dlx+FoX2GHhl4L4BHLm1BE4RKXIFIbt0a9n2UWZ+z5/+i7Qv621c6aH8RQK0L6/avDtO7Cyd
FyGd7mjfd/36OZWZuS2X9bnQ9yJAvzSgY1aRLBaLPDSeIzJw6KRETLaMm6wL8JAgQIIZgTWepGVq
EStcsgriUC/SA5KF/VP9qD/El2AnfYUPLEtb0IwrLGoVm4lr/YBLyku8C7eN6WG2dvvKYvWnnRUt
EOWsAlUfQKgAkGCTnKQ1/4D6aIZBLcqBlAr6MBC3gpTseo9Cr4vFuCjLy/TZf0jH4KdUmeKr93Hf
695k/yEJniCQ5gD9B8nnUo5JBLcbmoDz8pK84bl597Ry3WFn4pw7euar9bgm45HvQy6s3XfxANq6
wKOL5oNrwVJ0YbU+X5eX9MkHv/9DgwpmVs3Jza0dGTeUfpDmK/AZgWCQAuEUIVeDXK0vhLf4Jwg2
hp/+76y2VMx+kCEdD+6PYrXWegwdqOxH0dwGZmsqNrmbkMnFZ8Iaf1/um6ve92/SUQ5KesJvc4/a
NE6BrnMNLkE6CPzSJxvdqJkr7DBhYIVMVrJWd8gWgCXf2DDcmEhc/zzAoLGpeKYtO7SxGMAGI+0r
yFMijHaqNuq2e6hdhOduvvnI3dR+4W3dTRwWx+/N/Y+GpxxO0hWS0Pp+e5lccEKs0OWPqJVfFRsv
MXHhcRVUfGlWjwKL4kncD8dsy8qXLHhXhDPIVZIOUzxS0hPnlD5Sg7Dt2otfWGGxr31H5Xbcun7N
DsaepeMLHo9wpul42kIrHUq8KIHrMdYSLklbnE+KeYjOymGNGfHrr/sq9U3FTW/rHIaK0dBdrmVc
BJhxFe3FrXJWPoWd62KOunqq1t5+pbybK/DSdubTxnCiD4fbPD5iUNP7Y4vM1LnA1I+vv71mk72e
/ybK9Kq0brKmTtqLGO/q7iAV1hooPggjDTL/oQeXzdeIGRoRBthXK0t8sh8TFl3m9+2AWhhQZeB2
jS5GRJT0zaw26i6Y1La+vL0//ESuiDObTWlmJxDKh2aN+z658+O2xGG4iA8WHvKHbqdvilcOubTj
cetseXP7kayfJQcTyuAxMJotQK5xxBXg//71ZDrd5vH+ni6ZKmmARkyD6lr+JpAqpZKvRJLoNR5e
DLM4yZibecbgx2fV7pFSlBwM0jC5DW8LiOm4Tb3LVuU6YIQIC+cCxnvg3oWybJSzIRl27aXVIhIN
lBi3FzRhuxXGnSO7/z1OAVMK0DGF+dQVNMi3McPMZk3CuLlXQ4WuwKnjVZT9bGqDoL3IB3nbnQtM
xHL8LTi70RrsiG9I9w+r0h01loemr2E0LnXn7EF56Ouc11xqp0ISJSCkF8g8xnsFuXYpxbnhmbmb
YT6DcdFMkVEEe1O0QcHTZ7GRen6XS4DndsWeO2pH42l41Y7aYVi1P41TcGDRmP2PXSZDxxC4o8Ca
2uUKj8eqP0TtxRvM9CV+Ks6BO60NK/8Er70amKiJ4X5Il3Pt8D5Ktrwjq1zzNsrBTpM+PDhkQuND
OQtDKlot0vjmMuxBMbBWYhONs88qa2UXN3YGQwWgwlRlKDESMBjpS/rk3uLfeKjfy+fyIcsZ2b2F
e9C1RNSSTmNWTKEEqAmcVe8T1vCQgKYM6eodvx8ORm82P+57DHoaHxl9grcZ/KOSBjrUk1zbqsZP
Qlqm0Bsw9VQ/vI36I90qyra3MUYYfAmYipe++pmpsjh7blIEFDDd5yjXPEcmLjYXGUd5tVdXxpux
Kw/CaHJfqRuemHVG5Ni8cutImaLlASwBhD4Eod21pPI4RmWq9M1j2duBgMRInmHKTOI5KCosz9ov
ZNtGxnl2e5SDzx8FtogawJNn3LI8e4IaRv40oEvVFLR111rB6CJRi6klqo3JYt1Lx1BXsl/XUpKp
SmgTIARCaMKmpETIrstjHfCPwlkEE06/EntrAs3Hl9AyVGcJCfEx8nh4UEUyjwoL5TSZDNQ8jI/6
IbEqUIS9POWKhcJTJi/jjaGTmkz0liEsJ8Uc9BTvxNd1LzGEEXyJqCTCjVMPTHGXM+Lchc0SYQ6w
dDTfIACQKVOIqpYXmqaQHkcrk+xEXaVWnljaqtrGlVN6dvLGsL2bwBo6gWQsSAvwJk0YOq81slDG
HI9JKUYzm/qhwssk/oRd4Ko9EngDhklZpYwwgYF6488oVCq89Eol4SQuj5/UdwxN++2d5E28b/fe
6/TXCkLEw+wDlEvIqHGlxCMdEw3SsBh7mOBxAuO1xd6sQEi/z1aoTGNIRZz9td5fg1FSdYGSRVME
sEJ/SD/6I3rN6tJODMzmVbYNSmqz1WjazFidBMnXsBhIhJQVulERqOMp7noLE67USi+L/Kfdz/Ep
elPU7bRSBiffhJ8yJpoWAL0v6M0NmFTrgw8VDcKo3b/h3NS6se8EPsqetLNfm+6AcbA1q59lAQNW
gH5+1J2QGiDqYG2rJA512ciewBvL+XtV36c/hA/JCjSTx2RhNCNUK+XQb2pX3DOnQNzGFaCohw2C
phroEsS8XtKxlfhQRRX9U+kU+/yYbORH9RF9d2Db0jfTo/EePPUXZeW5Mh5zjQ1raObNUx+hyJ/j
Ux60KvxswA7IT6KVbQo33qarZpetwbGJ7AZ65Vf+RnWjtf+gbMRH6RS7uSuuMXJwxXrfvQ0HyEwb
A+Tn4NGA26Pbg0u1KIYyLJUnlBN+FTkez9ODv0/3/gmh5APr9frW/6GNHjd5DESDK0KFOKXL/Kir
dSty6tMb0ofvMqhZwR//UBz0yZwiZtvWbeSBgZaoS8Fthbg+AF/vc92VddXmifHUrUEo9pqdy4P4
w3P7vb6OH6JV7QT77DdzcPjNWQJvhDs8bkggtCStgdeoXsFH2igN3lOrmCH4HjEAwV8d1ef7Vnrj
jSgUyhsJiVekPThBn1LTff1rB059nPikWa5Xb3OO50d8vD2OSFE9XPoTihoLE4Vhq/ti3AZpBAp0
pmh6xQkMLrprqDKJxIHrJe8JXMWVyX0abnb2fvAbSTGj0PJejROz0p2Y15VHRbc9uq/QSke4nzFB
4hrSG3lfbhXBP3Nrfxd2NobLG86AGp1zu+Z/Vgf9mL8i18aK1G5ORcBCH8AmgcYPQr50Dav0pTIF
chCcU9lNOLO2wBYm4cEcxfZO6daMWGNBC0GbBUopGDfGSdEpRhRNG2WfhcE5w+OvhmcdCU9WHuaX
vv/tBpKeCLBIYtwmPCmM+1qsKvfU0q+D5OyDuGil/q6QwHkNXjl4lD2ImH8rvwbGU9mNaBQitZCD
6PkYsuAnZ+Ezw/PxKwZy1fsMpIEs+pmbU4oCohRF7ofS532IFpLZOsoTgmpRWt9fvxs7pjAoHzWK
HYb6xBCmOxkOUgf3v35rXtTnqYMWBPDg+pLw+eCSH1EobmvHWF23b6hTUpB1ilCoyHIe5BdfmRcF
SZ1unSd5fj0Bsnd+9s+JiIZK5dHRG4zo/fXoSQwHcnNHoNDIHs5clcF3k1YRAUEDqCNXfIpaF8Xe
08E4yaxRdEtYoP/C0Y2WZtJHeY0liK1RCrWIvcKsUZQ3ghT6c8Qo1zWH8UPM9gtiONfriLMZwREc
Iw5L9AJdo6XpJJdlP8jnt/gDwoVPgZu8Zi/qZ/cRv95Xk9vkP5qNUEZAWChQLAtujWssqZjamo8V
+bzrLYzz9dfo1ZzQQRmAb3uwftSXjw9kRfHswOpQu7Xla2DqRgT2nixuAklGoX6sopoy+vA3AcPE
bqOcK+nwyn0tHS9nmFk1iQA5FOdi89PbxCtjy21AfuawetK+HevNtv2zlCgVvAZDO0IQCgGWsqvW
fG51D9qT5CPN3WzDvYp57N1R9ey/7/RDtDzbQdRWXsMm+WRMfISFjF+ki4iK1NARHrUDd0C5p3Nf
W27OTwqKcotGUSZCBKU92+XjpnvhWJcD1vcpl6gJQxs3niCfxUfMOYpEOziNqd1Olo9xgTVGSaGP
Y6t+TqMjhyx/uWB0MG9wv+I1hszPovSxkLh+8LNAOVd7ztR23r5xvAfoyaresegjbqNhklr8g0VX
XUTo3CpVxZPP/GrYR7b5iaFxlZPvWW0jN6Ul0I0rIEol6yCcZC7U5LN2ri6uBLrxHf9DPmU7FISB
N1SyqmcUb6JA91Sz+rcWDqBrbEovu3KQRjk15DP4mvyddzqZ04p7V1YT2M/9wGQCLjiUK1kp5SwD
w4/BOyajQWrCEGFQta7IyOD7FnCbC6dWlFLRtMDcsXLgZNQ3R5vsVB7wVuzZFRZUsrrnYNu+sjiT
b2OR63WkTgMU2lXoxYNi6qvc3A8Ow6ZvfaSCuzhqLUBxIyggyqf2KTSSlITK2rl44780F70nmsPV
mI2eIPZBBV3ACk1uBELu9ZuakBDSoDiS2qhGkoJKGsUAFXQ8nk/8jeD8fXkMwcCdAvdNAxRBNH1K
yg2hEXYy2pg28nbYD6hXq/dgkXVY5RC3b0IUErV8nlSOWiwrwaVyuTW3xuzjbXmo1mC6cby18Bhu
UB2+rZg5KfLZq8OGgqUWMeajsO0nwPbb4BSuZSs7CY8/0E6z0V1uw1D6mwsMBUYpfRa0E8ehcOES
Hy9+bMrnCWSM0aFcs+pXFpTxet8oZS9F3vcw+yO4cGt9pbn+1vulOMpWQE1hwOR2XlTEmZJQ8Wqf
6lKQZBArPD4IrxkqDVjy3MSN3wtHyOM1FGuCH/v6bM4kI1FiXgouoPd21K2/HtbSynvAlYWxQzfO
D0CkIJSUviJspPUdOZ5cjdUqvOQO6p5RMZ/Yyq7bqXa8mSzCKEvo8XvUzLwwgG9Vg8wkRK0+WuRB
JkRHxm2O2V1eIUbf6u8/KchhJV/aSt6x6qduCyWUayRqt+QBBFZJB6TG7lDkjZYA51Vy6l3OcohE
m69N6xqIqM3sYhH0eehNRCQw4/vH9+706eq2chjd4Mn/gbQgK+phLSHZ2xleMUYTVzTAG+GpCMdo
67Y2khLC35sxBMNbB+h5SRsmTWgQJqlcYkZVhDrMlnSsCkf9QXACvFCx5uncFtaQzZpBUYqfhygB
QVY7upROtU/c0krs9w5DidN16AzrvjDHk/igP5QbxeIxWHh8Gj5/lXjGtu6rJ+t3qNQFIEpR2ls2
+B09WPYFWEaz1x+R7uSt0clcvN6vwk3vtm/xJnmJjsaKTJeNXW3DVKqb0PZ6QVQqEgv0UkfogB+C
GTA2nuhqi3tqXj9/RGZ1qDC3ynM8h1WMepsGBShK1eF/MPYYhJOUycSpmHdKD83qXLUypX1gTTvM
btdt/qHcNx9bK3osDuWrwKIdunWs17iUBaUgVkLxG3D9DxkVZaKAbDqro/TWtV5jUFYzFEFIyuyI
1XComvmp2t45df+a/h+ZXIz6ArEQ6MdRukxz0BeeUFTtiO4SfiVvvRW/xYA4vBbUbogninblrepV
tRa2E0rlVDdHBXq/ZvHQ3l4X8BvQEkwiNJTn4fdcO4h+0vVc7Yv00n7VRxToWXt/U34Kz9FBON23
l9vwllAofZNFgZyatNNcQ+ElEU2nU5pdKtAeTLaAA0vfqJjCmpnGFlnhNbMEgvx4ytuCzl0GEyoy
syD9ok78DIxjoNPLskttlri6+o5hnZwPUgN5Yh0hC44dUGCMwS2PDLCmwhhF68qi8fLsElsn1tX4
dpNA4w5qclTFkupRPEBer1zcx8UwiUOMyk4b5IMjBofYzhld+qiPub9JN5pPkJA6B8MBAgt0Jlwj
lZ7eJeU0xZfYtLXR7SxkXCvCOXEf5lYXgAN6ETz0E044MGtd4/BylfWpISRoXkKR2lGyazRaYDyu
Ex0/5HUCEgxWFHOjCxQipX1q13ZT54sJmg6L/SGUtmlvgQ3VKieXcEd4T8xnsJuzl4xCwlGIx3+0
vYGp9lpGodC9UQjTFJVVmilvD6gu2jTOeLHvr+WNQ6RgKMESLRjTpk1gwVb6/OP8xcpX3wZHFADl
cWujCBK/AIC30naNuT9KTmRaf/+SQcFQTpfXuqkoaiIH+iQjqJ5uHgNkBxnH9m3ugMKhwgclnLza
SLEtjTu4EMl1fVPe6KZvadsI9X33d2fJdjEQC8WNpL8WL7SURXUVr1ehROBA9dJsxN+1De4eDE9m
McjdhOlErhkQpW7BMEVjX4Tp5a000buFWtPUZaja7RWKYIDgFw9cuAxAq69VGiUuuJCOOTDcByzb
Zh/vz4/MWHLBVK9QxGuUSC9LVBAABZyCgukKa5StIs/5jBbZr8f727O0aEhk4YUJrhsVLZQyDIKO
XoDQzy5cYL7lA6pmIt9cr++DLDhVwt2HqQak+QRUDtfy5JUhlbLU4mwwvXfpIQPvHN+srJrRHr9o
qHMcsq6zYB+F3hzHZcB5mzzTOJj+pUnM7ZlJ9by0aHMcSqXzRBokIwSO9yiCJ0h9wCXQYaga8VpX
Rzc0bY5BabNcBpj2oTbZZeeR6aHJr4HVfLdomXMIyq9xtZZ3RltjuZKNuOItzuHeJevMeDJdOuqu
JCGrOdsVfmokJRQgSYTeA7faK2amb7TqSc5QXf3Muq0vnQZzoSiFFgSwi481hErN+CMOTYtV604W
/s7G0PWPiZwJagWSsEuzke1oy9j2Re88+/10E2qRyaTOHp9Xt15hKo5qHitr/WtEi3z5et8sWQpA
v51rlep3VYCW3tFqLc1Mt5xV2uleQIcAM/hdCgbmclG2aQx81+VdRfYFgYArRmbshi5nM7SNYZp0
GBr16sBVE5QNE/bOHSkCtELbZ20SSwco48yTYezHGAtXfkWuvPlt7DYGuCKc+DyuxZ248+2X+1vF
EouKcfqIU/xiBKAdPv1O99s1SySG2dCMW7mX8J7EA+BNRvm7/AlKhs19EVgIlBvoi5JrJx6GqR92
kzuYKH1h2T7jnKEPs0D2J3RUY/N71C2Wq8pBg1dgMk7MxRjgjyajyOvan41twola3RFNHq1uX5rj
r97drnW0hfy6v2QMZ4DW12uoyp/ktJJgNGhLiIzHvfMMrtbelF/rAA0prOIWxvmJgRDXcK1U+wLP
Edfm2oqOh+oCDA7JtrBYS7gU4MyXkHIGvugLnl98OwMFlC66VbmTrayrnYx5mZaVWIx1JOv0v302
ineuBfNrXc4riZhPbL5jVjA4hPbP8QPLiO6f2TdDbRqvjPpmxPphuoW8qcHVsWYIct+Loqb6WhC+
5wcxrKB7uC82Z/0U7CzH0lk9MUxFILY8O7Kzom56ToAg/JeJ2dyTZZE56iwvet8jYOLYNUqXSQIG
5yCM6i2kf3QLz9EPgRVi7GD3kYEORftq99wqc1gXumVc8jKHlAKmYFGLGPvV4HNcAO+Njp9DTRpe
Xu7v07Ij+oNArV+qhD3P50l2Ec75E4adbyUksKLVfRCWGNTyCaXSV7wHEOi08dS7a+n03wCoUIpX
hxDJCwCkk5mgD0r/jJ7vI/wPRftnoegUMkYNT/04AuLQg9jLmo6OlDlbzB9i3ELJWtw6gD84lCP1
gg5xVRZnyBHwLyCgf3hOHIZtMvac7v6Eruly2UCrehBmofPndXC2xYEB8j9Ctj+CUJ4zKjplrLQI
LgYttSke4zkzXtV2dEzWLPMk3v7emlFOM+mrVEobXA2j/Q4MqK4ugZDox3TIrDUrObXsOP9IRcVT
Qtl0faSEyFNu3zB0/MwQ5fal4vsy9ef7lMVnRh0KVYu9EeqtZgqiLSimcOSOtc2bqVuZoAoK7Ken
+HdoaYMpIrpiOIRlRQfhNbop8FzA05S3otIpRdCS9CgYqIaNYGprPJCgr8JinXVEA262bYZEuQUU
k7ZJoSDLLP4uwfyMlE4AfqjdcEBPLiPYXr7azbAoD6GlWZKGHaQaUYPlW/3+w3KS9fbrRUKUIjJ0
fzHo/gNGV9UjN9ZPGQewYBOcrdK974oWvens65SH0Esj9+AgsssL6d97Sj/P97+/6B6QCiVdAZh+
RU9YK1HJoIBlGCf3YNvpGkMPUxOR1X0Qsrc3ez8DofajKMDOKwyIc/QVDtLVMwqQ/huCRAW/FYd6
uMBHiB28gaIRqtWs+DUjPFzc6D9S0PNo0R76/6Lep9UjQ2MXd3n2aSrCFccQb881Fkh8Aa3UFuPI
14x9ZiFI2KJZ6FQ0hRGjdhauDO+BjXP2nv6jCJRb9vAyp3MGAJJTh2Zwh3mFXvZVs0WivDEap/ox
0KCqrZM+/cytE9gt95XFkIOhq9/Uc7OFSoxKAhJQxse3n8YHIsxf/8kYaJcbgPlCaEUABBe0c68w
wLta3UdYPLZmC0W52nFs0lzBS84l2fjPYBdhppsX7y0zAMqe9bzgyoTck+TVS2VLO/RPwmeEYPL4
T4LQrlWT+ymKS5hFefTN+ILJ2H8ff6EGGrTvsoROVo1+7kpLDxeKRsoRtuBmnluja2Y+S6OWgqMr
FOqYL1CxbuCfHA9OkvtTMDfxZsBTzcgK7xds/AqH/P9MdYW8zAaeSIP7/4Ys2MjS3QXNQvcxRgyD
owdXFLryJ5alLABRW46buAv2JJD8lYwtv62oRp3gHIJarAkjTHSBA4T3jhlNLw+FWz8XmJckvFjx
r8BkWPvC8XeFRi2ZUeTC1BRqfnnzDi5fWjIaZzpEP9Xv+5rMwqFMEkzCfZPUBAd1MRjhc7S8I+vi
xcKgrBJnCKeoHVZutNQVpiTiREe9D5rRL/dlWTgH52tGZ5rjRuu1mODYVWfmHTOZsOBdQMCACzCq
H1AgwFNrZTS9IHAT1ip86UH1oW/CDWYsRcgsscx/KZF1BUUtmcf1apSLgFJQkq3h0uIGYDuEBgTO
aPKvrITP4g79kez7hJsZaB1JbRwRyRTTcDmrs46x+8U4Xpa9zQyEihhBWDK07QCQ2Iw2u9GZjsiT
PDNiISYKFbGMSmNoAQ+U0pFXh3hXWv6z8PU8vjKAWEtGxS2YUxOjWuF7ydoPYa2enez9674+iwvZ
K/TDEhZT1L+AGo4KXfJe6Ktek8kV2TvEx2IzbtOjt7p4dngID6hI2P8YXsZ9bqMcwbmPvRBtYGw2
OM/Q9Y16H9qWuixD134l4AYo2MVuUszn0Lb/GwSlD52G651k9CQvLFquuv84swqmliKzKykoZZA4
UR3Fhs8ueWW+leAOlnwzU5APfmR1EC1Z7BUUpQ9tI+e6WkGa2ok2RWK9oYe7ssrEIm8P2obFSrPg
667gKNUwAlHo/BRwO/53H5rCj/t7s2RGV98n+DOPANKNpJnQunmZHvDSrVUW+Fkyc/2Sr8Wn+1AL
wcEVEnWulni9l3wBSONKtA71Sv9c/zcA6iiVY6WKJHUiDym89ROcXwwBFjzBlQDUsTCA/j3LIpgK
0qMb2akS82P9xQgHWOZIfsNsO8o+FPs2hiKHqJV1x9YZpTUr53J/I8CKcI1RxV6l5how2q9DvpLt
4sX7W84W0gL0j1PB0OdrhFjCDHCPx054z2A3ufSGaeW2xThnWGJQNu+VaifoJcTYdUhWP/d/2/ZL
yUDZeSLUA8jH8KKQm4fQjOwnw4lZ07tYIlDG3cpF5g/1iNwHj4e5xC7tjlG2txAvX+0EZd4eh5ld
QkLcR7g1LPBbMOdukr2kUitXCJRZD3FYi54HBG7Hbw/k5QDdqoP7DDY0Rs36fdvAdNFrreKRp55q
DTtSlqZuWj5e48s1078vnMVX8lBWXuQYZh032JM33C9Ei3c0q9xrL1tGWHHfr4PC/FoYjCHIpUyG
MJdNY7ICccZK0WEeLFM2ogQf5zsbROgY13JoSmZClbFS30fLzFflaSrXfQB/2FuS+07qoVUzPEWs
K999twu2yuuV8mQtULwcCqaYrsufrV+5w3C6iwiYPQACe7C+yTfxvqqjr6mTYCQaKoryyVQezf4X
IwqSyO+8MZQZCrXjdSZNoW+IMJS1Ztp1si5xA3cbkKCAjiYHmV5jdSse9a05Aov4qK7WDVpo2tcv
54N/2LJyiYuu58+voVUEfDChxPGQOTbz99L+gUYdxqouKuEMgToEcjHP/dIDQtOYhsWddj3M9f6J
v+jdZhCUasRdVWRiBogXbJsKlNwz7yOwhKBOgQgPJJzcQMeTynZDU98HmC9vMVSDoX/frwkzQ0ra
oBT7HiCKGXRm7XS28eBGmp1f7gvDwqEOA7nV67BssFyj9V5NrmFVk+Uoz/dBWCtGnQfVoIe1il25
7Kq9i/o8u3qprPsQLN2lDoKw64c47wGhPbjdLlqzPBtLrYiIs/2oVS03yhr70eQYO9KAV+d8XwAW
AOUKjGzC2y78/2U6vykYDsKsLV50zX8M4/vCOZNAjoYgTgNcKMFstTHMt/g4mHjaS7a+e18SxlZ8
c1/NgNpBKhpYSHbJPnPzAZYe/mLY+C2RPwnEZrJQRl5zbau2Ana7dBrQr/KWgrcVcM3isTVEp0hX
WdqjU5nnX6yCcIYmi5TtK3LQgnkJu5Sagl1H5uu2N5Vf99ePYZI0Z9Q4lcVYlMCINr2jv3wKK7Bf
//5v/uX7FXi2SYPeGgUoP8lBreRotAZj7Y/q+B9BKLuXvHJM0C4Juy9f4MCO6QasuBarRGXpZfVK
Gyjbh6I0Y0cUzh6MVdsihbVpLuVb7Mo/d/KaBfe9x3cObfp1Mqq9ru9qKN9btxdUJ9wfLqNTnOIB
PUPDVnqxrGGwIacQO19cbv3LzMZM+ylXEbV+oogRfgDKQ/21v5XPunnWbP3f3Nj+wNDPl3I39FlA
Dus3frUbvws1Rt/Of97X9uU8zQyGigmmQMuK0sPuDTgaUAv268OzshXDppYy+HMd+Y7EZvqOwV7Z
qAVYM9RT9o4S2J5uI5WGx5VAPGCaJrwHq+eTKRnlLEIv1PKR2JjdZGYemR/Io4XuGtSC/3EJ5evD
KeijcpRDLCFupelzuHr9yCztxMqoMXwf/S6V8JynpYLyXfYKIvBN57BaKZkrRjkMtJkNqTIA4pCu
XTf6lWHWGouRdFEM8NSS6hLMRvmmKplpAkZElgMmsSBSAG/SjxykD+o6/DeOb4ZBWWgRhyonJMCo
RDsGfZGwld/GHSuJunhQ/EG5OdFLzK1oRZXEbtEP6RG16KTgVWPIspwOnMFQBqrqfTppiN8u9mgF
JwPDJjHfctscGYf6zdguNBCCYOSfjflmiJptDEgLdb/JgRMXK0x8eMf4WbAFmJYDUpPN9lhfdtGG
c/VtbWKqGiwWPUvsgmVikzfOffYjKJvNQd6iFiERVsx3/mNroMIKZ8hrYHKr1GadJcsKP4OjLHcK
vGLgRijK7iBWqO4VOlIoIq4YmQUmDhXmh2nep3mtkatdiuV762x/O3193fdDDMuiyaertEtCnwcI
WrHKl53Ym7gZoSHjPgrxAfd2iDrtw8EIPLBpoSyFzD/vwRj6r2L92aYQOWeKOGZpMJYdUUQVYw/5
kJW9YElAeYdQbNDi0+P7A/ohjhnzaZ9Ev3dWiD64Rb0Zx1jBCn0/Vbo/fSfcWB8RezgmC4jyDEEv
IivGQRDyti9aDxOZi5M9VcwaeIZm0ad3N6he7vmQKDXBxGW1ZvD40qJRlnsITiBW51cdXkbRuqJd
7usaw8PSPJ2c3mfkKZbcwo0z99BddIyYUAPWDOFF8UASQOrdUGhNF3GhB6uCfzXgdNqXZhdvnmP2
nNrF698Mg+zlXKn7MOb6Hhg7dZXt+a2A6cGjZH38u3umjh5W8MyAI4DuChe1KA79MMyxVy8Ywejy
Lxi+qIDdg+U8F++ZMyDKp6ld2tYlj4Fq8GigMkWHHKvUdql9BXwyf2Sh4hE/EyYhmWJSiiMgOh0x
Vfr3YOEstwOTlWVe1LUZFuXXhmYYQYWMdeti6wg2DtwgQswOYZ3my3rwRyTKuRmTPhVaBJi3yZ72
J/Wh3T8yWeYXHYPBg9/agDbLKuXh6m4ak4jLyHN/5+Yf/QfiUsxlHXNTdkUMiLlvpcsRyh84jcg8
0+06AqszxxcY12ZN7vgCdhHzhJnfb4LDOOGWz9EZEuXxSiMzukgBEg8a+4fAlkFJnEIgljIs6vYM
h7LWYchaTmpKlLOAC5PDOcf9i/5fQ0OVAkhESZs2/cjf9nIX92kFdQMLjGqRuIOkm9nV3Eun3RyI
WrLM8wYVszeImcbHEGTRHUbH7H8OZmmLn9CIel9eGuvfbNQclVpAnms8eRqxgJI5vaW4VzZg/euQ
E2IBLan6HIgKGAeh44YxbfOLhrxg8kO2avMpMyenOhbbM0PPWVhUtJhEvJ81JfascRHBjY5ArMqt
MZAZvsK9D7bkjuZyUd5VGVsooYpt6wjLFUbK/8ht8Cey3BFLO8j/z0xXqyWjUAPAYIjqN1sY+Ige
QB0Kle+sxgEBtw83yCR7YcFSzhZ1ooLWGDVxUBOmN4HNxpY/ZAf1u42THId34UVlD6VYMur5klKu
N05Qwhs335Yw5Wb7Mjqaq7nGW/8RWD4eyjTd4hUnPTHbbRbPsTky5Y/DThp0pYK4FVYZTVxWsQOb
CTifihWTkIEoIR19/sG6obqV0kQVE5kojisSxsO9K+xVK1UcczyztGfpMJtjUb4F1+yIa9AqAiVN
fomOb372drvxdo/3bWHxgJnjUN6k74u+URPg1In5M3UC93fjZEcRrJ5/PXCe3ILnUJQ/Maa48Psc
UJMr4/l/QDcZpiqj8o8Z3CwvniwroL/EVGH6uTnRwrAK6pEU/ml4k8FUYdMpcONmDWNZVvt/cL7P
1JmJI+JVOL/9xqnfe1dwstW/qGE0MMtOxDkG7kEMW7j2Ipwuc02iDUQP0H9H1ow7KB9sAn2iT7Ru
66D/wFs5BrZifuY1jt8bXO1L0O0GduRm2J2TsnqO3V8MfVty9HMcSh5FqMeg04AD/snP2uzMcDO6
xkrA469vMwtOlxRhhkZv0BDKcuqJQMMoEvPnsPucXrYsxp7vV4s7S0dXBkxeX5UBcQs9WNhTE1PG
HjpbxYQ8XLEfnibbxe3x5G9k2Rm+ovXW2LDoaxefCeZiUkachLyYdjx+wdRtlXz3vHv0jy3GFh77
DcIe3bq/h0snzByNsmNvamONm4CmoPMdiYT2rfm4j7BkV3ME4ohndjXI4wAlhVP3P1Db1gWWtrkP
cDslBr5ojkDFAJo48o1SQ4bKFgmxymRnqEXWTGWTmm8H/xGTxczePcm+PTw79sc2s75YXmrpajz/
CVR80HKaMfkKCXnQ8x4jkSqaXyxORBYGFQxoYYppGSTUaV82hdM4H77NEmOxRHQuB+U5yjprRl35
VgcNgzcuoRk6nt2h2uOZ3xmn+xvHEohyH0HCC3lK3If04BKYwRrx8HAfg3zjjj3TyefGz716bHBO
IREjfshmCi57cJIyTniGjtNvyeI4ieEQAqWH2g3QwMA6fv03QSi3kMlDrXMcFssOEWyasTVZMSqW
WHV9i/4AQ1B0FSx2skJfiY2oEPK8w/Dyd8mdNvFJXt8X45ZjkxjrHwD6ElxwcSaEZBC7nQWOq25V
awARAQaS5WaFU/2YVRaTP564mBslmGFS8VckJX6klTh3Yzi53FTRMEyiS9XuLN61yof/KiO1V2KZ
F1WcYhERP8sWhykR4nPixpZ66ayPAMN7edJk2a0YWvh9At7KSXo/YMMY0U5O0Jmr7XqMZy5VzINH
ptGOftRWwJv5ZRsNJivSXDyLMQfw/yNRK8rJcEajBCQFExTNxsVw5CG3p1UrMltaWFDUYvaamg9C
IJITyo3s+LDfksm9zFdQ8pl7a0cdhBgYGeqphD2r4zXStRg7JJvyp+BY/eSy9IOFRR2JCGizIkog
0uR24PGMAtCaSVb98BiiTYKVo1l8U9Zne0Udj3WvZCnYHNFuAhYgyUn3RoWLeLMitwKU7O3yNZ6r
rGDFMHSiArcLSpjrNQxnUb8jrZkyxoXGc3wsIePwsHFRgNYf9gPqqf7NGybSkf/AUNLxslSA8E4m
eRvDbGVT2BXv6k+WZbGEoc73uAFFquBDGFS5lWbwRloE956pvYDz7v66LR5YM3moU77lG26qDVxD
eCd1fifmnlyqWFHf4k1xvmrkaJ5tTmUUrV+SzbGT/SGzwSSLs1dyWIq+fJr82Rz6hPc0mVMDwGQn
2x3s1qmfyw1/Hj56M7Iqu/0XdZszqegXJe7/kPadPY4ju9p/6ApQDl9LyUl2t+2OX4Tp6WllWcGK
v/4+6hfvrlyt47pndxfYGWABU2SxSBbDw/R60S4+7tXrmJNiX6DfMWciD31b0R+KLWNxFqApp91G
lJUVOEBShiU0bgJYE5zXyDKfm8hMVtIqdMQzetXX7TG1fZYSLmrGjC5lc9EQIKtFCroVcvzv5dND
+fB4X/emU7/HGWVqC/T1xUoNClvfw0iaCUvLOCEWD5TlU/IqGEoeFCQntYQjT3L3kTUXNt34Wy4U
7FjDNC921gGamU4Zy3JwTS+G3JytNcsZTZ9376dvj+C+sH/GjLefSQlbGZshDEapAfZF7WRe55is
siBLEJRL6wDW2wUyBPFxfGB1T7J+mzpItb9maqPhtzOTiUK/8Aq5FQ1t0wODawQFPy5Zx9oCsIq9
C+CiTp+n5/tnsNDZfkuJsusFrBPXTiJKyBr4sh3Z4hKfVIs45umYu9t3C3fAtmwMyNmMvrXvcuk9
ZaIsvY+5v6RqoQCe8949RU+6nZl/ABPsWe3hGFocoJzNVXSyzcY6rfbY2m4GjrH+vC8B1jlSjgDb
bGK+rfARzhEZPIYv+2n+b6VLmf+m1QdsMsWP9+QP65YvJIvnP/5jFkxvFKUOAqU5Pyc2t8/c4iMl
AL2OnyyOhc9//9rTQ2H/RuA/1niKgj9WijgJ/IFxlKyvpK57ydW+H5XQ5X/9yxPlWbTQjo1k+JOp
AsovK/C+r4Aqvbxv4Pgs6gZ8tUIIYYxd/dzWp9/qCHXFOsEfNH3SbmyfMiWSYJuGs5vyrjXJV6Xz
+jQQd2V//cuDoO7UoGl5y/FgqScm46cl1iFTV6ov0BiYqPhtPBqSkiSPF3djH3YDOZrWY0N2q1/m
56nZmq414V9tpNgqWVEd4xOoPOz92/CdGfnPRvDH5vooFNDuP4Kf7XtDUAGNLcfz1xURif0HSOn3
qbG+/PaG/LvfmmjN7kQvXcS4LfDh1pERNf+MkW6U9vs9N/vlMKiFSovwy+jmIYmt7BVgnnaEtWtJ
ZNGhfB/QGy5cnYLOqwMsCkK8A2e+e+fAllHKWQGn/nlr8+T0vGJB0zCu/HeKaMZgkNSlkE3mBDkY
ljlhXRC6b1bT+6LjJnvyvG0dJ7TOMcofOXk5r7Gi/UhW9lpxN88hMYGy+TmYm8BiVXm+W4fu6TR1
R31ZTMtrD/5eLcs7fh4Oq5K8nUvibC8ks1F7dxyAv15MLJzyLaD0AzojINaInJ755T72pn2yN/L2
lHob8hBZx6+YrNabP6s/e5645otEPC/EQp6Vbt/XaPF+RKrS6SPOaGvM+cGjCs7Bt7y1Z3X41HdH
WdWwJuhxzhyJ7LCl43JgJZ4ZN5NOoMajUGPjBE4tM22Wun1DHd05D7pjV+3CvC8nG2OdA+KtJ0m7
pv1xRiUnJGjczbHc0fqM4CIGBFkYXiOKZf5uUOqGRWU8gL4RUO99zK0N+h+pUFMuEfExgKy11q/H
l+BRXr+6nrUuTf3hSuyVa5IT/kTDJbLhqm3jA013dYpdHdOVK5a2Mi4jnabhQk1X2+nQAUbDiK4X
43gDb2Ss1RbRyiVTvIrhEGTXTGuRm/EqAcs0u1d9hekCzqqZ+86WrNmcFmWPlRDlUL5XW1jNCMss
f/vkNJ3l/SuykDdRpDmVSZoz0zX4UZb0qgJgANNLjh+Zmf5CExwTPHNhcuyWDmWbjVSvL4YCOhq6
rTv7XfqogKYMoLAcmI8cOrlCZMvtp6/Kuc8gS4pUwNTUMRKT6bcUsWvyXYPvOWndP0D1vmWPipDC
2BjGqAB7VuoTKSP+7wxKkeIG3mdnMQBEf6eEfZ3G996a2/NSQi25+L3enl89AT2/8AfVigMacYia
VrW6oikuwAYqbZ3+mQbzSsZlXzKoc+qU/guFVAxROVFvjsd6nduf99lbfANNkwj8tMJQ0Whnx49+
wg0GLphnYMJc3cR4NV7t0Tbzp39JifJpnCZJjRSDFct/jkertjaJlVjNatpGx9xrPMmFtpEztmhH
BCTEvGojsFVYCumwOkcg/ppHsymQSDUMlhMGcz9LDJM6/iVG2vskcj8GmQDm0rdxpexdU0TmMNwE
p/t0FpoLbulQKR/BD2tfjoz2HGyLy0q2pNbh7GKLbLy4zbBnIPV8+HizIBssXiXqvtQI64Iv1Ihu
v4HSyRAg1nU4HeSAPrbEvq70nWCfyo9/LVTKIPsxx2HACIc4AAocLYBABHee9P0/GMa6ZYgyybEo
lkY7fDM0AZFkmJXrHCwJcJkcTVbpnlpSRjnCSs8h7cHRtPbIAPpBiwkjNEDvpwZorCOE+UpIhJ54
JmWWglJmOee5CtuIp3vuAH3oQbU4NwBF4eG+gi5b/7/vAWWWYznMuTAIOvjr5jlxU0DH/YqYBamF
ydTbE6NsSSPpBpDjcWLyYxeamMKBargesm8FgkzD9J0IaFFu65tvm9Tj1sGhXrFKwgucAjhMlUUR
oQnQwyiBZt1QVBcOn9A6rzXQFyq0lJ1Y3keYFIJSmBsqlDzVxhjHAOvnzs8GCc2kJz2gsAJSWyJq
LakdOcFp+GBSXbCeN1Qp8cpZKsmZDGVpne+oC685wSam7myYsL4LN2JG6kcTZe2LUVBONyIjPIYO
FFu0TqzeColF5Dbp/j9YQF8GAdBz0DVnbPO33Ik215Vsl4/GcXxM9Wk2BIVMs4Arv6y+qkdxtYNN
zcnmqXAxmIDefgtjwRa/MpjdU0tx2o0AaIt+yYY8n04YsuZ1szQNlIQ+/N3Dn2L7UqC0S9TVQLj1
4CP9dP+yLllyRUCV35DRFalhE9ttbJMrfJDEMW7rYKLJ2t/tfhXMAOp7dOiHCs+IUO4i6+IOhX4Q
Ke1sb+zlQ/MUbNR16Sp29JhgWGLyVPvcXm17pyNfDep6X/kjZ+FvAzroWM/7pQD8hmnKqxiJ0pe1
hu+pHE+0eZm4vd3ur6jzseZ2mPKlHEvGaUWj1iBl+e6UagO43NPJeGO9KRZN0UzClFfh0UiRKiHI
eB/B5kGHynSEtW1z8QrNaFDmTmxKvpQH0Cge/F1ly84jXrmMYJfFB2XsElWIA/7qw0fFD5H9m3Mr
PFL+iSe8OX/KuKE/U4wrHpyUdm1f7MZGdw2cbsbe1rYUXM9J0Z1KaSD0CtxhBxg1zPJupW1ga/b+
4lyfCo/F11Ja4IYYZeSMEU0uMgfpCQfhlYch8dYa0V3BctDF/S5vBi/YpJYKe2K9NWsz/6WsLiZn
7mxJJjBtPjHL9Sb0JLTGiBjr8J39ZtW+3bc4S6+pm4+kjEGMT1SvV67FWJG/UV6CbX8lSkZcm98C
0myFDZqg/PFZYoQzcp4ZxJd1WNUktKVh+61OSahX1UG5hJDQYHa/XsMNppyv1hSFRZvOS3UMBo1m
MRI7OssHuIQG/zch3dawWEtQl3LWgCFDQzjiB138seSGFzkp4LAPBnFg3CJHK5DSza3sT7l+6FcR
mj/fkJs/xUTeom/YYrWBLptANOdpsiQD+IunTGAuVb4RtnhFSI2Z/MG6oGwN7WcNLSxe5xkVyvoF
SaEKeQBx82b1yZnJGxLCLCSvZRM7I0LZvhRD7KIegwhc9LOKtsYIj5/uzJPH+8qz8BBXgIn8l8go
+9fwJV/JBegAJe0oniQ8eFb3KSxbixkJyvyNVaZn10k94S3aw5+3dHWxvhg0Fp4BN2xQxk9SMAxR
5aAxmOmnsCq27ab+NGOXhdy6eNX+5uX72GZZriBsAdnwrWHQ7n7NHVWnRXrkPjdLr+E5N996PqOi
hrHGcRG46R3JcS6A9n6P9tOwUWpdM6IfVGda82esTcHeRLjtjOQJkz4VPwljLVWpjHv0/C5kprCN
zmeElpzZODCgD5d1gXq79GBghjb3GMaMdYe/M6dz3rMw5nMdtMuBvJ8NIHRGpk/QAchSy+kG/Yjf
ZkdJGQueDzRAHcJkv1qR7XniRtqXr4iVFKyY/z88VCcjfI8cbTX0azqqFc60KMjLm/Ack63grNhN
odPv/KQjYWUuMsvqz8xy0YZi68M3GwSTNDnvlJYCmMjLA3AcYuCdlw/MDQH/wVj9TZMSZVLGTRbo
oIniTR7CVGF3b+R8dYwjWyrD4F5okozdynAu3xWumW5EMh/lTZF0yGRjSth/NhJT2l7MK95xupOu
zLfpWS4SzpKRLFKeK/fTun8zl181sy+gTlHGbuzrKIXd+bXPCUCBgk27Nezyu0E/Jvw29/Q9EKWw
RzB3mc/X6dr9PNq/2ad8wmBIMtcnIN43GPda58Tf2aS17dN9Jpdaf9AjpqmKjDVeWEJPMRnFYSOF
StXB98gbYP1GsHUYizX7HJtFvGglb0qijNb1pYlJfcZOnG1Rwp3zMWCf1JfkhP+uClZ9f9Hrzj6K
Yh7VN21U0xaBOjYQpIkpn58A3Vu/3Od9WZV1QUJjriBLAo3aHih6HqWAAj8PmxHFvTfziVn7Wbyh
OsIjnlfRJUkv7vQBb9yHfj9xkr+q71v5MT2o6/7YZyTH5rn3R1az0VJaScFwnYTjRC5X1qgDvWAS
TuH8tDtHX8nztEVtSvZH5s55+b1HYS0gmic8jibWIYduEbNe41PsS6st4MFQ7NJF7AynV9MMF/7S
x3zWIcQY0BdanRMb6FM7HqvIevfEmnlamBJTwOzf5KhwI7oIRaQnZYfBcaA8l3unBxivTwbL5FyF
BWyyGPGKosqriqbhutAtlUFedWWuQ18qq3fi8zUzA81UQS1d2ebu7W3E6+PyxmO2iuGkF5rXweeM
MhX1X/3Rv0Rt3f0/gFvfjXdTKg0L3T5FRyQlEr2MUHHpBs4JUlFBMEj+hWvAaugTT9qlREkJ71wZ
wc8yX8jdSJo2HaNKnV8tXiKpmJQVmqo5ySYggffHx2zrW2Dyq7T8J/hYkCRuPG+oqqGoGhU8hhEn
aUMMxhTgKu2OBtoKe3PPMZPVy/fwb0L6FMXO/JfeVcN4nST4DARStCq/JkS2DSc/CcDY3MhYcmvt
f4nbwmxyEm+Mh6vHShkuPlRnvNJvRakV24Qv8QnbCXezXXd/Sq94ybejm61/YdoCq0hXdmyvYtff
s/Jy08n9MASyqmLmQdDEH8BtY+qLaVoMyFCUUxIytBtmA83CEBXOckaDOktZT7GK9wIa3vUhT8wp
NbWBW3afkOYl6NnhLFYGaVlh/yZJ1+R8oSy6oRs7VL6VbYa39yrxDPsBwKKhx1nCuvxgbZf+DoLv
SJIuy/l+Ugx+DBdiTes36kdsVwQ2BkZyoDXsoelFA65IWGilqLIh65RM+TFtgaYtw2GtnYg3cwtj
+uqh213f483AyJUtxv8oPfx/YrRB9ZsMc8Y1iD1rSF2hGC1gzYCIAfqUFecsS3FGijJoRpMOapeJ
yFY4GjnEog2oW3RHpI9XdGIoMbPpdzG4mPM2CXp2/7O8zBKAW095s1hA2hRWBpgchMNbgBHGLMUY
oqJO218kXRNVKlpK8BweMkOZYgzM3aKJagpTe/O3aK1Cm91NsMwZRo0RZWC6HgP8t5xNxjzQ9LhH
t7iArijUjSRzc2VmnpeyFdOOMBT0DSwj0ijfEPfSyHOoNJ4jbO0Z9/UDM4W0FGNDJSRekgW0kSi0
Tkgdn2QFLnNlZV9ey5nqugA2sW0Wf1qPZwJ/LpnEOTlKI8Zc7ipO7iYVnGIj75xjfF+zX6ZUt25/
nZCuYz4jloQ4p0m91gZf6Wu8fDvs2UMG64DJ/QuwkNV1hkG7XWJdLPiflcIan110fnOyVBCaF00W
jSPIXoD7hkmxA4arJEA9yB0cvGxN1plfdejiKreXbWXF3sVG4YrxgFuKYaZnDRpfVA3r5ihTdlEa
P9NrfqrjfqSWZo/mr9RlYUwvvhJnVL5vy+ye5zHCpKCUOtyGknwcOIKsuIm1FldyPSW7eKuVrJTN
ohOak6Qu4OUqphjnBmODLf8Zz5bzbrU72QoeWldeJb9Dm2FglnzCnB51T3ou59G+BnpeASzyqDD/
jPsEi+GQY59CtE9W4m0xi6gAtUPWgEemo6R/a2GCqxr5oQy/YMEL1cfLxreQ1T6q25jZO7RkPOek
KCvTtAMnYEPzVD6c1hcPJfEt1FWR+8ptqz5xa5RLWfKczof26HOalGLy5dhHaH6cYlDebPaB/bux
RhSNc2bhctHtTUGSLom6rkGct5JU6ka/GLGPEBDVlIA0+xBdzqITmKFdPfbu131NWWo7nuzoX+Qo
TbnyI5+rJch104B5Tzw1JRl6Q2zJFJ75nS2+7StskqiIudNM+2nKG2FNdWKhRnr/S757vn7IePYl
lLG9XC650g0cdFbXrHf9T/JoOL1PjlqxNZ++rr+Gnfl/qMstmvgZVcrcGmlzbbMCVK3g6GSkXk14
IqId5qT9IlJsii1G/UJPY0x4LFq6GVkqAkAKOUzqGmQB1ZITl3d05GQKFlSpPH39PZlS17LG/ru6
rUCmtZLRzNf8RmtIsEd681drT4COyqFDrec4XaSRaKb2HrmZJ77uecd9M35h3tpFhc5sv3ins/Zv
vCOZjyzomsXoBDqInICoIipSqYP30yxJcj6YopMWKUqAddkt3uUBE3CFSYk67MgHSm8xgNLoWD0a
7FOSPFzNxGHFd4vmYsYR5Uw1GRs5/Djqz01F3tt1sZVJHRF0Hq7+AbgQRDcjRSmSNNRNoaRgScUW
w2bfeOPecNHAAb9J7l/QxWQKKCH4n1LXOm3jjRxTMKIGZSp2nj4CHqI+CigYeg/aQC7Ol75CFbVe
x9vK61aMwGDxlqqqiG5RXeaRC6CMYoC4tm9B+uo0m9FKr6RcZ9bnfQZZRCjLKxs+MEIrmEJx47vG
NiWoA2QMRqbj+HEhZ4xQuj4aFabKG9Ao7eJT2gimxHJVS7U2XKK/REXp+HU0xCq9goJCrPKITh5o
eW/3buLcl9ZyTDMjRCm5X0i1nEogpLuKiN71IUdixHwT0QTaWM3LFCGzUqWL2UO8m2AjUGjAW5fy
VhngIBIgXk7eCvDy/pcSkfAtsR/SX3mxzax/9gidE6SkGRqylORt2J9fP4KeAL9QtlAh7Vb1qn+4
L8/FuH/GGiVOI0diX48NOCLlJcJuqqNv1v89KClMxYwGbSwwwC5fJ0vLfyVPIfZgAdW52QYWx7hJ
i2mCOSHK72RxJV7HAWKLvl4zO3fWJdB9kSfYMq7TskXXAIUs8JM+aBRHA7qC/dy/9HhJJ/tgddDM
l+yMwYb7Z7Ns+mZkKH5aKZCvsQ4yjUL00FRSZOkvrnp+ST6vdvZac0Td7bArtHW5zZcRknL73+93
xNHNvmAyXrNHSztWYlAp+IIYYRryyLUjuDoBlNZ9TpdPbkaHinTRl1dc9bKYBBqaseM/6Ja8fksf
u9U/aNqdc0TbdICfxJJfg9LFDvahefRXCeYnWWHlYqD1Nz90RnW8pHHcVKAincKzipRVafEOE5p/
2TDNyFCGiQ/9GFuLQcb/Ix0APupmfwwbK1Ac7jG1Cw/ZRsY5TY7ihyOZEaQcySUr6kDNQLCdsmMX
77oKXGmzR0vpesvCHGXJkDKCfMJ3QhOAlrFKgKXaE8Xeya88gyUWFcoAKhH2NGvTVRY9rkFNMyD8
SfN0YGsxRLfk51VZERVg76Dq9j1fOrtKuTK2KR9mPSpewbZ9KA5GYcWoYGiuYGObnU9UVGe2um+G
7/8oXJvRppFeNF3BtGAK2k56CA9++NDazQs/vVh9ZrJsOhZaRea0KJ28+lqeGjXScZcv39taqtm5
qCUCU7C3r+g+NR4Zcl2Kbeb0KJUceOy/RBN3PxXbAvs1sjmTXyuP+Tb18Z5Efejr4pusaeDFMESd
6qcoXvI8otNbw1jqftTE6WSaj56DFb6yecROzNZER/fpi2PpzlJ0NadG+ZtIyhIBiI39ObWGfYE+
YjfAC2kzDixXvXS/54Qoj1NdgjhR1bw/W9JoVbZI0Iuy+vJtFZiajHOb9OCHnswkSLkWLIaphKgG
T6/5TgOIuPxLypDwa22WgrB4onxLokZhJ0zC2wLmsn3RttH6+r7C6GrDTOYvGZOZ+L5Ha+d3PAiE
oRhAKngOSmCgcxazXriYR5zToN4LQx2mUdqBxnNnvm6T/buEplcregLGdEHME17Xz/dP6jv3c+ek
ZOpGj4EOlOQW1mN7qM3E/vgoyRogLFJon2UrHuxmZ/LbU2CtzN4zAbD9qKw/mQnq6ULd+wjqmvth
lki+MJ2iVzhJYAbrfiDmahU4n6uW1Wy3GI/MhUz5nqqspKoZwfJgvgJG+aBaKmpOMcrMrOIrS2Uo
Q6L46ZUvS1BKiBXtkZzFhPsnq8i6sIUJEbg2FUfQJ4W3LGVA9K5I07IScK/lX9dDKtrNW/uhEnGH
99JRQgP9yjrVh5PZbfG0dgYUGiBXVn5i8QhnH0EZl2tfCRctxEc8W161Cx8Ex2l+laRdH18ytEiw
oO4Wc5pzpikLk1zaqtZi0CusZyDrl2b5e2+ajyy+Fh27LgE9C7MlikLLNhuGWiqw4AyLCs+a3a0B
lsAaelh2NzMalOiKJI6GSzrRyH5lGga2DVu1dsLTBhP33iU2Wc/CxRQedqT8xRQlO+NqVD0fgSD/
/q4RcZMEqBcej8eRlGawydzD+hxaZWAVm/L0tXq8fDyihmg+mcB5bu0ADVLm6RG2j6XIE58/rMDs
syhbniZ6qaalDKehuv12WN+3dIv1hBnXdI0mDS+KlhX4ebEigSufNtjG/PjI8OaLN/5vHr5tz8xJ
ZK0mlJUOIlZWmrJVAYcJWsngZElQmHLWBM1QZAmQkrfxCbr1dD3FEovz6/adV81LRyTbfDSsr8JM
/1jMAcFFHzGnRx2Mz0uXupV8MPU6YALZQED7jDkDa31cHzXzwX55Q7rOVMx0tbm6A8lysgoOwOT4
vM/3dyRLK4iGCS/MJ4uSosnUd1wSv1RzvRvOr69opRmBfw9Y5nGFgaQe8ClkR+xfMWaGWveExLf7
FaCYCBQzhvRZX0FjHrZi2dQqygoYUpJUNyIaRuf/HDMzdAxbfnABp3HiX76q9+S3WWHj3VeHldlj
a7M6Uxd7Y2fSUKhYobmGbVO2PaRhedjeRg7JBhDVMsGncLwJeBRs0wWcMP79Sr2O9K3NEoXwMzxX
0d0nAlhQk6cRUspvd7EatrJ/7c5cSNKduGl3mS1jRcU22l1tAw+Cqyti5o+Vs/t5yW7JUg7cV6t2
7BSQVYiPA9DXO52k7F1pP68ZyOiqwiM1rarAFbi9ZpkWiz6voeI59RVywB/aVDyR9uIBTVtfufnU
eifUrF/uK/lPh3NLlBIpL0mt6msCMsZu+VQ7/uGEsGR1n8aS/GRRFg30D+v6D9ROLGToOLXUJvkN
dmKHluJiZgmTo/fJLARaaEef0aE0NM2uUV0WoNOYVydCd1/1ImCjcIGlRazkxXeL8q1tuKVFHZaQ
DFpsXECr2+S7s5GRQ4nqo2aFiS2tX3ExNsA0xO5ss9nq5tVSNyKWQNmX49oNQiv+NWIQEGvUo51h
x76lPXaAEVMwvg5r4lnMJ/ukoPc+ljrkpk/kdGhQb5ZIui5tD0vqNFtcq2RTuL7JOIYljZqfAnVb
Kn5UUjRHTKc92UwPm2aZDP18791Knwp0/bgZDU6G9Kdz7jD+HABNQTM5jwNOy3+ff7slRsW7pTaU
Ydd9S2/aVr71HSw5qhkB7ZJpm0ttMg4zRw5Pc0HzE4iUnuCibMgqUS7fQRTjMXQvavil299Pg+7a
Ddl3tfYQ/LF/fdXb5/vXj0WBElNTY01p0oMCurDt2CpW+gTxYrGitoVIfDqOvzmhJDU0qlZxgFc9
K87hNTXhmh39rX3OHGagPNmLn9fmb0pU3BP4mFHo02+ODpEbA98CkQamndlNpcsX9G9Kk2xnp1/z
fCwZJSjVdgy0MgTGHZFPKvBIMGIWWOWWNUi5UHW4kSKdxRvKrFBiA1J8rh9L9NaY++wQWOZ9lViI
gW+pUBY5DuWkNVRUaxQs0foILf7Nxw5itGBoVsJwZEyOKIuMjbwh70+nBQQNG0sths+pw3r1zySH
l+8E/MPLIk8ZU5XnglrBzgm8BN+DR/jnAtNBnJXwhNVhsfBSg/hmpChT2uW9VibCNylkDjCnF774
Vuxw+wBjyG5Wo+WLcWCLKj+jSJmJWg3EoMhR9YrXvfWReP1mRMtK4ACN7T6lRWsxI0RZC82v81pO
kGkt7ddeI9iTlZqsLubJEvy4vzMatKXg2iqKjaRHqfU1xW1KNwxxsZigDIRyESvNL5Dh3KbTAjyS
rFG9YHVuLYBw3GoBZRwEaVQaroGo8tcKTZzv4cmrTXTDINoA9seGNwUs26kAnVegAUb8lN+m+RDZ
0R37TW3wF2zVfEjWG2XdBYxDnPi7I2D6idsIangpS2iLJ29GPHKxQ4YJ6biAlXnDPv3ENfprc81k
EHluc+K9+2aKmAUzlJanP/gyBil4Etr7zZFgkNPlsdvkT+oyLz3jpL8N3cxAAxTUTxPj25AZhPeA
+QXog2L1lq33T+ZlDbDAIysyXyCJDBDA01AS1rCzjFIuI+1rbHNsMAk4AkzTvGJY7HJiRB1LFmYq
IeEfRRJ0nuZL64M08qcOiAxt1YJVOO0WvgCDTKkdki+fNWO3kHBGeQXDYBOSgIQZesohlEkuc0MO
Xd7W2PiHx5SH3uDWQkAaRNh0JJiZlbv6MbsSFliVvGDabkhT/oET80jJZRjT8qu1OKSe+p0eW9MX
vIYebDkWMRBuXwLe3wwtzewc8UE+9eav5NTv5S0GXHdYOTZpXuCkrvbAiJ4WegdvJUO5FVFpKyWb
Sk8TAoWAp0OCr1HsDphrzknf23t/r6xZZdGFroCJqoJ2FIRUmJqhPEyu1FWZR7BgEihO+7KTPWbA
Axttgxqw+rTNqSP5hrMUoLINzJ7ihbDnhjrlbZRM0PrKR76ad0UXmDLCClG83W8Kor3n7uWFhZOy
FI/AcU+tFoiCZUOlmrASv2gbXwa7CqnWgtW4eDcQZcMB5TdwWO8GcfJhlHmUVWHabiwasGEKZbir
tOnbREOZAU8ubetg1F7E+qP4UG0BeLrn3MK2V49ozSS2+QZYySdmqDzJ784H0OwiqLyE16nOccXb
U0DkAKj2beIhgbff5CWRgHazZ/amT/eIJqrx6IWc9j/wAp0n6kc1CwtJR/ZO3Aw24AWQsto/oMIY
/L4fQiwUIlR5Tom60bWi8XE05QmTVY9+hRQucHRKpOakCc0iOOfojRxNIOLY3HuMBX5iQIByba60
s8Ce61gINm4+hgpoqquYNJjGhS8E0xb2W9lkN61va011C2f1yMqqL7mHOfNUcJNnlRzruTad7QXO
9+WtRSrUYkiYxRSlwQmPan+aT2eJdVpeRsbGBFBEvPbydbyuPidUnkKzorXmNlZO3hRXtGw9M5kT
YuLPojWOGrlngG7xoqDQgFucf+V9JQoGDDa+vuveO6qUBgYr9hZBrDPFOxNKxX3mFyb9bmlSFrnw
Y8wfxKDJPypQG+E0TabbgEx9CNGt32EOAX3lPrN9flHmCq/o6K3GwBONj1fzKtKsZTRgTwsWmJnG
Zs962LIoUJHFWNRI5nfhcM5WsWWY6d40Pu/LbsnyaTMeKL0R+GYw+GrigUgfZu+yzmZR+f/6fTRN
wAbNwjE/5i/idQAH1rQDtzhcyZvpf9zn4dv3UYYMS2wwRC9qSDUL37HTjEhaTmABujic643oyrYC
SsdkZ5h/VDTYtI9Ma71wLDf0KAsyylfMw3CgZ5ymBCYSijWavdR14HbY7Kqhw55HNffM4HLBXCtT
5yGaTzCtoX9HbDMuA2ytC1HOHfCcvTw3buNlCDV/1zsJI4qsp8yCP1KwrAt4eahvapjiuz02nYuw
UdgfhnOA1sPQ6hgntjAJot78PiXBVMBU4pgJw3m79b5rFEilnNPf54tJ1uT3rrV3yY68YQzAzO3N
qfJyYDp/IhXBsBzSokxnfFLqHxsRlhlj/wr6CzynO0YA0wiIse9JfDoepRrOaYepYXKKcpIdTl/6
8WtrnD+3LKTNpZTITB46fU007pq0fYaSDf8YPvTr7NgehFX2GSBjcWHwvOSMAVAmoFaGSGey07dn
q8R6pGYDZF850yJY7zCuz7lz7rd4JrmuveusAg1AV0Q7J2P99fnMUOOFUBKQIgYwEngFO56/j2Sm
xqNWjI0wXsbvTNNWdzlAg3HAM80J514A2s3KXywFd4qgIW7G+hv4I5WKXbtkHKaFByNMnNci1DFI
u6vO4vPH4fLokNLaaRV5q47ZQ0WG9Sk3WQBeywKffQCl7LLSX8ssrcfz9rWPSIB5iYfB9j4Kx8nM
Y2SWlt1YRQm4OnsjAnEIqDkHJC5ZLXrfiWPaSs7lMFm1meBreQxUqS7H8/OzV+zea/IxXMyAuJzp
ojk7eMAO9Bb7Dqc1GjH8AOPcmcdAXbWeN3ysIAb5LcoNg/1+MJyP2uvJ+k9kunaMd1NlXk4nwGI+
Mq/5ojn7+wRolEKlSZpMNCba21fdfY8/3+WnEZZtDVi+1u6st82v06ZbfW0ALP0GGJ2nmDAf8EtO
A9tGgSqBQShN/O69mIl/lI06jpUR4lcc1eRTdFZXp/NLJmIy82p3gEA5NRnRGF5jAeUBFUoZEAsC
CrEYWaBOPVK7KkdeV8B140QzRF3JKb3Mw16H+MA9IQ8Uk42xwfDVZrVqVs8rxm1fMLBARJEwq4Np
K16lAQMkPcqyAJsr0CHgyWa0KS0Y9K9HhnItFRTnZGiogFJPKl0ZwSUQWAkKDdl7ZQdv7PT/Qjhz
Q4fKivhKGg5ZBzrcCpbTO3z0mBk0R9eG9pLT44p1aZdCG+SvkVueTJgBAPnbSysFQTm0pSKctRy2
OjysXdwWAObYG/P+Sf3MEGrQDvQpYxra4H8AJuqpKpZRkyBQc2oyvO3MkYn+8/NpcEuCMsS+PuR9
V6VwcptxS+zdZn8aGM5tQRFuaVC2NiijkSs1sDGBqpTmmuwGy2aIaiE5cUuEulNiBHseXsHIliPy
2x55ze+9UiyztRAV3NKhwn+OR+X0UoPOsyehkS0/skZaWIdO2WR/uF6KppoOvX4cXk/q0fpXSvXN
4MzmGVg1Mo4X/H6NkCon2Kd7uk9gocZ4IyI65xxJLdKULSgoQDyKncgMV6vVJ+skGHKik69BMWZl
q+Agkl/GL4wls5rDFrK7t2xQ1zyMuew6olUBcSgwa12IagOtGsgja7hxAdDxltIUns2ORIkvePHJ
oDQevNfGfH19D83V4WJ+HDynQLdfj3bsA9zwI+OgfjqCW7rU5eeLoKqV6fILr+8PLbbY2XZMnhg3
86d5noig6cjAGwnWkroweaxeI7+6oAMLGWIYZkR0ZHy7z8kCesUtEerSjEYpcrWQf1vKp+Nh2p21
Oh4Dr7lax91jMlpGAQi8YIKNYVBmsCdTj+kQeE1+JYJyuGuOSMTvaoBnOJGL/RQQqXDckRf7skb/
/hOK39rbVzCiGVM3JeZ9WMjy3MjgO4U/06KCEzWj4iHoZ/3pGfsWiLMmD5oJ2OwXe2+ylPY/GMK/
zpXuRa//l7Qv620cSbr9RQK4L6/JRZSoxbJctuwXomzZ3BeJm8Rff0/qm2nTWSzlRc80BphBAw5F
MvJkrCeM2gyjAuJOWBKG7di9v7P/FVR9i2Bu4EXR0PpKo2sbLOal9QKy9EThfMCJosrPY2Mun9mA
Fq9v8AHXtuu6n9LD/GHl0D7QxHrm0WRwvxFz4y56pOvXCoeG2HZwt66IjzQ/e4W3QlYES5KwKovX
f/enn/1TP+b17YTs3FcqDnHwW9cyn+7b/19Q8vsbMe+u2hVycc1raHRIN2uMJTwho0gir9pgtQFH
Fv2pP6Oln6owUJKi4JdIJU7PXl8wsZW46MSyiLOPUfYybd4DMNGz+VMcAyplotSBoMAyfD8n9hqf
a7F46Kz5Z+M9wrtcYgLBRNcZ72H7i7/0z5GyPatXoVbyYgY189BS35YwRQPVq9rjlC+nH9BvMYzf
XGI3g4o5DuQcSiIstK3t9dwU+J9lwx9HyPI1XfNrfDYjau/2wa0tlNgR3GJLMZbD7as5Wrp5QQdP
KQYy1GvUp9fT6fqk/VIRzbkLrCZW7Dl6TsEVavGOkPupGPCQNbHRSxUmUoAzzA7X9WGJ8ZvdjvOp
JuqbP8+RwQ0xkiusDIYcmCEwA/kwlOvn2LDnmaC74Q4a8d5TlQGNRD8NpgAywKdnbMB7u70lT5/k
A5koxFQWlkrzuBd4z4nK4IgJ8qBYCyExJVjfuK5dvClbznvCw3qVAZAkQO6rrWAdBxuFtSeyQHYN
Pf8YLvANh3ePJ7IrPz8agx91Wku9aEAlH+LeIC9yH7FP2p07BYqWuNdfu+NR4GznnoR7STKQzwOB
rXILXkdeADo7a/j3sBS9JeUB5C33MViavNGjv89YIrgUi0DtcKNl8oy2qre37QIZG6wzaTEyaGEM
jHej6Y39A/RHAhlTvGCMSRRjCKTEhhjvp4G95RoOb0kEvar35DAGmKmSoHYtDk7FgrP+5f6xTZTD
YAsjLRjLq7Rzrs+y27HZxm9MHqzEJTj4PPMB/PA8y5sEwZEwxvBa/Vpr3SxHpSBD2gDJcl5iYhqP
viXc/JyRlYVtOCv1BOpUyCFtAeufFI6QPMDMIQ/7JlMUI1nMO9XJVzABBvgwpptsKw9Zf3DnHnnO
Befe3HJ2I42a7L+fX97Hc3V+//NPpJt/fP4b3o7+elgLXZtRZ/kZq3Rpmf0t9dyn03wxR6Z1NVi9
7Ww2uZ27HqI8nmoT+caf0plXSjeuTSOZOEEfnRTDIhMx9HHGrAnYga36HTwj3tHb/xJ8bp8ixxBv
CDlS2yxmRRqCcelJ3xoLFdlMjm1M+9Mj22Au7VkcZmlTUs1sJJHhfW4R8zTIIPe2tbx6/yJh/PMk
mWt87sBTBbIqmsoCHaTr/h/42Y5qLe3dfZuZzmiNdGNusWoWil4YuMUAPke3xPmrtdztmleOGM71
YnuZz6qiVyk9wvhChNcGlYYAm7AsSecFWhwgZ4ntevPUZC2NlH1bcFQvWG5Ph1/dG3oeefjHe6TY
etYlFksxP1FROXk+kWblqiu89jrStJjMdtLDkhsOT+ZSvr8WmxS+gnIJxDv4WsgWEbvGxrzz3lwL
Hal5faPTXsxIFHOd65PU5mqCW4WohAYln6AhgFPhWN6Xv+ONH00np0bSmAdfMJJBUgMoZiOHv3Zz
BwXhxWNtz1+XzvJK9h7CBv943yin/U9kizA5qBig/WYwX+ouWlOJiCplEIFsq/3TAnGDtCDYdmh5
mCH4+upvmTiO2OlH4Fss/cgjvKoieVYZ0k3s4bDFsCbo/xw42xZ2q8LZtr7MnlToFBI8lEtmHDCb
qCtQcPmWzsQucdvqmXRurui4blbJ09t6QS4W5D9tNryx+r/ckG9ZjA0lctqE6gBZ/jOoxmm9P8aW
+TnWd6+AnQ4c4vtH+xej/RbImNEpVLDKiAa1NBIEbIJXSLPnyEvttA1HFtd6GJdRzs1a03T62grz
AxqA19RJDdyXubP57cBLdWyPox39i386j9/aMe9QZ3RJcqFeMV5YksNkUMOe/z7PuXx/f3nLvyUx
L9ApF+qqmgHanpsPnci4HYt54Q3wwF9A0DlgVy3mvTnq/eWZ/RbKPEV6VP8nyVk7je1HKNUbKzJH
Y3xrWUd1sQvt4zOXZ4Ka4N/PFJ1EPy9j00RKZ1If82zb2Cy31r0tOohq+zJvOfr9xTv/r366wMJN
pOd5TmOMN3Mb2AuiIBdu3SJdXquFTI/qnlYMxDRxj7moiAaFtmtvqev8mM/d2H9D8hGZEei3Wjme
aFl7zwZBghfbu+wXL7U1nbX7B2p0dgwHkK7nZ/32FqPJ5ikmyJOQYYm4nnu29OzuKcwgTTfTsb/h
TA0WY0zoyi48BL7GhvNiaDwxDL4Ycij35x5ijJSYEVpVD1dL/sixTC+L8f9onzzc7posCgM/Y/Ex
n69el0vEK3vHIYvIDeyPjxf0Qx7Q5WTuypV1DBDMLpcOwtq25IXR04mj0QdgIGqmBXUS0KyzDT6M
aoGRiBnchh0HlqZ9u2+7ZmApRsv2JaDJgBL9+dbsTXCtncebbaeIc+8DM4iki0VphDS0HRYnOyCU
pOi+GtOJlNFhMfDThVIj1ReokRIk9XYH9GpQ0otH9AmTBld141jxAzhh9jufSy817bX+c4RsuTSp
1MAUaOS2htTaMh3hw1qGDcc55sC6frOXkeeRGnWaXGiuCIws1MeCtzrvKEmCc7b2mCDjlVY4kK6z
5dPyekFEmiAV5r+d6NwGHKzHB7DpE4l8LcHhuU84MTDP5G9l45GKbXWJhOFWo9OWQU/EHXBA7RFv
2PfNhSuIQZwmEqprQ8Pdch684rkHXae35xrGfV9RZxtcE+GSGvIFhvHsVxiYNDfCa7zPrN3NN7yv
0USb2NgzxKjJz6ewm0lhrM6odTyv1yKe/BwkfHNsT/FQs91bnozlvpxT5LxTbI9Sqhq9aBY4RD/C
qlCsvgmfdjx4uu81gdr3p1ohqBkbrHOgpbcYSyHP2/zwdXoBiStCCi5v1W2R1R2cunmoI/uLGrkv
xAIWf3HtNx9t+Ovt0+IxXn8+ZdtH9AxdZfL5SYhVo8kStAPmyt+n+6vn8U6W4wrrbPIsqRGdFvTq
nW3/8LZ1nx66HN8RqR99kVkcZ5h3G26RwEjtqxwP2YmqPfPcKiKBB/oZSirF+ZicV4DNn6lxEqog
Y6URm4bFdGujIkNmCxyr/Evi8R84ZhNpSRv8pxDiYo8JCtym9Uis30vU1nH3eC4o5w7cQuPR0Q3h
f4HEX6MCHTyAXeL+xeY5nreLP5LQNcjy1Bpu2XVuI6G0XSRu438A9WmrL6/plYNYbDbuklXqYFxg
CfHy88Tn/OVZAONsqFUuhyda27bRx0qfE/TRzh36ZVARe/4fD46BjuiS9XgtoQvGlt6ekM/EGvlb
+cHP33npJI5ibIas6FJR6ETI8vsv6fW8+eJcnYkh3R/wzmbG2jbOkoL6rvnvNXpvU2u+cNfK3IU9
PIZz1GbJxkG3O9bUo/uIY4Jc4UxAUs3QG3uuoV3pHJDLf3pzbV9Ziye7t4bKCdqdsbWuL/bO+9pn
66QEdvj/I0SxubOmTbTBQBsBsMMGpRlcVfRCZPiHo+t0kfHbkbyNQIyu27mQRSzXoV8y/o0eK92S
Dmjp4kjhmQsTiSC0SsoLDSZPpVV5GimfrleOCA4wyYw/cI10IxZS9HQgNI6X+tzjQQUnF6WzWyHF
wkzUsIaEwzrfCNYbqZAYAp3efLbg3GQOKrH9Ya2sNK3WQVJvgTd2FZJ0/jh/2JwfUdbmiBLvRyq3
2Hz0+cO0TfsemP5k271GBjRYk99IJ0YcT5djAAqTuMhmp7aJB2iEiK4EERUiBoVT5eWkuEDo9dN1
kmdCZWRXZCp7C6Oo9hb7SkLyiaCWYEBng4X2qNHX4ODnUSxOxw0y6PdNrLeUjJvhjM5QCsVAD+k7
b3rPbuo8afYnsiUOSto0ZdFi8Pr+R5v0EUfymNsUXGZRnRT4ZirxL575K32///enI6+RAOYuNVhz
mWGGC5aOGQj37R2RF0pyGSGvGxSsdv6/s8KRQOadLGQ9NdqAniBZLOaBi5YiEjjXx/t6TV6rkRTm
gTSqvLiUMfWtBxvMDjzInswsjP48RaiRGURhlkXmiV4lbRfPM3LLy3NQjmdrrKMMPtb/eOwHH3P1
tHP8EzHxyjpb3h7pGZ5Ok6H+t06sp9wPshH1NEUdrd7xaXRsQfI1zOeatvha88phkxA+Eib9PEBV
MAtJ+j9h9jpzhQ/P5ukzCXcjEUw9IdNS04xvqUbFEh9fkGpHlMjzkSdoBeG8jKQoPxVps67OYxmn
ltlvIMP+vGBgnTjxAv0tYeXcN2quMAYNTmF/vcoGhNmHw3mVE7+3FLRNusqrYGxPC69uXY5E+vP/
iBpH6rHwcCokEF9AIl0WV84JUrQEVQtPXfCsnfe5GFwAYT38Wdrtiko2pljQLzRXUfddoWKB2NBc
9BjDe76vHc8IGZCYobOiKBt6i5UzmaUYzODWfXjnxwCFHJtVZ1IjLBbx+uKb1gXNtV/UuUvwX47J
TydKvr8W66q3w0U7mSakPa+RXMcRgvXJfgSPAP5B+YcOr4LisiVYFck5yuk66Ug08yKnUjpLriYM
BaspkXDGpi0kK3vL3FfbkFwfPnq3Ww5LeR2mcKE97/6HnG4WGEln4SQ9lV1Omzn9t/yzdlVY6M5w
nrlj1hwjZV11ZbiGUjnggGUSgIRyg4W60mrp7WNeRnQ6SzLSiMGVWGrMPlGoba5p7xy4H1PchSWK
WyCr5ZzepMc2ksXAipLLuSpE8AHO9qF1UGvCw9wQ0KJihgx1GI40zq37w3svQ6wVotBvoy/wPYTj
tnhENQL1eyyA4+Iz56VmPXlVU4NZc4W01lqfSOiIc9BDc+7ddD1pdIAMkOhQqD3R9HW7zFYgKv2S
fTUnIbb1bsBA/cX1oXhKMahyaQNBiHXIu82OZrb5Nnu4/5V4fiHrxQ+pTJWCCHebO8g0deQD/a8G
2SDfuvPkp/viODbB+vOGAa5kOaAKgapZ3BREe+R50ryPxE5stHF/lRp6aGhBI4+ftE/fQZjg7M6c
R5NelztvJss0XGpmresVBK2xF2kRb+8fFe+vM8BQJbIkGzRr7GtgIKoX9/86D0lv3LUjzzaTzKqo
Jfz51uqX9oXumvsYlqeF5fNc9GnU0RBJKSbdZsZgdqyiTemUIIYzPlsba7TBvsrbV0J9hj+/xLcI
xgUMZppUGgVEuKIvPWRE4sILTwnma9QDhmHzAF4L+oHX6/YtseXKkV6u2JqJPQZoSUK+iPOFpt+g
b6UYtDaMtD/LV4iU3jIsp1o9OK9Ly7svZDr2UASBElCB6oodwhAHIxK7qqV+X46NoGv4Y2haaQiG
gzAkh2eI4z9MAsBIHuM+iL2cN3QO8Gn4wOZjS14CN++rNP2ijkQw9iafu/jUmR39VBhqRy/XFoME
C2QbkW/Dw5rySgLT3hgYuWVTNkGPZjIC1fqqlANlWWqtnMQ1GTxKbkC9srfINmI/+FjuMcAQu8Va
Tvwdr4ts0jRH4hnjv2pB0bURxG/DHVwUUMzfP9DpJMxIAGP7s0gzOjEAa5VMotU6srZuYre/FuRR
OKId7zLfYzIp+8VLwUxnMUdiGfvHYevhddAuTxd7IPmveI5m17qBV8vRb9IkR3K0n5FdYV5mQm5g
88Tzs46vZtjX7enl/hFydWGCHtrn1+gn6OLbwXIWogcFtWf19cgRQ7/EHzg4UoWaygjUsd3oHCl0
a8fpMQa98uOtkRB1o/2VpxC16XuS6KGOJKFm1Gd6DoWSDsQ1TW0RN/0M56G64IVWt3rN30VJbIOU
pBrRSRtgfj46M7XPVAJDnRLPzyGy52VEwLVMefkiV9gc7Z2eYHDZVzkmMu1T/HOwEts5VcRNXV9F
ug7FzipC0GVXkOJxv+cSZHMsRRIYMKnSbkjNAMs6/KrzUb7KgR2evtj9T5byJ+eC3ERDkdBDXQtW
9VrHmwzcGFcdKbrA0Ste2Dj5QI/Oj7ljZq8HWq+AIy7/ilMSPyxD3ks2DfsjEcwVC7H5S68TfCLM
nILjJfXxkhGwLuvL37Kzt7kDOzyVmLuWqkUo6Bk9Qbv/jQVVNDvc2xfnTDyLc68lnizmtnUhWJ6N
GLKebUpMWjogK7bLzfqtHSxjT8rFalU5ratt1TMG27F/mfOmcuTfjHZ02+OzlqttDaMs7OZ94wCF
75sjT0G2L6jNT1VvphSDD4dguYgdwJcrLVC3ohG+XXq+t9Rcz7K5kT61vDvowjYIXcDfF5cmXY6z
ro6LC3lqP0PiVl6gWGAL9NSn+5pO+93fZsq2B2EbKLpcLjd5JemdCESu6UpzC2SJOJLuv2sSW8Ko
YhVLf1oYDXVLrhb2F60q7yMjtOtz87vE9jSb49xNN2GMlGOe7LLUykqJcc1L51n5apZVRpbcOZ/7
/o50S56OjDEz47pVBvg7mI6efSjWZZl3WCp2//Qmo6+RJgyaXDpjqBJ6u93Hr/t/mWsBzGU2TrOy
6Br8/iiCs0HmwA00AiHBxJug4Jg2W1do5fPlktKDSn8n++H3/4YJbBlBLrRYFq44oXUwd3U352Ae
5yuzjTaGnp5ihZ4SmsBSFJhfwVB1/0NwPjHbY6NeZ2JYlVAgWGAUoOZstuREBWAS/ukhiV3bXfWe
mulh3S9pa26zKmK3zizQrKHvcLe3LOd18zivVN7Nn4wcv42XbbcBgbVkqg29+cuDsYPHXvX2kTew
OB06jqRQ8xvdQ6XqMAuUQ0EQKYruG51Cn4M3EWl8MCVb3HYyel53gPr2hIzEgd8h7uOUnmdmnxti
SQTniKwlCmRcd493gNQ4R7LEWYihnBlwrD0T7PXK95WXPA/BPuLFHjzEZJf0pjOtObcUZ85uvQ4Q
dJ/nfLaAyTTi95diywWSWAah3OLorqDofjmtTx2xsGaOh/6cK8v29xSXWjJaCTFBv1xrlvGQWh3q
SBjuudo4OV9+4DY78vxydgJOSGUhyxWI1D1kLh2C1nbPwiZJXvvQNNnT6AiZINtUhQQLcfGdetUu
sYBpsz+qRxR2aL2K55tzgIlt31F7WRhODawvRWElfu6wz6GzO5DQX0HEdSZGs3QE9z4W3pyBO7dL
Zl7uNE7LMMggU27B8PCYkY8GfDrgh+G8GjzdGNAoW1lSZgnouM2GxAGpeaA+3WqoopsB7KKGqbAj
H6e46wrJpCTQGBss3Nljun61sDFguY9dm0uSN50+H4ljUL7VS6PF1jua0KbjZbvUfzIWykeMJRem
7S0T4u29Hedp/MvH+taR+VhtJYhmTrmZh63vLtyZNTxiwd8XF+GpUf9pFN9ymI9VX/NO7mb0LH0w
KG4XgY3+YUobdAbPP8jOuAJpcHtPION1NeAbrKIAAs9oy6PDUJjWoyyH1GXFu4JnBbPVNsf0p4Ob
by0ZsBcwoNLKBkzy2YdId9332NLyEOwlWyBZaO1OPm/nzF9Q/1sk4wKehFMT9QI+IFhAamI8rCgf
GZiYOJpNP5n/iGHDtgi0Z8OZRgDP2Wp9tQYXeYtyfY3pgirubCDHWG46j95Ms57JqpRgAai8d923
4kn5naYkcH+XrcPRi3fp2JgtTIWmUCiNPoZIQl91XcwhewuyRM17/2vTLmR4Brw2E2rrd0yTjdtm
lRgoRgkryXU7wOKyKOZoxUMuNl7TAywt0zsKJdjSI5GDMkeF8bk35pqLtK7NeWV4tsFgSGmmYY8i
EIDYx9xX/HLf9G5v/b3jYqCjC+SwSNUbRNkHaYn9a1hP8055kS4YP4itBrPGq3yBHpMMHEl2Nudu
SeaeJwMmVaNUcXqBhtUq37wXNjCkXq1eVngOPF5752SsrWMFLKY7sCKHdfZPWNAjVVWCPsUaJFOF
k2OlNaVQvH+qk03MqobtpuAYxFYFlk8ao+KnSLvScWYbuNG9lxZ4n4DJ5uZTsx/Quhq6rR+62uYY
ginScDglqak7MBbPfNRCPRmogUA8NuKU6NqJPjn6TWHIWADzycQgvg6nCNUhf+2+u5/aovFosyfK
XgUM5Pg8c+8LnMy2jgUy2C/qeaH1OWpFIHjxFafy4gePt/OQ/g32KoxlMGB/uTSKKcSQcTi49gXE
PsmJE8lOphRGIliS6bQ594lMPwx21e+Tl9MHavdhbR25K66m3sqxIBo4jUC+a8XOiOk8PVrYg2Vg
P6B5JCMr6id6mvN8/+twzI3ddWtc2oscXyCsdjBP6/AQfTJ4wK5LVUJqGLVPNoMhhq0Ivl6BlsB1
jMyKDTHAWHWGLrtZha2svPTYlCGM5VHvZ3x4Elp8+xjy5JgkLxmJdgUIJe+f2WSxbiyEXrGRkFA8
95dOgpCze/DhQbXOW/EaO9JrbZJ40ajIiPfQ7csLBKyNPHEn92/pN9bcxz+APjyjH9CHTaypswEg
kSLnsX4/zQlCM3FOBsfzRE77CvcbMs9Y3c9UZP2hLoQ5axuk2NoTTahdoSUH/Sbdbl2RUHcUNV2W
DBpmjzSTJXE2nHr6/aDYQfwPCCYbcn3hYcYtJP/jFEeymIt2RfN5HtSQ9exjqeNb9aB7yfYSkto+
g+fK3gcOGsT2luaCYA0PDTfJOn2wox/AGGuaYsSpF/ED7MNbAAI5eP0ePFSd54dMXfLxoTL2qoV5
KecV5Pgg56hewv39+zB550ZqMNZYprNLcDnjz2eIXYRFazvemUuOO5VfGevAGGEblSXYDkScFTqB
3hYknneWYq9eCow7Wi0RFz3HeZtMR4wl0lMdmeIQluUpKCGRpggOrjtzapfs99z5GJ5mzIN8iZVe
wu4EysGDgVwTUqyl8nj/E02+XmNlmEdY0a8XMUMumXo1mKnDekGFSC8cYJx0B8dSmGe4r8QhRHEZ
Uip0rg4wB6zq9efOr6UXujyooLfjj+sLHw0NNYaBERJGmFYWmMFRZQhr6PYBR0RV0AMgck6OGtYd
MWxizwzMRBFEBWJor8vhYusbhaDzGIWrf3V83xqxyb36kqmBMehUI3dd2Bd/OFsPFong5h4v/x89
29NoOxLIAFAYSamkhhId/cF40eFdthU7Q1fiF0+1yZZmfSSJgaA8E7AANsUp4iohAxA91Bg7H9Be
4D8IKOsCX+O94EPuUXN4F5ljKGyurzSq2sBeb3CT28HDMF/tl96XujAs3uej78U9S2EgCtTdZjp0
kOP3S/O2JHjYidZORTvbfZucdkBGp8lAUxxLaX0ycZrPKXLnaL5yL5h1M635fL7BXfvaeTzqZ66p
MChVaU15OaUwFftsq7emr4sr29KieJbsJe8kJyFxpB+DVnIkhUbU4CLYHR00lzflYaYC5bnNv7zL
zWCIMminIjGA8QISAd1itsn8+mPz1SOfeOKuF+F9NoVxbrqZWCX5BWd4epNfMBOkyKRxyC8HCygz
/C80oRjKfIfkN6DmxM3aTj7T34fK9gVXl0SJxTOkP9cOVgiGG3fdzuWcnGIy7F6Fl90zryt1+tUZ
iWTwJQBnYyGIFKIPJUDz8RWo+QX+/Gfuh+TccbZPOMsxR3iqVRytQ3kxq4bMHOXFO96/eJOOFJps
sYxOxr5Wgbl38FgNY5AMtIvOh43Hn+eb1uL77zOXLG0ESes0/P2TY4MRl9L/t+7VxvDgfT2mPc+R
IswFizG+3wUmBKEz2bLTx3AZrgfB0lpyXu9QJt+oTxdOr/VfEORbOeau6d05S0QZMlXQCRPBwX47
VGw/DLKMTuR45I6CT8XRuibDvgQR52Ywh6mk/bULqElgQ/Xsvdjmv1Q0wzfIWza/Kmwh7V/4c3JU
hz+eAM00DLRhI1F1o5Ya+YwSeskbM4gHOgEPRuMZUb1ItKTF5YyVH1eSut4usyTB4nxOhSOWuWfR
eejMWEoGuJAwfjGxXn5ZXut7MhcxVfpQ39OQecjlBttFpASibO2tJLJb2Fin4D6is/3lE9XIB+fl
la6PDsiv5XKJNsEDjTngW6BUdDyCBcvavCLI2QEBOI/itH2Nzp4e0ujsQ2THU6PEL1vLngqo2WDn
FzgOeKuauXKYZ74VQFAl0G8M1dblWpJJuLAq60t+KH3N4XzZyQdqpBSDOL3SaScpg1JwCQ/Y44Io
fyPiADOL1ws8SSeHJVT/2C5zX4Ih6gztSkWBP8SYH2Sw7IepE6w8yonieRZoQRui9ZjOxnw2ddiw
Kgc9+a2PQJmbOJqE2tGvYRFKj0I1E1Kcsv02+HLrmtbtXY5+KSHhjpncfMB7Zs2AUzPTG1GSIY6W
NAc7chePi2hrFBbSVXFiewDFwDIkrwKVAMx4v6Q7dHbPPFd18o3+1ppNMgq9HIlpDNvCJ+idN+wd
dYOVPMdINIqBdDPR8d/FNyOR1KsdXZuhToxrdoXmQUrc01JIyAzOwdyJsX/AU19bbumd82XZlGMY
RJiRmEGgr8zhFYg5ChRLwY+xUwckA0demmc6jh8pyCCWkpwTaeioPPQ2J/vr1vNAg8hBHw7w6wz4
pFV8KVUdQlBtzEG+iJomNzHMgV6dAR7k0KWkbUK66dJ3TVcVLAcPGRgzeUQGPIjTGdRpZ3g7ZzW0
eYajiC0RFxKCWZxOKnOO7Zb/vXPvdAZ08l7v0JMa0DJ7byUrHcMkQB2kUsWNANLjevG1Q40lsDSH
6zJyHk2dQRg1aGthdsZxplg/YMc7+ZEOy2FmwCpm5H+DcZ2Bl0TRQlxsKutM/MNaKizhWKEejaWM
RLX/XbD2bfJsFrUqikYvUvpIv9Xz9Fe4BnXdHpw7PZmteGmYaTfrn2fDYPAjLqK86ktA1hqY5b4X
CEULH+yQ8d7z/6WHPNKM8XQwSHlNZ6BEoR1/0XZArIsT5E378OzfYCDjcjElowwpDNvp7qKjYIFu
QhuBPI9PnyuJwY22lwypPcP+MRdzy/+BtGaFLL7PxfnJ2GJ0cgx66GmYyokSDaj0oNEEfEKUvhh+
C6/BhIe3BgMeUlFls0SGrfuHet2RwqsISGQk7hDqZIvCyGFhHfxAKYsi73B213lUEjhjsTNzdNMK
VkVDqqtdnYlG6hW8paMfxRuzs+7f6lvn2x3wMhgEmelmGSRXmAmyMJjr0yzZn4GKwI4dcF8tgpMV
gCbW7dFFKcVOaBkeXtQQvgSNd/j0NlxbYkCmFaU81U649del654s84ptw2ClnS1QusCeuPvKT+d6
v+2J3cmaDtjyLAuwJ2QO11iBswA37vrxxSDYxmQujhxp1GjYozYULBDQZEPCEnjGek+tpHaDnsEd
lO1yLWO6a+7F28I6JusjwhyOtKm7MpbGmPCA7FrZmZCGWRBS2LH1coV3wo1QpxKGYzHM4zdkZYcW
jvzmNMxICiY97/rOK/5MmsVYCmOlRVTERa/e/B90w8cg3gKtN8pM3Mr1ZLfyWBJjgNdTIqZdAH3O
qNs1A5ZYYRjZol2BiB++ELOYWKDI+1ZTEdJI6O1HjfzXTC2Ca6TSb3WwO4GudI8ouR0CpCPPCHmi
mKdONYYCvBgQRbOuB9tE+qIn9UHJIe35mB3+Nytk2/N1EdmLM/1wwTzaywPRchRcaRkg4ZEuTLYS
jQ+RefDO4I8OjRqaXecnDD75LsZBDewMQGNgSFTTPqHl3BJ8Kl5f6OjHDW7ZWC4pyKQ/OP4hzHuY
RlIXNfTm2Wu7aQikY/Ey/vOFnAEyo8dnjgM62Z1iKIaJ6E7F3m6WODbKZ2o8q7C9XcbYK6z1v/Q4
nG9Jf/ef+PUthrkaodm0M6MrgF+YSMKUNDjOftE6C88b48hhb4MiDmJj0CuIOCTchVj0EoOhjuDg
7is0+fiOzu32IUfXTo9QqQ9lKIR316X0OBfvAgZtZPPom4O0gM9Lvk5OH45FUtQeiaxUbAAyMohE
FzD4R97Wspsv1XW7EFAii/Gu2vd1nGwhHQtkboXcdTOj76mO2fYEAlpvd51zRPC+F/33I536qzJk
bVtBp8OwSk/E3CXwlmiTpX3k7V8Rpx/Rf4yQnVnJFC0VhA62/nwAZNkaSvXgpPEwLs/RilrzHWu/
jRuPtFINIdSk+ETjR1uwtpFVnsjZU5705ddef6WbLv8/dl3ytGNe05kqaSDfgdBh+wwmfJpiTuzK
T1fpE8gweH2Ck/TBY+NgntWwKeMiE6k1HtxunwQ23DwsO0Kx9uX49cWlPJ92Sb6/HQMgQh2iNKxA
HCWRONjwNT3d6p+4ADLpkxiyBC5pE/6WwBjktc4v2lkxkEoG5VS/Ux11aSWSm8258fekRiNJjEvX
SqkSGlAKB6i+JJg2wqTRbIHhcg5UTVWhVLSLioqO/jMDy/d+3jEpyosmaBRcY2X+VL2bj/3r+YR+
Hj98v2/3UwW+H5IYB+Fy1mazwlAhyT9s3fen5uXRdD4/CCJ90H9nVk9Urmc8cdcwMyMKomFqtLjC
fLBAiMpTGZrDk4ZczfOMlNaptwwwoDon+9e+Wlfz/ww+HnngNeXvoQYmgm5GlxUBHX4/Dza+XnMx
VUqB9ogHyye6sJe8Xu3Nb+xP4BKy3fjAGFD5IY2B/7AqsF/80gq3FG2JZU644b9NtybvIUncR5CP
ZLdtba+/zxvDxXxcZYE0w/MRat3/zFOhjyZBcQnUAaKu3cxgBG9xp1Zt0UcCqmf+WnJOCirU8KoF
SPS+zAVdYcORSMGE0f2HROYjN8I1vlyw9OApe0DFVtdBkol0MJqRri87+NXP/ETLhK/7QyJzO6/d
LAmHIBFoKXIt28ETpatCuoW7rnXKk/ghieL66DSLLB/AzJrCijrkZ7fDYEvHF89qPfPpiHdQoqxw
Fto4ea+UMvFgaJIomWA5AS8PTPin4HMpyQjzMhiUSi5uByMeVuBAcbC8Wyd4IROLVkeRlUFb/Wlu
vBoo179nL+bcSi5W73tYEwIeYyt6rh6tfLu3O17acKoX/ccvZD5CF+X9GcuE8AvbJQoTIPlfw96G
87xxQPCGo7GIZaxyhah0S6HxDhq9jteQPgWfP34E831OqZLmkYBjAgexSjDpipqEa5CE627R8/7D
yEffg3nAkyQ0y7NZQFtE3d1ees2fnF9fp3deeD9V6fqhEfN098MA1y6CRu3Stj2zAVs0qrXBbu2r
RCYRpgArN12baPeHRzvHUto1NjzAIGbPeupZ3KrxVNDz4/cwb7uU4iXWOvqZbftdeR3eNbsgIigK
G9JhPpDmjPzA5CRwpmK+sVS2G2VWB1KdiVSqv75u4p10ApdbZD8oi3m4uiBNgJ1GkXMloNxHX13t
H0P76rfvPGibBJrvr862pSR6GF1MAz/jiiIisiDYYR+4F+ynxBr2IwdGqcN+x8JYmrQ+LDNTy04C
3mdc9yCxu0cPiQnuVNg0po2UYiIHqY2U86y9CXKRFs9kIoZIi1+sGeYsMGlhQbmw4G5puh3WPQUZ
SEvBoCOUXQUFS3J10mVpDV5I3rduVBEVPTGbLCOlDSe1mu+Xl7m1AdGO1cbgMKIIS4N6lOwNK335
N8WrH9bGQFlVl4MZabhzwNMDqlcYiMJWMv67NeFV/pDDgEhZmUonBDgBpIMEaxa7ylGJ0UA5lC7P
cjnvh8LACObjskLU6WHbdOmhE2K4fEUDqtaL5jzQmoZhWdYE0xAlVRcYxfSLGEAtmNSzawcJQQJB
QL8r/WT/5pKMBDFq9fKlN6P6TNWib1+6bN3XCEB5X8xURyg8p299GNBDMq1RgwBiWqux3etG9gOQ
1a3IxwKgWxCvWd+C+mzNzSNMmsi3ZHZkM1GMsOtaSL5g19ILtqiHx4QMFyvD3eTudpp81EbCGB+5
1cCpIJoUCSSntmJAeoAbiI0se26heyJ0G5/ozYJGjlRWdRHWRUAvmax9Ec3XqvN6nvNie97pMdCm
6oGqKhWkzLZwPF4xVYtWEHQmcJ6nqWzPD21YKDPPYLSk9q7pli19Bjb4gZUK067tYmZ7R9oFEm93
u/tWOdUY90MqA1OGVJyyPqZn2FnZ1li1rnRoNnb162tmH6M5dyfuVHb+h0DGu8qNXDxXOgRiuF20
63Xbkv1X+w4Q4e4yFicBa2SLDITUdSEYuUplYdPN24m4i5BkIO/ac1NnU4RyP9RiQEQYEjTO5xBV
2Y1LVyfGJwsDqibRrNSZPeaxP1jn3dfwy9sX8y+ddtVw4JlK+OMpHCnL4Au2pkSmSe2HhmilpX08
85qzpuLfsZK3fz+6cAbYHPJTAxGtdVsrikB0NmBE+ssDH6B15FGmTHsVSMkYCDoFUTSYK5Gn6qzu
MV/xpC3PFenX5We6zn99RN6ySe19u0U46NNaH+ckpy/FSC5zKS56m4hVA7nRyj+cn5CrkZeI8a09
+uv+H2vftdw4smz7RYyAN68FRyOIEklJlF4Qre5pgHCEd19/V/HcPYKqMawTs8/shz0RE6FkFjJX
ZaVZyXHAhWyGJs1EMe4ghEN1qVcQlZD0JD6iEn78xXHxRUSeiWC8IAnCqjAMiChsf9+96Q7Gu47r
1OOl0pZfbzNBjA8YpZCqrTLi0V6tkbPLSPIbBRPMmtH2OsmpDCIeKqe1k5PjFJhldlfPPV7A5IXX
7rvkCrKoCboMm8GuFSYBdtEjIVC1ieZpisSSS2JzoxN6aKy3yZKEh4qI/1NYavA6ScJaaAzqbe4h
6JwA/a6VZ/1+7tGfgbFVzjfkiWOOVlav8TheIS4h9sfHRPYe2HRT8viy5jbTLL7O5qoxQLIaV7jE
a6oanof+eX9yQd/rBWsFTBnIK3Pjr8Wv9XWU7LssRU7UUNP/OUrNGjIEQ3iEnkJvcLYXcExFvDTD
7dlz5+OxT7BUDqY4CXX494XIn8m0XYnOBQugt8Zu63gYSfuLPATkcUsoW42mbZ9tZLl+aQfQa/0I
wXJhc77uEgjMTpx9pklGtSpFeuJC5lT1zvMOEfhIf75bI7oEf1uN5P6rwVNtLpMJa1ajHKtpjTPY
nc8R8qfk7XErrQPuQvGlIG0uh8FSXdbCEO1g8MVTSOiqJceMrY3nEfQrrxDWW/FfQNWSy8CydPfL
EronRJFmLjVGvw6FM2wmCPB8WIG7lZxBJ4aZuetAhtJCHYH3CZeixLk4CsKzqzHrcF/UNcQhrOke
htiK19ZzgGGozX1bWXaWL7WY4wz067WrqanohyO66TB3eP/vL959c0WYC0kK0guolFZQxB4kKzqK
nnbeKp9Yb70O99wRocWody6OuZzCRtJigzo/dl+mtl0o69ENLWd038vNtvlYc4eQlzj0YPhfJ8hA
aRb3Bvr5oSCqqrmNBSPYckLJAL0nyk5u0VJuTwynJZrDO9tlX/gSzSDrKCWhZKSReHodPVyQWA+X
9ETjmT7HRNie6upq1PK1wJE2x94GxQGq4Zw30eJbdnaGOlV0Zu1l3RfjhEUSCCkoCSEolC06kncw
HkBBgO1fP47YyPqL++2WCtTzb8e2UsvdZRywMRsHaLfOCl8OKSaPF0gvVTq/SWGgI58ktepyWMir
/ZHGBOtYwyeBvAgEhf7Qpvt3eAEn/Yt/Xkh/GwZb0xqMoZArE+fZVkQkwWbKaGMB0t0oEP7mfLzF
xIoMZn4UARS0gbCEL/FUaeWgZuKpHS1beBFpceXx+mQZLo+Ybak1UpuLYsCkaxqp08xUpJeMLYSb
C0bvnHa/HUWH2xe1iMAztRgkMaS0AUN/Dts424lTrWXLBiMVJ1xfjMNmQhjw0Pqhl+oWQmyjJMJP
bX3M3jgATG+KP2xhJoIBiU4ppjSp8Hl62MI6dE41KS1jo3+I1rbRuAQit0j1jjzWl/McdPgyEnun
Xe1gUrno4M504LUNyWvgoROe5J+HA0qOduyqYAfSTpczJo02W6fcaFfSbhDwcjs3FpHy6xBYR9ey
vGjVMRZPhUGSfj1NFrIuI/mtZZz7lGeiOuPsZqnCRlcw0VyyIxPDh+voeb192ZYF4dKZ0U9376iZ
IEFNWz27jDhqmiLw/U0M/qiOeA8P79stl/huqdNr7nzs+MRlNWXIakKaP1wI1tjFlnIO3nisXIuP
dFnVZTzTQU2gSaxLtGEjt/EV9mqFj7JdesFGPuTr4aDQfZoV3neoqiDLLv9KiPZy31mWL6KZcMZZ
LnGnBUpeiggfwBjr7zVrjzDz0CDNUzmDRWu4a1s5/Cu8/hLLciQUqVg2WHQjntRina8frSG0lB2K
73RvwL8qE84O+FbXml22QyA2coC956gkvPqdeyXYrGN2NlLhOy531aKFagryLaAcQ2sHc56qDO6A
YKwoYLuSo1l4+x2wU7vebI+/wT15/+st30Rf0thjvEhB0WZjLSLPQks34Xb4pIOMSWGj2syRtYjc
M1lMyGJmZjGpMjTz/Ti0td5RJLRalu5L83FMsPHB410Vi10TmJr+z1myPLJxFeTqVEE7mXRuLlkP
WzCGOoMjmahj2L+m430NOZ/u1k4yM5O4KoLrJPfiye29fK24R4GzOJf7uRj4umTJtEp7SKhW9vjU
gLIzwXKMzY43W7aMybOTYx45eRQrcpvj5GxkrC4OSokYlkNPNZ9vmoLTH4g8k8QEKE2NCXe1HkTk
Vc42fSKeRHIqX67WxnjwflhWsl8fU+eIsI/XjbGMmzPRbLzSqn0i9Q2U3H34H+5pLAmWpBErXUdE
uK0rX/Ngi+cDDFRPSVYESgNtca6qaAklubzkOzojfhwbcoy37ef1875VLubg517AIEok6pFcmJAp
eHgao4mpdy6+WVkrz6qLbWrx80mLgeDXwbL5pFbucz1SYaav4F6JLHRVT165qT8N3nvu5lJ3rIfN
I8XVf85TvYK7AMl+l6Lza/eO3hU/d82DevjrcMLCuPZlWK8itJFcN1qPQg7vYUnN9N4PoUcy833p
2ijVIFJbwux/tU/dHIxs59tHpayRqPhzvirHb1j6CT2sqmsaw0Mb9He7H83GJDUy2LsekYa71T5R
sOJIXHwizb4qAz5p1V5MeWipp4p77K4db41KygmryHnPW5l3nAz+SHVkCsYEWaVTuZRn/5w/jJYB
utsrwaiV6IGD631wnDdPASMMJjCw6xJVENO2d7yD5hkzA1CqpGhaFMJ98gdqY5+1pe0rOCz3qUZ1
umdCDByJaJTOAhM6gxtc8cB6B9Ks+K3AHZk71n9rrwwQNYEoYpc3hMWp5e/cz1K1isIzHm30LsbW
5d+QFmszEFIYELpS6j1NgLnuEB3iQXUhpoUbch0gzXPfTm/h7p1zZJffFfWoqNcLvVFe7es22tcx
ZoM2m32OJdwrlTSehSBxl1qRD8LE1P/F7Z28LS249wuYSCfMgljT2hHXtOvvsEjD39fW54Uk2w3l
2XbS9bYgkvv+cuTOJnFCEJWBoTAbjLwLAUO+ja7N+o13gS2Rccy/4+2/z3Au6ERsZRQ7fMfO9dHR
JLuFe33pTcd00F+DV9ux/8wtq/O2aBT0fnbW0+Ep81r0Lb5EYHoBj4M3ecL+sXOwzDi11q9D7w1P
9y1gMaWJDYsafQ2h3VtgXPZSN/qqHAWKVKs1xlzTzWDXia1e3FVK+o35uq2wSXn3zEvsLJZn54IZ
Fx66yGzE8CZYeFZJfiEYCzj7wogR/W37LpQ+BrB5YLkYFc6lMr5chqkplqCkOSEld9772SEJLTFD
z5XCca3FsHAuifHi7NJo4NOhkkx0QytW3lgdznIrO6Kvv9//iovdgjNhbNMMaJFb5ZpA2A6DKmHp
Jh/RXjtlkd1urKuOO6d01lh3lNmPzqNsbXNnDcfWdMK792itkvXm+e9gvFmI8PC+VlTpKrJXh3Qk
VrGlXDf39V18Sc/lML4rhnk5ZOYEfTFstN+X1gGLhDzdcsgWdxud4o0tXhV1CS/mMpncS9tcu6ic
oNvQWp9ujCw82nq3WWPd141noreelBlslEry/0101xxl7x2Mcc+GxbupaQBy70MxQUMWT6GGj4UD
NPe+n2BiF32dkUmbH3/xy3f0c9yTxoBM3F1LLQogLcD2+djabjvvR7F95ljfUpg3/0AMopiXrsmb
UBRPUrJZHVCanSIrWPHmgpfGSLS5GAZC1NaUutygtveKLp09unQ2B/L0hhXiGKY97vh8wrxvxSDJ
NIhxHaf0W+0a21ZBD/CCLtx96UYqujS5WZWl2HWmH9uPMPRpijlhiAPXjunmOzTSY4UH+gQ4dr4U
w2kaZmM0VZFElY09xEmNRBkEdKfrtNZpGje2ps8+sl+2qGbHiD24GZylSHkukUGnRryuoqsoI2rc
VQEJV6jd4zGJTNjz8+rhvnaLtjhTjgWoIpratqdGglNUckvFIb7eF7GIRzMRDB5VWrcCWbwknlYt
KX31DbwsrXVx0bh8X87yTTYTRO1zBkj5JKTxpYMuvWWnT1erqgidttxxubt4FsGAUhNGehdc8H12
XUAQZW8fsbg12T8fKccMtwSzaOcztRhQWsmrJh5WCu4q/WfxLoLPPxPtRLCRPOGy6/Esj4GmKOoa
Rb+Zw8792E+khDmgdIsheO7rgacWA0+lcDUxBo9DLGxw2Uz21dNfVlvABK8yR73lD1CfnR8DSwL4
fa9Go9KMod+dxMNWsl/ozXvf+hYzTzOn1Zj2qGtxqYxLDjFIKCve2f/42G/QrI81jg8OSoEv1i7y
7otc7CqYi2RwoktWeScksAzwBPoVnrKSE1Vu/LgrYoLH0H95kBqDFb1RtbIpQNzreUWUDcr6aJW4
rxIHjtj+kkgvh0aMISKKSf+XgHYFq5N4FrF8M6JUq9PJW101GUQKx6yXEhC24kUVeLgbN+7mr6eL
5eFiBEWPhR2P/PzZYsQ5k8mAE5biKU0UavBiDAl9dA/j4woM7bzY7xZ0/WnsX6ox0DQ0gxSVNRVD
N6r3zkQKt5XRQYe2GV5XCwWDe7IYYMqqvjMyvB5O4FIXDwHZch99y+bwpQ0DRxepUsWo1Cn04W1y
9kvHHyJwssq+cs72hfd7zY9ilsH9SyaDS1gbU4F+HFoh3XiuJNJERHfSH2FBjshXc+7GZbz9EsZg
0yQ1WtSkUJAK8y+b+960mCbW/jY6jV3IPbR9HCcydNHdT3QVHw6bfE2z4WiBu2JllsURtxg+z8Qx
eFQYSh9MKsStEE2ce6c4prvqFYwfNkfQEqTrKI5SCl0FfYyMXQh9lKcj2iAw7GkH70+ZDaoWTLdx
pCzdUHMpjCUMaKhPshZSUEowkdRXiCM7WDHG0WaxNXQuhzGCOC17eSwh57YGBJQUpw1aQzEV+uMH
lkTz+iIX+zRn4tiLKpEmsKhnEAeGFtsNEU+c3L1OWjSP+OMzmhV0sqdd/eRQv49PhUqenPGhwh5K
DI6uc/+5fAMrzv2jXkyyzH8TYzkZtuyWUU0/6GD7J8xhE2zYRLcOEBmUlb/MB47fKUvYNRfI3GXq
oCcyauwSog/JS0aifCA6yH6jwtA7/p5c/MPVSt3T5nAAG/pgxa/I8akWCLYzEz2djug4OXm0UDvj
cbktIcL8hzF3U6EOK6m64oe9VmgDMfmsdEv4NhfAXERj3l7boaBH7fq1lQpE9v6H/058591Gi+mP
uSzmNurMIa8F6qfoFsVwGzIgub05gRZVeP8Zv2lYh15gKPu1DHi9X7xTpP999hRQmn5QO2rjMvZp
m4+pc99eF7ORc8UYAJKyNKrH21fanT8i7NM96M4DrDXGFm1+WmL5k5mmZGKbGIbMGW06oW3GHDMb
px344T4+chuMJI7pZTamTjmgt3Tj6vqXKEYx0MZGg5pDlOC9+p/KKXE5aLfYQDOXwKDqpDYYGU4h
oTh2DlrfKRkA5+ssA/eXEgygmpRcXQ8hwqbejM2UG7TN8FtCF0P+mSpsT+gwFYocmx21Mtcd/VO0
/4v8pH1HGKr8Pa7Xscf7PP8AlH+rxvaVTeBvGYSpxV1x9l3w5QGhvCcErnSyjJeHWKy6zPVjQDKQ
jE4bROgHUoPT9Tkk4TaN0GtOUKHzsMPOOhYl+Q3S6tUTbe79xbHFxQzjXD6DhXQMJZ4kyB899BEA
qtC7idicdyNSc2Dj2LkYBhF1tdGDqYG5YDCjJqHf0CoGxyb/AQq/PhwDhakBpoC4hC5ITmA9MEla
EALGJHPtwmus7W/MeT3/voDZneMLSzHZXDkGOwpE0FV7hVyYC5DXeO/Wwmf9yRPDO0MGN8bhP4C4
s43ns0n89kezVhr0isX4amCN9WhPC0e3pTfVXDcGSjJxiFLpAt1AWO9jg9qVRD94ivHOj8ESTQuS
oqBX2JWkTwrqErfJKp51LIcjf1sHS7WrVlXSGjJMEHauupvPZIsm+ukBQZhpwb2jw+PWanfKTtph
ZIBzihwNWepdLVdXQHxAys4Vd+HWtEr34u5Ak8eRs3wnf+nIoAkKuFIrTjjJHeqLQ0P6FW1tsJFh
Av3hZ9agRs1fcrc4mDCzEZaEdzIHQTBbaEcZr9ARdCOZw0IpTCf8fPIe3p3Iuc0m1NznA8cl2DlL
oVBHFIzpuQ6T7W7Q8AfGhOPqiba7g22YWyPnfUcGYZJ+GvWrjPNFwwSWcsprLJyuLTS9v1Oe/dBF
vxWW7d7/qLz7iKXpTSW9QM4BSmJ4FRR+uGtPf3mgO3lwMDPOO9JFaYYoGKqsiHhnagoT1plxtgoS
qqI/uUjcoAeAlPab6m2hIZphCUe7pSOdy/vjSBtDSemzBCxmW6T0anJCw7Y9ykS1HgV3a2GSzkR7
Ci+zshSFYTxXl1SZRnwq8xyS0iLqRiyvhdG67YeOtvGC5/ZL1jkXwXijGpcXUa5FWKdt7z9798gB
58XgaC6AvbwnM5TUFAKQiaKhP5ol8KrFOJCDEQzsouHIW0LQuTjGNFbXrmxWFxyZUZEuRAf4XxwB
i52ncwmMMbRqNGAaAhJQy0U97ZNkNAICAdx9o+PKYW5sUEl1QdtBDt7bZ7AeRtbJ058R+mDAniOK
/mQ28pmrxNza0WVMkXy6qWQDGFNX9MB4Blfi5bkWH0xzScxV3VZlhGWdEwUn9PCJNei1lYYif0S2
YGW1+UzlS8HBXCJzcRt6d62Q6sDnKolyQkDHv9E4bspmUq5NESVqDxEtbZtD7IhoHHnkN3QuPP9+
vf+tOPbN7gTKi1KO9cuAAxyd6OIaInfLLgcR2Nz7tRrNvKfagNchBrfPdm3xKPEXU12zj8ICeJpn
VQkDpwmB81mzFOtEgAkPzuX0iJ2zXLNbzPTP5TE+q7RJYnQUFeyzeBZ+X0m12aORM/OU3powfbPe
XkXyUkbk+fiLa/PLt8ffKM4+29V6UqZ+pMLtHgtwKO0dz4GXYqq5fqwDD+WYSgLcCpMF9aHGqvac
ZE+PayzKRBMwxwR5yKQxTtyNwSilEbWQsz+A3849GfbBI4P38osTVyxmCeaKMd5bFzl2csowd1Bk
y+v6p/r+674/LQaGMwns433qwDuPzblQxscFKK8vBEOrxwMdzEBVH41t3rHHKskdr/DJwVz2BZ+r
wzSJMQ7x4j1zewV5OMuOeIlyl5RCi7/+aqs/d9EG6VwU67qTolppCs4w5Fu4Rad/CMv+NnR22itK
A0NdhTdwR4IKeyHApvkZOu9g9/jhWPWGd0VysJAd7JTB3zzoMQ0tqqfL05FHystDKXbGKxH1KkUf
C7XzKy76xMnWNfHJJSRySJQOpNttgtuY583cc2Ru/iJJBhnkAdQkscN3Wkc2XUv8A6tU189obPkv
3ZndmiN0Q6ZNBTwAgYbvivapxDZVFXuQN4CqXzyo4lyW7KKcQO3VMpZu/qa6/kf0K3xOnpLTdQOs
+j9wBAZACk0Ks3Kg4mxEa2f/VfDOphuLVnglwQH1ogtW992HFJ7zsa94vQom8Gze0BgpEHd/8JST
52y3t/k1LicY53ph3+2lcZHHXIeGPXpOzr4foAp7ddZm7DzzlghwQgODeSyUWdNMinz7dsHT9QHv
dF7ZY7FwPYNj9p3eGVdU5Ol7BJTbeLWClvodpZ8jsum8u2UxrTkXxTwVkqwsRiWHm6HlCRRWeCQj
jxpik+ST8UDIwzuWTWDlCRae0O0qPNIZHrgYTEiCZtsolEQoCqICN7WrtedZDhqI8JSgjQec18SN
fvZOiM8+0Ds17tRkhLjWQsYYOWrsvx0IJhCfPPL2kP9A3HUc347pc0HpzbkDWYvkAvPDZiKUNNO1
QdchPyE5GlQUO7iQ34jGOXryAgZ2iw7YUC6rlUyxE6XnzInQis7LE3NtlMGUUVvpWFVDbRSx/rSW
vRc0VtjcS5wXmrBLcUTkHC9iCTmVe0ZvBR6ApxSF2sA+bBqi2AS1R8ux1snK4mUFeOZiMpmHDqyR
UyJD9Jm2qbifG2ySwq0wrOl6Tm94DlxPIwMWTzxYj5gLIPVu9fAr7Qk39bJUw5nZjclADtjLkirt
bnaDxFK3wZTO5kSzPeBVeH9UMapDzZUD4Jw3I9sYtJLFwpSuEBptGtu+bKvfWzB/3xfCCdlNBn0G
Q1NimTqE/fG2vv+nFwsm80NjsEVs9EsS0JyL6w+bfYgWLXQzBQ5HDA/CTCZO6VZSUJsqxLz6KnI7
+wGPuJ9PDyAfQgOuzTkvXiLJZBCkCaaq0ulH2eER5374/WG/OWCoc+U9NtbggRGIYwZc/2PeOaOR
aEl5S11heLXaTDZKvGjJIMXaQStu58jWC+bvKXsV5/tR77oD1iYDMJMijIlQUdvo7O5tgpFjhzhP
u/tCdLYpKND+o90ufcAN6J7g3SBNODz9fBtdy1q9cy/cxUgFI9vAeQN5W7Zx0KiHFvQoK4BKg0pi
TfYHsAN5eGgVhO74BRPYK687fNlGZzKZ9GM79nkQxIF0yjfC5D2OD++gLXCudr2n4djxCN4ZXqPz
8vt4JlP5np6+pP0gmy1k2tHGLzprIsovcXsFLyzd2EY5FTn2sohXM4GMvwd9i0OfTBoChgqRUAEO
sMvMui9l8cE6E8J4exzK4HaSIESxhKfg8K9eIbM/z7i3ftXy2NDw5ynrkZ1MTncaPsf4gXIpvljV
C11McF+hRSoiYyaS8W+5z1aXRoZIjJ6mpJ3OPy0r9/UNKEqsqnCfudZIdfjDr2cCGb9OzLaKpEso
Y931r/Xv13/VkD5TiM1l6NNYKcIFhrdDuFBjLePV8t4lG7nctc0zh+Xw+UsZNoFRJaGALXrw5oT0
FraFoKtnj8Snhh7aJ8QlP35A7JYui+J1wvN8mk1uRKuollciJO/OaBOjbTebJ/JgkPcQM4g8wqrl
1/hMTwZBMKpWD6qAjwa+UtBDYqEsNpk9aSevwbQYtkGGn9yjXYTmmUgGQKpKBhGdoEHBHWbe990x
tWsvsqWYiHixgr4joZU8G30lvEuB4+RsyqMyrnKKgpsEEp1X34+e/GTtIuRE44ztPejeg4X981gE
uealBTieoTPgEiaJdk0yuOLniSbgGv++q3M/IoMuyqWp0pxePT46C10XrAHeE6E1KOyC40Uqy+HX
7PMxuKIb2SXMe1jM7qN+Nq3rE9Y98kb2/8EJECWCZcxUhNtQwKy1bbrEYiyLiQyNPvB+nGCUmyfc
pdsYi2OeseCOF4ovP3uUL4nMNxJrkFuMVOIu3Xx0G0wJIfDqfFom4qUBloO9mSzme1WXFmP5DWRh
isL+QE7KPQBZfoLYMnUwW/3869d9A1kk6sIYwN/HyXyzQBHzsNRiQLP92R4w8pK1dghusHLAHosN
kTbkgQzOD+wxXx9RP/8dkfSZPj3W01NCcEdx3rFU3J83xdfPYW4Ksy8UMamhv52sx55km+xo87I5
/2Cnfwu5Oc3MhJoyD9BxC52vybp4UyuXrDG9+YqmhPuHy1HmZsozOdhJrDfTFcqon9ieRpcMqBzc
Wpz5mn2+mz3NRBRKFWZhFsnId++1mA66bu2erDukje7rspzI+DKUW6lpJilL82gqchwaiv/4H9rb
8cYSe9vmRSfL0fLX11G+R5Ed1m7HUQFBu9UxOgYtWJDX4fH5IhAe1/8/XOVfopj4sRhSKbnE1Pj9
W9/3aEEtpMQE5yN7SXfhCVmhHuMC6SN6SGIeNlNF7ti6xOBK3xpZINQX6npn98PdgNOFviQJOt+3
lJmOUoby7GX5nvvSmMGXTg/rSacyW+tV29Zo6NoiXFk97X5xJ0n+4e75ksVAy3VsyzgpYJs72rfr
rtAkuvHATOfgAQm2fI5qPGdjkKMv+3KMTUizo4CIz83r+jcvAOMBB0stpopGK4UYnj/taEMMmmux
rK3YpWAzUXjYwZXFZKLUqzANg0g923c1q4qxUzV0VyfeG4p3n7KEYmMTaIV2+0rYvq15/scnOWFM
+v29t0FVxftKXLWYqNIc8yzSEmr0IkI8A29DNBHR7oT7cLXIVzIDxluibwZXrRmluXC7SM5+sfn4
XBG88RHQYZjJw2AFSnMg7yisEe20vJzzYkynGlgjKKgC6AsZFVUZeCwrVxkPhNqZ0NvBuVaoJf+B
G7O/zwCkJg9yVo8pAnMTLxBQcjRE+DXyxnKWM8ozMQw4KsDgQKVqvCIY1n0kyvG4vv+VFic4jZkM
BgI74xLUiQlVsNzCpbVTdNB1O+MCNv/Yj7zC5o7ULQLgTCIDgEMSBlgWntOPI3mNjTqVmSChe5vl
5N1k9EPc+1AMAF7aRo8TM5ORx65s+qWGhyrFOsk1WFp4J0lP6p4sBv6MKcx6RcFJtpBju5GtoXSK
ZxrvzuQY381qZn5Ft05MClbEnuLCrk9H9I7y9n/yDO8WicxEqEWu90UGEa8opZcvHUlHqzRcLppz
Ps8NqmZypKTsjTiEnNHbnTXvI9uuBpKjeaTkHdpy8PRldbcwbibKNKrsGqj4OuCJxIJLB1FFT2i3
Lzfvt5gSm0miSs8kpcGqzFoDkkrnbO9v/Nm3IWwHEa61e+VVYZevj5k8BiWmOpjErsAhyreNuj5m
TQ669dRgk8Q7xgiwBY2X9FuMD2cSGcxIymlosDJGPl1etRVm09A49WyesreE/Lu7cSaKAYtrii0D
tYzDTGjEq2OPF1o4MUuDKgwm8+jOZw4eLgYxM4EMYpTX4DKuNAgUPO1j5+9dFLymx/onNqL+L3oE
/jxJA3wekmJipYkkKew7qAvMQMVYNsKZLFlPrk6U56i0O2nbZLbxxlHtT+D4LoyJZ/qqUzoxKeHV
oO0ebCR2sK/BfEbNBP9wbsiFTPR3YVTzmReYq67MsPkKwii73vRQRSSyN+hsqltaEuKJ+xN8v4tj
bvyyVqpu6iGurh4ae7SkbUk3CNu6/3Cx0D090E0uNudA/wwzvgtlPC/KL1k6gCQLvX14svQm1qLV
owvOKOzOm1bcePRPYPkujnE7MV6ZYt9WMBaQf2kk/yGgo299XyeejTD+llfdJezzFuDV2y5YNpUn
AXvtLOu+lIWEzndVGC8bK9D9KzpUwQSwYCW5cw0xETHuldZqRUQCPPOgn//73fxdHnM360bcaKsa
8mx571enZEUmH4kqLnxwzJB9nowTyHsq6faJsr+qF57B/QlO39RgKaML3P2TVuLrYF4Y43cCPAsh
zU/QwSlOFh10jjyOfbMPkxUmaaaCnpr/evkRuf1TzkNbzne5MbHOUKILk1osWiiEse9dfFJ6W1u5
6WuBFz+PCW0h0v1+eMy9vFIvejYZkPXq2ys00wWbDuNvt+VfnHNbiJ++i2KAQY/AqmAEOLiVSbBl
rH2KIIeXpllIHH6XwuBBlF2V5mpAyqt/bl8/RsckU7Ft7UqjL7qjY2nkHWs7HlfvO3+32vs72yr3
lFtkbf+LkOD7b2FwQ7tce/SGU8O/aKT1/ko2ckrApMcrEyyk274LYpAjEVKjnUbcmHSjtd3HG90y
dSvXiM1tReFg4W398sw4WzEO6ybskDwkO7voiPEw/kx4Uyq8i1KhqD+TMtWiIvc9NUsMf9qGZ2Kl
4f5EPC/W0AP8ygHePx9f346PpTbOqwAbygV8p/MQOiqpHsC5GKLxylGfu8jnFySoU90BXnYFVi1h
BCK64gzR4hyV2weUOXXLFp9MDKBxvG4hc/9dNyYGEEqpFlJ6krhUgg80YYHCGAxIBw8LSjYPaNrh
3pa8e0xhMEVvgyYse6hnA473Psn8fmNxY1IODisMnIR1aQTNBCnY477NRoJsVJMRsnpRPSAlKgA8
WOZEGgqDLPU4mmknw0qm/avxXKKG1HJzNAsvsu+fi4GMKro2Qd/XNNI+2xNSUQO4kPwkcu6bPO/w
GMCYcilsepOiJGgOdznnr/OgnqUgzoqoEroOWmSvV40Y20th1cYGq5qvrvluru/rwpPGMgHm2Itt
qtXtzDpbeDVd6VcrEWld8zd4cTyXnQDE9i7dlGWIokuhUQdzBb92y3fcZLxs3cJk+jdLYPmF27G6
qKDrl08aivlnrQLTkkn2KD/VZBNuhWOVO4NXwn3BtsSJDHmgwVIPl7lWy2OB+0RG/cHHcgw0Wl3w
VMl8HQQXLVrtJfJitaCuyn0OGHPuF5UBDylP2iSjV1naOMpknVZWatjqxH2m8L4kAx9igJC0rSCH
khhMkY13UeoimYgQi6ORSIHhDtyrDHCI9TRmMpZeoZXm1TcxNXpQH6cPZMFC1MS4mTBeMMCyMEnd
gGcmfYChW8EvPg1ypFK45WeeVgyEGLqSZYIKMb31etb3ri05feugSjQ5zrpReY8j+ufuHSLzWKmk
65ho9C37qoqI73dTQQQPpA0DtmtVawt8Buu1zt0PysNjdpYwTJWsGyV6mFFHisAChUhi/8ZohH0f
xJYBGZx3sgTeLIHt/kuuQ1z1yYjguKXkP6tnpbY4Xv0PunzJYFIdnSm2Y9T0FLx2w5uD3APhj74t
+++XECbFURpZNUwBhJxpe2ZtbTIL3UCPaAXa5tjCy8N+6qZ/msWXOCa80ZNeFuoRUcDOx4pB36pt
uu6Xd3Q8KQwoaVouaxPowE6vhUAC7Aq7//EXqk8U67+0YMCoayQjESv8/QRbj2RbfMSoG5p6OGJu
ldt7h8UAUXnthmAYbgZQ/zDdCeNF+Afdn80v08ofywvpH6wRK1noerzf8QtHy+UA6ktLJrYZ9SxQ
qhbi3T227HpYjsxN+/I+FANKlxxE0YpKNTzjgkaH8P4E1ranEOx67zjT4xZ7K37z/GrxvY5dYIIq
wX01FiNWidI3jT7hSRSR+CF5TN+Fv5R9u8mdBENNx3jNayyUF9REy4MhiSDcVyS0ecIrZs8jQ0W7
ulRWEkJRzBilG6SAP8LK2qcoWIWP+424O6wsLEZ6eNOwl6wgaYglCO1D/fDovHTekXcAC1eBKiiC
IAq6ij2LKnPqaaYKetiECBca6zzZcURMkFwWWGaHvdfY9tavh9jWHgPenbBw8KqIUzcVScWSErb3
oxm6NCyvJr72vvzo3oKH1Xb7W46J+sRB56U79ZskBgAwTh5ORQRJlYsV3/HJdBKQ/YLbsCWGVbn3
HWUp9EObvmqKOFHMHOnMXXdNSwWXAaw4waSTX+ZOJ5EpxCNYRqvCobMUtLvX0+PKHzTSeS+oM3Dn
dhbuI7QNCCBxxFoHRVaZnzCGw1ApwQrh0VZ6/BzWzYVc1gjGdMHLNqCJxrbJad/z0JzeQAxAQWlD
EmRwwwjibZJvZtdCn2QrPRDNE7KRTreTNuUmItLbM8+BFra3G6aIpW84XEEA8DJQlK1iLR9KGYLs
EYtByx8CrbZWrynZa5itmciKZD86/Jvsi5H1Fl+QNZe3AuVgMHQiPvGAa6H3+fsPYlwoFs28SVeS
eaqd8NFP3cu2tj7C9Yroj2lKusfYuWIantenRf/qH+c9OwbmKwd9FKihgGNIL8Q8JA+w6CPvmy6A
w+yoNYGJOozWrGsxVM3TLt60zmhaXe+ajwqpT+BtzG26sX4bX3nQcF8zjW12yMNEVcpCox9Y2vY/
ZLuvSexmlqph1blsOdr5anMTSTyhDEpEfbqKpwyq2tVmhY2Mj5RT6D42/BlemQK6NAxFUxR4Ckte
MGA+srmWSXA6C87pFFlIKJ55/c43uofvZvFdCOMdGlqkzKKCkNfz/i/X3RkWnd7DKLLYkWx99XwX
k8lo291vMAMWrqP9E3Z6Yrbvx+Pjo7zNnhAkP2OVMNluLy62NWCRPO9Ndcuy3/uJ9FPMkCK8YAFF
oOIn2uhI/fykY70dpkbPPaaKT97jFk0G03YrWpODCe1tCIqn+99hIWTDGamGYRoAahVs1d9/wHQJ
VamqggBJ+sntOqKup3X/XowkXV/3q3dezXfhEflNHks0EpZyc+07M8ANlG8uNQHNkuCU29Iyregx
fC/I8FpZEsd5FyJGUzDBqKnLKtbWQ9fvWl7Kwhjya67QIS+6kkuxwEcDGliQg7w/4Gu/oADM+7YL
DXq4BHCro/kXrUqIjL8LDes0iOtLr5wQ1og2+qNQbS7tYP/4oydXp3V03IrHH/e/58KE5XehTGys
5VEggp9UAWDAqLEPDHsY/wrsjeufdyCT+vXrurb/H2lftty6kmP7RYzgPLxypkbLlmzZLwx7e5sz
Kc7D1/ei+94+UoqlrK6OU2dXVewIgZkJIJHAwkLfuSUmL61WGLt0kDNdu+iH18ffsXTON4snbE9l
uI5pSnyHOBOYFqvUjA7BwX/y9PGcW/Kb+MUcH4u891q3KydMiQev1xiXrXjEDKWPC0bTe1Vg00LE
WVEIe71ZFmEuQczXaSFBiKntP+S/z1MKfhKkng+P13IfttyshYQOhHWuDBXfiUfVCffPT8KK+X4s
gKacJHh6jC6Kz2qQMO3ZjwbPJ8EEQBbwWNHcDKv+nIKGoqc4mwVAMJaFMe0Kr2o8q5DMGsmYFcyU
jtg9dD4CkjsPyt4edWbufVk/Y3CRY0jGC7sGfUKOAYiCR1n04rZeyScskhFBX59Jw2wc2czXN7fn
lwYIobOtlxhPb3PL4O70Eq5CC7kmypku8Dfcrp4wzSxo8yhOsPruHH3KK1jm4A76M3yu9fS2Kbwd
+o5DWvFuyfXd7DlhiHjQ4K/nPZ/7qUx7L7lHT2YAhQan8MzVvvoZv+YdB/MjNfe7aC1X+02YpDDW
ct6CDWEuYgZIoL+mL54+HSwre/oUNzMNjqH9J1XE230mbFQUlE6ZFJxybdm5eYTzA6Gsbr0rNH1e
KO9BksJyIgIZ5LrIjjFZi+I8UDmcKMzni1t7DsZxoK8WLJ5uZI46rWa/QDh1K3B+SV6FC0UUKA03
QSBoR0AX6EGHnkGSJJvgc0cuO3dyA085ao500bVerZMICAsU+YBVhVhUZbcXmxO9dMdvvpXj+pB+
zBh+WhpxKS662VnCUpUpKxQMoBVRFQOLfOKWTucOb4WhPf9FzR0UkLr1eTpV2wS7rHkHaa94qpVa
4o7i8JfN52rphNHyTYgZERk+JEGdeGt33oCRSfCT0WazETCUcVWYqMez/0b1YvkKvRJNWG4Zyxkn
JRBdWq9AgQAmXDjViHiUBV8PzU8spAZuVYuwGh6DgIrLhcVCJ6PL4ZrYl/dVDbzOYU7vU8J/2tpI
LhspBKOT709Q5C0CclXvkCoGZnxGjKMnneJ5F1CUN2sjuWzUCkM3hAp+SN2WK/AI6LoDvDraJWbW
1NyKTIVy0yzU8m4lEgFnESZJlDSQKCET+mE7iec+vstovodktKmnJlPTHhIupi25gc7t5oG2eCAg
GKFlcpavrn9UUSUcQCRIlSDlOK7OVFe1zhvm8ffKfsK4QcZJ3cxmTMak8ZQuxwtXYgkvEGpZzHMJ
xM4MzDPzF0IU21NNXf+jb3oTjyNMObS/XRrcm2b1JK1NKihqOhYQ/HqeJwvYNgejL04MuMn/bCy8
w1YvjJkbqREbNF29Twbeag5h9XGT1r3YQzTopp9kg5tpTeHfN8D7WKA7e0H65KDSpsTPXuwurL3a
aOKizkY1RqIOQtkZtI+zPYLC2HNAx7LjAQ+gqC5tiYSricMk1cQWrma9lnsDZEjuXFKhEt0svW2v
LxGS6KaRKjUJVV48hu/hC/8toxjAvGN+ApVQ9xfH82D/SF6bQcOMWzYRoC/hRtonO3TvbdvXasOZ
Xx5ozxr9+RlX1mbHo9lzJ+uIsDeW4rz7ehXNveXJ1/9th0l6mzjouamd7ZW3OJBP6WDZAWeyYISW
+PxY1EKN/UZfSVKbBjPJZDA0z54c7ADsp+0Nuq5HBtT1BOpGqOsPzUTuCzC3Iglv1AG4kLK5hGfE
xU73UrNjPRTmXDBMaWa/Bhk8KtLaO7OpM/3xYn8hP4/OmXBIcRxIVdpgsQkmmCs6azSM+WwfBbN1
Sl8HUA0AvDnZDbgX7Ghtrl/cF+P9/Q3RwmS8Y6ILzZRmgY8+iAhPQrGswguLW0DG9KovBo8Jj3M6
DGxwf1r9+/HqaUEZmW1W2UsdjjX2PQHVaWshRWWDbcWLHC7T+T/vc0OMskF+ASN2P5E2hKN8/AG0
xRJeSg6TNh9jEZfq15+EOt+Ro2wl4ZVqoRB6TPUQjzHMVgcDEGjTrMcLoMTvmM9+G78PUxNhvgY8
nxSsbUxpmMD6HxrARzOoiTB63zp4FzXPmH1dai6r5yeK6cw7dKcuGqvILKpuoB6f9+Dq/cD6bRDF
mgZjzTfSl/gHvCQUCcuR3ZUI4onCdL4SChOUhDVkg7Wcp7c3DmR785xHkxq0Lj7or4QR6l+Fce1z
mSqiPeY8U4XMPb7PJ0zMptLt0naOuJbZoQnkesSy1lFuTmvRnFTTpMZZtPUQGp5jbmAacsoc8JwB
+x4wRe1rsNBCHJk/vauB8OFVNR7r5HIgqSl4pssCxp391piudSLW4EzFUAJ83kz3MGW40p9+jTDc
/abW4+a4914B/0cYiaGvpI4p+iSWEBebWzNVkW5SdQP9vVRJi5fEP8si4fSlClbCIIikX7QSgLDF
mcp1tfxmupIxr/Zq68ZKE0Gw7/++iz86zK5xNGdmn2fM1HmlHBNt5wi7KqaGU0cfsjR3awqo0Nu8
N1jZ+66ltdMJi9Hg1bKI+xUV27xkeWZ+85rbuRzxsd+21sUza8M+PmNmmYah3xtMt2g3O3T6rn5+
wKJEhfwuv6GuPoO4bAfNDwO/gmJi/PLcaed7duvxaxqeY4GPDeHElRzCiSSR2LaxH8AA1p1ZwhUj
MYlO5nyNJAMKEqDOzI3DwaSRkSz0LNzKJVwK13epL4xY3+t5e1bsdjsddqdZfQxqfL/kveYqvKzK
rMjzZLt213al4PepdKxXKIEVujzigc+8Rp54RqiAcOmbNkRxvi1JQxcwUEzmUXIRWI04PCkP/EJh
Z4n6hdMx3++T+8tSwrHF6/RaCHFyXRumjNoV0u946Y/6M9mBj3qd/WzPEUAGSCWY4+bfIPBbMsVr
scTBiWIh+5dpFrttzDCaWxdB8mr5x0avTQd0FhZGLkFlKPHX4iv8Wi5xO4hFOzH9mM0uTdFBzzPT
PYAVa2OdwMxDvVuXoq1/pN3FKk0tdT7Pz6s8A8slvCWbVXcCrRFN0GJ25loQEZR0WSKF7SxonqED
akIbmU3QBmKYhw64j0QnSZh/8F/rJrApt247FtVGbOd9xPyTdEapGT/f9PbWRfu+XhfhsSvt0qU1
3ikQU5ln1VFQeFSAiLisw+cg1k2TtpO/TSuPFkY47ikOWkngIRFZ0/NWQtLwzLhsqU+aKf8xTPd1
JsEbV/jXOaBT6HRaWZPxlqcAlRnom6d9z+L9eL0DhBMQhHLoRgHfg/y/nVmFMzxjKJ/Q67TLcelE
RTTISXMuHqVe4kQrEM20Q9ZDEJPrW+3Mg6fODpCpfaHZ4FKEdi2JOFSxY1QtbiFpekHMyaQGRgfb
HRwAoE3wcnP+UocyUS7/Jf99LZU4WI0fM2UoB+kYa/qYmJnDNsiYTJiLd5hpNngk/b5pme/5N0ll
EuV5Ch6QvBxPdhN1LfpfqlGSwNXLgcehAHZI5/TQljTz4paV6esYWYpRJEbrZj6IyEbn8aIXvfv1
BxBbHVcDwwwpPiCvzfIVFSv2XTM2mxZ5P9ySuuK8GSyAPuFhimn7vXTKygwXw8o5hSNHDrBaDrlT
qCAJB8qM/fa1eA4OYaqfTv1biDILRasW6FQ0RPX/yCPON8sAymwVyFvHF0R2IWfIZgdG5sK4vAGn
htzfaG9Wva5tJPCCFVbojMBvu8J/AE/HGFCBF0WMhdJ4hXziBz2bzNQ4yjEF+JgV9VA59La0aua8
8uj2X4eDOOnzUCrKWS8o+I1c4mrLKiX0AVFX8JAD6yM6X88YVMwdvyYo3LPoicc/OXj1VtPHqtm6
jPeD4eaPv2ABuXa7cuL5jwHJIM/h8QWBK72hl+gLjSmH17O4Oq/r1Xdgjy7l0JdeyjPkU5EADsGT
/Df7ff16uKA5NgNq5dgnT9GRN5HMHteZPb+UD/U6dKT3x0v8bbglLPpGILHEMc2jIO0YaBmwglyG
0U/7wYxctrOYU+Z9rl783cvK0sPX39w6apioYDagg0wADn38KUt3vshD5TUZDRY8aoe3V/A4yVyv
ZiVzZFizwkVox98MZ0nrCXeTbejq3uC27PHEokR8oGKQFiKbG+GEtU0po+E1DOECb8S88fd5P+fZ
L9bAWAD3g77Xpax2vn5uNh7LlAVB5YDt5YB0JtI+aquyDFsN/jFQDXtb7C4vohXbiqKnSH7vLKOz
UDE2sj1ll+/T0oRcYperixpLIQ+5Nec1b9UaI1bBuVkbgos3lXncssgOp7bu1LZzzE3bCZwYQUEc
ei+ppckAB+VOaghPj3fj/l33+1WYPoeNQMs8mXBQu8bPQ1EA5k35I6y1g2SsTrTWr/tc5a2Qu0RD
AdojlYUQvF0zFx5F0c/ri9mFlvyUOEDGqk+Kb0mjzqJx2oZ7Q/b4B412/ES7S+60bf4SoBx5mZME
Dv/nVtW1cuxSPpexXMFHJWn/tZ9noMe1mfuAw67CgXLq9wkdQiBh5mwpVWHWSf5xqNymAbCu+263
ynayqt0uO04WBnDi0c67FLn3l9itXJImOO8uuY8d94/r5Gd9TnaFjkEJuZ58+PZbEs3ACJSv5vhI
ezpgIsQLzYMvWtk/G60Q2q6mRYqZg6p/LCSdrfWG1RuLOWRPuDLgRR4r8T3yel6sLCoiB95aTiEr
hG3Qag0rhsxxLTr+IX7KN7416rGFYrkhrsBwCEwR+HwDZwJG+D3r5sIPgNcvP4+/4/4SIb6DeIty
QL8XBcf4aLhyklIvFIvfGIkZmZH9E1sNBiivaTNG7ts2CJmERqshgwEjasAczbQAGdawsdM/RztK
MKBuq/cfoqB/yrbLr1fj28F1U0v5/BzNzxNCCFrYMKsy6VgVSQSUTODmYI3w5FpQBrU/1gw60O3X
AK//6djtw3O2E41kpTr9tuf0VWrVCFZFV1s1HzFmr6xKTjdpEHRuFkV8igaWHwRq87cAZHpr5he1
b8BkDqubh2ru4NesAZy5SN2GyKPSQoeFdWtIrHAcBngKWD0hrInitiqVmJnTqNlz+9ElyD/Ie+nn
kzdTqzu5yFgp1Lak+/ecBqb0f8SSqI0uUYqmyhIGCQgzwRrFWN+UtmwjcqCxqC8ZmMZLYH4X8AeP
S/N2P5Oh14q4gKxuLq4dOtcW3P6UfBxnu9JRTQW7v/UivhV7pFtR1/yCevXr1qBhru4f1fOirz6E
0LHkMrLDlOBDXtcYS3f5tu2Pj+16vXYvIKmo9zlUTzb2499jXertycqO3PxOKN9xp+T03MVsW3dq
Bs+DdzyKOOgxud0WTBARw7btYXuK7m9zwJgjI4jN3ubBYvVdzCy4NFK/xR3QBE1UUTPSJI18FIR1
60usL4cnJjbCfanHZ95QV6GRmjZI3YwUd6iFgm+uP+1FM3UT07o8rxL7U/l0FU8yG1tz+4AaQ96X
9zU01whzsxaLZypHaoifVzHbCUl+ah3M/lGf/HcUL0Szx+St1ktPbEC5ye+3fpYnwuqAmJclEnEz
ZDmnBFqen9DBHmBax0//9W9g7e7qFliVoKkKCMOQOwVU9vaAi2ie8VCGxeninRteZ+O1fGQcdl2N
eP9RLg/hTplU5EpEQNRlvPLvOv7iOOszLhrKUzDP4EG/W4CwFMWtXu+2fm1oT617Ec3HQu+7wrRb
ocQ1rQw9iwIDhG6HI3/6sr/il3Qy0zXnTMaqQfXctgzFQe/Fi+QZcedSxM854VsDAhIfXXaKhP5k
niOnhURNLciVKlYnfhV7W+a8b52s1NPGQFLFnKw01OVIZ/Xp7wWc4CizWLlTOZiISomWfikWyO+Q
UXGDAgOazv1GU1evv7JjQrQUqdVJ2Pc/yp9iV+4aL7Q5wHKDY7axMWkTXsWY7GQX6MpWcuIdKJpx
iZ5S/c1AByQ4z1iQHAJqwhqvIAs/uZLD29E+puRh7l/GGsaqXH0pcdmUl0EQqgBfyu0ru0aUM1NU
TwBOq2Zo+55vcztxn4KsvKWd1YJ+Xksma3h9IvslshTVSXN5IwqMAVcAEgRnDNnj9chGJGkKXrHO
DendN+pVYRVrwZvfq491ZsEBYgdANQv/Jygy0Ou3NilPeRUKalyf2NWW2cfHyWY/9wCOy0bmNnPN
Gb6vmRFixlsLIHfmwWD11MiNxvq86KX9k3ou2CYkYJ0Cm4rOXdoldU7a4ImhQK+JryvyvgCVbN2c
wOfqHeMXKdDrd8V5UfHc2ysm//x4N+5RedAHDWoryLBkVvjN211pbsKFg5QqbXMaoZlP6IgVTT43
yu0Y69rp8vGj7g4S3H5kc8ZJ8rK1asVWq9eu5PEUju/7FPv8KRqvIknJahzmWt0ejMRl4Omrq/o0
GvmxlXUMUyqMyWnN8ZwcRy+0NLOgxJz3VRhC5nwcV8uv2rgA6eyvTA0IoMumRdlCMHEjWEjZzT0+
G2EmXbZycNI/3vrfVyvhNNBUKnKczGkSz4lEtN/6gxoBE1mf+tVoiFb7t9RZSb+YrVtajZk+BWvh
a9BTnTNYuzMi/CkYvddZrDegLDXskhdaMmXxkxCLIEeKCdu8So75ZCpZZASpbk+VmXqDyZni3xB9
BhMKHhUS8JbqRUbmqfvE60G98oxGP0CYDWGPUMISXUz90ClPooXIEWkW3GksgCzodiY9q9b7qlYW
RXvicr10yhP3xWLogqUZtd3AayrGRc9RyhJZoCpMabNGNlOxRWPdIds66OU6pWnpfbSODxI0pHhx
x8poMb/VmIEbKrXrqva0ziZ9AgbQ6/YYQfk87keUt6YAF02mdxvzsuK2Fe2hOpvAtcpo6GdHpo1D
AxoiRvyPW+FRx6lKKwb9KejN5jxabGwJTvG3zgF83iKPPm4C4FhUozddjppHJ4MZ3LMi0jwIGuf+
foV8MExDIU6XtOyOReydJ2hD8+Xv0XvWb4qXx6ZxB9mdRSEMlHDiyKWyJA6xlVuum6KqQ2+P7FQb
1VFX6qp/VVeBy5m5yViKFaEPu/Q4Q3MK77JrvdDlMfVGowU4dzuOSvucy0dnCC/AURL3pYRuyiTC
Xx+HvfZSVHq9GrzaKA3x6G9URq8CvVtlm817743rcBVxFCdx55+BKsCtqah4IqAxRSbB2m0x5sng
KyxARCjb6CCEnREce8w37ACc3ry15gQTeAmRiaGORL9LOf4KVyU093KcCKzBHH5decc2zqK+UXLu
uIVUYLJE58yj8snpNoZGoW/DcRIgi70jpyfWpANDchIs/OdzzvSO+g+1Bnnnn/77g6AbKAsC30QO
ROwUP05L2Wcx9A5Q3MI4fmw/wOeWGJPR2r1Tmumuctbuy8tuB87Q5O2xWt6lBWbxc2stq7IiBydA
hPPj0BSKWmE/1EoPz9M6coad6HKou76Ac5iiemSqEcIUUFfg+YAbEaEtEQkg4E1SRqoBhzvjKQRA
6t/HqyEdGfn7hGZPclDmQtQAUP2tgp4C+RWvW6uSQ4n75lvsxmXdLoPM3WqtUMbdiGV8cOvQHM2W
ciiUbSLDykwZg7Jk8Puc6Zvalnt/vEt3BEXENv3mpq9soJFGTNnq8Psz1EbBv/1OXHWeHkZGQZFF
vmZIUUQwogn9RbloEOVvvyJL2saU64O2VcTVdYl8SRjn3+d/QlvVdJ7WeUATMP/91V5FY9K20qxS
Mwe4Ai5pFVNfzXaDXOk8kwz/vFJOh6LEv+i3K4mTH+Y9q2BJtVWjCxtkdBiGjn8C/Q9eVtZoDzv6
bJPZ8h6pNBG4xZMiVFmGZaKTRTaYT1d9/qasaz5qQgR8DO5bxBiCLJJUEQkj18kwN7du2W3+whnF
qgM5bYwm73VPiYEXDPRGFKEVcRQNipgDdZ6/J2vFAiEiv6Zh1mgyCMXQOkXFuBnIYEvQb+nhrqVt
2F1wAuIJlF6VOfch4CFD2E6YKmzDpNysenhPGngtOUD7jTpNzkI8cCOH2C20hfAiIwNYHuC9JH56
gSc4yVOl+ztaZn7+pTsVuFoRsWdMcvGrPMKKAM33KY/gxfO4+m3iYo+mScIMdfx2VuvIlPQbKhUF
bZ8IGxELqbrUc7/jMRvMZ7SsiLaAhuz8mfaeX/AANwdCXJNynnPVFELQOni2vxJDwGAvShC2YO83
IuZPuHIygYSsWswA6C+vtsHaNzur91jKNbng+69l/IZiVzJiYOZkjKAVj9Fz66SvmkmjzVgUgLgJ
pVoETgpZ0FPigPdZMHcdBZ0zA6TBHnss2s/P+nD1/WhgvBRihp+vf+KnwplGkEA9lrAUfans1QqI
6Ev1Ob7x4QDmbPnMQfv8POh/V5ozc+s9FkVbDOFMlLHIuwFsN0dTGu2+NYrj499fCiqAEpE0UUSu
A2iC2Ztd7VaaZGGHebxQ2pkSLtL/1iZP7bteuI1vhBBH0uRj2aU9hITmxdI2/8clEKfBKqVUji1+
vcDDhDdslEgldKzSouC7wgCCoptVEGcRxFGX1Dmg8kA7vh5ec0+yORez9GjTYBb9yNWREI69n4Qe
TgvrmWOXDJRbx4tjUvZs0e1eySBcOs6DLaIYa3l9VSCDNRCvgP+pARPe5vBvTONcdFxX8mY9v1Iz
TY4acCtiTZHrbZVnwELRMLk+78zN6efx0miSCHdfTJeqjxL0IvGH1Ba9zQQMDC03Stu9+RuuViOG
SRGrDVYTe7UebVa0VkSqVRJ+fqymFjQ3OJ7tOtjl3vGIPk+x0A+Pt2pZ0TQAVoCVAjMjIWVK1Lxq
JGlmDsl9vfjbhuapoKGUloQALiCBDQoVNTQJ3O5VV7RKrBZoRxgN1RktDi+jAEDLihJHLDnKazGk
0VzaEU4AzSWqE7m+rTnB/vFmLenVtQDCYvw6UJhmggDkSH/KE3/+E69GmlkuxSrXQggz8Yu+GQcW
QthUj59qXTgUnrznVoFZuzRSPdqOEYYSl6i7ywNk8Q638d3Co4XzywJAYaIgT4msKeH1UYMH1ndA
q9SEIRORLnrxhJjo8ancpc1npwyaT1RP8UJBVZ9YRSN3cVL5wjyL7iyY1Vu+lozBuGCG2utBgItp
/5OHHqhFAbsTkIhC5pNQhIkNxqbAcKYj+Nq3erAqBmdYdTvDZbOZgvCbsVtj2NNO666d6HehV2IJ
1RgLP/aZWAXJ7tmUWD1+wQDBCxBJ5s8BmJyfnxS0AalRuyqKIhJwKLTo9j4TOu/01QcQOw1mvbBT
CnwAdnqycQW+vjZmAspz/enp+ZnbvfyEVmj90PCsd53gvwuf89woKc+1MsKy887vM/YSz9chJMeZ
kZ1kgEgvwCqvdobF4bj9Y7yT0ILf6tRVL73mfrPs/086cdpSx0dxw0P6K2YBnNc2lxi+BxJM532F
oulLOfdQ5g6t/LEYa1yLJU4bLUhcI9cQ6wOion7nK7CXzM1wj61nyTdfSyGOdIguIhtUkMLK5n5G
cWKSbeCB0vOxmDuAD3mExH2p1E3LpB3k1JhzjAFE2/653UqpibrI4ZviQ3+LVeRr9XpRxK2WNEnD
SCmEiZgMgCRZqguu/6Q9fwFg89Fb8ZtvIlyfkQkDVtytM/mp4GZQ8sWILuiHbTBYN/8L2GZgvvys
Tp8n5I8pF680X3p33wjqWAyNQz5dIukKMcRClhK1/+8Q7/xLUawgTaU6M4ZzcOejADGz+DRyqH1i
2FVm6X/+JEDvg6anci9Wg2JcbcaWCvVfud+Advd6ANbZn4vz8/NN9XnLzgdFEAGMt6KEm/z2Ehf4
IC3GDEmg2uIPl82AvsJj4YR2+FZ5du3UeuD5f3JHMFbRHpg4szCBuvYoWjSb2t2mXX0EoUXxkBXJ
lOIjhH26EQBtSF+ybXLStiWkBXa4Lp8YmsylC1ngBBbREXpuARq7XfilVwuV7Uq0x55rI/cmrxf1
sTJXl96i6MQdHmI2kmtRhMnzPSPImVKIR1TTJk96y73Q4EpH+/hRwBaKkMlH7lK1A1BFP97Ypcjm
WjBxuJ0KeKswXUBft4ks2AX6QuIVzdUsCAGWQOCBy0YBCXp0u5H5II5x13Tsca1JVu34f3xcn3sK
k8OCo5HEOcrEiaEHAFiCWylhpJbClEsDKGZ5nZvMrLN0rdIlL96Ouqjar493buFuupVH3k1yrkSc
JA5H0UmbF2kyO3ccbRjhTJkGzL87fuFfN0Kbx4j+ktQxabm5O6yCht9XUIJRRSDokFEhNNRvZLlt
QwWgp9BgDd+Z/6k8wZ7/OzSGyh54J1xRnOzC/QRgl4CAC7XwOZNDpA38gVdAEtX2xya1t7KMxm0t
NNSzNZ1eapcibFb8W7tHzxBUBliMmZKahMDKXM5lRSv2Rw2zp3zHVkbKNTif0gMBv6+xq+dcyVx6
sR4hYC3pHe3uu/da+HphfvqqyBmx5PnUQ36JR9Xvj+zoqtFod/W6MIZLpbfvQetU7b5dq+DrALxi
xBi2/JNK5n1vebcfQPiV5sLFVSqFwxE4Crs7tgmyPInVOrXRPO0lW7A/MNnQnCfcjuauS93GGJy5
MUsuaPSjdy0E0FWEUaIo/9KEIIF2a56BP2btqCTQVaBGGiOtEb+OOgOIR3WOY0eOY70Wn8tzUze6
MBn+tNPa58Zo/XeK3S6e+NWHEE+TMimKKYuK4SjtO9STsf/ccw3QFdoZOCdDcjjFiTwrsdEF4KDp
N1PyzFV2Mxl10ppNaU+Ir/chFxiAbT7+tEV1gUUr4tzFxMmEOddxDHgUCiFHoSvQbl5+j806zD4f
C5k9+p3CS4jmYbkz8pRQCVVoRomLcQ75wDF6kUeG6rORKaM3rfCbjRbTmkcW9xsQFRVQMoD42fnv
rywsH5Kuz9p4wIjQPF4J9ZR8jmGcU9z/4t5dSSH2btAEP1W4EnuXtOLG78VgfRHC0C6kRnt5vIPi
fQQHVVYkQWMRFQC3RshSWzavogZbKHdmZ2MM+op3eId1/BNjYwT6GdpiD3/M2GNXwDaO+8IJNm+J
N9raR2sH3sVqbc7p7fwn/JQUo249/NlZL5E9k789/taFbNLttxLHLYiDIMoXeICYD/UCHA2crA/+
NrgcEp7X1dL1g+dmS6PwumvI+rX2qy0i4gq/jIVIBjPRkblsI/aj8F86wVPzvQTG/uzpwsHLPF7o
4vlfCSRijCJRORCzpcNR6aIR7/Khsoq2qzxZjSTKlfFrIncmpAC6Di4KGXZKLK7i8yYLomo4Fla/
amzeyZ84k/kjv8ynm/8UG9nOndp9vMBFu70SSiywYwYZ7b45/CfT++vYFyLjUhXipqpDSQ8LIdCT
BE3jj4Uu3fVQ9X+WSjyosiKv1TzEUvm+sAZXajD/YdhXbl/YVY5nnMX7etdbTEbzGsvn+T+CyUIR
1w6S5Avw0qzU7HlMaRkLS2V6ijP8F+bxjxjyMgC2JW2by3BUtaexeEo01ejYVeTrvPIdvHd5qCvc
C0MLDPj5Z+80CMNpZHQsAvmvEVaZ+XzCtQHERqwbZJqhNKLeRA5fRiacsScNk9H4dssiSMgDE/hh
U+Se6vxdqz9LxWM+A+aHH9ZiwRiySIvWl6JK4F//+ThCvbmK6fJEgCllvhXETt0emvioiubYe5ml
tIaa2IUpJeu4VfUGc2y0/zUUAC7rSj6h6Uyk5X3D4OgveYAepKzYJIrVXCpDudAY2uZ9vj8HwHyB
akPh89fTX91NjJB3nVjh1vDFMz+6cvsuM6keOo+t6F8c9z9iiCvQl4McDG01nDBji+Ib+m3wIHlp
sn0tYVJBbEoIeYA+H1Qzha5JUAhVBPQb8UemuGyxHxgMKorWXNIZfMRRbJy2B8RtFjFiqfJdMxw7
vCLEJDRy35aY4tAOtITasuPENJf/v92E2g/g7+k4tsWtkBR2HG0SbVeW8ftFe9JiNw8u64l9F6bn
jF3Fjeu3rRkz9YpRN6XG/AeLFkHbLQFUyMoKOUIyUsNmkIoR7kUph08x6mY54mAOF5nbdFmGSXqP
dWBWWlLTrgXOMcWVptWNJsZhiddpsKvlJ4Ft9ASzyyM7KlYZn1KELd0VAMmihwmvbu6ul0/FkEh+
KHxY8GdQfNWhx/aq3paK0389XtWSIDw/58c9wNGKSByoz0i9yl/68TiUpYk0gt4w7QlFOHcqor0q
0rz1fUIW84hUTNxAAV4EFJXwDGOSNqLfCeNxKhQnaU/9kNnZ1BlquxK0tXbhVkL0o+W19XiVS3fR
tVjiEgy4RgCfkDIeI/6g1KuoPCeJ/VjEknpciSAHtU7SgGo/I4/Hrj733b6qAHsP7SgVdTU5Vgnt
dl06N0BIOaAH5vqJRNg8E/kluLmZ8diEgBEnePYpB7511b51w4pW2boXJgO1jFiZQ7DMKyR2EW0+
QxyGLBIlyIRUdsd/Ch8FrysJ5d64d2S3ckgTU8F0GAWQw6AtV/mYlPOlMMbnxwd1/5q5FUK48qZL
pXSMecT+Il8avOizK6YYWYo6LACuIQaTzlgFmNuZYePWXWgJN7JdLOCROqDIoX4h+hmALB+siTGD
WmemzivOfPTNjK+ZtFbG7xEZhEvImFKA7iAxdsPmTxj9Ff25yS9XLy4venxhBrhp+rY3Stq23Ovv
7fcSe1/0USQp/QSPUzyN06Fxa7OT9YI35eB/nbG8lUQcQBZIfd2XkFQpXqh6iVRaSfCGEqTBxqyd
yxSEyUKaD/JwQSBdr0CDye5YLIoJk0HDypJ0K3ShW1+sqnsZBPR19O1Lzjq5avc1q/egXtXQry+y
RhAg0eI7Deu1ncHln3H+GQq9nqFdKaSUpu99E3p2kQZEDw8mLmm/AfzVvdJ3qioPNT8e25HzLbUq
weJzQVNtl8R/H2v+QhFw9hYYCzd3CaFFnHCDQsGptQIqwKNY4YoeDG6wg8JSxhdNep5k61LuOznU
E+alCiQDE3Ok4nBhDmg4laOfWFrHYfwnU78V/iDm73J7lgWDaQO7aCgKsuAGrj+TbBAJOIzYHn2R
P3ZiwtucPFmNUkYrTVKTp3BsIvPxtvxiOm9vdtx/AOKj45LFpUROAqhwK2WJIoLUDj0RDAjZQP3y
9fUlGl9Pm7e3t/f3993uc3WaJ+ShVpMa34/lLxwL5COPw812Aac+78eVBlxCWe41bpKO4SYDaEh2
BluyayPbBk7kNGsBlOvCc+ZMruxxVrGXLdZBUSFdxafWffwpC69+FRPY5pI/XBYLAOztp0RaoMqp
lsrgELiA5qopLT+wcot5r11q7vs+FlAFtKzhDc6jDQhAg1tZ/8XZd/Q2znTN/iICzGHbTVJZsi3R
YTbEODVzzr/+Fr14x6II8T4fMBgPZuHT3exwQp0qwQs0v6g19cJvvTcotq5REj9CBmpdLGQWZmAG
sIR2NPQCajK6NiePZc9LgQTZNxUYM3TP1mCTekXB9EuG8ha0vkDHsAgon6ljwqSEBcSBhv827brQ
aq3NMmAxwR96KB4uJygbgdqW9tTwybu9GVv0ycUmuFaeyof1ek3XW8takQCTh+TOwrs6ExBej2Zy
8L2hTTg+zdSLRnwrbczSAUuDfwnWlObgnY+QTdoutgjfXmxXRqfgROxoweg6LAECzmf6p3/PI0t6
kfbDMUHl9rkCwvrMzvc38Exm79roJB3A+wFCcC/HuoNK+M/hZJ9OIDE6eZQbVeXex0UHUk6XSLop
jibW/QySpb8iqlnrR+WhJv9Z8M0QxgGh+QZRigFZw8neK5JIZX1XqmjGqJ8OdrGPfHv/ItqGtRqA
MBa+gAwIv/utli2EEOM3nd5qvw1PbhUPWCSBE2F4EEyRpgfjXDSrPET8b1fS6/1ln8kyYZagkQUt
BlgB+WkY0Rl1nvp8hRMWo12jMZx2IK760LGD+6L5NHjydmH/fN/orVeKqhk4u0bIFf5MWzq1LuBa
v2P6JRu1Ly0nWy3BdubOzZWJ0Wn6dTMnvtElretqkMCQtwbOTmD7Fkcb8vLCqLwGfczCW7RocXJS
Bz6spYiBjq0D6WlLoZJ6LHahIzyJZmpjg66Tw1ID8c/1N9kpsgFcAGqBSKKgJng9S1XIe0AESswS
QNJm51HDyum7Z3rmyOORkdhOwTzwhLbZbb4qDy3UnsY1iFeM8PYTRPzWgQlaI2VVgBkhAPlkACTP
OPoa/8pWaHuGmttLbzLa7pRNdOA2FVreXeptcgvEatwij8Lszvg1ocnWV+Mi9jmt0EYtCPbopKcl
YPcN2xFO9cjQB/QlCNLR+z3xljVUNSswE2qXypSptHMfuKfMBkcjWkqHdfjHM4c125Yr4aW0C6Lv
UuAbPFKtqlWIj+g+iVgHHtQI7rFdfldH25PPOYLB0WaJfNhIVXn9OQO98RM98nUg9Hv0Mv0pNpo9
7EWLMEjhUvfl/imcSY1hKX6Zm5wRmIujIQn0S201+xJVa1uzkAcihvU3Rb9/sPJGDqxF2bMZGP+1
3clJYW7pyYWEaaro6q026dEHLKghhfWSb5pVc3St+xOduU9HBA1CCMQSSGBMXKOh8PUyiDr94q4C
U1pXO3xYm1/nCy7YkpnJAybpuYCsKczADVx3G/ZogH8vo9rb/dnMVHOBXfo1nUl8GumIE/K21S+v
CVqAPTt8dDfGEzuo+5EqISEankgkNd8WGyHHXzzdnpKBuguoIgwDucTr7anClU8jpdcv1T7fqtA8
jMzCkk1t1Z/DD+Xh/jTHzTc1BqZxZC9kQD61aaM7H7g5KNU94yLlli8T3FAoorGEDIu0OTPe7Mhp
/j9Lk/VkleSlAwuMiwGdSKp4jEKTXjLD+qxarUDFBZduvMJuJ6aCekka6dv1ye4vwTdWDXFiXJJ9
cFbPojn8n1bufwam1f4q7YXeHQ2oB24t2NwT2/O2vLDZ5+INRUagAQSTYuASmdyjKmOG1qi5Abgf
/zffip/Fd/CUWOLTYk/p3PeBlwAsiqYjyJuy99axK9da1UI0G1q/T8GHVhFkySPSemT4qy0s3uzl
9NvaJMdRhWrjK25tID1HBJ6IOUmhdAsmh5125ENa/JECIsZkKcKfefhGV+h/k5y85EHN6a4owKxx
qk7BWf4Uvuolgv25C+q3jcnjaqSZJvhhY8Ch9RrS/lWO+qn4Tu1qiSFjbotDhPoHgA7KginsQPBd
dGjGCTgywxKSOK2zER96E2Kw5V6wAFWMnPt3xUyiCPhE1L3BGgYqKMTi1zdTxDcJp1cwyG9Byw6A
5LBWdjXeTw9VYcCjQTwfAwMggZQ1o/WufV/qHZoLVK9GMFnbpKpY14MxE3wVKWGPRLM8W3ovV+rm
5SiaMQSsIidY5f/5LgEOYiyeAVMCvpZpz2CvF7EwaGAp1PjBdsVNXgjb4ZurWvv+At9+UGMU+sXa
6qAwQ83men0LNS/LOgMxI29kW/ihH/nAtHWcAOeXiR2/4EqPv+3qhgTzhyEgi4EIQcAumrhBvRSq
Pp+F4iXicAmHbZGYqasUlijVEr0/MfnmTCANr+IikxDow4ueFqMgIFwH/SApF244CvmWz3Z6sMkM
okGy2OVeXPfT99dGcOABM2HnoXtQwGYtOvDSqCatuk+e/a3XmnvOIjo4AirY+PlV/E3TtaGf24Ly
+aPPdn3nk9q1XWbWpVlB+wRI+qK0opjUL2FEqsZSczjmMWpgThfuJLaA0Ll5TDFLPKHwK8HfL928
OXJdVHEyRpSJp7tWXvZQRtGQRgyymrMiP8jXnpgxK697d2HnzFkGWwcAhGgXGan9rneOrHSS4oJV
6IKWF2EldiFIhCQx25QdFhm0KvFKK8PkUTH6pUL/3KdVRgAg3D4DNM1TUGrLFTkLkBUD/AY4CYFw
rkv4cKskjgR66EPs2XW6ZUB3B4eBbQP9lBghzUFU3VJeWHscHTyivBv9bhjssiBMfRBqj6rZH5Gt
Q92SGh+qBFz6HH37+SGuXIq0cx29sZg2CqlDqu/E12SryI+8PowcvW5rF/pewr/u7+FbP/5nB4Nz
Dur0sgJSs+s1VmVfgUuBdFzAiw+InwpANSOI2OUZW2dl1ZsFKIvNsJBAmaKUj1Wk8mbY52emxrUp
Cq5OFcM12zj5jscZyixNaSXFGngApFgiuaHIpIGE+eb+uG8BICPWzgAyDf7siPKe+JOSJ7bqwPTI
Ac1vtDFEIT6KnLrxoiiHYnhNmw6U+ZLb2UaGswaXOLOVOCgXlu/WkwGOVwHlLILBMZM8vdyaVCqz
oBjcSxbEKamE9DHAkZWLlkBBl+T4kqFaPXja8yK3z23yBaZ1RO6Qm5bBcjT1BWVXlXK+4JkTpyu3
BZF3K9gNv2or03faags4puJ+yeJC3eIWrj2axZwFsK0B3zvlsFbDVOLRUsucoDZ0i+dQLmpdHozH
aeOtSh9kM3lTlusBJP5b0eMaW/U0UgdDZuqS51pGm1dL7uRNbCGjbxsYdTBqizKy6ZM9LDdV4qtB
yZwilJFpC0oKBU6FKpqh2IWU9nYNSKEZVrm+Mhg/0CAoExvEucFG7yEPcn9n3iYJMBoDexJvD0i+
IERyfaJYwPtZDfiPI5x1j8bhof/mS+j7UT5dBYizQEvaWolvSe5JkK2S2YDmpHJO+PgUpR/iXpSo
nK3jwIrQT4jq2GffrJRgmyqWJuwUyTSMZ81hMtW4pXUc3dPrtxMjh3Y3tB6Q30Ce43rksaI0LI1b
7KhnVyUeQ7wr7ePHWjvmskHK6jVtv/pdMKxidYka/Ydo58Y2ok9UqPA3WHavbfdSKzZsyJgj6kdc
Hq7JnnoO0DjiZdsanRTNOpQfKsXmXRNEcX+jR/6pfZatvjOVYCdQMI+IRHpQLrFutuBY4EbS+iVY
9q2jNn7aX4OcPkh1rmhenjKnw71y4spVJ1mStmUHBXXD6iRY8i5+GV4lttYeOdz6hQn2PWXhM/0U
hiZLhaYBnMIRxDriN66XSkqg6VorOnPKNrTSxz5/TnKrYys3par7VXH7Jlvl9VsCLRRJ3nv9R8Gb
qrDSgAvqFCIkK+QYQEIR7HOEI3xmRY0pc6uh3yrBMYqswH1IQbhRWFy4rg0iRJbyKH2iQuqejacq
2BRlCMwbDbgvWX1EVzWphUO9Hao3zSAdo8zf+OewrwmfbNGovHC61Jk9ejX5yb0vc3Ejx77MHPVQ
qnbP5aTsnnx2MBrQfPvBS56TZB2HL21a49Emmf+WPATpOlTMwduzylaVF7Ez+0+VbRj3JAMZnm41
8ErhxjbKk+qi86x4wm1Dks5hooVmrlymfvugqbYkE+2PK2+0xonCTZ6cgDL0cN31exWkgcMhyXYR
cKU+abgN1B0yFI7T56QwM83Kux2YY7XH7JXlCw7vzAuOQpMKgD5cNORWlKnHi049xnMqc6rQVnMK
bHzONuDfbEyAtSIi+iu9ov0hrVZCaLXgbKGJGbGtqlO1P8jlwnDmnqWr4YxO3a/keZQYKWtLlzn9
IZZJqNllaLYoons8Sb3nClyVsiXzoamLxYLpW3f8eiEm11cdid0QyxxzIPwUx+i8LDJqlBpRVLtM
SJGAWDFKFmzehvzwjeH947JHk8vIQn093ZoNklwUzHMq/sjh5QmG7uAxnZQZ8BQJ6aTMCsuegBZu
K8BpbnQcR6/fGPoSJfUtSA8jkX7w2+KYX5sKusZBJuZyLXlOqistEVHFOCq12K3yRhNo25fJvtQi
/ZIK7QOr+GqXGKwz07jviOoJ4muq1gbt+Sg0xVxIPzPOXYJ6z44QnZNgzhZ5kMVok63Rup7mx6Xn
O7UrrQs/MA2toICyl9oqK22vbqyS2yRBY3rpU8A9R8XeKOxQA1z5/f4bfVtvQbF7bE8euykA31In
F7mayVKvojXRUVchIE3Ci2b3B1xWoUxFdyMqa2QM38ITetCc+5ZvAUKjZQPG8cICwqhMfJUGWAyx
NLzIUfNjYtgF22nqOg2hQOJI6kegHcCp5KLdgj9WqlXqozQI/5qJly5LTS8RKPwZAE1fW1Ca95FL
9czfwlRCuIpKyqenr1jjLQSAN+mlyZDl6y0uyJHMwe8KHVGNJafDNWQHbVkCxROJVlwECZW71Ftw
8McvMHnkUOeDJ4LGVSRxp9kJLgHG1+eLyCkAidiX6cK5HbfavV8/eUZ8sS2AU8evF/qj1j+3n5q0
zY6NTpcS+zP+MrIQ6NcBGGnkYpt23WlF7KYSZO6dPhq2LDjI/VYotINb73MnH2SrTd+yft1Q+BYm
J7uX+/ttJkBB7AzwA/Q3x9y+PvGrYmi31q7nek4hjP2VAUTJexK1dhMdQJpP4mLFL/Wu3O6Xa5OT
wxX1OucKjeE5g5fRUKxJJAlowHoDbdgXhyTT/RmOE7j+koCcg+pS1ni060Fx43p3osG4Q3Va8x3J
ayPTq4eS8ClPuVYL6X1LP5/qxhQivR/OCqQKJ2uZ5iXrBC0InDTZ9eojawbayeg1E7+Q0VH+No0V
JZDUAXduu1f1k1HZw6HDs1OXJBF34VIFd8YdHUk6kPjFdQ8236mwqlZlQSByUeBU3KHtaJqJNOae
lEfX5gaSJZv4pKMk2ZPyQXIM9aFAk3qGNF9HtGRhaW7rSsgigrwOqVkgfZE3mZynjO/iIs2qwCnk
zyy7NMVjyT1IsUJ7z2I+Ud1qUweO0pkSasXy1jXgnYVrsRaJmFr3P9Pc9hsvDOAvUfvBY3O9IcI0
71qBbwGTgugkbYwarP1SUAGXmw7rQMsjE07CUvwyZxREv2BVHmHyoPq9NqqEpQcCcj90Ik/X13JT
8pu2fhOqZgcU0oAQLzAWPOGZDAhAYyMQAkBuHlOdHLM+d30I3mBVB/lD7je9Bu7KGPGGXJL43MEZ
L31LqC19CRY8d+AUBVIRKIaO2bGJmyW2dRYgCA8cTW2GgxAdwjBGr0tVDAt31/iuTI+bJowuDVws
/JxMUKpbvtd0L0SCwyO85OPyWnhk5i5n8beJ8bP+clZd3M1crASh45UCEXQov4IPuf0EMzn3zCdv
vUSgzlqG+wAt9gtwx7kd89v0xBlSmWTAHcpDR88U7aglHUeDSAAkKdMQ7oK0hUZBHK/++9mATtXY
uwRKYDwH1/MdPE8YeKMMnaoP0DB7caXc9CRGgy7DeYyXtujtK4uUP1p0UPgFTuiGgsJNm9AbUswR
7aqCnaLngFSQ+9gOwvDE+QVH6loLTQZfdS3UGZBhAVp1IWrjmxVXoHNcHxIrBMberkv1Uwt6aVf7
nA/qdFFc2gnjBXWz2VBuQqIbHVRokb9emQpECFk8CPgc8a5WkHZFqx7RpWOZoqt5i9ZUvlyFS5xk
s/sPSwSuilGGBOm0a6t8qvSS3CuhY8SlyfpybeRnbqBxckGuWyrsGhF6p+9K3kTPL8+WvKDxqE4n
jR66sTZq8FASEK/NV7wrZoOYQSAnbfwDl+poodaj6CGQPSd0ff6UDOmwUnQ3pn3Wvv3nvYj8Bepu
QGiCoOTHR/919hSJhVmXVZFT+yG6bXeSYra5JUM+I/tz39IP3dBknlemJjcJ1yWGG0pl5IgH9Fxu
XrXIrlzrpX71qQzESmSjCXObhVQDEX58CkLSr9lJXaxGj2amwxhlEfBS/ig3TE5f48bSEPpR7CA9
XZqpKJB+CEmk/fcHEHDmf2bGr/5rYXM9jeKgDWMnHgJ0KW/lwfTE3QA1qKVc50wcBQzzP1NT51bM
mcfXOkxJZ3E1gOH6RX+D5ohuchoET5AC8+0OLDfn4bzwRcedebOU8HrQyK2BmOAnKfJrjp7EBU3h
Z7EDuJmFhPvf3ikPgf0VnCAYHpg6wCWtWT6oO4bcxw7vx5LzNfM4ASz9bwCTo6P0qg8MYRI7BZ9A
iFk1IouFfWLfn+dMNgUL/MvMxK9gcgrkfpbGEHRR3Ye6NXOSiZaekEy3OXFdXsRiqybrBaszb9OV
1cllqOplocgGJqedPosP0Mev6tCUXzuKTPCmoNKWWv37432jM28FbEKHUwAqH/qoE5s8Exk4DKrY
4UJElF3O3vFoJCu3HgXtGp9b1a3YUTlJlwClM6nnMRwHpgaANuRUjcmxRAWHoVBUR05U594pqLpM
wFPM5JqyjBMAxlLyQT+Pubdnxod9RbooLZR9lqZVSsFaHj97LGg+Q84om0/Ee2WPVHRTc6DkMPTC
Q/tIDlrsQpCzwuQDVRsOTBnAI+IXZaaiGNEaH5wEX9nuwhSEkV4Mth0h6rx3qfOZb9ZdUISHpoy6
hKaJihdBVqqkNe8v/+xRBlRqZMEeNfamQDcxbRQlz/LIQSah4hpTL4nAQI/gPmoGbfcKCtY6hXZn
5LUU/b3obL0/gButFkRv0u8BTEII4IWSIALtidMH61rhASGtfZXE4bZkRJJomBPtQxftzobeQIbS
iO2VRNlxNah7qu+Ce/WescpR9QQ+1FjxiRGfc/WAasv/YZiAOisoOsLRB//T9e3aovG1z4Ihcgb+
y//Lr4M958nEFwvbr82mtdWCNDpBkERzVtNCeeXcYwwkdkONIqIdnPNw47oWypShSItw03SbArI4
0KfRoPB2WRjt3EmWUT4HxhdoTURm16OtkSDnhk6InLRf5+quziGqBt32FpUBAHalr7r1rQq5/SYQ
SBO+9tBodbe+2GFwREUBM9/o0rPRU7VFN9tLHzz1gDfEZpFzpF0qus/dAIihEMgjnh9Dt+uxcl7h
t31gRA6q+o3JajUz87h3iYElt1BOVUkUxem6KLglMqGZkGZECgKnMjbkgO7m2nJUpG4eqjJWSeXZ
uuwkkKNJ/XBU4jxbeJznfAAUHjXUi8Faj6fz2lSm5UwpBh8XuiTIoHqqeysw0meUebZ8mC+VS2bf
Dzi1IhB9SAGBnObaHAf/0q/B4+LwMdqcBMMOalKV1K0uag9eRMt/CQez95aerRvYHc7yb7OT19HV
Pd8N8jp2cpWo+YOmHGp+p9s4oFy4y7pVv0QgfoviGi2ObweAYypA4JNP2Cl5KXjeEDt9gxwEkEXE
Ld9FgNVLUosvKIboDx68ocDierMpqWbzeEkB6jeCjTh8C/3WlRdirRnnGiNCtVzVAJ1Bhfp66flc
4Pya4+AbeUazbXtAFYRKOYtcqRxAverthDRnlOdin9ZA7C6El3PpASjCguVGRboKiYlJYSLUXC9U
REhicmVO1OBV61Hdk9ectpWkVdJVq4g9Fnpp+dXSRT5ObOqbwShIo0YFJiidX09cFmKgiBpYbhXS
5Y8ln5jGAJBAYIVNTAs+paX60lR79PITFtuKCnnJMRbMLLTZDwIKeZ4dGac8OXb+sx6ZvEu1/0wg
AXUMbJcxW4PoCwmG6zFyfaUEQiwkTuVGlJM2rGzAiXEwlvA1M/UhGELEbYzpSRUgkWtDeV6rehZK
iRPtizO3gUwsHSk7Qb769FEQsaT3L/y5nOCVvcmua4ekqaBQmDhg7PRs+Xts2nj6Go4P4V4lLxmR
qFMG/x+v98yJv7I7eWigo1DqQyAmTvOBOCCUd4n3N9FWSpqBMsNfyYVOXOUAji6+O5fczsVwMjMK
rQ6tQ/Uuzax0SWtt5vxdjWi8iX+FCNwgqy7CzsRBkXzsEoDiOx9j13dE8L7KbpEsZNYeoGq8As2t
UXXr2l7fR75WZrDXd2ifXI+MoBvwbZ47fHMg6ylPaAb18YBYTU7puiXmZ7xzS/J8fwfc8n6OW/vX
OCbHL27QcuwZ2AE70JCAXV9CQZiUEKRE72P9tirNfQJIK+RNnHP7/vi4lH6dSwVf2Z8842XSSLmQ
j+tOAGd1PVrsEbWkARiXUxfTB/uu7ZuP7P3+vOcqHb/tTpmH/L4Gy4SPede0Vwia7BFk08i1vGEF
adD7xsZvObnirmxNn1W59SPdwxx1bdcIIQmqB7d/7tjXIjBmLkV0ZWrylMZ6KKe9hGlJJ0gGGsjE
oDO42ZUtQltSyMfgTwuI4sFdymjP31z/9tG0sKIwBqfCw4nuhXUKPeuU8gf+mR+24ReQOUNocqBd
Sa38LKoL+ZoZH+lqypM7DNunbaMBq8tLj6oAKF1gdx0VF53j2TtrTGWDpBLAiSmbRtGqnKwyYDoV
bjdiHhU7FtDsIEKCgINYnzbWdkK7+Cu+8EpNed02giPykzGKhEaxhKsbt8ztlvo3mMl1ldRC5HUC
vnOQHRrP6hDXcDTkbLTBR8Dt7GKTW8qLze/ifyYnN9YY9IJcBussKXshsKs+JPIrcMXCIpXIjGuP
L/rP0uROEsWhCIwEe8lOTLQ1gvP0RAd3ff9QztXnQFOJisjIKQ8o2WQJWz7KhDCTE+fZTklw8szy
4HekigndjtfOyOfars+0BQZq4dmdAeHg0v1lerKUBqcxFmnjpWva9ReqbugaTeyB6M0mWScDpd/R
IX1vM3AehyU17098/tH/ZX2yvGrdtmFSYeLFR2ll0FZV8KheqPTMm1ujtgr7sSWPSLSbSzSv85cE
avTAgSJ7g3b760fPlzgPKo8IZyKQOyNXLaWmCn71ANoB/pOuP5fgVawiNEZtcEsVERhUg4WDM4Oo
0BEygr8AKFgU2KdwOE2O2j7hi9jpGhLoK4BtqvLALGC3cHxp/xWHdh+YfLga5I2xCg/FqcjB8yvb
qr5J9sLXEFtIpFW7wF8nS41oczcZ2AeQV8JFiqLCZFu0AWvENuRjxxAqdImmyF/kfQLTQQamj2oJ
oDgTx8rg9cU5k8HExk9hLT1yTLlqKMj8dv16iKOEAJv0iCb11f0N96PQML2ssOo40rAFGO3kpEk9
MlWNWiWOih7F9yYjKfcQM2Kg/PgsvLk54b/KrKNlS7JsG24KzwawfPBp9dF1Kz4ztcDEyzzEZiRv
GYo/4jZ8EfegkRUfQKfn4rL/ZrGFN8ZrH+8PffY9/T30ySdxWymsaq/G062a4KGieUvVFIiIA1+g
u4cLNklO0nV7WhKLvuX7gF+mj5tBg2oz7orJq+aHveYyDXegq1JtbwgENR7Tb8yHlMpUAcfnqiJI
aeWf/qp03ID0jSUCw00/opKUe1/e1MrCZ5wLmq+GNHHa4cN6XtNhSJVt9hbQtF/2Rn1YJWio/ci+
5TU6UGMbcqyrmopP97+DNE73Zgv9Wo7JFoJWAqC0woD3bqM+hn9f5e+T/6Tt1E2892mxA4FhZX3T
0qTbGAyryuYoUHaiEsX/26LpL9wic+GyjPvLGLWD0Qfxk538FS3wIIOq+jxOHdnrw3wTaDUY/SpX
il8bUN89V/7Y9yL5fV5QV/STcz3E/HNf6fFrKhkRW3hP5u4NkEcooERXAN/5+XC/RtMDRKAgnkqd
uvKgMF+mCQ3l+KOseOXcFHxH7n+Mcc9PvgWK+agDyshXoJ114rIbnRbUSqmljiZp8kb3BcQHyF+Y
GmcoVMr1mERFtJQfuSXPB1wHJP2jYjhwUbiFrt8OsRdCIaur1BEjU1VIAWkE1SzStfRUoEtzJfRP
spkfCnUnCWstI2EB30xfWOi5aAWKdoC9A5IIirNpq7DUe72oZHXqcGtVOIgFacEPs8/RsN+DZJnW
Jr8pZSvRLbG2h4xkH9pCKDG383CJihow7yhnAXp/vQyyx0TNU/LUeX8PwcAQ/0kvFc1t//3+N55B
X+qwY0AUAZkP7eZxyBJRGngPMwXsjWCi5XDJvZxU2E05UtFyTmIVHSwKDRmSMQWjw2Apz6FR01zx
l5Z95qUCNRfS56Be0hThZtKq1qDCkuDbg3Q53TrbM2duAVYncFI+nxc6HefufBCFACQDbiNVw+t4
vcRF44ExROlThKRwTOAC7IqYqAlVjrkLARotga9NlpyymegCPVXoy4Eniv7KaXSBDBgn1DyfOi2f
QXAu7zUi1oK8zhQX/Olp0hOtkZgFwNClNZi7GppFJN4PGcrkYONw4WPD9dAhej157BohD1ycfIzB
dfkXlJO4z6QDeslMRBeFJKFIPYPAgQJPf9v6GTFSUIUd3VAxvFXuNmFoAsCRAKvVRWwA+1xdB3tD
8gHp5vtQfEkySX7ROmiMU94r25LIkFbAm6Glwp61EW8QQ2y9ZzcTleciKZvSjjVOdqQmyXTr/vae
e8sAoBj1nUQB0Nopx2QEkZHCNbLMST0aqJaQYXkHM0WvQpZQLn8X3zAcbiuC4OChhe58LVD1vX3N
bRUoWgCkA1Bwgd3z/qjm/GO0SWE8KGnADZQnN+uISC+gC8QcQ85WmgWpc1CbHVVt1Xm02rJNa7aa
C956a5AWEsA/+abrbw+RBzRNwjkHMz3KDdebPq+ZrIdd4jvm65/eSjaHwaw24EMC2xkWgpxGHfpR
Bd0zdVBBfBBCz9CleqRbl7Tmfj/SZDUggnlDrgrqgo8Q2zmfE3rOIDOQQKxru93S81I8cfvu4cCM
slEoxmDs03cPjM5xLhmuexHyt6Rl6DnahN6D1y04Prfv3bUZ6XppPDdVdJTG3EvNKxaLjiWQsGAv
pfGwk+IllbuZhNy1tcntw9IcD08Ia6w1e5ptNLDklN/Z/nA4QJGHbr4+UFTrth0l++E7fFAWALIz
J+Pa/sTLE5AQbvnRvqmuKp8c7PcxB43spPzw8MIjE6jCoULDC61JvXDP317z16YnTp4uhroWjqY1
15azbyE8hYq6YOPWkby2MdnnjGUsxrXiXgCqz2t0fy4RE868nLCAdmBUp8dygTL5gFzbuRD4TLlL
DFGqL+Qxm+0R7UKfB4jVKeZSMfI2VzJag2c8FsPRnzBZMz5XWSMVNXcB3wPpqg1YQUnPHbX8vVJf
WmXB8Z39QmOnIp6psaN24n24YiEPXN/AmgK6hXIVa89Sny5dg7fJLYMfG+THDhX8nJLC9UMLDFrC
cWDeD614pe91soVWFwAFC5bmLhCsi6xoI9cAAq3rk63mra6VnctdOlSWOtDblRIpy0OOvvn7N/vc
FfLb0GTdpBJyr34GQyA9R+wmkUbmidSBaY//iKLFZOySucmNVZa1XLqFwY1yN+FTC0UvDicY8fWH
QMHUSLfqbiFQnjtWcEkBiIG/BHDiZCULKZeiQcYEIwMMAxza2RG331/Dmb0HB1AY6xXQQEA57vpj
ZVFZ1aIfMydSi5fCL/Y5mhWI58fWfTszJwrtUMAqYzoIOX6K5L+iKV0L2qAZ0B+clOlWZMLJVcJX
I/HfJbCu5nFjg8934VjNZKXGFqx/NicfrJM7z5N0tIoebJBOBiYj+AHF6a8NWW0IHltowLnHCDHt
ecHb/WmNmTz8V6Yn15VQoKJatTD9+srTZ9V6bmkPkjyFmLa9MSwM4f0y3v/INxSMJDvZVElt0mqF
LGG53mWm+b2QmZ3ZvVcjGjfCrw+gcZIRKFXOHN831urgWo3C7/NOMOOiomW51KM+aw6XzBhVAWk5
BT0EQgY+nJgxJ0QSX7T8WqGqvg6rHYB0C9fA3OMKohEBuBWgl1D0nkxNhLx01cloxq23uU5LhgWV
SKKTbhOcqofEVFxauqSK8MAyFOIgtOeCj1T+2+YFSd9Q/ru/1WcAH0AL/hrP5PUACl/Ic05kjllb
wushkGlgS4fuG9QHjLoLPubovU532m9j44f49V07VihhUxroRB5W+VOz54XdXwWJJOXQZwtezAw+
DRMT0cOkoAV7FPa8tsV1FR/nYeSNZc3DQATB6j8/d88RclOf7VpagrbOeW1X9iY59cD1lIb3Ya8N
Nk21EzQn3HmNjd50qG757hr5AX8AgD0yI08yJXnX+CeBf42NjVjtWosHgI3baomlKZzZJfvQ1Rb8
np8A8mb1f63IJLbovWhwQTbuOSAjzIlho+gBfhkC9/KTbelR+CMGZkUq6+tyOtlPe24VHen50Xw9
7NZn+d0/QQSVrl3rUzNHKcp1/nJ/K84fjX/jm3LjJ5KWDZDd9hwRJNJA/r+U6PiE9jYwj/+PtOva
cVxZkl9EgN68Fp28WoYtdb8Qbem959dvsBe7I1FcEbiLOQ5nMJ0sl5WVGRkhrXxhmaygJ4VMxJLV
wkMnbrMzmjDaj/JIxWqHXmn35fkHTSSc7raQMLpvkBvxvKbAkgrytrTfGAqCl8qCs1OtKRVLSIyk
IA2H3BOdazlwh6nGaZLyk8tbuXZIaM+27E7csUCEIGGPNzo6KMcc5XQntllMRy7kQuUVuCDM/sK+
eCp9bcD6ZNvQBqZnTuzUVXhrcXQtdTGrRKWbuJaUL9As3hVGqMXdO1LzoK77T6YbhQhuoDmXkM68
P7EVMry10GG6M97gIpWNNP6U71yAHRW92YUk1iR3j9YGyTd7HayDYa8q55lvGMKwhzMCrVbg7Qeo
z19S/sZDVZ2YR0pSYclLsxfBaUBzK9/5aBw1Y5Hfjf0lCuwma0skpAtVmCtJTiT3/sDb0BxDfIOr
aOS1hFqs4zCG/c4USPabAIlFEgDxVDUwZu79SQ+JyUauBy1og8LZ/XzXvetgO3WuFVGR4RSvQa9H
tgvUy4H11r7I47ZXPQ4MVG9ZShxKoyVQpLzOTPhUTHf7EaO4uE8V2m2j3rUq6QTeDkVeMP5Gbomc
aN0hcA9dV2hM4mk8qnJLFk98EV2pz79hohgLOuKBm0bEdTHoId1PRJD2TNiX+AaUQo0o1JiSvHFq
vIt3lmVFRgBOXXfgdJ/VSpwc/JBJRjsewOTjpuW2EGRwMYjweCoUl9CHQKn2wqx1/UNQv5PPOXXd
yTsKQc7/2hutuAda/6wVYK9aae0mP8cvgV5upEWyFTX3I19wu35FmTuwH6RqCMLz6tMBG/nckk+d
MXQQQbAA71U0eo3Oee7kFRuFhWdR9SmkNe8g5TqTENZZScouCjbON7Xi5uDik1HurdXR7ee5gt/m
Nay6nGpc37fu1yCPie6P4R684mUeLztVAheu6OkvQKGSDsoG6s7ayWjuz4l16i7rOQmuKe8KrLUg
8Ag6B9nc+42npEGpRABeWl5quuU5r9Yx+yZxa7dN5mBeEzntgeYOmXyoToIEa9z8G0B2qQ85Gum9
Rvcgad9tPQKiD3UHhRZBZf6TuxOOBZzHA6wT7A2joeVRlnMB5VlJ5egC/+VIhGP1FHh2RTEq8QWo
Tq/QqeS3zH6yTeRrLsQsRF5Fg3mozD2+B2Mjr47ZFZDrRRc2XvqjeUYZLMs8By2oSmmK4YKhDw3o
eYWZC2zwzQ9WOGRiYIARwH53P+QW8gFc2HG+VZcrilNL0Lrqnfsi99/P/dXwc0Z2AFdBnyQg09DK
HRfTWR7w31KgQiuoUq0F2x8SPny19LY5t/BYND/wvvbc4sT8gcIa4hcgtAZUkB77DQaCH0ELpD2r
7stVZ8ypykxtzjsDIw+cF35nxxUMJLt+HWvsD6hxcoJ4jyiacp6n0Jwe0MBLBjUNJNtHS5XFCAFK
HvZ4tDIUFzTUxv0K6i3Pp22inILENFgc4NtBQoT+rvsdwURRzhaZH1mvhQ6AWKlJxAehcb3JCLPB
m7onxxqo8pcYOgNxrJevUHpfnRbPv2IwMt4utx8xenG6ADg5dYWPANmLzvct9OY+n1uYmM2BTggb
A7Hp0JNzP8yGrSSmKdC2y7S4uPul54EwNzs4M7twYiADfR1iFZBjQCNh+Iyb2CyP7TDtEgwkr6NX
iS5lg8nzuX6LqQjszspoMLXC8C5fDgglZV/XK25je5Brja4hs+2SK9ebgAKTYi4Weyz+oZ3pZmyj
O7HK+dztUxd9F2ogQWT8t+gPPhhfnDNT4D20nG1ln3AiiHAhj4y0B/IQ49AjTzwF6o/oxATovoLI
hh8cu/Yth6AtW5HUPcy9xx/2CBwiDKGDZaBhBB/+/eLVEhtmiZjEltf5UBQKwfThmOix8dQwYGc2
yoMjHtkaLSEPptoW0sexxRSS5tcKuKSMqKhNz261iv56vvkfdiWMIYge0pIKmjaUkStJYqkrJA/4
oBrOyqk/67z4fm7hsSg4mBiAD2jBR65/XKpMmdCvGaYGThHAChc1ofp6ZWzVFwznhV2vqbnN+BCW
AuGA4wWIBXiVAU8frRWXZr4XhHyK8jcc1rLWKODBgQYXiWT2aqMhGH4+wsen/8jiaMVQhxfbgOJS
C80+60+HeGateuqPb9Sk73T1UJHvhRp8abPg84nVG5J+uNTAijLwYt5vy8SzvcB3vMzC60Z7V9Y2
Bb5v4rDaR2kqvvY9V294OHYYKMAUMhLLAMPhsXFvz/ESUbbbJrN4M0GxG8TNgquiqTv9aWcyyg+x
5cjS6OXuRwrSjBIsVd53KGqniianbo7bY244w/TeuGTBp9i4HoxEhO/UmF+ICrFkWzs83x9zZsZX
mEgFbG4zIEDSoZXq+EhEK3oAzvQ34ex5xnNjj8HIMHPot0ORQYbD+rvVbwaFOFEIcDwybH/xXX43
onel2FXLj9o8Qder1v8DcwPVPA2JEB7ktKPBiZBmLFPgLi3gXiWy9j6yxCh47QKSrpOjiaB/n4lT
H/NaGCAswZ+wCCThWO5Xjbb5tPCcJrdQXesIWOfS0KBB4LmXkLVCoyx/hq5bokk2GKZPJXUMf/q5
iPIx7zz6htHOqb2oxxOwzC0wLFTOFhqwaURKV1VTAAVaQXs+yVMe7XbEozlOJam2M6XNrdxwFuE6
nFvDKTdy+/NHHpMuXJlLxCK3Mm+Jc020rSFnhC7e2kBbcC/SOZ/bpEPIfRfVjeZv5DGFIgjYxKly
K1a2gmjWV4rF7vGjQ2avlAKwWTKXCpzdNqMYxZdSISg5bBsu2TKU1keAn17QOhkZ/lfKEr7eJ1FF
IshlxgAGEoYKVO4NUBlh9sg8REsYPMDE6MFA0gaR9ejOLZsACEQqKizGOUatFoLfQAIZva2WzcJv
Dr0+V2N/RMzjFqQH4giAsnH2/3JpNz4BMXwH2hG7sNr8ChJ11govAlKS0QBT93cykbbxumlIv5IN
Domi57t3Ip5Bcyz8EXiyeHSHjs4KTdecHypKYaXV1QcXiCbWpyglMj9jZ+LKEGkQgkKJDhHNA9sP
wH6RzCRRafn+secWYA3Ot9hI4OJsZ6ozf2RTo+37x7sPgCGqM/L43kVOJKso5M4tWgfbmfEJnJFk
OCvPOm99KOaQjxWL7IsKvlkSm84+VlX9eMp/1teMaAFpZgY+FX/gc5CLooGnhMcfnd8+6xTBbsQS
lA6qGxmUEWV6vPHWUvuLlV2EpDJ7ZR2US6FfsBACRL6d0vid/Bte82DGmTymI7HXbj9mdLSd3vPr
JpdLXKpgiVh/NnoNmCvpDVB0EVQ8CLQ3QZWtSwQ9Xdp6LnUz4cugtYg9gEATva70KERhilSsqbSr
rFykoB6gcOAXSvnZUQ6XzHgHAOmIV/GANESAd38J5U3E2RU1mOlzwiwoFvydS89UalJEug+G5gV0
QySJOL3ON2YGMDXoG9AyUn/IzcUF3RK/rkCE7b49P2uP7B6gaUB/FztofQ7/Hl0VeMz7lRSxLQgQ
iXi0Kb0z61znvgJNWoToY3NM0Dd0qdpkm57VmkRnuH0IYkR6IcVaE6wBBq/MjtHS4tsGC5MOJmw/
0e3+O2D7mYv8j6j8fg7vv3U0h1EYJAHj0K1VoHkX57TU3lE1GJADPfo3Pf0cr9OdoJ5CFZHE9/OJ
euTfGE3UaJsiy+jJSda3eLK+h+q205GzBGO09jkkT89bhbxfPPL2IZiMaqm7y8eM/UckNuyjXRxZ
PRTS8fwaJaUohW9jORNahGlNSAIoqkWAHwY5emcdw9EE6Hfa+DVjdpjS8ZTfWh2djohTSpkXlNYq
210nID4LwcykLCI0dT6fX+7xHN6PbxSlsULP816B8RkRMfbae6eC10zv0SpWAn6hqxtkqT9ZZLAj
U1FzApZz9AyvVXhrMpenfuxFGc318K031x+ofVoxY+wWTO/xhrvw4FvvF8cQplz4o0wtseGcb3TD
aweUDTR9lhX18ca/n4zRqYRGKAfFInyAk30z4CKGTB6/CSoevMVvgZ8OwM/Qmbv1J88Xev7hCIE9
ByPq8FU3w6Y8J2FphsKwCfNluKeX9yX1VS59QyTpxwcnAQ1r7+0dR0IT/LoU8GnP98AjKmiYd/A5
IR05SBaM97jgeArby05nwXwXki0EYc/ByiHHH/7bPC7Dk4leQUFlP/nd9+JXzdW5ovxj59bwBYAm
gZFiILEZ82RQoAvl7SjqrNf1db/11p+cke32KFV55JiuTdPc6aeOrFYfxXJnrULIHwH0e5jTRx2W
9+HU3XzFaPmZsGQTmw0xD6xa5xcQvpCk8mZO3NSBw3KC5WFQAQYu/H61AT1IJVAsdZbX63Yh6SGj
6M/X8zHAGmrp/yyMjnRe2Ino5hm4xyLw40BWjONwcAPTYSRNgHaB2M0JzgmPseO9ydHJZTq/VcAO
2YEQ7HW7RbEgIevucL1u3111f862Z1zxGniijy1Z9mRpLx1y5tbLSDUJ0XUrYYjlrnDbEeVlcfLJ
So93aI61fmP1W3s+OVOelePQ44GWTLSHjjOEPDUUaCMctgaU1o1w8Pv3lNe9SJ5Z5kk74C/E2wFw
Weib3y+zb/e9Hw1nKkUufEh9ygiuaBEAivL3+Yimdu1QWEcLDYBe4Aq7t5TaXFp3StChX1ppiCCg
YVBkG1IjA/r/MjQmlS8azF04HFIlerPZdUmDOub63MTkrP0by5iwFzmeIq14v7OkADqQzibCw4AJ
Lk46V6ubmbQxwLiuBEfBbdpZFd/igRXjHMZJj5Yjd/l8RFPH/WZ1Hih4oV1IdRIM2Q3eVArq/Mkc
g/3UWKBJhxAXrnPoKLrfAJXM8gkd5p1Vg6eUCQEedXaQH3k+jj8w9Ng53loZBUKN1DZsFsMKUkWQ
hsfj5Lrd0/reeEkXNTm26+OxVt9q/e2DZ8kHTTT0Zzz/hMlY8PYTRq4T2Ina5nNswFS7gjcKZMKg
kzGM/RFXlQkyGe4Qk82HnminBXAUoTrjOqaWEul3BW08rAx8w+hIdyw6B//2f9UCJJ7ERA5mKCam
V/KfhcGz30QCEG0SHb/FAIsAmAVXE53XlJlD6P0fK/nPythhCBErFSGseP4iIq/bZEAn7JdHUGR6
1rF5+eIJCOMIxFi0HaK9YS7RgzHjH2eG+sebcjNUqfEVmpbxEeXgH5UfwQod4/l+mTKBIh7efv/N
pjw6F0zdZpXkdDgX6N4uYsGwM3mZKXN48YmXNIqFwPSA3BtpDTQK3a9aGPg8V7F1D7xLCW6ZBChb
NJ9ry2BL9A0Lpel8JX2k6mKuuWwiu3lneFxdG+h0RKGEYY7kril+eMG6eKdfshr8NmYGQfCX5PP5
lE6FFggS6aFbE5faXyR5s2o0k/sllxS9FQHE1MU6D1CAXx3xTn4P/JnszTBtY4cDO+jlRwsqjUfy
/bTGXRZnRcP2lgz+vyo8VUyqpRyhr5R/ULh0FWVzPTuTj71bk6OV9Ms4SaKC6/HYW3egcAVcCKrn
75x2NhyLRBUoJgk3hxn62+oPA0VtSESGAj0N41xAw8YBhKvl3uoDQwmNrKUJODe1iLt44DOkN1UF
Oac5lNZE/YFByPDP6nAV3yylU0FOXsns3qrBTCSSuNYBIpZ4ta5+GVWJXrwXBhQA0dVmF8/30OS6
3hgeudE8rDOaTWGYVV68FcOSMHijkzeXM/MVCCefG5sKTG9HOdpEiWSD9jAejDmHhnKI8JMmZtge
5rAl3BBUPy7ioAw7SMgI42pHgMZaJ+KE3tpuC3VtIIu0qM+ZRekmuhhVz6A1i1G/OkP/OERwEdUi
NX99vVofZi6pyQGDbWPQ38NBHffWMpnNeY2i9BYy9ZxslAvOVWN1trIyuYg3ZsbzWiQVr3QwE4MX
aN9lpIEjiImiyspryc4dkcknMngi6UHqHrkYabiabzZrUTEekGUubTFkuaT0o6Of95/vEC59338u
l8clyFUMh5rFJT/e+BLAbCiZIUeHMqo8ekllVRVXFWhnLbpnLUpIVYGb83KPwnzYgEi3o/iOeuCg
QnQ/tAQqTVle+Y2FiAY3sagqn8waNzGJ98ufePF1gUA48HODcuJpYdnEXXysQNN2kDTn8vysTORf
7j9lNMtAGKRS6ASN9coRbg/yD8IYeMABQhSZQEov6aV5eUOP3K7Ynw7ZHE71Ecc0monhPr9ZZJmS
orgLYF62rt0vev/VPUNAgg66THIUN18Xfi+St90O3NnEff9Ftf75+KdX+99KjDxiH/CFGJRYibS7
ROU+k2Zq5RO7+H5+R56vBH+Y5PAYYKrlWm1cDV7th+6r0iEvOtTBlpuVulh8y7oy43InnP295dFx
lSu6kfIkbBBYFqCeovEi1RRHiyAPG4LIRQLFf2i6zD4XXsJ4HaWz3caP7vH+A0Y3a1/KdN8EmFuO
XIPdO4oxrnbmFssl4TVTp41VujrBI85FmROx2Z3dhzDT7duAGeyua4Rm4PkKjfPP0b/oNlmprr6g
XhZoln2+jyaS+/dGR0+liJL8iE1gtFGFimit9r79rE/n4HBOVsulKeiXEMnrmNDGG4JDUjFDCR7M
i3OR6cSldP8howdTJzRx4v35lkwfjnOjv7+XZ4VA5xcvJ1E9+9rRjNck2mzeoOS5gw8nQB/g7WR+
z2zBudP9t0VvTjerVFmSxNj81OL1Cr6LDLGVqBpLWyvXrnb8kfSNLqHLH7pn1uqgaIeZ0z37AcPx
v/mAqq27KHKxKuy21MBEhugO9wcmwSPLlpjp4gXyABddX2EGwu3BNWde0I838/1ijNxb18lCVFOw
76K90G7WcmoxoDaxY9XPZt6Rj5xz9670r3f8Zqy+rFStMrjSTI9Q0tvy+n6ps8sXnVntVBYXiTa3
6Wend+TcwFefVlBLaSygEgSD0ZbuySH1EBfgXXkE3GmziTQ47hU6+i/f0O4Uj3N9/RNp5PspHrk5
KbApz2OH0w5Sg/UAVABagV7lGyx0sIavXQ9qGi+XS6XJoJDQuY4MerbQRd+nBBB1LP1iMbPsfwxa
95Hh/UeNXF8QR5mT18NHbRt9j1wj7nakP4/mF4Hj817g8x3s9jky0L9nwxO7f3vkZg/0iktFwWAX
/InbiGjlZmtI6LW1teOxPW4IdcBWAMoO79KZozaz0/+c8o1lG8w6dkDDMgemduSrjC5N1l4JQZ+g
N5Ka1Z/72wnYxN0Mj+FueV4kbpTCXq5ds48tt0E8SMzGQInuBUM8OYY2s6gTb7Z7k+OoDRSkVBDC
ZKrZW9sUDG9lL/i9ve7m/OZjFuPe0shthdH/3GBDr9Z2W29AZLzfx1qkOsTemC9IucUi2XH6Cdto
PacFNLeUI6dVKm2RKMOJEiOzLEwbHfdRrob9kgrmbquJMtT9SEfxVyDbaZorsNWZmu+RK66ojBgo
P2Ggy+OLpH7Jp7cEfkyzfg+gN1jPbFtucA8PJwaM2Bxkh0QBlGP3N4TchYXvx4iS+O36WiG1manG
Mdge5bPXqKaLjM5h6RrlmjuiagHhS1AGq/FhuKwWcj9g9maBnBOQEczJzSeNVj9zPDkvfXxSd+Ch
A6Zu4crJUuqBH7WNL7JDiu6k4i0wMxWTy35jdrTsaA2MsojDUoCeShPVVH6LvFS1MxNSbs8P7x+K
6tmkj1Y9gWxfWCu4NwTSHWrIuqBMguCfVT9jdIFi6fE3sz7n2AVLnOrdjtVQ/IV2DupErJG/bi4c
YLw0yIJq8pOX5MguL5Xx5u+ElQ6SIO2ANgF2S23Ebm6Shrl/9uWjG48NXbbl+aiBcCy7qwLaohhu
rj4//SbDVhwA7VChGVdEMjvOPEUewiZkpKQhYkE2ysbpl/R+B0Qaujp09LAsYhTP1s7nIpttH3vc
CxDyoxVRgoAg+qzG9aU+Y4saoo4oldCh5pflsrKpXKXtaAcNJhLTUqg93xLMEB/fT+ydxXGhKYtr
pvHduLM0iiXBj++rPjTMD5SGzThj6tG73psaheodeKoCCIJ2CNVpU9iv17K63oILCzGLq2Uzp2rY
yg/jQl0WHmbIf40RdkydlHndYlygH/cygn5XbeY0TaAnMR44rwEmqoDGcJTz9gp0+3U9CrGg1xia
7t/fnQVoCXpy6fZyRXbqoZ9Tg5rwUUDOD1pt4HaFzO64/qSgZtf6pdNjDiu9AWDsc3/sF6JWGMD5
JkuiWr7ekF9fnYv3Jm5hoOl5NEaAJghtC+M+ZjvAi4KqhM7yq1XX6KkkgppoV5SAdIH3VSq/QNhA
4nQuqfh4T9ybHYWZNcu6rJfBLDKnOn46hSBz40N9aPl8dz5yKQj3hkaho5/lUu2iW916RZIt1vbI
hwTrM3jy0POnrAv1szD3nl6oDLKNIXil98uNzq5XnmaBbti0EkNc1OZqVZu7zDiVKv5aJcaJJjTp
0Hs7B2SZ2t6gOEK6bOgyBvnI/fUpltAfSgW3h3rxKV5nmaV4RtC4M1t84qGBSbkxM7jlm+iS4YtM
yRtsN3ZVHTKIHJlfITF1fTcUqn5Poa4uSmNxWnwEWmg+X5ApV4h8IFwxDykw7Pd702yWRmnExb3l
2I5aKnubAx7NX1NchHZIecbYxMMBqg0s1MAhAgaSRGH0eldsH1XIBHWBeEOtU5DkYQtQeDwcJfUT
NbqLjFW0CbVF9iQ357BQw9Ya+6pb46PFZO0iz6sQCV4nXIivqYhgR0KWl/0t4LbyDAFIOUs8MeX3
b22OVhbizErtRBgws2nRwpsuJEn1KPAf5xzpUA29ZNLh+YJOeRA0IEGLZiA1w1NkFOgwTRzWXMjU
lnSBywelcWJkvMYr29qyoyXu9Of2Jmb1ztwo2KnyiMqclq4tfuVr6IkD5yYTqVTx4rimXc6wakzs
1jtjw+/fHBQ+7IUyLDA2XpUoo4u1LL9m+9KZqdNNziEigwHJi5ItGpPv7Sh1KfpyUjZWS0OlUxSC
rdxAmsG1O0GvspxaNn7EEB4M1lHlKqbAd9TcNT7sjNFuxUGBYgL41QZE7egaB0JVhBKTUlteCzE7
U0gHJktqFV3YY/KZfXINiT6fr6Q4ETncmRyNOvJEJq1tmORpM83fqk+K+eQ9NfXWdEyYTPMC4jFL
t32jscytJqTbLD6k4LGNzVbZhvZr1O1LwCkFcN7+BEoJvteV3Kptt03sI48/De1G6JvRWDzh0L2D
ukBsDbfXIggVZaonm2FsVilpTv2KQ1Wy/PbBmruKaTUrL274JQpfcXMUK5VrlkIBtXob0jZ6Ky29
VebX4DgpVRC7it3m+bQ8shIKoBpg4azQ1ITePmHkN+q2Qo0kR8mET9f9qWBUyqj4fdANLVWJu6pa
EDnrnAxu9pcYLdgXCHE+/4KJy/nuA0ZOBImHLuRiD2mPRuM7Ev127i9K1FFtVuLMzp/oL8BgeXTi
ozkEQdffHrk5YRydlmyJy8hiM0Mg6abW0g2nGf6+NnIjNsPlWnZV1+jXkWUbPWRst5xqGxGesCfp
vVVzCDqbO2rm3piKAe++auRkwrSlaqbDV4He8irYZAvY7ACfpfQrBaK+wltXrqmm1owvnXA34NSB
nh/oyqHj/JeluZmMSExF0AmHrRX3IrYorcYVgiOklDO07fnX56s8ceA5iMsDMiuj9x0yBvc+BwVY
OUyarLWkkvJea7xOCS+29sxunigfyBwDRWpw1gL8DXDHvRlBSVzWlgHTl8Jk0Mo0QltTWlcDVVNa
k1yyepRXUaWHilgTaR7UwLtGDRtJ5buTmK+KAtx1ObVIXZ3hjOczMHXS0FenAIyEs4YOl5ED8mWH
6YJeai0fXVCtkUcbXkjJIXN/WHBhoFgJRmG8pQvNptQsMx165qBNPE0hh3jzAeOjHvkeHDKg49Er
GL6M90a/as5nQA6/C1RWFuB1hZIc+1bTJOrW+D9zObiJkw4WgAEwDSwWmJxG9xub1dBnz/GcyoFd
R7bIbrRtsDD2PaH34r7ZeC/F0l8tnk/7BAgNo76xOtoSZdODz4kFcGldGiEQEyTYZYQz9sb5GJk/
Jdk0xuZLUgFrbZardmupMx8w9Tq++4DRowBzgfCUH17HuAcYA5Q+tdZ+sA4gWqeZe3VqhlH4hlY6
YG8Q6xtdq11CU6LT0YhA0X8moFDRvsb9uY8WnbKU5LnDNnGjQpIdii14PaA/avw8FhEqxEXL9JYb
qdy1+ggAo0Dy7YWI2tflsqt1tMeCOvHnlAcY6dy0zlkffv/GfUkulcmNBOtltgUHJ/wmh8YfokDC
quNANq9XIHYJFpKrsmc327n68301UaIFMxNg25CskQaBxtG9FQaBGKRlB2iVZGRblyGy8wsgwNrF
Sza0N46w7+uFU5KOnrE8sch3hscDzxsJfE0t3lP+gmVWjkhYeSPxNUlY1U1mXm8Tb0R00kBrBKBU
ATqQo7tJydKKknM8K0puU3/yym/enpU5qfEJODpeRkNaQJagiAvxu/u1zPBCZEoFtwNHXju10YWr
/y3+thvGANu9KhgZee+NWqPVfiObzQdjbM8moA29mn7gls42tb55Q5vDSjc3G/2jWzI6D9mm5aVX
N2+r1e9hxpNNrQAvgYwfcs9gDhprmklxTTd+wnZWmB5AV6lkmhKg06aE4AyC5uf7bKIsBCmRG2Oj
fZajqZWWPBhbb/fiR6iBbt0i0rFcfJmmjq5oEEhS4FxnL82sw554/dyZHu20WuEqQDCZzmLNDGGR
Rz6N9ffrdlABDF8Vc/VBLYUZDzblLe9sjjZcU6SxXQqwGZHsVSJXf7lldumrP+M+ph7rPBDYkH0H
ZRKASiM7IV8WVF9jWhMkwGItUUW8OUApTS/xgC0Qf9lGqcvXSMv21FJ6+RbOoL04z8n5TJTCsLo3
nzG6E2vbtzu3wWeAMJ4Bj++uxOSyq/6q83vKqj/Ra9mieQ+cr8sTg35CYWZ7Dbtn9BADBB2/RLRY
gG5gtMS8XSSYBZy8Lvkp/F0hH59v3z8w7aMBPC5YdGc/IlB7v0cxtS1aC3CO93rJaf2Gf5VXwO6L
gBOEGsoFZq4HyyzXJNM6oTSiaL+DSADI1aiXGg2MJdSDOqRO5k7x9ND/fdnoXsYTOKOjtmwtT6KL
deAI8k6Qw9Pz8U/5z7+31X8P/w/bfXNLlY1Sckyaw4jNvlFULb2USfJbOGxjoHMp3j63NjkktLwB
7j7IQo/zq06H5oUqw2S7vnvKZPTbc3OX/pyJwTfeDIgTCqH27aq1XqtOjSACgWXdp8YfLmgTLdGC
KHLq2+qEOvXzsU2eWOFmcOP1YluqZ/4sX9nV1uDQa5aYR89E8K5lmv7GYo8sfpVliMrKXHZtOAYP
u/if7XHKXIw5uc6qurVqUVg00K9UPmmx15+PcHKv3BgZRW90SbXgKMKGdJKf0tak9sJ4hu9G2n9g
Bm0nSMRjpzyoybUFSHxqrm2tNHVUufx0OKNOTwWe38/tTD14EDP8MzTaKlEfgEuF7VpLZgo9itGx
Ldg5wQ5KSIzmbRfg4cBDQs1nfzlfUlOw79U1SlS2wBuZ1C4dln9V2mhmBw9WH5by5qtG24gTAIhX
aCxlj0LmmS3kwHDDHGDJEhgU182CQ1fznzklczNwwon3NqYDlQ/0EaJ3UxhO1s3JiSAPYgsUOqOL
tDw0rKdn2aHrX4WYXUPHeyZum4DGo8KDdgMWr2C0iI6T0W1M4eWfITdrFwDMeJqYk1gBapwUENLr
v/kS7X2r8FKCzQWUHe2vGKk9B/bDmZzm5H0+kGMMNTTcs+OTIwi1AvEaIIGz38i52gyvhZye1Fuf
+5B4w28hpANlnV65zmy+IWQcL/NAZDYU1mQeNbz72XZdtqbt2qEB+KDVBKniLbVLSfRiX9yZPMpU
PhVUlsidQckWhcIxTUTctbUTs1FvacyFAbHJp1mh4B2T4lLN+MCJgAy3KMR4UCgUECuPghYuEPvc
jlHP8JdlpbZaARRc25HwOPe6AXn04/wBQY2uVwFMDDyS7ffzVwUFXwYpAn8FqiVbpe1tUS9KJIQN
UBwzMgmzknXVrLf51ghZifrMWt6+dklbUyYtx61InOFxSAIXR0JNOFcAlWwtUslPy7llcK5iiBui
T0LmHUI7AMCrCQ+d+aMkOgWAR3mGXIQXJmm4kUvJE3Ux5ZVETyJkcL+DMLBpA4pylIwkq5x4qswL
dKflfE3H+9aNhEF2DF3L+tBWGhtxBTQrYbkSxAsKhCE44gRd52lt4/jisukb5cBFdcjtEylpwzXf
JayzzV0vpzTRpWyORAyb0mafoJayBrkC6++juBTyq5RIdfJS+16uLNsSiEkzL0Iu1W1W9IAT7ZuQ
N5Q25BhIk3ddvmIj0R7qCKwtblmGztCg0tgcY8Rh4ZzhA932FHVeWGxdQXAlNR9YoUkuZCCdTXLP
x0tP4UF8roi8V760pQ/gftlSCbfrQrusVb5PO7RndBEU8DybCsDGw4Z0pQs2y7kLJpdbD9ROGR1Y
CR/W8ZcgRECzk7bjPe8TMXIHcqnATih3hxoBnx7EqFH4hdSCnP8gZZWLvrIu5yjClmyW6GEhhR2m
Pm+9XpWbKIneY7BWibqHpEHxVcqsk3/xRRU5YLDqCypeVAmvNCuHogT/Faw2rq+76IQNz0ngs0FG
8gLddFA1iHxxV9eS4FmQYHDQyoY6EBrplaBNUfPJawWJeceppEGaW4yZo5M0Va+F+O+sJJlQ4Z+p
EkM5XIGOr96kTu2sixzJkd/QYbywWRV1KLg7qqpE4Q0/JgVEIpKa+r3kyrKEhF2snMM+7DrSQtCQ
1bMqChPNzkDKrLNRouCLFF9qd2VOua5edT4rmk4Sev6mYhUXWmEsbwfCBkkaylvbuU3HWypEUsyE
A5HxQ9FlvuZ6vqJIVNdJq3deEjs6ndhFFqlFngiBKmfoCQYFVhF3+dmBwiHnQz1FaeJTmqZSv4ml
DKIjIduGlMpTaJFacHHAcrooYZIYkiJh0Wj4ltJZltBYjcHYHceMXlE5F62zhI4xeW5TClBMRVTz
X6Rd127j2Jb9IgLM4fUwKlqyTKcXwnaVmQ5z5tfPYg1ul0RzREzfrpdCF6DNk3dYey0O7W91rPYE
DZMaQ9qqS4pNknRccQILAVUA8R2KYXC8kKnYi6T2gM2Mmlyq736nKNHnmJW5ZPsDI1cofshha7Ye
1Qad58M2sDjZjwUsldCLx1EGUxLORlNsuWCQQVyR8w1r06qkKVhbCk77YtIEogis3/iSMULz7beG
NE9gQcnSDx6CMg+YI1emXGzSxC9qk1HDPrO4kGfzkrQsQ0fDR0OK+t2lKWOCsmV86UHv40P5qOt/
339kFjozocg7UY2glZfHfTLLqNIiTLK+RrcSkj0N8TxT3QLtRy903zrjK1PY1bO6kQ1ul6i6fKig
o2H3vaGgwOTbarWt0WWem8+BhbAuOq89FguODkArIOyBcJyictL071f+hp/1gPqELet6hVzqXVsg
w8zF4KjAFBK+96CFOYL+L+yZYsWRXapoQCQSnK8S+CJBLc7fmtbGIk47rmMRhxD+PKqPfYUe4+FT
2ZaxrXFWKOr9d293uY50fH0Mn4Jwxe9Yer4msTwkrsAy/YNHSOSLMo4R2LlUop0xtslA+AKtubnX
rnWMcwshEWRiUNWAByDxaAu6HS0r4WoE7JL9E+IiVQUo4nv1mpNtbt/fbwuIy0nM9a+ladRXS1o1
YAIV2IRFcqQFlQ3oLsj0t8bsDd+RbYgw6qgnEpS0wpZsATaTbPBhNE+D8X3/SxZX+PpLZp5ISJVU
riV8CfL400cc0Ohln9D5VBn7bYQOtpWU21Ki5Gbos0RJXuOwp8L/GpwYk422JciFTeNrTV/XdWgg
ruRGfkohYEWvBzk7QRHCdMFvsLCAmH1+akd76xs6CDNXE23TPTFzVm8MzWKSsFOapse1jK4Xyxh3
uSVu9MRoD8aaq7q0VVHr03icS3BdzLsepSjJ1Rb4VTcjfqi/B6VZvoyPMWrVHpm6tBrjV7RySS5d
QzIHsIaIMgtKHbOFo5GX8WXVs64lMTr3yIz69syvKZutGZmtlAxnXyoojNANRBD3Gk6FjrK+Zqxs
+4UYDqQ7fwczWyiqMFXPc7hTIUaSvdA3yBw/R9o5eAA6EJQUO4hy4GWlkVmrZqAQce0ULG0UWcFr
g5S8htrt7ALoMg0P+NBxLhpiao/EkNcE7Ri11Nejq8drLQlLu0VFghSEoAgApDlRuVwUqtp54uAy
GbfJqh2XsNb9CV3KbqMV/6+J2YAKRU6kkREGd7x4MZjCPt4t9BBuyh0ofh8h5kK0A8TcUnJEgfIM
J/DXiv3pJZqfvGv7s3ssixkVwm4YoupKJXpvjPen0Mxs1QjtuNtOTV+4XBwGd4tnSr/W2t3WJnh2
Nliu7xKqAi+Y0/6oypnTMIjW7w9xGsG9Ec6ORpXjWHalgiS+b4FTFpJSGzUvrMornv6FIZSJZNAU
opF5LlIrlYEkjkIENFgwlbi1+jsbLVHc3LciLK0YAntkq4HimFrib9/AkIZ9kqkeMJYCwTvAvQ76
a/lqvAJrCdaiROfQvdS9hbpp5gQis8Pu4lYnfe3KnvblfFavv2K2ckWsJFEZMSC+yc+BdGDkXbdG
37O0cNcmZgtHQw6YfvCIA7CUkVgZgAwaSNmAX1BYSxZNmcUfo0HlDUhkkF4DEHI7p3Uo8Bk0fqe8
gvSaONwOuPzoM9mATpQCsPm5soQLuRkojfxj7kdOqOjUAHquIPpAKAX8NgAavYFez02mI5u7B4+J
6b55Dy9fcNigenM5N2RV0mntG2bJ1i4J/UQcA1RRh0OhgLwoP7Oq4aMu0aG/U6o+wsZk4lXF8qUH
BOEviywRRBEAUbmdaXFsY+TtstENa9wzkbZrIxcnUgldIBuJJh369L1Vn4r4Eyh+UgThd9/nhub9
DhOoQ2jf91diMXX1hy9XAO8zYLKzw1QmYwp4+gSQ9S2mJpC65myAUFTCSYZa2PetLWxoYHHxbgFp
htHPqZVSjfMYqDWwbiqriSUw6rOkhlbKNpERsUNi3be2cLciSQbxW/jL8IrnMm1COaXsW1CfDJFU
GGkd+ibQ9m/3jSz5/khqAnQEGD0IHv+0KF155ELdqBEbgPSEMqClQhGvyY9cg+mrAemRnqQR7ds1
QammNqkPIj6tNDJVNeRVVpulbDtSNHDs8FBDgHfeSQCwrB/HHBK+yVF+9iekSbNVyl1mReMGLATo
FWY6XdvHJRnWgMBLpZmJTge3B6r4Msp8t7taoZTKUdGwbut/9Pwloy9hLeIFIOL4kYTQTOtOQRVv
g1i81GG7iRjPLiZ25tcG8Lak1tXQKdAjU38UQWZI/rc0AhO01mO78HDAAQUuTOCQOkVTx+1HjqNM
+VgEbkI8HF4Bz3zfwePov3oLkTCFF5yBI/QIABQUzNHf+byyURbum2vr83zq4EPCD9mc0e2rbfPY
KSRRXljG6oVzWKHNtlxTnlwgG4K8C5ZEQm4a+YkfWelMbduWk1EA6MmgRHrva6YXeuYQH1nkeMTg
AGTgln1KeJMHHn5luAvvI1g4gBdBrDEROs0ulkhmwyaomYljqTJfe8vIBpsyJqibgVVo0Qxo3je4
1NRyY3D2II9DOvaq5LNuXwDZCYRt3elZi6ssNvrPJh6JSvUS6Ma8/fJ9O8+PDPfACIaMyFm2O9Eu
QxOJPbHXdH+tFrNw58vo7kEKGmzdk/L37caDvAlTMwno95AOf1dBJfBRxStFrUUTwBHAlwYaCdJh
tybK2ou0ssUBTAijkdHR3P6ZuitTvBBkIW/418hsTaGa2tQy0nXo/CsNHiyn4Tax8WTLumGNVr5P
N9Le6mQdOhnYULWNK6C4BFt2lx5Cay27tby/oQeOLjvoFYAx7HbIqKq3vK/krOsr4lfUhCZfbcou
Nhn6DXFcubMi5ncTWtAgIukqSmUhDpNx3/FggkZp7QdsQsnSPhLGgnW7niF98xoStmF1ViYxBWR6
JEg6kSDlrCwYCZM/0+h0fy2WynuyCEpSdHChiIpn7nb0DR0TNQ2wFl50aeTXHMl6u3lWfT0IINQg
XgSUhcSKhTSnXQUQczDq5kEAn9L9z5iuzJnfCDQnglFopbDoIpqu3KvXD45OLodUZl1eJgJ7Kp5L
zQg3VWCIkD4dVtDb0x7+aQyZTEGcCP3mXGaKWo1ihwy+y6mA6uMcCSIS5CsR9rSH7xmZPRJDUfB9
1MKIVtm9/AzWeQ7vevt6f96W/C5M3D9jmT+YcVtUvMgw2D+DoivaW90+J9EuCM6qdKC92cIH4zb3
bS5O3+TjCVAQRel/NrKsVzgkxwPOheCedmz9lZ//o5z8Y+b+/v58SHVcoJeAzXhX8H15IBUrhmeW
VXLe8lmZpiT0x3QgaZSOH1xXJhcGcgoiQW0mLYwIGQJUHzTk74noQ97b6oacmpHkgeyz05DZMdMm
1vY9uOzwgkUcfGOvbhArj1BrlQirFtDLzj0wTppJx8S/+oQ27wFq8R3pyxEvApKVo0/UDt1DejrW
Gg9quCGOSFh1XGpzUtvVeo74FYT6DHIsepon0gPbwjkxE4GKzxmXqqIxgDkWzNpSWIOUbEjLl4yK
qM0lmSBuC4mFw6OKXn8Rs6qtrfvLt7xlruZ3dt9VbZZoKL8i9VNXSHIpDjiekPsc9SGAGMJ9Y0tp
GaSy/9ksf4Lwq4PNdsJQMG3EueWeM6wK4hJ0M1qho/62eL1+GB8hxHwc9ipo0oJd8xShU2LlC5b8
pesvmG7gqy9oWBG9vsW0XdmTykBxF2WpB0nYF9TMxxMqcX3uqKlq0NJii1dR1oxWTg3ROw+BFdfg
WFBPGl3r7l56Aa8/aoo5rj4qyCQUPmXcDrQycQmxo069F34VbbT0ml+bmb3mQ1WjkJvDDLjLI2Gv
BGar2QLymUm1cmoXPXfg08SpBQf0cPOYTBsnZWEOCy0RCeJaqB3s0J4BrYIEl2sEaC27F52A8A7d
RufuEwKwxVTXWE21L2QgsOH+fsdsZuM8SDO0qHNu0hr1qYaC5U7dpyMxUV9+ub+1ltL6E9oRZZSJ
qPKH/iIb0L4ZspRzWci62uiX5FpUxgzt7L9uva/qIYe0xcVZMboUfVwbna2pNxbJMMgZ5wYbeGgV
SeVpiksAUwz1oXXL3KJrYhqLb5kAtQ5lAlb/wG7zfuBBSTjnkFvlt1lqNJXJBysewOKJuLIx80N8
P6+SnIMNSJuyZzk12dTNEOKSYa1TbfH9grwPXi7Ebmhcuj17WLNUqtAV6qrU9uinJO/YbMXDmJ7A
H0+YKkyCsHCkf2CC62zshB6ho5tlZgEZA/RC+ftcJuxJ6jfhGqPnmrXZ1A2B31Ahg7XSs3vg3B+8
KdkWo+07X8nvLd4nV+OaFvHq2mLHOvb5FpZUatRwh4NTEZlt+4kOxPu7fGk3ANKnwDWeQENz/Clf
Dn5Qw4Vyw+/YBzdiHQLd95axIAWX/817eG1rNqgM+dcubUreHR9YOBZaSBjuS0Arl5bp2UO5zddy
d0sb8NrgtJ5Xsyg3oaQMGgzG6LWIUkeQXunv+/O3tCWuTMwTo+oIygnBg4kGTK7muH9vd+mzyhnB
Si5kMXi6NjRzJvIO5GqSD0NSAWogX9WD8dkDCX35MWLNwEfei5fmUgQN6UN5c3+Qi57MtfFZ1KD2
md/SLOXdQIM6l4HFg7Q4h1rLGTiVNYXR1aHOHAkPjEhVy2OoVWnRWs/oxs9PTLXN92H2OLK9Tmsr
bJxqVTJ2eb9MTBcg2YBuxPTvV/tFrMQi4WnFuwm0HKdMj6GCA1R0yvyhf6KWlAIy5ptqbgCRJFvj
Kvx2KQGqCKAXgZb6H0GgW/t8lTEeziiScrVe1pcUBBJGr0umkG25yGblfSVuetHQTlq4EkQt1WhA
P/PX9OyoMPxQ1jWCV1f6smJHssYNjme5h04S+BwtyNmneqHHICjaKGfRATcQ3fI7niU8/jA2Y4v7
UQeGsrbv77ylB/HvZwGTejsjkQSBDZRAoIMAMT4k+dFscN/A0vlFRwkw1cCdTuCTWwM+U+S915Wc
2yHLaueB0eUEje3+ExKwKw7yUv8ZWs/QPDhlZNA2Nbv/hgxkAb7Ywxc1uE/PAMvqFnXK8yRu9P8f
FB4P1IDBoiErcyLIfihp7Hcc5wLf1MWt42mZ0fOV2bWxUZYFARQRNCIrRhcT62iNkQTUX1nuh+5H
7ilsO+QqAnFw3o9AJA5mdZKePUB4zfiyy3Zrvv0SUllGqUBBdlgAjndeWGwFoR0HYAYnMvFyf+hs
qpDC0n1DfLw/oYsOKIrOIA9GXMuiDnC7TYq+jAE09zioHr93zG9G2XT+L7napGZul5HOBwbLmmWp
h29Rtyu4lUd6aZNeW59OydW9xIjVoHnZZF3eNZktfhT+S6xuSv9BQoZ4tet44RpCpxxSROj6RiZ4
TnrfhxX+aQh5sMTFo85DI00jxfgqpCaaOYBGR87ILA9p7CRfVWFeRGqC9xagcEfaQE6y979TfyLE
fru/BgtfNYkYo0kGhRGggGcPYDWC9imbWts0BPRjEYLIfa24v3RCb2zM3rlmSFqZT2GDqUSrYxJL
ZMS9XLld4/TlIfIPPWMEparnWWdlxQNX/tdfMHv7oP7BN2MMdEU2oPjV2uWISL0SzR7eGcfsas/f
tQUQ+F5Nqq63RC3ZFNUKEm9xpkG5AJYBRUQsMttu4OWp+qZnB3cQ2vfeU3QmilYWc4GoGZLUVzZm
rrSqZLlSjJjpwR7saB9sgk1lvkPwDn/smvSPSDRt/rBRby8NWcsGL9UeYB4lTUBk/pys2xMFkDCk
y3vAOKCf9OmjgY/Rwb7oxLoN+Ig7ETeBVsAJ7POaEtjCg3ZteF7zG2qggWQN6JUGAvTyUWk+uvSV
yivFhTUrs7OiZmPWtSV2UZ2Eia4VzalKVGeMkH5jG8a6fzD/j8kEhJ3TgDuCgNvtZObBfyaz0Wvj
cHhIrcoOzZE8Eswm2MybDbixzr/W2CyXtikCP2Df0I0/KTzfmo16VhrA3AX0iryN/UceUPj7A/tz
0c2iS8RE/1iYO/ec0Eclsloo0JJu0NUD5HnRE/nwhM0JeeVn7aAder0mX4neY9+CT97gzX4DOneU
WH6/EGZb25LO6ci064xAurVc/hJRws33zZaZobXkpyG+D5BO5BeR9aNWZGV2dvBO3iT9ZR5BDBdb
pZ1Y1EQqF312jJXqcDruz9TSS3zzJbMtkKidBnDNiIYa3xF1kHS8o0H3MB6H6N9stus1mV2QslJy
6D1HTTjBkKtp0jFkdRMYLQH0C2zf4NeGl9jtQA6z4uH8cQbv7YdpR169wzFuk0ST/9h+fxphG3xL
JNgkBG4HwaL35PTVWLnZktr5vX8BixdBV2Wq04NvVLtVLNric4ViDsdNRXyQEc6+RxQrQfCCceq8
LtGS4WRn1ejKoyhcEo4zANRoVBKD03KzstoLmV5orv21O/OGIInTqDWFXd6GoOJr9dvTCFp+HeO/
tDNdc1fz3Yad0Pkx7MSkttitIY1gOuzIrxUzS7elAg4DEBwqqOnPGcpa6HnwhdyxMCN9PUBMz4Z4
HhsZ4zNawiAC7R1Xoq3F43JtcTawEd1TAtfBYpGfUgktMKLeUaQT0Zzf7oODJh29NWzaUgyvwqND
0wOP/nWUIG8nk2FFuRB7AG4PrYHU33sIucKNJpMGvSvmyowubZBrW7NIJ0ReWOXjAWFbQw6vnYpm
fWU8GOaqgviCEACiDYyIV3EKOHgrt6NSg8HTio4Dkp9V9cYulL2GU8htk41NHif5XKuy9O/0oILi
wz7vhKdn8fisGVmFq3BtVafjNr8eIEwDWhVwtAEgNA9Wq3FMORGjPkSv/lnRua1e25Oc7zcO/8qm
FRYyhBj4X2Ozu79TqNf55bScu9H6fLfeG7uz1a2Frfv4qOktobvT02/zxfwo9JfS7l2qO9TUDP+y
Hm8uQf1VfAs7qV2rkjTHS3S9GlONQS2gbsV0N8SJUWpUxZqPaEFE/8ZW4pvA0MY+e2AZf6J8GZRd
nMrZcyin7EZClc6O2FE5tlk4tZ7lnY12K+Whwn8kbHxt5QZbdFlUFUQ+6LeV4LfMbjBmDIN8ZLwp
r2B4tsISESLDrBE5Bt5GbXPOPr8ZA7oVm4ao+hryZWnpVA0QCFRwgPyYQ/qLNFeDLkMGvhrNkfsU
uKeBsQKSS8PKg7VmaNqwV/enGiVC4CHZ77aK+y42uR625xwTmq9RTC+689dDms1nJAsZhoQ0ipIS
KAfCH2lQBjbLt0AlEhr6IJpJ4pO6y3WGIb+c55X7ZunkTVy8U80EvKjz5UzQYejTBObz0tepcpCE
32IEMu8wRK/d9x8yZXTdtQUqjqTKt5xvxuL4dP8jFvcU8gNTCy7w92gZv53tOs09qsY156a+PUkh
aB8vlWXXUJ4Bdar/dtxuz8obbh1uTbuJW3jAwKcOGingU3Edzj1hNWEEZSwBJGy2MYGAd9WZ44D5
Br+OcxZODVlx95aWGzpRCtIu06SjVfd2qH2sUjGc5nsnoG+6Jy/l96ShBIUHglJIqmtGsUt1YfPs
OPcnefLpZ1eshiQdAo2JBA+tW7eGix73j1DyAKR2lpa+F/5X3e0pxHbQxSFEBnhRVmKAaST3DM6O
kMSnaJ5Eos2NvrjsoHClIatrwL+FY4pAm2NBoInmZlxIt4NKeHCAZQVsJO1haM1RD0egX1e4DJbw
RzdWZttTlLMqD0JYGSvd3z6E59hhTfDaffGaD4kg2cGb6CTdM5ubK9tlKTM4ZRKQogOGmsczcTvA
UA7EUGtx26ophDnUi8bts8RM0BCakqJvjJIpSP8b1NIDo9PKXZNUXBg6LgdwP01dVPBa5zwOYS5y
STvWPHCk/Fn5mqAYsWlzypF99ULiAIVQmZ45nu7v1QWJmFuzs3UdxYBJwdrKu2l5lgff4FMA7A6a
pXZO2RIVrPm5YmkGPiEJPqRHFnkOyRD37bMWg0h2xTv5eUfgY3i0qGP8KKTPhdZav6tixLI83L9N
SILdSiF2IRa5/f3ZQUEKXehoAxE3QCeJrGzEMNCRWtSlcZeWF1GGdFx10CKjGDbZeKjbtT3286De
2p9NNpIQfZtM4+MHkr30p0p68mLDSx5j72P8iOUHpdOVXxkYZ4Blvb/QC671re3Z0cqVoRUKCWOn
FN3gVlvlhMlO/UtROSUw06ZYrZUSJgf69lqCRRFoPVQugGect+g1fD3EEoi+XCGuKZCbbJsoRGko
2nSVThYvscezl6YKW6Nox1HSuzSQoG5fgt+FiAULmGGbSMJg9YUa7sYkznPQP3f9Zzx2w0fGJuOv
TPGLxLw/UT8vutuvnoUFI4gSeE0GQqgUA9Bmyo4ADHcc7KS+0iOVrlhb2BFojZkwvBPu8wefCMfV
uZqhJc8NpRex2KjRU9JY9wf08zmCsCDUEoGbnlhE5u12DVU7IR3aCQMDuauK6kNRbZggNpT8WaBG
RxM9y9ZSID+dHaS7AGSdSMvR/DNXbVW0RmsaUQRIJC4jcPLQj74NmBXXccGngBUeNRWwpIDe70/8
ceU7pp2Y+F4Y8K5cAepPt1VJQvHQBJCLoJ7VtkVEqnI01MYKk9eS2k1yTkClJ0Vfa0xOC8UXfIog
SKBsREYarSG3z4dfxY0ctwnveof8CWR6hmSCYznfVYapktFMRSKs+HILJWiYnNDf6I3DozFPCTCB
OjSshFLdcM4IqJ0hziga3LHXj7Eh/Qv/DVlotP1PnPscOIBm5wJBk6KEHQWIABIDJhCN+S/2g9cT
HVwdHJSGSfMq438+di+RfX8DL0RuqEZiZoE4At8ZmtFv5zYcZMZj4Hy4QUZQxwI1oeNt6p0CVjvI
1tXm9nexAQTfRei4uW964Qq7tjwXz0Lzb0J9Phdcro11JrdZsPl1QHGaIyjm1thx1sbJz1wQhh+7
jGEwTvY7N4qjYGz8baKj59h7KE0RTYgeEoi1HQekWKunLR6lqzn+EzhcHaVaHcXEi2E7BwMMaezU
8HcCOjt1NjB1BhQtO8yvnrz8i5TPzeLOveUaHnwTKzCs5Eb8Ier0Qer3ks4+wcGga/L1S68g8kqQ
0UFqEC2JymwrpTWSa6rWA6HS7/pWbzXyy5esXDOAk+6Cj7Fag8QsXfBXBuccpPzIadCrb/HsAswP
lhYeNC6GvAeRgrTt9h/ey5YiBlmL3tesznYSEt19XfSwCp4zNtWrBqzn/2pkICeREc5B8Hx+xTMd
39RxJABvwz/XjLgRuNGoQSYp8W4hEJXZJKz6zqXflQcmJ4uPHMZzumrlCZjWa+ZjSGh3BMQTrygH
hu7bq4EGcZazYSq4nd5v6Gez8S3M55rvNFUG7liZL2IO+ia0ncLKpKAnvvdGY3PvxWu2QRl/LYG/
wIGB9x6B60SmAL7leYjuBUyQBKAGBHa2t17r0JK7bT+gD0U/Mw6HKrcZk9zI0P73JK94IwvX3Y3p
yTe6ugT6apTiTILpGB04mh6GJ2HrQS/0c5UAeOnxujE1e06ikmMpI8DUDpCP81m5ZPD/dPELVc1V
CMbCaUATCYIrWZ4QhH/QylfDanjZzzQhE8AQnj7xupU44HesDNYyszesn3H/zViK5G7MTZ9zZW4Q
Bk8ZPAzNgL7vQXn1zSrVvT370FwcyZCenPGyYnFxf4oT1BrQFhZY1luLksoVeZw2AsRKItJtW8Hk
1UP0GZ7B4UPEU1s+suO+Sldlsxb3CwSf0P2I3mOwg97abaBMw3Vxx7sGuDNHRBGRfgTxl9tdkNM5
r63jAv5rSh/hgoaqOVjIxVn4VqtxMwR1DsxHYuasEWu614QGZSlaDWPTp6qBPmDMwT7PQ9LlGQmE
M6fANwo6sx1cju6CcUvBZ11lTg18Rr6PeUhgXDpOF0tdfheg9TUYbPuLosSxJhq0eK45FAC0qQKN
BPRssoIcgOZOanj3GfxppHU2sd46LO4tBF+gqU0f+Z1RKUjlglHp/v5YIPjBxF2Znh+2rpDixMdz
MJx56M6XRm1459bQiBQS4YUtTfMNaTFdDMnbm31sD5CRW2M2WDzw8NF5FK/Q3gav/Xav9D56rzQe
L69AoOroZ7rHgYMXbZvn7l+E2VM48I+p2UzLXggI7whTz4bxihYan8QM4Q4sfCfHEVeAKAtykZhc
JPy0SfQMoc7MGhJjil/GePWk1+qDfVZ2vdE+CcfYfFJ0e8+BQyggwbl0LxfBdUtIRr6kzh4C5tvL
GYqk91d6IYFy8y2zhVb6AVcqowIpjX5QcHJZkojlFteSCUvnHmyj4FoArA1CX7MiUisVSjyoo+DW
0mOkkSS1fbOH15aaYezeH9GSUwxeyr+2Zq7MwPS8B5I9XN4G+la0C8TSP0OXMQdrn35AhX7r5Pq3
vmJ1KS12Y3V2o7YoRFRRxwvulJ0Hmeze28rb9gkaBCdzvy8hOfkxjnrgSHr16/6Alx4rEBohYJfB
aQC06+05Cb06HZtYRhCg6m3rk+4SdW/3TSztEvAyINfIA5Ui/Yllrx6ocgxBbFdhcHQAXlYDeW6z
j5JtsJLNW2j3miIKsKkgZTwlgGa7ka99VUkYDKVDp9fw7L+gw/dUgZGjdQjExr+wQRGtfkGwkzE/
hYoEg82tzKa8NJ3X3zBzECtJDMDOqApuJoGBkvBxRSU7FUbtRSuCwq3jbAAToqT8lj1Nboys8dDU
LTKBcuj9ER17WtHWiVl3A3gOC1oMApFiOBlEzmP2k09EYGayFvUeUhRMJemCD/JGtHh4KdpjuYgi
heRL6ReVxYRaspcoZsk0nyO6QY5D0OQQxi7H5g1Q+WYzcn1TGInGSK7CV/ITCGzpic/KFtmEms8L
HYywRaYLqSzAowDYyMffg+EtypQSaUwuzx1GTCq0qCsasOBBpB5iSaBOTpXRCXLZ/8VLKMfqjSiB
aD+tU46MSVtv1ZRnNjQHdyOhXK60es7TJkVXO2U7My3RLUnQ8Q9UcxqUHyztSpbIXdd4Ovpp488E
U1WRSVatJfd36eKL8XfpoDtyexK6sEX/JUQy3OipUIE/li4ayDP5jDCbYOeZmm/5wUqubKEKcL1l
4S7e2hxUuRpSVEPdYC/rweUhMvwzZ3Ogb6AmtaWVg7hQjoM5FHfR54zT/gPMj8bRVItSD7vTDPZG
ax2gXFMAM5SRV+kBFHgfWQ7iUEOmus5ktrHyWiyPVkbaEeWOiWVjdjgkMfQGuU9EV2yNljmP2Tl+
FtHDUxJ2gz2lCGCsqg5NfxzWYGvTL88jKuGv5fkL4md8ko9SKLraK5/rMRFKm8/2WWtX7WnFHVi8
AeBbgLAZd6o0R1+gXRN0tH0qIhZ+1YZD06Kev1JYWL7prmyIt9smyQc+lFjYKK3DDhwgII0KjMff
nuXvW2gAbZ3Lt6NsntXV0HRxcEAzihzgzogYp3+/usoZYWQGzh9FdxfCzP0DODkuP9bo6rdnHluD
rK4iTL89uObWDYDNu//7ywf8ysDMc1KkPgJjDQyokePZATB/r1mLapuISpuSk1E4Z41MtGzf1StO
2x9v897YZk9TAQbXJC9gOjMPh/cHC0Aq0hWA4oBucr8vNsfjlifGRYkI1NTvD3vRG58QqP9Zs9mp
6/0oj/yAFaeOgMPw/Y54hIgmenc2j3Rn598vb8nTcesC3HF2BIgD3ze/fOj/mp8DRhkuZ4UuwtDb
V27/MAUAngEt0eHhUgOYaEcru2jRHgI2+P0IT4F/n011D35rjgtxpcYAIh6g7iAZtTk8bUGH88tb
I/Rc8kyvjc3mVuu7yB8HSXAhkB5vFZ0+OtzbygROb8B872DtcKOAmQlp99m5SNvYr72Giu4BmcMd
a+nO+ZezJmr8J+/5wwqwN8hucXDV2LkHinOhSgpuyLDUvW/rsyCph3fhU9s9bN5aM3hUS+OogzLZ
bd3YWMkoLHmIwOBNPFcQncUX3F4rVGkSAbpqohvJn8XwMWRPCfMx8Ob9mVzAqsKvvzIzGyMjCCmV
KwG31+t0awZ6e4oAZirI5xOEt3EeREL2zFkl3V6vdTkGe2kI0RYGYi4gb2tQDLj/QYu7B7ANAEc5
gB3m72Ee8AXLD4rosu/MA+1sudlkvIHmBnml7L5sSIbGmYawEct7O78KD0rqTA0ktzZU2RI+Wc9J
U7ONnXyNi00QlnYrSlITPRq4IuaAP8b3mTxJYCozK2gSMZfRGgWdbt4PUF7KL+in/e1PZRRKuDP9
NkHV/gQu1eSEhuHQALeje3+KlwoNKAWDrkgRkLUFhdrt0L2E0Tg/wNYyDp1+KPcZQcVdL1/oLtlL
20CGPPjaiV3QisYuvrI5e55VCUnVmsImHA1kP8CSRd7xxlwsbDNif5G9WRe66UwcvGfjeWXASwuA
fiAgSwBEArJ1dl1UtTiREOC+ZS451SyBvqrBowA2nz41QU8W9Tl42W24Xwx291p+fPGNvbY+e2PF
sB0zUR2moR+M8qS9KCy6coka6d+gP3RWxjq55PNLC16BPEF4kbqeZ+hG1es5JpRFN0GnSr2B3GSp
p4FixFGLlm3V6COjDr7uG118y6+NznygJhzSKod7C5/9+dU7AGVFDg8V2fzuTqfTS7bfC/pRdxz9
ee26WHCQ0M6P0j38d9ChybNTHBeRF8lVIrn8N/hDus5uDFDK9GtKrtP3zyb1xszsxGSiT+MaIgXI
toy5PUYq5pQJI33wILdyfy6Xsi1AXcOTBdsfCInnIbsP8UFpbAvJRS6STJS5j/bJ1ksSTFKLu5Wj
MR27m4HhcYM1nAvonOCRmb0y8cgWHZX8zk1V6htBg4E1XdCsvDI/E6+TGajZQfthek7nrWKdpKZS
6aut2z/ER84QnOSAtPhvsGrZoS4dXmpTNCpDa88rw9N+nIaZ4dnZk0IpSkE207m+fPTKHXOpN0Ky
CQMLgNO2/lD4X8mgB7q8Rz9MZsWB9al9UNGEtDPV3vgKHI9G8ggJ6UPhDs0mDl9AHUF5ne4Du/RI
1aJxojJQW2BM/yl7yKje7jWXi17URA8M6EWW9KHPbanQqxCsXU5+kYtTydWkRO8YQyIn/YDE4LnS
LJ9HnCs6OTpwtyHwmf9D2Xktx41k6/pVJvoes+ES5sSeiThlSVGGFCW1uUFIajVswiaABJ7+fFlV
s0csTpBnR1+oi2WQdtl/rb94K53d7O7ktiR9CMNPuhHRfvZAirgKplNtCuvfdUJuqNkhD66sX2k0
QlzA32fv/G/F8GrVublKz47KT3toFOpPfk6c5OSJo3D6LKi1/wLjqafoh/3WoecegwkfhLUfsv1r
NHPP1PRpA33oOMlR04XzWm+U2TKFZgOdQ/YhJFaVQK/6isx87RlX0mtqyLtDPzF/vvOPFKa1d+5r
d/o/H8N/z+JKAdHpdYm6lGsGW8Gu/gAH2PSl5Ihsurvk6yvy45msulqxqyM/L10tJsc8a0Mdn2hu
vGovHt4nm3bjbLvDfOdsH+P/NfeWeSjoFHxgjDda3j89HHIJukHZJQ9Vw3gYk6raLE6p981820vA
QFpBWJvZrzWTep7oOz0X+5XyU1Cj/tXCyqaQkHaydUXxh71SSuZSqPK+zh0D9R3sjUdjSH0M/szd
t+0P+0Mf7eCV2Pjj/cuL/iyWcjWMqzUH0rjUdl3MJhFfHywy1D1TTvY5+Zzugwxfo5w+5UufXUaS
OP+a99VlLESz+lqx3n53UNlGxKRs8+K293fqeyM24QqDRENntm1wD8u7vC3Dm+a782OCCA0Xe2//
6QDwa359eRVe3Y0r12/I8rEJ4eHh6DXVTTl+FM42+5a2n+KthP7ndvxtzt+WLAkUWsGutO7y5ePL
Q3ju2bMTIY0TMPVgbiG5+vQgwtYFL1Er5s9DcJcHxIjv6/vY2ypIw9vfRVJv9I2oN9VtJyDXoJqj
2MQfnfxX7R0WqK+oy6QuRRDLnTdecfTmd4F/K16FwPwnUWr0oOkziRF+Hf1fyI75bh0wyH4TvCk0
Gxg81P5toI6pPlb5m1L8McT3wnt8eXWeBwJ4KN0JTBMLL4S57WqDPLzKwQogIswQ3PnHYdXbVdN/
vMvvC+8PHdh023nTuwcHGnULoqsg/qMfXwGlXrsC1B9CUBFRRgctqY17e3V2SysJBzFS//Sbf/yN
ExIVm+h3HMtjc5THfNwCIltuygMVGu+Sj4CedsG7GpQHeXv+e3lBjHj46Ro9G8rVeligvQDar/Zn
G8S5V86b0n4PzjqRr8z52ge4fpBzJR89uiNMpcWDevoQ5s6fOrmPunZD27m96MVBya2880Z4zNUf
y1gfXp7llXR69vArIy/N14nGhbb9WTWfmq+JfFztN/l0kzs7Rx0C65Xg2pU2ffa0K5Pcsa1IWQvb
W5LMCT7l8wxv0riT/QcJFdjLM3t1Xa+uO2RUtm4EFZL1rb1Ph0Nn39Tw59ELp9gqpP+N2OtXO1+c
duv62IC3oOeBE9DG5OTw/2QKOXm/hKvLbpIOnaIj/DyHgq7X0IUAjHS+vdZ85j/O0nQbQlTAvAQC
86lQGwub3qWg5D8X/l5UW6FuitvYu+mWe4zIrPpriI89GtdJvr+yvP9pL4kx24QNaRQDtPbpg9ey
C6ExpjLMG7PkSzAu81G7ZNSgNXM3nsyWP5Z8kl+g1CxuHTtcbqS1UCFXNb/Ltf+rdOR8HEK/eaiA
qX1YG7fZIxq+tkvR3Lw80v90kUmEU2TkuYEfX8OQtbSzpkoYaD4cRrRh5hybnRfV25cfcx0uOx1u
Y2mAIAngiL/2rqcpGWbSGfTq7HfkibbFPQ007+VDsC/+nI8KngNrL/Zvw0N+K47zTt7ah45UGS1I
H8pdfAtrBfZ6frBekWMnP+36RP48rusT0jhu4nmMK3R/BLK6mQ5qyPeasE6a/hHOuDFevb1Iz//6
rv9P+qO5P//+8M//5vV3aAz7nB5vVy//+X/HQfVfq/xr/bfN2P/4Ov6t+etvj+qrygeVfx/+2/zY
/3z5n09f8luXZ+2+qq9PXuxp26+Wh/FHv3z8MYyVOo2CUZlP/v+++bcfp1/5tLQ//vHL92aslfm1
FNK9Xy5v3f75j18MsfV//fzzl/fef5V8bfu1/vonJvj5p/71+R9fB/WPXyzh/p3+3xF4aOLQNOg2
1sj84/TWqfFM3fQq+8cvkfd3euhT/+aR6+f/TJRiaEbzlu/8HbMV9xtgnHlD/PKvkTxZ/n9vx9/q
Ud43ea2Gf/wSGEH+71NAvpngPujZAO1OdzKie0+vq2QL29qP0l9h5qvneNOuwxTYexrlRGG9LWtc
kHpjjXPSQT8uVu1vQe5XtT5Q2DHSHTQP5sbdzCKPOrVT0klquRuVm9TNPu2I6y+3k6VS0Aq9twqa
XEaQJMT9towSL3VvAlkOQ34EptmF1CxVcvZajl9ougRW6Qjv577I5opxpTbID+Q1ANYsPg5p4YFb
jzuZuNMbCX9d2ewNODN88GYJgGFbLs4U/tk3pdN89p3EjA4WXPODQd/YPFpn6SRxOQJV8XEhZKrc
G2sok/DR8spwGHZhlyjbuVu9tR7DYwmY3RcHcO6ile/Sui3aP3voBcb5sKqZjsq7wh+TMNx2STTx
+12XW9P0NtJVzSKUSiW88oum4Gmd8Gum3bWOzRCgN9W+dax07ljdNhhtM/58HHOmnRWu6L79dBov
Z+DnPX+q282Wo4OI9NFRi4I18jtPt7wvlQiqYu6/rF6v0/DWE36yzm/sYp4CsYN1IVDZ3k3Xcplv
m7FZ2/XRwm9QxY0jExGUr8jhpwqD4dCwDAvT9U6UeZT6Ph1OLjLlxlonnwfi4BwNXdgpJDBOMC8W
iMFAm6Wa5ky22YPlVm0wvdX5WENZ9vKyXLkiZiBcS6grcAnpbP+sp/gazXkBgCj8HDbgaeX7qR/q
qTj2fUls9IHKmDyByBbm06qCQLZcu6bfWN3kcLTyJfLn5ZCso/lnmpd4JpYztkI5H8JiWjzrg9TV
FH1rIAlJy3e6SbzyXSRLJ3h4eRZPtRqTIOjoGPoRusGBmL8GIoEz8zsl2uWzdrsio9f1tHosoz9C
F7YcM2/ovOlNbNVDo5vNy4+mJvhamJgiaQACplIaRptryC5lu/6YrV76OZAo/uTTOEmKBNAruPr5
MfEq8/Awn8wd8JteFu7WtgY4XN/Vqxhq733rrnTr3mR5am4qAJZspYhhaBxzLgDp9GrXZ05YxB+a
UbquINdTG3EyT1nDbwZ9t4TuxnXW0FQPT+sU/57IkmD9xxbIBrfYzyAXpb+LGC3fRPU51/R6aYsk
6A6L2whzcQdoe6c3i15Cfjn22hG5s0z9yIjkEJlbaeV4rPEmsXTA5tNI2eeT/aRLNWzzMMp6uCVh
QGEmnmvahG6j869MXWB+2lZFzry0PxjBottM8seorlMzPV2bORfw5nbfdDN0PNxvQIlm35O8Gufl
bvBoK4gfQHuD7htCFPrXQz2sSOr9ag+Z2+6Syg0w1NvczoCA9LEsSDgqwOttfrvQvS8IH4o2L9mS
ug3TKXloSxiYra/NWUBW1OexebpTlW5/nxxV8dPeUrPev9plpArnbVW4TVneFInbFLqnTTq3AQG7
ToqPzm1lRk3385Z5xUU6WY/+ZGBlW3keZ2fls0UTSrpiql0jwjQzBUJuL53DUs324NCZIaiwyWo7
GQd73w6z130LCmWxTZefSo01EHwQZ4lK98xGf5TSpkC9S8thSo8ir7RyP41NZzY3h8qvgOJ8miOa
dZfh7BTJmzKrzTmb1QiKjJ6TC3XMD3UClUT3ij8lngldIk3cPVMfALYOM/CplMuCxKaJR6S+NKOf
r+U2WVeoi7cXmWd1PZ70PpjKlUMz14XDP03dzYzu8hEvz4eu23mFVNYDATWjrD3Dppgf1Rz28+ME
ubAcdiOlmJyqOHPNLWt7OCOOQhbpQOqs9HrhPxaOFnlKYUs8tI14VHiUav1oayguP866EDp424Xr
YjtQV4BgC8c776xAXW8Q5bvGDuFbPp5f0PPGnO/mfNqdaXF6530RFUZmC3/CtAetLCfOQb+IbrDu
W6ep7Jb+rvSwV9mvF23naHdhxlbaFmO87azYnjsqt5aa/UA9Fsy1D/M0UdvUL1LbPtRFBhP025Ts
w/DdFtbMxXWUcNGxVLSMrbWjhVU3BG9E6adJvJfSWWt9lMKpveBQ0m2Q5RattbrFq1LwqRAEWRuj
VLH0aZxEAuPa3m+l7yGTRPkYBqvf2AeZTAvcYW7N4XS3haDS33mf+DBb51ul44pyx8gpMkfceYs3
I5XXprOptn1FOJt44k+GXmRamWFwQpECYPu5obfmrSvyJe+Jxbszk1+nxvxTDV0yxO9UO4n2I8I3
apDXyh70/D2u4rBd8N6iObO+L7ayC/kuBu/oBUd3bibgfSD3J7SL1LUq9Kbrk8IP31lRQQish757
eK2Z7PUk8GMDUncRYHSTFbq+RVrM1ti6nfvoLH2XWnQd0WuaF5sS27YrDnUCvZd361qzmumeuRge
0k8vr+OVtUIIinvs0L6S9Je5zOb9n/z4te8dMa/d/Jg2dRmKX2db0+zvQHpccuTL0CsnqFODXrHX
lESY3Q1D6S16/78dB1xKAgAipZ0+2JkreVJ2ri/h5Gwfz7LRFYMRyNx81P5BJbZmW6j7jM2F4NZj
jqhMGrv35WFcmRumlzDRb3geaZ8vgAtfDaMoR9VngTewIYPVQHmGqrY8OkXjWrnRX4Eq5FDeFb4O
w/SVANmzneDBWDqUYHMUWIUru3Fdmr5syrV9zMhdt/U9wiJEnUxJbPHPRfh4dAVfmluPYr7lS5I4
onotjIDpfHWzHIO14VaF9HbGkr1eg7mKmqGUcfvYZKPmbnvnC5YVNbt3UymFOD9GZdNz3S5GjJRL
PdOPq0mK2d6UtYAr8+CUoH/xXCwb2zAfc1ReRvIYuei34jSn8w97GJLZcEsCIRnS7Zxp0UebrGst
pT/lltWMBdkiqRprb4clNci3kZ/5ZXDn1pMxNCBxDbpvwoqM4dCHS2P1O1AWad5/TOPInOLW7sdi
eYOHVE2gTawEo/NQZLbLUPKzO6biXhpDCEyx0VRn8V9MnL5v1G4bI2eI564Y3k5Ce3lyLB1I3MOj
4+apBzgQISrigwsjX/O51muPjoF40EfHnzVgY/eLAkwoulLxXllXksH6jcDVultX4yYebBgEE+dX
S4iK9E3SKEe/Syrhoo5UkTLHg/AUPs3bviWylG/UkiR2fkiiJKGAdPbLlq49fgR5Ex0zqjFY1HYt
Aqv9zLo0aNo1N5t9wJ8sGcIqRMYQmrPNAmeNK6xNvqowW4BU1znvra5C4kGZ6Bt91U6rzVDycfUZ
GMSuK25gEPUZPyY0LRHijXt2VS1uF5+8fMHhWnNQanQuziQ2m1ngxFtSfhrrP8dGlJmDSTUpv6cT
gF1MvpY3KHpjAdYz5gK2aKtj/nHPJ2qoA2NoKR1U6NOqRcPbe0ckiNA9BoHR1Y62LB7n68zt+8Oa
s1bZwZP1kopyU0u/rKbfdEjjtfRuHJtcjVu3KsKk25O+wR6xVSzW8jBMtZr/6pLwZL07amGNrII+
BTPQlTKxvW1aTwpnykprznjg5UU0bMPz1VhVsCKfFD1qW2VTmy6nyHor17TPg3KTDktnT7vcKqLs
L4k/4E4bOj548fDgV2rVsMnHsbHbitpfw/QGRqyqGSi3nHJkxxfLtwFIvLEK1JKzqWq7wMju9eDZ
4yEZZLreBU1a5u17mSw6Xh65MWuzAuxP/CTOjnYVkMreStfv1nxnQaUh5K1zvk92qBTrKVNYgqZd
MXmUvWwx04g67pbcK3kQpUbGUbh4N5f9doLMmEf12ZyigN/8ykUrW6NlJHccLhZLcjahXxbcz6Qn
LcrIkNPaEVNFAPp5qscoinBmv26yj2f9QcQA085jRvpBQAiA9vKD2XgivkV/arFpwom7/fIYnikP
qBdRGzBU+hFbFV3p0i4Pm2LqrenBdsdKP2R2E5Tvlhpn4otVe/g6hzrOKtTay4+9ar6K1uBpPt2Y
AcqE0ONdzz1qV9tqwjl9pDxsXZdvQ5bVmb+bcPc79VlGYgzSTUj0igK0qhkdlAvQ35gdrAo4TubD
RB9vPCvlTkVBC4dVDrN/66dWGtpHTrFXfMWxNLJgzWfVNh/iye/ZR89unRjB3QMxke+8NCmJNkdr
aFXuQ+CuUf5oL465qQI+XKIuST36wyHpR9cY1TOud7a52I/plGmMysuwhmWIUft+4RiJUFmwVvWP
0WK5brnV3dg1tIWvB3hVN30dD75TbxIs+iLcFys0Ez7+bG33ySv6+SrhzDKzp/Rhpg8yVXaQP14l
sIpAziKPVf8xy5M4So+OjPO4ILLkttraz76es+Gd02VDbG8dJ+vCZo/IKxdxF5ewd62f48zqx/Rm
blcu1V52VRi1B2AK+Ac3A3luVipbC4d1QHkkqthaTtVNH9NF9GxgBxdrMR/d1u9Lh6KTsB3xMvGo
neqYoyFab1d5iZe9RmN+alH2s6VNUw+aYHK4TJGdgZk9vVpO0M1zGlTjx7heA6f/Wmi/x5zO+2Hk
WnmNw0M3TjTTROdIj13X7GPjrzQAyxFr0SelU5+/iQBSDrVz7IH7ABjU5gNNq+ew2NlL0qmSUMNo
YjvF+YcpfyqK/o0aHe3P+9jqOWyboLQRY3ckJwKZ7zOVYibeUjS1cFzkNHQstqoto/QdD4Zj/0cX
WoEWd86aM5K0bXXW74acSBbl7O28lNXetsoeQIQzo+yTLehbR7dy0yV2POYPuqU8rr0hkBJP1iHE
yHGgxBri0aFNpkCtjyX59GUxu9yqZD3NXeWOfUBEylf7LF/7C/jZAdYpZ9E2gOXr6HYx6JyGkGP8
4AGpnNrfCJyU+mHNvBSRZkxDlGRWUBlZHLTrmxv1sqi5lnAEnOlvQ0SRFj7Im2srvelQafSsjB64
bNX6RZxF6kJSnSPgZtXEE/GTEL3/6+d6wnUAEEMJAX74yjYW7RyAF1j9B9uH5++L3w4mXD67jVFD
g/YQK2ElHP728nOdqwhgRIKeGKCZMcAroqlXIr3K8lr387o+wDbr9MxRddLLYdQ6eQXogcxt3jQy
DENqQQl6tOK+q3CNYQQpskUORBL8Iuxvm0x3DmVjFIFXvxHJiahde8WDukI24LXQsoycAYgK+Cop
PL6ST7G25Zj7Xvagk2jEGY/KzBwEvw+G6A9MrSKNd24BzutzMQ2ExgxLoC6+42bDGAZx18njS9o5
XtttlquqqHee11rdvOvb0Cz0y2t7FUFiuLibwoa+FzQygKmrPR06u4h0LcW9WBaNIAnyzJwi7XsL
rygBRD/nc0cjNOGOrlyONtk5FHjpegnu38uDeXawaUMZmUaJ5lSDyLgajLHGVENK46GGCom7ZFOf
yF3yxBDyrCFasSOGes7XLy8/9wrqajYNPhWczhCeE3pSXgvXODUFnj10kjrsLHVb95OJcte17pJy
6yphorRr04zALDHxs6Z8uJi2KR2t2RMVDwlW1xwtxn8RTr4y7Evgk9qiYKGSwdEm3uxOSzrm74G9
r2rdhVo22Gd+M5ci/+vlSZ26BD7RGLSWRFGyt5CbmPjMU41B0/5sFVMxPVwC33HbxMGH0emWKNvn
4RpQJToRM4a6tS6Drkxv8todVLsN7MqYJekwd8xG9eB1oXPGPawazjFRwY9r64eJtSX4HXg0ygNq
R4Dcg9rYLQ9doGnnsQmpMyjH21D5QekdfQWKR32e6HpmW/uzTebOdJLBl/Ezk6DpiZ2d/iHmMPye
rVEgCAGHQ5HqfbjYbeUdAyv3xbJJ6sCe6n1VZvRMeTNSlEshQ6MqX327bMe6TCbwt46L2biBbhce
XqLvNCmTSysHRsfpHP4nkCk5zZeQfaUzVOBuJBcHv1xrteiUtzComfF1lFSAOsCdjuSqNm0Z+bV1
m0q7bRycDY3TsQ0nJ8/6V6TfM21DOtYjqQYHL2wFz85mIDLq7sJSPUy1Z24oNVS4tFWWxMZwa3Oz
hqFTJep2yEvxqvB9/nhzKRzgECYiQUjk6SnC1soLsintwyViDF7MRr+UYxTw/PyUSfRF6TGKKi3Y
9Femf4XS4m5C6QJXjjAZxhgyxasBZMovCmftpvs0SI3zWlTYb4SivXQsxq2Yk1XHO4az4gJ3RHbY
QHf1OSN7K+4afLeLC2y5swnPjghk/pi0lsmW1OfUy8VrWpqYs5QMorfDjarTCX5KS5yeejlZ0q9M
KqlPRyXFzRJOtZw2sa3GIqDh0RJa7YZQAFKDAuq8zuRr+Ipn4jog5Op5xKVMmh7c2tPd0FVQugM5
8vuLiMLro1EqHLcnw50e1E73rVyocLkNaBvEaVmCrNYPs+xf9bMMkuNn8ULDh4jzQGYuNKyaJwDk
TzHLBEISkS6V/iRrZaVAPbXkGXM5VojqOOI8vizPrsBOPttvLICQwl2Skaba7uncZ0vQuycZ00+Z
n+SetwXng1+8cRaChJiMTRZPX2c/lMlGDSrpyPUj6yq9LW1CQZQttOTFXrucz7w+cqMsgbEHScE8
V1mDrtTSNDL7lMapkSSLV3qo+5JUJebv2UCbycXph9YaWROpwS8TjT/pGdSaX74T2TIbzUsoiGUM
VkEQY8gts3tnQSlTT65fwmJwC2o+QJu6H7s5Icu/HSppstpnA7TDduYWDsGCNXpJH+beYI55ICVH
oqIbTQEBxDAtoBxkQD6Ujq52Er7t4lrZyza1wlbsBgGaFUR4SCNzFxRbLnGWp7k7hZP62Nizji8d
hheNlvHp9TlG+vJ2X9sCXHpy96ZJNBYBXbCubL5RObkdk455vDjwsg/VdGhye0oORACWgu5iLdf7
NYPIiJN/H2thsmk+WTuYJaE+48hd3TC3XfIoCRsNos2OdfujTkhyVV/IQckSeM7/AHj+A2SCsPbT
h3FmoHCg6oV7ZFjhrg1bX69u1KBS77OmAa2yKQkwe/YmE23b1zuR+ZNubqSrTFiwFDbnBzpUpxDb
RIzmn7ZKGj4IjNcoA8/utfV4jutMjreYz53ypJBcz7ygoRI+PLtME8k/Anf0+FuBlMHbI+pr/MdR
+XGS3cHHMBbeGzV72nZ34xSbn0I1rgwjIgthPToD+a9+6xQjNfSzkxcrlOLF2hZqKy0iiAmQ79NA
rWw0Ewu1a76cpHZYvc8qXHf3Vs49AfBdu66k2jYlYSFtb7T2hphnnvOrNfmjPjlQshPH1ef6vBAz
XpFefpWaQIy/dR012t4HEuRTvryRxRAE40HFWvjdXaAHcsMPKVFlJlD7XQczVdCXGWuWD9IgQbIY
h4kSFtrO5vpmsQujyCbs90De0Oa19TMSegFJzC0Nse0q33v07WXUmZt0Y/k2JZnKhq0mhmrfZpgB
a3JPg7jcoY5n8qtk3dJO0QTIs2om9voAbM8L/qDxuhlK7kE4G78riUahki57UK4lAUQ6UvldnXy8
3OPYphMuGflyHrJ233ne6nnvR1tFrd7G0k0JAAG6WwFjWH1qxrcSDDWkqHE1ywSDVpktt7SZMtHR
GV7WwSaW7O2yobTYeUS9MSTojEIO/XyELCwlNgZ+sXi09ola/EXuaFBb9tm+bfyORfSdduCEgpvz
pHVTJkvKHy95It2DO0/e5DZmt74BL0HibJeOVjik7+zJBZiw6ZOU0PqxBLs5hu9bu9M6+5QlQOf7
L25QCp7eEg1nNdpwFPNyS7KWk3mbt50571Xkm/cmb4n9rcpb5by9GCkAKzCZ3mlVdOLGKmKd7lPX
H4L8Q9FlJWMcc9Hy1Vfu80kF/SQ8cMwRWdxqj5rwUyfWpyqKp4MG0lVzP2EJ+P1uBaBEV5heipRS
g65uNKajpwKSGNszGOOC2ojO+Cz6wDhCEhJuXIMrcYM27cIvFuiUKP1tTjg6zcbxAivGGzwHpgGH
kIrv7KWSybaPCcg1Ozwcqw6h+s3AdtzqdrBZ3Ym8n0kjDZ1RCBf8W2xnBEe1SFBDOQIZeb+eEXuC
n+Bz2TREgQ+gN9dOt8/83qKmpCUhnh7T2SpJlpLIiXF98Bs8UhFRslR8TVqTiZpXajDpg0sCvyvq
imT7BtqFmLNc5BAQhHuS1HOr7ip6BkjaR52/uLhVZ9HnRXFi5bbrpnDpdpFaff4Rnq8iCBudcK5/
vZhxqddOsoUAVchJbxqLUw+Q5mziZW5pHNZzJugCvHGjxIBrxNon/Ye1LQGrbaKkbAGo1AXNgBil
d85yNNSSNPKuN5I4w5pajPF4sSGHNU2sXG0tOZqYGrJTNumHIFCy53S28aTI0VzsxwsoBIJQf+3u
C38VTndTLoNJUrndYhJxODlen+zEREQrPxIiWPj6BdsCc64xXrtae2ziJYF3QRi5LeYSet8mRdJu
YdAAnEeH7S4ofh8cIpL13h3EWjW3dYkBE24veYOYI0cLI2hFwC280uiBWNi1ZiNSg0CEM4R8NoWx
V8aan6kA20ulH+q0IYu4RzNFdXNAK7EC+4FoBEtEUtEInbUih/T+cpvjJmsl5N4DwkzeulFXCvr5
2uM4vlWJsOpDEoiC77JymkizN2X1xst62IUH0BiYXgRkiXzRWtzgDuelN08w2UP9EPoAgMDDxNL8
LfahouJcJIXJ2rSNyqW/HSysyGU/jUQcAViNvfmRYGxxUimwzJzum+8qjDHpy9LsB3KEyEQdhcYz
K/B7ieoDKjToPUMCiqnUzYUJXlizTSAIL/oEPsPRYoyFzW3/wE0hz76p8ZOXt3QDAxB7F1lWjyyv
puoEcdOpt4zbIdVJPm5KPWFiH0aXQo58a4sBSJc9Zzj7Dx7J2PKxnQHH3p7NQC1Lk7rPDUClIeUG
Vmc9jH0q4TO45A9KBcQs3y6jNZA11mxDe3e2W1vfNtMX2jIwiEj2Qd68mWZEX7PrJ4lf0VhlRBv2
jb0Szxjv0lUa43YoKCmmiWIZIFZ8u4WUfhNUNmYECetTNOwSq+y7qcS2HJwqpQN/EXTGmFWaNnpy
H+quznaEsKv4po4TJ17eFE5/Cj2dBxx2TsSwVB8ZGO4AVpJn2nY5mIVzhySkS3JdVT0mbNZQH70V
WTla7qYpvDQdP9CiB6zuMZrtwrSk7TKf4PFc+ib2nYc6ZVzLefHGGi6I8KHMS52O2xAMYm4d3Lxa
TKS9CRfCdmrkPfemSMc5Th/yaW7T/tYtmgCeSJDJ6Ph2HUcewKHULKlt+QXfRvh3mAZLbJE7n1qS
tHazze3U6vsvfdCaCNxFoUXeVHfl3RImNQNzGsSke3NZTIAp/trvI1JKqzpwuyPuer9axhq4fN21
x4GCH483/XwrSbg2H5KwJ7UfV65JdVDV2DIuHUmTL1TaxJi3WgVh+3HJpQ6C3dmJCevEYECQlxyx
y4umWge+i7trdl35OtfA3U4QnksipXSsKLVvHDdald6MC/3JssMUET59bAmm0XkzE25vclN01iW3
3tDhu/buROrUmdqW5yzZ5TLS4Tecwk3bpY5F69vFNvclPW+YDnxzyM6eaNySFypv+rEyccvNcD5r
47T6t/NSwC955/prMKXLrinTk2K6KIxqmk0GwVGgRw9TZSOQDgR6c1M8nRVe8kgCw5ntNx0R5iXY
Wy1whca0GzWgJTH3bQ0f6KhBP75vmtqIJJzBUrnbJhjH+lt1EiMz1xJ5gBpotb5HJ4ewIdAXIV2T
6K5qUWD6GGYp6bZNbsusfNO6lt/B5A3MfIrfK/wRzqSahNmvIgo6cvDzOUBkLZ0ZSSw4i7jlESlH
oEQz2/TFVqtTBpSZn3M102SboPMl++eaZjkE1wlvG/GFQCHNVMedkdQLeSX2+IJBLvvRyB6rJN8J
ppo5MojL6q3KGphy2nY2fezaIboHiSHS7TRTOi6YIUQbAmi/MTlkQmyUOE04jw62Rlh3rr1vnAqM
J/jcZPJSDII+r8vNAKFa0T6GKVtm70voE5Z6X45jGo5v/hW5JjrIuJPIMjeypJDaXOhzcqJLMiOY
aDHjLPT/D3T81S97F+nkljAmbFSwdOm0KYYhZFUdnU3BVGwv12y25sTyxCanPx/hpg0km7lT3bd8
DJcUltvTXZ6iPCD/mjelOcEe0X4R3uY6MhMEPmsDeoUHyCiNy50MV3LoLhR+Vdbz13aKc3P0CxtN
dAhz3N2U5m92nkFHKkZQuVGpTYS0XDqJKEiZLSLk7Nn3+RS35V2ASdbV90m8GoHVOW3CiDS+E+9d
LLNL0sYKbBgKts3kFlX0ZaHXv7rNMOXYoct45FmnuadEoU4sv/U+XvZrrMDYAEQbCx8XCY/QMgI7
IyNpyiYK4OrqMMuMuNC7C1isSr3OiMkzgmxqM3NA57rH4vnYxLRLFIe8A7z6I51tgkhJbpJX2eQR
yNCn0FXWpwYvMJ+jEAPYaM404vm0yIh+XkVF2kzzWynHtS9uWo3LY++nMCAYtBUDpQn08MmkuXTt
lLuchtSkxb9VuIbdtyVemygBK3q6JpcJqoh8E6fGlieoZVUbsTAAe+i+XUQMAWwugBcXJgB2UZdJ
NZsnAxnyWf2LxJbjHDDlMyShPAdtuzYyt8jNLZvhTwEA0/oePjrKcHdTI821c87JlqryzHNob2D8
t/GsIPu6MbsA2MnYL5fMdd4nJh+RrpmBhV6cx65sjY8v6skkKVLKB3jVBBgOXPNCGu0/RoNRA5dU
YnmWgOspdtif4knLObu5+uPp1IXhAkL7/3F2Xst1I8m6fiJEwJvbZenl2T26QZDdGngPFMzT769Q
xR0tdoS0z7nStEbkwgIKVZm/y25yAOovNkZLNgdvmqU+UROguZ2krM9iccG+bCX+qJZFfkrejfIV
LUuSKIPbwC8Fb2rlevKnfdj97Tlb4iH2bgd2TXO5s1H5oFvR31svIn0z9JvtuY1kvAdFkYVLULOy
9NfXm3AU8Bo6h5FCzCfiYgbHp4yxEC0Hx9RGSHZri5L7d5lV8VdP3sbBvXpgZs39MrZGUD54fVXM
hOV4XTz/AI1lszyVcTxS09pDF/jfXf6SWlbBKR2jOp3hXGCOiYNDPXoS6EhcLMf2yePwAJTAnixb
WaQqIT8WT/LR2Amg6/dB0jt45Kve4w8RBjMfwqru6VvdJq7H6HHOulxCGbVD3NCp90r5R+RmiNjA
QN14eXEEItbvUlrKF3PCRb6oPUMayyeYKi53dCZ6LQZaUWnaBz+3C0Y7TJmEbBwGtHG5WLPlylUI
AgXEwH9ozCBRiFDbt/LgZ3idhKlGN5bo4a876/fdBJQqLAB4s2k7ZK3t3cY/sOa07Pu6Hhvnac44
ZppDWQZLjpWQqGUqcrXuBnvemgy1ncid/F6tu19fxc9UCMw34ms7pHtCi834EUdClv+4il7i3UUS
bU9J2UhdrGJHzZLiDyqek4kKW7H/QWr+nvb/Gfvn422kBjThgYXaQQa8//zxQhhLU7nh8mTXruTn
po4pNOlBUwCAVNRdSVaZXEZEMKy8mirY94b/A2X6Lq6Uq4GTwell4cZlkTPH7+erQWASUJh5Oc0o
C7p6LEda75mEGjAO0zhO1eDkRK23TQMCEM0jDyrNWtmXQ99I6ZHuwdEPxkH+EdaZ8veQ8nNUthHJ
u6AJ+S5aTYJdDjox+CV7mZowqcTnoqhlg6Z1oxmwol+dE+Co9Xe0w7/uupQcwZIrr63jv6OfAjM1
fNcY7MfQqdgj9H5ZpGwB9Jo7P54vQpadtdqlK8WMI/6Sb8WvV+DPoDg3HZIersH0yZag5HzPueTo
UbvBi8Uj08Okzn4RlNYcK3sTuM3Zvv/WszTh/PqD//UCeqbvWwyKhO8gtnE3hv9j6dtjiEUtcqdH
T1VZQQ+cVtxrCndyO/QMugAU2RSl7o9ENWu/voz3319qKzjSA+x0oPP/UitMsyWGpJrLR9xHCrVM
fR4DEHZGScQLgqngpFf9rz/5nbEZ6lUKOpD2Q8XCCpBZ8fN670SWoOmNjYe0GiRuUAYxze45zLu2
Hw9jx7n7itZT0iKLAh2msJOHMC+tPMrdOEjir1ab5+jZf31t75coxgvuBUnEfmRBmrzfGPxhQwYQ
xOaDhlU8Ja4cp4gmTS3RuU7YpDQbVPm+rBy8/8sm9S4iQN6nyESsQuA+ZC1avfebJDEWIZr+/qEQ
zCxFm6vuCZJLYX5ek7Fzp9NkjYH5Uha+LGcsp6+tl27C+ZAQsY0RBhg6CSI/v/FEmTq/S5p8v5TJ
L3C9kHmn0Jae+y+BDscMCdaYUB7fTHFqobYGpROQVJjTJ4WZR3OASRVJk7VVHpf560e2Bxb8Eyn2
SVqW0zJ4lVFE/UvSRCkgJJq7PuZ9U3I2i25owv4xElEZPyfLYvjpgfQKbHyfNuUE1ObmzEc7Xh4K
GED3aQy8tS2u7daZzX/beEyKl9SwcDM5B3+wBFKLcKJExwu9GpIRb4g+M5hxYSfsw0CbMDkuki3u
uK7eu4o9HF+eGUihqUZLm2QRI7r5Goy3e0UHgUDsTa+h93Ticxt+5TTj1JwPRii8mTHdDJOkM+7C
zk5naFgM2RvrIQypQvVm4ZfgTl8SnE2MX8TYF/SCVHS4T1IsoAykNVMUq7SemaIz2oRvkE5TdS2c
RkodknCQK7m00zQ1z4FHLdueGIoyjONd36Wo1c6gIKn5/Oun9y5GDvIdqxDvHIJckCwC7d8dfkHI
DjfDFD5qlJiAVvn1Kf1oiO84jMw4xAc6lxEsXg8phGFNSbH1wdUpS2qRT/IYM7dCKvc3d5TSQeWB
01+7gpZqvpmLnZjzqetC/7cxXe85SGz/yDvYPXAgIRJ6L1hzsJwDAJukbwq7JZ8eb37q1BeMQHRH
2oOp3XJbbUgTAlZO2lG15aUikAqm39zf95WWHzlcCXZjhudF3Op3m4gZm4AprKmHuQrDLf3D8fqx
LW7RVbjGl5A6m0IzQBhd/WmzibFgF5FHNJ9jssxG9LQEbjUTWE+lEEwHffFz2ciGB7lvGH6nh3aG
240NlVWEszI2xsuvv8PP8gjqM5QqPrYuolaJGfTfy1bEin4pgGp7CDZj7BEGDHHlJCdjAfdiKsD/
T3UQmIhRPQc2OZB27T1u9Z+HdNl19ORe9aAJRV3Bd6o+J0cgo1nofITO9m+0Ge+fF9sY+cdRaDFv
iAzH9/V5ITop3JjbhyzNAzbLiuabGTqqg0BhjVD0YxANknmLLYFJ/ObXN/tfn48kPHS8vRx1iYd5
t17qkllAa2il99oawbR56MLLz66tyvIQPtx2Ns7g36mU/nUBPGYET+wLOLlMjpifqwMf+Ngn0mC4
Q0m374Du3mTrwy8xRomssf6qDgdrnw3BH7++AfIL/vM4CS1KM6lc4Fwjf+f9S1wss4sVNVnvczbI
7WsYTkPIxD4/BuThontjuPg2ZuHfvKj7GMKfP5fSP4hQIsl5yQRh//y9GSohnK1q+nucRWk3PQVu
26zPUdXn260m02vCMpw/RquXrDbvjWx30cvL1iWL7Vzi310+0bgOAUK97YhVBsjv0tuVRLs0W08n
IE8puMmKNYQRy6TgFg7HY3/IXWn4glWViohf39b3lRXCUBY2IlO0d5Bo75uc2IvbpbGt/H6MhLOf
unZWBAdiAfqiO091Ibz8zfvlrdAkrxMmOmHKHhtB428e8vstJeRe85hDeVU0ge9bkbkco8QZ1/w+
2OU8WYIYDdBXVnYKBvz1l//3x7Fzwd5hhEQUS0n387PNM8+Dw9y8O2JJAoCy3JZor1sKCtjR7X7f
4HrvwjK4xwCNKG94k0OPgLj3HzkM8dJF1Ih3WgCc737FJWFAxPM0zJJrkz56wfSudcRJx2QSf3Db
J3sat7a8YJKOzf7ebdFJiAeNVmpDlZegWgdbiXoA1aWMQZm0sqiJ5wi7XYOz66O3TWMZH3x+qzwY
VnQZOOPiVVJY7TzInoNKRa7d0q8kOZbGcDeYsJB1gAruevxSSby8SUg6K8gqSaSPadLzz0OlmGrq
WVKQOYpBoNkmLsHIMlWH1kXXwGUKGWB1qIRNNRpYmSxNWVDyjUh7kW3msYw7KL4jNipUQZki3kRt
SIPeFtTyQtl3JSzZ443jQ3RT0CS1Bywp2kl+JZkS8WaRGnJfAvQaSYu9Tb5wTRxuFFh9XEroUHUU
pWwBX9ek8odL2BtuMh7m3uhX/zpUOHKi27zbMJwrcMY055nvncORbM7FS7DYf1Q3SzcrejvOlcdY
A2eaLGgWp96eNdoCrim7O3vHfBQ2DLgmceJdg2rWnrnm1xh34GodlWROd4JEHMubGXRCWpU1F9q4
s8z4yHaQ+Z86O90WuLWbuZ/KkJWExwGEk7FwEsZs/0uFTFJgv5EA8jK6jE94huMvs/GAVcvDWFSl
fEuw0WxfrrVlcwONyZaGSPQBfX1pea0i/66y2zm6z6ZgmL7mZERgBYRf8LbopEor7EA1hZgZV0MF
H0o8QOIc8951AQo7nP4vCJ+y4DhCuPjdWZitRMiTDF/q87SOKYw1rIeRIKZHmCkOvuUBbJ6bssCS
c+CvQDBJQzO9a5/UkletgRSi8oCeZPH+3BSrUfrG6HxICh9f8EmD8BrqshVxrmHoeEKW+FqVrpCl
GRCE+9QT6Vykx44RVtu3uV+5LqczrPlHhYqTuIw031LvmZFe3EG49Wn6CzDDcp8hxcX0gXicqrUv
htEa63PgbosxfsC917Dve5sraeMCy/yAnDHfrIE5xIoH1gwB6QJSf4mlaGebwkx2mgF4NYuVXtm3
KAvbvIHNCeAdt4sWA7Abshdctyrye/EpCIvRgHtSCDs7r8RaerUL6AIuWn03+6MKXSv/pJb15C+8
ssX+4goTjD05bSK0h+YsRlMuQyVWiA34jpvWsA2mCQul7FGteoEplIWpNJ25beeeiRaTXIvt1Hax
B0eAq07yF9rR5efFnPRns6u8CQi3TJMUo2gfi6egcJIZoZfWc9ZLymGrv6laYuHqYwMzS7hsrJmL
s5H9otBU9aoXYRQafwivZ4xkpLYuzf0xyaiW29/urhx3Hau5+y31bdKZAX1eSptIwVHFZyvWBKgX
XEID92VoshNr6aqLehgUnzibxHwmVdZz4M506kGSdOOXtrKD9Nw4nqiA8BXJoRgqP1wk1DnNW8kD
BK2Rd2hb8FmgTuDORMlJsWibbTbQDa4yTVXdJPVKEQQG/17KBLtXHfQzzjC73qlH58QGv+7LNABq
R22RWpJk6azUSx+9rPE38mbURpnVccgmWpEFyctYNKlZ5Mc6MojeOESGi0qlUy/brH7fznb0zrqG
38gI4+ke4nyNCc7FMm2ZrAKlYVKP5m1t77vewF1gkw/QxnPL1E6JUYPLs8JeypE4ZOUpkI+p5LwU
fa9FBUoi49a97H6SRTLDYvL3w01BR5prd/YeUG8PCmSccku+gi5RETxXX0lDerBf1mXdDeQtJ0dG
bvJMo84IcgyTjArD2F0bvfTEWAg+uN9qE8cL7VKlk3QgW8hU9fJv3sudff/fxbYbgOZ1G3jvRV3I
f+8o4ILYOHkDalVRJqXJ2tIPyDQXCXrYW5lu2ed8WHO0QvqYc4ORmmYON3muaeynaMYdLle4+ro5
cmkIl0R0fLWUGZBVhYooGtW+0lolSj5yHvFOGWc0iZ7ZoHIYJddJnQ6h92cbTxKrL20UbJQJ6r8s
BeAv6tNV7YaeSDYOGsAvKJVYRwUbKl8unmr2SDypUlAUKHcOHWdlPeZGuJoPnb9Tbe3Yht973FXp
Hwnkck0CtdMYP8rcD7XTuiyFPNU1KdnCWXAgakh7ZrYATN1u1q7zSSYDCFuwYrX9KoKhM7CBYcQD
qIuTqC6ci+GjAWyOrpKwDy4RYIBN7SzPEzBjt2Rw4VrFSX3yAQCn4TyZJmE851EJ19WyjVQOga4E
9HFPYBI7wG3W2RNKQHLitjo6Jl2DuxzKtHKM7VL2jXy+PCEuXG/IunDUCx0wQGL2xSpFUJqfrXsO
7k+6Qyy9apXcsZIlRQahBtixWnxQNkqWvcadVFGlNV5YdKTcKJoTuWXiOZQrBsaM986rbY9Ciww/
uc86+TixYJDGpMuXEf55bE6ZMu30KpIutunmmGJvQXwSj+EkVXrS2hNEYLKqdPVvpD7kN3KiS2y0
Skcp99PasLYTdB2hUvGYHAVc1QBHzZuvzqPIjhBqGWiCIWDU7qSKp16Vh6hD5G6hmd9E8exEN6F9
UcyvXp5btmscu1lGLKiCVAFVg6ps0R37pOeJ1KpsVHUokriTbPLgXrd5xfdCeGGEMhVIreYpQRaK
9kS9c7kUOHcHqA0HbWc/oB0LbsOx7prskpmx775W6mE3Plrz5zEnFYEkgxSN4SfHNyXh7ogkGcTX
OBE1Qw2X3fBPCKOUg9ECSMGBUvQY+Q7Se4qSBqGpGNSRc09tQkZcqumj5uDXwSsF2rkY/1d6nAZX
Mj7a7JIrDZpFecHz7xgk2TUfzTlz8L1XGVQCircCRS3M7r5b63cM2fzWT6cwzLbSv9VghZHMY2Ed
E4IpUv/Q5WJHsjgli/o4Cjaj+biaELmw9ErU6JQe61V+DkEQh2BNynJkn9qFA7p6LRZDrkWLI5mV
o2+ytiByQuOHPUq5Wbo8DUpChCG1HsMzTcjStCc3K5Mh/8+v+8n3GIUc9YszA9aK0G3XfY9RbJ6/
NFlSl3dV2SLORoit6vlN8sWrYrK0zeT/6YNxCtHCA88A+3uQV++huLJwxi5stvSOGZxd+MpQRzNA
5N+SwEISRWcsVX2uOSrY5n/9we/JECB+GtrQhTeD9SBt/B1pZBghYZhVnd7U89qG7i3A6ugndxEZ
M0i4kThMQXjdbLe30NFsUzqUzD3PVoc0G58ztbcfin1rGU2SR4oPKAKnuf3464t8z+RC34YhIDaB
zhH/Ewjp5z5/Re0SBK1wrlqYpOSIi46L63MJ+Zrh0pbGhdiZNmUQXrwwguPLMoq2ba9NSchbdrCr
Hii/bzKjSY6I5tAaHyqWgUNOpMrp69KqJB2axWXU5WHy+nIhYohK1UkZdJJL4kG9Ld7OCvz6a1rv
pk2BTILN4Zwn7B4tgem9h09MpD2sTWFfRi/djJDSKaldMvOYftMRYzcSadCRNJVR+x+3OVri5EzY
btp8YFK1tJP6DhU3/WPQW8arNbGpEEy1Eyo6Fk/rscE3keAeqgAdeHoyyQExxmOabk3/2MNlr+ax
CtLUzfHNmtL3Uc/lFJAJQtoNnd1MXC8RhXQuKxtht6fUIZ+SxLkrWoHBMMLBYHO4yzPiVecCNQxt
7YwjGrvNEteWSJ0hg9MZvPaxoQwsqiug72C/EDCKduG8epUTPBdb7GGyDVxjGopzLDYUwfedHVNX
X7eJjIMn1FhrRQODUqctD7VXZE1+Ldeojh8t2XWju/UiYyaCOhZttD6t/RA6LXboTKIGnhFuCTJa
QeDpemsOeN+WkzPHmVGcda3lDUO4GH+sK/FBzXFwepJZDw1GY+OrO5umR2xhE/VreSnIv7GDaxZ6
JXv9vGIGwGi9jWuZnDMxDNACu8agUoxKjNMp+Iu4nTS/JrQgHaBdUWPOO/XdOLPsmDYgERjNps1o
nHOc3sbKO3wSyxB0yXF0Vjr5Izsjqs/bitiiqf+KbmjDGmV2EWEWTEnN86wjLakJzIG436ktXqZ0
mc1Xql87vJ3a3rKSY7HE5QS/heQB5kynd6qmKQvTiQfSF/G0Fg8ibGV8kvIq6EhTXQsYPFLKBNW3
MchLrsixaGU1LTACTQNV7OxN1cGmwhN/qxcpyWv4vjTwZ2wG/krqWX+anUYQY5eHRv78m1eMGIif
cWgwYEBgtnZiqF0kA++JMSx7NTqC1rsVTZo54oCSNWnyrxaySnIx2QnjG2azwUYBoDV1GfUtuR12
HNzMJVGop8VaMvCwEXfjqSUe6WGexxZsbrKSr2U5EYsTuVUyP9pBNQzHdHH9O5N7MPEyc14mxR1i
V3C8gqFJ42Cepp7/L71WdmE0H/KCWJ07oyX16jphi8hOaZOJl3go1vzieNmMC862+s/EIGTNuWtH
szz2W+iteAN8e7710XCWl8aJo/bUxUkwHrNxQZB6ssZise6jqG6fjGANxMHE7RMcpiqdTzPd4Hao
07A9gc400V3i4aghU6cOHggNqKPzjJo45MsWwZeynqzHqXfFjDPFsb9bPkMwysUb/AMoUf7UV9F0
6sfMel6qhUH25KH7ado9G5ZdPJWusTDFeXQRgRxgC+NKEPeVEkz6AFwFF35aPHfLomPu9NVgPuDB
Mf6OROJcyTesTitmiDO65uQYeEN4w3e1zqaRsgc14B9ffUJVDgMCEIK6ou1h3GI3OURlsH4zS3e7
wOq7zVFY5fBBZF37MXba/jHBd3Mp1tH7PIaGc40jszk3eSuTDAEP7iHz6qtJ53CywG5ltEzwSPJQ
ctMSaPrVbD3vP6sdpt/iYew/rbDzDwnxY7fl0I/FARWie2qyxqJemrezv+QuqqctX25NZ5zuG7RQ
Hxp7sM7b3OfnIndtYstEmxwQdq1/t+FcfOkmd/5YueZ4R0hZ+jQHZlWgTcq7c1n12z2OqugLqVvl
nZXE3scQdbR7yElzPaAWD+9NxK/fSm/qv0XE2l1R3BhHcJL4xuunltME0O0IXGS4gKahe+MKv/7S
jnPdHKUG/+KswnhJ7Kx5iJoWxIOm8QvKbBuZfe9c56CxH23mh5/mTWw/ij5uXhM/I5tnjY1TI4oe
UCq2Xi0S1G6CZi1unMxbP2y2MT76ydBerVSI23TOsTHF24qePGPIX9Y37keSikOmIU1VzadY8dmg
d71vW+ba52HYB5ewLOL/ojR+jvxmerU43q7oFJnqQ9ADJi+P/TArzK8uG/DZWIrwg5cEwY2zZQ3x
ZANfAFjY+xpSzGOdn/HZnpqwqV+mKvcYbNLlzQNLkzYhamfeE7vG3EUoGfVFYT0kBMy8LJlrIK3v
cX/R7tx6bCefmibDQkqe1jMZM9uh2UT+ktZFVh5nu0Y97801SElsYWomCg6VsGAkGDKh+pUNtXIO
Nn/kBw6eAmwJS95htY3uz9UIpgtj9PLbYmon9ox0Kz4RUTh+mjlsYOOH+joRc3UIgaG/+IgtbQay
NFZRHI1MpHTI4OeLuJRJNfzHCsb6KaVYOxszrPMpFoGZHRKguTP+z+c5Jw9wmZo/0s0eb0m0/0sM
zrMP7k/2d7FcjCkojltkdxcan9a4tcauiB7A6qobvljpHCmP2icqijS6QG3GAi2AzZGcGuA7WNda
ttcaDewBssp8QUGxHOfIY0SA2xqMlB9t2sE+cxmPZmbl3/5Wezd5arj3zbZ237GtGQx6GwUvl7s8
Jq4z303ZkKP48D0GUeZh95+Zs+PeWj3/GzF13acq7kz3VKcFc1vW2X+2raHqT3Fs9HfB6AWk9VMQ
/zBSJnOgiWxH8j1sgsTOqTcwwm5xJkJt4qE9tYUXMK8kwHUc/glpHx7toV8JB+QO302isk9mMyNN
3/zhc0OI23my8zS7gGKYnxOYAHGowyrmCzXsJYh5P2PHNz5ZZMD9aJyV7SfKnAecGXl24MabdzN5
aOfQmaqv2DNB2ZYtfImdJvlWIGkYDo2UqBy4C+0XK8q9S75YpLJncV9ekybMvrv+NNwExpq+ugP6
ATceAxJRZrpDf7PLwxLXMa8mltsLAX/dXWZn9YmQLVAwt2C8Z9Zmf4dt2h0pfMNPPUga8XBuclOG
zD8qxTBirLGT+2oT7X2XrU9c+F/54Fd/dZtVQ36SEtgUDnt354xnyPWMn4KjuyvcMXrCtOSe18zr
L043J9XBm7P2lHuG9+C2i38IWvM72Tru/VIswTFK2YQqwBjGMPDunrK+Lf/cXDsl+9trBrQ3Y3TT
uqL/6pNBRJJaUWRPRmLYRw7h5nPdL+LGj4zt1mQ3u87rGt+4fHZ+CoRrfE5DIQj3A/csL0teZPW1
SMI0/6HU9aCEUlG8ZSFJEcVmycyQbOskEKcsY+1GoZYdMxLGqSLtKMnwa+l2USVLKNRDx45oVdsw
S33SZ61kL9hQ6OcU7BmORQpwiC+PgNTzSPpfGR2XMpm37DnAOEsdmzMDgn/iqUwriivZlCo+byMv
ZqoPZjthnDoAIsDPLdmYdH/EXlQt4g1o2WqkHZT9uNJuo9qr3b809gp1QRTocahItT2tkxDbI+qa
pL/pY+gN0qmSdm0PvHV+/ZRX0yimQxJ5Y36eCPNLz8bQO/3JMGqZYBjXa/jDJHI1viOy3qowMRWU
eAbzDeZLB/1ef3LnLs7/HL2kGVviS4Ym+0yYZ2xZALNFaZv3kL6L51+JP0i67DARKUvY8UyA/nqO
/Tr1H5YpACnd1ph5CJd4zjm4DoRvSDvUsMC4aYYzj0osepNFpXNSiFG0J6F129auEYqXrBp/EDhc
TAgkMSR4f7+F0NltSC6kAzR4J1xydQ5h0LTXuIgh2cHdis1/mQkJiE+Gu5kFUy+sov6oU/mrDWq8
4XEkcIOKJWFwfBfSg6TcxiAV1vBfelYpszHXWbYLi1dJKAbfBd7jJ1UaZ6YhYTRNL6Dqxw56wKXW
DZ90hJx2dEWxW/r+OXY4/PonainQ8lmbmRRx4kz2VuXHLTSGNbmS8NXymYpYNDYiBG8VPihJEPKr
dq5Ea4WRIUn9KutcSsTQjktrqaIkUvV3mo7RxqtmtmUmeWrOkhBWynPVR2g7hDK6CmUE67JaQmx0
QRK6Nuc9bilQHhjNIamrKZyQZ1sr4bJGDzWzIyzJnGEYjetSbj7hYt2mgfCEcQvX52Sk3wTcmuZK
97329odYNH3z3zHygz6/py/GinYQMMBme7cljOAQRxsjaIuLhRx6XnI1s6Imqn1AYZgqv1TYQItj
czRdSV3EAQoUQOvYMogD722BIoPE8wJL6FW7RpoulG5MxnMC92oKVOF1vhly07WFcLSrFEo+sekO
xnOYEeH4gwD3pIGyjJkMG7B6fAkv7spZqURIw1uadaJGDw0TQ4gl2OaN4JWr1fTTStC+Qlo7114W
RB+BIWxi8Xb0WCinr7DtDTW00RTAt4faoSbCr6cMMBpEdhQPUzet5KDeNLzqMb3BspDVAKhV3GxQ
UiKN5AONKVhK7yEv3Bb8T6OOwa5S11ZaOgsJG/pLai35tZrxW1P7xEW/Ug0SC8mluDZ+L2x5NVQg
PPdgQIDhLZXLsZPqh9dVJRhOG4RJg6NoTpNKBs507jeiAGVu5Ih+xkyPWU7ngNvMW8KJ4MbdcKd5
aG368zsh6FEWN0rNlhmHo7c8L+SCDa/axtlEGa5ArawYQKUyrmIeunUg8GTXI6QMN8mvndP7xrec
bcH8apLg27I7R2leXbCWCvGdro0xUTJlmLGKZCIUn820nIgcXpwenH7ou9x9TrckLx8yn3D3S08/
5n9Se8now+xDqO24+phUeA4MD9NoeoC//V8kXb10mmbURgyhbHGVyOQdtcuRjUIbnbXHWuwqcSY0
sSTrdpJ8PTEOeNoQS1Q+oTxKd9zz1nrf52Cxor+alFL6tfBG2ej3SrqmX9rdHKFQoCE2paoDy70k
gsYWk/rnam3i6qW1iSibDgBqy2oeVpdA5eyo9iMdRaQ0NkQYy8vBwC6261qFKGLioHZb+sE916mN
ZkQf6hb1RdFWEqwP15i1QPu4/KmYUWtoEu6Uq7Lhtz0mUvEH6sQuEFqxcdWLK097O9wd8g6ACn85
x6ZkjZSeSe3R+phfAwibNipW58fgoduosHkzGeCT9i7jDJI6F0UD2WsgBwqUJLPayylBXO19VVsZ
wcTSWafZcMU7DwpAMYlHRF4wK91+NQ7yH0471REztAdVlzLbg3vJS7SWVb6prSBdbvqgw3f6CsNM
AzK66zsBfqRnUC0TYDN5/DRdK7+8iiJm4oE8frRno6ntpYEMEXa1MPFEbcQ+cgHedizCUvaD3l46
YzJBFEd6ilA187jUehkV7ZZnsxQvOAzf2p59sZJlf7us0F2kgRYAwBX1fFPkfnDWrFe35JgtboVf
yp0AaFDWPIpBXdtI+ohqxABNd7DKJmOn174BlcP4lrO6xpLXFbhoOchmJbRQz02boPTDVsY+xsNJ
3XbXJ3K78edYHs+ZclQETbATAjsDSXrCxI5XE/JnEEePoTWi+N2jHfo9zMHdCjH1N3FWD850JjSm
Kcs74M+w66/WwLQr+OjIXxYSK/2KxX8lvaswca0GoDnirqhS6ToURIsisZ9QJBAndCicEhfvjebE
tDzYcXvJ56CLllUpFn0nbY9lXbbjX0NpNZP9xendys1OninWYL5Y1iojwEyiIbkzikNvRCS9IG8a
Ogp4yZ6XlI+f/P3IMcpBHrQqtSGhAZWWyF1nrT2NlMTyt5JGKG8g4QiyAmh3NixGhsi9MlVapjq8
YMl87NOO9NNCJKrQPtFsdYBjjOCOpr1Bz0GY3F1Dsi+Xtu2SOHc0N+l1riCey5MwaClPyA6YwfTE
TAxa01PipEtQnPRcBO3likJyK+xvOVlHZYTsdn+T9TJWL3SditGJH5PMWDY0QcT+Nd33wUJLdW4Y
BiPWE/S5y7fQlY6jnn9WGYEzvjLxZF9eu1wtSZqGpV1ESI2qsx8MGffKdHu562oPsw4CUJ64TCkg
iEeRgix9A4s+l1I5jzKTH2umXr6heZxKYi1bAnnMtv2eAjrAnnALeyMnKockyiFHH0gGEssl3UN2
JzeasVtrmYTmobVMCOJTEu7asafTH3TgmzGQO4pdSWWdal1Oi3OAx+y4Jq3Lp6Igssp5aij6GI5X
5zgjMAVzBPNzSVNtxG0VeTkB0S/MJJClgRknEH4jgkluUe0TyMQAk5HqiLS2BauxcdwKRF0gzqgS
K8ZM7WW0lhZi8mSa0K0wnCwYTm+JdgzD4rlYarxUR9HChSmbjDoRRYTxyrs3sF1wBdo07Q2VJKtX
ZgHBQ+arW9j9S1F4e96AKm0BYXoeoFJkNv06sMj0mulbphID8zPzgb8c4570/GsYxXAM1wx71m4O
rynHqMrka6NEZGFpypdM31eiv+WbgrhAvoZLPMq315zZTrxDNBDjYZ6Wvp2r6qjONqB0qbVYASPn
c+CYW90gW3RyclH1mtGdB2H/ewMykALJUPF9289UHKYWWTJXQhptdZu0EuM7WKcaczH8h+pIk2aQ
+rQxT0fumTrk9TvNPDj13emJ80unAvdWK2D8DGdcTOrLRaUC6A3bUH5zvrzMD9DTwyolQtBqnUDJ
G8LVkbuu5ljdlbE+ROOoo01FR+KxlUeO3rJRIsm9fTLJcEPCqUzhZU6siXdSuZIIGtz2iujKma1b
BtdzQ7Q60GgdJifdp5nFzneeSCzjy6gbrZZchEKRe6T+ylayIJX5Yiu//dvTVMrJpB/kwzfdBbzp
gACcEmobSI7Afj9JIyoh9BzVKyjeZPiHdYtQbh5Mctzq9pDAbAHjAzmZhI4pGa16Ds4YyoeutE19
mEgPr1JXJ6rk1gd5RO/ER0UqgkH/F/CBfERao4V4Vh7Q1uClISMXQjfxiLZQL0U34JzKL28R4UrB
QZCPXK61MsWnSv7bk6ZOBYVu0+Dz3lR06pLHdgEC0IJLJSNMCcbhEWmtl5LwMOVALnV1DvgK0ACj
3Gd6bZsULA1OJ++9uS4yLkLeTClYUe5wdIRyq42wOXC/E7uRnZgeYiesQOIo5H3JbI2tJ1SBeFXg
DSKExbTIh7GyRfPLGhBsfosOI9dZErrp3TzUElyEytqflNt+YtAIv1O2a/Ja9hpGV4simhHrnWSo
L8K4MZ6TAcmNElnTf6FrYaCM3PzHvWJToE3ihCCYRw90MGDsAscNz4ZmVOYP6HiDymDZkqqw53LO
iy2VPKrY1Uc3szmpMl3l3+pS5kdRhilhKVpyqvsOVIMF4+/QiNIh6hAVVUUNuzq4UpV+4rZSCpmr
naLIJ9GCjVLexMadpcZ4EXxH/6OVMfpcgGrb0TK11vW9M1JnkXvbDrfoN07VmguSEL6HjmvQahAU
H1K6qsqnGG9194rMnJY/YCOTj1fBXWbW7jCZygHRcwDMthA1BV4xGNtA4Gg6FU9E1ZjbfOzMJbKo
emQ70+S9FKypUhtOQcputPPN2cJ2lbFcJhFESH/laYqlW5axFvJ2eTIpfM5zclkTF7HFMlcaRQ7y
VeY6J8xketY5GzrWAV2o3N9VKxCqXV7fanwU8jhPu0I+9cDfxfzBEqf28hgCJ/ru0VcTLC2bWt47
6ZAcrYjUElG9ATHqQNYlCv9SDZCxIBx4ZMaN5YERT87chPoQqQZbOpHfUin+OWwB0dr+0ilRIjoj
eYsGp8CAWcPvIVutz8SISwv3m09XCYnoxWStrxt86Yrmn7zpfJQekdeULlEtBw1hMs5xJUaKMQF4
WKtd86YhlzbJx8C+LPZiXlLfkOeh1u+phazCpBnkNnLzCGCSz0S5AakTPThzxxgGHbLU47geHiu2
7wYPiqjWD2VHsnt4UIrVre+leFbbffTpqObB6AEJOrQt62hTrDM6xq0Xd1ZbUatccLv1gok4RiJl
n3rfC+ZGagx1UlWnIsredK17jZbgt+Qt13hKQ1Mny8peyFdVt0qOP8uyoVGDYPRmpeOstNehVpVb
44UyESxF3EJBZZujzL9gLpcTDhykTAVrr0gW5BURtCbtBZYXpuNCkkpcgDHpqx2iDC/2By2XhVmW
Xyjx18Xsr2T7h9Z6AqOTudolUiLeS6Xq9WXzz+1TAVuM3WLVgY3xqB1S+/hWvMSYpy5KXK9gAa3W
VC9RkAP905R2riwzetOXAT947OVvDaoaeuekZc5dx1bGQT3sJhvtWwMv3fi63tbLpaALE6GiYjZV
SSHClSJiGQ8if6cZTvzA/7B3ZstxI1m2/ZUyvUMXcDima51l1ohATJyCk0jxBUZSFOYZcAxff1eI
7KqUsjuzq9+uWZtVPSg5gBEBuPs5Z++1u/djzYf9QiM51GEi1qcwi1fvtpBwgbwldqPVOxwdP2rJ
D035+/nA+FHiDwNywiiIG0P22S3L3elgDnP59Ia7ujx9pMbMYIRmKCGibojKw8El+7GOxznmHL6x
x7pHV+IdXfDh7ZbydIiuM1LoKh+522lx/5ChfzwUTgTH78Wjp8vT9yF4Dt/BGt27NLQt49nhyczM
LuNc9S6gfadofejLvamLhqBwezx/zJ1+HEU/Ws4fqvuTOZePMH4/9bnv5JrxvXlYvosuPwgCI+4F
qa+qsexm9UWLafJSUbqlYUyHxSDWhbAJu8iH5aJG9j9Zl9jFQM+deqVLWOfx29TqnKE2TlaK9KbP
UNfY21jYynKxOBnRQMyQA1LZt+giD8Mqtfu5eYtEXalpjYNxyS4ptY18bdd04YaHDlyJdNcCwws4
WWtZTCeoQ5pD20U5tb0+daOMiy4F63WmGkRR8dbLqcSPc6wGc1/OZZV/KbmNvlsaY90vuT14agNr
d2GumRazTTse6dShGpvhUa+btrrEFRcW21Dx96GiMlF0Vzx3EL+sAAiC3NLzi4fj1HJvbQoRzvq2
rvRxORNQYdZZlQoU9ZVwOBdELL/ITaRXzX6Py3tY6+OE/svs4vHQWsqu6NRQ3xnn5VKWIwavOrU3
wG086D9iGaszN8kXvd3Izuv7yh9c8s+SjcxHjSympNKGC83Jpnxeoc1F0e8njAAnzbfKcMxMcs70
0nSY1mowAlfD0o4zUic37RShZAjL5LSqEpJ+Uj8hVwr9dsz6YK91HgMTQ73UrfMQmbGofC3OlOMd
IEUlve2bytCnZa2YWY1XeWUX7XNllahaPBVb4xku0qHaAPIVJUl0ub5LwFFAdsbtclUTpVvvGzqe
8sLLu0o7syo4mK8ui3L9Wuu2ndID1fCoPxULeqcsiIdJSeV3yMxrOsPQDl7sfGTmBID8ARsK4yvf
+kBu/VA3c4ucJPUWG3fc02u0l8QfB8esnqyF49XJ4jbRbfsIzXlvHDpGFGnnKGOEfUQkwzvjt9Kb
K5N8ioxZFKh/hlDJXFhyF51op7PPXPNEb3hfljVELKyrH+Lvj4Py+xH/3YWQYN1QDy6ddoqD9yNS
FZ0sgdt3/Ix4j1Z657K/q6kn3OvZxbuc+P2XpO/zS1Y/xeb8/lsMY3F4TWQqMdX5mGWkhTm6PGE8
B+G8fhcpf2w47y3P9xFpCPnpx9oMX4ub1UFJr6+GilY2+n/QJwTFiGWx7kPVtLp7Ncml1Nwg6w2G
F0ninEqkxUDp99aRElUhI/5xEP1HzXY6HE1Gw+rW4b2o7vraDcuXpM/s8NtIQjwGSV3pxXWf9xKu
RHfyNr6/2vmj7/TjP72r65N5TOgwW7neC4ZBXf7FYSebg4ru4uCCedSiyVyDpT31J7J3Rk7y41QS
8SIFGg6yqZPy3BrS2t3OU480M9QFiXtXjTFEOT5fptGk4QwW5URHPLExdhwpcN9e2WYZLo8DBw8y
yWyElGqFM4x+QWD2Gc6QZ5GL1NC2VZcn0OFunI5f7zQ7pD6Gp87idmD50/BSznHlAcNOkojQylVT
K+jUU6FbdTC0Tdv4iKaEhpWNONLLevIaxE/zGKUcASw32wC+ajdWP8b51utn5EnwABwP4XosbjNd
a/TLDofVWlnNxMgoz79mmFe/AO/OdpVwh1c2n75eO4vOANazQrw7c8xFcyfuz2giQrxvVT2+qYQe
3I66rrqJ6WJeFqkyD26qVDCMHg9iT39ZfqtJLy7XHcGU7TZW+fTaSiRlvruIMVmN3VC/NFENn2VG
A7TG1e3ctpiVz+CgynMoFiaD3zGN542wiubStqb0Bbl4c8XqlvMppzIGoFiY93HdajsnZJ3HMTqr
nciNES82Rbb+hCyaVS2vq/6Bs3x06Pjw89YPq8F01hFaz72g+/0N58V0AMYao/poPaQIjCB487K6
Ey+MIDLrQlDmlcC/x9RYxQy0G79tEzrkhq3sbeRw0vMTxlr23rKWJMPk4kYpYjDRvSxlgQIpErYJ
LY35HTqKHAjJLDBiiVRvLohOYFpcOrnI1ikFEnO7pto7RWKuU8Mcz9MwMh5dvXKeoA4lr0mcDQeU
j+bVOBncZZ4dbrxa6OiXcnkQY5e5q56+/eQLPWwPoDaqr+xt7AwK09JXzZDlJo547ij17geU948h
9RBp1GN6LHWv2PSi97aWpU8bE+r+kyhE/CVMLHtleVmyGbUlvIlTtDvOKHImsYOYViBdmstSmiyp
iRarNQq7otmahZN8myrNuO3cLp6CTOntK9rXyVmjbKQBKGNN1X6dRawsIRTLVdPigyR7CXZWrmX1
pdtPbRfogyiKtfJKE6GpnqgtNvHxOfWoxdZl1OkrIUOFMGSSZylg5guLPf5siQZ0g/Fs3Rplk2+G
NCQ4HlL/HtxdhCayH8dwj3ZziALWperWHeboHNhr5wY1J7jrMUrGb6LuI6o35TKRN9O6a9e8EPPW
PKWeHvWJWCIm0amrr2qIyBdcFtNqFC6bRvXFa66BmL5LXUXiNz+xcU/zge8Je+ZzqelluNM1ZQ/3
3oyYybpwx8nBUUj5vXj2neXyCU3Z6vQtSbQFoI6gF8E6A1RMTtoQi4F+TRUaZrDMtILxWfbFdIUf
KusvxIiFZI88pzb29NEy42WeySFIV643utaXCJ9FOviOwdPG2iJoGffrifjs4krXRQEtCcUoyP5i
nc2a7S0mFkAi9NKrhEAAlEQ9FQ3nwQPwH/b3vJ3HdVGGg3Mx6anOJLrSdf18nCNGu6XCx7oVc7Ic
K9Ajjq9nVndMUg+POzEGIvZaBIpI0vxUZ8C+m7HTVWRJMCtak3XSY5gZokbfcxvk5jEdcmv5yzjD
n3XCEFWgdJi0FxxEKkRe/0JVA0IyGxZKrp35w7L4USD27HAfcaD/53X6v9Fb9ZGy0f393/j3a1XT
F4ri/pd//v2uKvjfv51+5h/f8/NP/P0ieW2rDmXCn37X9q26fC7eul+/6affzNU//rr1c//80z+C
sk/6+Xp4a+ebN1IR+h9/Ba/j9J3/3S/+7e3Hb7mb67ffPr0Sed2ffluUVOWnjy/tv/32ibSm36m3
T7//44unF/DbpwtkGK+v1R9+4u2563/7pBmfuV1sQlQlQBHiV0zj099QC/74kvOZCtE8+Vp+AOlO
dpqyavv4t0+m9Zk5IrGrhB/QYXEgSnQVfoXfPgn9s+Og1yesEHyFy5Tv03+89J8+wn9+pH8rh+JY
JWXf/fZJ2r94iQiysQ0OuaZtGcRTkUX4s2fFXbxI47D/3DK5W87gs4rispbpnK2KcmgaNCAloGE/
6guJHYFcAGZalMJeBwB8cVMrT7Z5cpoxrCiqymE+jlPf1uF5Jhg0eSu9NYfGl3rRfi+mecmAVpcR
quR0NDWPsVtlVjLco9qdkBQXZukM0rcJpGweIpFVuSnB3Fjx1K4bkUy4JVOy4KaOWqlQ0eDeSS2q
2JJjdBB9eeHJSRBtM9DbG27xGgz5kYy4wXokBioXRG1MZnW0nSQsfNulK/ucFODvDpK8INrd5TDZ
AXPEioxvJ8pydudI1w+RIBTJh9ulN8E0y/Z7GKMj2+LSV+2tZbZefeMNo95f1ZSMX7Wm0iCxjogv
ORspnRXetaPntBiHBif6SWlKjGaKPiaiS0ytR5nHf2/FmmC3pltb5DxsXC2fOdoObqnQEhFsc+Wo
SifURtWpg8N+zrRdz7wkp1mI5mXlqmawgQr0Vr0Frm3tOqaCHmfVBt1aHA228gEZaTFUcit77Nxs
vjDpIDAN7tvpe22H3fAqUc+Wl3VIN/jMSLroTgM1VK0y1wxfwXl26dacknq8ry0dP4tP62vG6pLo
aCefCz025cEsUES/NTXF3qPHQbq9cmrK5jMdga5NP6TyqiBWDietYm7ktRrzGv2+204vBftjFPRl
mPWcD6V+o1UWe4k0lBS+lvciDBLmrRnbFJuK31L0TKukMdrQXxBcPVllUt6S8huZ63aK1B2jCJlt
ONRBl8hwCh0dEU5kb0i7m4MZTba55kt54TP/FN+VcHumf7pSt4nJeJ4MGnxt8ED09oqOl5thELA8
5sxBNzDF0fFb0Np5sUu8PKswM1tk+A122lNYrLsxkAV7ByCdc+tneiK6oCP1aLnoS1drg0Xnkfbx
OBtWwMDcyy7TwaizDYL/+b4e9PoiJnYrPRRWPS1+mrhJdMVYVkRrxvBJx8HUNp5yd2hsf9GN5buu
atfc6p3ksdEbzbQvckkvYT3TGbsp6tFw9yNxX9YWSQ2ftx7Jk65OJu0myZMU1Hxc5Teg1pzFh8jo
CVzTrVZtOHUviz/ZTrj4nMLBOZPgpOf0M/q23RLz7pK2adWOts1DGwOF50ARXw+cgb4ymqsVH1rl
yWUlrLAx913roGOGA6j4CIUXTt2aEIo0DPRRaa2fYyYkY2SSTbIfcfvTCWiX8R4pWIzZCpDudRxX
tbZG2ts0q4Z3RvlysIsUzrldRnRcppGQuCLXznOk/kgg3eaEVM4S2hPeLDh1DQLbx2qa6mXySbIz
7lh6o1tJjNlEytzQuoEIw1HeZUDhx20yMMy+BCY9MBsOqTk5x4ecV0Rh6N0m1YAVPLbdElvAAtKZ
Rw62m7tepsJ45r0ex+NU2fI67Xtig0a6MsQAodfa8cJRXZel+2yMTVXvkd8ATFchDPJ1yvDMwVdQ
kjESJWIyNygPbYeavuQ0ntb08WHDdFPZ7qDYqW6TOL2RbzDI507ic3qG+rQUrqg57lYlM3zYXkeo
KF216QwqerrIfen5DSKxZyDy1jXKelZ1MdkAAaEzjqYv06j57oCHBwuQyvoB0LYRB67BgW9Ly8Uy
zrMegRBCCIxYyPmF9wibubqTDJFy4q/JeDzHE7LgIXGUIhwl1TWmrhnS58CIUGdBiEEbnPqePcy4
RBTaqgsiCB3A/F1tiy9D7TjP9NgzGmKaY/UbOlRw+sOJUcotwVse8T8otZId4bmGtWd+iWXAiiwK
yXKq9NvMMRGeW2Vqpzi8e13fJK4jXlRsWtyhGVaQwKCnZl6RAjCePDk1CT8tejFQTOQNCpaoZUEm
P8DUXkXkT+pvQqLtg2YR5xjacUnNXj35ZCczhvH1OGvmY5xKoldWkGUSjA+0YUL8Yz1n2gkHAYZn
QCJgkjR1cGH9kQeWLXSXUA7YvXOO0ExrX9woQmmw8sK2zVka8nY0V5pFXP030U/AXdBJVPLVxrZ3
37noDSt/Jos0JK1KK0KWF46ojXPFBH2Wu2qkFqMt2fT6ekylinfpXHbRml0QCzQ852I40qR0mP1T
xgjkLC3JjJGfw+0jg8oSqZqhJmbiprDdocdnB6IgmJirGusIacJymXYoIPcS5/fsz44coi0OmJEw
D4DP17AcHDJMssJsIvTs2mJsLYPUIERzaWedmyYWve0SRW72mFVqERybozRR9F69ynQFzGLQFfXK
S3HmvyWRNldnHc1Vxwkq8GE5iTUYIftnbCAlxkOGL325NlQiQVwibRTllzRPJ1OsCzJPY+mjUczq
fU4Rquf0U+cxnAJajPF8UU4gQgIrjgt1Jruhcw8dQBl7K0WR8MEtcavLmf4Q4ROBZMfrwhULhCsD
09ZFiLtBN/C5kAeuD/hvAS5P1oAppcQxihZjmtkxToO9PbduxNokZpDpF6AHNPup6a25u6C5WA9X
cPtHvPqmhi/ioRZmbZ33JNDiWBpazT47WVKyIyO9qlx7dNQdnLMtlp1jbZfafAcpWFdfqY+AXmK3
apYenMM0J/tZRI3D5pYUbXtjhQ6Ta1A9RvXUFLJNzvJu1MpAYhoOv9IkqZqgiF3nzoBHe8Eb5yzr
xZHlS+0MTDtWC9o29TTC/cdLG4eA8chAsOUh4WSQ3dFdidVzRrn40pR9WO/ySuXqnGFjl+1DPR2T
AO0Y9rCsqJW1Uhx47V0GoRbAYGTK4hBq7ljuaKQv/WPBnc5dqMNHeJiwOd22xVB+teG/inu7MNJ8
hbYWkwR93DrZYVqZ1WqcStWwpNAGXgs1tjAq3DHR8DiyS9+MXmUVmj8CC2x3rozZClQfG/xRTLhv
Yp1F/53j9y8VSf+9Cuiqfitv+/btrb94rv+/KIMIE/9HKOMfy6Dnuer7t5/LIH7ivQyS1mfhUfzA
E3VBgUqdMuS9CuIr8OmYI0uecI4mJ1P9RxGE2/IzJEiLnwRhCnHgZKj/KINOX4NnakuKK13yVf1f
qoN+roJOF4aVh2n/hCY0KJRPVMrfAT+1xlAseywqlenF29QyzPOBmeHGyszXkJC0v6Bs/mzuPV2O
0GWKdpK9DM+lPPz5cgT7ENsy1ERCd6Egh8SGVmQlf8U4/yXn9eMyFluz47kk/8pfLsPQbmk4PnuE
Mnp24KgmOmQEh9CVSbDDDtG4C4l07hj8mcalMScoaycp1r+7Df6TbM4fV/kn2fL9r7AtYpcZLPBy
fwS//u69badGH/DxE0lXt9VLmuvR9cJkKw3T77TMrW/doKSvVXl3KAgtot0eKw5ZZdsGKG7rY6mW
5SFtcIHinOUHmdJl3zNH1DeNKqybXsGFWqo+O086jW6yXuUUMJpu2Cuny3w39gAID1Mr95FSk7ni
eJuuGNGGWZDqBSZMTFnf3BYe7tpOHK4/AuND7DA8xUyrnpZ2PkqvDi/tOjeYQMXVxnOL8Y7zQokt
tU3XhSLGGjHs2MbvzMz/XUs+cSP+1yvJvy9v7ctzkj7/1IXhR96XEkv/7Lp0PwjQ5pT+vmB8LCXy
s2Mz2nYkNSL1+6nV8rGUSOOzi3Dag6h+ih+wXTjTHyuJ6X42yYKwHbquJjMAV/5LDZWf2nHASQR3
Fnh/yjjPIM7hF04JwIc4nYcTQpsIjR1oOkyjgywuf/eG/CfP1C94zx+XkSxYrH+smgRpsND+fr0i
R+00E7OMIAtLZ89BrA7sso98W8zjw8zsAnsTmfSgX4O6K+fjyUq1mzIjewaqh7V5URF2kzKxd8rK
HH/Je+WHbdj8RXrhid79z0f/x5+Jpp6/A4+qKYT1y7Ka0HjqBEPygHFKtyX3kcWmoON0NvTTWxTn
4UWCwXHdg5vx/+IdOr0Df7i04COntyOtP6zoMFdGyvFMBEuc5Tdj3vUPfTEikTeHdrMMTnNaNMJn
iFqpn9M9eqjSuHvgMI8Ix6ZiydW8//M/6edF//3NYB/jVuOPOokRfv7MUqJHDc6LRoC7a8Axq+nZ
Jmd++vqvX8azTrhv7r/TPf/zZZrOoFXX9VjTkdrs035swGmM7eZ/cBWeFwDt7JjC/GVrqWwoKZI6
O2B27yEVrbWNq4cvf36R0+3xy2fINnnqn3ILAQDnef79XR42GWTRLJkDHIzmBZ3SeQ0CpboRnR2t
TfyAFA4yD/78oqf356eLsoKcouGFzb7MY3z6GH+3XTE8JhFIhSIY8/GpzqrkuLiYvlOvjJ5EVcK5
nLNi0xVM6j1VWV/+/Op/uElOV2cF4VQAQx7w+c9XXxYtnrrGE4Gt8qPlVc4R8vRw8+cX4Zzx64uU
UsAckdhxDAeO3S/rB4nSI09jlwa0K+f1aMXjRWpH6SE76Qr8OYpSSoM5w9RWwtoZzQi2UkHic7nk
63zo8KJO/VOtzzj40WqVk4+DcXxiZGXtcswBZ3E25ofBTchvTzKF259XRDNpoofpzul1Sb5o5IfL
YH8NG0WFpGV6t3WLzur9JFVJoCzssz6SIkWHJNKH+6Gdk6DtTXHWkc50PeHMXhFqYH9FL7ds09Sj
Bpd5+t1Bj3uXWhU6tWFU65mPGbQvizJWQVsdZO6UF3mb2itIkVB06zaFpZC/zbAe3gYrvTDzKTwM
KQKjYNTDKhCWEV7SE+YoYU6pc6aTRHAwG5tSvQfY/W2R+XAo+OlDjL33vuP5b8DXJhjtakAT2I/F
VPguPJCvg02MT9mXD8rBxQ+IIed7Jumcp0VSYZ/tB39wIrXRQiJbabCKcBN1OPvdpew3Xj6rB9t0
ZiAChbfWllxeYs1hopd3anmOMJf6su26caVgN+eoNJIlaMehupkLoR47M3eDvElqRrZMAdaJPe1c
e6DlDsWW8rxu9qJLzR3shXQPxijbtpWlNQe0v+nKTqbHuCJPwsaes6X/diKLeJHPLm3sOU/Z+zS1
jfUyumo/yKFmvmk6N/WsP8V8OEe8aRv0Kt66AoF7TIEW+tHY20GvV2pXyYzCbSTGQoW386DdRLRf
9igfN1nrzLB/q82SdOX5YBnPEhfJKtQL3bfDWu5aPKLQEzPibCeyOIlDVUGWW7se0cwhTTWQHE3V
PTlDvzPtEM/2wB1Uh2SZDucx6P3VMCYPudGu6TGcDYl4GQoD9LC0jknW3dBFWoIFB+zeqyLvaLdu
sa80KfZorc6I2rw0ytQKHMdUOyjyT266q9LqtTfz804bvpRR3xKL1x9CvXy0alPtwTnTZ7EtLTAg
7q0JGsehF4cz+kYhEj8zVO5HrTUESTsvAeCkKTDIDoOq4Vf9lAJUELcVOK4dZ059550wrKTCDBs7
Jgwe0oY7W6EParlbZzEtLje9xHlKlJkuySl3wCijPtdDX7RpdylDQ/id4e07lyH9UIrlptMmsY+J
WTsykHiZXLvbJhjsL8gDgX6TRQjj5KCBymoxM5UOTrNivkB3ndPCUfoKqazaAVI9m5tx18jpa4cx
aucm5WMJKpqywroCO3mNoN6996pKHanXva/Y/pY9Wb9X9A68Y1lgOkjGhp4OiNNAwF6yGs2fTYc/
26qPdjRtQZV8C4eFITvJriDDa7QgGkrafonuKyHPK2vKz5Blw/YynlRCJ9oRM/k45bzWSvcF/TS2
ApytPqcVbEeCafBtD2WKHDiCX5U78mhJWbxGFtG3pnMWNTWTAK96NGiSPmjJ9E1zXbJTYFet81zb
YdtdLrtJe0VHHjJCQgbLoN2cr2YOfX49zib5XUZKE49bq+9DbTPZ3Qt51Dx5drwdvfgJI9JVVbUP
ABCbC9vJ+w3Dah7Q0yI4o++womyFWyLdQoXI4Rd728wIbb+2tUBO8zXipL3RLNam0lAAqfnH45Qf
Jx0lNZkA9FyKekUVxALeOduu7Q/4Fl7SdD4MzmAerAgpgF/Mz6rRqL3kKSKaj7iqh4cWHCVRzfPX
wXMuB0bqQTNiHdRbKwykWcoXm4YNf4dn7NHn3Jdd+jiPWv5XB7k/blUeA1BwIcD1mFr9OAr/fj+2
vckRUdQHnbTKOyEjr/ATKwEgAekAjFQjjbvaKozzVM71yqj7NhhQrzdYxVTEbuV17r7x1LRvawjY
5CaAtPfdjiCGIAX09I0hy/QXJS+Hkz/srzQnBEd0k1OLwWni520873I9axKnBsakLYB5gQ2W6ICS
04NshR7UV3NCBMQooW0uac6G9g7psT3sPVu1SVBnRYM2AedHuJnoWN4w/CklC7y9MKgsquoF+ZH3
HObUABs8mmUwqn68A+rdfY9kU0lKU03Td13ezKg3umF+mhMvftHg3UcrOF09h8IyCotNNAC28xBf
PJNqow0BuCXrFUHpfCRiDtzKWGjGREPQLb47SFqeB1nbkU/EZ8+F06UG2QazrePI4HTaBl0VjcBa
F1e9prdH8F01O46KI2szx1pyrKqBXIoiQlCEtXFIfTTJXXFIOtRf+MViGpWuO3XFGidJdhnJyb3R
635Jt24nVL0HsDo9xyf7lunAiXkeh5zh0+AQdHkd62Y4wO5u6xMoifqQ+MYReNhMYd6Du83Gzu+K
0nGw1obVa1g4Tb3BbydAQ7UlizEImuLKlSk6k7wqrHt8dyitNHFqwcrQZEe0VMebqbmn3nMuvHMI
z51DyTUxbaqlNIrVyT1OuFA/urYvPF3dMEJl9JXkrWz8UcBi8KkbC4ogPcbwnWUtObc03RGf2i2S
JnRPU38gJ2T0ghaKybQqdISlm7qGX4+hO80eJjoPqDQH5WVIiSt3Xjv4bSDUR4UgWnwgDPPMcyZ0
UK3Vw4jDUWNAisgc3We2PtnYHBtv3uXDkFMuEm3/jfB6QXMmjVhnmfhF3wAJKeydYdRYqxGrkLeG
fZO8yQ5Srl+ovFwLuvG17+Z5yQknLqSzFU2hT0GL1xIXoFRQsPoUgNWO/6sngHzCPiP9uiHqQ7Df
Xdqo4bNzx2pddF6FLDvjkLuqLJHm6FMb7rk3qgykzzSrtQZE4WToVpCwCd0a1x5l9YMGjcWEbKV7
FinjiTxAapAtinbDnEDrQLBc0fCTZoCuaLhvS519pXLC6XZUTZatacxPtd9YCMsgVhRk/IpYz9eQ
1qBcTVnMRLi2GBatlhn2Wd0uIuJdjGieCdNu2ZUaQm99tHVRzS2Wtbd2lfSPsWFo17axTI/8SiLO
szjNXgcqzudmzqdnMTfWkfu+bVZKS6wBN5gzVWs9StUVTudS+MNSYMo3MNE2rKzS+Ro1wnJ9Mpna
DImko5gsGGGir1L8pSkfht2TezCiv8+zbnztEosVWgsHBKSdGY/QQC2jNbhplXVDPGtroxWuOAUm
Sne9DfuQg+qQWf4DgNU8XNGDHAj+ZMZw7kZj+qx1qgvXEyGmnC6NKWEu1nTaFyN0eSNmFG8qyI1G
0TY9sZR9xBjiQNRln105BgPTKdJE6J/qg/Myc4iM9YwxrDAH9PHiQ0boel8zo/ACyeJsbeqxl/AV
os59QjvZcL8Lp2v83snUVQX/C75m4mXWtusLL1vJcEhyv81M73HRnTQ/M+xFDIc0RsfC2wjODxY9
OnUmMfq053TlPluyne7nthI2zvIczGRCzne/Ya2wvoBm09WGsGBC4GYtXVjFhh4EZG8vto9NwPmW
Q/gPJtI5mrNpqbTLcdbDhwVygn3wuDuSwOADA8Vggcg4TDL1GBsTc0/Fk0ysRjP34bhDQO6R74tK
vQ/qUs5XE0oRJotzFl43Th/C7NGVTDli8cz4yM+WYjW3eatvtAwCDtiBpP7GIosuoq6pfde90egu
PMFE3sLyj+JgxvVyXEaYmlc0uo1mm2GguVTWJN2VmWeJ7neoNnVfLzlE+9gbyyyoac/cERwn73Jk
OTDloMAAdXTJgPMtpxmvEJm1mKKiZGKhx40ADqhfrimV0scwitG0VMoyr6QMRQuD0IhebG6RPa5q
KiA4P4278gD9dOhHu7ZcOUuEuKE2yjJfGaJtv8ArwFrYWHIqV4ThZO1Zo6OiBcsTjy+n2T/ZFMSj
4C6rRbf2GPqXvq1N3g0pR6a5qu1GsCcxBDpHU9Jcu54Wv9ZSq2/VTPW1AkjTPYdS0/dFxpydNRWV
JFxrS/Wrllf2VZuAya2cHg7KmgSM+h5xax8HiDLyxC9H/oz9XJMzw9FuQEthdH34KppJvuH/qcih
MDV17F0A8Z6lkT2fCajh+MijcetWEdsnEcrWk16AkQoac4geCpZ/Ujv0RuEebzFdwF4Ll+q8MFr7
aRmi+gZaRIIywqoiip3ZbRBFScKD/Mjx0Kg6SP7uWaUTYu9Hg+MvYS+sY6PZLWorpyi7z6l8xnWc
oKraO3T4rhDTpdetHjdsBlYFl7cs9Q5BTTYYeBGMgdNFxHlm2TOvz5/NqJs2JIgnPAGRy+7E2G4E
yJXE973Vc6qq7CzvA9YQFKOiJ3B2H3easrHZ1m69yuBO5qulpgfm0x5agmaOxzs88whXTxDMm5F1
jBvrVJB5wr0T4Tje9PZgTgghiuI49t7IoYPd1QEzqYHhHEmRZ9dL8vwlJt4dqkwB/X7ddm1H4ont
XplpKmnuO5VBtQ0iATnzCbCzWlScX4s2czo/m6ae7AirqijEorBlKZ3i+aVWRIrw2pbsoVc9Bdnk
9GzrmoYLydcUcc7b0uua+A55l6RkSeOvGnml4AZTTUGWQNSJ5NttLjM6Lje4CUUaCIGqhLpNwqrN
B5mHG/QWVr3qp7xqVhEjiVu2C4lD0406xv2oTBG522M/cV0EBI7uhKFviDp9nqaxAxg85J37QHWX
dOvQnZblvsPZUO4tlFoHZzTCr0pUcHdNNqRpFbNBzgEtV3I+UmvCeD6kvf1Alpl0iY9cABYQt4qR
u1v0kT7K5LTdpkcD8Gj1yBjPUJaN1yfOjxs4nCIGYI04c9bwLxS3NCe5ranA8gZJNTdfTUcl3mZO
59m7QHCyaL4LFgMvlyaMU6XuiIuOAHDrlDKCyrzg6J1DiV0swmFoUCFwm5rbNo0QGTXJGL85qAkF
505GdfCL48XilNLWwwoiIlpnr5P5G8qLdCH6oolsLEQ5co+o6OsrjG3d4Gcl0ePvB/r/ncR8Mk7x
vP/1LGZffqvKty55/mmue/qZ92GMwWBFNxifCBfAjUQi8B9zXY+JL4NZneEE/Q+yranrPoYx1mfb
BQTETBI9EOpli+bxP8a6+uf/R9l57TaObG37igiQrGI6VZZlOXa72z4hOjLHYjFd/f9QGuAfe4Bt
fAd70LvHY1FksWqtd70BR3FC52C2BjZ0Zvf/Mo0h0ftdI+ZSSzJ84BcBMi3t48cJRCEs4qya1D2T
5Irtc7A2glYbG3b9zlhVLsUrOxIO/1CQJMY8OtEYnlrNgHbFg56ltgj2DffGDvuethNTh2nDmDhq
VhzeVMOucsW8Nsh0JqVDSnPeRbEMf8azUngO2Cr6mYaojaBuKYcdqOLkXg190TZkMoihRqG37ebM
MN6Qopj1T8iRfrsFDLd5A5J4LFc+9rDYbWHuED/nswbynpi4Lh7qPnSq9fL950NiUc1/Wb6HSSOR
LcJnvmTpEwcbpi9hjxr8J+cXp+W5JyChOF2TamKmIsZzGmSmi6WZVT7qIK3DdEsApc3POGJJMUNA
1KL8KAdkTCdbpItQ1MisRfBq1wVGLhaCXgMirLa9VTKOcbsxG1i/JnWPOxWnluRWYAInTS13Hxqx
tHFATYfqkcvkbygmUnnKJJYFG4kbe3ZuUf+23wc0Pf6prbCFfg7xcX/VsHCzdebWPQejHXiOxM5O
pxkocZgN+o8osLI5d0lpiXItarLnjsCQAvdOFKMmbK/UjLaSCdj4eDUSipuuqu4Ffir1ORxyK9uT
Bhda33TrRN8aCV/2IYZY2R26mIN1V6cjMn/6OxNOul1CGpv5P6fGsd305HrRNBxxDcHKAGAMxSDF
Wpr+CarBlOfZYsi+H1pRjdgbc+teGyMZSA8OJQLkktF5du+kgEf7oeJJnsCUcMQddI0PWyGyIXyG
79W8xBETnWPeC6vdVlltZDuIcTY6tqRKnPK7sLC/XQuUVs6dYzaT/pMnNc+6jEw3+y3MVolbimOZ
/uA+x/OjAnG+PFi1mGLBxfXkC5af8OTWXlPk6rWFEuyG67ScWGhZJuEWYV5s1tV9kdazfW/npHkc
SjsMiDGA4RTsI6ommog4nFmgFm95cSL2jTteh7ESmwrVWfwQoReKKXDhAG2IBVkiEEcvuJ9U1Jen
jLOxXyGudG8TtBz5t6UaJvojwOH8oLESLVeTgaPqovAknshtwK+O8WTwbWH08nk9T7t7qn0nVpTt
bW9tGLMF3wrcx/S+lH2ws2poaGfMcCsb6X0c1wf0nL11S8JaIff/SBG7JbUluSTApU7Zyd+TGdV3
sAjQSV4vulQzy1e7AiW5F4/8OR+b2XzxtR3D28wzeAMuiNMjRGuegumSu7YZwxE8naZt5Mb15qz/
WJcVCd1gKE8zpLTmtbo4DEyY3IQ0ywlU7xLZvXvjpqBrbyqLk9/kRMCYhUgh06cSU36QA+0khkVW
NdCNc4qMHrsNPsp2jlPT15RZOJA3q7hmaLatIbqshJVk46br7CnjqjDX2/voyzBUzBCBEXKVGl50
vEbEXL8p6iQstrTEO+vnNWFndq3OvKmgGm+LKFXmW08Yi31rLRRYWIH4Sp6lKPjuYWbyZNKqMxLc
rsBS9kEEXYRKApbmd7Iv1Nc2ClKgcNNVpzKUdnbyEhxRQfhKdiIf2rc+Yl1LYE6BQ+Z4o3J8er8s
EYDx1rN7kxA0zJoe8cNWEpSHlMZt5zgsvH+UoyjP5bDTGR3hLhkN293Pmg2ZUcuMTKZMalaRRrAV
8uL32T4MA4s4IW3M+gEN5++5tqv4KWmqdL7R5P/067a3G3UIHIj8Ta4bjMZtC6monfNCnq1gNpqn
SUZJ/EPPIrb2ahqjkM+0rR9MFJYECpInsEDMU77VEfYqa5nwFPZRiVyWl6coULzelIlIqxvXruOS
373kN6zKMrIQUjnFtJgFWFNjxC8jNZ67I7+yHO96L0yjCHWxVyKOArOPoocUkmd/61xz3bIOkuBj
jjSuP5Vpocpi3YSuVWxkmuFwHOEN6MKAznk+veGO7SICdMZtYXgj/NtkQpyxQnfNLgAFmX9GhFiy
v2OIZDd7pSLLIC2anWErY6W+YuZGOy470M/rjzfTsCTBX96vqZ1YHUACef6MILNzT1fv244NcEIR
aSURnfGYB1g8Nov3jHC6GbNKW2EphmmcviPgNjMfNRZynLYCrvktYev8PnaQbiyzVRjik9tv6osb
ZuQ3FK0b4IDef1wGKPoVQZBX3M8l2WBnc/CL6t7KCQ301rWQSXiIZe8Dio1ew/O5vvx9Vi/q26u/
ZjPXLMzrn1VX4x48capzpIJKyBVu0ItanVapvrUmXJrO1+0qvxx8ObZK88v1NYkAQ909k4HFfO4f
YfCILi8iy0R5DQV4FfVDoT+BqW37/YAdjQvcCAh2TPwCH6LGR/FPOVN1p5nHQEuFidjjhlvTO4K7
pk/SM9v5piIOiNSNGsQFRX7G0ojjHCOdFZR3+ZKYbYt6nJ46weqftF4M8Sr8tTPRdzkmEBld27pn
iRHlMHso6LZ1Sv+1amGWn+cpRLSC6XWnf9a2lMF36K4FQzGN1LMI6jy5YfXMzxjnOcB/3u+6ku2u
cWDmi6DYTgEa1lRmT3iUfHd6ll23mGKw/LvVODvrsnPurKr6ls+C1ekyJHOsnZ3Fu6oAh+bEw3sP
kMzP/RUxZOSAGo+6pjbIpptB2TXDmskBqQ4eTdTXZ6GxoCoCWy+oXL8m6y67QTe2G2YNGqwT1FeH
1LQY2pnCfAox/Nz3lZY3IZsbSPsYrkt7gCrsZ/1j38njXPRHTEPe3Hp4URXe9SH+ils/sp4s2Z8N
KNoMKqD8G3gFrBRTobUpaV5jy1V/oPtpaz9ETuJuBnuOHvKw7Ltfplc56V3sQqFeX0sWMgf87rmo
mzscvXCXd51DOeZndJoPGJIeImGcZRnfR6ZvLFY0zb6up5+6zU7uCLs7Cfw/6Rj8UKXbPpLLNe6d
FmtGkQ4SaRL4ZCToVGOiAJePq1dW330lp3QkoY/gF5E9xOijsER/gDP3W0w+4EVDF97l4guc4XVj
UYDjRnUKRHTjD80DQU7qxmWabhPhtB779Fcsmv3YMNzL03InAsBLWzUkg0RoMyTIfuY9ROP05hru
88iQ+FSjktpX0QzQpW3xksFTIJ7iZnalv53wgtjaufMC6vjXVLmCF6R/R1H71RY4dGhBHBCt9l8y
ex5db+KB5P4jgdw3GRl7pOiEz3VCQWhM3xmRe4BvukdhMt+QMmtvwI16QhwCO8n3Cgetcj00loF+
Rt2Bg+1NeAPKMX8L1+5vqUGQkINWrPNuODN92xUyPcc1oESqwnnjdaAgBSSRPejHj1Tiq5zXj00m
np0sZMDGXVqVWVjBZLK87cCQazcWDpTOMU3XA7TzeIO/bPIzC1HMscjbCksNJWa1b1RFMz0gEQzX
ISm7IXJhQLQbEjYn7z5vsbNaJsnJrVzS++5si31/k+B2fhC4iE1bEPv0d90RjbFqI6dLsG91SohF
tei6Ny8t0nMRkVK09sPODT+ZAi4s4H+zcmD8sXshVcShYRG6+h9YTSxwGPddN8InQblySCHQuPiZ
oJY44607xQdoKMItcdOr8CwITAMzs3nGpWdvDImNP86gEf/jfeXItUKF7D0ZyH++qylEIifxaQwP
rkxltzeikjKjn8c2/WpxDDIPxSN6uIuqefKP/+qlH66kon+rLy8hPv/iGvGtPHPhxeFhQNfGTvx+
TGi2SduhtMdvvpypWebU8REjtwjaNxY7c/M6xNjO75IJi6+nHnWDh99KbYU/sE5Po3HVZ7lhxWt4
t4F7KKbEQhbmjhRbnTdwpMWXUtvzlPgzBTncs5XX+31zOyUtp6KPYpmfqc0yeOqHzGoOiHfm9hwa
hAR9q5Wq1D3VDpCPIw0OwP/93T+QkxG9otxH7bYQLi1mi/LDE+1mv7Ks3hh3V98R2AmBdzODqg8H
6aBrWmkU7OEu9Hz8SCwvo7odFLa+/mqqiHb/ZIF9mDL7PpRQKZakdDiJZC994G16GslpVLc2Rak2
qxeIoqVAxSZ1uDMdWrBdnGMxecywDOnXCrPrav3J/XiPVHA/Fl48EIUJT9p0OI3frwUMg1RGbezs
q8mLXDJVULwTjs1G0sK0AdHEebOpX2e7YrjoS6foztfFnqSxaeAJP1lg0Z9c1DKnfrdAPdAdz2Jn
Qifs2t4HAmdnTEkK35r85yyIu1/ayMv299UcXhdBHu3xShrntXBC2ySrqPfSQyhnUd4WZW7KvcJ9
dDgGUrOIW2Qs1f0n17fclPfXZzsuLFj4nYswxvowZ7fQ0QwpgPfeLAKpvnReOSta5KpMAVUjB4a9
z1hAfXEmcqksUmQ6n1EfhLjp5Dmjp7PPbth/nqIHaMVrDeXU82Xw8Y2GmxU5OBMk+2ubmwOWdsf0
YtJy9bj1nZKbgS9bF/0igmIoVgh35uYvEJuab21wEqrp//NdElwWGnTYCMFiRPJ+aSWZZA6HL8Ie
lZVr34Eux8OxY3pe3TfDBEdYmii2flzr4IYfcfc2suzuKNhAPr+c/y4q4WNesiCDCEJ4du8vp60A
ifACSsmgE+x6OOvGNdO/UpwpU9t+bdKQIwMTOg8JeWtYm83Pq2lQE1pclY4EXdO1aMYdFAzqk/v1
34coATMDy5QBUNt/HqJNE8MYr8z3mSY4dW3jmb2DLTmY92WaKBBDf/DVja8HDttrQxP0rv1QOBjM
PFmVnIvT/76iD4U6m4OHwIVVZbk22xSk2Pe3zAs1ucA6bvZTi2fvNkh9mpwMr6/HZkKmii/d3Cgq
iiS6zWmr2UQuPa2QjOz3eD5XkM9Cp8h3eQF+v+LENsJ92iqQGAI7xBqj9sTYjn5necex7OpjxTzU
3Je11eB5TmyTSYYNKYkrK+tIWMzMomoZxIbxro3ytvyEgmsv597719qnv+C4R9wOMd9adut/cX5S
Ww3jAGQD36sv1E0XUFMc4TcgzYirasTfvTSKcRdUTER27tU2M2t4r3ravXZTQRsEQK1VnGyKILX1
1jJDqA8VcsaDGhu32tSYjrh78pqC7FiiyI92xMK4FgV6S5MTNZ2XlqsYA935WGeGLH5X1AX9J/T4
jzR+EGmJjQMnf+By6sDWfv89ZYIFTDe36aGDD5Q+4XgWEglHFYSeOWl0T56YG4SbGOvq7o3E32SA
ODTV+d0EOST/Mrb2lP5oWl342xT8zMONRKIfZ1raVC9GxHfe60Lnn9H6L9vqv54PcixBArfrmELy
pnAwv7/uqG1k6RWM26O0ZgmRcqPcR/xszAopPC6X2z5JtX1fJSZvTmAVyDAbx3KeQH8Ek6okMTdZ
JwQTeNDPz17fj7UiV+dC22ayETA341358LI4s2A0Lnv7xncHGtA6CaIlbzyGEUIGU72lWq9J7bps
yjAMhnRNKhYLrMHohbbOd5InzCDVdMCbkJqkoPhxsKggngUizhx+Cck+GQgBFF1L2uLcZ4+p3dTZ
c07++husqiT6ZJ3YH465AJMQwX7EKAM6PEG49vv7DfyHLSHl3c31VMkugRWFORTtWWI+Gm0FkavJ
zTQSxwJ/T2ufwVuO+L/GtYYRNnrn4jTbVPB34E8+cL7VYhbZhLaDZrmFBF3lURTUK5pWo/oLHJW1
xBhAafqMzrdUdf9/5XBSBx4iPw+bSAu5DUfJ+2/iEtQLLzoYd3Av8ENwBOxwtRHKt3e2QoVmEGzL
0KUcxHRIqGvLJ6A7jYr6f2+oH6rPy3WgKGS8BMk+oKH4sILDAVPgvoCaF8OBkgdqbpv8RhW2yZOm
XrfWeQLWecZ9q6dTS1tLnUh3SI61l8DF++RqLiY9/74ruLkITl12OoSQLpXM+7vC0Hx2YcU5u6Eo
jb9m6OEUgNFBcU9IUeWsm8nQ097VTlze4yo0tHhjxZi3AsgFYz6fSKgCrguRKXdHEBtOJTzOeS+9
sWaTI1h1AWHVLO60W0/6HFoFJOB2cnT5XHi2aMTGoheY7gJ44PVPUNmy/qxQe3+konakf6POp2mk
1aGL+/BO6roz2n5M8V+jS0ue6gaEmlmcFamvdW86za5PYQF8xevE6Z/GEEPYXZarBKMYVbfNfdth
8fr2v9fAh32Ca7K4KCK0EXqYNCHmcs3/OmV6w++J1XHJ8+FieLfZ5mGHF8oYsIHJ2kevyktvbc7j
+McF+rIhNGF+iGk8+K79PYLQFP0NVNYVZ3P2ud3RxUZxQnbo7XRCZbWuRJYxVITpH0COWhpLS9r0
p8OiZ0XZYAQpdI7//bWs94cnX4ubjTEgv8B2ELB81LLi0KGEAf16H5QYjzGbMupXdVkhjV+zpru+
rgmr8LLE/m5pnx0yRUundiOxAcWJ08K/T/2gnm6mGOgQH0F2N1w5l3nLJ1f6cTPgSm3aetvyKAYd
dob3D6CNqStCWql9Uc1Fse1ig2lW5YN8vhqBrpckJFfh2mvNFdRlpGI5IERvqscwgJ24qntpnRDi
BNihQTghdjt37ZVHMlu161ImTPdMnJjxpXpsMrYzhzryk2/wn2W9EJMvewi1IoPmD9sI4R4k8AXm
vPfbWDJrc3M+CWcaGEO+5zTJG7NUShTiI/yKLklI7wkjSGPembFsoo0XddmP/31Jl/Dtd3uJt4AJ
DnuU9D3TtD+s6rYx6xplDw9uwEdhc91nzarzoofQqN3sa5UXJPiu+oHFvO1rETscKy1cyiQnKK+T
uTg0o+7JHq8wIgpX6J85xfvaAnFx+sbvn2qwevbMIJ/bkjQXnYxfr03ySAQYC9onJrjdRqMh5GEm
HCNc9QEWa6ugHRevNGAV/spjk6c4GB3eBzktUMT1gyLseFmkOuEjWmoehp3FyM9cIw3cqAjcmw4f
fPdmACWg+LAxh1szCDbDzXX7YKMhXpP6r4rGr87lP/AAuRk6Ku1mD04Id+aWkYlOnyo79eMHMMwQ
hLZWTX2e88RIVtcX2ghRpR0cvJ/s++ueFBuc/V8nHS1wDeHnYXRqdZWGtwSH8W1cAUC3ywN8YD8r
Af6z0pC7LopXDxYBr7f/QRgWRnhPwgkz9mgu+vJLhT+QeEY8w8QZXRx3zCACb3wsGIwg2zK8Ktu6
2PYF1ko13jxuMTzgh+acIfGjwnYnPtV9EOAZennri5ZtaTcSrIe7bz8Su0CKd9Z+wQQaNKkNrU9b
mksV9m6dBrzyiNx4+SVqN+dD7VuXbo/7VgZyZ0Ve/zRYtK6k3WMciEazqqhgInORTkTgnx0kUqO0
9/Flh01rX/RPfsXc6ial9ozYNJLWg3HA7JHnpSxQG5pKVpx0GuaVEfmKLDiHEJdbHTsWpjJdpGCm
XxZi6/b8vMRuFEkTeOmwE4PIQ6wMl2XXlrlhHL1MRdmdvgQ0+sJMFaNZt7Ofo9HvnU/GMjhUse/9
+9a4jGIoraGuwBQMzP+IAJVnSBFn4X7q6nh+wTRMhHvwT+ObeYlKaXyClclzk7E82HWSRnfMMvgb
c8JlcXuN/kTcVITg/LFbPJSNcNWG+UN3LvugJgKYmxcVaznGjD+wrHHLtTGSOHRsLu7CTigG56DD
EdxQ2ZH62c8aJjXKBf/xOqZEDcO2RnfJpyaDxalyDSEd5eRMT+HcYbTFHyO1dWqzer3GrJADwuVl
UPvHR2xL+XNlBDj64sPK2UIiIg0cvScPjPEqf0NESzH+tBU2UQRGR1kZMTpKMi13TU9ndrruCLiY
agZv4Lv4AKRsqK9WQdLdGYoevwNG2pL0o8PebH5ClfX4iEs13JUD4V7Q9PzhVJih8u+uhvH4n7Fr
TlUPCAI8wwF6/ZgukVweGCDtAuoZ7GJWRaj4objyIEvgFV2p105gfXo/QXpX/zSnvijAKq5xAP8E
1fEqU60FccBRccV96QFH/QfW3HL+kpKmXqFz8p9dk1WwsePn85igg6MJkowYdcIlrESFtnzyXNcp
IoZYTuMIhe5CU7lOzK/LVRvB4oMPnIzBAvnGTbaeDJmYCVByZ1v7vsNccj94DXe0tnGsXQNrcGmW
6GNoL8hvu11+Gf4HeUPqduOXQ/zIBAO7T9C1QfGaDUWGa6sru7G/z6OuqR97u0ybTdm5gdzWwwS1
eQX/ZVnMdg0UvXEwSmTOF2XjbP8tLCwzv+Zm7HqbGN68e3TDhOXhzfQH58bxeZw4b3JXNyNFmfet
dghIhh1YQUiOYWpS/NbEDGx4+tq9FfigSXRYkMzUVlA1EG58taCvLiBB1oTsjtB8uK2+rmr1er1T
PTEU/KY4g3SNE/JCOIFE9ZoYguCsmPP8u9Qq1Td5h6MQab9LICk9I7+rrBSXe03UdS3EyvFqxrhv
ARgsslW7QcXMyoiNEvNT48K2hIeP3e62dG1wHNrYoMQtUEdAhbBdYcDgA6yaLTMd3q9rkplXF/Vr
NKLqF55nxg/X1RKWo+ffgdLXv8y8SNr7DvEJyA5G6f1zSXyyepUIVhZGQZ4KCFwh3+U0k/LU8vpf
Tokerwzjd5miwCFZKkteIly2QCVrcyBP2qA+Owwh/gG4FA6eebSEocsbr3fVvIloQJ0tzKEh2Zc0
wun6nx1yMVPZei6mQRjQV3FXHEhP9OwvIzYbrKkLNwQvsyUiDGYt98m8RBh7Ybvkc1zXMIQuvnw0
DOwWMR7C4JC6SRP5UliOgoARWg+AzyhlPQYZ05drOFp0jR/AjWByNx358l9RTPXRozUQ6tVuRMaC
/emZ7jitWSWO/HstgKEJoJ70y4mRkpvjP6z8AMDpcpa2l80W1mDucF8dDxOilq7qevNkQlTTOolh
ebM3NJA8KqmYyASAMSyCsfBi2sc5Ng4YjCfT2SO3y3hup1qEdzaNhfc4jFBqTrErqcDGkNMyXqci
qMY3JlVepVdYIiEOXBzL2Ilax20ZtDI9hnU+uOw4blAa853g94pzWtv1/HIl52QX7leiteWfIXtU
vyZw1OqMrwZzcVT9mrRJ5BuHfzzZBxsDb0RMwZihWrH6Jj64vA7ODQMoDBYg62dKYhSj1JSsg7xj
Z41awg/32PVp8xYBjAGjHj3nuIcmhHjUdZOpPNXCKypSjjoc1NeNFyMoShPyANrG7plbgg+3m+ue
g6h82QIdwSK68gDxrQrNs0OeSb0FLZyqvcNR8AbsMwFP5jqYfye4J1jjSsEpGg/a9zoTpbVGfhG1
c9EcWh92yArSdzHss95K7T3qrhl4EDNqFHIzLAC0Ld4kDgCMFDgJancDq8y6LPpbPIesZC9QDRQn
pLULFoBjmru3bBTMR1s28NGnpElzWDipWcOTwffL3JuMbbAekzwVhAc4kCH3VpyN28ms2tdC4J+2
scj8hS4wsHgWJkzfw4skhXOtp8hhxac9stUYnKZcQb5YXlqsNutt35hQXFeti7z50U1KjknW8eWY
5B/0t1a1DaeysH/+E3Oz7PHjI8QKUX1LEsPBes0QC5w/eJpw9E2Oobz3mCstw/IO0BfWIs54c/UA
AanxnnBzWp4F+SKcZZnlc+BhcsnAffdP+pldeJn/14NBPudr0SE1fE4vOysqKEKcY08XwEuTpbBj
XTWsBLHDupBbCL6+VKeXEJZrCeFctvsrF24w62UTYCM378J56vrHKGPz2hWNk8knEnsbuW/8tv0M
9KeK/lB2gaxTkgLA2CKwfFQ/79tR1Y1Tp7URHSNZ+uRNNIVV9Rbnv5njPCsXGsuT2yG+vaHnHABb
ifoANxhSb2lkLnPKKx6K2l7Z94ONBfbXK67Rlho81IjSNv1bzy0tTOEU7c/Mw1P1jmbbf5bCWtx2
x0a8ZgzgfT4v4/DDkKHPjjabLrzcQFPe4uBkhc+YsrXdHd7YtCYVNhLyEPSyfktQo7pb5imZ3lyv
JSZcnl6sAuf6yf/4wdkxmKCDSRjOd5A4eafMOfJo6pbLSpiX9U+ZTe7hpsYvLtn62IcnGzKD43Y1
DKboHo2worC7huSAh8j+Kbx0ceYcczW4DEMp90JXGH/TmQyXLV6iU/LMQQu19Ho5WeZO4Ve3i5Zu
KStoL8PAXe7onIATba/dIjY63IDQEHO7J9tpPMyRJDQRjoLpVC+Y2o3Zk2eM8NjMJW3P2zoujOq/
AKLL7P8SZuE1tjds25kvvFNmZ1jfTe3L8i8SeYq86yObW0lr2DpsJcB9LQgCRUkX3ASpwf3oeyMc
vhTNGH5t6oZrQ6TOj5cwBu37K9atpnlEC1gm7CUv9Ev+fM57XGDfzK6g6GzlnFbrKUr+EBDplQ9W
F7ly55jGd/iIQXC8ds6NrFksZC/zEQv9oTs5uOLSighFZ3xtqKdLK+3ENYtO4a1jnEMNhIts9IK2
X8/exd8egKnodHwimdn6TTxNX+wDMfTi4JZQd1fU2bhXoaFt2GIE2wAWB41qfmJa68onCMfoQwsR
e9k5YirNV/MvrXpBRk9xmLPO7F8Kw6Vn6nkxpt2wBHpDl/RwDVmlIADOzkvw/niOWuIyd9cgswZV
spFDM45T97uNW2iyUpf5vkgDhChGNiXTMQ+7ha87IM/3XPtbzqT7iM0C3kazbT/nvmwYCiJXH9GB
raNQeru0QvnYdZLSJbzLBghgLYlSRO0Y8VoBbWyH2jA2wq895EjCwcnAiE9FMtW3nL4zOQMRjyaT
MMBr2M1d7hAKQxE5PiSh7Se0jyo6UixE2zxowzsn8f7McF92hd92294an7J+kD+r1Jhu80b5zwjb
9KEdgvGmQXV3iqPRPBuJH3Fkmki4iIbewima72hJ4l2jPP1Yq2lYm+Y0wfEzkEev2Vy9MwOgFjvd
6oBGAE02v+wGqS1GSYE24V3O2loFUR6/qbSYb7wEKwRhYXBdTrI9W/Ecuyu4x/K73SfmT868Acmb
hxd3kyK3IcYFnU4jD6rp8GsQo9zjlSSRl1LwvWg5TUenab5knI70w3TRG3qG9MR2PJ0qDmhCaVV4
1wJT7KcSETM9sUQXSU5Qi+TNXiWmfhuAb9bKnPzHsDHS73KO+6MEzSdGt26Q8kw0XVqQG9pY1XSv
WiPL0DBSuGJDcUMu+bglkD3ecsqhpm5FYC6wsXkwWyvczcGUk4KCx96G5B/5i03YsVYtzKUbw071
jvmYejQ6Oz4GgvmXSfDFhmPnW1NU0b0f1/YuECD4bLe3lZE8FLOuTyAq4zZMJzoSpMTz89TP5c6c
mPtu4srt4hXEVr1tNT7UViK+EpBlrunBkp2wjOjnPGT52his/Kuuxj9mmI+w5OQhSf3yh5VoXIsG
D2zrGc/92F5PofMt8/ro4FixIHmwZLfhPiu5qUeshls1PMypBb2OpmAFtc/eBFHqd1vA0nlPdBrO
KTQnabuZxqJh25n9fN3KNvyClh5mHlmmAf51tThq/hVU5iTAGoVhqe5w8BwS9rdZEYA0INo79Tid
HiDheG+OoWjKrCI4BOgYW2GSNZKSmRF6DXapRtOvbEMab1Um068wA2CR9013W3Vp+i01tIcIOrfL
EwLQCCRB/yi6UqwjUfn7kkaRqGPDR8nboYZlbsj2WQmNPQaKQI3aODQ3nt96jxXNIqLFUesnINsI
nTAO8Qql/TbyfCsCoAvKP5Yeot9Dgr8yQujfReqND04tGGBpa/yu+6g0mPIhn68sZ6i/aTOzv5G9
6m+DIdDuivWVfvFIUr2txGCf8Fx/CvHS3Yb4mBJhBtNWx949eryyOtgURgV9mmGujbZO1wUJfM4u
khIrDsOtjj5+CHeihjfJSHz+juDJWaN5Mrctst2vhPDkJ3KpQ95utz1gCCy3rWXkt7VLGEdm1AHa
fHylN6lTaIyAUsdLV2We8y+9rmv+EvIR3Xf4e20sq2mxGHJfZNKIB0FFgrVpuZKo5rcM34e1r7N5
nXvEIDVieoY2Fb6CI+I9nSCznDJLPZPaox5CNDxoJaboIZ7MB9lk6AJzjUXYUNPrqM5CHlIutyiC
4VQS9Lom0UXte79KNvXUP09ZHj+Kzv3j96TN5CBJRyd0poNg7HgIdYZ9JKcY5vlpPr5lXrlTkOxv
hySRa7sarR9uY832qtNDv8ZQBjNXguu+CDGz2ztVm6y6obBfGme27qLG7L+WQdp+DTipnwoR5fhT
Ew55F/dutqJMV7/avCz3SLYSuPCIWofMy/a1FUAHJF1r7TuVQM3eT9/GzBlWLEkXT6TJQWsau9Eu
DEOkoWwnVFlR+hZE3fxtriEBLNO1fBs0RGqsqiBIvpeyZJIuccLwO3QdpPhVRwkThDSUenjWrn/G
Qmc6ilI1DzRP3b0zQGzpZsBoFre4d0ZizsY+rveMvSe85Vuvv02R6b8QZa9AxBXG12kb78zUEb80
IXTHHlfM31pp/+SR1AYyZ4/trvXKcl2bOrmjLSF008BqntoEBzQD/1uRxH23moccpwtZ/Chas7hN
G1CqlU+w4q2Bay7hAWCguSrSvR0PxR5Ddzqwse7vNARtKMxxcC6jOPomuzbYjSZ3RGPh/ZpFM6br
QTzveRumtyzts34dI+ffZg0ibQxTsQWiQPd+Dbl9l+iwfC0nU9A8D1gr4VccYHcdeXJdaOzU4a0F
GCZnfYp7CH7pThRR14WGu80H20DTGRktU01fK3OVWrkYVo5nLGTnWN8TKd99b6amesxzL5i2VtcQ
LVNPWbfLxsh/Bo/ytxjXHMqwkvuQauabSVaggzJkm0+Ftx4QzmKwXAdr4kYXfxg2do7J+pHTUR1Q
lEwbt+iqWyKJhhVpFsDHFlZvHDrYzIh8F2DZQ+YPJEycsKmjO0seUKyke+7TnQEX5YuV1dDPQ/gr
d0aN1L6cNX5ehokPSdoU477Q3aujtN5rT6ojzX6APXIsbtwCKnwW168jW8zeHKZ5kzhuh6F456gb
qxjfIKu5Z2qKu2lgX5iiwdjR0JMUbYFDNh6lM+XnemwidUCkW/ygk4H7NqV3IcXZWuZDhVDGnHaB
YoA5APBvKAG8jXAj9dpUYX4HPd5cM+vKz1WvjDvWZUvl0416hQXCHbEKVscZZyflKq0G9ReNXrnH
SHxG1BiFtGtOP37HRvaXE/0/zs6rN26k26K/iABjkXztHNSKli35hRjbY2ayGIrp19/Fpj9g3AZk
4L4MJtluNYtVp87Ze+1E/yJy7bMw06+qVNZB0cUifa+v5asi5xhWeNdFW1xGBTHmqjigFPGe7LQU
n1IYBIiK03pH5FGI2R2wyhSV/UNuV7SFBi/+HsjQ2fuBQf8idvDRJKOX7TyjCI4cjMV9Wo8Dw/y5
UWzlnE+Rgg2f6asRq+KZZmJznzl2dPayMHn2287YCfzbMCKG2n/pgBOMh6Tr4otuh/Yjv1d64sJu
AUATUDz7Yl1gKKGYEM5JYwpfwL4r1LRyIBStp8EAhmZ3BpymPNgmyo6fjZhYKRrlcjtW1XtME2ND
Omi3bmllrmXl64/Q6fSnBj/+Sqvq/KGm9XKi81/xirCNWIzCXtlspkuCpnrVdOG70aHeGBon3tiI
TQT93FVDnwtXqMxY0SOWBq6RTQXahxaLWocOvXMuXuAwPFyHu1YmtEbxrnXHOJHUnok3vSRlmX83
wJq8E9/ED1Dk/hmlXfzJ4rJNqiE10joxuCEUXdAfFJa1t0CO8V45XfHVZ7h66YGv3U0xfWgm98XO
bexxX2Ukh61G3HPDmhaMvqVVJUBHeGG9J3uJ7SwOLnQ1qf24Kb9WtEIv+cBwksehod8EB3jvAPne
iyBxOIf7U2ejogfqxjp144feGeXXocCjmoUifyvMyKHYpm5Iqx73Qdwjebd4V1wPTz8wQ8QSnXkW
YyRP09RygrXZxeEu9RkvYXPSNavYUKW73yD8RCsOYue+ixLsn1rc/ANRlmwXOwJn0vI9oajRfRwE
hE1MDh+4GiwtXckcLA+2PPd5RMZ331B17QsA50fRe94dZJWJ3RKqX5rXBGnC7lvJOCNTyrXqM/ls
KG4yG5l9Yojz6Bf+ZmyK7zoN22dR2ARPeKYKNoxUxo3flyETgcmLXo3cy04kLRiboAYC5k1utw01
mWK2JIUPev9bHbsRw4hGnkM2MaLhZNFuWrBGb+h1/VfogPSuYrThGq9fezLSxABrp9PumQZdPk5M
/j+BNtBeEB1ykak06a0yFdm7IVHjQ+eU3Z0ewQX0glSq9wko3SYwKw5RoCzbvKXak5benuyorKLn
VOXObgq7ahPmzecx1r39TF3eQIT5Iauwfc0Av/+DNMffNKFNK5RMizVxvTGROrm21bh2x6sxkIyv
XaU2tisx8kyZGLeT0HpiHzyglWT3FJ+cVPpMaq92gMbSOfvMGEr1Ie9Ytc9+4xrVN9UhRKV9ktn+
GU2YaO+xR6MvDztFHiizaj48pLE42Nd+6hf3/VVcp4foJB57sr/1neygP6MN9fR+gzwz7LZR4Jbl
tp9o4h5SAjWBhkCOjjetHaN3U9yRsk+KTg668qtoZOqHQDvHs/oXmk2SeDuc2POCb6LR0D9p9Mpe
DdiMOL61WiteqwHs/WqI7UpsC8Ay8nPej9pd0xHKu6r8lPF87Zd0VGqG08MrzRPaAVbslNVeV5N/
nDDthvvYaiPxoFWRb51I3dHqo5sk2Q9IhHSPGmb9m7J2Yv0cWgPfmV9U80SVlWLuTWZ+xf0ygI+9
lJFMKiuMhLMylM4RqllaTG2CTvdUWoUo930Uh4DwSczzHrRG8WmWmf8yXiV5UHDBiJJBe1BNO4ea
DuRIYbYqO4v9vCoKazfTLestp3f77k9eHZyXkNL82oTJvKaj9+wZZIW0dpENb3VJuf5zuLaPpqt4
fyAyx3xYGiQDsQ/gPWoEAHcdp6p9EDlE3gelD6N18r2qEw9WB5fy4qchbbysMpG9r3P3agJqE6Gd
RY9t8IUYAre+8ww5bIkIj01np2OdKF6dSsZgDb3ASjaNGyOOqLkDIVq4PqLlqbfwgYN2JRl55bML
lU5Tdh1eI1elORcnOkS+YSiT+3nuOZxj6pqpYeNX/J9mR/7R68wYrf7NI/pGcHycobkbqAW1gxX6
TjT7gRC3+UnE77bIMEvc7c6bMapZgpHR6A52HytPZtbDb2NruvDkiM3aI8uB834LvasNSVgvTcNf
U2Q95BC7hFlWd3u/k8xJ8GMHkgHilHt35N3q/YUjvfkeEzQ9HdIkzl26io4lT0HhAIRdUTLrjK5g
BzFwUQTilg+k1gX6oWYTgp6Igb752w/xRxPYAf6L8puIAtqmfzSBFYbaHHBBRz1RIk4A1uU9kzQj
mzNL0RywrCsSqrE0E6ce5cO/2mAzwqvboWrXXqhneEMpHADhuM4EN0W2Cb001SsQqKygzahZWqn9
RfJl/a4PxbsiTEPg4ATAIRxsJLeaH98dcxw24pc0ftJx7XyxRU12M++CQmgWOsUljmjcnpMpS7xT
VLlDf+l0n1wkr8LlRdczm5wt4+dPErcjqa1+FaTazqX+Lx/sqtXIleYxcg5dHQy6Jul3MDUuvqZj
DhYtmriI9IyyyzN2SCgJSJPqyMLKSTDPdwa8lvw39HSNTtBVNvCXxXermSDKx0f1ZLizTJ4u940S
y+gaV2p9UZx8MVrcBK00O8FCSD5BeuyzV5fQtI3dA+7cTn4Rx2CKrdC45w6NBwTOTlz8Uh1Kg479
M1Kv/mHpt3/8OX/3GfGkXGDMFg1chG+I327fEZ5eTiBVVIBJK2Z/j3Pt6RtJ7cfb2LTifG1FWTE+
tDW44uf/hzx6/ggQWVwdzLSHGNP/Y7Ekhl6Tz1UcuXe63quuUaKBt5hGjstrh5lLot89Fza3NEqb
a9c7xrRqH4jONswfRPtan5vrlgb8LfbechH2tlwnvQE84MwFuAfc64Oa3ANdrBsCYkfXWi+H5yIw
qWjNjvb646/2d+bm/HN5rs8MjERMNp8/kgyL1EwFga/M5JnzgGmI287lZtXX4tTUVAdkPPvMJz7+
Q28k/PypQNt9CxETrx1TI/tmaBRaSQQ0NRhot2mm80+vkQT7rpndLJazjIi5vii1Y65KUW7HaNK9
XdNyK0Wi0jvHLsrLls7nmOwhBVrcypXZbVBZWP25tKzMvmhBYfzNTPnHPu05Dm+Lz16Nj80z5//+
H92rK3ICnUvShEkLwLO+yEQT4Vdq67mRzlBSL/JNlbUc9/mURvCQmbb85WkBA7o9Lnhl0SqafAJI
dH98c6lLCWMNhn50EiY68PtC399EY9s2uE9oDj3XiNLFWwOpjBmEUTGZgqs32xsW/eEyZUvo4yNV
XJRhMu58nvNVsLicekQrTWgBkUkAG/g1yCiLooovTuFFPgbtWdyYXAsMWjVMjti6RLWDW8TlXNeY
Qp+WuqGuJaVQ7Sf8CfSvhH7EP1WgPPVHa9ZTtfLR8jVhvrBkCMZLyL0qvzMx7R/5EpT5yNiqDrbL
5wzJsKOg8loqNAPLCvMcKx/CF4ASaBssS+pfBluoAd1SJctzTtayeh0HmrTbZRZDYUJdgaulSH4y
gaMNy2DYzp0Thg0QX8rS04AJa9g4j7U9aNk/GdHLXOJU1EQXrcHbskxfQgeP/rMUUdgzvhd28AgK
wdjLmH70uC7y3C13etpN6YW07UFbOxmjUR1zdN6U+1Y4FMhLiW1y6pkPUuFW3CZdwMgOVGNkIKEh
UfKRZWXW8HW46j/UBAIPr2FIoiNmf2iMiD3d2a1qDJrvvC3yT82vOj2i/+J4d34nkmFfUrGMzNrp
tvHDAgDm1y2b59j0FHFaEWrOthd5Kt545+mMg37ndV/GUi1Rq87bUscuM0auKxTM2nVL8BQ4uG2r
O/G4o9OvZ+tlslv0I68xxQa/z/JrF4HpUh5iMqc8xMvJ48tah4WyPEqLwFX7sOhFB0is/SvqgqB+
80sCiHYwxiuhb60gbMtjmgWGPNC6ngeL15Ga4cXUrv2gQm2felNkbo2GqMOfbSj1hLXJT79Zrg9V
hXmoWU/QXDJJz8iuniFPZvHWtREPXKIwKwKIAmYC+tmfEa0xmID0TBleqBNuVNW8GDn3vE/eIIrh
vZdT6kCwzrD+5xXZgIWeBNZLkEG3PmZQrY60OP0nRjwO7LvlQYcD8I4dF3XNPVgB628eZ3AS39U1
vpqLlbi19dlKoe95Wx6Yii6R31jqmLZITwEoybFKfgqqD+etMAazP6ZTJ4pLpAtFa27R7E5Fwns/
m6HchzCKA8RWBSqGjeFKv92aBcGuB1bAUB+CylXVHiCQlkD/K/xxz0UeumU9DKR/0WQPu5flakBA
IV+40Jp55FxGKaNxJwMTcNCv7+JSHAP3nTX6EV7d7plcF1qDnNaVZCaxjGOjqCcOsYEp1H5BE8Sr
YNle0iZ/Ke6uRuj/qkHZLrCTUtnNQnNhXc1y/9muKeelF/e2daRw8795yk4wBCdueyit1l0zosdt
bxHjDhS9cgibLlxacXMubLbVraJTO7RTvbGHlRU/MhakQVmGLK/XAqvhsBmqAT7ZTBjKT6PFe/Nc
aG2QPmuNkZKRwpQ921caerQHa3aSbeDW0A1yO8P/boNtd/dW3TbRO70QiRgPyBEjhLJvu2mVVbmT
bEQh7JFQRd8I1loKMnRdMXoV1qpz8ka/j6JYRITzVV76nM0owHXIci6OEuknQ9WBhMqTHINBrud6
CkJ+GFdrBEadwaylFPdkOUix//hM/+MKgNPK9LgEYE+g4XNbIOXhLIgVnXMsB214j4nX6xF0GfA3
JHe6aW+w08zthKFt/iLed/4oD30DXY2JEQByHjXiTSHvmVOSjlhSj8tj5d2vzFU1Bt+ROXfDiiuJ
/FalGSG1qUbthvkufA4smrF0y7vJYCiOqXMrmUrtwd31xrrsSiqKcv4XLWGv9iO5i64ia5fhxgqi
pdiwtqKCkMqsTO6sIbKQ/Y+5FZ8a282ceK3iVhnrvO/68hJGXdQ/JxqKD7jWFuRkhIdg+HXRvoR0
Qri1M/YiOBG7NVWfrZ66oPL/Acuox0ezg/E71MxsQa+azJsBXQ4ZXe8SKWKi90FLTkGdfyL4gxYp
FqKpXtUj4ZKbIXKqSx+wcZ08GE1rnA+IY+1JkJhGpkgABzR07JIbdNp98zJfHd1a1n9xC+FVuq1X
fGomg7Q5dz78Kfl+L5vgR4Ra2GbRichKNBk6SqQGUZtCjDla+QifaAgRPMkCINXWFm5b3fOFo32k
t5OBS7Yr60FmocMXHBkTCOeYO+NWgAIBKGPkgXMwfekYGz9g0oWKYHqw5333lLDokz1yIaBwRQXY
/wtIQB+kb4kGtqc2ok1KgRUgCPd1NLC1UX+hMSu0ciV4tuk+s7PsdWzYwU5m4St5Z5ndK0qj8N2B
DVERCYKJ7AvEDNYLxC63v2tFNJ7tLmdP8ZndG2sO46Zlfpm53aHwpwFcOqOOF0Dn5LoKNHokcjs6
P06kYzzeOxEfMGlrkUNh91q18+gtBsDUCXiDWYLwZV3ZerUK6JTQvdWifhdaAfmt4Eka4XwOVT8B
LYaHzEafVKN2jIyig0mCaqtYk0Wgm7uwZPUEaTy12z4Efnauca2oXV/pFajSnPfjWMZ+uxqnskw2
mZYlzjpqCXVeKa1qkxfMvbPEuodOz5RUY2iYVd0IpW7wou+emSf3xRiM2WONzcXEIZ/NQGf4NEcR
B9mT4QOrX1cEolCT0M9g2IJ+/Ecq6lkdNCJmOGj822mj60j7ngwUA8AOgbE3O0SaXgyiJIGeB9PF
rY85YQDhZdGWF5WYqjtizohBvt6TQ0Gx/jCKzKm+4a5UsPgwpK/0wJc/LTMNtW2mOHOPbZ1oB6o3
0T40bt6siVIX/a5sAjC2tlaU45FIof5RQ4LWEcUrJvi3udf1u6AtFEmAI1vipRziWS4zkLana9X4
2hZayN5iKiJxP95kufX+8T55Fnc2nYMNL7F7i+Zs8Jp2QxEzubmqpyfDSIq7qsyS5E4NKcplPyNp
73/GuYW0V3Ojnz4jiJkZahYjJQBkVlGWl2E0dfW5om+EzQdgPH1EkZD0/VQQXQCuk91iGO9VTqMk
g+th0RJGfzCr3acrhcxxGymOWR8a9j0sYXTgzZVXsdT+Wi7AevlX4b6N3Qsxdwz/ISZjtsvC7l8Z
MZV9hmRpqfeys1V3yru8Srb6BDZgBUOYx657kBbOYJkRbpL422N1E3mOdNMBVQZ4zJq0kR/WYQx1
5LZKOZHJfP60Cvmc/WgA/am+13akqwv8aoauZWARUFBfPX0CYTU7EB7htvmacv+gZQORHkU/+xn6
vLq2va8ppB9W1cStbL94MRYD/eJXkEUvZrZnoWiqqZiN4JzxzjT/M1tcuz6R6yE6JrsGubsH7RPJ
Ltxr+cnxRattchYBclW6v9oRRGQEPT8LcFng66Pcw4yNiHHpHo0BE7hN2jRjMkuM+VO0DmHmfvFm
LC4X8gZmtepi/l+YD8unpvbhuZcp7t6SK92sysUZa5v3pgQWvV3kycvDshyuYfFa1oInyiHRyGND
Zw449diZw4HrJC2s1UIMTEWCFQAWHxnKq9HIeVNWJWy+5h1qOn66pEfYxZXlylgaEjq4jzFNWyLf
F/fnAvaju07zoWlqjC0MOv0IpPOEpexfSwY0xYppNIJ8TVoe0o/MnTKys3Snn+JhXdQJRDj+u5Gy
oFTfAI2aLQr+FZ+Suy7fZOoGfPO+lTAcWSkdqcBDa7uR/2BFvY+b90rbFDVTmpMOy7XcSsyiYg9A
NcXlQOTA7ASYfQEg8grBYGaF6Hj+p5E7OqL2644z1glq6GXLklenzVyy8T8tDtECIay9rrOeYJUw
JH1dp9SrudesJydqi11bgqBIV9TPPu6MRkubCDnzzC5a8IiTM1X8wRq97/SC/7bM3z2EROYTUcD8
cNHyPRL8Pv9f8LJ5AEpJSOurVg58Q2Y4Rvpp6CzDuSy2S1K9PNT2uiKJ4YK3gS2Ckcz8K0b8mV7H
GWKSRl/jdE5OdqXQi0SaRAKSC1OrdjkGGndPYAFn9RC2nrZqNbfKLsvyXzBJws/dGZMaSy38YebK
np55YdpsL5p2hFJextLfNrE2Nk89Jms0Dgl3tWNptFnTrDTu1+W3MszrZK+RpMVE2jTV7G+w4olP
O6ZyRqZSW9v1i6/n/XNqEd98idi4GUfNdqLFWpQ2yvickt/qfguiKhue+pyW3DM3EZcbU2gjdNnL
vhgIqEA/bp2rlPdzPVraZFE7uyMZXqbfhjh+q3g6qKvsvW3H0ttQtqj4GDozqqcP4LOcqygd1ZMC
MroC2aIzRKWpNW3z+QK+c01uKrvlXWh8p5invSl0DksgQ1AuXJUVCnXUS+wG8ybrD/JdXIEpi3EC
RhCfHpsoQT1+TTF2/8tQQRsBqX1iTLy2jASM8KXxVKcOUQKgWa4S6Zj5uqDTMj3CSobxSDUyQMSk
IyPfSB9OjE9MPajPlt+vdGsOAXCVgfdeW2OH7VEDUvmEttSY9iiikPcvlvmis3keedbR5puXSjsc
FyyERcYHxJEkafN1GmQm2VITUop3+oEAXP2WOKpXvzbDFmdGGF6q3GuJko0TMMSGn46bBYQrhcUk
vsmQhTHXt4W2WXA78w86B5vofnkoaNsZJz0O4HxQ3JrtHYxpnkeZ1ek18JDwd4YL3Re2CM8n5/v6
zl5dPMvfLxaFKG0Mc+e1ZB+88mzIEIJHP8TbUPa+dlo22qxNp58DjRe50UpaRlumHpoiXK9hrJri
pUrWiMsz81wygSWABJUnBxKBf5Ro0OBoTS2dXE9nkFLid2DcRUhir2NvyToTV6oXuh07XdmjUgLF
PJM4ptKcQb0hCRzMzbqgOzuyISJnNV7Zm51b8oW6icuvTuyJQxESw3xAghjGb6JPpPyxbSHVOyVX
AobwepCdI19+frZ0zLEvXgHs+FJdt/sh8vktlpe4LXvNAy3ttuIwyolz08/YGU+drKyBroVZ1sBt
5lEVyTKhwRG9wCvRAU78EErPsWMhRQ/oG5aOpx7bK14Wo6OdXQQNcKvdOlcOTe7Fgm/CyQize5GS
QdE+kdpQydWyvXlO7/OqV17TcmwFV5vb9cvBQzdbC12dD7fYOfsxBYDQBSA1V4lG0Mhf7rnXKMvf
Ogt0/2kFQ0HAi4t24ua22ZZIk4ykzLj4U3zQgQrYIOw8zUmnsI2a/d1Cf6oemI0P6idlCFPgaigi
iitH5iwIplxduR5Gr2H6eIU2LAPjj0tF97ZTjAVWN22DO5cufMe+bVjrdUlnn/DB08LuHRC8qCMK
IUvt2fElLmBCMJ7K0IL3A3tT0Sph4oBrANbGwVMJnp+lKMDswjArhZBbb2jV5uHOTf0p2WgAIKIt
IZTsBnSLon7fano27sLJbM1DCVGBdqLeWsUej2awsxKhp3uYxyOwRSI6vFOpc6HmjZ49fx3CtYiE
DL0M+lXYqLLa6U2R0k5VgrMjGxIG8il0otcklwFLuspIi9kg/ev2jSTB6TkJqZwxmdjcv2L8M8M2
61KfVTXG9O23NS5piXfWDfyTIs93+ryAtOarE6bcBb+9lLUjLVLMsdddRLYEaMfrxcAw5Iq6YMHP
Foan2RtlgBfCphRODbGZoqr2Jgkh02ek0JzKw5WB+4u/5bLN71Vcsl6ra33hUfnB5br6JzPuPsk6
JjR7WGNJVONf7NHG7T3c1xmi4RwXkPpmiOCNE34uBXQCHavT0qSdsY35XSuh59IpEYO3K4m/aHco
Hdt4VQ4ozknOGtpoR6ejaPelhyRxs7g+Pl6n4vZG49OZIauecAMBz8m/vdEopOp5PuTWCZ0cSubR
7yGrLgXhFX2wDnEbewdlueSCwDprIZ4FpvxHSsHLtBiZl7LLak1pzFB+u/psI37wdrpeaKvleB6o
/CFh987on0LJ/YcmDdrkx3KezAGzlCw/BJL6cPYjZYxfcOGgEk5h5rOEZJqI7sX0tPgT2ZkwnRdj
Meh61k7idjRMO6QU8R6CfpjfpTr+EW47AU2CJ6Z5iMZj1IQJ18v5YMW/xF8BnswqJfynP6IGzDR6
6YJURw1wxwtXR/+9EspoNw3qsdNIVsS94RdF+dPA4B2uGmrL71jRpnBL6B3fQ3TF6As84CPsLQyG
e1Do9Z2TqpHG54hP+VD2jj9+5WI3vX38CBn039xKGeMhX2BTJLaa0dTtPK+1KtlMtYTsampcB3AY
cgIt97HFrJ3WMzUNQNJUfGeyI8OdoZjYPSRlw2EUjvgc9qg7i/zowDz+qaVd6AAM9oNpyw5ZEqyX
BKh0VmA6QM5KM2u+ZEk+OGDAhZXs7BjnxZ2vC0I2E+niAdByp+lW2PSACjMqml9bLXH6bdLzc6wQ
p9rBAy+bRaWkfD28C0JyLdY+qilzzSyrKQ/dUBbeKvJm2t5S8vzCkmhtLb9Rjefjib7UdCBDj/Zc
kJVQa+xsartt7UwJSbMZpzxguGQGQi0byHIVi7vKiKEZMzj+tDjqVRFZIB9hbT8ghBoBaqYtUXWl
xwRotTRAeuT80ToP4vwHywudqnPFxINuHBBuOtpEymtk0wwi6a7EdVrXSmyXayDitOkfVhPmSxvk
HZkRnqjzTWfimPgG5oLyIsZnzhUpmB1eYdPz9+G8vT8t3u+GkPOfidVnzr3oBnF0A43SKgMV9+TW
tir22dXUj8WY2RYfLJzKFcz9flhxa5mfLAz4gIQGnaRdrRvQhOp4oI0dhKiNQajpW+eGVYBk0jch
01FVHLWpNgkwjBxC4W2Du8tdcCV1fLxwbxKdPeChDihFIWhXO3RU/Hld/2dKEGUklFbS9k46VAva
Hlen+3StEBdOQXC9XfVtXuAxdYKrz3bw7a9lW5T5N1U43xan8zKAGwO+2bUKZtgyKbWEa9pusGbO
SGAsoXzpXRw36Uui8ilY02Mk5Ao78nwqYGl/iNgsjK2Xc79YG77Ewt7ksble3KGN28x1NhJUsa8M
Rz9WYynHexm4zlfDyXwIhl1oRCdacgYOLK2a/L+cILdNdnhfHCAO1BHIpjqjrt+/qpwfKiCJRTvR
OsYDudgZ6XyNw6UixPm+Fi1D5lEmikkjtpG/YoNucI7zw5pLGuYL6EZBl95SQs1ajkKXTXauQjMf
jqPrV29N6EUwgkZmLQ9JSBDb2vAsm7Y9/QJyPSDgdgcrIbxwq5bzl0SKdJu5ZK/um5wcwcMvX21m
G8G5rKRpkA5X0y9cCs8wmwx1Mcn25iJdqzQ8sKBtkxuP03+GXW1k++xqeF8M5B8vT/uPQ5vKB7UJ
yAUmrfy2N6UmlIce5rAZn3o7ZHlKw9HSc573kdpVbP3eE+lz5hOWYl5MePJq2DIlFcObnuOLgeXh
+nD4Z/pdu+EKXpcrszKJ65gsUtRWU0qs6NPyO6MDFPkl7CuiHtQVLBI6DmF/OKN0bP3reqAN+nnq
kPmsp7Tk6xzt2CT2d5TjJuwc831pCxKBlatd6huo8LPCqd2jrXfWRVdZaFxMIiinhqGQVWkvVawN
MERY4YhrQ41lvYAgrKzUyURUg/O3uv1W7sUX6FvoD5AR6YRsi1sBx5yeVOo1ouWrX1SrYjaH1WIG
XsbxiQqNmbEo+2AN2nXmNC2PVY95r//CJrrVk6C7snUmlDodOtvmMvH7+9SzteE4Hkts93AIyUEb
puTY+/UMrK+MH36IkXYdzpzRg8KECXleorp4/niFWfMK+u9lxmeBCRxiPu82FJTbLAMr1KFOaEFz
WvJK/Ipe4DEkWQiEbBI1s1i/l8EGpFAznjQ5oljCNi2xBXQqIsusY46+bnNKC8wMNjcJa8gNiynI
XE5F+HppFKjYmCc2XRvvlorIwHHGKCpuq72q1MixU0t3U+STQW55STtm7+BuyPBMptxRF8jKOPdC
witxcqkrPv4i/hxUEXcFnZNKFGDUHLJ18zyYahL/6mX9SbG13vU+Vc6jnCoXOrrWj3jlTNIwmaVG
Y0FfpWPAhyy0Dunn+OTEmC+QPaV5WDKKiM3Cjr/KE/+dcMO++2ybNC9euQzZw46Zs/6ALpPYVkZC
U3PAV58aZ6bQgAfwHsMXXrg4vG21ukNs64Mh6gsYyfjsSIwlmaHsOFXtvgqsdVUHmX9WQA/eWmZp
+habMv5imkSJvg7HpOq+Q+QT1Ul4WldA4S0Al9OWqzj/rVloKLxw55VOWLwGpYwVv/mYF6s40ovx
Ryv1wcQXHYyax+01pciAYKFZR0b3lFTQXOh5upUDK2eRozQDAXq7pZXQ5AGVHNKf5B8vdkeOuevm
m17bHcKR1cTR7tQx+qSYgD8dNUO+ESg+x31EGgo/Z6bKAu9ngZjyoNlOXGzTsKJL0/G5dGz/CeYn
39TSkzfIUdtRFbF6gVR2/jl23Qkj39Kk1qIhdykA84AiaVHJWrxOuEYauxKfAcz04b0JQhi8jyHI
8vSIJoLrqWPNPQfckWb/Dj6DLQyEwEaxipt9rZWCIXzXGJV9Fzu0cgmWicea4B0tO3SJ3dQQMiCf
IoIuWpPoMZq5AF0FM0zin7Jd6qIkP9LC0gDrXglSMGCLidjoOHvy8yRv9/EkrPIkYQPRLIIN8jRW
dZEcUHIVlPNjE1G3JjDHTmnT+tZ+GZaYNNbBI+BEsQ8ZQcivI7mm2WZpJvWOmkhXqvsB91/Q9MWl
NIci+xpPjopf6BMS5FsQle09IMLp/iL7uyH3c4IDVnQAxs83hJmFe/OOMRPP2BD97hSEBXf1rGyq
JwfF8ydNnxPCNGn38WFI20x7b72CiWSAKnLgmUjSmEQ/crwnkuwcMi01Q2FDwsxBMzxkcaK6auSG
TnCaP+rDWD4iV/G643K6S1PvxrUnA2cTJIV4shEc7hrPLPN9yR/3ChGAI6324Li+fLyv2H+cOpbL
/ZbRt21SN3ni5givzd5SbhoYp14jO+c4taks9+yyzEUrbgxfBo/3weFeM8BF6se8xthpmtOllr3C
tVFOtUd0aSpmlMrUqbucDr6+iqwiVbtm1MixDDJv2krH85jxYwX7uhTxyL7nrsq1A1kLk2qsAZ9J
Uo4Dk8TbT6zbXxzLoqN0uPhjyF8nHWLXg8ApTWa8YZXEw4yyJKaEXOpwi2i+wSsJ7uOrlkVj8INl
505vY9+3zUOT5qX2l3HnHJH4+/FkubOynFeP+gfR7dw7+E99jsqWe5aGIjWtPcRmAFft6luOCZkI
BlEicXKsgWJ0gI/Av+lEWL6GCJmMb27GG/RzcUt8/ET/XMTcRemkmAYiF+r3W6GL1Ud2M+SBjctt
risbm9vBt9EdvegUI/xBw5ckQXROABfET0uXfKG0LRPSJTlQXlFw+sCM6E7aZfuY6EMbPsMNasJz
2Y6R9SkEb1vCpi5ztVWBGBVBy0Uj3+3BqNzXMk+mjntTapVISXotvCO1ys22vdsze0b2MpR/KaBu
teI+LUQgmfMd35/THm6UHMRfIC+hQj8hvEXp7LbIUS6TmSPVW+ghH3/P12f7W2liozhmo+Cp2wZE
85vNAlhf29CC9wmTsQbayf7QdP5jxsb9VHqoHIhbC3uXXk75T2QicVnTtDbZWijfnG99J6nOad+Q
fLgnD5HIxo8/njkvvd8/HlGOs9wI/aFFU+1mafatkfWp5/knK4+tLeMLvTh7vemmK1drmno3XvtN
reniQEG+19/XZPq5q0yIFk1zHTj+XWiHvnmXx5UcjjBpgujYFK6hhysMwZbYgidgf/YLCTIIpsGM
zYMZNk13k2n19i5E6OF+IgMbwMLHP9sfVz2HHdqcxQWzpcO67chZIufYcFFTL+6a6ArAGaiKodVN
ytMeeM/Q/WVTMTjbcuw1dffxB/DnZ/vbl0u8KWNvx6ZAdgSxNL+/91XdRi23lOrcj3X+g3luMrzE
+OMSgrKn6m0RXHpeJaq9uAZsMVWcxB0bZ9hdhmvQWq9rNtrlIKuSow5wEnjDtfxY7vXkDbDfWpTg
0+fCK9keUYVwuRqk1G2c2jygYxszIzmCF6yyV41fu69H3Rzvg66jLk/0t0k6PXIhqREwegz6NmnX
+GyKYU2Lkuq3rmDCvdAPs2WzMo0wbeM1HSQq2kaqwj971oBGzLTG0NqREo8VspXhQE5CZzk4HRiF
H+MgrLy9k46ZUKix+6jfLMOPJhnQDFDd0RSAwjq31lobqUsMy8pfUxM4zcWbRuvfPMhjf2tZqiDD
L6OO2kL1JENyaUTpQUoUG9MWyvSeH5QG/HUIVF5bq5bknn2uiXss3hM89wiplnwEPWEp8uLzV8bS
xQScllNKnblcUjUpv4umwwyv/OJ2du2vEM2gorZGHZUJ7o1u/MaYrpZkCtYi+qKYrL91KujL3TJ1
Ito70taAovXqLMLW16AI9IkOn7WdVPS8fM6gkfSoJktkyX7QNDY+2Y3NcIiHZB6ANyPSqQLKylCq
B1GPZvOXV+QP+LgvSB+YG9azJ4BgqZvdKQGiMtqlk53DaOBqnkUm09MliU+EhZ/OWbJGDMhPYv3C
0Co5uP6PujNLbhvrsvVUKvIdWeibisr/AQBJkKIkq7HcvCAkS0bfHvQzuuO4E7sfJN9Ki3ZJlY8V
kZGRTtsiCQLn7LP3Wt+CIqr0Ty8n7mpxOI/r+Lm/jU1hKrsfMoHneWrWKcy3GYmwAnovhbWsrmAr
HSEtVI66lcOzl1FCQdgz6pFn4NHbD+Evq8CqnyVtGpYq7R5A/a+fwVgeUIoAgjzrSiWWsMbq+VU8
EOWxS2RoTJ8jZopKYBW9hsr5Gab19uv/ugHwMLD+G5zbDVaj00vM6ZxddtYn2jI6imkrDtGeG2wF
eBmeqeMiLXpIihxEc8ZpDYB3ERvOZb1IcXZlrzjgA7FP1Ar9M4b5nbf3yxrF+sjcwlRoRckI1k82
gDBsARKBsjkMzzOdl8PqSxKGDDO3uukw3u5xDKajD40SBWNhyOnFS8pcbCgA7MJFLw4FGr3pqBnk
x23mOVkYvsllCj1Apd9+mJ+7LS/f9dsf4Bf/G/HzhCYptkJKDvjL037aNE/2KKEvP9MiI899oUoR
T466pvQWuayM27bOLe2ifp5FY6ObO/rb+gjRzK5y8fgCeozybECQYeThociq1vjwo2/2rL+TcCRI
Ny9qMA7M+UIKREecXSLZXbvDgMFIhLwEljKp0owzga5Dp5uwJOll0TbSCoRfx2ULQbQ4QcVkPbx9
CdZb+NU2w0TAdgCQM3aivXk6ylWLBGG43RpnKW0xyIBlnZcbRV01qu7LZLYfpEK/wnmiiHfKqV9u
H+ZeOhEmXPn1ZHl6+/SkFTZLa0lEvFb6+B1Kdd5d0siVaZ9q3NjCE9nELptEiV76cc6/BQGSS2K8
s9n+ekShTYmniadcpaylsH39oKe1UlZdSwUpQUVqL8rYKqMj1Ksq29L8kWGZF4Y9fDV07tOrIeUs
DY8AqYb02JQNUpvVQEuEidlmxpVEJhqNyudd5EVRkucc3lanY5rMnjrBFAhKGdA+KjFuDbOqjC9h
h41bVg0JsgitcaIbBk5TmyTX6eQWQx2rB2TaIGEqS7IyTMK2k26FXs2fSSiQCaGBQIkbvu0/DAqA
vX1nSHLpSxNmvHMWTA51xpyy6b24iN++hX4drHKolSl7yQLlQMvd9Prq1TZMV7NbnDOzcdYVOsn7
4ghzss32ymQmJPX2zrXAiKr4Kr3826YjE94raUhUx6HQSyBH6JBN95239Uu1TmGKn9g2mapis7NP
vtRsNgzahlZ4pkkW3hhBVV95aD4Jap8ZMCOOyNO+e1DhE0VXpVSbBAOntXar9RPPvx5ZPf4wK8ys
7pxvptC3iItZSe3G6LB/vP1mfx0B81ZlBWffCu5WaNC+voZDMg0odLLmOIZTn96BQBostHZDSW+f
Gj8zjy/DXuNZafdymnoWR1ExsHiYz4HWL8vMCzr6hxbnuVx5GS4qL/jM52JR0pR03sGrtFoE/3GW
X5CS3rbeAFUgDPo4GUdfc6JmWREwYYNbhLYsQkhaTV4llMNLHytukOLuDd5dfRQamOYtErQYvMJY
DfPTKDcZB3eMfE8lqU29v6g2mFk5bMOjBv6m8dm1KKAQ6XQjYt4IKhHjpKTbz9lizrtlcmTARwxV
abnJ+jgCCRxBVauSFWekDhQi35oSRjRPc0pOm+zOiTekPISuHsWSfK6iWFYLV5Ub0R+NEUaQB1GV
uhThLF38BHLSe9IY7WQMTG+db5AxEZlM5KWxnLz+HkUSl3iOJPXs5YtKq95MDxHdm/5St4fIJGEF
MoTHQHOtXuGx0NxyxvzrAs6SrAm4z7Ynp+BtQNODKdiTSJ7mF2YijPqKJbi9eVGKE1fMk2Zlcray
bByBcxYvU/2g9ZSVh5eTUvHc1dBEEhFmz0FlwqxryPcvYtuXWHpzjMrlcikmtCYt8jH1psvN0Dwr
NLpF77W+TpZ7Lg1pcmw3mK0NCivtZJkAQNF1UhZbZ/QzpGIHZ13bLbOwUbqictSUQKGXrly+EN6L
MVSsC2HFQ+SnnDqU7YuuGkAejXKGCTWJRZotATIn48Y2j/STmGFOGgwaj8c41jHT6jjL52FquPal
vSh+myv8n3LAU+sXoYLOEe38EB1nq1EPsiJ3kN2iYpS4mAZYYO/5Gf/3b9N/RE/Vh5ddVfzrP/n1
NyaPEAXi7uSX/7qtCv75z/Xv/Nefef03/nWefGsrUX3v3vxTu6fq4r54Eqd/6NVP5tV/vDv/vrt/
9YtN2SXdfNU/tfP1k+jz7vld8DnWP/k//c1/e3r+Kbdz/fTXH9+qnthrflqUVOUfP35r//jXH6vh
5d9//vE/fm99/3/94d7H7X3yy194uhfdX38Y8p9rOiMPEs0P2DcOa/j49ON3oE2r60SUg7Jprj0o
gNZd/NcfqvknQy483bB4aU/Qm/jj30SF84/fMv5EXr+KgOhdsdLSi/z/b+zV9/f39/lzDOvJxmet
4VqUZqsd32GHsp8jVX7qzRlQLREdzo1vxna/TdPiOz2p5D5FiHRcGikH54hMNUtBZYaxs3xV4zba
AtE3WQqL6p3z2OtK7uXNYABDjCNTz6qnDYMRSYQTCthpC12Bc5Mj6Oe6Kooj5tTqKOsZwyRTat6h
Hxsq69nf9eOPV+WT056iQaXqJ20KAzGzJE1J40v1Qh4yTl0IuG3fIT1jb3CjKQnvJb0ZADJ2Q4Ev
MG9AAyS1V8phep4affwV05f+wV4DpJjS+Hi7Q7JzgUjba6cDZI0U9oQg6dIX7D/W7PajytRoRrUN
y0lZargtmY4wenJqC4233nvCGiQEfl0CbDOROH6npilZbheFjo8/wbqZF6PaNLKa+OU4tlfOPF9n
xuJBH20+zwoCUtehXcCoqcw6r7Ws4Sm3a6aS9IqIPFNpw39nrWMYVWYFSqjBmc2vc9s5biHJqfxO
aXDSbX25xJoKUEanRGDKuvbXf7rLbCDoqRTjl8MztgHWuVG5ArATc3fsSiTn4flQPCrIvoZ82Gji
a1nYOyu+boYML260rawbIlosa5vUs+ukEwJIaJU9bHb+dyKEhxfKtxUBhNEO9Ep65w55vSH+ePfM
nDnDggxHGfX63S9N1lFWidbXsyjybVp/Hrmw5TtHidcn9ZdXoRXBdJuTDDSFE2mGYi1JXLR565MO
pG8kg++3DK8oQ3Or+LpY4+oqTd6N3v3lVQFGaAzSOQUbeHpPd7RIawUu0g6KbtkUm1ov5ONYzAjq
4edO94aaak8sIZxmyCurrlJwlYQi9d1WxXDdufQtpCONpPRT2ijZx3jF0zbtmO0gGxmEg9uR/s6t
dHLe5TLxhllLmdzCTlBJM3j9ZaSSOiIry7hMEwLzVhs7z8iG2INrRqpNalbbttdMD36ttTWRLGyT
WYNiKkPnrBR72hsiHj0OKflGk1TrUChSCBKsFsECx8xHWWjv5rw9GKa4KvJu8IoGC13BKf5cqaTx
crQY0Zm1fN0tc7nKaZks6+V7D8wvC6EhI/J0TGIC11ST587qT88LkHwAFv3Y+Cm9t0Bt2z2wERqW
KqkNKr5Va1neua6vCSJcVl6RYRDVHssuzrSTezzPpCocCl6xbttbvOmFCy1J9TPpUBVCe2edP5kI
vbwahz+majYHLjay119iReI1lIW28XHoEN1qAGGRE85TOha8lOpu28wY6qsPcmDamY489PtP+/OP
bfDnbe95TX+15qP4Zi1a2/7cS6hmX7+BPpTaudcjWGymE+3yqtAPnPjCPbYkEuKFAfx4VptNX7YE
rDWNQ5wd3YTGsGqv68g9YIgujjJWfr+yOqjK3S1ZmOT+pLGD1buTfaQCpW9mJYGzBe1dgBsjP83U
fEdgnWUubtwSWYVpfnC7UZE+FKjWOH0bcBwGJ7oWqWTfDkBpEeUhdbLStnBBGagbY4JEDk7Yrj6u
nSWvJzS4neiRJ7mWnk28t7skbvqDUpGkkFh8dfiGppdM3n9UBv7ParzL+gnAWfv01J3f1/8bCr21
5vjvK73r//t/+vK0Nlz/yo9az6DWWyFDRCmsdKG1ovtR6xl/UgMqiHTQLBF1Z/L8/aj1JJUKkRRO
7MLMhOk+rBnVP4o9SVX+ZGiKkHyFl7Bxsj7/g2rvOf/w79ve5gGH6wUiymHWxeP33A//aV3h8Erm
I0mffmllsXRhjVCLkEmUAnjlJJsWBHEJUrleFClz6MGBrBuqKGfOlFbHSzuVGHThdxDduJOGCvha
uJR4NpVJlUYPKnaaHyxFqkeKnxjqu92AXnEdx84tH9cpYwUDDPgHHiqp9Hs8KrmrKzM2UWgc7SNu
K0djve21axI70wymxGS0nsgdYZLl18OpjZjDe4NWfxb0nL5FqxdML9vq8Z+fcv633bjrZPO/v2/d
e6Q2949PIv75VLP+nZcb11H/ZK+h+lA5WnDaWI8JLzeubf8pqzbViAU4S1VJ2PyvG5dDCmJblB5r
taLRQv/7vuWW5nzMF8vqTtIdoa7/4K492Zp0EzkXP94APmDyRp6PMD/dtEWkzmYsOUlAmARZFhPE
qCjWLKaYxJTjONW3P12a32wOJ5svfRzUfHiCOH9xCmF3eL03lBqBP0NZRsEc2uBbFRHe6tCq9jDx
03MEAvJRBZH6zv77utNnPb8oFh+OYBQ2v2okVMHobaj0KOgaA6RlzpQNl6rmSvznO5/vdRPj+aV4
+jnzsQhofOknW305tPNSm2oSQJhIj86ik6BGL8gN5SzbIg/Q3YT2/u75v1a658e3L+/Jy2P251DL
OrfOLBR0aSd7P0k2wLoNuw0yJCjumJON08EW/6DilwWeVrXLyhvXL9LEhkil2e+17E9CYqltTJUe
5Sr8YFzCv0/2/mwcDCgnSgO4ff2Ss0n92Asp+ZoNScG2v/rnCePSz2qV8iBv+l1TlAaKmUlFWTZ0
Qrmx4FPtbKUfP6MpzCP/7Qt0cr8/vz+VkQ5SDXgo5CG+vv+SyqDvkctN0Nhx7+ZMlnwBsTOw82Ha
dFD+P7z9eqfV2PqCNg69VfhhY1p8PiD/9IBJZJV0Q8f6Ki28LEtyryoun8y0N3JY6dfga9PrtM38
TI5DRBIqsg3sb/NxopDr3qkNTwTia1TQs7RsVfNrCkbSk8ev6K2qZRifBYMq9MWt28ip3MFSxaFh
i51crY3T41A71eekrx/Jyeh2ULCWDag97Lp9aMfX2hLKX/VKhayvTW3UYpolPA3JU71v55UZGtUE
IXhTp9iVO9o8cKQxJseCQci+iO0RnHSUq9twqMJzSynkd3gqp2eY54+IHErhW16fw9MnsO46pUrK
pAiMerQV8vIaoTH7r6ePeWtmXmXV013lNJzDZ6xpWFDqbNvkRQRIWRe7LDS6fYUC4mFASv5h6ab8
Jjd6+StTGSyeQ5rfEBBR4yw3wr0l+vSRhJTOq5ZOve8XBGzs490oe406aHe6EGBByDwQ52MxDJsm
cvKbt++v9YH+u+h4+UI50pqmYqJq4+z2+n5mmITphwNXsKwBNmavZ56YjfdUZqdPDbcN0wcOMYqG
EppN4/Wr2EZm9RPvK7CyNvosxdw5TKT2A2joJzuTp3+2Xq9fobJ68NaFTMN0cjKZsSbC+xYofQFZ
fdF5ViUH3tjkkbsyvLMcnGxHL6/EMkk/DKqDdcrAKia1jDQQdMG4Wqxzp5w+4sHMbxapEYdeS/Kb
QomT67e/s9NFev14uAzxGSrrXPF0BqCtYR75qk/t9C56YMRr2xsra3gSU6NSNNeKTe3uWc2NzpOH
qDWk977Qkx3x+XMbvAkE3eBb2Slef6HSaFrpIGd10DIwJBNArrhvqM6ZPxpF+E6L57cvZtKDpcPP
TXS6KSF5wTIW23UwJ/TEMolNN7Ty8gyURnP79qX93feJaGGtimBtOacd19JOGtEgM2enb8NzRRXK
OTSokQSfxj7oWka4qTaYwdsv+rvvEwM9AgwYW3zM9Rn9aYkHMQbhdjTrIGnkYafpYXIdN7MGT8zK
w/N0mfkOk1FlNEVQD2OJPGLXefst/O5zY2M20ILS37JO26yLsNFc2UYdwHExgwhDw37sQnlTJXRa
8I7Aslfz9/a2332vHJ8gzsoofRjSv/7cNv1vRmfcRFGqOxehNLCzWWrDcBR0XPpOYbVexJOFTkFL
sg5qbdOiWn39YjWVIjpguwoa9qyLpGg/DuLd3fo3L6KuBSoHRu4gRgOvX4SIL3yJoK8DAJp0mRUU
kim9ZZH98wUOOYyyThl0PtXplcvFMkhQhetgMhudxBaBcgxZ3eQNmVbW79wb6xZwcuUQ3VOB0O3i
OHFakhE8naF17dqASgXwauwkRD8RbbdbTLs4i6VG+hD21ZB4o2Tev31b/u56oo5cu5+Qk3+ZWmMn
1TWGqW2QZ4Ap2kF/kNJxeqeo+c3mxEZhs2MwAlIhqb3+0gZIuR3O/TaoEbnd6Akv0CUjZgYOMy6N
1O7b2x9K+c0F1TjFKauNl13xuSH/0/NeoVFKGocAUhm+OBPwwTIAlFkVj7beVesUQ8qWD4pF+zKW
SJj1w8pOjrPalqU7xImd7ivWrvMyTMRDb7b9AwsWDI94DLXtmJjSMdS7+svbb/o3z+oqFcYqt45Y
0WW9vkgLGM8MDUgZMAHVt5ZWhufzKEzQIKH0jlrmN8shDRXHWH15KGNP16Iqnpt8QRMfhN0Yl9sC
Et2x0BZ7M+iNuOo7Zd6rWgcsxgAKfoTQEf3z/QYtGGJ4jrYchE71Jr1MQ1+yujIo4Pm5RccnJNvV
uUQq5Vy8fVl/dyus2FUor6iUKKpfX1bOx+ZaqxSBTsl4mEpNHIS5UBrb8qLdRaqwUt+uFnEg6ey9
bec3az6iKIdFH+Xhr3u4s8b/TLJV4KgyWH4xwtyREygOUTcmTMObEVqpE71XvPzmaWOPc5BdcsDE
5nqyRC56TJM0D4tA6kr9DvyE9MFepubW1qo0SPFFvLN6najInytcNGAMZenRwRM5fbwjxM8FENUq
SDWtMANMwmHjpokUf2cTsD6yIToSilo09ktthx+cciT/Kk6qgemikTbfa13Jb0aikzS/LWdrB3VX
s/15jB8MHUrKNjM6TDM8t+Rd4i7XNoiqh6BqVHHLylJ/evuG+c1ziBIe/P9aoNAmX2+on9YOJg+C
MAkZUy0BkoNb53StrSaUPgE3e89M9JvXWgsC7kzs2Oiv1t//6bUs1a5hw2UUt6YU+Z0yLtullcTO
WXsR//hj0ZblEVDWBi2dndcvNYNoJCNozoPnjoeQrcmTQ1vy9TBOg7df6pmH+Xo/A2Kq0mag0llt
JieXsEgiaZSnkE0FLx/pf6Y20i8w653S5vJXjGQL9v3WqJbLLp8pulb5x6OMhulGAPLHdct99mG2
BzK7CD//qC+TMmz4ShIvJirz4e13q65F0Mm7Ze+l0kY3yGZ/KiFt9FkYc0xDpCBJ/Kwetfo+t3Lp
iA+G3iwpdtEDpM/2tjOaaHTJHkRA1arLVUSq9WW66CDIEZ5ctRV+YVK/k2siqgc/NjtxMJPBvhrt
ciLmfARWGppo1InceadYUdZH+vVH4IBJZbuatH6j31NQC6/65zIw1AabRV85QPl1EQIjkjnYs/xc
SGVMBwPhridHysOcp8v+7euILm899f39NmhOsqEwTFo1hGsgwy+HUFCTdYJGLbA6iAJeinsgvhzx
s4HVIssVtWV/abE6uUs33llpZhl0xBPSJ6c4+Q40/W5qq7TxaMd1N/1EZtXSpp0fZdUU2KDpPANw
3Jne5ZdDCcVnAQomImMnrVaZOHHDeDijeeO3Yrhu4ui+nOOPprXeXtq0jwpnlzjQzxsps1wzLGF0
ZcQHwwPMLE92ej9x6oD0840el5e10h4jMwXKM3+Up8IbnK8qYaJolYIyS6/mccDR6yz7Ck/iEo9f
2honqrNczjQxnsHHezDNlpvJPa2Ueb+0zZ0t1W49Ev4F1xyEuxc5LeYM2dNSddN1zRbj/34QxROz
uQ1giZ0u0n1pxBvDGr5onfDshO2Y5gW0Xvo3GUAGQpFs5HXMLoNlbM4mowjkUUSr5YZggaH05bTT
PKEbX3sIEaDznVudcMKs/KBFBPdRzyz5lEHBFhdJp0RBuUjH2YivsTvAAM9J8yN6CCkj62/4QGTw
1UxwA/3uz7Q0yG6Xt5ZxzLrwMSlQ5WXRbUN0SgyLsbaWrdJcRthOB7v9MsFuEVg/+jAf3XU4LqXO
Zi4SD4DiJozCTb/MZ600Zf6CtGvsjENd1rukuR7rMzjcnwfzUV90Ukgt49Iuk207P6JxEK5Na9oz
a/XAOPrJBlKlaodezHBiVL8j6ChvDXexjb2VGhuzFGeJM0F71ey7WlEK16HFu4ztuZpXFtVfdlDg
X+d9F1h50myGKrpVG3PLXQzBD9anzCRTbsLSlbXFi7KB6woXO+9NaLpEhlnpx74VqL5rHx7nvliW
rTCVb12Ubw1plcFM4YWFE38R5sc6E4/IiCZikxsvRxazswzGpGa6mQqkcLLqOhNgRRRzX42iuoBc
R3kaSju9vhDt2RjRpJUczyHAWUqlPW0fL9aM4yKQ4sEJYsh6FnXmuTY5blmNk2cq6aFpSbpDlLMl
9cvqZLw1+o2N5xAcKt4spGw+tq7OI6OeENwEp037hVS+b8wizhEun5W18ImQRdiMlSaxEkBoeot9
aNxMSkGa8xR/TJfmRh6LK8UR3xal2S2cNbwufAIAD4JT2Sgdz/a3RMnOdCPz6yG9w3u0OkwyHpME
yP+cDHeOKAPJEQ8a24ZLzBXDsPi7sMUeDppLeM5jPGCPYnxXAH6Jp8SXCTCThkH38tg+6+eeGNMh
iEy4sqsSltlBe4bUe5tr3bluqh+d0vKnyrjNjQHJT2nwYVlBnIafoe7SPOc1CD9hV3SLPsLIhKRV
hm48Fm6p23t8RmQCxdcLF7BusrOcdaS3E/C/aTP6wzDUX9DhdgXj9FgrPEzkSs5pse4RZob1eR4b
X1QI6Vaebkp9Ih2vvk70rJlXWq3fwI0sIm0jzLobXVHlbggoCMEwd4MDUbMzzRuAH4WHr/+iAN0z
yGN+Z4Om40ixbWTn3iqHo972142oruhmAqGWvGLQxyAlQIC3Z+1KbXKzsjuW81JggGUJkvrossw4
eLiZ/lhIyi1Ywwsj5g3XMEKMgNH/wB2VVf4iCHDuJjep4ys5e1SqFCfy8Fk4UiD66WrukDAU1ueU
ZTV0DILaq2/g89qgipYQYP/S4hGLjU9wkRTghdCfdnZ1htYiv8wno9w6DTx7wL+IDLTCCDcy6Mzb
aGgbYFlGRJRDRAXvzQK3gQd9qRt3zdhVD0aMrsqvQpOQNYt8eHtmStsvqXUIiR76qOiYPayej7fo
lbORmikIVUWQqk0ClxdKVX6TgKB+xFOtUaWk+fBkieV6ycrvslKpvpithfBlxAU4sXqvNsm4rsN+
uZenViK7hBFvl1XWRU5+KRbCARju0j46IU+IVjtyQG9ZFK7OIOojj2hukrgem3vVEcN5A/Wq3+XK
Yu8J8sjJN2jyQIVEgiSM4MDbppqTz0gwVMPFhGYGsTFJ3w2VPEkC4lkM5SyZO4SBuXObNFp4WeYg
ZeqRyNqNagMG9uquNoh8FMaykeA4+WlfJ4UbWkN3XuU0GGhEh8O902iZvB0GYsOwRn4V1WQ84Fau
CEQ3ivkLyopkj8xb6jd07bIdjs44J7HaJE59FCn22TLv6M8PXyijyZGcIGcybtGOeZHXd040AGIw
+u7cLJ0Q5rSaMRq3x/i+0MMbJH534BCLkYdrcfQtwsTKBHaoTJdiLEhNnQhed5cZGb2rO8LR/DzJ
KzLlZYFPKsl8dVGhGFRy9UFqSnFMaGJ8SkxEUYStJAe7C6s9wY7ytix0+3x2ilJnQezsL6ZO5t0i
1rVHMtlPx+GzVZMtbBYSdEnNeEzbwQCNPWlBAZbL56Bwo0/VvdUBiS05FNx0CP1vDcylgVhoGJAY
iIQQlv1wAVoPvH0kEz+PW4LtrG3UB47P4irWELjMg55B11/UfdSY6UdFUqTNQtfhKIdEnhfp7QKc
ye+TsTswuiNlFEpI7pepurimsoybCqvEJhEhBIsqm9ZoWdNJYhRf6bwNlcZ0MxvNGXgPJptu1A09
uH95qht2u5zTvD3LXejZjsg9zjM7pZPsh6lJMo7dur2Fvr942YRzpS5jxQNVXvjZkkfHfmmI6UbH
fR7HmkbYcJLDmkfXu18WZbZcuGz2GbEGklcmeo/jwbC/DmNK3V7avV/WPTYg7nFlDwO3llwWX+nO
nuPzbgmXT+001zvAi8pT0sTl9xAYGT5Vs3pYmquQNG6OfBTRO4wzZDfXeno5LWF9tErQHiwYHaop
mr6VZ5gNv8ZZ7BtwcXfw/uoL5MXyQ90mU1DG0XQYqZGvBWB9yiFJ3UBEL/dzPS0HfTAt4pgNTkRj
rVA7doP6ZEKa96hXQ19gat8apfpJkKkRkTbTMJduJ9wytIrk+Yw0oxE+Y1Rzuaqq7qlJsLaHGIo/
6Rkth6g0jWFjzEZZbOkgDsHUqfM321rTeZeJgy3sBEIzrXogIrUA3+M20axdklito/ovdIheobN8
6hNVCYxyUv3J6of6Q6KVEqVtM0kPGEGSXS6r8YZ8guIOaot9NskZ3JuWe83Xh2XySy1sM08eR6Io
If110EmSdBNSZAc659qDgfL4VjJio0XmZWgGN7FafzBKDRvrTA5ADzI+xK8NFJDdXCxW6RpjMyRb
jsbOcSqcYiv3C1V0hP/GqB1KJb7nDGT+oDbbqq+HXZQVxaNJv/ZmwDT/IMrvE1GahI3q+RNjKm1j
JdZZRgQBC6TvpLpxJQiJcicrtLyY9G288bJ105BUf0aevO1akQkE2BgHFvNYa8J7cxDOJTG35QH3
SnPoal0KXZR//WdzLKZzpehMz4ADbLRRHhQTaJlS0bKtRriBNzvW6BG3jhd7aPqthadwsyw6n9VQ
e3/KB2mrFKYOsqxbdxCOk1+BpsuZ1zCpuUlE72Sfcwk8cmapXaDoI2rSvq8Lt+nmJ0Oq+3NpyvX9
nM/1F4NTCVi4Pr1Sa6PdCduqb3IVrl9hSfEjeko8NiMRqk1T7jpVza96S78TLVkdsoSrZxnX+jBW
J7DvcRVSBfdZyicNmTB8IdFUP+9tIwIi2qMDjcCNupM6x3tE2jLKJMZ5cMEWrTur9Ta5LYtSIR8X
VjdUDn28hKPZVoe+Q7a44S8YvhpNA19CjMNq0dPE01YkXyGBPCQTR015S0Zyq46WTNiMNt22lWQj
lbcHcO/oCSy1viA0RCFnhvjmdYXo7BvgiCaB21ZKikVu1vZtbE3FVdWFdePVqhQnuxVMEDjC0p5I
bYi2OtR+mWyFJrkyFQMacQFdyq3jKqLScOo9RN7K5+rnR12WgpnJ84NG63E/wQBhmKMbA0nCYKn8
eGjz4zAv4jEOmxjVbA370M/1pmYcPtKp8yMrUTcTdZBXEKP0PZd65YKQLOPj4JSk0HSAno9Dnmg5
pZCas5hWQ+8jx6rNTVWa/dUQAVBa7Kraw5hdAF8kKpG+tuVGqHgu6llbb+1+OSM0KNlJoqJTNtWm
wglJad1Q1+4FLSEPV0zpzZIgX9Im0AvCHqHYc2MU18jbiKQwYhCrOvChMxaspxj31GahWjkTZdQE
VTqU98MUccNbkU8y57DvOsdxdZukZoyYGWdOLb+k5Io29OxhykxofGtde0iHsf0ktwZnk6VXPifC
loIutO6UWlk8OyOQhkGa3LkxwcX7ZALyPldF5pWlkwYmgQebaBg7HziRFCTj7PgKBp1jSImgjmNV
sCCsNDBWP5cEoNGVGOIj72/iGxQVxY6wk/h86dIs4reHcttYg3aZZbF2DTJ3IVWdyGp5JFPe6C3n
uq1DcdMizegIxZgGtypk1DTybO+596tPsdZKfje24R1eenEljVXaeklFplmxXiJhZTO9krT3rcRs
A6sdI8C8n9n9WMVLeDu35L8DNREzB1cGpjQRlKhMziNh7hUu8kEWy/0z11ITnb1VRSYHGFAHLxyb
PHalVm6vKXC+m1JRfQWjyzkkbj/14dR+sVrngbbC4MEpfhAK6++YkeldtMrXUDaqDxrrwqaMiuXa
yro7aQzJqFOl5Crulzxx6zTC9EegvFuo5eIpvUn6cIsgpQdMR8x1V5zLpnAIoemgVjcFJCeQW9u4
yp1tFI5eIdJ2r3PIO6cftZvZYDM31GZlWzRL9AlqQbSfC1oAWnGbzzHnBtGRmV1KIOD1sDw6JEGt
z0DnN6H+0CfZWttN5sYhrGlDsbkpizr5kpSmeeCEq/tKa4YBOeOV3yx4/qVUSNupHWkrmJi8ymQS
G7Uo10KzPZ/THqFw2905MnlHmWb0QO5kHA9wl4FJKkmauYqZOPQdwhAXiGR+TOdiAW8nQXlzLaXW
edwUxxNZ5GzKXjLP07yLPWWpht1QSNJuSbSaDaCwzlN7Ki6n1Ki/1WUJkaScbvoqNLYQC+Rt3CfF
p36Mht046dNGrcbbxplU5v21cUcAU3beRtG4EdmYnUcSGmg5CTA2z4dcruW9mo/yBfaZYRdXVR8o
TWS7ZCYnPvHZ4rBwyPs2Jpq8XZWoXtRYFGe9PX3U9dnxuP61Z9V6fEDv02/gqX5NOKz6k5Yvm7wb
ucOVEDYPzekWdI6XYj70ciWnBUFWeXnhjF29yVqjx2DS6Jd2pVl7Jc6/KSLp7rqw0QNWdOgyLVFl
SqpAo+iN6GGcjdQ1mzJGEqNld/Rq+vtWMqsrJ8H6qw6yqzdg/vvCxm0Hb8tHNNi6qgECSxqU0gmS
krZypU+E3dea4LvLlwxvxFB+B9kHTW+GHYJkNu6ZtCdyIKttfOGYcePh0OWZluh4SXHfHNqZajoG
Dr+1gBz6fGW5F4N8pATvFLKAbfD5FYoldEuo9QCjNZCcpCQzNgaBHWkG2U4ZphmgY95uizFLPU04
9fWEOzioE9ZCQOvthjxaHUYua8//o+7MliM3smz7RSjD6A68AoiBZHCe+QLLiY55hmP4+l4hXbs3
la2rbD22WVlaqbLEYAAOx/Fz9t5LcIaJ87JqrkWxLLvC9DkzB1lR762x6/YGWrO9QTpegiJ4otM2
54W+XrGh3EmhxRXtehJyhLOxTmEFEp5UxwEAp1sr86zbmgrwiG1ZX/gFtqp1dEA9Au6DdYZzhA+Y
4xGDdYiCq4crt/jH0hgQJJgtvY6hM0l92U5lk301VxPYWefq+2rLb3RNga+N7Ttc3jySFW5mgHch
hiL7swHSFZFIvN5vgE7OHhXx5mSrcVU2zWaH6zJ5WWiKCRyqfebtpGucehC9tf5AFtGG7mC+1kWh
b42pKREo20ZoY46JBlPNx9IakCvbY3HfajDGJTqA0BytL27ZOvT1EhfRPSmfHMy75IAxi1D1fIHp
4SbBy2zZ+a7Ms28FvJNTNzC6ikjTlZHMGMS5elwP3pZW3zW11X5E4HZhAea9m0kViG2bPVeaFCsh
7YJxjDoYhR+uLswQeomxSyy7eiasKLnyB+HvC0KmSAy0BINeXGf2otZb1INfITms8bRlVgrwTH4t
gGtGnJusY5C67tPkceStCX6JLXrntFuq3AkzUUpeH/n2ISfultWOG5yNTD03QXCyCCo9+nKGcj4s
4w3xZfVzVY81L5QmiXXrFJczsigaOkTGcLXEk9DJYW3m4SJwU4KcA91/GSc17sx+uWnKbokgNZGB
PAXtvVCV980suxfbneuTrrFdEFHbR5u/ZJdBlQjiugcZFyKz5/0i8Eb3STM8rsUIALTi/BjN5ULr
siWj+8pJ1iJSKv3ccK+HU2WonVUS4AcHp7o0E0Zs9MLaZT86qY37e9mwoORHyAN614Ibi2zDCUI1
DXTZ8qk42p4LPoKK9AQh1dpB67o2Mmd8dERBp22jeYOBxYwHSzbfQV2Sa9sZA9UBT16Q+l5FDtzs
3yF1XxB3sju+ymyZD57bXk5F2t2MaqZtXC4fQdH/SElw2suegcLs9eve3ALzEMxzBQKmEW5YtkL/
YPBh1ZGhGv2cB2v6Wvp5/90j6RmVfYiLzDzaCdMCWm9VJO2teldNl8W2I6bLXs/uZdEt+m6zV14h
s6jhSibBcExyy6fdSULMwQSvDXaQs3ybKtxViUge1MzmlaitPGZjDU+sAfJmt3USg2xXEY4VwBI4
uQgDAiUO6M7YoOIgxKFgBOP3kVTzQm9tTOhEFelunLKUy2qtl5jwvvYk6F72c5AcirJjbIDo83at
ifUM09w8EeelTjOkrAjtWhNg+e4KkxN6D0ct5YRhhZTRBu9Rr22W0F37Qu9E16Az8tzVLSNL9abi
F+pa8lzslX5biQppiBv8dT1HkCdaxvW+YWh5IYviLvWks2ug0O1TYjUiSNpMdYoNrEGzEQ1B94UX
h9++bFWzLmCpukVFHPAKB+CPWvdiJCk+9KwJsiiYNWs3ZdkDPSuGwwUtJqKQiUgC40AZvYjYEWeM
ISOZPR8z3yT+kBysPJtuFmBwZ8q4uysrGYG+bSLR4Z2fsi8aJGXoksJ6ZPaU7a3A2HWb6MhGN2lP
dMF0NZN2eSxn966fCaID6ED5mdrts6ndhmDYxQ63ZMqMXUNswytz8jMmgZN0Y4ruc0br86Xh9Xif
g6Cl555D8KMFivNdOdeYqe23WsiCbYFKmxjSys5/tEpZB5m4HwEgyx1oJjuc8BBcWGZRXkhgdarx
XuvBry9AtbUxUQPPDVCXq9J19DGohiH2OhfWDoyAdy0mgR+PWC6siUCxEKq63mGWifdI27SIS2fq
Dk5bTteQJYrLNoFim9pu+kGvXxXh3Kd0lgfdMuVIhp0MBqZsfpbdGJpELk5aOiZPVV1OrNIrKoPm
2LQyOA4uMQv9KNzLqtpMatjReaalQIuZjLGrPhXDtacXeReQLvHZzgGrsPGpwyda2ntSIeSe4xSU
vnIZ77ckE3fL6hThltLR8VQ/nWsxYnIWDceK5L/pS8E0j2DqYHH9cOEaPpqjkxmhuSrxPUPYloXU
L/0diFBeGDBwLkbqhstkUsM1L2uGd35CIsEoWqZWFjzayS6qi5rkPDuUHf2dzhuSt02mkHykNi/8
RlkvFj2mfbEVOqCSSCe2Vr1xREaV9NEniM3zrB2BYQfLLpMkA+NDmF3CXmT+avpO/4gfqLtRU0/N
XebzpqKFnQzP8Wb0IgwUzLNQ5XX2RTUrP7sXulLx6qsFYEwvY4e527cxzQ0enrQ8gP1kIJU023y7
GQY0ExKDr8qkbp9yAteoJuqVsyCThF2XCn1ViNnMCUgYpyKWG3YqQrAt6/uclf2JMMHqq1mRKhml
Ysnv9JrSkTe3NhOnaqwpAnz8nKfBx0AXFt3kg4tYMvvVzXT3OUxFT7AKiSVXdu7zYl5yCRHLIOj1
rp6ziVcvJ+6TSdhZd91L4moia/bEsetM+X3NMFNs7Iufam2Uf0UdJo6EIvJeXQwrTSIwsNrEq9rX
V62oPTpFg9E9GWAuXwKyvb+RW9TSLUxU7rOHIZchAtL8mAa4lhs5GE045UZ2UhPS38KVzksZFN0n
hmXzg5ssiXwi6G4324aL6Ttv2zN9UvkRcDq80gNxFSe8Wh0Ido509O8L+5ikjv3Ylv1wA1TMqXgz
Zisx3nbjXqdDhWxhNseBesmlSR6n09khEoCvrjcf7XzXVFg23D9+LyfRXjS0uZnvKTC792FdvCDM
Cs2f7ciOB4OEb2JJWG1Ina5xzPe0R4I0Oa6LXJ6bxC7NA7bj4DLvSQbEnj4V3bWqpemEaGOzgUzb
Gc1oYip1kBWKmUzrdHjUeVtYe7fK3X2VM9+PdeOUj8wqVXFR+kmaRSMDWCc2mYaR01zVTrgmgUtn
w+apT6bc6eNhYNrKCyFFP1+tlhMGfkIa8jyUjx1I40M7AajYjXLiggwrSfWRhTxXUf63lrtnlebW
Hu0ElUU1oOIpGF1NYavobkQJjLtHWhrqjTY8J+iAFMH9ZM3mRwMJ4JL+eb4n4LR8MZccpzux/WBj
jGY8JPU6fhvmabyx1mW9FF4+ZVdnrsQNDVl+fDEgGtvO4hV/DFinnOiT66VhYRKc77bvDGvad1FT
mZBiqq4lNo190un86CcCRU8tV/XVMlR+IlFpANKIPQTchaDxFOUpB6RdQdNSRy0yhIYZ49qQi81c
P4J7sFbxmE2sRpV4SFYGn//aw4Y6TbTGX+gIZFnUZ23PZgE++0sDg+sphz3zDTK6LWnROcYXw0ah
7zVO90RX0+BwtzYY/PzCkQD69Pzcm07/2gU0LAqr9l84M4gb6agFB3wBp7MX1AddOYC292qDgeLA
foWChno8sc/C0ZLUmX2e5qirBw8QyGJQV45spDc8B5DMFpqzRZRPJXJ2x1rVENtQmAUyCd9Rh0nO
5ltbFpkflSNqTTpYrKyeLOgXnw59HSadw43oco+hRG+W3Mwib690hlMDPNiQPKD3471LM7i6zTA6
xJ0m4Dgog/IuGGsyoy0S40jHX3joN+43DdBqXXaI2db0ErGi9+J0xEYnjELfS3sU34Fq5aeUHEfa
kOvM9mACabgeDVdWZAIEC2P1NYM9XOcmDw95zNxTGJTuFHulFzzh0WfJy4AVaLQdN6GemBwRvTWh
/NMkCG0hPGykgDqwqiM9qvnZ8LP8aKJ1uyVbu3xUGTqOcmbh8lpIrlMpysfVk91TEfjpcJl5g/zO
YWeu4kaPPBukxLErKWcz8CsYDZXZiLTzQB2t8j2ZnXYD9Vert3LdbOqsprWHC+yq6QOvog57e18k
+QVZufmx96VCicLzUUUzI46PtGRpY74ObtChjIfVI9+sIZHjUxWremM6xeUkyxlv/jz4K0VHqrad
ycQo3/+hYZoQQ362Jhy2HYZ3tnvROizhLj8/32PLQYfQbRw/cGyL/VnXCFlpqGtY9AUxexEfwg8N
1vm1dALawnNg94+js86MopJ83OfnnbnmBbA/s/lOpgdpERRb+1BncJjCzSJVhKKeN1Ah+Gs6zubB
zuv1Wph+zzXAAnI3yKTxPoqyB2hP0ShootJXP3eouEnEtsFxqlMOQ31VCT9ayTwob9Nx0YeOhPEL
04DYFzSGeTluKfeCl1wrIm4wTW7ZD87eW/gzTreCvX0GuHdbeoI9Mtsc9jkvadhEzM5wXjhSmocy
R9jjKSN96Fnft91SJNczTsXdmHr6CC6OYdlCTR1VDQSw3Wpn1XgFGG1YY1mT3BbVhp8Yl2sFUixs
GhacrT3HjfSa64NtM3ONMb5TbJt0SQ8p4xoUONPmh7lTsJNAsEXdjiELpwvJJk8LKXcwhnsR3OpW
65jrII5wto2ocMgajOe+IToLgM1lwzyBib2PwtS2Wu/JZXUfisGAe6bKxvtS8kKhSra27tiq+ZoI
1kGfGIXyyhoFfpPaxQBB8ZAfgyUH3pAvHgolj6WimdBGrc/kA2EX7wszXclONqHrkWjAS4rICrS2
zlo+UmgZeUjZw+IdCdCnNm19O41mWfLCpDq0QSwU0+3a4bOeyXs6M0MHHF35Yt3Ro7qdLJeCpQal
IVBMRKTU4IZpF+NyApF6SWuCb+OlTjJEtMaN41ISSxNWRMfoULP9308cjjQt6mUwr/KAe3ezJRYG
GmOmx7ZbFiszrlEeNCVnlpZJe95t3p/q438VFUBcFP/51f3/l/yo/1mawP+mxKiz9/7/b8i++rJ9
gQI7fvlratT5X/rTke3L/+CVEaQS4pXBinx2Pc9/xEa54j8gUDj1uoKwAWREiNv/T5SA5/0HCAlq
f4S0+KVJ+v6/SQKu+R8P15EvXZqTAp2y+28s2fycn3SObHqBz3ncJQQK6fo5SoC//0m2W6f0A8dR
b3uOxqmgeZcUP3jKHHrRLsFxaCe8G1wOWfYbnecvcuE/P/f8y0ushFKav/gospTe2pyYZ3FZcsaI
ucmeLaM92nP5O7LLLyLyPz4KkoqN7ILgBfIM//oVqy1lBDSa61635JNz0HwJxo3cm3OeU23/zqf0
i0j/z0+zSP8R+O9RsJ4luj9d0LkjUjEfl3VvADxghGqpWJuliLsA3ko7z3OkMtC9HGx+Y878m68p
0MmbWIqwXVjeLwLsbIYPkDcGd9KXxH8OwvycRLUiVd0sLLUQ1H5a5nd/amF/Tl75u8/DiYUv5ZxO
bp8X789ftC+ZAibFtO2rtGSIowBfyFj1m74Xva8DivlyrH6zan6x+HBxSSKw8TWzYHlwfjUzDoJR
g08Dba+LMT/kosb7QBbQ4Z+/2a+fIghRMl1pm1gneTbO2R8/fzOjdwl67eW89/xS7Px2TI9dnovo
nz/l1yeAT8ECeg5rc5mu/zc3R+oOBgObGQBNUjH/QimYvXLak7zL3c38jaL57z6MNCqXzC4y6v7b
qhxTq3USoZa9mUBFFOnyrOyNkJDMfv/nb/U3107CUcLc5Qj0+X9Y9n9a/q2Dbi6T1bI3AnlbnDUB
XRosv1l6f/shJFGzb+GrZ9v66w1iReNNHsZlnzjuN8ctliu0ef5vgFB/d8n+8NrgRGZ/+sP6/dM3
cdKkFMrnm1i+0Id22x4yO2hOpcrE/p+v2flJ+X9a8zPm6Lz5nz3I5GFxe37Zg+dUw0uvqmKfAidA
ypyRSvqAitYa75uqHLKzzIbQK06BuRfqttHtS1MayfLwr34NwkIwCLMSWY6SP91ffg1hAyIxSJ6+
MnfIM37z5J7/5V++o00IAuMQ7Fosw1+fKWNw6EhaxX40Ucq8+TRYgTlm9tBE2VL47VGeR4QLGl3x
75b++eqy87NPYT1Gaub8siF7G8EO/UZ8WELcKuLc2tuvub9GPYvr6Z+v4N99SbYN3vKS+EESD/66
Ll3mhE6N4WXfpYZ8xsrZf+MNPF3oxN0OpCxOD0XnT79xhf3dh54facE+7BDQ/otDJcltArcQg+wb
UoTr3YS471UHRXtRi3Hp40XZUxt29FN+/Msvy/6L91mSA8D9pIj465dNbLOpC7Ot9ipQ46MhZHdB
RmH9PpRzxyRpamhzlu7rP3/oL0++4+G9x9uCDQtTJAl757//6aF0ZxuAKIfbfbda2FFGDhSxwxBa
/2a5/vLw//k5VFnYyHnyKbX++jlplgQzBfxZCaZoc+EwuGtt6d2ntAR/8/T/ev/ONm4oS7RzuJas
0PN79uevlJZiAQVtXaRjNH5kvwu6df54Ef/86NFtwoLNa4b7BX86OH/Xnz7AmVwrE47tHjRHPbkz
162+1GlhZvFcGmXFtFm3I6rBCgYZZFCbZnxNhk3IBkss9WwpgS1gQIAaOq5nPMt2RSm+5Cp4c0fP
NSL6d1sWTihS0rCDU4OoHVka+1jTyffGLafLsmhWFTn+svywNmew4snR2UtbO0ilW4NsAvpKUqF2
6PE9bP3gXZf2Zvj38C6QUbmZ4x8qQ8yvUknGvqiV0oe6CMRbMXjGe7KssHjz0fsm6WR8N7VZ3yOg
mrC6DaN8Z6auxrA0HaLfCrUhCuy3NliidFCE27cdv0lMDuR6HNNmgEelXLNEvWaJRx7i5GYaelDS
g+ePep/VRX3fiw1JvK61izzD0YpO+0DWm2ON2RADrSyWo8janK4QAaFPpR4mRFh+t6DXsxSXnzPC
4h7xC7R2hJlw/eqQT/eWlg6zpLU+o2mDCkU0ggK7AwkurZW58EhqDVqGpt0bNXL3EKhQ/aayZKjg
uZvlfScR20fUlc6V8rpZ0cr3tgRPLMOdsPPnjeTQbmBgDEW2nI6F19UKaY/b9LGe5fCUFCWPa4bV
LmbweG7P9SaTL+Ksc4Tm/AUggmAMDqWzdRX1ScX8h1aCTUAqKcr7mUTS76TSb7detpn2nuaZM14Y
RVtet5mROHcEecx3awm2N5rxQI2nKSMDmp1/njzyafAqH11/sr5vmWiGnVPXJV4b2/mwLQTEoZ/6
MzJ/1qCMR0LIEZuMRt8i3FFWFSVLWVbXhYdVLxylnrsQ8Lhu9iIdnQddFH22x3VXfwb0mH24PT5j
hJT68R1xe2PTs1LM54HzLVedS4/r4NiSWs/2luqdos9yDg16nWEPTYvhb6ncbo7wc4Lkw43Lb7g4
c4+8cEpXAle3RB4qZ/S3CzV1BjaDLYXIU4iyi/umM8ydkXn2EuVEo30D82iZ0YzVqI4WR9vMEuxU
7ltrKiwo65N5z6+Ti7A3h6mNkmRyjGgeOovJkWB6jB67bRVx7G3bICwVTFyQP9YRsKz1I1A2EiJb
EW6yQ+w0DqciwdB1MDKanTtjMUx0DascAEl6Q7Mjorqq9uQfjcTMnE3sdFqwSdwjnkhcCOCufcmV
WPNdQZV6hfQraCLaS1YXQQQuny18EvD36sGswZnDzwk3GM7wopt8NHaSNuR5vpfCEUy6bGP6O2+l
hika9FZIREWHFQy7YsIZAnt/tXMHqdCUua1qow20ydee6bYXg/3x3H3mLbYddSXYr0O1iLF+Ctxm
8pEpFKO/cwkLNWNz9K05Tvu+QltaSrKdsOJuEeDw6dUC8uA9z14rX3BDkkgLxmX9bgQjisjNNUf3
YkCoT0ACSkL4Dk6G0ZqulhflQyPek+qMhVNm2TM9laJ/LdnfilgzU/ueJUiM4xVzBI60rBC4LICe
G5HsJsKP5NQm894vt+2V8adxqjuzX3dosdGStUHNxI2iX7n72ayaMYIPWR76dTUwzWmmtmhLDZdO
ZJtOn7NmChVZiLduEtur2r03lNuPFq2Mh6hl8jCFVdaEnaBmCbTnPnks5Zh+0UHaPGiJqTGyygTZ
E7g7FJ2FqBswlJXMkI24op/pnTbLckApqr0LUooNTfBkVnFW3jb2KIFsi5FFi5v1kqAmrKb+YiU4
MzaN04eQuRIVo6gvxvmPpTZUSKbdbWygmE7ahrmQuAzbYHlPcZlWCQHC6GruBCPhb8BLkdKvkv9b
Z+baiLqtKIcoM9zR4S01ej8mk+zkEyxcVj6J58HZCeOJAF3s1uod9yLlf19R1Ed+r8mOLedJZDuV
6QXGOO8B5nhdUHiHleKataEC48k886Rit52sR+BF9sequ3fEy9ZjqwZ9CUSZ8Oi8Yn3j/jiH1wT1
tQE69WvlOt85I8xRJuGHIoNQ4Jjm9sBEtEhDWJTuTqjuwWnYduKmZDIbU7K07380V6K6TM6Cbg6z
XNFiCK4Zb8DgqNeluyoxkLUH5ucT/eIKjZuTW6eJMowNodlNXvCFeeUtaG+kgcjQyVnQnIIREHOr
v3vTsD3C42M6LvepaR+dzH8k+qzZF6v5BiCVhLjiDVHQ0W3tB/SlDT1ipgyrn+fXjmTqkG7es+uX
jLlthBCV0Z26tF+v1sIxjk3GIwVT2oqkB2mkx93hjibykkIeyMtAwaer/tRr2b8QugC3AvojZgTE
uXlG0tjQN1GrgU/R7LfJssbagTKN+RljRsxZkEPajaY8guLblObnaV7bbdgNTCm2CLUn2hfT41kH
ENb9cDqLzLChArLMhLd56k108hXKtXDAJRNE59PJASmyEc9Ehnwbtsbe+O6sMUwJnf24Zcn44FYO
9WsWrE+ZhdWGZU2jK+eLHCY9m1g16vzWhTxMuJaFjCeRJ4dZwy1paVhY6atkb4qeswwZbqFC9hPM
qEE/Ywidx9H9DsOZxohVTYn51AdD6uZcEBE8z3r9knjORbJ6D2JCilXo8XmDERamKdAD32yiYljs
h7ot0C/DEOsuhHbkg8xm53PSZGgqR63MQlLKDjzH28LbqC6yBqoX4lJr1yPa/ZpQwubRYA8Jsuhi
MUeEAT3iGYQgSQR01TFiJ5ntD4c8z1NjGzmJXoFNwIMcbBWi7rqDnmmTYT12NwZFz1c07tv8MlZg
P3dZlfRqR5IL8h3AYOuPzR6Wy3XZfiC4mVCgGOM1svSAOW7lvWplZt9LJmg/Bu0juG0KCoopxSRt
Cfd+8WmDnB8RlltuivkSGjGW0K53wFiberoIZtf89FVGLFrt3NubUz+u43qkLCp3Z+PRp1FU06kJ
QIOshfWW+l3/6nqmjsjhxwyL5C8sZjWxPcGQvpmL+iLvgLrLdejuO/IriCmc3JrKJKiOhDp+agaw
YbcmKBkWLM0FUM0d2RpD3E7GBlBttlfmZS6z5tpBbO0SCZCdJYymla4/MHv4dz4udsTWqMyL2aof
RDYfA3O7xSlX5jibLImSo+n9WCVCEPW5Ilg1GgOmPaza6cuclKXGndDMO6pRdEl9NaLO1MGOwV0Z
ZzbJLYkn2e0R+OdIB3dr0iO8Jky6uDjn8WOB85b2MtkqHlkLQRxJrLQhJxHExZSQxNoOpv3VdRMR
BenyQoZi8dg2A8Iw1QbrJYxpNwwY0e+WOanfnWKynkYs9Cc/XylSi0Xc5VPtPNWS8CkywzUukoIh
PdNCSxfnqvY224Z8Q/zAoqr8uTi5vMtC2bfTZTvY6aF33Bm0MKmRCGrYUryRR27NLe9oGMlVYUzV
ztfIlPjO6X7ZSoIssVFSpyDiw0vBcJx0Dc4c1VRfmmoYbin++siDOYtkzRPcuEoYVxTVBgOVqfTu
crfSLy4xCE7IOKpD8ibK9IBLY3nPtsbHbqnXdocIc5j322arW7q4WxBpZ8W/F+QaA7bdrOwa1HaX
M3dpnwYWfiKKv5bnaJV7nFaBFfZ1if4CNE9aYuQykm0ngdBw/piVfZ8jGR3R40zet8oiAwncOlP0
C6B5a3edgAIa0cN2ej45lS/QLi5TQ6WC8YCJMpv0DsELdQdoTb3LGiyubmrUh4qsBB4WmSoVFS6R
lxFGiK3ab1lH4FuIAowggxAjZMp3mKCgMoxi16dmrURtQjjvpotOMMSMAr9PnxDbN9N9Z7rtrT8Y
P3B5efG6dhZZ/oFJaptn7GHrVPwaanwOqG1+dE0wVYcOFe3DmUFyTgEzb2c3f58cy437pbjNDMAT
IkstXs6UY5FUfi+jORMcMjF4Lgf2IfwLec4L+SzPxDy5qmB534rJHWNzcOrDMq/FfuEli72px32u
/dYMq45za50hPNCQZVHU0+hIlSUvMP1dg0F8VVjSL1OVRF3t5DtB0XNZpq28lmaH9cWop0eUEn59
cLezSQYrDsIUx6G53NcdmtkW1Qki+eEOnXV7yog73PHw2Hd91WNexCfTuXs0iCllj+Dv3UHceIvV
xobXHzUyznDLlblFU6bUHScpwiqbHmgjl/ho4GNqQ4zP+W1eGa99OzQHR67Wt86q1hfPKVJOIzan
Is/ICOev2vXKYX+SMf2fds8VeGHGYHaxo8hIASLTgmvcgqJyCcF0PCdUpRtwcGy9+oKSUB6cviNS
s/EadRB5eupz/xtszuBitINr9P6VHeILQ2dXN5k+ysx4rdd2fM4sQ9/4iW/epdVQ74amcMJyW76K
pasIlvCq275rlu+srBc6bNjtVittsEfJ9KRnhORV5xx8M9UPTEUucDRC8magzrWd1GxeWLVao6xu
3lM1n9+b5nKwSpJ9wpRh7n0iaSuFoMAZeCo/ODoKD5jLpohHp7JfKR6yJwRR5AT0gi56mBqYw3c5
9PX5EAyLevIrAaKMB1vdlCpBzHqu6D94M6Z86NjGPnsplVRFgSFRjJeWul3MOrnAE9y9zW1nplG+
jPWzUTa4o2d7tAFCjcmjSlyN7EwkRG3ISmIWsbLlhCt62gldGM9WvZJRWeC9J2OWxPh4nsw3l39+
LBvRY8ws9Zd1sJ7pLGFCLJINJVOThxgVdYyAHgvbTB2592V5ys7pQ02lcRzXjVy60OSgHTLVMZ8M
VPc/Mp1lR1W1r4M3zQZWq4QptdlqXqQFMpuwpub40QY9G7uTFutw3VcL0aQm6vPvqdcme5rL9buS
vfs6qsDB34BccdehtfwqlzXZMZ7v+THEBFhj2PbeulfahH0u68q8TQisHGI/a36IXGHnsZSBVd/w
q0uhlXHfleczg7an9d0HskoVThFxk1RBoiGo8sDuKtwaz1lqDBwnqO4+TBgTCLbX8oc9oIntEn99
mT1tPjpWSz4BjSJsw94IakQ0mN1jeOH6YBoowHnQav+2P0PlkKk5V+jhpmQPiRPciqxtDJ6TP/FX
+WbEbY0TNgq2VFJ8cjnsMBnGtUfEM9jBrkq5+1GVYQPOndFe9q63OcAT9DljYZ3E+DKhfSR3tWnF
5TBI8eqmhSTMZ+qEZsf2p343TCYuFE8tdR3rTXbXculHtWeBlDOSpqq6tkVhGmFrj4iX+gbt7wTc
L4sQWzV3CQFCC9Mg2zIpniwLZMW2rjqerc38lg1s6nGwtAIl6Uz7JCyzqXrKifikCG3Ns7+zNuct
hgqDOJ7dQ1k72fnDw7zkJckFw1jV2HIgkUU+UfafxK5UiFkGQlMQW0ikU92SpBBeMcflIG4xHVLf
UX/FXec2yNngpfMqILZ0V0rZfibMh+cY3kTZRoo+03XDEPaUr5jNojyX7Oq+XvVd4CDsjBOW/Z2h
gxwhdTClOpy7nqMEtdwynog0WXoS4hxmYfR4OQ3aeCaiNNHuky4LjihL0m1OhHyLfW91p+2NRg32
rWEexlPJHa+JT/AWHDdF6nFdtaduO17g26FZTG5wZSwplXsfIPBB6JoyT5lqVNoEJDFFdNdkitxh
ZZnwaDnsKu6q6ou5mvDIbjntF6pHyzs1c9XD9EJFeK94VQHG5cq2RE+1lOq1lGVBDVqCkezKVeY7
2Y9ti02j6Z9KdG5LKBaDDhVRPgGZv7Rsw8kFdRbS8tN0sp0y8+KgEe0t6B5emg0O4ORCOAGWwy6j
SxEXeKlTSixdfWRIptlAF13h+NST9wkg2HvrAlehrm4DQnUsHFckBBnN5EWOY67XgPPw5LiD093K
TZJDUViT+spPFDhubErNRA/q3bNH/xPD8iZCs6qXvWPgU4kw6LvrYQ0KzLv9OmBaqJk24sXJ7K7d
NWKmV6tMmm7RkBRBtg8m6bytWaEc4iYM0zviy8IehIlH5ERCuvQbCBVaT97YWTh4hU1XI2kBRu/o
aOlbtcJDjQw/WCryjAwD+TekMvrUXrX4cU9VxGNfGx1HtcEKuot66nAHutSK9yluEueCEOMSObtO
64OXoGjFod61WCAbUpPupIdiNDJoapW7fGyYRQUdgidiYVJhhqUj1g8pM++Z7xw8Zv5aUGLZjhLR
gja3v6wnzdfy+R15ccq2cK869LLLRVmM7pvZpZzqz5mfX0xvQ9pZ4rHy42EzjUdr8ZFvkVGttkhP
qRxvyQ7L68hil38crK6p8TLA0Py22tQtN4mwzfkaeBJHfMIBMNRn9baiO0JFTgaHuwTeycf640S5
mQa0IC3cthT5lpO1mPba7HryKvPGc9PcvdhaCLjuJ2WqMcD1gzg4bJFIFml1d6oQqvwv6t5jSW6l
3bJ8l5rjGrQY1AShRWqmnLglmSS0cDjgAPzpa0Vdq7KqNmuzvsOe/fzP4WEyEHD/xN5ro0xVzogt
EuxaMnc7WytBZLIOWE6Ox6Lic8WGHUSdlR3JCa1bTqi+7tYN9qC8e4y5jefUZd5OO91X9Oyu3TJb
QZXmhLs1MRWK9Qlnd9p6FPfb1vZ6Q0qN7em936mmeYdKMIxphwBdYrGXOtpMaB3Fll2hcjYhA70e
zLwdayA/ONtHnKhMauXo2HE6lHURnZWm/wVV02a3GbjBl31pKupXDKR1tnzoXjrmhPMrLhk50mvC
3okYTRN6UeZYwY2eGgxg/ZBsfVgKh9ybve599MuZAqSgt+b7X7buKffsLv8cgjk3FzbuEwb33iH4
notk8i7gv7of7WTyJhkraNTW2WLbwiwY5YKnMvr7paesPVQh5oldMVRe9s7wYBD31RQ3VLsdQOZd
66HeQ/jJHipdwIB7zAl0Jv9WvuqtQzTELWHLS+Mln2WN1fpYScwFjFZ8hHUVf6P8HLbl9F6WzEc2
SEz9nvppEsXWssqxuVjraryzBoUAwjC6tVsPGNduMrVMxCPDq8D/5QU9gIyqqpe/ow7s5x5dHLq5
Yp0Qode4TFySxvzLrPEUHoSztMnVL5nccKrl0dkKvIXYWIA9eqN0EoaPU9WRiCOTgvM4X5Rl7e0e
DSmXZZwlfKemud1leZe4qXbQynyIlqD3K6Z3f3r0GSpUhzASOHg9C/ZS2rfh+u0FKkba7vV2yMwM
acDOz8roXzlPDqNmhhu4bKkkoHkskw59ZLJ1YZ+nQcjoSeJ4kdz/FTX2DNQPAwap8UxDvTa2dgyy
i3ZTC0Lgjz38yXEvlqZvjzMq/X/U3YXPJSOm5AkIrLd8FW3Wi13WO/ayRdABvqayFpxoqazo5zd2
E3n1j5uJeqXSWb1kxxAT9peNuxRLkWYFtmFxnr/EhvqJDLTVYP8MZuhPECH6/C/CIq/Aae6pl0Tk
q5/6a+S8GOhWURp1nfVi8Ap2KEpDvWzGIIMKhkcswuoQLWO5xYaalakJZFmcwnms8La7ibwoYu38
VAEQfWz83n+pyVmoNo7dTD+YPyLnYliZFekKOeex9zSMj5tY9cWnG/7GXNSRo5Gb7B9KfY1Hrcp6
61nAVH622orAmHVUSfK5ep5YHsGwzS9r4srw3Mchfv/EB6Rw1CtN5HUCTVbt6xEj2AHy49Rxr9Rm
LndDXcbBg6yAoy9ZpEneJLh+pK4c8rfkNhOimx4DWnQx/TAkowXHQGbiwzIwIYEkMzntvcinjF6e
b5reBLXxm33emsDfKL7dD4YQnXsKsYZeWcVDe5B9G1dkqq/hfJ16bN4bRELBZ4GRB0dzRi+7c4Sk
/SQLZ+adlKX4Q+0yXZqO2xVOG3axczwMud4vmZ+/ZDLhak5amwISzTrjcWn5HdcB5emulVn1KlVZ
5IfFNQNVymRbjH3bvGac4zB8rhC1/fSgVvGC5rYoIOc5eKW3fiis9sKZWrn3tMWsQ2xmtZiIURrt
g3Fp/tlZYuc3X0FQ87U0rbcfXFs3W8XS1zlVK5iwfTD1Tb8JnYpdUsq/3uhjT3REkIZ9Fpng6rUl
VX856mh5qCwbU+5ChES+x3Yvu5d2cup5NwgzsvhYBYk+XTIPBvN1m300bQzTJGnYTqcJX1V96dqG
PjtiBOFDUAow4Ml2guBTqKD8ShbTE4oq2+SraTDI7Gx49DgKBxYl1GdwyGpeOlHM95kTrhTBiZfb
l7EaGbLh4wz/BsYO+k3Hr8utsLGt31XjhJ3GM560d3YeNedxZVm69Wxv+e3jQL6wwatYnoE8uOA8
6Xnl50V+guyJ6KA1g2vqwjl/dWxezvskZ2G9JRh3PfBIWNsIvrThzmF0GG0TSxkclDUWY2hNwbrJ
pcHANzW46a4DfxHKaw8OYko1PEimMnmfnwmh9ZqD6XCepCU+3/Gw6Cx3MZg7jP1nu6eFVtyJczpZ
XfblzkCCUpYezNkZ9zBIYbdp2akmyP21y2tpn0HNxPPZF3SgJxNHlIdZN/bDDl7JFO9It+3L823x
jdqzZD7q465az4sdaXO0FeDbXT7aPTsnf1YOVloc7jNsob+2cpEx5ug4DXVSTtIZjsBFcPWWNz9r
Rok89OtyFTTQlCgYxTDixvHaHYNi8ZmlBlTZ+46lreJNlVTgosWAuavrBME3h5z9ISSuMQ6Q1oB7
Ycf9e8WhVIGJCjomWmq8FWCMYZpd0Tuhc1dwOfZ7pKtAEwbu3mdyMFtgdzOl29ZaJSSEGBsC3qWE
w5zbH2f3Y617vpG2LqWDs2l1fw0T15FnCyvB1RvEpBJkOT7sQhPJuQXf0YzPAxUOCzPRWH/Ninb7
WPEjnepWum8UJVWwrbnWmy0ABvFKTslabfmsbx2pqTgcVqfwpw1+eX/dxZW7kmaNWXCF/7U4zYkx
fce0MHaKXB0rvm/vEWv3NS0VU6Qdag7gESPhDWHa1E5evRRR5LLbD1sXOFQRQmjbmzkM6u95DMX4
FEgAqaKgFbnif2HYZjBC0tBZbrFcmCAFX221OON2rCAMnWTvs0OQs51ogGVdEL5AHgBb7QZ63tWu
r57jqlwnpjl1HzAHgyNKgJfpPVbW4fyrgrYyH3J7DILzYPmxOFrIAhO8wDM/IuXNmqdUT0bvJzro
9RQB/eofKlmU/NAZrfy9rvHKbBPMGJR5wvYwJYmp6XeTtTjMXIFG4S3J2uha1mKIDtEklPyCVmi7
4QZ7uu3sSlhm6gMtgPpacg09ks+RTX0Jk0fuzCSjO9wn/p9MZuDIeHrYZqoVW901CHlnQT9F0f1a
Zwa3Y0jc657c3BKVTCCa6VBoRoHAF2nxpy2eetvf4Q0hY42lcvRbxn5VsiitsyhdFvgllGll951Z
PjLbFqlPQqp7P5UHzU0qz6QhMBcnfbQPzgaboP0lnFw5VysPpmBlZCcIwfJ7PMxvET4awAIoi5eF
raRosrcoh7RB+NqcEQqYlrFWPsYDCE6pg0ljvuRmbQB4LXUz7acolOrUL52rz0tFn7eLJqiux5A7
De+Cqnz3rwCg329nMG6kuOnaKU8Kqzq25Dgu/3j1zGaUqJ4AjfISDuFlplj7gXZAnmkhaxqRWg5B
9ASAwAQvkZpBoABaKvKUvUD1V6ON8NhH0Iidq9ufNg6W98OGkyHMMMuZLCRWMf2BadYAX4wSPdwU
QTCfh2Vwp+fZ1csnuz9CPWPfE12qtCZlcbVz/5+qKsu655WqX7Hc2q95EM5f0VgEjyPNF2Wtnvrf
qJhAvc5eNEAOCILmSZMyxDzElzMLgsj02ER75hOpEOzOUkhky79wgJt/4BlH6oQzxJ137cJC/K6k
Yedf7GrBHTU6/hdlGAOHDvxZc2XWSeGEzkbiLqVB+iBdj/9psb1Ecz3EJHKsRbHk7CIGOUF0q92y
AMGl65CIb6uMycK1neEOXWQ+0NV6A8gPPiVGdQuevT1KaJVtZDMpzj95M6oj5Cung9UFfr3rGft/
yMVz0SZhcho38exlOOkt12upqSOO4TXnjjjiswQvQQvGRUec5JJckWuHDiTitnaOFM3ig0mDoiqo
LMfsQpSEP2HQWCxM57CjNx4w3HvwLIt9iJ7rWzWOXB/zdaVwtqzWHlxAQYFcj3Uyueai8o4cqSge
KScs8FtsSWEzEGruug0qMj8CiWBqQVCZnvvukjFjb7a2r/3nxLLZ2jZ+0l54+iXhm3nGvV3hGP8p
KtUOm86hpk0X2Zp+U4M4btCMdsUNxMV8cFNoqvCNqSVZ1pzc9H9wLJrmUvoOdW/rFgIN/sTvPuWk
v4Fabtlmbmp36h/C0TbhhnwRF9e2rGpn65SzLlN/xtC0sYaYhT5kcHmd88SSWzuuc6B3aiHIM5iq
90itVPlDrYC3qZK15qYcSvcODqb1J+NDe0UUgcNQkHr9z/GRyexHGTOpm5eAR6aCdb3P8zZxHxD2
MojmxyoOxVhFVYokAGuXG1gYzzUV4LaFg/s1MY9wNzGV0zNg1xqsZhTLjMm658IEYt8K/ZWG51GD
67sfWV6+8TVGEDOXYAPASywS3Ay7WRfqyMAWz58zG1C1OyYc7SOMNR48YOVkJF5rqONbSVOjFkxl
aOsPQfePhzxBHXFbmKqHXJOvjTCs4gvmjrXcF6G//rEDN3iKvMr7lEHNvgaoG8VPwpD1oTILlqUs
a78ZaUanap6W9V3D0/ieQz/7GzEEBcjXjf5VTPZkb/u6dp9t0m3yh7aXFrPDiZdrWzJx+2P5TQVp
PzYFLWfWhH+CZu2sxyHxRge8OTIokIAi/Bc3hAVsLK9R+xppFOonozvKsNUt7sKlYFKvOBoSGkjL
EeepwLT8FSqPfG2CwdvmRqle57TsFKvzBhLinDrA8NgeA2KMHrBjcY1nip8xFYGAb9F0iAiubE4i
syWDEDpBX7UD76qvJQSTvA/u4irwbaQpEeUdcmKKjMGMQA14hXXKCeipLfKYsd8j6Iqt09C5Ic9Y
FYxnmgy39tavV/tY0n5j720Ybd0FC0sgjVov2bhl5F7zskzm/Zrk7mPXOPa/xKlIBVcY9nhSmeru
At83nARmMf+CpqpeLdTLGqBFrX64zqAY8Wn4YTr682x2Y2CcFr3BWA6/JpwGiD1VkHk/g1+X8mpu
I+h/RVHaxR8ZA+LcNU1eDZvR7xYg+E1S/GY/2mBNn6duOXVQYUAmYJ5zKWiX9e42oxm3zTSXdxLV
U4m+FEb+qzuFOdWBygNziICWuH+QF2gQrgzozDv/xTXcY8imzRFdxNiTzYgGgw53dt50XdwgWJnG
Zt8W0LNBntfjin+vUat/5O/BMFAHfdydmiRaGP0rwUy/CTJajdQtBum5G6TNiNOUD4NiZw23vDkG
fCzgWNvk0yawGd6jUxDhex+KJvjEVSLjq9XW7GJtWVFJLqgwUtcl6GfTOGtTndwM/eKvmD3i3ZKP
Q7ddsJnnm1pxEB6VrGMqKD24+zEjLG9L6hGahIpJT3fvO10NkS4ovJHC3TD0KHuRW2nstkixXA1+
7j0fXIH4aV6ZT/eMfJmkCRKgqPe+JIHI5qiTzB7etN137gMFDv6rkous+VMaP+jOkNv4uax6gUEP
HapggEg+Oumwgsasiw3+UaCAW6uqe3dHEJwfA+TvyuyIQK9rr1YWk3fIHmG9cYOENXZ3zjQiF6RS
ijHR9KFt2ds5iW1AYh5134QENm8z7sgq0Bx7cN2qEkvpOK9FQBEBRgiRBRos9Sf3ZTmee8/g8k8V
tM05zYal/UMpoof9sATlp1xK/AVTb9gjkFpufjUaqQiR4BM8ssxahm/bEK766PBMot2MWKe5JDjl
sV53OGH5UP0le4JrNMwfReHY093aunDP0Pnh323BA6EwXYrOdg9rBc29zDLvn+JLDMraC8SyxYpc
35aSeoRIESOHhPzBdThwVlmyfu55E8uNi5p23i7GC4KrzZ39zrd3GQ6CJcvfOmwKcXHUqNFkrgoz
cQngODmJMhzQQQQlLmHe967ZlLMPnXcFN2x9N0sW+1vjYYrZEAE05TZ3iM3S32p6ro9Cr0F273sR
GVMZgNF3hGwD2tSyYh0OoafIQEk3MVNZi6fL1VE20+8A7G6OdMn0IVqKPGxvc45Wn1u23nG2wdEW
qaOB+WlRAOuijZ5QpTRMJYzv/RGMfcudXUK0YLxDOiJEuyYrdiJvFepXu60CpKNMxU2/LW00Xns/
0tFHXnhIFMoGMcBeVjD3mEOHPTxXkvIA8GQ35OHIpKQ5Zw57kaPACSy2fQMTLY2tqoRrtawqYT43
AeVJs2VN1C4JVms6RCNGgQtywp6bzoxBh/9ubREIuROryzEb5uQgEuRVn1iCKWBof9bh6GJ2zi+I
sluXNFEZ3bBihcl27Jdis0Pl2FAaEVXJeZ/Tpz9MWIe9DdZd20boNQ7qjlxQ9JA8aptEb3cefSSN
020xjr9zfuFtqJxfNjAYFpQ1pEVqDWM9CRdY+pU0e9t/IPRQ4j+NuctO0hom/MNc6BaxEzEOqACU
BK9ewTyr8doPEQ6ZvHQ0p8xvZGNVT70r1oJGDmT3rnN7q3lXyjCmR/eeqW/isQjUqXqAW29DhzD0
CgV1xbSY9EsPYKnzi/inGAw7orTMmYc7lGMNU2p39hf2fXPbtk9q7pzpfcrIhWmxffgWuhxk0KNh
fpr1w+fYxbqCRNnC3CNU0a0JrjDUOMGV7IWi+bDcMR/rLScS7CbXFf30i++/TUKYsOsE6nkFsLC5
93Et1Ae9wu7fQ9hbM0RDTB9BkBbWMJzKqm+y81pHqDnWvh8YUbDHj3+6Iu6K98ipbes0hbRhT2Yc
VuQrUlS582Bmol9RiCgzfZJ5QkgA6fVxvBWmiOCzIxNHHU8Jm7EDrqvSjOuly8Ksgv3fZap1H3RS
azzuM3heorgNK5JD7zdWfc+QbeiurCyD4j2MkNFcCtIp1odZdSj22iaBzcbN514bAwA9BfSQnIqw
Bd4eMiPlbIf34W2KuI+O9L8sDguKOJQgA2JF3AyoBVObpuhPDRwd7kdFY5wmjH4vyeTTA4+af3CZ
bPorMEJUhhkBJYBO9CoO45Jn/nIQIAOn/iUpCyZPp3IqYXAc2YO4zfBNGEfHG1kR2J2vl7h3sASY
QA/Tk7btyWWUFDR1NL5pRi3wY3UDN2P906iO5m/P0Rba49lfdA6lZl5GpmSLhXg723qOKfx6r2s3
d5A9FKuqd7pZQ4SgfS8SqthcBugBlIozyenpsg/kMs6G0EKFmzcreK/F5Owh81FnSbGbbU+Fz0KQ
/DOkrDhjT50QiAXLY+25NleF5mdLILoVYj4O7FUMWFyiXLZx3TZDOoOWOIydV77JamINXNiZ/TR7
piHuCWFUGpRz8JdrTftUpDJ+j0wrvhJEuoBhkBP/Kqc4OSy2Y4Zj41rVlzNIiFgkZH3kqs01Rhgo
pZDW8oTrWo/BUu9wEDm4V4pObkzLdvs/XaX/JZf+/zcL/v/fctFvvqb/dxs+WkI1f7ff/2cq+u13
/KcH303+w4u8OGY2iiU7gDb0vzz4TvIfdNK3NL8ImIiPTfB/e/AtJ/oPKm8Xsqdv3zzBMdYshWY0
/+//zSIy/eZ9sxN+UxSQe5X8V1z40KL+b2cbnOz/tALjkYT7zI/5/3C2zfFIZUbqCjFChuTZwRtU
9dtCXFKlfu0wnvHDCr4NwDQvfrBWu0P2nrD7mh7nviyAxUtrdbb0yGWNPBjc7F3RWBOHQjZnYq89
fKe7vHHrCfAUVK+zPaoa3eMCFveV8je0T54ZsvdichbFNHSF7sTEqf5GTSKbTatzwNcNATDfntfw
uubJ9CiW2P+OShICaImqjyLqgn044xYDBVh9+khmmIuJ5jdxaTCbaLNYadTlvcWL+yEWQX6nM5KY
VCfeu9UG9Veh6nbny6l+pOBCpuI44863l4ZPYB1oaocyf0TPxQ5k5ZGyXQqxV/DUmGPZEfrSabL8
X5BI5MPQWKLZ1rLLniaqowv9R0ACpVnuGRmwjDTlbZI2KYaAufbunXlUminLAgdJqs8EavImIrQy
FfPgPCoU3mieZtHdnAwtdSnClNSf5HIwY4X4YpTCOaNM57Lqwy5+APtS/HZusA+SZ38FZBCgSESR
lmQ9oRiWjLOjF87xbl2L+LXQNr9v4JzYBbH4hx7ysxkqVCSTmUGJlNNZIZKmpF80Ii5mz4gW6kND
R/oaevPemrtt3jGvZ8+ROfvOqq0t5Vqw78QkLyNdBfu0xqI8VOqVZYnzkAvG5131WnisUMc1Ztft
LkX2ZtaBZXk2sq5B4978DKRHbq2hNkfHaxaqSVXnd+FsAbt0mexsopJ2N+dngzLD7vRBKb2c0eZW
SAlvO8WOevc0CUpN/EPWSxKyPEJfAEnZL6sdu9vukCDRwiuL0GVa7eAsYCTd5pvr3qvcXa2LhD9P
3WNbN+nk5czZqvKQRb1zYgmIFFJ7dy0F0zaskvWaSNSX6DwvJJvTxNarhcVvcA9j7WZ3wp37X20Z
NfcCTfKPYV80pquamlM9EsmweCvVqZ/Lt7Ct7Wfoav0GhXj+R2FfYVPnlQcmL8F2bO3yXoYOX0DY
GAMfG9kFhPqoxoXrbxl5bteq2LMhvZqq6Y9t5hDCzlTZTjOoMCneSiqPyu15CA24ZKgg8J2CFeXg
ALANBYf65WMTf4bET4xPiQzCLdZXt6AJ9Tk4yNe5kW7ruD1PTcBu1oJr3brO1+z55WlsvOxZ0POv
GKlqsLREgWDx7BeyphasAjkJILZ149XAHjXGbh5Gi8AaLUvvTjhW8qCy1twjqcFVxlb9gg/dIJpr
Ev+nw5nFEFbNJyWX4iILjGpOpD6cwcl2nazidI3W9g7I38gcLSSLEhHbhRa2zjZzUsIVX3j058y2
boNsufanNfN/tULC+EnygUXthDpjZBWG+33dNSuwQ9zhov6KF0ijouS3jTf/h+MT7tSZjHcLMzl7
PoK0cgZxiFPgDw0uyFIMJTHexqE8CbR821Bk9fscTt5Zzo5/qRaL9baqvHOHa8mOhh9XV79vE8RH
ifhr35ABAAGPlglCJXXxApx6PTBQQktINBhJlFjVspa0HGuegJ5Xub69YAF4tYEGJU6DAqbKljA3
eLxYUb8rdGTgx9gIyNIP70hOrm1IzeSq8BeUznPEaJw4NT61odpVOnKuht09Exp4XQoaJ4/uaVHZ
EqdORqPjzU63bXW99zpQmTo/qs6GmjL0p7quHkjiucUtgdsiq805OA0Ly2J96zN9lo67Cfkzrnah
dwT7IP/vz6Wf7/vIZ8FrY6rz16Nd5/e4bsVGkyg0esQkLcJsYPpuCfZAfpoflGMDpBb8ujviXKZH
W//4xQvUp9SKg08J+JSkxL0z6EOn3bvYHfYtfO+4bnYeCVtdGV9YqqeNX190g1RzQbKA6VWY4WBy
eVpLhEuqvY8Zh0fk5PW4Hlh/7FtBJJ230oZPmySBDb1ql103MPtRdSn9Sr+xlUJyEsCC8mh+K0s8
e+XCceAeIcBtp1Zc57rbWv76yCIyXUbb/8WRhmLAcrRg6Ek4WjlDe95E7MmCTTSF65PXsMUTU+/t
mF8/STqenY7bB+l5V1aoL2yD90M9HAarHLaywW5Fv+ff13WQ/1gusvJzgQHkyRm4XnOrUliXRPgq
KWiTXeVUrxFZNMcaG1UKQhCztWGzvdEcn/uB3mgfJGwjUVyiZqR+36F9/ee2sjnoBi0+ds9r62d/
+pBDJLxRb3Uubjwug2NmmX/jXcGDk98yhqbBO1UyFw8hvrutjJC+tV53XuIE62k+wlgHQrRneXzm
IMTNNbNTL3o1b21ctk6HLL5PHrpoWDewuxAXWTEUfA+5dSciuZvj27s76h9hGPgUyykCE/4bvQFv
RPJAGC+AShIr9pnfvQTIoAM01xvKle+xhGrW3NTJmCYxdtA8c2ru2WTv59K6dxbb3KEyXTdlPT9p
bsIEh+VmQZp+IlbtvUQNtV10dJ5WommEerIz7ypvCwZMzsd4AnYeD3bzPjcd3phVz0fYde0dRsno
eyZS+FwnpJIImMHsX5Kl2HsSIuM8Ts4nVi2uco5t5RXZhIcjofjRPapIp3ev2LqaHXuf6iNHrfE5
R+aOu4P2YYrhl4su8f/S2aC+st3TKKd2x6k3Y7lCYwug4gtkebzL7MnZsfgmSHAinv4w5/Gns2TB
xorEy1wznC9LzjvgBLc5j9Z4CAeCy2a/ax5Dd+pSe4JRxwoL1bB5Z+Y8bxIiyCpDOqIOrK/RKE49
b0h59ojxTXmu1XDSs/WJc3Qf25KsvVjt80WCQVbeU2Aa9x5U+BXmNp4d17EOVmk4KVzrn+pn/y4z
8zOt6jP+QzYEPaMAp78geNhjEt4ueVL9K+HpEMdihVvhjcxfCnModdKx2dYR4gG2MIleUS0OTKFH
aa+vCg0JhH1Kr3618J063mfsNP9Qa7p72ZTxkU7+QvPMXqKR72FZBJtMdywlgN+SwdgM+7CvUK1r
35b8nfKhv+txg59h0jrbyMy/wNJpZsL+t4gdOmipzKnSyLMiLTfw/p9zFT+UYBOZBkhnvUJTVzD7
omFPuKizowau8Zhb4YH5S/cDMGdgKAIkDkHImMzoEUX2HbCZQuuAMT4tskZ5TNHWK/5Z0C18YmlS
+KQ5WYv95gpiDAPWdNvSuOYEBZdfTzMbhKNTke+NE9KvjkJBmRxhKRAxyjNlcyf1ap/rECmHZKR+
W+tJJHhl23lPrfLqL9/K+ANdEz+IshruIDJA+5gJaczCxTyyojbeEcotuy7if9s7RRLbl82AN6et
RgUU2Rhv6kWfJL7QdHUFiXeOxRDbYmBANCzf7ciqPGxGvdxTakfnJSo/ymbUNxyfcQ5K+w4qssz/
UKukxKkRPxRjIPdLgbUizotHkzso/JblN25/51iVy9I+ZiNCk22QQ4p6QxNrlYeedBYObTAPZ3RQ
ajmg0+juh3VaL5PjWAgZmO6RlLBRsIvVoVw64/wsgVHkLBY5kUioQMNt08XPwmcrfkwK1CJbf1qG
1zy2eWGCsXUwQcv8rfaE0RvG3MEVqwoIvdRn5HxAqpMNPyQ9hWE6VxYPf3Xwce1aRnzeGSRrEd51
XdeyoPScwTpwjBfWlrCKakyHoqOjWGN/ZP2gRxuhDmEHYjwMoV/aezdSzOS6IpTJe7sgHHmu84FH
wuR3sZ4X3A/9EXCTX7HfZFU58bKHaBiWDOTB2UxF7xLoAqWWEXrMxnMIRBSQatAifFj6GPlm0xQD
LgXCBU8R1477qPFcc7gapshQxVc6shSaeEkSVOjEPS8sYrKNqILgN0GqzS/pWoM+hSEnzYtEE+re
01pyTeMIIMaqXRFXk7zG0ldzzQ76u526limkQL3+lJOY1Z9J1wq6kxm8GPNTAb0dKH+xnKtbbORl
Zgy584i67AZMYUj0VjASXjZm26FFA+mVXfGXeWx2Ym9X/a7ZhoK1dDWxaWNwitc2xIAU25sO0cGe
52NtCA2IN0IDskIRSW4JEaD54+Lq+leRxQiu8w1fS/JzLLOtcnML4yN1qYqs17a2HrwGyUvlhCfh
qegoKzDWuPshVrN9ZYaWM84dPkqsNrtwknLXNXx7APHuIwTaz3Dfx25DCON9Nevmgy3Tt2BcdfRD
/dYubP0bCwLK5HfOo4sD9kXYxF02/JwD8c+G7fCOrd6mEpL0A1SJ5TQ/joW/nfve2Xu1dXEqMm9L
y/uF5orgY2K3HFW/zWHf71dISTuTQI+zO59FhfeJ2uFMX3BLwnOZ+vfdwa3Gv2PHwK3DPDODnl7L
dzGtvp+y/L6p58s3HvXnKPPHvMMzalnyG/YHw89TcGP7ksfCaPxqTBMcMX98hiUPYGExP5otmt6N
DmeHdag8lcROMBW23tzWfpaKrBntPPxPpAMWE0Ir5792wvKgZ41171rqxa+RatV285j58zNyhjtH
sgtQ2gJY3uu7RaiLiNzHcbEwH9vjv8RlFCKrcwXf5ep5BPp1mvK9A2NuuRTGklFuV38QSPVFPz4f
vQqjhPRW9IX0RLyGod0fbpdgWxwbMhRw84aheCSP+y7zPCJopj2HLzwSO/yqR3PJpxpneKKZ/Sp/
b4nyYGgwsjr+Pa58HsF6il3vk20qbru5+FxztaB8KE6rEZ8ENfzxu9a9OHb7xcTjtKLxyzgkt80K
tNbtmjcwTPZu8vVhsqNvSyDvZEeDagBr8F6z+yHOlyQcbsE+G++j3kfDq13zPfp8HYu25OdmzTS3
k3+aFpIEpR1uptB4207xIxOPkrqq/XRs3HMkz3RpHNc/iAPR3LEN8jjQN67DCqK2rzFI1LJ3MD+Z
Pm7TBnov6unnmdxf9jJPCpqrRKf+hAaFHj/mU47DU5QUJ5fqNka/afj/q96PDvFYv/QwUQDf0L+0
h6x0X2xKd3vJ7stqeVvkLF5rrLx1IUhPM/deUr16QND7MT7n2j51yNgLRqeRCY8DHGjirlFpR6hV
Z9UCKJkvehTHQSCnhdieq+q1du1NGOP69rNTm7Qvbkwej5jrszMUW0f7xTWxHdLynINd+CdPWa+i
u207puLv4it/V0njHWx/PIsVobmbPHurUMd85QXnnseXk/s76VSsT5hJ1OvwGIMhetChfGBycmJI
81Gq4gc3CXCjCAvhCIi18Pzpas8ghLnFP4d89S5Jj3UTqtx2gCf+TIaZsy1hy27Lwfof7J3HkutW
tm1/RVF9KLDhEfHqRVySoE0yve0g0sL7veG+/g1IurckNSpe9W9TOifNIUFg7TXnHNO/GYaStXSK
Q4cMgBNwjnqC32rizTeIOQ+UR5uhLG6xjGLFN+rTEg/YYSFd4jJ0zBb6PeBjgAoaoIKOypzwwc5s
jIC+f6eimE2FtpBiEbpGyotH098VVDy77HWOc20dBZwlu6cuKZN0+nS5Dt0bBodl38uZ65aMAM+2
iIan5jTjcoMawQaJRcct7t4j66ylPy9z97PGNoayoyTt99ihcE3r7haDariSlf0xW/FLp/lH+jAC
Nkx8UBJXrK2svFDXtm51tCz0G85DchU57tHFeOphYUvL+pB6fhB5+d4ade2stRewOVfFgLiBJIz4
TqOaJbxN5lO5ZYVfZUImEqqPWZMJsmOJ0jr1Ty0aNVrCc1eZXLHdDurzqeLM6NrWDffrVdkQyrTT
DXUIpBBdUztjRkZE8Ld56QSTvMtr99A23qMOMqKfizvyiAHRqYMyOK2VzOhUc8HY2JLIUSt9Btzh
VjTL9DTQcDafBwIHXFG4hyhWm1Fyo4d24Cie5KmzJSaJrgAbad3pzb6vjO+SlP4s5h96Cta5QgxK
WyfnMx0uPwCDgRz7h8Ttz0QOSHQS0TNz5y6uiVB4KUpMabMF1CWBZbf56hsaI7PhLUvjcz6EWynG
DTEoAsb5q6An1g6JTLf4HCK9rNZKG248qppLWyJzNmdAyvgFi1VdWU+Uk0osNDApi+y6x/xpqe5U
NtYlSTX3bBfcO2w6dFctAJmVG0aBM9mvU2tdZ3Z7KSeDPDZUW+74OewpKciYZ0915VG3wiiuqlc2
aAeq03Y0lmDLpHDxEIbDle53+hqjEcOlxpFwVMZjFOLFLZCBPL4NpJHxDM7VBaac3BNefPUyy98k
o74lB0j+KdEJtZn2Udql2AojMndpU7zn6M94HbuVGpXyDmKxMDOIvKJRsZCro2Gb0z1AlpyjIOXH
7bEG70JpGVwGFnofOJzI5vqDuxucbs88+IqnR1+LuA1AO9GrCmtn3Xf+LRUAjyWRkOHF5xjFKJvQ
hQZrds7zIW/4rjQqOVg+kKCEt/eKSMv1+6KL8fcGmleP5GqWIinTXCtya9l29gqjhmmftfN2wJp0
18VER7aLqFmdrBS9cZdjcX2cCwc5wA4dAGPW4IiHogaus+6buIk5wlX1a8usnm8T7rAdR64h/Krc
cOi3GVSdH+LQ7l0198Ndo3tZxh4SC+5qZHqijMKruUcQJ1fsNGsNHIsTtfUrbkORret2ossUUaDk
SUdL2WVOB+2uGez6xSYnNqzbvIK1YEzx9EIpa885Gz0x2cJhIx2WUoNDFtvy8PmMIbXFXdiZ9Uqa
A55Q0rMAzDJ6Q8XWH9OSK6K27LbZUe272DQJSVJmPermGKisU6zwiezsxqkq3ozUkreD187XaPkR
OU/BzPu/Mlsip8PXP/9hgAf8dzJbR9fLL+/l1y/773b+jsBU/FV0W77+d9ENac0RvjDJqbiOLUwH
8uHv4Gth/+oa+O99l0p3kJw2X/MH+Nqyf4WjaBs6TzvQklS4/o/mZhmAr6GveWJhABvC8/4Tyc20
FvDnn7iIhoC86vENF/nPMhz7b+DMUZW1DbY/XVt923F8pxZSw+ySe2cAGiBH/LLuXuWIWob2vejn
XFIwCIomGimhGCU2lVT3LebiTg3vkRzEI6giWq9DvAqs3wt20ME4D3STEp5jUT56koYH28gb71A7
sKk2uJ39kfsBTiV6JFlEXWx9pHzL7yb9Rydck/OlRDQD1eeUcTqZlj/BCSrDFcBxIqQl1d2UuUAZ
P7qG1G2WBob/5GtW8txGcXbV+or9JlQF+34YYsBkIa010KkgBh1CDOoDQAuXyueKRoq9YORLNwRw
9KM3eQO7BL/w5l1hdO3JI/mlLXsOJ4hc1Z5Q8f17vfCRkqYw3ziO4NuSmusvgwrTSwJzFVEn7Tm+
zCYUBAaqudlJzPs8sMLsJeSofaKuUNOwlVLQsGZPaoc8S6ekWlWNYETSzLS5YyKWPx32lpBWKV73
Da46X98Q9POhFeBJ94KGG6+5n61OD6+ylhw1EUg9DESDfQTMS8vOhBVS8jZY5FxY7y3dNXEG0Auv
Kx0BcZ9HZ9o8nTetBVXDNq7sP6tMdzGXQqNaGqbR0WxyqJuwTdx9FDKi4JKit5dNbRg/upoJVHJw
y9Hd9HqWXQqvkJfOWOxfhoctH49byFUWe3JAmBKCBSKemzejVeHEbJ8YT0ar6QcsFDWUsinHS4Ba
TBED0zbQpqxU7D4KK3ns8zRnu+159SNSVvRRxg7me4X10VuxHJqfCw89BntoXYDdm6zffrROG0ae
lcyEoMPtm7lPCmTi2nWMTUkr4MhaFtPgyXGUkTPVVq0bsKMWJzzyEyNqmyQ24AQaz3CgxPK+xyjY
EilUxsokC3vI26lKD0QX1AeYtOGCqQs5ZdTlZXScihbwHlvRPOQ0WCnbCe9puYkcokXdEjCyXAXB
oEVfPBoaWKXAkWB5+ISlxVkS/XwE4ElWrJrr4a2LIE6jIsPjXFsl/T5UCHbxPd1YrN5UMnmfzKLa
s8cdAMYPLQ+3BoXSN2pk3F9bqdHHG9/gQ7d1+GKeIsymmwKAgNjQquaYAUZf6i/HyBFPNjhNZh+U
8QfPgPaxbi3C6BskumWKLWL8+toEKXVj0/TUrnGqRNWNT5U1GhlLnC+dLAjrbF+bb7LML5+TMTc+
ffaV3+UAtixI64IXbspuu5KMK0Le8ELleXYH09Ccdj0YRQ7GY1wPKCiZp7NnC9lq9YIRk55CCNHC
HpmHRoFxhp0BCu6aByQqci7C8nZwJstcDdGsr12iQ62p6metk/NnTFUwHA2dAwW/JyEBJNpSw6PS
U/Aa9gDkkESso+zq3Nh4TWl9DSTbXyWydRyQXaI43fAG1+akgmZM3AS1wY/l9AjEYaKwHZs8QQuc
udbWm1RNkl0T5QdbOPERZSa1gTFO3T4YLaViUnKl1wV1y2P7hGVaPLWKHSXzrQOBDfZL/FSYOLNX
DuQWrLtx6VwxC2MlHQzOJkTksuGT54SGw6Bq6gkvLkclzZ9xuPMhgMhhOHgnGarEyDnAwGTt2wlI
C8lZjxX5gI/zahFT7bVPeJeRfmSsBemmy+JSRG356fleSggVY+jt6Dcg3aiqce4Mt9G/uzEz8WPM
M3AOWgB4GsxyNqDa+IRlN0nnt9kRDSQe124dpujQWL9YDOuz4ERXpwTm/Ro3BgwBR9v3LKEo4Rod
1ikF96gn4fu5u4tdwwETa0bevZZncEwKp87trebp+oULi8phh+rb+rYh18BJpgMIsBb09f2wRkMx
bTBYp/czWc782E50M0Ey0PjrMQ8sf+0SFIULYmCLPEW+zXGJhf4SV+Sh/caYa3YLXcSlnsp1pcuG
XzMuupPNd1XFe0rYMVbu2nCd8UOBan122HYp0tuhewotQSUsc7SiFS4ZrntNOs3Jhu4Ls8m/jnVF
F2erkTNdUUEVoeCqOH7700Ry8/sT/M/FBMtz+6/PdXolPBNpBKcPtsO/U7jLweZOTp2wL9PuhpLQ
+MBz291orowCKnrI7NGAfppS2Bi//eT/NV/9Q5j/dixcx20COua9++XQAU36+osLa/nSPyZCncFP
t00XuxNzoeMykv0xEfIntkkWn88pI4rDbPffE6Em9F9BV5uOvgyTdD8snQLdHzYs/mz5XpiXfMh8
v33H//t/6KOJvtlZ5lNUld3f/vvPV46xsLb/demA+zYWK5fpOkyEFoYwftKfUdmo/Hg7Y0vsm7oz
ie1l4FAbjTjahmfzpkr8hoatkF079dpms7VgEQkim++sWIYr5j1KhUSnfwC+qQ9UNt2MEQtJvzfu
/NzSUoztaXtpYsN/IF04f/bNKNZ2LdhsEIctD1bYnaueY9R/flX+l+pk+54n7+UvKH7f7+qX6ueX
e/nObk4mn93fG32WK/6zYoUARFXyCv7xCdi8y/e//EdQYuifbtV3O919dyqX//1iL3/z//cPf/n+
7bs8TPX3P//xyT4OB+7dd5RUf2nUWT7G/+Zc8p2/t6r783W3fMHvl51p/Mo4Y2P+ZBjgIvPw1v1+
2Rnmr8KlScS3sP+5pmX+67KzHf6Ia205qNg+B5h/mf9s8avhGDTwcHOntsFy/iPvH9aXv92xlo4f
ofNTOPXYPFf+fhLpRzPKEmC+GxEamUV6kIp7AXZ4l6uZibNjwzU77s4Gkb1pleYd7Dy6hnSdmKs4
nDG2gz7Z0XP11uhoHQK4FexlkOHppB1oL8vXRm3QG8w/ZKU6/baM1AS2F4eHiwcyoFEWs03fHpus
4JBDMSE8CMZAusro1O0UDBKa9Y5e2e6cYh4faSskoTSzVw6dbsPfAh0IzG8jw3Rc+1BXtpNMCNcQ
ApzpsGJsiF2CmONM9XZf1K+11d0yRdPxqDoeAFF3Xebzk50N0ALxK1wJY25YQC49w4MX49GRW6+p
651j1jxGp6E7FT2ni9r3I7puTOSIJhpOVF5+DXHpBZVbPkT5IlnkwxkCTXfDXNjsrChyt6Voq2MZ
lUAXY4WppDOzvcPa9sQ1ghalo9VCA9b2+BmTvfFbuBBw72nMFC7nzI3jrWeVakfBLjv4llY8BiDi
yET60yfhAWvT52F+wHfonKBFQLyNEccN3xsPPabitdfPwEwS9SOVt5d+Mt+VOHMsgIDruBDdqoWx
uTR3AVkwrvCJTkfSEGiCfP+YpbgrA+bB76Y2MMyUQOvWEOFHDFTl+Nhk1pefJe1Jul219dvWYd0b
1vtw9t9Rwa7LDqY2VSnGti81Dldz1lzHJTxYbbRZVZI5XjlzZQZStDfQyLOz5lZvlu7vR2tkv7/g
6Q9TU8kNEWt3PTKh7ROMJmYeAsbSFKS3KhlIubE7jypgYI1M2FyLN58UZFBryaayGN7EjLFhol0Q
55r2MMHzvOE01b4JPZ8BOjf5PqYX6hQ1dp2Cao8HJFUYb9J5TzEOWgrPp9CuIhKaFpYkIocEcngf
7bojm8kmTzhXqFrHqCyeAWavuNh4L9DnrZmknHgcO0gLFsmzpiA4NTXgNiJr31sWNpUS5j52tnlP
lq8JdOhG1+WYKHNVqdbmY+EDTxWh1T3JMbfBRbkVsnwyNKdk1NpHQpDrfF6atNW0IyNWImqFp5YN
AEYEQeoDFlCqjF3fghzqarH2Gsvbs2vBLWpG5meqgZ3RTPJBFILCbNdVvbX0gRqBuMESBJ5XXgGW
MY+d3VgNsMTGDSp2+UGx0GboSje1Olsl6TiANaHS4JyGpnOby24hucbO15BNF7+QgUq7XZWYWMhy
BrnaM/oNsDp9Y1B2E+TOXAAxQK0vaAN7IcOb3hR1vfgU7Ym1MmmwEOTSejDVuMtYwqZYbnu0EFuO
N1zXV5CDFRgahAuHlCjhmy59MVBHicXKvcTAk1NChqGIEILVaBVcTg9oeA+g9ahCgazECYAAOlyB
aCQtrOMmjHtiX6b7Tq7dPZEF16FTgsqDOzSe21ZJLifX87fAjcqNEoud0CFCQ68Me3MsQ4BDDHD/
+CGCNnEenXh6nTu8D6bh7cBlhoeod4Os9NTK8fw7p6IPNw1dbV1gNdqMduFuJ0/n3pqO0VXSaRDw
vdA/NmHIYsOJhH2p6lC7M2JE+RgExE1VxxekLmzJQJ68xNEuaez/ELvgWozgQSbZm9065nkG7TBx
6zjr7mDvOzdefm5PJsYLE0w0BRctiyCA7r1S1z1lYVepXcp9POKL7pviApFFA4HSNReCs/mjoGsM
VQK0GHx6EllaTaAeXyEsRxMkOZUbV3AFXDwVIxvWOYNk2heSLbqy3AhGvhVgcfCxntEJwDBSVXJl
tZgM6dp+B8y1Qtkh9SSuUfpfp0kRoZ4fMh4RUYsfpNaDtHTWwu8DS8F7wiaW+s46lRMEgdhDMmbv
7nQfDquqKYSV4oOpiHAmWcYlH70b7OBHm16PpgchWlS3HJkaUnt49GyRRhvAkmxleps2BfVaJNq1
7J8HK77HN77O0+nWUq38hM2br3KPVEzIP3CkoHXxUIphXBO4XnOOXQzVnMyZy1Lx0afeeTJmooqx
nEGH4me9dWNTv/aryrzi0NStdbhm1do0lNxM42KuGqv8ABLIf6gjYkUFVDr2bY9hPQ47G9mYX3bg
UFMOxrib7KY/9YuwmvYDyz89/uEK8/aI75mxsal2vGiaXgTGOKSrUFrgOvkEac8Wgc4NJp7wWuQk
TggYAXqDjF6wNECfkWcjZlPBhDlE+1xmydloJjjtdP4WO+RFyAZD490hskTviCfiCa/IIhWnrtxZ
LUxLlptuch5NkR19vLfn2dTFi0xN+qUm8yOmS3gddanzgeBIuFfFXDn+wLhgjpobdNKw95oDEQkd
cvAPdatN+6bMmwdMkf5lcvXFAp5yt4gzaIXQvspdVhcN19zy/1hXfleoYKvEdw6twvuwkl7s3GSp
/YI9YDoUDnZ07gfHmLac10p11qaKxmQPxoAPZ070qG1rONyA1JAu5895XuLW2EtpAY4RJ2LgZ28D
d/1tZXr3VTjFazBmHyEsGTiBMY7THLSK0c/iEC1eJhdaU6A5TvFBAbV/5sJ6q9gb0jNgRCzZfFs/
NEmOqa+1vbu4UO4FUx6wyg6xuteTS+jFr/hk5GGs59fSLva0gALaaRXNHC1rBYDF+sOQjvpBZn6+
p1G+3Jb2WD0XRYUFm+cyb3rcnLWhx9ycJ3PIKXXwrkaO6IFG1nldu622TSbMoVxBEY55OV9FbJV3
wCsJDGK5T32y6WiiOixBNTgry4eoi00OT3nd7il752zu24RrWR9Q3xO50ztI2eq19DnBWLU3HmmI
qSFNdRPsm9iPNil4ur1aiFGG6d1m0o23bVdkO2UDm2fiAp6Xl8lOiaF4KsTC05I8uPqh8KDmtChh
TV3sMCJuEhhr9Pmcu4htTcNMuRks+6zJCQaZZGmqU89j2PcNek0T9/cABghfQdGW/U3esSqP8Wos
uKcDbyJbUcuKNwLQRRDrEyyXzH5WLG2KKZl2fl6lnwAQMH/Z4MCX3NVNhbEPpAsSebZgfYpEfqRz
OFzmTmhwQdisByS/gbvF0Y1sexgOAOUeCbCKaweRDiSPOTI0AxrjhFQ95LyKV8AEJP0PrFOJxmUb
1U/gAQxkYIhcPZNljHGvD8evDF7yqfHgZC/d0DLG4Yn55DMygfmwhQR9Wm/dbLi0PgXXY4grZVgb
ibOvKGBe2XV9547zwcqmlyqKDg65BwYBK+iI/ialdTRS7yUZx2c0tl1r6xf2ccx1Y7TTnR4YmQ4B
F/YDRT/K301x1e+LMH5KHdLUMxauvlG3A3XW3Am6o534RzHpG48izs3Qk4OYZ3Xn1U6Q2TlyqhY0
5aeu3E0X66esnFg1m3H7VmjeG70whzgH0k9r/GPvFT8QKbaklDHH8GktB+9i1umwnjvtXPbjzvTk
kW6BIK6iADDefQoImsO+s65nQdjEuCOjVHz3VH8S73PHY6MU1rxM6QHFx+mp0+Lq0g0As3HvbGiS
WPwTOfNS5DIfuXF31iKAuLHuXLuR/gqKS1uPBTUxlsVWruJex6+U5HtSDM8lwf4VLl4uQ3/iWZpU
xwxqXjE3OiXk000OZZl97cGtiXzr2Hnpfo02kJDyM9syc9/XibipS0q1S7fObggjboFZXzTyrGbk
i1cx9NUbJsxLNLK9TIfR2JGfprE5KYddLkhoIJTq73Qe5ds5S/0A+so33rkG5owbrro4UhvRKoMH
gztcTyRbAohZJcBi27wuCutieiwkl2ZN2LDi3U3yessAFX+TAXNX3G7Sj3LuLmOJv6Zx+ej0/bNe
puWjL+otVPaNU8Y7qpfXtL+QOiLRbmcCJHtWjxciKV9OCXrKxKN7KWeepKZOkhrxoAha2/nGyMm8
1Vf+Wq9t7FOme4ab5JGLrhv7ZBuheYTn/R0SrNrMALbOvhk9dgZyUWjR86e6jzSd5LFQuRkItg+7
RGRnQ6bRu5965GMkkVR8XlYbrkPh2QEVowVZVL07kT1Ntv2SusZKDdvJNdZ9BhEEKX27sJCgKS+4
B/wH+86u4FDPsAan9tZBvgYB3dxWdnyP5/HFzeWZzekIzTf5sGMoNhHJ9AECmJZWRx5v8H91lRxb
nsBnj+6WA7ej5BSbLDDBkDkbvdAd6BT5FRQQe4+DfN5ZveD2l3rmc9iO+qawKue9bEz52lqoC6AW
Z7o2sELjB1KSuAx0uNp+gqkKYILB2BrMPYEBOp9af9/y/NnlNh/qwbdwOXvo/EP02DeNhl9/uoUw
8OFQ6RToBZRCp6/fgUTjw7S/PTt7lwRa1/Voug9JZuhb22aM7mpuRaFvklgDeSKSgrZyJ4MLluU3
GvfJMNRdyC3mXmjvfaGtCPlt7cFy9olRH8dCu7HRid5xQKAlGGl+8CwCRkSceZ5EtrOy5z7bJ4Nt
PtguFzAACW/rmPLUsnhCeYNI2NT0XKHDfqqkPZhuU5wgDacXCFFj4LsZoOhSeafBaO/9jBONHXY+
SJv6zRtCf+/1nrNHRMk55bBta1LBvdWfb0yteKQawQ16q0aDdHuUwfxoJs0Ty+hk3Wp9u2exgQ6T
cJ47zZHDqYoZf0FyWw2r8pGDM4lCIpB6wbBcWI+eLfJHPJ4d45ehHchHds9W7sK1cG36uzrWxdIt
5K1UUwPxeZ7DwCIWiT8v53CaC7tbQ6aPb5Ia+FAjYDQOQNdXOFH6q4rH/Lc/UbszSVQIDC7TVWET
BXHLek8ovvgIK9E+ZJpjBM2clN8t8scRVFy5dUcr22DMLtaU1SBiAUnbmIYZcs8xs23llNlLAy/p
tTYL9Y56zmY9sb9TQyEpephvcKo1W3b/rFM8NiYYaRFyY3yenQXnzB156hDbro9ASattCMgnmIt5
/shi3HmNBovcnuohXIW5Vt/x1vSbLvcJ/y+cER2mWr9Waolql717b6kUacax4tshrcw7aeJl2bTa
WOxlP3KUUmPJOzMB4rJsdWP2TX3DQdy7qmCWr3RfuidsvBPGO9CQmafoCaI/HSJ5xwBSVTMyUB0F
5dxOW+ARyQErtP7QeyI5kxwMNxhvs3NqJBsUJ4BYYdod4Xp5MT+y6F8aKvuu5OhPB0uv9AN5w/sk
b6i58n5sGAVbL3JqPjoDd9ZytIaTIt1vtC7Pa8BSViDdNOUVnCSnZoSqD8ttgJgZNsU7RAL2bivS
OxXPL6ZenKNBNRc9r70ArDsXZuSOu6GS4qsJ2xB0UMrTn9Jv8udZCVF9Tas7dNN8/KgzbV77GAzu
c6z9m2hyfdSWKHwVmkFFAIyBYWNwtF6O9PzqsYZ9rayoPJo7li9jOMCzsypzQ8zw1Ui8kGl7KdPi
fHP2UT9Wka2RCKnoeHwNVd7tI0f23KBqXjYrebUKvGFJqH+E9kT+jFfnxLgZL5SR5J0gwX0cTq/a
0F75YShYGYESbfrFiutMR9BBM00drskk2uPwjilNOk6F5+57N9WfvUxDvLRG4eWrVrPGQzPkdH0M
3uCtYOvg3SRBsBlxjJ9hP3h7p1L5s6lEvIcegoEhFTNxS9c7hahK11lkjXdJGpvPXq5TQQHJkLsc
Rmss7hgsvI4ggIzKJNDoOMCbGhpXA8AnLsJ5utgu0MYJwOptVTXFEfBtuLIizaTQxeCRaJOC4vMg
v9nPhJsZ8MHRouhwD+wTjos2nJzU1HZ6Y4hrqmEuHlNoU3p0otArRewjfKjL6qdiSkPZYkwA1JLN
q9aP7V07G2kAuGKBOSN7Z3oH1QmU6+q3vfQK3BROKeqw1iMgInDZgnPkCB94qJJdVtokiBIoJlem
728JNoYUOlJQQSYU5yXjdpbDFlkqHAqtHu8RgqOrbgyNrdLC6DAb6N41xxDs3B3WZ3Pet2Xcnmhg
YIqy7Bu0l0sWE1YGJsFxqU7YntSDdwAuydw5ugRE8VafDCvk6Tl2+lHKaTwnVDpd006XgDjyjJ1R
y2KTQjheZVa7pypJgjas3C1hBd7gon/HEfsVTuzk4oQBt6TARW9eBSU9e0inCxKwABUaC9YSOMEc
wkOLCTcjT2Ja8dto2GsjfNBEgkP7GBF7xlNDQnJMZ3ELCPIwEu/ZVhlBybLxoQgLxJhONLd+QnmS
lNcN6Rd9rq9pvCFFQ7mR1UgmIjYtPohMbls1MdxCPXFJc3SM7dsC8ZJqF/2Fc9mRDqqgI3RBX6O+
1UExEX6I2k3na/clwRHm1ib6olRoQ8kwTKrY8kGAkmEcuIU/02R7lDDu4C6iA1vZTxwz+bFuL58K
+mhWFsAc6pBEv2pA04oyDbfhkN2VITD8Ng+HZ6c1sos0sLSQhetcgBvRxhHxa806ZaitOw03JiaK
SktPusYr6ef+T2NUW3Yjay2bjbWuHPoN4+7kkgnjWF/3F0cKBwcDWFwTxvTsQZKPW1CYKR7ERk33
00z8foqmF6u1yfzp5Y9ouy01XeEuqSknySfYXdrg7QY20fskLZvTiJ8g6CHbkgaGntQRw6EYk5uK
isoTdaivroPz0GDBOYTzo2Ct/RA5OYnDJDfFaSi6D47mAqgie4IuIyCdTonYNuB0K+Zf+Nh9Yt20
ZAuAtCcJ2WeTAPN0ReFG1rK3TetPjsHg6UyokNd6MnPPaSdhdmcJL2GL/3BSqxwTBIu4TIkmmOo+
Lj4cOMUddi3sABhTFdivCdmdzMg0u8suuo9oKu1Js4UmbTwkUGG8AfPMqZ+TvnWBf6Vlx5D+PBXQ
+UKMrze7Gr6kqD5Hv/UpLjDa5EOm5Xg0YAmse42eMPbWBmf6rJRPkw2VzJrHNxktzCXdf9axOghU
9DQ+epp5Z+NYYE6Kr7hnsGvDpHGlczS5L7GRrq3R1HeZlul8WKV/iaKuuB9K+oNmPFJypVHNGWgx
rZh92NMPp1kIN2WWiq2qJvfGFxzz4HHFJ72WhLCc1Dn4psBLnXoQHBMLzqd2sl3rrabpk43KfJx1
wpC16e4m90tafJZGEslSn75VkhbPipXytQsxbaXRL8vbX7rbmuj2Ct5Ss/Mn2oXDWSNK3XJDA6ns
rac6ind6N7wNvn0rRZ8e5hqGYzQNEVDIBYDPwcbWuA9pAHYewzBlGKmxJYQIZAYTGLfXgbSG3QWZ
Wx7bzMqPfcZJT0S0azQLIkgQHBZhnsLYRuKAfk1yRYY4xnGYicZh5xbfkjb1P/u+G9+7ScPBNvMA
xGZi46Wf0yrANRRtjEHOHualUN0WarrBYsF9w1yGlcy5TLIdAiD1fIqHKoeQqxk7M5njQxelj5xv
HrlIKT0U+aoy9dfYCMFkRg+Krti29G/LeOn267gnrTSb6hc69dQZC3AeKG1BcQGMe/Cm0T2Yuv4V
LWb4vPdYdw9muofTxL8q1H/roriko/1tQQNDQlPmdYu6YzmJww5UZwEdzqS9aNca18qz5ze27mUA
tn/i2s5InTGOrDoDU42jYtSajEI2BaOucgi7xBaQTJVUePLkIexCZCKfQzP3exPGWEFtx0h6opjd
dKcNM9AviHHOjSwIbBcQdbdQ7aNXtuAZRUxttrVG13nxNaJKsJzCH5XlBH+6QnvR22lh5vE8x87t
JiWd6Sp/QXErNzMDLUdkUoxj8jNjvUKr+6R3gfpl7OCv+K7eWM2rXV2VXx5XN8/1lUFQYm6cQ24Q
xWTgqpp9WHGOlnPj7zj6P/iC7b/VMvsAi/ri+ZfDmAbzCA0190KgBqY9ndi+j0FL9O0eDItxXt5B
6eIttlvTIsya3+k6DmUsTDRFaawlhzw0KFvOcUejc6880utFWpe7uutguPSUklJ0cujItK6qIvvE
CffojFj3Y6qXtWwPf4FtC8CDq6Zonzw0oSDjdWZaTpstfjUUWXj8rlUV1BcBnLo2xqLnlJ3sAQ4t
+AdzImTnwQpNm1sIF/klaYr5ydWR37hPhhtrsKu7ssh8hpEMjK2HtGEZcXyFyBjfNVOKmwhx6lY3
THXVycrdVL2/b6rK35ZjJOCv6sT/ILHmDx2D4qZoQixhha8dPOmn95Ls4JbLTkmyfdO4xs87bQu3
IHioDHOjD04G+xXiI4PtJw9LY9dAWlobLTImFim2H34FqKpJ7mFfOiezwPm0sAvg7zaroY6ZZ/Pu
KZqX5RsG+c5pvg0hDyLHaz8VSf1IhdVZ6p258SrmF1viodeoB4IRZRvvysHv15IYKdJIXAz6OD5L
W9GO55r5mp7IfIPRL3+UtV4duBaBETiJfQonnve13q6sAswGv/gx6sA8Z4uE1XVY5nRUY06XpXXy
c9ywfZEu/T3Psin5sOoujy9TnqtRs46N0wz7upo2FESUD5wKu7U1GHR6kaqpbZq4BaXMXoI6AGEV
EgGHqZWaEKviOedSxXBGowKr3UIFnJCo+2iMkCOSNn7i4kzwX9FTdutUNCpTmqXvWla+hCa/NBCp
/NPAf1YqBTmQNv7ZKFs8LZ5hWKjDzXi2GhRcZxqepFLfkp6IVVVyRKfpl6+qXoj6Tzz1WcQaudnd
xPO4Htv46IdDILsw6OkY3xRsjNdVYzw0MeAgmZ6axvEThvhhvo3m1CGZTI/tbLRLa029iQmYNt3C
YhbcTsMWTixxj4PhKVJj9POR+lliJuQteg26F2Qzzmbq1u//H3Vnshw5kmXZf+l1IQVQKKDAojc2
0jiP7k7fQHzEPEMxfX0deGR3kEaWUSJ3lSJVlSIhFWoAFTq8d++5bnoetyUhafV1WLvxVawck35o
Diq+qil6DANxeLmSTz29krNwMJKboEbwCFaCyq2RNhRFC9s770ZKyj7XozGennM6FuRMuAfe0I03
SEBAHgzJ3gTGJvAo+UvnT9KjORvaQO5xkuifEwlCZ+0YdvepP1ecWXtn2iYluHEtgo6Q5xJu/mAR
exXPavEHRjAee+rVnbtrC4nlV15Q17YRCnL48MpGPnhlBNCsH7EF4+ZEzYmFyYs09JnYIk0yQTEN
ejahAl5YK7Om9NtZc3hW5dYtAu7mQsO420TwxuDjZTN/xNb0NooMk++OlcozcsWfic3KADfBFMHG
RL8CaNAqL0R+kGXWbIFlhRgym3OLkCXkstQnU++5rUir7UfEwGi7IVMEelvHLLLpZNhXpHqz/AOL
iJqfrVC8kWndjfUe1tK9chET9hfU19YR6al2zSdOViWZjdUmqL5Y/IHiGTRMkl05XibWlfUlqygn
e/WD4VBEiSfmp9FyP6P427kzhfdkNwiKqzWIH3TGbm9dd6M37Mq+L9fCHz7zuZKh0D3Mnq7xw4lD
2rrU0/qtSZpa3hdbLORcFUARCYIXsNrz+dMLRjRKyNm0SzFssZRwEAWvRaB5iWhAHIjqXseG9V2R
Wyb4UhKP3iCpV6sGColtOYt7kGWRXx519X5BmkZ+vy5I+eQ2QHnBOF9SFGg/55T26Q8G2d7inHmY
S2ndCPIMmDPgKp5I+0tX2uhiMhJKc02d9Lbnsrxfoniuoy7YiqHSZ4lDc4iqEu/QNJ/mwSDzaTHX
kxm5trTHciW96EboutxUPmwCVDfTRnTaPANXmwBmqLHhEgFM1BWSkNJKD3wbMr2EZFDf2sgY1l2c
BAvDgoN/yWZmtu330XWMPUsjefOx2Bj0RNm25VPn0Tep4ij7wm6BRqAosSckgb+PmvS5bGkJVjVm
+swk80m15i8PydtNrCpBglmruTzG00ZCmqRiTarenGs+4Iy2HqV0rlx7t/zDfeAKbj/b3FDw4e99
0awE14vCowBhD9VGE3Wzou68Jtxk3DqldQafhKQUENaWF//k2rKFY7tXKNfPwrg9h/qDkzIdgQLG
GgtGC3mCSmWQwmCP2i/+ZB3sWNCYxrpZonifvcpHPMrVsUlvy3hZF5NfU+3vCK9ZD7jRWWrjeT2b
9pUizscLOA+1iNTRnzh7QSrKzJG6v3JduXNMCvuluFeWYWG6peMse+8+zbwvhkzhko8UZdHGrh2L
bk3icGJtYv+Wv4RxU3FPeLatlot2FzTengAStDagScU1ol1+BQWsCqyDQutV/V7w8nQQCU0763tg
MMQ+SbwG5lo7EYX/0Y/Lpf/7RCP8og3p4QuLbS2xgVJFmRde+kb24A9BfkFwcL12XI+rksaGkASx
wSEGirOdXYTc8MuERMzEvUW1faPi+n424k+VAVyrDfewOG9jqe7JK7BXMzW/Ndli8Sa0/IdQQI0I
cblsrcQn6s0hUquQNQonk7/XanQi87eyPAx7Fsb6z9Bo8q1pRba/dkDVPhUWe9m+j6Iw2dGH1j72
C4rec21fm/T5qFGruxKQPtmDuxwf8Dqx2PV8QBLbIXHmcssJ1Adn55jUoBUpuUuqgh/tvZ4vcoOq
e3YffZT/G+id0aHpQ/NpjMckASDpOv6GwfmcnRKBvpOlfOmmW+0cQFZ3Ke6+cw6SiM58e6lhmaxL
vWWFvyIFjZl40NXUzBuwEeLAnTTb9LXMt2qpa1pIDNblxIHIkD0gBpXhFbVuVNmwiFZ8qlgjNsRd
P6SVuyyxAKFbKcIDoTDNVYTOcaughFJHSj6jios2pNJ8RjjGjcDW86Fs8vBuytiaPZoOiSq2yLqI
eKk3M/SjlTS8aWu3NTX+2bZXrt9XW89NjLVo4abnlvM4ldGtyTKEA+ouYcKtowDDZFZi/BY3Ki2f
lvrnrlVWeZB4uchINrOdCX945UODXgFA9Z+mcWw2ajSum1SwKLhUGDSNPPrnzT0CM7qZ83ak2o47
OdzJkOhsyGmzu3SG+8X1btn3ljFtKYsqpDbZY1qgVjCd8qFcMpcjU/lbZWAoEnZNiYsbe8MeTsEs
r1vjumq7aG9AMDRWIZMFft70PccAsKkUpOja0eEaWBoFgK6+7BXnVfAp6TZsUR8OairvOU+6F0qb
mt2nMC6hJDt70h2WT6oPd5Wsxa4sknCt/fGhmLi8dWa9j71x3KrAxBYVYUSFAQQt0Ahpgfco8kuN
CyuzyIlQRPcRKmOLBfdwzrmkvqiq0tg3adld8kbUKraz/DnUEfBsLPyXBUCKVV0NXyrXHs4SaVZr
YPvlxgQ5t9ZzM+9p1nnXcVv/6uklrArsrtt+jONbo2/JTmJ93tJ+37Z+8CMvNGe6KNwUqLbOjB5+
fN4vJ9cluoj6TIC/fvhK3xX4MyU4RIiGvTHs3ofva4ZnA/yqHbFd4a2mHrtJSKoicJx2S1BK8xoZ
XbN2RTU+tpxaSPnRMAjJu5yjybhJJ69kOy3q4HY2ZLN1MNpvGtGYeKD79JGT/kjyM5o+QVXntoni
5q4uM5ArFUchbh/ye9iYwwXy8vkKfDHeOBeg69aHtH6QhFlRYtTZPrG0pvOfJ3d25ogLrkPDVYU+
0wYHJmhmcWnsNoSTNWsKX9Nd3qbdzyF3Kq7PSeA9Or245Rg5ewAm+iU5Ku7okZohrZEvU9SM3TZF
10bi4QTjzaAnTLeCFujG4Ndv+oZU2Mluit9lJaL6a0UqnbHOkAP/Fn3tsKih5MJ7O6ForUi0itZR
NILWsduS81HVXjVd1Me7blpEHxmT1FvFpR3epqKc7wAOUJXBbMlhrBxDzO5hHcFGKEi2YTcTMQeZ
eM5Nch8T8CnoB7eVXakd3zOwEn/+UTlTt3fmaEFRYg9ZScKs7omNbM8cN9zo2bsVBQk5ivtKrGf/
TrtWu0Hyal7IhvbYVsZFD2RMDpbPbRI5iEF5b+On40Vgi8eq9LObaOA4NPXp5SD96s7qhd4lpN2X
tbyRxNqt4IXD5fYEuQMplvgxoEudQzaixEDVDFW+z2qkAErPFrSf+BAaYDghO93ayTjhpC+3dqFu
igXfrPovEWfawNdb2x93AKUvTP46cVJ/K33IYTimzCgCJpyTMuH6h5EER1NQ1uNsuK2SEfuX1RvA
5NkdAUy4dnheh7pfq9GJueRMxsXchmRQdJHccwrysIEP9kWYOIyJdnfpGfVfRTvtqtIk4HkewCVC
AEUyyBHIpwV43sP6uieEA7xrCZHzW0tWLrKGKug/zYvBngiD5FuHJxDyeOe78GCDbNvYJmlSHG4j
FCNNcGllVfeFA9id7YEZ49ASemdG2PYAq9B9JqRQsLPp5BdY+XRLgfu+tOXIFXi6Iez1V+kIGtHG
wUz6SxNKMZP0uq6gow4NIj55aZTNQ1A4xMMqtuhCcm+EgyiJSQqM3ZgY1ZMraA2vUG9fp0ncrgXU
dkS6ebJPcqIp+5FNG3k9TkPtjZn3LWsUjQEyphuyLgr7W4Pj8nnsONlFYYxnrRE9/DojO9gD0ZZC
FONtWQCVGRo9bHwKkJfuQOWZOF0vfI7mZZYSqf0J5+i8SsciO0QpHK0qtjkPsyeqobvJI1M8QYjn
YB/FaH1qHREv40uaC1awsw1DPFNlvTfpBYGh4PPggmD8zLUDlYj8A/8pr5gmaTnhUKy85Gx0Ckyl
MO2+RMTeojiysl8IKMormU/JY4xalraEYRwKQWqRqABOOeJH5XP69aC43IigeNaZlldcV6bPJrjz
M8TTzd2E9mffImL57nJHOOiqrm9Ms5K36OrFBVa25JJI7OaGVZneRUOcJBVOQr6bYjioJE2/d42P
Fhhhhj9iSpPA0bBnNvqyEHN0nRvkpoUkkU9uSKJiYxG12fnm52RU3xMSjS56wFxo7NBzwwe0riGS
+htnlHd5F6YDJvzM/gpVE24aRrYHvtc1XdKCmyVUQ3TRl2k+/IZCcYA41V3A6CKu3OkTIoF01fSE
yY2/BkK3wV8AXZFiWtC0zcbR009D9d22javyztcVYv60i9mxrOxO9ROlRdOzdqQv+RSs68l9SEr+
xQOag3VGLs5GqPQzSk3nayfTdNpUbbJpO0//VCxw9WpGf8xVms+LGj9Fqna2qn2shLiuyKHfWnby
vSQAYtUM0jt3o/ZXC6WmO6MAle9KQ6sHbmBia7lhvysT3k4cV1+TnhbjYMR8Np5HME0+PZUG7lOf
8tDad5yDAIx4TT1IXlBjWyKA+fanZH5WEXpMmscErZLW8aAgzCSrNnOns3Zwv0ba98nRoMvhERn+
lBPBuZpD7AIzaR1cu1GeKBWyfsf9r9LFUNSLHI93SQ14BjG4szsTJZaeEI5Ajok3hW3Mu6E10duT
9aTOILJQfhntttgiFsvP7L536KdjRoRcqJbwWDrGnXuwbH3R1QKZVRVIfeaaDlkUaS33qjPSQ8xF
luqHFRymHDeztnS/q/3kwsFgcy1KnIReVMHeAJLRFp5aVyZlHScFJ+EmkXdLRqSFykQZ5KuJmQ7U
HDyKjCNH4fndOZgU94zjQnY2z15Cuhmaa5MD1zckgAghBaVeRVGdcx+Yvhq51NZpSA3JQutzH7jh
3hY+Yt6BKiPrthl+pWbCwchtgGvQvCf8A9JWCyfzPmv9c9+2S0KjxqtSRT/iudILmSaBMsPhzyK1
b5sglqiI2eO+Y6vGPfMIBNxWqCLW/Zj+cLLhUxVzDwYMgEqu1ocWd/hZZ0iN29+BwdxOj0DWpk9j
ZNwgwKYerfwnHQtikErzucekCrPICdexuWiHa//gFsV1kckH37da5ExtsWEHbLGXa7AEvYN30w4h
EJPE1dflvWCbvhvatN3nhsToHpnJmW24JYmkKKFIqMyGJ1FUd6gNnHVCBRHR7NKBnajGmsnkr0I7
hQuG6qnO5GP9Z3IUhYP9mBU+bqd5W0ac1ISgAuUnVBpXnecZa1Byw8ZcQipMrq9x4258bZM6DwwR
eGAfn3HWZtlxZ+8THizJXlZTziuNJfEt9qB7pgVSwxgHiWE4Z06TOJd4z4qtF+IuQHALWRTiq138
QD6jSJuWzyGBAoBo0yvTiM1rrQkIj2oJmzYTE1iCwt35eGrXpcOJBlUI1/JOs96gwIXDBrsLMy6z
lDuu25qrKLGq20HU9k3rIbS3w2lx/Xaj/oRqnGyAvhovOXrBuRmNH3MfLbUhqExM6puqrTnrTElO
XWk5a4X5uPdnHH9um0z/gVnvfxuZ38Ua9z9b87Y/9LefZfPSmrf8P/xlzUM69S8s8T7Me6kQWDnu
/7eE4tz/18LXXwyjQsDnWP7Rvykh1r9cJLiA+yXKXwlH5G9HqPMvE7OqJEQIOZdy/gkixHrty3Ms
T7HQgPaX2EF8/mVHdlBjLHWU4ubYzmm50yp9tHHaNDmbnUTu7R+oQWnssMWnTMFV69kuiDpCikDn
bT9SmIxEszXH6fDi9b3jb35tUl1+lW9iY8TdjkdVCrH86h/f7smXbv/v/7H+KyvHwKt9w99q0wM7
NKaLTaDzt9xPScbC5706Pd7ivX3himVAJJa28rmJ4JPkTwGS5eWAwSzZ+Wwy3GP22wXYgdz9miKs
GyAkS5E0hLYkuphNnrAU19TceIkXNMizx0+Paarti9UY1tm1Bu+xeK7Adq9MJOXcKVHB3Fl11H2u
0zEgDzkFI7BavMBQTEcpvlTjnITkFkXz5yjpnK9szYidA3+aOGl53pA8FK0/W9ucVbFhfY3rgOhE
z3G3baZhTBDJ6UR7dzAJEKj8JvbObS7z5Y4YGpAYziw6RG2WYhUhb3pXjRZ7I2lh4d5wpwSnuKEz
uSOuRO9I4WT7LyvbPefmiZo3rh2gnmBkks+hk1MrETJCUoHYNqGLx5nquZYuTc2kraFsBwl+EDbd
jFw36Bslkh1MGWiOR8pPrh903doPQ9q/EfUEc530ZdHtZCRdZ02e7/wDdyF1LShKtX9OzLZTreNc
KaBp3A/TTUFLGCeZp2FWCrRtK4kagjIYHUhoG+wLHaUVynjosw2qPpol2F2ZZuY8wWXBsDPSq/00
GkAf1iT+Wt1ZaFbJNU0uqqKnZ9Pivv/bYv1nMnm0VG3P9G3TdRcL+MvJZJDNlI35ZHNjpJvjAmm5
dokurlYlYXPGOsjG6tAZlAJXWaYJNCQJCB3R6d/wdkJblmdJ31xWCNNT5uvf0IqwInCPOCNoJ6hx
sxit5xrV8myeDyNJeZXBpX9FmnEN/xx7Wbs7Pb5FqMjLl+AoISl98eehHsEa5hz9gJkbZKPJ7t4O
ZE49kjaISTVie5103lzqXhcHyPkF8eUxSokg9i6NYSQmMMjxFeJZ2HBoV38RrV554V9634/yRxzF
QU0KfpEvJAyaxe788u+iDJcKvJlYkJqD7MqXjb7xHbd5Ov3k747i+pZPaUVZ7p8UlBdrVwgGE51M
bG2EPRYXU1xQ/Atme3t6FGt5fy8mGQ+DO5ZZtmADgAqo5f2/GKZOTFK4Ax6mKlPv1u895x6XmPwF
N3KpZchrf/K/sDJLOiRhu4YLHn2wSB9NsTe/YHkRL36BZ5XmnIyptWFC/VaygN9NFQJzzrwqsTKu
CWWZVgnFyZvTj370eb0Z92jLCgh3lBR7rE0foVqbK9c4T2qSa6OadlNHX3RXJeH0E6Qu+t3cLKfb
0+MfbU5/xicoGFaDa1to7I7ePKmqSRVK6tNM6nAXSKIEogixr0Ljeq4m2/1+ejxr2XyO/9S2BOLl
CIsp5XEUePmi49LAhTW7WFjBrsB7ifCrmJV4ijKXSGM1JpjlU/+upxVxPQPO+YWnQGEeJEz5g1Xl
7dyGL2ACDYAdwYnGPvqCqPS09SQda0OXDSG8JcS9rKH8nH7g5XmOnpcvVIA24fVaCvbAq+cdPGrf
ZQW2iEpv8tj5NA+JK1CP9E381VQyw1cUmYKr06O+fTbJeUqAhCF22eTk9XpUbfhosiums4OYC+yv
RiWOY+iDNWiZnK+fTZpIv/lyhcX/lkcnm7IMSevL0apJ1ZJ3SKrpvuxZEXMryZ5PP9DbeUqmE6SR
ZR8yBRv86weavYgjlgdKjJLncFX4Q/nJGEFlp5UhtyXO58vT4733aEqYUjh8HMgpjl6gMVI5Knqq
BpAb671DlYtD5ZBs9JhHHwxlHT0byzKLnvBN7PnLuVoe7S6RcpvKTEN329UtN9fQKui+OwhLvoO7
heBduiJF3eXVfU8osBzOhAnBcjOFdYUrQWF723ZhPd4OYUeDP606U16NsULviYiCLfkfvRl+LQdr
7B8ge2D1KPvoQKDDTqoGSfo2zsjQtLupxOCZjHSMQOSeHkoc7Qt/jQV40KSYzg3hz4H/xapML3XW
RTqJrXa1+XWYx4Qsg8Bpn5oCdPWavoRHlzeNMnuPyc4O12noLczcZKA440vEP22XUst3Y7AKCEZT
byfx+3UYnW1JkSkzETqWrSCOUzlo6QJryqzD6Yc4mknLM3Bqki7AEF4XV4HXMxei2Gg5BYo/a7K9
S2Q43jlamumCNom+Pz3U0VqzDMVqxtHecoTrCfNobS1qmMsNlGku1pEFD1vOd84ctJwrk6bdknAF
e7hO9AcrnDhabP4Ma/+hASmK+pzDXj9hqRGk1lVuY26I2/ukrgNEF/7UfMKXooe1dpP00DUWeVJK
4SXo0pFGdkdmRY2JPsLblVLrcs+6ubGQWgSzex4TNF/uNez2PWyoXC+w1rg4R/uQORgLfMj0rZOX
P7K5zwCIdYAOYd8mBLWefqHvPZlrKZ8/nkBNstxoX25WhYfDDSuCtRVN2F1R9PRpgs7RB6Msa8mL
ZfTP+3NR3LueK7k//zkdvZjlKJSGHCCyhdK/yC7dXrs/S4S94RYDQXRuB3m9SwF+XEIT9x81W9QH
m8U74/t80xA/JT146R2dQXK237ZMHNbRsLhsGvuiEvI8UjXRWfGvXEscop76JO3qx+m3+3bd45Lq
Sj5vz1GE/R19GfRiBS5LKJh5ZffbdG7ag1llBHX0dbztDKX+8XsGCwM5lGKDTyPbP5qnuUTXRhNK
bNNR44op7ewBOmCB7co0EYnFkb31DWHspT/hsIwXlPvpBz4+/PCXpgZgKim5R3gerejX8ymIYxkL
RfMwj4bgQSkAkOuJ9Ge4+35HfRhESE85wrXgRJapayckB8SaPprdF0917DrD+vQvejvBKeIophzl
AF6OfbTNNbTNbQNN7JZ/6gA5KX7bs5d9MMifx/p7grs2FxT4sNRB+L8O/zl6bOUYFA4r39yaaUKJ
XYSu86NqI1jXCHaJs8pZ5m/jwnK4RHYkPG7aVGJQGXBH/3aJtn1Wlo9mTOlxRveUEw5J5IBqLyJ/
jtudncTFUvovLWT5KC4/t2k652dh6iEEaxJ/KMgV6KZfp9+c9frV/Xkol5IVVCl7OQHJo9mEzQsc
YyzFts/yHbRLTrQJ2ipLE2tPRPsIZ8XKjK8xInD4kzi50b0lZMgQqTpu2xkhFT1Y5056Rvp0+qe9
3nH4ZQsyy6fosvw41FJH5wnf4G89pQ2Je+h6Nj026JE2/BTfeRBQPv3DsaTlma4lFfU2xXHp6C3g
36hbujQK9ZKrN42HYlUj1caDZI4ffD1vHmu5Nbi0dZe1mI/naDH2I9lN86Q92riOfZmOg4KDT5yb
ozL1wa3o6MLPK1zGopLp8qdd+HLL0vViSc4wlOA9YiyIodczv4r1iH6yzi31w7cpfHk2taSyn/XO
1L4AgoHb0K9TIFs6qYjDDuUHF8W3T885nt2dLXa5Pv0p+r34RQJPBhoyxdOTiLZrLazitTu4B6+Z
+n/8ol8PdbQo0PQ1EQ8wVByVzXaivLFWRH0e0m4OP1gaXp9YlvdModJiWeDO70lz4bm9fM+C8HIM
sp67oTPW3/Z4CT6VKjTu53Hy7vo2tDZpVtgf7HdvP91lVDZcZq5pSXaf16MiD5vojiWKI/SgHlIT
y4E/ksjoz604C7PAg+WBjsCOJowkcRtdsqSXt5EbNz97qxFIHn2nv5+zWvzzPzL3G/SES7lYWubR
1zQXfQL6t8Mk5o3+rqoJcRlppu8abJ7bf/rh2pTkefG2idEbqN7rdzCUISmkgIs3+VyaZ3bYuleQ
HtNrs1TZ0+mh3qyUcPqYtCxLyzZDFen1UHRyazJ/lqFaF/lXhvzWpJ3zwax9XcH5M5U8/u3+cvIV
jHM0ims4TSVtDHYRoJlkJxLLebaJyLwgEhLBQS98feOWxQwbO2g/mMZHG/tfg4s/L1MSlu0sxMKX
87gNU9j4IeyN2SV3g4q63oW0Ym/cPEAdlkf+PvQc5xP1jQxfRZ1h8Wzib6Ea6vqD1/D6MPfvXwKY
0OZ6RlntuAdiFmFQ+WOhqFfDwGjnIP2B3QJYxOi1Z3ZhTpB0RPWkBlM/Vq0uLk7/rd/5oMnV4Zti
zf+z479+EWk8m0mHLX7jO8Z4kRum/QmAcLBLdPfI6V/vHIxxX06P+e4jO5ZwhcUG9GYndgt3Mrwx
VxuYT/M6JYloU3ILPlSRZ3xne50uILvkn4Z2GlG6uOPj6eHfWZkBqgFj9Lh3LdPv9SPr1IILMtZq
g7apRm1j61sykIOrTgj98/RQ1rLHvTpJ8Sm9HOtoaTarcmi8bIZc7mBH5y7unJfEAe4JKakvJjci
nCfF1B1wMbqDFB9cm+GYPhMe6V7pFOjz6Z+zzOq3v2b5tkERKPoDr598klOo44G5Br6khEWl6dqH
YvxglPff79+jHC+KeKyL1GCUIkMlG1Bt2xZWjO20N+vN6Qd6/zsmsff/PdHy/l/ssplpBZD7waFY
lTvczG6OgHXKxU0kEcu7dbL1yMhcZ7UK0PjGdn/VDGSRZO5HV8J3n3m5LFCgpLi/hDS8/B2aaiWp
yzyzDbZoMzuEumJmtHejRTTq6Wd+byjbprhvyaUOrI6mVBS0kwU1lKGiUe6zpnN2oh7tDZgmcXZ6
qNcXvr/WJt4seFaJoILmxeun8kEsAKjgYDoUtBgluddffbPRF9KX+W6OVXd+erz35if7DouhtKmN
HG+n4aS5G2jMcFZtqbWmMwWZUYwfLP7vLT82nV2XghINouPyh8plLmqLUQCMt+f1MBvXBBZw5jcb
NHLogQBbx/YVCTXkKQF8+WDBf2/FfTn80ZQdycRTTb8s+A7F+4zEmV2WEtQTDY65Tjkrr6kWJfv/
4M06lGIpGFB4Pa5qo5s2iS5nzRvQGW4yiZhv4uTywSjvTk1Hcn+0OfRT9n09X4w4yyupeDTyl709
qdgOKiONuipwPniJ7y6sfFPUBiiZU+E8GiptOJuk3HGIqsqYIUZNCcSNu/Esw2dbBIRcj6Ivd7M8
61JdfakdNX+joY4rBBbCv9Nq/sfe3rvfiSLSlofmqY+//gqJbte0vN2k535pDk2NXtH2r1og1hs9
dPrwH/w1X4x3dNshIrUYafjz8BGomLoLkW0z3gfv+L2vkfqgS+XY5byvln/+Ym0N4DPgw2VtbTMj
v7caWJHGEJn/wbO8HOVo5eyKIbcQifHNu3O01yFAi7aa4+3pN/beN88h3V4a0g5X4KNnacGVWYXB
N4+ZtgGfQLLoKsUT+9xP9NBwjMc1hTvuy0ikasvCbtDrD37COx8HHReJw4S/HEv30bEjQ+oV9Hnh
bcYh1Bc60jMO+yjFJmLJT6ef9p0lxud8ReXMkRThj/vvrhk05miUDCXC4pmS60hKjLNu27L62rCF
7bIyMHenx3xntjCmowg54YrGff/1bMGMaBiYWD2sXvW8iZLEOjcdAIb/wSiC6UibjBSj4x0J99U8
o88lbpzQuY0nyt92DTr69CDvvj50A/wHEQV77OtHQa+pJ9fiLwXaCleNQWgXyDZHPc/EsgAtCtM7
yMH2B6O++wKpunm8PFtwyXs9Kqdw2416Rq2pS1xRaiWNM/qwnSv4txwdAVHKmlykOaVwqz5aOlox
xzo3LJaOYUz3qVbN526MS9Kd8/myMrruMYFtsK8LE7KJOQgYo2I6tKD6nZVR1x+Vo9591Q76SsHK
yRpz9Kp7C6mxQwbGhrquD84mLsadjYpwn1UTSGOUz1ekrSDyOf0Xfmc54C38Pezyll4sbVEcKYND
k8LnP7RbUfXBr9nAvZh2PqLzsE4mbHeEggweqmFsr/EH4793bmW3WIQgS5eUL/X1D4gXN3NWEqXr
2ANH1RKfegT3maY6rCl3BjHQmdYjuSrym5EtrpEun4F2VARlYYPKFU2Y02/EeveVUMygqmNxMjre
wzq3i+zR4tLPsRXRiHaJqxZdZlxzQcbdBM76y6jR9eNqXicCExg+rmnVaBdz9yDlr7YJnpXKgrWR
EA1a+/gFzdhLbmISWGFHekH/QVXove+F9hydCFasRZ7w+hVOTmZ4uXS8DUoXe+2GKjqYQeB+sOC8
N0GJQ/Pp9xJdYXlHf6g6AjQITc/bNBkm8CoeDLh2RPvtLDtEpUoQI1Df0oApf/rv8Xa3kHwQS02Y
Si1HtqMNqyjCJCEV1tt4uBXX8LrDLbC0bJdADd+cHmrZeF4vCQxl00pClMTF4vgvPySVAS+Y7o05
FPlti1chBazZjyNSJc8GTG2byaXuIBl9VWkPn+D08Evi3JvxERJxiuNB0ZgsM/PFx4jRespzLwyw
sgVartO4Tn+lsFVqSNZIiZJM+CGII9O9dGD8zFu3Gx4Mk1THFd6tCkclkYXu1idA3NvIhohEsi1z
jMqtCwJzHTjwLwGK9fJbPI/YbwjeDLodG6O49qYwhTELRW8gds1s7jmRi7ulFvkNnD+sOGvOynKX
F20DtCyvxxtwC6AjTr+AtxNZgvmg5IaigHiKN+V/OsyiSLhlpUDItm2pkvuGwuY/LlUyyqLJ4Fth
rzo+flTaiZ0QAOQmajR9nGL2d6Alf6UCXuXp53lvPgmehlVt6cQeV2s9FIZ+qxkJuWqFfcYWT6ae
7Z1dNQ4G7VHXv8XUwQR17I/aAO++SgJmyB10mNF/CskvppLoUpnnZPZtuMth6R7Gqt2yncZ725zU
l2AI671yqwpbqmp3xKen+4YW9QWLGqlhOYIxIw3ugNoNd6dfyTvXleVWy+VgUW3xX44Of13rsLVl
PTWnqXWwaFuteCBcbnik9SOvRwfNO7oIK/sxhbaBR7Dz0E3OpNvB/yCxm9RzV0//uPTHb5JcWZa7
/dJNfv3dEWwVEbowqQ2zsrzOIDYtcQPzT0uW5WasZ1godR5+pJ55b2Fz0aXSxqTnxXnn9aiNiPgI
pcNJfF7QDhAed1yfflqj5X2whB7pdChfOJwohMtU4CyMIvToAZsAp71PcXND7Gp27iFVXlV4+O5Z
bvRl7MWJXhkReAZiHPKdThyCRwoAyBn5ePdiziuo1zL6WY3CvHWNsS4Ja5HxB4vvm213+Y1MDKRQ
fCvWcUmOnEagm4jnNrWTjbfaaYwfQCyDb23qzt2KAIvI3APqGH9rftoXoPrt/vTUfPPJHP2AoxNY
Q0AcDAiwLRpqMNI2/wlzxkeFxzdLwjII9y7O0xaGROvN2VY5CWlqUHo945Lu3Xma2YAYDfuycfqL
Tjr3Ttt8cD5Y/rqvtrVlTBSwXLUoJ/HfXk+0oZYViZyxgd+YwyXGNogtHp4lLrG4xYvQ+HL6RR6J
Yv893TxvOVxz+ZLeUXXVwXBhKkNB1TFB64SgNjZJ60OpmRLZ/B77vP5elOTSzcC8CEdBQ+gCvDn9
I958XctDc2BYFBpCMaFeP/TIPItCpzTAJLL+RSx4ND1N51pXuno4PdS7E+fFUEfnL9qaIRIZJk4B
z/U8UdH9nGMwOz3Ie39Ej7Yu//NH3Hc0yKQkRl4jMTZCZFEAm7YCEOfVngn1uzU/j4jcf58ekW7x
OxMHCb3De0To90YwN1j5hH4dgEVk47oLF6UPccnlrLeJqszFn8X+AEDZuQFvBUG0IVwCHX08EOTs
1ZhJ2V6MBvisU7vOvtAYZnERmNln1sPoM12p2zKwfb2qqIrLLdiLxiHTwS6AkAclTmAqdZjHgriU
mKw1rIzRXnyWftk2t3AtAKIVhjXcSac3b7RNIusqMfNGrzF18zf3W/IMNzUmLHdFLwE1qc5thBqV
iapklTe9/RMt+vi7QJt86c9p64P1a5LPIxzlZlXQ+qIAOc7ywa6m8lODLoDnIX/0k5Mq8yoAcVCs
6syH3F7bmHWJawP0via6E9NsgRz4x9yNpGI4bgfdE5MEKLayIZzoXJl9DyglaEiOsMqhGqkSxt2Z
n2c1CC6SuLkluJUOLw1HTIh8zab+TpBdCImzns0D/Xv9eURCmmy7yo7tjVsBcbozBtFiak9S75EM
zCbtt/VQN8WaS7bXE5/gGWdmHfo0psF/W/MGm2GjxJNFEZ2jo+L58hqImcrqYe3kVfAUhza139gz
y0crCj3P2mvVZaSR1AP0zsIm8RvDSE5ysBWlvv3f7J1Zc9tWm63/yle5hw+AjbGqv74gSIkaqdGy
fYOSZBnzsDEDv74fOOlEQiyxw65zcarOTaoSOyAIYk/vu9azPNW3EzifVqtVxHiHlJAViLGPzRAm
36qOrgAQLlemnkiNAcyk78xxUG0CWCgzB05GkxZBxwTEN7x0plAhDTj2S9gn8LJUKwNICrcvqNcO
+u7pcw30ZE5YlX6yrS1DdkBQ1YZAloGK+brUFAs0d+uwsMmx7m61eg7N1VJO+fh3IVOt9ETaOmlT
VTNtbAw8JLIqgdNQojUgrpbEDBCaEIpA2UQBHOUV1BrlB17heDWYncYB1AgqmIMTzkcAosB/eyZX
Bc6A3/Cqi866BHs4GV7aqsAYwwLiQlVS3C5Sq8YgFCrjd+qkdrwehR3cSMGGfqWFvn3VIfGqVw14
JckeSSBGUcws+TLmARNoV+npjgXYuW5Ag9/SqSXMc5JFSR1Iz7WrsZR4KWt9qIgTFGbfnUu/qC2s
norG9emwdqsaT3Oy4pezwo1rDupXncF2z1m46zcmePbUg2FenUSVqpIibALJX7OCDE904bpH4dZc
iDYJBiwlSyZSq8puujX9QL2lI6R/MymYhMTR4GRfje1U3eU4p8GvC4egmYQgN2utt5EarNpynBji
sRO9NMIngAxqCsnsQFqvfEMfyGLSsuw0Uco6P66ZF50VZH1YLiooWLRUvYzpHQZIZCXtk+DcqUE1
K5VifwMTb17BsmnCLYZg3F2pD4g58x2dYFj2cRcEJJLFk+a2/dy3biB4/3pCDBSQ6BP2UC3O1s6I
lcPLaPTAVBChUaxaVdTtGoyb8SKbZEqvYMSBuQzCWOm3ljpqDug9TjcrWx+K6ATWSf5V6mX+FV+x
+EywxBiATyMBZGXj4v3mxDPVBNh6yeGuJEXOI63Bp7oRAWqFuAY6ZVU0JqtWJcLjPhb9nTUk+rY2
QwWPG/mRq3I6hWUZPQ3wQHMQmmn8BbhQBDWvTComYNOsnghFLu9Imhw0r3Gs5ovWpJa2tUx7tOeJ
gZDxpE3CezWwrHs9Jt/+yHDioV6PPfT+r9QVBDiRwTCTzRiF+vUQ+XPIRqD43HUEI+KZkAsgatmI
ynSVgWawz6JgnLGdhmaJo7Ti7L7S4ENDG6/9Btg3uUyKB46mnnGcaULWAsl1qac2g3qKHlkFsEZd
UaEgl6jfSiOZ2i2kcbBGXQqkjCIA+0AQyp06roG/jul6aMsCpkCkozHPVZO8AQdm67cOGtRnwwxQ
w5DD5fte2bUYcMZBVcAsxFaqnoBgCmbPNzqTbZLZ/bETW7GDsTxO2q2WWuKzrnStD+TTqrKT2u7g
ZqhoQNwV0hRc92o/J/21cE4jyAkDTLSwVn/o1Wy3MgY1ac9TM+srgg7Zc3ggV3v/nkShOr+ypyJJ
tqllU1mLGkNDsYPueVg5LWJKnELQbVZOnouHxChpjfVsFtVtrCXw2gQOwew7vI6eEDyHlC7yeuvy
TGvd/hisg3WvSnf6YgwBum1mUAIXI+FHD5aosDvGPcLxy6TB2AFAJs/jJ19h1VlpOl5TWrUuHSO1
TalmCW1UV8lU0hi3gQo8dkrtZpxUObyt0ySuBohVYfQNEdRwOWWwx294tUFlh0GpcaeR8lwZRtue
CELDH6H3awnMonrKV43lA/WhsYiv+TQikA3aY65g2Wc31xtHPaoHCDWtS5s1qaom2ZijNT5EWaN9
VgRpaF4QJcwTCvuQRydyg3MjSiod0HDG0k4CtwHo2Ve+yNroONQI6CFrpe5E58EyiwmqrJLwAXqL
FnhFUsNAQFuhr2XRaT8U2TUvvZjGr5hJewaeNOIz269gQ5X5aMMkmAx7ZlKq5dlUUWs7yv1iDI5T
olFOTLPmN4OqYFxx1Ey/6XaowyHK9WE9jqSc3ZMAAXKeqBNYNcUkL2v+lg+EpyQFR9XD5CkUWhh6
0K0z0xvHbsKrCYsM2mjPYg241jqPS7UkEKeCJjWoWkJG49jgznSKwTxrcrduTqJokkRwQfd3PC3N
ieKcWkScEN/gSHD/k1kdYUswrg2SHEGuOCSjkD/jlJdkVfTO2uopFLGNa12buivvNWSJoJCspEh9
V6ZqQgAdMdT4nqV042PS5DnJLXGmgBDgucxRjuhE7QJDLT7ctCBuOib6Sa+IQhLZi+jCIfJKaSgX
qQhj4kqoZ5u9hfUz4hViteGUTUR4UyRnhL1I50gFuPy1YDySGNcqKciJqmwnL20M5YtTawxCoq3q
x4rUdBOgS6SYG0spndO8ECTLgfLEewZ12H7MB+dYFSRGBx33u8oI7TmOi0qtn7KBKJ9NlIHt9QyH
qPFjtK6zX48qHcFPsvYjFn97OhVxX6jreALNXylteImgJk/WamMbNynZNRRipsIjbYFvnYG9I7cb
9mS27vUyxS/VzZTOwp8ItgRATLCJD8NcktsQDGdODMDjOFboqG7sPiDHlJl/SNaa6dgbmRVEm1hh
JL8b2dD+cFTJjigPrOzCxYNACmbVIU1Ox9hSMY04SkbWkAvytNKnymdDhDsVRjiljJUmzaD1MLIl
kLssJs6VS1cT869p5jWAVx7NCp+Xvq+u9/ezGBZY2zI5SKDS4Ij/9ixmD25fdUPqrg2dmJBejdsb
BgX7xnyUJx8fWv5+vn77UYsSqqI0UhaxdNd1roTbMNHqW4UUz6Oc3e4xKT89mQPyzmAf9/DxB//9
EMgHOxghTAfmBJaLt9/Ryoyqp3MFzsaqdDBniSTwNMn3VEh/+SQRI9LLROnjLIskkwobNY1jd429
I3vIhO0AesGDcswBeq/E/tcfxrkPkaWNg3lRNXKjBHNuVPGzATBdVwAEeWv0G2CV1Z7D+t8Pmjw8
969PWjw8ouZCtKP8atS2hy3YwmILgnxCPmSjuwtKrDhhEt59/Iv9/USNHXru/2EFo/j3s1L5qkRq
tr0flmnrrkfsO+TeELUG/CMszzXf3+ef+Htxi8/CP0BFVrPwAi6+YJUHRVPbmbuGImu89LCW+7Uw
G+OWfpcK6DPK78JcpF90oETHA7yszx9/1188YOznUCy4C4ME8/mnfvVdiT0ccVPxgHPfr88IRxkv
bGiP1yn7hJk5G6eMEDNb/+8+dfECJX4TdOnIC9S5bnFkYg/6ocsgOJJzuA/zRXmujODdP/7QXwxE
tA0CX6dhm1gcFoUSmUyTNQC9562N7DMCL6xzWJjpP59nOHLA8IYwQ6PIXny1nlKhM+mdv05dbSQl
hykXcByC6wg04TyJZsFxlowju3gO93tqQX8X+ZtUwx2yAHmTNJWF6O3PmSicFtPC9Nejq8eXderU
ttfljbyzRH2uy0zziMssT8Y6tG9tmbiPdFnhGyLFP600Nzwza7mvaf+LiZeOCnonVIzIv53FxFtG
gHogfMNiJIiCmb1ItqS5WJ/9Smt8z9AL80LmFoHMgMLiPdPHz8bc2won5jNWFv45l/GXkvCsQkKd
juQi4gML8ebx6eRiVEV5NlLHBas3ilM2S9NWkWm3deymvzInR64HUFy3ETlHJ0ptT1u3DeybbHJN
WkORf5ZXnQlfrBPHcGib4zg2dGjD0PcBfuAYmYgUipMaxlIp7z9+h38xXeASQaND7RQwzBJdAY5X
Dr4y+mswhNmFocEeKktSLS23jT0id+JLSjehAW9ogj6r2+aez//FGKJoas6tAs2gFboo4PaWz3FS
p2Is9N7+LFN8jNBCu98bcf/njVqs/s//4N+fCzaOUQBm6e2//udF9FzBZP7R/Mf8v/351xZ/a9e9
VE1bvfzr4rGs/8UW9ftjQ5rB8v95cwk+6Y87WT82j2/+Ba42KI/r9qUab15qfrufH0cs7Pw3/6d/
+K+Xn1e5G8uXf//2XLR5M18t4LZeA4hm9c/7xKLjx6e///XfeUWa8QnXLXQD1D30RdhM/vav/qVu
/v2b88mG14fGTufXRyg/uwH/oBXpn3Bf4MZmUVNnkRfTfF20Tfjv3xTxCQ8fZieWcorRiB+1fwIs
mteLvwYcbRpjPosLrA86sx9XezsBGaljyxpCbFjJ+JqtZb0uI6vcDLUufsdUvXlHXtNC3n4Sr//c
LKTogmQT87y+lOk0kHJ9IC4EpRIKbksSNuHy6psSFPDm1aO/+v3uX3/S25f+j09iNqclx4NiP/L2
OzkRxaGBliTIVB9HnMH5YRiHPUviL77OvDpBDKEfx6ZnMbIC06lkBUzHjGy5Ddwi2NVj1Rw5ekjs
2sffh43nm1+Jb4SFzqLNZOI5nF1ui10HAdUhvRckW74OeLYtGulfuHJGdEoombArzdiFoITOZpNy
LmrPUOtRyZTkGREI6VszBKaDV7suIUIRzh6QPwJkuYL35ybQUW9dKnliQ5UyAzhS5DAPA4zcO9B2
enXcqCJ4lpzRSFo022HmvtvFg2v6hBAF/QD+UZE9f0gKsvUjyqfYpDQZZt2RKDrzB5B+Za5RBUZ8
PWaSD6aooH03lCECvybmBDWl78GgJhyvnFM/pp3ttbqo+ks1ya37tum4tlAnVgKXTDBayVVjP9su
9Xm4hr5GIRfFrEuijj1+HWoVkGtt2LHnxj6ZGohc4mauwQDvaGwSr7rQlP2Rb6v1S570mQ9ffhif
Ot8fHoY+y35kacQKVyQUshURtjfD4EzxURLoQccXNwCRu3VkfnGywig9ommVpxqI/D2aS5KGGpMu
SWQQRbrSW20upblZ3H4h6SnFnamFWfMlc/p2NzkFTzp3kvIb62B+Q6WMVAW96YEKzqHsXm/YhBs0
tdt8qaCRPOV1FD0xatrHcCQUnJghuI5AkhF6UcTS60dbqycKvhq/jKogWIR0mM3tQTEmqEco9X/F
W6WZx5kzjrU34YX7GohcXOqidq+rKuhiHqZouAlJuPGgO6NckVC3m8o+LLypbZJb2g269CjQGJ+1
blAUjKajfIpoSD8MPohDmSggyiNrjJ5NkdS3NRzX9AhhRH9Roc2jqjJQraMYFQznjjsACdYwrtaU
OQf1Re37+LkLijT2EEua0L66KrjWA122a3D1QMQq0+mSYz9HhimZvMUKTbtynurEGKGwyUvNG1wY
PmtATPl1o7qEQaaUd/x1W3EmWGlsKbqVMwFlvB5m4HSead034JMhHOiB/YLDuveltSICHGUT0ruq
pEMU5Kggd17JVu3JlWwgJ0NUTCyCkZuKcJgh1spnYH8gDyHpt180gqha9De9eIa+nfeetMJ0Wln+
QBussVHCUClXkktlUimjF41FCEQ6TNkNsSLhuZ8YMLpRhlGnFk6dgX90kvFbh/6sW6US7dJqEGZC
24FoKhPcrA2FWPOr8rtGxRI5I8BouLut0hvrsG6L+yrupvuEad9dV6oVfm+NtHdXNOjsr0TEW9c6
9UHDK1Lbj+ebIXgwr9zqmm4vrOvRN0MaGJiLyg3pArz/aonOjoaTAC2FYcL8WtdK9OzUVkbDoo2L
9cj2QdKwCxQC0GKVHh8730z3hOWTDjUVQ/cFjQQVHXid9fPAC3QjYv0LZHp+raRp+0u6EuOL00W8
SS09oZ5cvRyMpwszg0CjIm/XTqnmsBZgrCIx8AfjM/tU+1vlK06/MlvRyzUTDnVe1/Lzx4jOp4Ju
SqDXx/FXxUcUkoPCE74gYycMS2pIPlseg72gGC9QRDV8TUMhSBnW671QYv6CpsYDqR5qOGTrIAjF
DzpcwZfBHSizuCRdsf+MfIWcvtQNa6AkY3qtT2ZKIjrhXjcBXyA56hJ18kjK7tZWlRJpZviBRBdu
UUumuYot+0ggZyq9fHQS57irzXjwulgXPRXxjjwjS+u/arlZDp6WRdwT0Jg+ZTPZ6ExmJDNfmQQM
GXBZimTjRiXZLQZnwmKlQq84bVJEqbC/tapck4LXrgZJH9VLBfOz7fvrTsgTbM2V2HSanZPO0Q8q
NvFRmldVR7jIyid87dngbaXBqLdutE5Dhw4i9TwKskXQt9kKJm34NS2DaDwdcjN4ibQRnkNgxt2V
kWZkqgVxiuPcoUFw21pgmPkKwI42WQyTYpsAI4czPRRu5EVibEIv0br62e/YQnuh2goSbFOabV5N
iXnr5oFOwb3PMZeXdkVym5EHZCrZhPqGRLy+UKyWxmpEvZHN4SBb4YyhRWqNnqkrYyK5WCGnAfY4
KFlPalZ43lUhaU7CN87G1kzv1CR1nxRpVt80ONQ1EQc1Hcu+aoILM3Pqy0aopTh2taDoNoUTSeGZ
YRgRpVml0b1CT/2JDM7hxtD6KvNY3ZXkGJhXdJXh4yg8Y9Sr5zLptQeqpLhQm17xY8/vJPBt0ucq
SuyWLZ9U5jZkq47I6Qn6xVOOuuqaUqdYG1mlXbEs2Jd1Wam9pwz6kQ6t4hkGOH0jrQ47TjgWO/Et
XG9nN/bW/J4HFYuMJJgMhI2d13d+nYU3Lk3b8ahCWf09MXzd8rSS1hKRR/rEsmszf60MraxOlQgN
nhfgcQoARqisPpXeOIPXaGF10vDyPUmeBkhCi6jLVSc4htk6UlngjRXlXiolu4GAsGITtrW6NXON
EdmFrrwNOtt+jKTk6OtPkJVKw6LcqRh6Q0hbE2cnrL2Aa/Hc0gOP4umBd1MDyk71eTUNGgtIDMm4
Ib6z43VS8ywt6RzFzddpTAJykMeIGSCqOlLOctcYdja9heycENKJNUVHyUIh25VfTV6+5IiGTgpb
23F+hKoowU/2OFFgkNFmcLsg+qY38/iIDdFaa00NKtujcpE/2LSzvpGUGjKxQ/PeGmVgHqG19+s1
bIueAx61efJJ3I7VoUcxSeJFbTSemtstWWqj0dgIGSjkHhGDqWcEbY18r57dpEvNOqjOx0p0BRna
IiqYiVDJ8EybhlV50zWTS7pS0KvddU4XJgGOaaTdWa1JmYgTGZjGtW7Lnrhkvea3E8xRNRu5IEXj
QEDLU5cEJMhNirZynIoayDClHUClLowGSry6k5zB6cfmX4XMW7w40MQ2TR91V3Gg6yBynFooZ8Po
0swBiKCQo0ySLxQKPGF3ZcS+E8amJhxS48vmqumzPNxA+6+2JT2VZDPQ9apXoxnHOdJrctx525Lh
KUcFYa1HCEOnMSJ9sJ+Q2qnrY90VOyx1UrCQKPq1XusNGHDY4XTLBzvWrxrdYk8EV421S51057xC
J9IdRQ08m3UMkNO4DO0yHUn0rdnYtSjE08tMWsNjFRNBtjJZF9N1ogg7XMex032v5gzblQMlyFkZ
jWjIMDWyGDQ1+c4zRDtwJC8WITpeMDXdKcGy9fd26mCpmJi9Ec0EClgQrSJzZxXUVQ0P1lU7Cvcz
XtobGuZghCvqSZ+mBAZnvZ06iPjMUl5Pw1CTREo1393QdRUuEB6126ZdFjrERSlll1BytAwVdJwl
nuxeqwFSTORZbvzU1WtihCGmih3BDMT6ApaZTjLSFBgYocUKNEVNfirceFCqTdKqTXYU+X4EA6iF
qr8Fkt3gHCfgJ5+LBtDF50Cb1nrUQrb/NCI4hLAuq0FuPdWlLeiKhHj8O68LKDdfSAek3wowZPmF
MkegbUa1jtXPfl8M5WMUxa68SgyEE1eQfiAnq2XAGsy+zkpefp6e/m8UJ8qX/LapXl4aqhP/D5Qk
Zgbo+yUJ4mdRIdWvaxjz//B7UcKgKEGVXv1ZkEA6PdfMfy9KGOITqDksiCrlbQdAxV9FCUXTPgnO
odZP6wB1CZdD8X+XJTT902xaoDTtqrjvxT/jKP/k9v1Vl6Angr2YEjeKWn0uyi6P15WsdTUCP7Qq
g7aCO6uY47bRnOmmnSL1hnOKSd5xa2obQ5Pds5pj7fCTMrvV89psNnGlklqU51/TNGfnhsKH1CnX
aMN1B9Cn8FDXh0wpbG2u/LrKQlD8oX3BkuRz1EFeMaxMAjTvOJX6n1OtJ264E036raxyFo68Kuiu
s/gooFfp6AIUu2DH7k7ruPTLC4JxJqJdbOO2TROD9ivBOlEW3kv8qg9KL4rKI+jdbBGRaNax6scD
Heyeza3T+w+RWeTPRACDJ3/12/+iJrLg2M0PFDcENiwLDDYWMH1RQgjdDLBcNpqryEy1u6loq1Oq
DZy2ZNI718VYa2gRkIBZkzHVXt+wA/QkeMobztzJw5i4/Q8CjKft5DfkLRPPamGfnqLbCrV9Twys
0Z3GYWqKbdLvRbTMNfi3LwO9DpyxJrROoCT6XIt51fRgcQpSuKfmShBTtiH01z/O9XGgQxw5GxlH
6p7azk/x7kcfuGgKYJsMQ7tPSTe0mItjdZdl4DnnvL7WuB6N5KiyzXJlDM4pO9MjJczP0ym9TFP9
tPLHB93vNjVYrYEkjI9/xUVla/4RofixtWfsoeUUc53o1YPQq3roeeFJPRp8fzX5WXGqAMHeIzP+
5afgWsE7w2OnaPn2U0qF86xtl7wqitlAY9OqjRSghz7+LgtR6s83kgodBm5KkDjyl7VpIZIpMmJA
WjaqGLIqCgObQInK6ozsef9z2IaaviIyZXxQrUr9XMHsZ7m11PixEpNkf2b6sMstWBMiKPDTxA1Y
PDfLkpcZmS14O31tg2wCdVwbKnKtss50W9VNiRIXF+jF2itNQGbZxGlQ3nZpnX+R6KtPR7gWtWcS
nhNEelGtKLr0aI/0Oq+9XEtPBrXTU7JJh+mEAsp/E9r+/3r1m8G4/WC9CqP88fVqNf/1P0rowvjE
GgBI3qEHwuJClfr31coWn0wV+wm+GGizFJWp9f5RQjf5I+jzEHFmzi82ZV7zPxYrzfkEJoU+0+yd
/ifV87cjReGy6COZSxdV8wa9OwoCN7hSc+AbIk/sbdHvZY6/d/XF+NPggBIMpgRXMOsLKoFBdET+
bHr06un+YkV47+qLuS3pzCHzO83ZJejbPLuNByrERvmPZqq/nsxiqg5sPaEd7Bq70id8i3TiC9ly
SDrs1uev9Gr6C7OWjaY6mDuzdu9xTN0zgdl7iu3vPZbF1OrElRVJQzfIf/opTz/rQRcfdtvstV7f
NjXInvQeYewUVb0zSaNfJRnSzI8vvvBq/PXEF/6Ifg6jtDvF2I2Qyx8QcLenldrMWJPBPirofG8w
/InZ8advIznGaxuy5z9aMf767EUTpIIYzGpkGzs2oiTFx+Z26vTnj7/YOz/Iku+R+W5Z+wM/CJry
XeC6NOBVSrOHXXwxgNVEUUpQlmLXIMTBtxXs8pQQ6MMuvhi/+LBHZ9BSfYfi8bmU072VipfDLr0Y
vI1W0Rzyc303BfySk0m1pNf1w2YGazF2i5aLRn6o7/A1GUeFhlQVOl542OBdmpdUwhUDo4n1ndvr
W60PrsPKOfCBL8Yuro4qzUsnu8oyTtCDHxhH+tC6x4c988XwNQVY+EYo6dXYp2660s2ivmpH+DMH
3v1iAFNv6Dqb+uNVPJc99WiEQFyX9x/f/EJp8ucQXVpxlZY8Ppu631Vuxnd4Jdx1RIPkuAOtRKFQ
ybujXqm1FwQJ/aqLCXFynQZFd5wNtw2y1bWplNAGP76Zd4a0uWjMgqenJo2wb0fT7rgKDWdL6FR2
ctjFF0O67UY1muxQ7prUv/U7giGtyT9w0TQXQ5rm31TgU3d2pkSEacryiUTzPebV957KYkwjR2hm
30e5iziU3xsJBfAh8ff8/u9dfDGmOS1rppIN5S6PLGxV7InddUzFcp9L773rz//91ZIsqW26ZpaV
pPi20WmcUa23ulDcHfabLgY2NmfsU4Nf7HIXQ0brGv2FOYjxy8dXn5/BX6e9P4fGErcgegQIJLXY
u74rOcIGIsLGlJundEzC9ccf8d7jWYxtATs/9MfB2Vm9ufGNkCqEOPSnXSy+okc5UZIXtGstHHXC
RQtc6/m+wsE7d24sxmoxCl0KjXhm3FUXlp+eyyD5dtBDWWY25Hjs9Yn40J0eS6TOitmOD5VfysPm
a2MxVmmLAUSSmr0TJA86yt3Q2JuPb/ydF2bpvvahJUs1He1dRMrSxk9c67PepVSPola7//gjfuJS
fvFSzoeg1wPKUpzSF1Xt7DLbQQxOvB85ss0tTpjGE04UWWvsbfnnqOi9jlMwUVfiWA7mdD8KopnV
sdSOm6Ak0SvucusUk03Ngihpz4VDch3U9ZNKCZmWZ3HT4m5yooEEw9JoTiqZ6e7pEO0TrL73/sz/
/dXEQMk9qKTi57tGn0Z09HqDIyX394AZ3rv6YmKguTZnBU76LmpRDfT9edLp1x//Au9derHcd70g
LkmR7s5W+gdhDVfTlH8/7NKL2SDN8ywfp8LdtSo9Hl0td74NIuiwiy+mg2zMyV6mf7oLTPvMOsPz
u2d9mhfQX7yRS0A7bGTdod5q72DhqJdmmZK5rmoTdgWp0wgq5COJh5DbFe2fAaf/nJiXojTRuG0W
JKW9M3AvYXxMk1N3giIYNIO5PuhpLXXcjqF1Jt4Bd1fw4oO+Ty/sLj3sVLSkUGiUoMkDqdwdqOD4
biik/NL6VXfYLn2WBr4eWJnus4mGuEi+vTyVevGNaPA9v/Q789uS0IPZODOQDTm7SkujSxMsP40o
RT/znb3VP+29z1iM3CQsW0gtwtl1RCx/TUaT6HJLV1Z0z+u7JjeLa9upui08CwQfoVZOxwnaik1P
yvB2ikvtKhsbgFaFbW2GMs6fD3sdFoOeQBMlC0qVFrXAlWgYybFmlQ+HXXsx6hNqlJUpYvYAbrJ1
oCN7ZUym4WEXX4x6XKwOwOmaTQDmuSOjUOOjsHP3bJDemQqXCURGUiYigtq1623KXGacWkdRUcWb
g259iU2ZtD5ER9BpHDeJdUTH4D50MJMOm8aX/Q7RaaWi+5G+aym+bJLxp3pP3RdN+N6TWe7Zw0G3
iQO3dkGSNidZWN2nrmwPW9yW7Y44aI2kMrk4dMUbK9NBRVXmYS/jzyCd18uyacR9ihhxN5TDWeyW
ZE/K7ce/54Jt/+e0vYwW6TqaYAUa0B0BUelZ5fTBk9Ha4a3lG5UXt7EtVvQWmxv8ksHKKSISsyey
DII8uyPFovE0a3AeQjlK67DBsYxrcJKWRKbMTHeAXYm27ED3XEedYR34Oy0GNnIy182KNNtJ0zpm
SX+aQCYceOuLca3JBByVYaW7ILfjo75GyWqo6T5E3juv709y3qu3wMdvqCiOne5QylkXyD5WRWDU
hy1/f0vMirXaCjjp77LcuEWlfRySyPHxK/befS+29gROmrbfcGk2wudavbI08x/xmv98d3+Cl149
kcSQVjBZWrpz1fRpiqajWksOe01+roSvLg3lMKsbe5x2iqI+5ciqYGGN+4h37z2R+b+/unjiVLGK
vBWWhIEito9RSvUwng57C38WlV5dHT8SVCPh+Ds8rv5aQR/jpaM2Hvhr6m/vnbgWbdRwOu800s63
A93yVRA7+zoR8zvxi22rthydIbxQ6avOzjfUlyknzrZPi/xGkqOxFW0vgKdP02G1p5+1+VfPqS+1
zhgwX+7GNg/OCj3INoNI68Ouri6O4q4D5xoAQbLLdU4Lit/cqXG9Z9J+5/1ZOnrbABplXlOgIDPG
PoEgG6KIsv8Z2PLPUbVMgwu7lhyk3k92ip8i4dO7IzXQ9uGW3/mB1cUaPNW9ZgFk8HfwkWPdi8a0
vcALms6y6h7dp8APP2/jUHocNPuoi523ak49CtGRbwNhpV+1ukYy/VjqjXfY9Rdj2R2lX4Ljj3dN
q0TAI+QRGmTtsN3WMgNwNhX0qBYTdM2lnM32o9c15rDnNXqvC6UuxrKKZTIWhULRRUZEitt55MGi
T45BWvlHWVg3p7JzRzb0Il8VlWu8NIXGru+wB7cY6sDl9AROSbzLGkAHbbIVbrXHvfTe+Fisw4mU
qlSHJtkFTrpuQ+Nl8OuDtmKEwb2d/jIllAGKvWlnpFJZtZHutW122MxN8Pvbi4eTMhhIY+Odo5G5
buYBie/6QfOR5i5WYZ2fTu9BeFzqqvFdSTkbFiilD/otYbW/vfHBHrqStQyZbt9hie+DS2vI9nEU
f/1rkqv19uJM+PmgFnFM7zskvITmvvm1Gff67d+7/GIAO+iUsRJYETuf8Lh0W2w2xfEhrzhmwrd3
Xk4p4ciOEe1Ue1T1FdnxKrvpSDnw8ovhaxNimeJ0pp42zByqxr1th+KwBhcWwLf3DmY/CYNJHXZl
Yn5urBRAPCaPA9+XxQDFEjBRHwgwKtUO3OsRe0uOnGF90GNfmqHDkpdj0jRtl9qx8X2wydTAeOx8
Puzqi0HqImo0ZK1OOyBriJbkjsTSPfPW/Eb/ffeDSfHtM9eNXOvUsmt24VhHV37VA+czo/S+svv6
7rC7X4xUN7VasgFks7OtJL5WZGB5YZYZD4ddfTFUq6HQUSva9S7kpLitstK54FTp7JnC5nv81eNZ
jNQw6GrFVmW9s0N45GQjp+sYavTxGPjtMbnnyb5MrPl5/+qDFuPW6iPTb6qi2slGtYiKruxHOyvK
zwOg5pvGkGWwKloj2LMMz7f/q09bDGPIHGUAJs+51CX2A1fxlOiwgwbUkrcvlIgtwizUQe7UFmU7
KMLBk2anHzaKl6DRGA1qHGSac5kU8rzQbjUZH3SwQ/P19r6tAg9OIA3ncoqxmGFsOgaQdJjSQ1vq
wCLsQ90U5ty2MHDFJBCm0tGvDpuUlzpMI/dTsxRCuVTM0Cvq2qMGeti8tqRe5MIdFLwdymVsF1t9
Uq6IGD5oF4tY7e0Dj1ofohf11EsrG0iT1VZw8w98IItRq5Dn1LcV4UZWm9+qBQqMLtuXafLO0LEX
A1WFRBcWoapchkC8PeS/CgEFxb5p4L2rLwZmqovIqhJTuYwKF3dPgtkmavdRyt+7+GJoAvnCBl+3
yqVW6j06WnnsG/G+1ID3Lr5YX7vOjYJiNJTLQunvwXB5QRLsaTe8c+mlwksPYr8b2aleSqfYqIZ5
Emf514NWj2UgntXWmgVdWrms8+RIaz7XUEcPu/I80b866nfw+czOGZVLApvPu6k6IkX4sElwmfja
OWY1Tj4jR2+M666yCM/Fj33YbS9Gpaa2SYsDTrkkZOliaIdNWlo/Drv0/PO+eiKBLpqxcBuF1qAT
eJnZfjVr7bDZ21qMStOVYwYPh7cPovtq6ocrQ2/vD7vv5Zgk3ifta14/JHU3RCbT0ezs5sDnvRiT
mDGCxCKx6BKL06o11W00igPfwMWItPyqSvTYdS+HbtRX48hZo/0vzq5sSU4cyn4RESAWiVfIrN1U
2a6y3X4h2u42IJBYhMTy9XPSMw8udWVljF67HSql0F1077nnRGa/cjoVG6PVYix81NAEKdZ+Bb+o
d0BN223jsZXuqnYKGy/yywIzlMcJSBWgei6ku2dciY3PQgQjIGPFriE3VCB/8NbhQqZ4bmUry11a
SFtNpfGKjfeQW0YUBkdH63ZLYssqhVFw24qmBQahXzAhuAOgBYZRty9p2eVYRUvaCz4+7gREk4EO
X0CmfAnYdNrhG5mmraeezuBnqoJ9emz3/kvD4+5qo/sn0JZ5R7fdW9applmlwyrwB4ZmxRhIPGZ1
gvzKbXXLPOMhQGYSJcDc1TUmR2SQgR/E9ataBho3IPo0DR0eOdNhLjF1nW3d4hY0bVxWy04AuHDH
zmNwP9TpxG7BPXWpwXLmXWRDszqM9i27AIgS4y36ewwhwrwHd+wNaSGW1fWQSrtwOc/cHxukNfR0
Ra1zBG4wbA0yIlRyj7MXps8gwoGNvf+Vz/0Ry3aho7pvvtmGR6VY+xTtlN5DIuOHbPb4QkZ6cl1v
mIGN1hIgaEXbKAaQJ4owxXxiAjvsYLop+LAHn8apA0VFGrOrVfqgc3n/V53xSKe5lj/jbcM2Q8GP
fYqJ4TNaeU0uvemn29qhtTbl48LKUT6C1Izc6DFpryBAE7pF88iyacpjL9z3Eq+Oak3vIWx0C1ky
tzbbfySYBxSX8NSuTkj+ugaJQOl/2gO+OzU1wRvx+mBIUpVeme4GxQ7+HJnlLwyfigvX9MwHtQFW
FbDlIiRcAfLXPo28ejIQAnC7LDaUaoG6ExgRJvUY+yPJhna48vn+3emy2BiqeSJLNHKhHqGI+rP0
yVPQdY5LW5arNeoYmLJTjyCxATM0GaFo4AX6QpnkjF+wIVS9Mpj39Zh5lMzIKlMC74/Gh5QDMzMa
R26nY5lpPwRgzDwVsqE4PGSJjO4DpT+5rW2ZaRB4ZCbbuD2CSPHOK+lfOrmk833uMlo26iGixMss
WLEqL8mUDh4SFV4asD23uB12x7FOAtPU6LJvPItk+wkjPo5XxrLQGfBVY5ZyAfpEP7V7+Z3OZHD7
ljYQah01rUCTkBbTOIMXh6iPMXOtxdg4qLnZdaMHkRZgrhmybZbToUkhXOR0VWwcFJIFSIFNcoaS
OHvw2fZQ8unZbWnLSGVlCHQKvf4RPOEki8DtF6LS6eYUbRDUaEovGcd0eqzj9K8qCk9D8tV45bZz
yzYx9owULdklEFbjU4NaKQfR2/tLn378GxmBDYLq8TXbgCOC+kvyL/Rwqhz8e3/pWSU3PXWtl9rI
pjhd46TcPPwVis4Hn5Mr8MgsbmHa1ryWQbJgJqXkj4k0ULMJmtwIIS9kTGdcwG+egj+qBbwzCrip
AS04EOdcNx7DkH0du8EZQBbwOkwLBTb6xdT8kdQU04/odee/64Tvf9sze7eRTaLvGbi85gYN+vTZ
q6AJxMAz4ba2VVcafkt1gvPicd2b6z0uf+4gVXTzATa4CeM53bQb1jwSWX9sYv4r3nrHRrONbiJt
gKYYNc2jKjX9kIJS5q+oDr0LkfrciVuGmopGeKBJbR4T7n3yxfLPLI1xPBUriFLVgOSn6ZvHfhxA
EQcCnJNoTeR2z21SchUOmCIK/fqxY/5XEHt+0Z3q3XyjDW3SyUwxfT5Wj+0G8PpSNTfRWFaOi1tx
1FcYejfqNBHrNWXOVjCnJH36xemW21AmYPcIlzF27jdrn7MYsnF8TVq3rdtgpm6HhIRhpixSbaAa
BbKa49pujvUUG8xEhddvnlCou/H0O2H6bgzEk9uxWJEUIjpQZeU96kBNcj2G0zPtAsc81EYtGZNs
ZlANKzwe+0e+ztWhnyR3PHLLQKOoEW2w9RTlsfQranCHwSQvbocSvvblgwbPfUkqWkAyGySZUCPK
mtb1xMnrxYEZSKN+9coCmjXqJk2Da2/rHNuwtmThEEmAtyB3WUR0Zd9XviW/1gRVZjfH5VsW2g9+
AFJWHhUQCWNXIE0LjrpNf7mcOpR1Xx9MWSvuLfMaFujJvtANCjmDccrQwRX1emkCYTeeLAm4had0
yPqc8MQtQYcQxOulwSjIPYDAlsLrIgkSyzVLdC2u3I7Ess59b0u/Z9VSQFnn3otOgSh0quaBqeT1
vseUgzipCpYi3vz0cdpDf7zqqpm6of781DLPDQy2PaBxc9HsbYveTLNAckd9cTsXy0Axo+V3+xjO
RQgprCwM93/TzXe8hpZ9jpCcAPaYzIXXk+NaV35GW+bmEsEWaZ069HGMHwZzsYj5ZtfeJ6h0f3I7
E8s2Y8BghhW15GJgYZ0Fe1idJAKfnRb/DxopZNE6pd1cVFJeQSjmW1p7bs1H3xbTbpSZV0wjqiLh
kQAFcwc9t9At1fJtNFIahHpvK3riTY1eIAj3RI1wcyq2tk27TBMol0tVxDwCCVTAdHALNa3YKQH9
j/I3b3QCxCAYX0Gs/I/wUWxNltQtePrMss4d6M/FNLEqxrBeIezZ0Xzc1We3y2JZZwCybI6CYl+s
IP7Oma7jnEyVowkxyz4jSMDB/nlflCmUf3V3QMnUKXP2baQRB9PmFAdND6wECOv13wSvW7cjsYxT
gxwsnqFHUahkra5EtQ5g7wvdFreBRiChisaZr7JY01I8iHYhPIesYy2OTpu3sUY61TWkzIksSLJB
tZGTSG3XGPfe3YA7oIZ87RV3pvwtHENZzKq+N1oVkvn/KxRyVgPidKH/WxTxbbgR2hXKgGlOFl3I
QSEdAKEJQvbY693uuo05ImsVdl48isIM6Efm4bTKXwEUKdycOrXsNNh1iSGYpS9iMON+8YYyyYwn
iFsOYCOPQijTgcC3EkUq1DMUlkHSPn51uzOWlYKwkQ7bwHUxbt+l8n9GEXVzu9QKobuKS4gyY+V5
CXLo42Zy8zO3TVtWilaZhgRbowvjT2DWjfycg2fZbXEbc8QTWi1ElnNR6lj+RE1kf8FDwC0+26gj
yGpU0PzGNW8Y5vurcPuc7LFTfQhSUa+tM5lZ1bAykgUI9tOjUN16g7r8pVmaMwZqQ49GqIZA7m+f
C7l3d/Guw0OdLo6e0eaV2nxvXjoSDIW/l3G+8/ajV6X/vH9Z3m7lgLz59bF4C4ifQRKNtSFycFfO
Yfjz9PwCU+fSOybRNghpCHfWNtEyFcGUQGG7NEu/Pza9ii8R0Zw7fctMS4HJVDXtU8EqD7yiA+7Q
cfOi8MIZnVvestUNvO1qqZah2JPqsTODPID10g0PB72i1x+g1/XGKN9VAU7uD2T1HpuSOw1O+jYU
iUEIVvNdIPcy/Dk103UcT24+14YixV2/o7vYIsZxiNPg4fgsEu/H+1fyzHHbWKSaz2aUpBkLE0EV
le/h7XpZpe3c4snr4951tdfQqx6LdgzXj6wke77xobqQep2cyRtx2sYj0XifwfXhDcUs/bSHvq1h
3/umXutMzFTn8aS7nIukc0w54tOv/KMZsKt1LJtRjIW3QoakhAIHPzIAY6fD+5/iDJsOfMDrPwD5
E+ZHoHguhpZq+vcejL75wOZSfkPvmukXkYwGcsoLr6i8Bv8d6GTAa+IPXxafkukuon0o8ibw1HCH
Kjfo3lGc01s2Dy2HhwnCPZ9TjtFG1hrvuRzbqiv05D+vakqX26XcqLhvvDnU10bWW1Y11UqyEdTy
vVs4symsNKH9NqxkOFHaXwPT/W1aL73uz4z0gYv79dmxkpkQHPNjIUe9J3dr2vvsr9hr8Pxh/Qwx
SJ5s6qXvITB0O2g5dldTqcAit/QqvJDznvHuJ/7yP+8HZ3IpJwaRZdpMOj3OTK/+Yd4bDtkP7TE3
RI1vY6r8vg8G1YZjwfbokAaSHtoERHnv38EzFmtDqkaPCM1aMhabP+hPQUdHKGBU6sIJnVvdSgsg
TQZev3YeC83r8VkKEV41nm6/uu3d8jYJXfYOxGKqCLcSHP3YdYIh8Nxt8dNH/8P4F7BcN7MOxmJE
OzMLS3bXUc8tPbUxUrvxtp3MGw69KzGokpouwzy2GxsgiPBf79xPYug6ynVErSRWGaniW+r1F478
zJW3MVK6nIWB6s1YlHsX5z4KPLcUklTXoVjLCzfyd7/yDTcfWZZNui7ywcAGtwt5sr9bqX4ZUcob
OEuMz0Kd6y+Ql5b3ngcxrXX1t0y1Qt/o1FdXwajrjwLy34e5G9BDXDlVtzVU6e5qzKZPWYD/deEg
zt1sy/YTOovWD2lbmLD5uIdjfYgNsNROd8+GXAmaenyhMBu6dv/W1XYLCZhvbktbVe4wNGKvt24q
IN971AkE0Hs3/jD8+Nf3jnogD45VPxakZ+MD7kZ6o5WYL1yLMwdu01YlewBFifKkaM+XDz59KmPP
7flv463aNenLXqdjkY7BM9V18uhRvrm9/W3SKkw2rgCtVigXhSuS843JHFQSz24f07J0iE9hXLhF
xSiFhlfOIHqVaYZ7/v7qp+/2hh3aCsd1vM6TV1VT4WtULT0Rmw988+WdiuPuTkRhD2mzRTtB5FHe
fn15ZDqEgRoQh6q6/TV1ncmbcl2v3/8l5+6OZayqatdQYYCqaMvpCt3FH+B7cHPlNvaq6mtmFGim
i71VBwb56aC+JKtwxtfayKuqAs9SH094GHVemfdatNnm9cDxAirsFuRs+NUI6RU6rcNQRIF3h0f7
9TTtbs+j3znvH/EzrIUcUh9n3lATf2lRkPm4JsPs9kVt/FUU93Xddrj54Or18r5B5dv0jrVMm4Wq
m9pmXTw4ssZ4/VW3gPKYVszt/WUjsFAmjZoa0hh4rtN/omqBPuggGrd8ywZeLX1Vbn6L91cyeesB
ZCBNNprY8T1kI68w1eONpNV94XvN/Y7Jdox94rnuZKM28mr3RQchCzQE+r3+NsBGVfd/QtD/3/qu
Dbsqkcml7Wq6Ihm9+U71aY72+uR2z23UVTWU64L5vb5gYXQAzffXVnZfnI7ktw7MHya01z26RgxL
J4CLHZqu+tlDTO2Cdz/jE23U1bhAIEu3A3yiD/JTyJ1+VztxfFXYsKsQXPje0sB19bNqb0jkPbGy
X9xaGb8J3v44FjUtZSpCXxZG0/64AX8F1Ujm+DmtkFrxYBji9lQk9eYftK7u5UjdmnU25kpAa7Jb
120o0roOrxddQQOaDfTO7bJYAbTxFpDXrWjABC1iBEQFb+U4uAVnm0BqgwhTyKtFFt5w6KIISkeg
dXS7hzbmKuoZgxIv4oRv5M+uVrfNBpocpzOxEVeqnkC7k6K0yMMtAw9PPlWOKboNt6obsydeDDeu
Ff0Sk2xXpVuGbhNHtUBAmkAaXBNIoGXjSZ8zdTwP601bDkslh6bpCsaw5jCXHfRbLiRCZ7IV/+Rn
/rBKNpOWQGwPd6RKkalQrtdfk+Zjtsz78uz2PS3jTFcKPrCJdgCizd3RY/xxjZfRLXbaHFGoo6dL
mkZdIVEx86LyVpfLV7d9W7Y51bvciI/YRll7F24R9L3Hf95f+tyxW6ktJF8x7AiJiWLAG/l2juSY
cxSjbiHQ7bJ5aO9ZkCve+3odlxIJy6LIMYAs7gc+DE40LVjdeo/22+QL1In7YmL6CsKxNZAjXePi
cbE4fX0ng80LkJ5XQyGr+LpNDrJ2mrvFylbpSU8edDPbpi4AA/KzTqrPc9u4eFusbVmplklsMDEz
QLd+0xkb6aMKPJfwhrUtK21mw6NggkdE5ekbiIk+NNPkkq1gacs4VUsojbduKFinv+iNfYqn5sf7
l/y0u/+8RLE0ef0dQ8PCGWqSpxYR9K/TdEClO75wIqeL9tbalm2GEDpuxSCGYgz8IU/COvxEoah9
DZ3F9MDicgFBve/lYzVeamP8fhu+9Sctm43NLhpFWV9047x929SC2d5alPyoU9rciwbyI8wEUzZ4
895lk0jbT+nuI33t6fCVT2z9lMhZ5yiw6Mc2KMV12/Ht2RfRfKgaCsnyqcv7dthzlabtw4x59qxt
B32Y1MCum2GCusmysCu+ld97Jbxrf4N8ukuIgUSn5S1YrCsoq8qhCKHYmmFQSGeTnJwC+kkA9PVF
SIcGas0JLsKs8OLzd7pnfHIitMHilrcwKTDOPojdi6SqwPcJyagtbtuD0xW2gWAdhyZ4SVtZbFtw
pBvhWZlSJ1A8dm55jL430Kxo1q4IBOgkvZg9pWHzr9vGLY9BebBgyDEWRRWM35I4vdnI4MSAjH1b
LsP4ZRxs8yaKOEk+dmn6MygDl4lYLG25DDZOomUMRkN59bPyxA8CEVO3E7E8xoZ5z7TUOG0exPNV
S48rSg8ubxts23INDZ2D0ihagWmK9LfE77uHwKTqgnGe8XU2CCyhnoH8SC8KToLuelu27mYHWGCA
MFHe0sg7eBFkTBcTOxH3kdRGhXm9bGuDLk0xGWIgdKkxKBeLAL7I6VPYoDBdUzH4g5TwNuQ6pJiR
8YbeCRaKzVsxfttoMpcCT0HTNC9etKjDWO9Osl1Y3DLZrYS+OJiReRH5UwhpK7+G9K3TdA8Wt2x2
39Eg8UndFiOq8FAehiBo5NOPbmduGW0ShdPcCVQlem/81qwRydJZOlUlsHPLbEF67IXAU/dFzU2J
Z/3DHg3rhcty8uNvhF0bFKYA1iCkriSQg+UWHXylmxzTBGM+Tgm5jSDfeN9X0jEdov+x5FZvEeZk
AMtvPtfiFsq5bgm5DRJr0e4GfHMWxbbIFqLDyQJhHfHp/a97utxvHJINEoMsgdwEJYD7belVnaaH
mLNrqNL+FeyXUAG/q0Bv/Q0r0MombsJ5j/ADZuavxyVp/pGxbJ68DoOXnqmD532pkvsqYHOUtcZv
H0KwPOhM6HB8ikqKnQyQvd7yoKzXn0YF3SXc8NmtWTYP6oRA+4DgFU2wqzEzAwJ1V5XDQyPBOZKL
UPT+1RSR5mbAO+W6plP4EEFS8ZvcmvCOju124y1d/aGnNDkAFTfm73+Wk+W+dWSWu0hJ1QgzeqLY
6RYfOr/DsJFyKr1CpdZyF7O/JxGPEOJ1mKZX8UK6fEsBVHXbuuUvwPKZeHOvevComRpzTIs8lKBt
c1zdchjjRJJQywFlhwBT3vNe6WxVju+OxIr0UPoNZyDr8fT1F5olEI8Av2p4wR2d+6SWg5BlrTcI
UIsi3Je87/xfJfGcBEBIamPTgpSjKCBQFegUxVWREc/A2nbhxXS6c2/cRRud5pth8pJeovdSQX5z
r8mayy1k92snnLpq2L/lIToJ6r2oT9pCzIwdplncma25dGXO7d+ycXBxQWxwNQKTe2y5ZWAOzdsx
CGHMI3XLPm2kWtOEyO57LooxidVLtzRPoTfLL04GZcPSWlA2CR9ExQUatNC6n9Mv1Qz8i9vilrUu
AAesUi7Y+WlygvYPHfOe3Ja2TLVeIzOxUngfUAVPMu7zMqNM/Xh/8TPB3YaDdQLVBznho0LB7Fh2
0z1T8qYP2bHBlBZJarfkx4Z8bcOUxn6Js2+r8ltapQ+pnJ2wqtAysJ7OkBQmC6SnTmubfyO/vqnS
+Pn90zkT1W2UlzFolsbAwKGkNKKoXIeDvPUBmbmWrU6/VhFrP7//h057fcM32MRZEqzFkMBOuyKt
Yui2dAk0OaATLq/n3V9u5TaugMyvkK1npd+ix6+MEwwap2dbtY8LtSQ4PRmQb03Xfm8HJ2ZALG0F
31Vq0CO2qAxHVFy1AuObcor+fv/AzkQBGwqWbmTs+x1r7972kYdzmA1L76Q8gI1bxjwG+9pAuawt
0Ci7L6uYH1iTzFduO7fMGVXK3qBVg6xBCz9v9fw3On6OlQEbA8ZAjDaJifGiqQmgfQnYj8JmuBDA
zp25FXl1wOu2r6oWPb7t5xJMc74vrePObewWALvEC2Y4Ij6TKzN7P+bGOBE6k9Smy4rrelySFd8z
xbQeSJv6b6qK3arONnrLmH4ZunFri2r1w6uyTOIcBJ7NtdNlsdFbXkqCkHJUHjY1eZ9BUn/XB2a/
4HTOfE8bwDWswbaJaGmLaNvrmz5l3S2qupcalGcii43gIrtciApkW3TzKqO8Glr/KglC/qUfQT+l
abI9rDrsju8f1JnkJLRMtkv7ekSOyYvaj5pjnIDCN0ji6ri1vWOd08Z1hZRWu6G6LcIRJIpr9wkD
DG7ezEZxDbHUiq2mQTF9eF6n9seme7deTmgZbcfFQsZlagu10vpoVK9zjIlUF479zBWyYVyLbHrI
5uB+LqtOsiZK7zofYPv3v+m5xa2qNaRPU8hX4H1Fov4+pX4Ny4qdGG4wK2ulyj7KhWSAoFARN2hD
pz7PfI0Q77ZzK6hCQ64344qXOrrc8QMjXZr5vXcJZ3UmK7FBXGPQjki54xZUwUHmmfjrXKqDP4kX
nvLF8RecvskfbemtjjoUrKO22DF6NTXgZG+bv9wOxzJVTGyQeRxS2BGXLyDGlbnp/EuzIefujBVd
4xgQ8bSa8QIa+ZABC7xmZTk71k1tJFcpFK2JIW1Rblrkoz89q466pfk2kGvra844WCkKvdV9jsJN
ms/x7PiytbFcAAHLZOPw9SLyw89Lio4Y5H4uaeP+xuK8kb/aaK40lrJGtUIABDCYD+uy+Z/oHIF/
0VTyap49nQHQm+aNbEBjH1deTiRvnhNJmwexe04IJ5LawK+gi7xVaYDLRRAdoM76spHI7dIGlkWb
qCdEMZxfsptvarwSC3Xz/TbmawlQcBYgIiz4Ot52C39uu+XS0O2ZZ4UN+ZpWpmZDJg7ueTGJ+3Gg
9KUKZX3opQQxqc9rcEEloYozKmvyY9W6dHvJ2xqDLPRWovgqwJQeAV2tQPQMHc1fTh7ERoSNUQha
sjSEB0kIvUa9I7qee6PdXJ/NwyXGtINGzdoWnkduzFTKzKSuaa4NCUtmYEIi7SOHbk343JI+OhBl
zIV08UwWZIPCkmqK4zip8RQe1/QmqbfqKQUA/ZfqEDNyp8O3wWEsUquve4NfMHUqk7pDhU+ubmdv
w8OgsR1N0YTH0RDX/4qSFQuIFx03bpvwgh54M6kWrWS0N9fhmreJEzk4Sf9Dx9WzPZkaLYqp8oYj
SchVQCPHJMuGiC1mH0gjkMJN7KTdTaqnUe5u6aEtIEi16Zalgikt8QRWGzBF8L9HDaiD22WxwnEf
bc0UcRRQCCY1c5XotM84oZXrfQlepylxsgVKRIMomiT67DdLh9JJ6sTgjI9qpc4USVAzNnjBVEPQ
5hHxZBZX46Wm8tu2yv6DD+uYHvUpMSeYnb+t93m/8VpB8rgl3pXL6TMbJBbOJOZbN3eFH9VjNkNq
yA8uSWGc276VP1cEIF90AlvU+KdOZipup+PYrvJjUw/mAjb3tNZ/swpmo8Vqv+wAw59Q6vf34cj2
dsm1DDRyaVyghdJvuhqdNEkIs9Fj8bZAyzoE2D2tfPq41UzcsiZyezsyGz82gZW26wTqMqYbrnv+
dzKtTi8wZsPHzN56dbLEHCRMsT6aKIivvbF8cbtAlvmG0xJDTQWv6nKmfZ6Qih3WYHWZ1seJW7aL
UYJlFCt8Q0mIyH06y4MX6m9uO7dsV4qtS1m582KNkp9i2BawdqVOumaE2WAtf5znViQzqmwYJL/p
onK+izrpVGVjNlZrAjw6kpBzLwZVLpmZ0x91qNy+pw3VAoaKLYT6vNBsTm9XaBwcNr9e3dyNjdXi
3UTpFANmTOL100gWfoRylVs7lNlYLTr5+8R8vBpBvlTd1ckknlSdKset289dKFYNykfjbFH9P4ys
9z27JI9wSi/ecGI2WEsvfeLzkOOaj2Sf0WpN0QnfAyizQVpa3cg+SC7k3L87iW/9Kctcm33dfS8B
wmrrui5LmqrMWuqzG6NmfRtPIDmfq/XfcEiVyKPOizLhU5VhxlzdCMgDPUyUJFeQkiLX5cRZHsR+
/RQmOjps2tcfUzBIgZaiDG5A459c9bPPr0qNd1EeK1CRH8i2L8eqLMOrJR26o0xN6WfNOEc3VC8Y
2p7Bon2M9u2l9qS4mvjaR1fB2g9rjvZ5OWZ6XcAKWHUDeW4bAnXYdfaEOQDh6X0g5Q5OPwgqHH3/
NDvVgOzvWswcosdLvVOWsTrubptkCCS0k8ak/BbpQHyG7g7aTAGK4V8YUdsTBoTJLWVIdHyfDk+g
fJUXQtXbdQdm05vVe9JvokWoBXlDQch+kJO8kKKdibQ2tm0Bz0viBROaUKZRVwmG9iA119Fj7Jnq
1slb2gA3EqppbRvcUcJ2THyM/td+mC/hh84czX/AbDTiFF8KeTelab6vYX9sFzG4TCETZkPZxAhC
ixFPzUKADTd78SPiNKqClU8G/UcJzLAdnCkb6r2q3cIb0W+QEsPtdHqNMBvIBoVx1kMDFQU2o2TO
QAB5XJjq3bICG8lWTYYP4TAAJkd6mYc6flQYund6pDGb2iz2KOWogSP186qbJJV1jnqLW0bPbCRb
QDqUTkUPgoBNXYXcPADA4wayZjaSzTfArMfAJhdbtUHY0/Orl9RU0fP7RvS7tvGG+7WhawBux2gQ
ozrYRBW9D5EX/4syXnhYgcXL9q30v7RCbfk8+P11CGd4JRc/rPMx2JJbLpe1wb/Ev7pwwc7EHRvu
lgRlaCIM+BbC86ATTthGQF+KDuFhnE89ZjJCo8ztRtjoNxaKJcELgBesLh/6uH5iqx84rm09NNKw
W8hJt6BYqr1FPiTwguxl7GYoNkWaRCnGxxuJY9RFrRlm6iLAflan3iCzKdLqYdVxRWkDrp3QB6N7
heAkIreUxUafNfWyzB2FA+nTPshLSRHo1uXSc+jcZbbp0SgkndJuGtFkiDb1ueFrfL0B7XMEWFix
bEK97WGDfNIHsQqoBIiue5JsUhnGhcspH+JOP67TEl6IT2dCYGIlNkskWLXr0/MpZd9VDQbRapAe
qpiruhBGzlmL9RgxaJN5aR03oMkQW+5jTBZoj0piaobFps3rfnDDrzGbWq1ag3Ld4xQ12WR/MPhp
WdOFF37FmVBr4dfed2Pn1rC6bnTokwnqk7DlZEG1aeFIrlrtVA9iNkAt1mjqpxrwbWj6JMd0jLcj
bb2X93f+NrcVYbEVsfmeLCtQk7wIVLDkSBHB7lEbA34jSNkA1N2pmykdO57tNNoySClOH7wWBIPv
//lzB3e6vH/kCwTqBEIPDVxJTP7mVXsNx3Uhsz+39Om//7G0DDc2Jwne4V2kP9IN+oPQ13NSMcap
ha8X78YR6eSIbyLVCv6zeX5Z+4v17t8NpjeCos1lVi9m20oPmUi/+R10E8cy+axWDGxlnO1yzxYZ
9z872qoyLxdUfA9NyMshb3d/vgmGPbqO59L7UpkWdjJ15YGUIbnbgPcCNH9mGbTsxh9TSXy3ooSN
h1vIQCZPb7xIjH5mXIJ2du2iCyH53Ge0ihKiCuMa2Qza/E3erJhUi2NyqZx4Zm0bBUe3NFo4XkSF
Xsh2XAkxIParLljWucUtn8CCaWjHCJOasRD/bOjjlJg6covvNvQNacqqGQjoisgbgixh1ePs+x+d
TNIGt+klApKrRw60cXFbwquh+Fw59WuZjW6LSTrtfO2aoqRDladzkNNxWdxuig1vo6CyXyudNoWp
1N+KcJOFVWiObqdiGXzcedxPmGgwGNnzh6gkP9TUmguh+txVsUI1CAcXCtKapgDj4xWb+w4cMK5H
bgVpukMca9j2CuRhIc3SaGOZt7sVDCPLNkMAt/Y6TGr4KZ13W/8Sac9taRvaNgDgPXdNUBfgPtsP
8zzyB1RVnegxCLPBbUwto0c71EjqVIZP8xrPP7qWtm4B24a3AcQVK5g+wMdx8rli4qlPx09O19DG
trWtJDKJVizdySFPw54dVMgcz9wKxgyz/ChXJ96HlIshX8X1sKrZzThtZFs4xISDMdT7YDBpngde
2WTRMGxu/tBGstXUb1ckYNh5NwcPMTzuM9dmdsskbBAbuF7DMjZrjUJne6yHQ6qcOJRwDy3jbPcQ
obie6iJi4/XYLzdbtPxwuymWbUZiDCtDlho81hs9RMm8YcKcrW5Js41h68W4Cz/AxtsdD5gowENq
aiInqjDCbDayaJ9Q0OzwOXW9+A9LxP2ckaR0yzltFBufMH3PDfc+TKIpryEEux00sDdOx25TkVWU
0RmqNeWHthqePKnvzZg43nIbw1bvmFYEnw9sqJXIgzpMqXjD5HbJbSKyVe8kwXBxXXgJuYmDvroZ
1rS+cTsVK3qyoUJW2AxNQbe9O3K/YXkst0ssnmfCp81EloYCqnILVlfL45b+PZe/3HZtWSdUdpt6
CpB6htV6kyT6w9hcmvc99+yykWuDoSJIAg+hs1XRxxgs2VlL0uow9i27X0zyq2ql/DCWtSk8rU2u
zejYV7VhbTOyohool7pY+2QHTeRujtUq+cHp0GxU25bIYN1UUhUxDk3VW5u1unLzOjZWzQvwlceI
gQnFb4Y89Pa7NfQrx41bD+FEVt1SedH/cHYmzW6rXBf+Q5+qBAIkprJ9Wit9cm8yUeVNg5BQ3yH9
+m/5jhJyHFcxySADDkY0m82z11KvkkEfOzYfmJ9POU1cXE3Oa4wsE0HTuSjTstk/R0Xv9/Tp4mph
DznRoELb1SDOUvc/2wZqEn7f0lm28yqKCtrg6hXtlU6b0JYPKyJ4vzDJJdLKtQ5sxQa0Pq1LSqQ4
Nfm8eXbdWbtVJYyic6Ne1eUYpkUZiMM8wabUb2CcwxWm0/C0tBiYfag/wVTso5wKL+VDiufZ31ML
qpU18D+DEA9lCw8sbz4WLDZ+G/EfIBpphrUOF8wWGuGJMXhawY15jYmLobUIkGgXJjhWLR4f8nCn
6ZrMnk8/rlIZV00vYCqiXsXBxg/dGiGILAZ+Y+1fItwXEi4uiga7kgr6HTLIyoDkKZ4Mh7RPjD3u
kC/yHPnL4fVLOgoiBnKtCA2yCTZdIMMVNOJXz3yAS6QlQSvFZIx61S68OeyRfj+S3i+QdLXK6Ezw
fm2ozAoEMlu5PCRE+i1S1x2yilRXtnh+z2JI/qGYTs4PU7wyv7SUi6LVOlnWqthkFtjOHOqBxMc+
37yyO7FLosWTZj0eOvHKnoynXNvnIW5ujMrLafXYJdBqWkGorFuDDFRBc8fGdn0s82h6XMTE/8Ut
vrzzWbCxq1i26TVOdtzEMth/zU8lnOMeUA7olS+JXQwtUTKpgw5xcL7V4WnqoXO3NEF0Y4j+uwn8
uWBjlzyb91hpM2M1IcFbHsMwbJ+qrRSHtVq+2nXADhFSm0FeU6drPr+J2fDaNGF+3OTFPl2qd8Uq
xL3d6uWAl1MgF+3+vo24OfQ9D+9nU/xjZqPec90/kGl4PZZQeoEtS5vyeCnOhNQl4Kvkk9+HcLaG
1W4K7yh7nhX4QdT2cF8W/Qe/tqPftx1BKVgsEiTZpml/LPLiDViXW6rdlw6+9BXo743vpWm0nTdc
dlh9TiwUsprFz8KYxi7q1jY9DEXCSGZ5F58nllwAXs/F6xzfUxMUQS1KmZkhWsfU2DDoDh0ba78q
rNiF3aRcy6GgRGZQYZ0O6yy/4EXeaz+OXdYtIvNA5nhJMqZCJY7Told9IE0Q3wiyXz4LcV/9/aOS
geGxcMW2WVVqOOTQT3lY+VyeyKR2v83Bhd5oYakeJiGzQYSZ6RugsEntF8fHLvS2cb1vi0FRBjRd
RJ2iRggKKlZ2innlD2LXq7KUHSQpciuzfRI9ZOdMc9cETeKVCwZX9fvwxzSfDYPcXqZm+24Iwn83
xj077izXdV+wR+4dVhTdjnVzCrvC7yhxSS44odS5WgYJLRp1DOy2QdjLs04gdlmufYdkZ9S1WK2M
3XGQpSh0ILdef6+82YOm+n28QUo01VKWmC7LXB6tnpO7ke7joc5t90Tbojrih5mvSKOHNDWDyB/X
uAtOfSzNfWnwIxd4Cd9YFy/bkUBFIvm9M7kg8Sy6KM/iLhyfuqRqnuSKZFuq91Cd6sSwHncZNXwa
1iGvD8DIoyXlK2ioIyVCP+ExUB+rKO7nFJXn21Ot9unu8r6r07DQ1T2poAHvdbC4DJmFgFKk5kRm
IQue5TjfE27e+TV9CYx+CZUROgQxizGb+p1+bIYJtivL4FfXDpnQ3xsvagzabkaZRTN7V3XrY43v
6tdv5xxfREQH1k5YunnyJq/p10VSv13BxcdEScdoJGh6pNtTmSc/gzL2bNrZFexUcEgORUkW8aY6
8HiCsB0UlPyGxLmGF7of28UkSSbFWh3zGUit7asby+VK+OGyYyzKa9si45rZBJRQWNU7KubjG5Pw
Mh9eiG1cFAxJIDIXQ59kzRQ1p5xO0XlvrPgAI7DYLzZzCbCawVVCXEZeK/ZN0e5r3wsvCxsauyaZ
eVlDxXWoEfcVLTuE7cDTxQqvu2zsAmCj3QHjjFWSqZZ+5KgJP8xh99lrxrj8l5BApoHcxRnIKHEq
zH6P8rbx6Ne4s0IlvB+jEBRpRvZ8vs8hboeSV/b+741ftqeXZoxzcrOFWgtcIcF9Uyz3a12GKYvz
/WjWHV+gJPLGvfYSiL30d5wFCxVKlNWyOcFVYUYqYYXVXgGVfNIdhQirh1AuoFcLOE/8/WddWWWu
MJkNZL9vVRdnfRd+kU35WhDilQGMXawrgYoSLYIhzho8OKZczK93Xr3x6raDdf2fgN7pVMNyJhu4
fd+N6is8hf3iKFeUTMTFJFRJsW7HNv88i0J/hAtw5HeKuLiXoEzutkLHky1fjhCd+6fnsR8YGru0
114utMtzNF71e5KeJQOp9vfxvoQoL8xKV4ZsjVhBC5gKZ30ZseeoZOWTLsvlPoLlZ2qiXt9VZA7u
mlB1N9bblYnpapMZLRPcPec427qKv+qCkRxMEPuRabFLeEUXdelCLHG2xzFw5P4ibmoDvzPXBbz2
qp+BbZUCiS9jjmo242lcbslqXhsX58wt22IYRNyJDCzM2djqvhny73//yNeadi7OXBdLBR1ckUWJ
lse9lG/ai+O1V+MujVXNY7+zWXBkE7CJ4lZYvAdCpW68k1x5cYtdXTIOqRI6VS2mi2RhmzYFH/8p
JI9eSTt+bkm/ndpqn06Yw3Pa22V6RmDrJ7eG4BWL5peIdk7C0UJvjWeoIFLHqYmqO0YNuxEHXTkQ
XGKryqfCJmsfZ7rhSOj3OtW1+hnbKIvxhHmkZvng94Wc2HleWqq2PeYZ2fIIkVzIXu9hG926Ulw5
QF2Ay9BigEVtLDI5FFCA2UR5hEY1biz5ENq3O56KPC8BrlgZimR3ypOQZ4Kw8R0Xoz1YbrobB/SV
VcKcA1orEtZlyUTGC5mcBugm2tDzpu2KlQEuINuyTzxbmuFJddF3Nd+qxbjWbWdxm1CjMhjlz1k4
bvOJ0y16HPnaHb3mjgt0VVhbM6oGLkNu50PLanbkcAb2a9y5Ny9BJPqqZhiVda1SpA2Dx6iOd8/W
ndWrhqYbFoLZEpMW1r6VJffIbn/z67pz2dWLRpF8KbHrBfBNbmmGVz+/2p3YFSub5W5UVWBHHUUV
pt0+3w114bldu0TX0E8oWm93nqkxCI+5yVFgAAdpz+niBNO8t+2mhcWYr/pnvIj10CmU4fiNubNA
2xz1K0bUmIumKcdDOIEoFjnjfqU9sYt1GWR+sTkajPuyvQuRHEwnxjzjQ1ecbGuWoSVVwzMdBvnj
NHTfd+ge3zhKruwBLteldo6XJ7D4mZy28TFfkvYO8h+3qjKvte4s05hWeqKoXEeChHwJGTnbfrxx
bbxyXf8D6hon1LEmO81YVdG3jQ2bx27Ihwdlq9JvW3fRLsQiax/C5gbvcl0AQbg4hf288LtluWwX
Q0kV4XXAsohA9kfx9o6X0S2p8Wvjfvn/X8KPaNiTOlx7NK7XKYUO6JNodr97lusxGVAk0wJeXOZ6
CNeCFcl8OKp65r1ctAv8VU6gis2zIoFoUW0OIFI9O+6EyTPnmDKi5Rksd34MZfm5otzvZuLCXXmh
SDQY9Dqqkte7Le8XcsuL/sqn/APe2vOi6QpNs8i0/GjXvkv7NvDjCGIX3jJ5scYl62gGv7bPRAfH
MWQ/vfZcl92ituG81/BcmSXcOeCf1aStYvvRr3XnFF0WuoMAblk2keYfyQ1mOSA3v4uJi291Mwpg
F1xvMzwH2LQqlUp1wjxXvgtw8WTqoBiysAwK2F0K+93/7bb+129YnFN072M1jHJlWVvHP+kQ/kx6
/tGvaecMHXSbSL0IknUDHElTSIiaTw1LFr/EsSsoNtBEDIhdKE658CiaKjyYovDj2mCx9ft+2E6r
DnPVRBnPzXeGZxFj/Gb5H/AWtEIJg710Fu7sDdR+nyWRntGcy27RZS1z1a8kmxhEI+LFIKGukvzB
63u6+FbTSy03NpCsMubANghjln5yA7HLbrUgDqqI9Gia8R9SFe9qqFj49dq5kTYUj3EA6GkmINoP
0YrgRzd7ZiddCbFkGBYdrRvNSDmFp7pN7hZZ+DburMyglqrsKxVlRdN8jPYaYqHl9I/foDhLs4ug
h7NMKKRsR2tSO4g3HVLFfoGKy2xtrYXuQmJoFrei+V9UhcV7RYoffj13Fubem3gr25lmQ7DZh2it
3raT9XsuwkPC76s+z0MWqoWQbOuD7S4a++CYrH41Isgu/944i7aoLyF4n01d82GJe1jxTH6Wa+IP
UCsc2kWFaHtULU9ZGz5XcvIKVYTLaRWdrpFjmUi2qGo4KDhNpjsB9+HzPYWLaak9r8upw6XWVO1P
q1asztZPjFi48mAQearFXtIw02XN7+Ogng5RgmpIv54761ONSquCdGFW781xMvQcsPJ/fk07y7OA
Nk1HGxNip92zgieflnr1KuIQLjO1DrTvLc/3rLLwxD2gipB9nGabf/h7z1++ZAnpLM96YvA3X8Mw
m9epqI9xObTIleZR8EUVfXMj23JFF1e48BRA2cU0uwqzqNY8P7CoM+9MWMNYcm/NIYH6cWpZA3Wy
mCeEwt0BXpQ2wBa9B2r7xruiOHn9XJe0glVCEc0y37Ku7G1/GAfI5KakIQlUhvOk8ZMAEy5w1dlI
xGMo96zZGgvBiFUcat/IWLisVdPlUzeOmBL1tv6UgEQOrCpuHDSX6PrPNx/holbNIuUWW7JnsQRp
z0pqPhezoqctrPnTPLQl91uNLnIVYjyUpvGORBbfPseaDwcCmf9bTwOXK99Lv8NZ7N2+9Dop9Z7J
SC4n1JiUP3SfiG8BKL5HEa8FPnvYD6d22clRcKhMs5gEsOzay8grkBGuh6SiQzFC5zDMdvY9xm6Z
DqH2u/4Ll85SxE4tHlLCDMph/FDDqj3S1XCj4/9dal8aPGdTWAMSd6i93rNtDBX0xiCAYaEPf56K
rT3mZaLveYfavdXWzSFnO0mNLJtDRVr4aGlZpWLMW7zC07FIkyGITlCaxXNnscAqiRXbdl92YVQf
82aove6KwiW+wH7KatywIgICx9q8fGjxj99EdQEuue1ToWW7ZwvbvvRGG5CN/M3ft6OXr/7CJa4a
JpJVkWbPYMH0dXmzV+U3v4Yvy/uX9NCEyoQh2UdsEU3dQ9dfIHeZzjBH9BxwJ0g34W5Q/lvsGYNC
3XOydt2BDfMti+Nrw3L5/196P+dL03V5t2eCTTSFzVlz2mh761n7WuvO1lBNPW37Hq2HlOepKPow
XXjld1y7ul1hXXWyZ/WeQepsu08C8bmfk1u61td67uS31qVu6Wgqm9lonE+jBGGxh5vfZRTecb+P
eqc7cdHOQOuNKlIwIssdnlzXo9eMdOGrMBjqPLTGXiA9VBZvJi0S5Rk4utiVoaDtxz1Zs7XCY2xj
IHMKnxvPnjtvRQGKDLbCiC3rJ8U/lCPZ3ohxDPy2Fxe8annCahokW9YUrTmZDfWokk1+NXPCRa+C
0rC2If2SDYz8j5KhPLaa+GmRCld6S1Ul2MjeoiijXsrDuJr8HlyXunEKXa5ZLxxCrvIWwqWINsVk
MyKq+M7mJjJHqcP4bCpefuUxHZ5srIAsyGny/UVOHJ8n0dpBLW7ObIHzox9Q6x1uXtkY4UJXSJTo
no1qzgBFzI95RMgdR6HwjcD2ytbgclcRW43IoTKa0YHAZlLH8T3BG7Vf6y55tXZkAycixqxq2IOZ
3oO99wKvhAtejZGk096yMRur/Huof2rYivitLJe6YrWNlxw3s6zh+x0c7IZ0WsOfXruZC10Fy45S
FjqNQKWf48p2KeArfaPfl33lhYnvYldbM5QcJXpjJrthuOPdNp1AlkQPEcy9n5olp19jtdyqWr8y
b/4grhaCS3GBHxLtCUl5LZe3dhzLL37D5By1Rk6d3adoQMHPvD+Cb19SeJv5UVHCRa420SoUedVD
BpfwH2seZhz10n4dd07aqKnI2Masz1CK84kH9ouWgWf84ZpATtUiF9Jgyjfj2GYlFd3xsu34LVUX
uWp5EOVBsAyZbFEIx8MwlVb7yVUIF7hqymIeLKqqMuxl5XO8AyUxQednai5cpCoaq8CqaYUaXbmX
UOSeUQhhp7deX9QlqkDltbuEb3rWVdNdENYmhfmPn6eGcEWwYuQRxLiIPrNlHDyMpazvNzN6rlEX
oooConJBdZ81DX0PSPtQW/v176NyLTPjYlMWNVT4lH2fRXQUD7mNH/p1wdHRHvKofRMQfhpk/Fmo
tXgykyqfWQP4abP1rTeKK6e8C1ZthUXKZ7V9lhCzdShpMex+7BP6rSkKe4Z3niLpaqL1q+6L0nMq
OIsb5tRw+ktklzVkHM9tO3SnpmHDh78P6ZUd1VXQmjFuVYLbSxaC4j4uwfRPZzyvdS5xFa5zSUYz
ddnYfLLInqTt2Kw3jp0r/XYFtOKW0142rM1gwXocyIRyl1tJpWtNOxH0Zu0GPYsKQ7Im7+8I/vEa
alc6a+jiZCvNinZREAGH+SplAfOrhBUuadVFYyC5sF2Gba6/iyGFeooIyw9+Xb8M1S9X3Iq3+X/B
eTbHOUk7VacDClg9G3eO3Qp6fLMJSJuth6oJ43TcGs/DyxXOAqswIT6J2mwowuYs+mE509aviFe4
kFVN+7FINK+zUZPHfZk+1tZPj0+4iBXktOsyj/cmK0XyBWU6Ku1X/c7rW7qEVSXqHDTI1mYsoR+W
wJ5Ljhjcr23nEaoF1RpqvPllAROlSeuuVGcICWi/rdBlrKSdWWioMFli5/6gTbkdbLh5HosuXlUk
7ZY3VDYZk/nXQOd7Ok+j39p36Spa0kIXSWQwV0Zy2qNgPFZE++XlXOWsNp8YisIuoz6ED7iifBqK
6P7vH/SSIXshunfhKh0xXRK+mQyAt/i3TQJ+5DseIUZ45t4o976y3bqEFfR9tijPW+zkLPgAMwuo
2crA777mWj8GcURLK3aTMbskxyAeFBDRxk9SULiUVViLmSiimixplu0Q1/3TDuvcG0vpysi7nBWf
CmGboO0y6ESMbydG12OcJ/2zyVEe4PVxXdjq4lyJQlHdZnTHctrHqTyIvi1O2oa7F7KI6uHfD45O
LfuaTCXWlGgzOGg/zLu4kXG5Mm9cc8eiDXfckKs6s7TWGbxb81NpI3tjbK61fvksv5x4ZTXZLrdj
l9VQOq66XKYBXz/5jbtzmiY6goZQ0NZZEdb7o1p5cu46mx9hAn7rxeXKrfy/YvNfur9CYSRceF5n
JOjC98G6Gp1G1To+6zIBbxyU4rQVVNzYJa4NFv19sMJBUWBeSZuN8WhO03Dee+qnvI7Svt/bDgzs
hJG1xxHetnFal8sTIbnnXcXlsCYdLr1cozqb2gJKDcFSpaoP/G7lLoqVwMSHNJBsyTj5uSUA9xYt
PPOwLopVDUs30lV3WbXlyBRJWj2O88Jv9FxgbF/Y9V0Ua6JxNOqgN9kEUiV5YpQX5QEA4gorhJir
H4Z3floWwkWzBvBky9Y1Bnqy4X08Le+7xc8HTbiaWuuY0Cpq1yar6uorElP/dgGkeryWsItmtStY
467FeV7IwvQHI8rtQzUqVBqWEJj0C4xdUa16NlVOCMIdO67LITE77OLyWwpGV9asq6qFQx0VJRs1
GYmYPBAx16cuGcSN8bmy/7iQFtMBl/U04miUff+8rnkDt9oW9lB4NS+XA6Fxd7/VhtxANq4clq7S
Fh/bcN37pcHLJGlhTrBS0GwoPCRG//j7B395uLjLbjHFiUGVG06boEoTCo8JypWfbgN32a12zEeY
+KLxtWXsXJP5vhflLT2Xl8eGu/BWs47STmGHZQDVlZMs+u81m/RTRam58bGvjc1lG/nlsKllDCuZ
kdSZoethzOESwGz9wW/cnXN4kuumg3o02SLUjyLoPo5B7xWbcJffGstuHHrIoGZbs70W+n/j7lc0
wF17RwgVCaVsV2fDzj/JoH0bVbdMVV5eWFw6R+0M/59dbWud9Xyd3gkgnP/0KCtVaVXxIW1138A3
NPHjlLmLcy31kg94rsTc4ZrcC9vro8xZ4bW/cZfmWpJmF0i4Y38rxx+ajg8EKtFe8Rt3Ga5F2LLb
t84gY100R1tEr0U1NSevSelyWbYxqJqDb1xmYpocpejiUwU1ihun75Xl5OJYs4bbCZWzybgtX0W4
s6RymL769dxZqnPBSAFCxmStFY/tKIpUSeV3H+IujaWbPYzbvKuylSXPNlyf6mn2uvnjlfn3LWbe
5hLxFCmzpi+gl9a3NiXjdOc3KE4CKqCSzVW8lhn8guoDUKLgoMjudQXlLleFdJyd5p3obGjyTxXu
ibuZbjR9ZS9wsapgynU3ojwxg0F5iGy07vJH1g3T0xq25I0KAgI3blPdKHC7Ni0d4EJCYrHJt1ln
bTLLB/hGqgPymfmN9XrllHKZqGJURvBq19k85e2XdZuGO0XJ9jTBd9Jvv3fRKJ6Xm9J20lmjc5Tn
jOV+MD1hR69J5MJRU24SKNsqtM63x6W1xcn2YvS6YHHX1XAbV9uNtVCoF1led3x+yMfdz0mIu3pU
RNgpZyZSWQmc8mCUiNIAHsp+e7zraVihcrZZ4k1lq5z/rQpYiMbFe78Rd5ZtPJs5psAKwXbzj/k4
vKqj5l+/pp1TNmeqmxJt0PSaPMym/Yea4Jtf0859FqbS+TKqXmV6hi40YzvuncIPiuJ/QFGR7bu8
DYJzbMbjWo+PC+n+8eq3S0TRYA2RQ0PTOaEf6S66tAzgt+bXuJM37nFWL6LUKguQsjtZ0M6QXNB+
WBF3pajwvjy3msrgzMPmjWY2y+fELxJweSjVoCJCWRqcE93Fr6etjV+rOfc79Fwcis6rqqeuUNnc
RsvrpGDrqZcJ88q7cpeH2oJ4JVvLFXgocqk+1xChDcmNOOPK0eTiUIXG+qkjdF3POihSGbD+NYeO
cwO5fzrdz3jRPhIZ3LqOv/wuy12rQdC0S0LmNThXfaD5wQatPrZKTD8TM4k7JNuau63rg8POeOG3
JbuAFAngiadjHZy3fW5/BkkwHXELyr2qD7kLSBG7EGXHGT+IdF/HQr2JoVzntdZcOqrIW15Dlxhn
ifgJef32qCmnNw7BK9/B5aNYNCIUaQKVNQmEmGrRdXc7maonY/AaZCI5pzXK+p/wVuuXYOYuNiXy
WTbTNAbnxmIWJyX8QKvOr6iXu9xUweSC2YuEILHdCRKdb7pB3YjdrkRTLjaVyykqwSHK87xsH+u1
fLWXm1+c40JSxbLqoEE9RMbyLU67dftnyrnn5HHO3HDdIC3X4Mxl4fYUxeJnLQc/nBEuer/H+JTa
UQvIXJ3nZnw0W16nlJDQ74RxLQJnBqFlrtb8XFX1oxnZ5w21sX4LygmMxyKOpkVFwRnM5HfSrd09
JZOfUgh3ASlYD9b9sFt5nsL6Z0GAgA9IAh68eu4CUsxgbtN8wBHQQZYhMcuXOJz93oL5H3yU7Ho9
rI08b+X2GUYzb5du9QvPXDqKTZPObcjzs96h/bpHy9dt4OrG1vvffPsz+81dPMr0nAmFg+QMsZ0m
20g83S1TMr9S5RzOTxqXiPseJfMp3Hvz+1jx4A22uOZxg+8lfPOGef2XyEm9oQQmRikEjdhhspNM
0m6ppu8MNTYf4jaqvpViZyqlRSXezmUTq7SpBfI4SkbzTw0+8N8oZGCbgr4yIB1XejIqMYcpCeev
RdLtd3gVQcHxWtevi4IEc2rLaYXrKwLhtAvkNKcFpkzWCrbDNJvSg1BJAz0lE64pKwo8zq9D/Azw
ovxsk6CA5mqy8Du67tVZ1YG5DyA2+ijWtUOXVukHzXEXDutYAV+IKILfdDXqdC9HPOX7ud5xFw7b
+IjSi0HmZw4Tl3YVbTpTbCJ/XyovP4lwl/zq4qao5kvHO9TT/xxw2XuE5+kPHdfqlaLt9PD3P3Pl
WHDVtUbbDbxnIj+TPrzPE/N+RUh/4ydca9vZp7QwkL9ZhuSch3iMCsx24qz3M41BBdrvm7epE7ED
mcjPYo7OOucfIYToF6i6qFe+ID9j5JicDUnyNAreB4Tcquu7knZwnRKTNm5DLB55ziuU10/Rpu7r
cSaHZtz93JO5i32JehnnuofF+iTGJhVsy0qY6/p9Uxf7WnfAuVUgkjOSMo9kL8mhXUjpdzy4Alt0
AQcdV3tynviyHS/WV4e+anu/q1PkhBKq1VNQQAz+3I/5d92Sb3DBfPf3VXTl9uFiX3yfIFAVTvm5
WFh91IoupziCeXeZwLpHNsH+uEOZ/8Yfu7KsXAzMIC1joZaen21XUiThmje8jv1SwS4HhuJyNhQa
u842yfHQS3tSa+yHDML69vclu3A2Jg0f0fE8NHdd2L1SY+6ntsddB0WUplC4POPrLk3CIHOQlCcu
6uT49w98ZcxdEIzXVkA1AFHROIr8EJC+TOVOO79F5YJgYxfD9jHm8sw6vFXCYGRJd1Z+9Ov6ZSf6
5bFMlURfvLXlWTQzPF7C75rlfhuly4HNhR2qrcaoQM34Iekf2rj3u624GFin4B4X7ESeYfSUoX4X
YiF88MtyuPxXHAzNzNZLrwWqt8O8OsRJ4FcCwF0ALKnI3vTlLs8tTG2KLrApg6eB5zxxDlRMOxXl
DZNn28pXTT0PxyIstd8Ud/kvvUUjNAVUfLa6uW/KaDmUSeG59F3ya0zKwlRaibO2+jmq88fEeob9
LvFlCy1awQtxjlY1pA1Z7+kgv3itHRf56khBoPxeinM1fppY87pqF79N3FXYqqGjHcalFmejsdol
FY8ha9749fqyif2y4mvsTCTZOpgjTsE5WL5E1f7er2XnCLU5qZuQXMY6EOGZBGXwYAek2/xap7/3
29TwLhu2WpyRy+NQHVjtoUrIjUD3v3n8wi3L5brm2lj4dwB9gyoylvvWzOHBlkI9wiMG4TuX32UQ
F+mWWP4c8lp8xVquH7YRe0+R95FOVRWuJxFNHM+MAY1ThQPtte1oQfBGbfLDVvbEb2N1MbGcjrgs
0SjGnK6eUbcYpbBO8XON5y4mtnaN5AXZxBmpg28irD/PmNleX9ClxBrYfgtCJT9vTbgedTisdxHf
byX7rhzCLiVWFWU7EqX4uV/Ye151ZQrqxy+n4mJhVhIY3wjKz7qWB8Rq36T184znLhYWzLCj5gHj
Z4mLKCRdFmQ+qsTzwHHBMCkVopwR6hOQpvuxJNBeY5Gfby53ebDdVBAJX0D5adYFEJ/pW9S93yQm
rhRXcZcIMzQaWrNgtlwopHS5mDrEAhZAKcFZcWhUEr1ROR0+hDnMRw/5JAedwoBK3jfbtB7I1G+e
09Z5IovgSSVWafjZkvRyhox+7/wuJSbU3PLSoN1QiBWyQW2YNuWNrNHLi4G5fFg+9ksYyJxeXOhe
BXt3RmWVl0gDc+kwrZFeGLaZncciOtddeya58mz6coH65WhK9DaLpkuic7gA0Atg+BxN5S0G8NqQ
OKwJBlmHcxPRc6fnYyTMPdkXr5spc2W9po53I4hOesZD6knz4rmw/EbTL2cE2B9UGNN4UJAYadF2
DWxSt5/RyPvjXlHjdfFlLh3WU92YiQX0jED6cSfjk+8OwVw6rC3XMoRIFj1PNcZEhG87Iz2nirMo
CQIBaZeNnKMkn9M40M9kV175XOaCYCHXXdcRsmFL7sujLOY4hW5I4/VSx1wULIg6inKkIjx3ln7f
hh7vIvpGx69MFhcEo3PMtnje97Mu5Pbc1ZdJPi1lukjmF4Uxlwbjxu7F3NH93Iq+TmWef+5Keese
/XJWk7naXMMwNFol/Y7Xs2750DBVvjVrX3zmVqsH1peD362AuWjYjuQjVvFm8Rgg36O+EoDr5Lfz
umhYTmvwkCtfz8litodAte0hnmO/OhDmuiGGEo8YpEXrMoqPUzL2d0aHzHNmOhH2FG97pZYRozLX
axpM8nWPdN6N8P3a3HQW7G7mathxiTxrbDaHmjTmYdSJul+Kit7YK6/s8K4xImr3Z5k0qHxWLVgW
qIYdhpbeul1f6b9LhAVhYGi3hes5/n/OzqQ5UlyLwr+ICCExbsnBdpK2ax56Q1RXdYEASQiQGH79
O9mrLr1yOUKbt3jRJZMar66+e86WwnU7HMQVqir82VbR4BUQRC4RVjWdhgnHtFxZo/X9FEDGukUm
++gTfUcuEQZxGQWJbPQOA45Q9JR+Zanxio8jFwjTvWph9dWvqLRpIWqQp8UI26ZXZs4Lw+oSYS01
eoQ/0HolsbJnBqudOyJQt+zXLbe/+p+YQ5A8zIYus9ckk8eRj8+LnF7Zjl/6cOc+bDXLq0EYe5XB
9ibrm+xAazP5TXZXKwvpummOBjJe+zk4GvkdvjBej+pQ7vu1R2gUJ7bf1+ka5SHcPqU6Lbbze0CO
XCTM6mhe6RaM1yhQ9SGqs7dB2/j56EYuFKbTSGQtUdO1yT92RBhc1TrP/nZVsoLcElRdoG0Tqa+8
nt6hutVvZbpAWN8Nne6bdgLXEfACcp6azb3f4nGJsEYwpL/iesKtGHREQ8khSHTmd2C4RNi2SlGP
9vbhjd0Pg6ouycyoX1zqAmFrp6ALAlefK9zMHjuSftvy9r3XmndxsF1DLnVFjeC1grxL0bL5Dc89
z3+X/TLa4BjNxHg1gvxT2eQD6Zevfp/tLExkjsdumdF0NfVP1XZH5snrihu5fJeJq2bI4UF9bUJT
H/uBhwd4Nrz2WP3CPugiXj0cm/UAf9zrhFewRybD5HxL4ftthC7khSSd6uM6GK5bvn6gMnxshu6D
V4e7NFdE4OPcq3q4Jluyn3tBfgR76lfMgk3112123wfdtShdvM71+jcFmGLmV4Otl3r8FsT851BL
qzyX+8bVdU2Xx2QcDtuyeiW9IxfnauOmg6b/Kq8GFodlnuT2gYQi9kpOR67L4ADew0Rglq4IbfkB
JZPHaIUjoN9wOvEt6zkPKRL1Vwll5NMQKXNKMx16frqzOqulhyr5SvV12/KHOL4ym7wSotzSH/+f
m45czStpI9riDUNe86oL5pO2CmTPRIz6nsKt+G1om+w+Xfp98FtRLuSVdjksPcMZ/YSd4lSlJj90
0/jNaxBcyIvGAiLBSdpf0zH4rmUqikxXwu/McCGvCsWu4R7k4lqP6mMI12meh37BnAt5JTXZNZ+V
uAapYfdmio99ted+kb/LeMUbz2k1z+I6xWCS5wCVzRlBltOvy2+7xH92A+yP2aBMK66xIMNR2REl
o5D+92yd/dq6XYdGQLBbXvc6/SbUdq0M1AL//OX/vuj+Zuq7nBP4oyxH5ay8onfMfVINjSy0HLej
iYR4grIXP8c63N+MS2oe53baTiJU4UMsgxZ7XzrDD4z34njbDPNiifpqOkCKUZdVa2x4ikdQX1SL
Db0NqetDHyEcUG1tH+E464f7Ry5DRQwMmzTH6mVb+sNG4Z02m1+uwVXLamjabiHc266Trgo1wMUz
NpHf00HkIlQi2lcdtsgj9bSCA5d+rjpP03nYl/46ZzjLLMNetpVWifsePrg/m0U1P/48aV44/FyI
Kt+7xZqw3cuA2x9iyo8Lzf1YjMilp0xUaWSpu71sCIPsVDhB0wrVSX6Wk5HLTxG1ApLexF5CoV4f
VlRG3k1p5CfdFrkAVbJUQZZX81amZqVlFYm2gOqG8YIyIhegQqI3ywYRx+Vq5P4QspYfer5vfme3
y1C1eYWH5bpLyyC2H1IkXoomrwK/LcxlplKYEw1NXCeQI2FxsSDaK9o69tOGi1xqahZ46dSJ2Uow
3/q8TE13Xio/b9XIpabGGEJoUxqyconTr7Xk52ga/IqWIxeaaonBdht3rFSQUt3yj7JSfuedC0wh
VZ8licxoyXKsz7QZ2QGpX7/LjMtLWTYhCICpXxm0pqwM7H8JLK9eOZFe2Fxc5axWJpXElZqWqG7d
jlOeRseWeabRXGIqy9JcNXqi5a7D8bAqZAEqCNd6frpzUGcStdahrdZSRU3/RdBsme6bnTTELxvg
klOrpfA0gPdU2YU1L6DfeOmz1xDKl7rdCa7rBeYZex9g11J8KJZhutfEfvQ6L1zdrNxu2OczRkvN
mugsAxDpNscN2Kt1F5zKFtZByG1ey3be6KGj80MVTH5IbOSCU5LvyW7qlJbJod/YUCT16IdnRy44
JQxL473KaVmv0T3Em+DdKF57C3hhNF1wKt90mnU6Scre5B+WuTqjvuw1FbGX2nauvlYMaVfLJS3D
hr1Beev7eEv9TjjXmXBgsh9bma/lGNR9fRhbetObjzdI8vvNFWeFJuEWhmMaYQVBIxKvyp9b03/2
a9q5+6q1y9aMV0kJvPEJFRpL0ar2k1/bzuIMUKwJ1Z6elWmDwtOMF4J0vtPQgRqbVAW4qO/Yb5Nh
LMIFMqU3lVuvD3dZJ7gz9skmh7Uki10L1UzpcUT06DeaLu5EelknvMIhh3QMLCFmlcDNMuF+V10X
d4ISJ5A1uM+VMcUlqMaz0Ru+ruber2ec5FQ7UMakQpSognEq0iE7Q5z5nV/bzgqte6ilB5OhpVlt
Gc7L/bbvngN62xT+c9PVe5xs+WZpCUHR9RxEBk+Y2UI8E5ku8ZTPKyDYEH0+bAA8VMXaD1nKAs8+
d5ao3nOIeCdyLfs5ZecM4fSpE2vvt3m5EljhxAU0kfRWzk0YFXhnXwpJUMvlN6bOMoWkYgszWL6W
IllaoB50vJd4HPDKGTGXZpqjdO6XRrGSkObJLPay2dTvy5mLM+UjUXRLgqWMLckvebPZ+yRcI6+U
PXPVroSFLwz85pay3WEBNndN/zGNxvjo0+vMNSsM82iI8qRlOKOzY1KREyzHvEo9mIs0TUvKIz6J
rWyHRBcB8joHWM742aozl2rCjSjR04YPz0dNH/JsE6cKShFeC4m5RBPTcd7WETqdxB1/CLkZy0rs
r+ko3rap/09JQb/21z0mtUvDetwOsQnU8zkkKfvR54l4zzYzvvIDbrvs7/6Ec6CSeewDSIqH5ZjK
7LnO+HjskzE5rSILcIYwPyCXuaBTrmFWrpc0LFPVfI1S/aaq2EevqelSTn1gg0nLKAQK15FnljFZ
1HOSeCW+mAs6WRrhyshvrS/pW5IHojAj+dvvy9Nfx3fk8QCBq2Ut4YjafRR9szwvKYPO+J+bz34/
ti7jlG6GpOC3l1IEw/Z+CGFqU8DMdDj1HQ2OOxPjGz7WqH8QTSO8AjTm4k7bzNTWjRH2uNi+A5b/
Lc2517HCXNxJJ80SDxIbv1yyg1HT3/Wwe27NLuzUwqhbw8jIIkvQNwc7WKTzMz+rD+YKYcVpT6Cs
r21Ju8Q8wAPLnhBhaq/Yj7laWGEUDQayLracR+hA3N6GYHznu7acw5b1KbICQGDKPlasyEL8T736
TRUXc4ppNayBDvHh4RIc1xtcMqbCT34J5PSva6slKQAtUptS1JCmWQJbGLKsb/+8sn5/82Mu4DSu
cMLo4ZZc4hrf3vM0qAqz6eyVR7gX9mQXcVqnHnUnQ7+UFjJnH2YKAbiib/G0Gs4N5OXm1lN9CNfs
XzspmIOtQnHiUvKdfp3juagsUs1+feQEyBMAtk7KxJaWT3EBoZIOaKv+4te4c30dVNwDxF0sduVa
wpM2f1zN6pXUYy7uZLGWRLdoU+bp2p9gOKKQkUx/+H24c94Ko/C2b81SjnU03U3DmkHWAu4tfq07
yxUeAUuSMr2Uuq6TA9mtKEgWj36tu8yTquCTjrcxW+5cm6KbIMcucvWaqvltzv0mEnGpJzOZXPUQ
rS+Rr43OBDvytY5Udr8lVed3grj0E3DlZrF1PZVLwJ7A5/9cwsTP2pC59JMM6zbRHaY7Hdr5FBuy
FZDV8Xv5ZC7+NIt8ruaqmssg2tQTHaS97+Y4fSUIfGE7c/mnPG8IDql9KbdxUMVK8/ctj9//eUre
YpnfDauzUpsVd1coeZpS9WF8twXIk/MgOBNQ7591M25v5lDjafTPf+ylH0J/3c9u0UFSza0tl4g8
tOIvW/tV5jBX9CqLOpqgcGgp1bKpwzbvtNiZUZ7f7axbiFYyES4YAEZ6eyLbzI8AVvxE6pkLRYWd
pYHOscsTurWlNA3E8GEc5PftLhS1GBamk+3QOiTTz3yfxoPOJr/ruItF5V3erQHhttRZ+BEik0/p
TvwmvQtFYT0Z2bXoc0WFPLWyeiNJsJ29JqIrchVJDmUrwuaSo4j+UJNRHrR8pe0XNkoXixKx6UBt
5KaEteF6EMPY363z1B350vrl5JjLRkG9puH1zOeyZRk5T0h03/E+9lylrtyVrCVZ9Z7NZQau5RoE
++fQSvUKUvxS7zgH7G4ZrrQpWUtkRLvuHjJ//duO6PZhqmny2h95YZ9xManUKAkT3nAuaTvfyzD6
vKWNX2jpElFmE1F/M/goVTiyYh6DsejI9krjt+D3N5uxS0RxiDcT2EFjf+Qx6utHm5+W1cC1FTTz
+3Cm8kCHmhx0hfpDr4XgYlKoyKJQo7a2HIeRHkxC+hOpdz+pAOaSUnSJtxBSIWPZ8um6xtkb1spX
0mkvzCOXk+JRP1AyI22cSBo9BIsG+m7ocNQQEnolHHnpT9xm139SyCQDyNCneBPIGrr+o0jenhaD
VVeMMn8tZnvh+HWloTLIYSk649Kc69Z8N21DTmZi6tjyLXyok4ndxxvp/aJyF6HKCWRSs3GwpWDZ
53pYeDHWKJX1m0nOwm4AmgZkjSe8ncb/oBz9grqen35NO8evaiNk2ubbKQPkRhVM2v5vPQ2hn9kK
c/mmLuFNOOTpUtKe9s911cCY0yqvghjUpPw6i2Q78NhU01Rma7Hskv8Y+4p89+oYl29K4fFhhclH
ZJDUZ0H521Flu994stvt9z+zn0HNH2DApkrDt6mY6vhBd/SVpN0L+5wLNzXzrR5Ux6qsq3A+sKak
RPLCDl1YdPHyzNNqP8e93zswc2GnSsKBpYO+WwmQjR9Y2MRFkvX83m8MnAA6J7mAzPNmSsNq9RcS
JOTehhCt9mudOqOw5VaFEqMwwaj7udq66i60a3P8c+u3sfzNeePSTiuJjA3y0JRztDFVqCVjhxTO
NDWeV3HYiJQGnrPJWcJRPGUQBCRTaW9agArmTwWtNnn48+94Yad20ackEYHt1D6WJNmq91xC5b8f
ZHieM6h0vPI38t/3lYtABSqQZs/qpczXPjxsKWqWNiqDx4Wa9tjlTX1WSA4X2RJSKDDiFuvXcy4g
BW92MnfJFF7itRpOO2ytT8HqR40wF5AaraV63W14CeqGFdUeAzn2LPZgLiC19BFe/2I03je9LKDA
p+LM70Rw8ahkZMnAQjSdJ9BKyGYpihl0159n0wvRo6spJbfdWpVSW+b7gtOeQUu51F26vvKe9tJk
dZb0xnlSpxHI4942pir0pJprLVNWijVjrwSSL/0E5zDuAjqQVSBfvib8J55zDnyGaMafu+dfIZzf
7BouJdWIEbbb9TSWYEeaHB0P0Hi7vSU0MAQ9oZBvuK/qbnxYtlYc5noQZ2JFdWJKiH/+/Akv/DyX
pEq7XpgFo1TGAkKmWfYtqfQ3v6ad47qj6zrLbbJlEK7wiHrXpn7Cyrh1/7qVt3qHr2E0I4oR3Rto
cTDrBwsyF6JaYhCTMscDRhwHb5EL/RbVfiZ37P/kp2RToexpxFog/GeSolx4yrq//br6Nrr/iTCk
rWC7vO36ZoD+bVrf0mD2XMKuy2DfL9LMWRNeRC4Q0K0nJvJXLrAvzT1n+VYhW3u51dh6BMiDdFgO
0SI/+/WIu2zzaW+iCm3XhoNCmiRqFBI/7IO5WlGBwQ2v3+uu3Hb1Q7a6PSUEbzpeX+7yUyj4aFmo
eFcaKb8yEZecET9GkLn0FDMkGKo0J5fGbO/zKPiYmu6VQPSFAMhFp7hKFinngFxqps19sCMsiYYh
exKGxEeoMO0f/LrHDaZnItWeVuQC1cyi6qonqFt/9Gv6dsz8ZxVNyPO38PUKL1Uu/2knfjSwln1l
q39hrruaUW2wbnGyZOSCGph/SJp+2cbqNRWFl9p24uagGpJa1uiSWg5PWtD4CE/c5OTXKc4ixdrH
PKT4cC2GNzzT8P7MJz/5IObyUyM8gVtdxeSSL+Nzzcy92fxUqJkrBAV5uFxkHZrOVn7IWPytTshr
FVS/73DqolNqjOwQTRE+m+EdOlffA9zBvCYKddGpjg1ZzTNGLknWfZD98ClT8pVw6aXPdo5NvlAo
QI34bLaHD5bnd+MUe12uqAtNjfDTSrm+9UjzTY3bJZPJK6mjlz7aWZRESGr7EP1BVXfK5sMq+Nln
ZkNg+tflzqo20AirbztJ94l0e7ENfjVk1IWl6AbF0JGjO8a2fpZ9V3DWe12SqUtK1ZtpYhiAiXIi
digyse7HvZleM1l5qbedY3OHCsliupbCOrL+0AQbNN/2ze/mSl0yqmnowsjI6SU31dfW5l+zbvU6
7qlLRplMLyuzt1Wjqye58EMiid/UdrEooZp8sgumSWVwWZxrDsWwKj16zUFX+anP626rUXRcjnzg
91DvZ0fTstcu2i+MpotF9agyIIEIseBz89X242kdjJ9oEnXxpyzbeau6vQNtyLKCiejvYVm9AkPq
8k8tp0kV1CIEkhoUszV3+yI8m3bOStmuFc9s0JYUfkhRW6zTV7+RdM7JlCqRVysaRh0NNlh1ECbz
ikuoyz3F0MaEK7zZLza2rGiTcUWlJNRH/D7cySetAe2qOMzb0pr2MWz77zrRfsQWdcGnOdq7lFet
LLGAQGsRoLSsgDzY7DeaLvoEnwu7dGTqS9s1+31SM3FMrGe+CHKvvx4Qa91NeTx1qmzb4a+RDd/H
dPET9acu+dQHlejFKvcLrEiSYqOWFJRHXjEbdWGnXStL21TsF8GGYySqj4w1r+UsXthTXLM/nQky
Au2WZcC6r9WOsvdJxH53ZFiQ/9rjZMoypZShFzOva3+IxzaF3H5r/QyxqQs8VZZjswrHvqyC+K8A
ehstaf0ifOoqPK19QMawTiVekitoPg7TemY8f61U9xbu/H+miLoST8tEJgiZ5archkF9W7qIvBuV
4e9rm7M7r43AhZ4yaIRG2c5kuS/bX30rHiknXqAZdYmnkWpShShhLnMl+GM0pOShi7V5Zbr/Wwz5
m85xaad0jtt1XXpZQtlbHNNV6DNT0Xau+y080Diyh1orUhUhn+ePe5Ltdwvm8LclWOYveHOov1Cc
79URZuzVXWeb5Ns6In+ShGMj76BROR/goBNWJ0ri8VjzKTnvUyz9IgCXpmKNgSYg+v2Cl60jDPu6
Ylw76neZcGGqjfEtjhZop2ZmL1ox3HXzayWY/xaJ/67TbxvEf27L7R7BsCJUquQBtuADB/x0hDKj
Se9bYDLDYYY7THwgrYb6G1y/7sHXBsMhCKr1YPM6Ok1dhJRjPLfBkfZZ2BYo6Zg+sD4kZVVbftfU
lhw7yJrcpahS/2J0lj6hAB5F6jzPx2MVbhiY8BbVSBaFnxZTNeeYxuPjSPG8LPi0PkCtUJWV1q89
jryw97kSVymcTIwcJoXgISJvtZ3Xgs556vW8SV2Rq2riXasnDFYifoxLXhLjZ09DXaSLz9bOeY2W
YR7zlCxfOk9qmroaVzl8S3A/QHVSldRH1Jt+zYLYj1SnLsylOphJVnHQlXod3+dNBV+t6pUd44WB
dEmuLg1ojyLCphzapSvmbGzv4N7jV4hPXZRL0DWVQz/05R5o9rimaoWAiqfrCnVpLmBKcV41OS+T
Nn1KCAFq0vvFsC7LVZGViR5iXCUgzL+rYPy4h5Hf5HZRrsHC/jXgnJfo+jdpgIxmKlY/S1zqQlyi
5SqCjxEva9xJik3g7W2oW78EhMtwAXsP00AswSVqg7+6GRkf1Ml4btCuZWE9i2Cr9zm4sI1/prUq
o96PbKMuucX7Jupqhav8PE7t4yr5gxYseeMVK7js1hRsfdJktgFfPD0RKWzRToPfOy112S1TrXGU
RkNdStqsRzNIaLjXu991x8W0mKyjGv5leEoNeXVCDeR2EEL65QpcSksyONIFyMaWog/Wk6JVVqAa
7L1fn99Cw/8cuPs8ZPuKVXRB1mp+iLN9P4qR+r1fU9e1b1PZ0psmzC7zHulHgVefeyJyP3yNunCW
aDYoTcNm7DJGqz2oNmaFaWzgl8lzaSypxrBbIBB5mcK8O0zhflx148f1UVdqaqvTKUyTLbsESmVF
G6V/xcM8H/zG1Ll8TyO0guACnF14wJqnKmB/Bcms/WajC2Nlc9jrjECpIWna95Viy6mP99dKvV64
kLgwVtb0I6Snq+SCosronEasuQDP0kc1MOs3rC6TpYcw6NaGJJd5NeEx1HT7kK9j/unPXf8v4fCb
APb/sKx914w0fXoZ04mmf0GtI32/9Dkpmp2HlxnWJ4eEQTTO6qp7E8kR9kxTuL3fmsi+nWE0+2OG
IUR/jmKoe1Z9z85xOy3vUlqR5wjB6hmmX+RjKPLuziZ7fjBQiH5A/QHssXd40/75R7wQyLj4FwS0
Ac5USXyJluqLDtT7ENGpX9NOfB8GGNNbsHEJ+nC77JleD3WSvxZKvzR9nJu+zHIoyek1vkCxRKAu
Uyf7gSZj+C7kVvqd3K681UxjWF+tJkY2od6+ZibbTmnfvJY3u2WBfjd9nFS5IjAflDB+unC8iL/r
dL0+tNjd6oM2+cQOZBihNJRE1E9AkrqKV3Fjw8jqLr7ETAxP0KVjj5NKIAzy5+FOfv9zXPALj5/G
ql3HlyXP8iNKWLa7hgXdESoy/CwRpnz/89/5V0fvN/3m0l8k3Lu5XfA+RHsT2vcqytrxMIwyPGb9
KA4KKuTFxmL1vhYxiY5wjKSopwuVwQSZRrgV5LeXdzrG0UPStdFnHq/1h67b8rfgyiZVRNoyrEdB
gIXsC57/4EB/C2rfZqRvnts5qO+g7rV86KFh82Dk2EwFqWVSIm3wcW+j+qQa1d0JFNSMfZExG97l
m9zuNAvkx56p4Kr6ZF6KOGVtoXo+fa4pLDlf6ZwXBsHJOEp4DPdcV/tFGgklxVCup5SzV5KlL43w
7f//T/zARjsid9Ellxabxh2ECNpzLCJ1Et04vJv41r7yQvUvGvK7EXYClWabWi3zAUcD9InJwyAW
DcMPwBjFAtukEwAq+RlSBfo7iiPiU0ebf0LaRUUotr7geAi5m5otewVLeGGD/D+8bao15G/T8ILx
TH8OaVadRygm//3n8bqhTL/7pc4uZswGVS4TRpe4z/NPKZnXC2sTcY3aVJ2mulbnZci2Sxpli1+S
ztUDG4ndEtvp6NIiBXiJ0F1H+PpVfmG9a6UYNnpr9llEF51H44VLGRYjD/P3f+6tl8bCCXY2lTCy
xYxd5L5KWYwKp2K9ZPTjn5uHvMgLp4pLsyHpOvQcacuLIklTR4emhUbpeFCEBREtcohtkHf7YpPp
B0cuNZdFu7crSutpuwQQtOEZjaux2DvsSUMBSzjZJm9qPHDZ/jBOobENvLmTDE9Hu5q2sDsEKeuj
T7OCvGRUzCue8n7WRuf1WiCVbfanNuni+juq9zukR9Ya5gVhMeyilU+UL/1p3HJ6V0PJOzhNRGHD
Wq3h9wKVrdmpYVDZnSs93uEp+Uq7rYUdnoSpsB1kTA6RaOIj5AmhBxc2OGPyGWVY9zrI4msP7by3
ISdVdCQ7b5bCVF1zhmjvz5oH+4/qJvPSm7ktNMnnz1W6Vk+q7pOvIl/Ns24kOTcplLmXvRLtz23a
RlX0a9JXzyMkHL6ILCPBXYOy5P45NROmRzHhWBKY5LwNio6F+jnn3XicBGkLKIRgjLfOZsfRxAL3
LaavPOQN3ID1UHRJ/37o9uia4zdAtLiZ10M/hdUxCbr20LVGvE3HFRaBdNTpecBwviGQObFPeV+t
6lDFMn6GTnn1HFQpv++NCIPCQI/60O1Qpb3fu5UO78Ebwye8EfmXoIWSW5bWCT0yQT9GNSffq4j+
TLZOXYaWj5/iPKtVgZIYwg9gmLojEOX4KIZpOo7RbM5tVk/AEHhQIaGZQjdrtNPwaZh6Ch+KvoHT
5tjk1NwvzU7Jcx6soMwbu+jlvh2rlX3UatDpKVAS/95s8XrLhUayO9g0EfeaJ+EDBkDhK2ULevxh
WGqIkwwLMhBzwWFp136q6myB+tXU5VtzCiut2vkQyD6T1zDDPy0YV/awjzV5w0VNokOPqp5zVSsB
P1ezRCY4ztOi6oe563nzLFcznjnm+7Xf4Bxo2DDBGi4d0qOcOCtiBMbyKHsxDm/TLuvJOZ50Ss4y
pyw5t/Gaj9VxEDvupQUSuWp4lmlgssdYV7r5JLVOyLPKwn1OigrBETnIRna6w5foPrhDAovu8sAl
njMuSSRNf6bbtIxnFHHW7JudLd/fBJWENwkHlz58oXbrFrhTKUYXXSBxsNuiG6yVV0pJz64rHkf4
d77XIb+GfMJ/KtAn8Vs4qZCg2DAY8bnhsUzObBrz7H6R1ZgdJKkAORUDgZPLwU5bnj1WMs3rryng
z/EMlBvaMJnCPzjuQgWowl/WaK7ewocAklKgmZPl3Ogh4v9AaGrCexIuCLZ+Hhgm4l1mrE0uSg0t
nMYGwXHnHWqDl9YZJqf2TZeZ+tSOQYWHRV1rmxZTvizJ554xNnzVGywX32aRiHFqkgzLMzLhwO53
GaXrz5Y2gUXF38I1RMXXoH5gAtoDx7Bp2+ZhTpph/oflY8seM9J289duzNfsnrGYBx9rEQ0IYtSU
rhmogJZFhyxdhuoT/pU0bwYd7yQtFhZk8omnZDJ3UFpMzCkSE5Ef+jRazWMaYl5D9lYE6UnTZBs+
Q+PJxLjt9A3mMawa8ruhM7l+3Fk9N/d52wr9hewZFY9bNEx1eLCjJqYuYBTFkocUNffyx1i1t4IJ
hbKJuzaEGMd9v4qtLgdgf+F90uSIHgEqr/3+sObCLvWhi2PFjzNZo9vuasLAfpZ7oubzYPTArhS7
0RafFFdVe+k4aoY+2yhJoEKTyDyhhZRLFdUFgE6gIz32CvGw4je1b0cU16hTlVdT/ICi2bj/Kqtt
Si8N7BnPfGzi/q5f8N9DCHtX1Qmid5l+W1HYJPVFG3ZU3aeh3RZxjKUl/T2K3vgqz3ueQdZ76zEw
T0ES4UUKLqdGJHc4iADGhznn88OizCL/SeGOmdxThfK8gkOpoS6mMRnH4zB1ffhjH21g7kQIAbW2
GMfUbkXSxMGxnkIeiAMRSptviqYreSN72UnYZ6NYt4bWUUh0jVRJglTG1Oct2Ys9VDig8ljw6m9U
ky7Bu1SHoblISNGsd5Ho0+wadqHNvreKhuHHGbI68twmbK6+sHBc6KNIIz2/i1pM0p+WBjZ9aPCE
qEkxBDSM/o4Incd7tkcBKSdpV1nEQNr1P6m1dmsKZmFM+TmlfArPCrqH62M3k2S9LpohQC96W2fd
NzObKn/Kwn5qvq5YCLYponSZqo/Zxqvg3FYLTc403db6ykHIBwfNtjBujgLpKMi/BUtw141Gx+WC
l1T+DfkL2muU59iwnY4Vpznu+gSHCfkONzbCj/hDouuOt8UxbYcqwnPEUlBJR5Ke8MYSd1dOYT3N
DzskKOyPXeip+9bKuJ2/zTsPUlwRtnb7mKmsaz4wBVLhfxxd2ZKduBL8IiLYtPDKcpbet2m7/UK0
l5YECCEQCPH1N/u+ecZhu88BlaoyszL/rYPKgqlnHtGVnKjKgGk0zk0Jv4OLmZ6f0y6KF3nR8GTj
vsI+o7OXVdo9E5epaFX4p6HHxvWgSJa3DeTHhVYlH+hE9pIeWhEK419svqIbSadou0u5VW05Fm3O
cNu27QK/Rzq7mSQNuGnKl1pmIzH5ma2bWz8WBecYcvZw5YcLZ8ih1vrVrcS6UNF1A2GrQ4tNp5KH
UWy0pGMS8Q17Lmo/twM3S39u4RchklrRgkfjDSDiNXtONxjY+SrbC2o/Oz2u01RmfSLVjZHfLkpV
rpJBH+XAPeuxnLNNB6355kYmqwKMW3zuxgh5PnBMyzpyhdFh6C8sGpPti8QTZWefqmg6S8zEvCYH
nX21MN2hYdrVIok6JYa1YgAxsNGxod12hPNAfZ9+RK0cl2Zfef7VHWxM/jG9Zf1l2hEa4tI8rQan
xqc02klc0j7p8jOiRQW/LUQa7wgTI3wPF3Ik2Q2Hq3PAfe11f2rnaIv/G7NeHA0topZ0Z5HufXQX
lmhL/nCdxhdY2ufdmSPftWvgML2QrSo2JMXdKxkn6b3ZA8xxKiBFKRQt1rdPQosRm8t62ywU/lm4
Rus8NsKvcKmdVrjsbdhjPxdoo+ZfICkhnsJHzhZ+nfvC26KU416whmcc6pvygDX/ePXoLFE1VKfW
soAL4zOHDmi0Jboqn4/n0Ls0fUkOuovolLHY7jeaGtU9R8kCG7WcpCnaNRzdBD4RLBsL+VtEmZ0v
XLGbhOfmKlM4KqHCFubDTwUMMexy9KruWEj5lSTLzPF7yxgtZQSgSf3uQ4sFg2OTkbxBZ02zn27G
zfUIoZlOX9rpiPvr5jheQAqOHOC664jTZ+RhW/wkvM+P9YLnt/fPByXI3Fy0+gviA5dh1x4XgYi/
L8YWuS6l38ZtesrgO73esUmG7jHD3g15DDsAxteQQQp6gVZOK1lugyRwYR2yEE6IBVjMvyJJInIa
hIv5R76y1b+SFWLj11bouf3T4WdFv9MzdshfrWOI7YZo9ZD08dBFZ7AbOAwuxieL6VjKeFAQ+C95
wPmdl21PKqCGKpQmzpm4cmCsp243UN3AsGhS57Tf2IJasffdY0tXEaGjHGIkLYJaV4WGbKHZOEeA
L6ExcgarWOk5el2NVZNvAI63ZLoMQzecC8ZxVTvW8kJWczFGGZqzg7C/LTzHMlvRbfLxA908Udd0
P4gpU9i5ng+dd6+s0wLhxD3DHHcynckVL328xvo+5/M4ybLvuLYPadsPJilXigBa3M/RnC54cJHo
jnu4ZsrVVN0UQon/H0HgMxC5Pi+4IFD+IOZs570UixrrLMz79Je0IXqmR47pXcPq7XZEm+4OVLR0
PoAZ5ZF4w1sLD04Ga0V/XTia6BK7UiF+SJzlIATbghTijiKQLkfLsBm+NviLh0uPZfr9TbKp8Pu9
LZLJPnnTBlYP6zDEz2gUVIxdwT44cYp0TNnLWqBbOY0zXfnzXEzSn5eVtXc5d9iLLYg4o+USPdYf
4r7QZ8iAs+TxQBuomynFe2WaGUu0i71uxJDJoqP+xphkskX3au3s9rX4zrHfHuv+756m/B+GUxSz
UxE0zG63tN3XeoLd5d+AmKBKgc46uQV+J20181bkY4Xik22h6TyWSOw5X4Fk2KtAqLBtMOAXPa/z
NdP+TU5SeFeDFXRW1FF+8AxO9+ucrk+kWHz6hEDV6ENZzyHZEJgMeJWFUfX8HZMxPC3WfkKOHVKQ
kI/Kqi6aaQSbJMB7OallPjq4VbnC3cs9iz+XjFo5Ifw96tK2TrcpSlipO6jRf9okj3wdZfu49ojq
9u12b3ffITTEtehkV1Au8ZA2yy7a6RdXE/dNjxNBXjg+xHpTWObJUIF2cHVnp7CW+cLNUOqIfsen
jXBmTTHuTsP2aTKSJOfAv1NhKrZHc/SOIqvpjNk16kNzSERz+LKY0z0npZ3g5XOmvSTyPuxzll08
kjBXBH7D1kOWTmhA/ssB8J28ImGmn+80rBnTArZ3K27SNs5KNvcG1yMwghs6fCdn5jADarhfST1m
IkvruY/3D+V5dGZpmj+Oa4iiOtrx34CXs38Wa8PTyXW2u8e7Qm9z3hcgQlyIKrdN2VVnYXvrdmpe
V0b6vYSBV4FxDWCaKxMwFqGMsTxnijea5zuQ9nH6l3VL5gHvQvZg5/0od1HQZ75hxEJLAt+1BGPh
WaHSQg515NhR8/3Tks2o8Ht7ZDfK6PkWp2tJKoM4F4CtxXHtYe9QUXc4dN9+u5DYoUHZZ4RNB64r
KHnnczdtok7IsVyWjLRnJlp/0ykUKJ5sppq0IfdJAsAmkVOHhg3iLJ63M0zvj7hhy5yUMKHrK55m
vkLunjlvWz59LNuCogUrrbprWdLAD4miRRhZmXH/Y3ZFj7EsR+PkMHIfwxI3skPNWFN2VL1DOjg3
iNMMGQAPBGK/Z3JzeOUgvkahaJsI+EmK7yBqT66PZ0xMxl1DtP9BQCRF1ygwsGmGn0eZfq+SfWnx
/Ys0WSrdO3uLVPgUU0C+fllLk/+mAeUjV9H2MZjFVzaf6RMixLr/uqxrrwj8a286bkfUE7uUWWRp
pbtENEFlcBBJqBYNlMtom2RhowtWadc62A4tHQIf3K81dLycWkh4O2gV3rC5BEKFZuLEEZx76Sc0
gRB/7UdekUi3cKnD2BygfzlDwURvodo1U0lQGs7CbBQZr1nmZLO3OdewUCL779zOaIAx3OZPtjcK
4z/bp38Q8MWXJY/CS47NxrMRbOshuz/wpQlFatHZuBkyO/0ZN89vV0qXV7FPKd78VAHQp56UEi/D
yRIB7+duyi+kE7qBYTNe9FmPl0HN4ahC4fxJR7aXZWxb+U8MWj12RSZ+Gt/TMt0irZtMJuZ9GNs9
nHrdLfRGxaY/Ke3oWif5ML4SIabnKR/IZ5tM6guZYhHijSgas4Lz/w4TRdk98grk4zaP7dWnsojK
HdYKNTav0QOEfjVnBSLi06EO2gs9AHPVnRTtuSMtUvfyaYhldag2XNoiEbIxcRT5ksV9l9STMQTg
1rKFGdBRt451j+uraY82JB+L3nEvl2oI8W2Ss8O9p8TBab8gW6SaAXPM0mBaz/NyOQr5kB1M3GcJ
7VcEiLIBIJIOf+I46A8KzvueRnA3w7PDiIixcgOegHsyahzj8yucvGBqOa+I8vhqVddPVYwe6kF0
6U4ha3SIs2b9sTyJBC2mO7r1JqwpUqfGhFvxAEZm6h8OtL+i6V0uHhGbMhb1IZAji58e/UXFcdV/
UrqzK7Rm5pTSaP5qXTwfwDx9ewN9qWTliF6VVHg7OlENMRK0qhTC58eMeRwjv32HabGEYMt9mCNP
TulO2FzOrCjghLqwSWOXsMvsdWC4/RqtM/ttjD0pdJCaPMvULvQ+mh3/GzM1yooiXgkzHoJ0P+Ip
Z3iLwQDEDUQZaFMYnqppBh7cL/R4yw9Ej7X/jJ0zUiY8EmlFfY7WWK7jBkXyjimzCluxrTgsS/xT
Gb8+oCgkn7OV/t8MaujJcyywlXHc452M/OHuvS/ojZdC/qGDI7/RsrEfY6wZZjIxbtFtgAP3l2zR
v5XplIeuFuiTHrZjkUeV71lxm4glRTF3S/rSO3RvZYz3X5bHNojbFB2IrGw3psup3ZdjPIkl38yV
Jkbf2OQbAmH4x4oSf8Xo0HdqgBqDlUOVQY3PfiApOh9qQVaIXVMI3Um1euTgPTgS9zDHZBOWop6W
naGy8Rz17+k41jb6uaOruyHz7poeBmu0PuIdiCv8d/qigcjAvcIXEE7ucb5zgqiVVhTPB/i+CxAP
zGYoinELYIgP5s66OLYVG0MEdahFvZDG0vSHFFPxeKS7eTMJnK3qg7l2rnIk2sy1s+1yrLgO9sW+
DjQ//jgHM7A95kveREGPLxmisH9FRrOzmblTt6vN0P4Rm/fLJXil3umhsq2OMc8+e7hH/uuOfugv
kHkdazXvgPZOVGN1EKL8QX8MkOQ+YgFofJgYNkealhg5N8As6FaNmEHEjQAqv17wJ4qbFDKX8Zyx
hHZ1TmeD5xQrK6qdx/PUUAqdayVjJjFzQHfgajfn2XPhAx4o/m5pSybH4zHW0M+WBpcFMjyyHVeW
gTvkeOtF5z8VWZa5tGEAn0Ftzs9xPjsAKCGgCc8XDyXspnrPAM4KWUukAh+NynZhbtQx4KT24JDT
K743QRuSue6qCkjE/OiS+Jriq/uMVg/ofUBjcl9kUMef2nhawpX1vcmvY5Gzn/Nqtv6JUYUY8LU/
RhwI3GzUXgEeyL6ZGQCyyxHtG63yVfPbVu4B2w2IJwGsTbcteUTvFRymhM3Jim97rDDCdZuvW5t9
379pa4riIpzof+QqltNz4RIZPbOQpKFCg272c7RM8AnvA0ue1m3sPnt3YJAmKgDOhGdJD24lyZM/
g2ToQODdvIgmcROEwPE8Z+t9HufEYabd4r1WVrHHqYu237NbFVyielM0mPAArGC9ZBoQdCSHT7J1
Wc2OtUvxqodN1iNFZzBjMDMnXnh5nrHyx8pekejPsTF2D0SC03PIbLh+hyd2f7Jpjl+2WWjMQnOr
76Z41faJySy+AoJ8koPPHhMEIt7AnQzfrAkG+31z2jKAjaOW2XlcdsgmR7WKj6kYQlfGSbZdNXVd
XqVqF+cjhYv6TwdT/Ca2y4wG3/i7Ke9yTOl+H21NdiLic8SS6YedlrSo0fXOBvpps05nG7YeV/KK
wayc+pQ3BkBlUWqTIKRiy+V0nya8c+WCzlKXeabdixzhaIDq4vXZJMPxV2ZrcVSDhKPpw5Rus2uK
AiunN8Si9APl5eguiBqXb1OcCM1anFo4apSOqFzWOz3M1iDhvOguPY05rYCOZvoEvyHt6zGmqqi8
wDI5XTwF5xFoMCVVQGzKJPaoqFk+Fg+ER3sV5Vz92bO+3zBjqHg7dfFsGJIJd/Q8cRAnmo5FV0YF
8jgwOcAIrhTSaHc9xinYejRB8nIYkKNXawsZFWzEp/7K1ow+ArcmdTdk4oG3Od6TVLF36lLgVRxj
bglvh1a/i8gtpOz3YkCr1xX/j53Ku74moBu/PwqECKUvVmFLn2TunI3jEZd6yYZmJ0R/tKt0p9Sv
GPrlosGzbMX8ss4m/CLxSrDdrUEgVH5Gy92sSqESYD2Px08SDudvw3H0MJlqp/4l6pHC9GA5Ik0w
rHs4WRhQE6EhbbQDHYVMdjobRP1mFQ4eG8tlgmFpCSotvBhhw1oD08c9kK7A/0o3xZO7xmJgn6KQ
/fh1ZJPvSoyXQAviyeBLGpHVetvOWZdW45iP0IS2MjqeLBVtf55NtFl0yK64g17cPbUr3MEaOirO
awXhlKt3VvRHNbdWvOzYLtiqgD3/NzBr878pYQHBHV3SXciQdGfc87iZhNU3GrgYFm0wNX4zC5t8
VB7vFNzYwkBupfVyuQmK0QmEGnCGyyoKvTdDF4ZPC7C7EaZVP31Otw/Ykoa/AYPNDQB4vHVZ2N9g
T4R9tQELI/zUtzZ/XDHaXHG0lK9DltuhGmcszWC6GVgGb54sWt4Skzt6ptoM0/Vbph0qkAP+Ycyh
C7gFgTUWv8J+JGDjZnTfKBiz/jdNc/gzHzIVJx9vyVsnwI4JZZMrlAv0dvVJi5DLiSzn/WgVOnSQ
Mf8cnfEWCL4nkHBkEwMxTC3m3hZpoYQC+NuwUfDGvX9MW5LXmuT9dkGDYMouDRI9hXV/C7Mv2z0S
P8e0Gak4bvucpldus/nOeU3OMuYIwAUsJwkwX4Qo1YiV3a8GDxoAKbxcr5otuODQzaml1Hs+A3YA
XIqQQoj1z5B4p3+lBalSbhHIGae67WvDDopCqd/60gjVvofB7gyv18JMLaJ5Q+Hx1t2TaFdfOi/Q
BBNYnBP4+edgWZhQ/n5yozUX43j/ukcSJCcWl/7bcbXhMl4OBQBzz0EEWz7etLpIXkKUwadDRnGz
TalpkhhcWYcag0KXoTPMuGRNlsbi5pjW8eQz/PNJ7ORpUQaYX9HjktEgecqRcXkCLDyJ0rNN2XoF
svbS9wUmMVg9gnqf4/Z+UgYt79bv7nPrelu3MyG4VaJBlxNPj1OrYGEHzkq0ldmK9OLZuL2zfV2H
yiGdvcTWA7v3mk2XLLRjDm5H0UdMYOC7QZpV40BmgACtyD6WQW0np4V4hnKA144yX+8T8T/WaAl1
Csr5xbJoeNSI7KgAc5qLZG30jtMOyWIM0/gSaFhyXts5bvwCAAF3oTgP2drjBKkWYwlHDlqltcK5
1MeIFi5g54B6+ZkkFiuAhBuMbmp9mDWEaLxF31sloLYu6QIMIJ6Ful+zMS0Bie4YOR3cAPc5n0uk
LMH3t8izOmj7skEVUqcZ1nnIzshFm3a/5AnI2HEM4Q7DRjjtOBFPG4nUpaMDuQ6D4ScX6eMM54vh
zg2kaJDk/mfEOlWFP4rFoGluVbmaHqFcwahQm2IvnvqOxO9embQGMRk/AtQdHialkz942bP6yKWp
smxr23o3MVgOkYrSZDIu2/Fom7bfus9MADPMdCwui0pkzcSxoIpH0SckTy0ATfWZBKrPiAXlp43v
+vu9yP8yrL+tsjkQCSPqDkHNz5IpdwIiDVq03fc6m9l6Zi6wqFTt9htecoBmuvW4WpP/RcP9zwpP
X7AqipBerLY/7B04Kw+c/i0WMTuD9k1rFe3FlRdz9LB4+0knMzW9lWBXRFsgwRLUHkaQDrdlx/I3
IAvLGaBVfxMjp/4E4ZvFRR66f2nuzAU4JH0eZve2sEG9DzFFGtuKHgBbMksL/7G+v4V7J39JBsXq
YwYecYpooctezkVaGhN0GRyL63ZM/mBrasH3uZH6KGYN/YoMlDUjNkfnCkqWsSw82XwloZ6QuOwh
n69tD1mT3Z142iP1kXawyfqUfsx2WGGyeKR5IxBhVq3ykDo7e7fiIuxpBD7myYYuFnd6XdIsOgWK
9R6gUs6Jg+AAaLL92I5iHy9o28L+Cii1MyCrwpwX/8lly/+QPhj5GMud2cYkPMxfKmSH68vd92Sq
5SJten8UsPT95MrG5gZfN1amSQolAWjueZKPKbzRs7tj1n2di02nP0KWHPYm7RMNujFzXtqXAmtN
M669LcEtGQ828f8V6yztPx55akM5TiqZoVjFb6DbgKOjL+GAvMpqzTsBTDckxa/VDeihc8bFA+jP
PmnmbWz/vxHXNSlz7k36VenSL3yOmnazXagA6jK0lrmDfBk3IkJUoWOcTCo/g+1zcF5tlNPhQYnW
vmOgnNAjDSg3ulLDEd5j+FPPz4XiXp7g3JTEVTHY6R6gSgo5Q9/209cWtW58mzoSxpcEDvdzVShc
/DviLvzclQqHtbszy2R1VSSwkMTcCRorL3Etj+Pj6NyBb1ocQGvLPgCwrgafzKAashySmZuiyPJw
h53DVvx0kQn8Ed1WrN6DJ8dUHisy7t/VaPEypSmop6TJgk8/QLzy5KkHyCK+JPztvlYGsTE81KCg
VfVGYo5p1gBhuJp5TbIKSNMRPaH1caJZuIzeCo+3BAaveS9tDGGCYn2L6GZCEOAcrWpEqphTwI0d
2eAuXHHJ1/3VSZAztVqgeopKZiA2hZ7TuF2D9o3beP1K/AQFXwM+z+Tkbh8kImsW2kL6gHvfzQ2y
eaP1Z0+i0f8rACnxFM5w84606HSFWeleWVzrwJRxPSmQf8s+iR9ZF4ERh0dFxqOrnuTCdd1NkJvd
DCkkRz3IeLjr3xeB6OQCvc8crsscLdrUbNF8eFj2eS/OTHZ8sldEGAm0RQiVPX7l26pF5eMMG5ti
XME01VrD5vU/CWgre96RATDZel/YSlsYNiACHMagyUEekFxRrCCtUyg04hzf0FaSFoKBqYwisd8t
ScYyfYuZFNNuOaZwA/tLAiFkOWUbVQfkP9IAsrjFcqkw82lXGzCwNRZ0uLfgw4Y/ILDG48eCgkW+
usTFICapGryKLzFWEXONXoFBKwduq8dnr12qFU+aI6HjiNlJusjBovNIIqANZ42HKYYr6gkGOESt
mfT4GYuNTXW2OK76F5AFwZsHHqdMxzUcMOzxmyaC7p8DW2UPhjvQ4fcORGC1J5VlQp4mrnY7VUtK
DnsvDhDY8Dym2GzdAQ/o8/G9v/0yHci7AwG/OVuBDxWYjOCXGGMxsYMEv4Q1YPoFvL9nDU7fwLea
uzDfQxk9jPcJwWhmTrhLGUey7Uown4QMdQLftB6m3zjMXX4fu1TZ0vrM56ekcxKnv0cya7UlC4cH
hiu+hIzV54b+Z3fguSThS4XAzEKL85SLY3hp6YLr+ogRpYRiQrsryC1NXnuu1vbRx8Pm7qMJ6tQb
mCUgwatdZl1DN00apJ0T9Cab5X9l0fVFuWedxREVaCvQMloXvWvUbNPg8w9ro/SYDNjh5lmT0PhY
H9ocgM4nEQedfkHxlf612X5wQAsgUAFre57fEZDUmDlAbWTnls4QXCWmGF74pAqkWO00prTehjid
sdKeDz8lRDbrY4HxIlQgRpm9lwYJm6eQ4fw2UwESuMzW/ZjSyiIOnrx743zWFEm8LyXmh+MxGOMP
U27YYTiqrgP++hRB9UJOoJiRRNJlgQQ0JLu9tald96pth1Ze4FsmwUrKgIAYHB5sFJp0f7Ei8vmP
2NN4/4wR35zUYcVADnB0C+97mmwzmmP4En5sSWHOzkOxlgnKrkXmAPsRaEurtB+QaMPTGEcJQEaH
g64YEOwCSQ5VgXvsqI2BCqAkh2SwcccLkL61PQFKNA3RABf0bnhacm7p44JuF02LdOsOtrDTN32v
2HGl2LO+Luagf0ixx7KBYCP+mVK2vQo8WXjreRtgSqop1KAsnl9maATYXwps/nfb4rRc9n70Y41d
fCCDLEYreGVg3/MbiBK251zlASC/HjnShUi8Pfg+6vrbrpcG3Uam1898KrL9Id6L6Re4vP2vbpnu
q2JqZV6aNc/B6gnsKkRQr1a+aDdedVsnNS4ORIcAZsQvV3TCoJrwsESpjmi4nwZOm1Ho7Uw42zv4
nXvAEPH3QTZpATYkTPMv6d2BvR/Q6bgrtkkwQKFp/54um/k3gCj8C4tfc7weObG/QgTp+3OH7J/2
dp77CCa6IdqKUwuGfG4gnDymuhgXjcbEZ3J8IAGWXNWoAKKcsHfURS8U+g4sHB39/BuU3LfO+Buu
X8p9NysQ/V1OoOx6Ec8tmBjRZZVXKxRwJGSFQWYVz3pcqCRuHwHgYt+ohN61X74QpiSSRkLKgmYr
Ltair0cSdHKOpjlKf8amNfYdp4r5bw0+AC5vEWL5WADGnks8OM3+LcXU/1aJsQneoWOVJxhNTvQW
GjJc1WrBQgotesuqI0rSCwRK3YL9PgALbjHT80ZTC3BzhlRBPYnU5OIFQBV9AQTbi790wUwRr932
08A/8BlrjvtYJRT1AVtB64LaH61D9CJQu57zdhesYmwjvKG77CE7ZTbK1a0fpmz40efTiHIpZEQu
HgMYuxQckNGJUcAjJyi81FqL2EOiogPH/ggRFhofNnRxeLX43X0ukXmSoy6xfORhaeCAD8uHTAib
vukd4O5+HlJ9ZHWP5bEn4eBk3+RQJeG9OrTXlURQKuBZnxYQrpRwPmfmUYZetr8GMnTkDoDQ1vKK
Ti3PS4BIh20ySxm55wKt8SPCmOarNirLQULPFnVp7YrlxvHg36blsAi8Jekiy8JqsA4GFOdZh1Vc
mUalv2xhXTwCASHgA8GBOnQ7hQUhv5CPxv2rwa0EUfuYB3w8MQGo/EmO1eSNL6YcP8bmt7n2h8Kn
oAoWn3Rtx9di9+wtLmjxI7V4kyvkl8XRV9gniV+Tsf2Xumz+xeONmdMOBmsrZTvtohkOQMdVhLaM
/klR+yJZrgWcLl64p+RoNi0X+55juzw6DfDXaP+OaDPYj2Mi2/Ms0uE2QqvzskzcQoPSz3heQ0sC
OIZ1ZWUc5d0C4JiFBW/9OoxWPuV2HOLHLYEO9W5oXXQ3aShacHOO4WFClnIKdXbX9w/WSXAqUH5i
6UfLYWgIiyR20Qd3ELDlicjeRujmriZxVDyNepaVx5RQThimt9ITWlzmEfrObYzsT0TYLEU5iFQ+
TgnsX54IqqKsj86ZD0wmAgIAm6PrMgBxxvteDzNCtpCqM0C31Heyinm+o4iNaQFrkmxPUaO4PD5o
SEwF2fKyfsvl06dhWWLxrLduNq8coZLddZaD/e79cVTKI2SAl8KWkZedOgXtdQqB31mi+9euZG04
oH0BVvmKiaQwjZ3T7SFPR3IvptZeC/QLEFoUUZq9QNGy5zWGrWV5P4YU8krmqR7e1NTGY6PEDsVO
Ag4GiKBvF/EQI/vysU/ikYBh6Jf+JHyr+WWcNqLuIOLrABBv1rVfoBQ692GLYTJvLXKKSYlGyuEJ
HHq5bwHI5ido4B0H9Lit+M3FGXueIZSXuIjAMV0K4zZ/HaDsfenWtE9PUzq1Qw1qOIin5GhBdcsI
YswHDTIMJic6wWxeZiaN/csRrXjtp144hy0J3HzkHgQ3PsSoUggVO5wqbGuThZZjezh7n8ETXl/y
/pAHCBYHLScw8uO8mEifBmh8rtajVJQd9i22Co2qe1iQu3wzc9jCjMaI54It5sZtKRJei4hCDRQF
qKdmcC2kIUjY/B9n57HkOLJk0S+CGQJAQGwJEhRJMrWo2sBKQquADHz9HL5d58ybNst9dWY2iUC4
+z33+iVB/wqb0WB1ZKdi2/6gotBu6BlOYx+dVa5/85ZT9DKvZXYpF6v73mM5SdgtzkqvkHZ91pdh
CFz4Cq6OIUSIhfxrtSnyuxF1aN5VndEfZ5L2+DO7xnuQ8S2O1Rjt8arLNvupArfde8tg4k8a7MU8
gPBLFQXz6pFwt1Ikh/VtynNilhkzx4nTde+wVHP64wdSeqEzzaIOx2yoj2AI6qlrDCel3tSODray
4eoKwcDm9GEaVygETuJAq+aZf0EnqrAaGqvY8cs7B7mhc+07uzPa4NhXnSq3RVGx0C0u6MF/8VSP
35NVDzs4L+wIjhs3ateKit7eKStriqykbykIjeVedpMf5Ule6HAaR2KpBsHLatt05rDv1r75TYVV
7CZZzGfpiCrCtTduF8q785gw12zwHHyfgybngWwLwnjWttk6/VA9iDxuq32Z6eIeaaQ6pGKp7jsj
s3e8yyw0x0VPkaIW2uTBGhxkm+sHPuVh3FESli00iWsOIR0udKndJtGYoBc8tlw2ii+QdcPP5sKe
Gidoxy1IBYGiSzICqzoqgOhuCk8xFlxn7ou+d9BEGnVx5Jp8k62zWK+5EoNw9jMuIutDqTwjVT+f
y7PVm/LZSl3/PYZ8S0I8RvG08Q1EYg8DZb9RVW79WaCj1o0ZTPMllc18KO0CCKZaEWhrdRsbEA9+
R0K4n/DZK/uX3RRuEyGu4h1A3i6rcKrJXj8mK/xEJaykPZixDGxKAovUJDNxznxjlAGLigGrCtGR
rWs615jtuxyv1jGGSOLOuV9SPVz4IR9gW4RrYIZfn90SnCUsfFWIME5H87BKaKNdUhZGEyp4uZVk
IO4Kf+2TYzIby6al/TqAj/fPTaHsmJmSO+knz68ZNKykwzWbQnmGvgLMwoVT9Bmv7mQjh89qut31
a7MXlvSHPUKXXnY1V6L5xzTH2xoCSKciZDABYzjbdrluB/pcfc9cGFiNF0sn252ximom8VhwV6wY
e5r9YtaOse1QR9MnxCV294xGQGOxQdzrKCxzMzCCU5ynsQL2KemOAogjeecNIwqp5oI+8BoEzBrq
NqbBnJvpgX7e+RG0vYvlyJnSheXFTvLmAredTM/oHiSJUs7OWVUjrpSbY7wVDYj8u5kVBmNB0/B3
3rxQLfPQ+oeOZ4K6jQI7DSXtI7KYYGfVFlPXqDeV5zbqYa3nNGaYt4iOyXefxBAdsLXPVCrTyH+b
JVgyyqZ+ISrTM05zS8e36wPRvTpOs2x5oSQvLEigtCXcLaP8ztbAZU0YklS6gdPmRcA4kbe4iQhw
JaGNogtVftrxHYsfJo3JLh0dKSOuSliFBGwIzaugkt6ouYA8mTWE7WWiYHVDbtOlP5O23uWRAALR
D2LseoFown6X6PYeZrELsqTpb2QJxRDiJRHpLllz132YF/zJm9ZtF/c+qKS33gPypfMRLuIWzW9y
qi45R7U6TZ7snYNO2ozez1xmZx80sUj/WFgOyKwzMkYdKYLrvDGL2P8WNL7jPrBWtnc41EZq4TRq
ymTrpiZr08YlLtxw4KVQh6odsJlsOti37lEP3L28+pMSCCskMdCsw54LBDFijAdozlDbwLbnYOyU
BKJlmG288m8n57g4FOujafvnSjVNfBHKLuPdXC/Jmz3W6Q/sYYy7nVTO3lYpLRnfBo7jj2+osU59
V80eog9jSrBNcNYOLtvu+qg16aA3E5Ypi7kqDMC2gI5nWNT3rxamnTaqei8z97XvTX+StA2i1F37
9jDY9AsbNoHqyIP6TFBnxvHaNcNYReukffVUr2NhAL1kCZsQ4rRV6W4K6uKXgYjfX+s08fud4wR6
73rGrDdzU6bGJr+5DKiXqyTScZZhHjGNOnQX1/8NZ+Y8dXGbndPGQwH1U4vO1p8zYJN1HXSkKCWW
EJeM2b6g2/LRG4lnMoUncjjfJOVkx4exaav4ahureXN7DrUNUG5Ci10cQvLqb83cZ/d1XXuarbiu
fJEt+zbp0U0/P1sS1+Rl7hEn/iSFh89rrVPvWd0wLgQ6NOSTw0S7iqxcrshRxrJeeJAElXQxr4e+
l/FDuYJWPlc07A8Oly4MAb66bSz7ZT1beVZ4kY/M/Z1ii1w3q+Ytmm3gnNd3c5CBwguoIK99bU+M
+sfM2RTWKnlwmu5bH3T1VqH8/HETU1OqkKl2MKY5fU/nvn7hNCNcytg6jKi8v7pMrs/LIt2zVffr
T53lZUQuT372TM9lZQRMA+oDgGGm8l9kObR1WFpSY7qWy9kAzOvDUXULql+iPioMDbSm7ehdK5yh
3BDcncKoK5yJBSNyzxrab0HmGshp5foGxLjcr6iPR/a34x2s4iDb5cSp3xlLk11FOdEZr7HB9Mvr
iGehFbM8CPNkjDphTXvQkeE7XJlxP6cZCjsk5h3G0i7YYWirf4NGmSGOGab1/Wy8+OmsnhrdLj9I
hl7OArPKw+Itp4IHaU+t1D2bU8fdZXpq3AOfJyd/UurYGBZ0tVFQYxJBZe6EnH4xl8CN06f5GSoM
F5i1CLaTBPIb4HBLkswS3C7GCiiHdafNcU2kebDmWl883sIAJ1Xz3iRAtQbfyK90ypq/deliZlkG
42WBGnrCUz+fi2kZjw4QyNm2c/W70LZxZNg3H/lRdDaU1enFd4vgnEw3oq+PRQlJKLB5KuricmrV
ljeZz+BR1AlimKl3aKaokADZkvHYAnMT5GiTuOhxwSSj2z6RC7RMIGC+0W1oPatHywJwlLNR76wh
mz+qqWLkynArDbZ6UumhT5eBtpjc9FDlNH2T7WTb1qssrlQT6JRNrD25K5IJd5iULCZn5KVGGECv
Sy690YEiqLgpQ7MQP/rCM44sSYhPsb943xbDsRnK+fKCBjL81LkxAm2Y+dssPFSXcbbOCCzz0ZjW
8Q4jTL2NA+XvEkICT+1oZFsjZ883sihhoL65bAYq35v7UOxtmlfyMJcIg9QPD772MKzBdKCZtX/4
XTvc9atsHhkaMn21e2pt0tNCo/WmErnFdHjlZcYeNrbAmmAG0YIJk1DJeP21CpxmOWbwd3eo1c8E
B80j0jiG5xmhsjXKac8WsoEbkscI+liNWwZYVh/q2lvfeH6BVrrGf43Rt4qtNZnJX13Uxg4hgJ4V
zfoqOHOIt2NsDlSlZn3pdSFFKG1HPCeG7BakebM66aRoaaTzxbrQhZmnFsGTy4ZIYCBmVBuC/1m0
zpxdvqVaDWHRjUm2YYcWFml/poKw1n5bWCMQEFMV/TwYY+tHTqHLd991mMIygtvRD8HKeVOfP8CE
MdVhUGAcdRtUh8ZGA2QPHcYh3tH1hsq/2OK5G3+5tZt94M/oET28mbArp7i0SVo9Bb12m8fKwUWQ
pm310dfsSt0EmsSQTTo4Pg0OvmgcdSVEkTUU17awQbgAy/alzPPTWMWMvVn1vqABLvqUtY55h0Nb
7Q20l2pH7Vu8LBSF8H+43DBjGCUKI5u2pNXa71VTfK99t8N3PIxchKObk0xPUAfCpGtboZiBqw+5
VkC66WihQOPa3lJVTFuXmQL40FjtnVzLHxZQ3rXHS7K1/Jqblq/V5RaZaYFStImQqrgIecqWNxPI
bNwgjeG/c1l7c5TmAkze9XToqVFn0QwNga8dvcE74Ye0H5vZVY/JuupDJ6piQl1OR6imTvxlDWx1
wqJuwvNXBtxh4NCAAWV1wZ+OyWqy0TfrXyhsVqJazlhcSGEZvDvE3Vxizac1PICoa+gm2KJ8Q7FT
x5sZU9qBUtC/dKmKdwyDwUlUa4cVQfU/8bUhJEOCDTuz74bXGA+meCfKIHhchAbUSLpsLPONa894
ADGjjJFXDeJYKVAdLJ9jpKcEz1faVfEYTubgnboyIRmuCZp6OQmyCSjNBlHvh34RJLSa7fogXYr2
Iminaeu55foeu2kcVinZoPuCSJjvSeP2fygq5EHTUkWrLM0d9pnmxVp98bLak/jTNrhX5OjH3Esr
kt9sl8n3VE1WCt5jOee0qocdiaRgxsxzZLFhvwW/NJmJJA0yQ5wgLmbmkIPxfQgw4zFg9orXbq6c
YzVkxg9GDE590Dig7zCXEVRaVNlxNjt1kYlRA3kGTXcujIlngyU511Tz/xZIaltOFCMpklJTPEz9
HGyYfi1/HTfrdzgOJH+TKV9m0t+zDZI3uhz07jM5VPHFBF65JnZb7xm3tfiROh0NjA+cjZFMbboj
Aq55npqOZi0vGcWkud1cdVY3P+vMqB+MwDUO0uvWlw76C/8nw6g1HIKxzfG65EwqXTeIrLEoH9d1
tiMWPUuGD03wx8WfRIDBat5gbJbVDiTpsJ5zCB5s5WfnItbz2w2JuVoo+6+e50wfZUr1gZ9q/a1E
Dyw+TPQOGxrY8sQITYe2GvuTAf//eDMZYnsxeCjCLjCny9JXmGkGa/2Vmrb95IFaH2Pbrx5yax1/
2sqebcwbbtHwtkdqgPRlykrUV4EIQFPXY4EQvAgdb4wjZ4mnKyQfQXtEe9V56PQ5w2zgCBcyKvGb
V3/CM7vjptH3yTDm9a5nYd6za3JNFPhbfy6jA1q0BAjRVxMvVv4jiwU6k9BQ4gGzk78mpOHOUWO5
/slI24r6wRn9e38ScEWDUY5nleC7OLG9x3zre8ZUu1SaHQjg0Hr5MU1gTBqGwslQbOM+h8HJcuLZ
9jiv/eqZqJVA7HqdNhdIYePVahlCR0HtdGnUeCjYYQHvmESYieTvNo3dZq87nDKb1Of+JpDHqsy3
Qriu2CuWj1mhLvkSCNSYplW5UH81ruxlNOJTr6cl6MKWa4DsNC1FrEMavrk7Q9lp9uEFCjsV46R8
knh+0lHTg2KSjpzRsHPmAWA2S6SGQR4NT3fW9wpBPhzKWExPXILe8DLPfpIe18aanUfSw9ZlU3QG
J5dmzr7z9H/w8j7W96BffnmuYqMksIxCOu+vsu/yhYWzwBgRSR0g4YvKHH9rtN1kNJEt3W4LhG6x
yEV5ZtvyT5NGj+ZWp545fwPOv8mFdLoGlqO28Yk1ISTmXJIBZ7/V6EnBC9ps0fBmLAv93qZMYLNL
6/Y2TEPdzWJnVsTZ6X2/avpdZNlCXkhLseaQ6U4HGxkA5U9Py1DQBhUu8EsVm067hLl0enVBRvN9
3CaVVAkcmQd9t5FJrda7dgzs+mlVkHf3pmsCf4fYDVf1YPv07VDOUgYvZm2qYbNMzricmbbpH7IJ
gEE2+GTGqEnROYONisHZKKg96U6bEUyoOTiumLdWbyDYV2svngNc8xd38fFnMCBcbCwSjffKMNJ/
19Xq7hELu5NN8/CoFvsxtZb84NVMzkblOWHnSednh/j9PcHBcho7x9lpx2Ms0EJVIbVr8Y06z+Du
ILUmw3r5ICpBISmhDaWvwFHmwa12siqon608HsGIgvKi09Z/4YoI9k47cEtlBRex5ff7DKvAB+kz
vD06SdmzqSQTJY8wjpNjLctf0AYR5uqGyfRxbSF/u+VDPfnpw9oaHksFmjpyS/j2vs9LyTA1Lp0t
WJL1oFdDX5gEFiC6N7/hhpXk/TcVe6BCaSvTH3bfYgevsyVal0Fvk8pt35bOhP93puUdQka9upaB
llPKWnwPOns+BPYMj0PhM74Q6tfjkc/UEiKnLDwbzTxfbztkPxobZ2FIQxlEduHru6wbyzenbOfv
BXFFKkw5FTYaO79qJcvgvHoKBFFU1dvAidtKtqCx2rkYvUdcquKXkbFABrel87JaWXUpTC9PNlW7
jO+VhvvGrNPsJV322advPfQdsPRG4/H5aNmN9dTNWkH/0zdHDq8DujoM4iyeTdMX02iS73U6C6r2
fnS2hWDXahnY4rk1+8nYLT7ZiSoxMODUdndfZAUvG026wTdnyfHeZO6aPHd+350Aw9ftVC/ub8sw
mRwwOvND7g9w7a63TzPC2qUXlvVhO+XyUHsQyia2obOypCXg14cYaAV/xmOiMKjih8x3o6tyYles
5CHgT7z23tr/xXuJ49ImB0NpDK3YTn04hiFJ7tyW2LKNnRrLB6MGdR0YdTEGrscteRf524Bh4jWZ
hLslQU9HbpJUGMwhbc2N8qVSu9Kw3GqLFbS/ZuTfuFf8COw4YdDGWP7Jmgfrez6bsoE2ABvaYp1X
ZqSNZg1FsYiXqkAPnHlOlsj07Hb6hoLqioMFkNRGhEsMH4z3PjDewXza2A67DavYsGpJL/W3Rd24
086kNcyv5tDK5JLeWpQwzrtu2+u8XsMpbhkB1WnVRrUNYb4fVzXvCSVmCj2S0XeDJILgu+snRhoZ
wYxpo7H0dNN9nWY9CHPqwf1IP7m2ROYdnDr1o8YEVTzFxoD1GczqiRgeLDzabikAAi+b1tPQ1HYU
9DR5U2Yo5DFmXDQYw8greqSuGn2Sj6qhKg5qvnGUt/iNSFWly+QrcIox5L02bif0h0Pbz9PPTOM3
WeQAJ4UiZwse6oBRW0e0BqsBJpZbGk0Hb2rn80+IFmKrLOZBFBTQRrdY17wLBbUZkLlXaIyscaqI
PFG5YApbQz9W1ETGpIgCJShoPXTtBE1Mq3Ti74IDnfTNZGFiYWZK2u5iLy6PLjjxieik+c5O8cUu
KbRlby7cBxYNAk9Y27CkHA4IxjkOFvkLIHDu8aAO3evEePN3yXX0M2WLxK6y7OperUH3rmh/d4ue
dciYud7Xpoebs8hbo97qMjGecxm0f3RlVTtQexTIyVBNaHkM4b3Vv60yYDDk4ISNO+RGo/5dkYvy
usYeargc3I6yZAV8jiUoeZEKtUv9Cdgrtgx4J/ejZ9MkYqwvrp0oCnD0XO57BJKI+yh+6D2tX4PG
qdFr8vyVcaz/MlY4y0BHsqqKpp7PD0AEaS2DDHhqyVbjpOPa+jPTvERG70Dw4dT9tcpihVDzmzb0
ACbpDAVzZKBylKlaJXk45ZNxMhGet2o2KYFhMQQ7sC12CbOJXW19C+Z2b9pAXEdkScwv1mIbGXP0
BnULtUGZ28kDZTtOQlUHwk7LRztjekS2Vx7SCeBLCVrQw8VIqG5HQqx+jKsFPRWAjmQsmT3kg0U2
zYoacs/lrN/ZtaCejI4IB/yGNG+1aLGVBXa+7MmODEREW7QmxyKvZcqTrcSFieyNDkG1OUvuvTey
KwYVtWOfDmiebvVhzv56qzVX5/Y2V1bzCPDin2WQDflb0g42OTl2HqqysQ/Kdlrvm9P0a8V7ByNd
mGVNe1hdXOu0oSQazJLlCcXajMtTDszsbdPKtNatvZqqP8gaLBIqT/iMaVNzcFAtyv6l1GNeRcMt
xGc/dCtZeaTYecneNetppQdxy+qVlPspD/ssUTfQLciTX+UcZzzJdafQJz2SsOLnSROdYoZatxmN
gV1X9NA6WCqHZCZGrr+mLO+qv0PlgcqgkBXlUd9++qnztWkcGF8Y1RabxMJk1PcV1qiBUBh1dgNX
WN+JAPA8jp5Xy/YpqM3USUOHOcR0Kp159vYs0g0qtovyiYQp16wbpoPwbgtaZk8dyPCon5AngyfV
iullmNvF2ilPQ7BR5C7VxRiqcb5jEJk/1mwqfF8nV5chm8/nLLLdao6jkvSnQ9M67V1WF4gazNJQ
Mcl1EaeFoxmmRee/ZYPCxuXQBf7KWNkdn+yGkv1bTsqWi92IuFrgV61/aMSQjuU3c/8DBwW5hNNI
33YnVRB7e1QcGe86+O9LUojsx4LD79k2tPM+0FBAncCQ4UyQaeacRpJK9EYRD0OuGO2j/4wkN3fP
edyEEFbMcCteRq0f3MUEduz8fMQy6uN1WnYEF2KRgdkanho0kcgaVvOqSfq4oM5L8CrQoWGPIzFI
NiXzy1eooJxroEhi6pJ0/tsiOu+ZecgsrEY5HvNYyHEzzwTlkdiQ/R5d5p2oZP78A2knfyamYb4P
GPsX204yfeN/1mm32mrkIRZ2UW/Qytu3kXS//eSl7l0Vk8dSstjx79ii4uwTMc+8pg007Yqfdw0G
37P25Tr0VwEtv+wWF/QsD6w+36UxLRq6eY4xPMBHUQeVHfmw5PIE4sW/5W3UmFvSQr0WzgT4Y+Ov
Rg71xoB6bw+13I4dxghCniheOdo2kTptxSsq6BbMLgOC2890xYC2IZ5g2avOM1GdV31cCiQ9tIKE
6SWt+4bs6OlH57UzURXFEMzHMdBepGjfIqny+h6ekCArMLHy1OTsK0Ihn69lVXQnN47Ta93kMUDa
YL96lSGKU15WZCOMaHxXf+iCvZ0HBIIZ8kWYjT46sSORt+MiOBVUJkQx6fng5UvvPtRdHPQXxH4K
GXJCcs9qtp1eyGYLjNRjh86KYalr4wecdutF9xzMYfSbqO9FRdQe4A9RRtUJ37dDf1fj0EhJabpk
qKko4IMrvhP+Tm0cZ2n1J05v/rd0Ud8TZyjD4JYIFdZd6X2jDxA7ZKB1SxJHf880SUOgidhMQmEM
o9glds5Ik3VWxXkGxd03FnGMZif7j4WECPOYc5lSS47tdmyFPDjzqFrsGeXgbxuvMEgzKt0d9qf3
UuLmdkX3XlmtuAqS08j+Wed9HazyZczM/hc7xNWDcslJ4mw0z8662s9pSrQe16bJqI7dQl626RiW
7j2ryPk7S7AWhEpfSQD06heZIPrO7pd5JwWtzobDJHirattivmbGRO5pUm6u0LCTFwJh+6dq6hZU
DLJFKf38Rb0E1lJFlEOMGtpi7n82ZHudtXsLchpm/SwFWcRh33KjTd4w7ftibY/94gTPq1G796TG
yGcaeuOMpujcCWw/DNL5ouuTOTDe7RgEFXsiRzyThM+ivKtxoYhwqT0vOztl2f7olBIHB3CMljNZ
UJHI89pjXOXm1wrnN2t9x82aDfMhTYb4zq/jeevz0vslCbV/8d16YSRSE/9hoxduWWw6hGk1cSPP
GvtyngcHiw1c2AfjEscUievfetlhcelw220k4P0ekYHTF5teq3cOs53k4DdF9+Ipq3g1STLY4Po0
Isto8bz2hDVsFVBZu5n6KTs2Pbb6tTb7JzJF5dkX/yGKZqvD527wpgRssOhrB7O+5r49QGhKRmbx
iucizSdCqViGAoTtxMPdkoOf1K0dnEqyi14VU3a1sZCv75PWFedl9OaPvjN/69XOPoQr0idvSIt7
1027bWLR+5nFWB7AeNwLsEEfsefMJdvaj9tDiyCyR0KjbiWw8PbeQteEFE6+xympebuBvpp41xwX
EhjqTTflUMJpfDOFlu9zPxqRsTj5hfECqQJiLHeeDaecNP5EqiFxYr+5eL1froHrRvOk3jPUEPih
5DhfU0PpH6OxJHfjOuQ7UlUERrGGoUZ3INu4oMqsMuKFnWNpkdemo4CdFjmJJBlh9j/zvLHac85l
lWLdm2XXs1wIP0q5IWGvmq2NMjwZX820aJgflGxKGp8gkjMnD8kOqhAJaHt4HXKcA78CjCZaj9MF
Plc90EWtktCjOB1wmdI9r/0VjagoeRNYdAX33K9EAWwatwRIvsCisM41WsnjSah+SQiP/BU09MmA
x2z+/P8Bw/8lv1h8Wmg/JDPEmsd+aCu2rgH8cUf4w9d+9Kfgb9xXokiyVJxgrH/3Qnkbalax+9oP
/xT8bXT/ySdW1skZ3e+0Uozx/2X9wH+JFP+80942kgI/HgECqO4LUCRZy6ZJsIt3K1iViRn8a/8H
n3YRwIS5GVm31skwCjvEZLSvPTH9S/L9f/taP4V4EzhTebNurRMP5reuX061Mv8lcv2//Wjrn5Hr
NMjCK8tanPBy413d9+XwxRVW4tP6AUOA0RWFkifGS4+9s7qb3pzbLz4xn5K6EyNmSKsK65T04z1z
hndqjH9Jh/8vH4kZ/PMj0TEEJ/wwX+VskCqRPBsFzpQvPSaf19u7swnUZuHnaqr4pzPo7x6vmS/+
7E8nFDkUIM/2RsZRpIvZjThmxhcXtZifDqht4x+3kOdOKeafrZ1ZNllZvvral2nKf37i+Hz8XJpk
tlCm48YsIijNr23YMD+dy6prSZDJZMtYg1zDDzvX//Jp3/62/yNY3/x0JpVozNTMvfbkAokZTPtY
eE0JPkQZSddfXEpkfjqdjsdMGJySXyKKv3Zb3RNasP3ak/jpdC7F6Oe9qNtTGfjfC9U8AKP+/dqP
/nw2O3soKmZUJ+qZe5P2uZm+tBpLfF5rv3SjQvnO9Mlka4O/PEhdfGkLg/i81H4kpZZIh0SfEhaA
bh1xW0UUJPOXHnARfDqaXivMDo1i4dj79j1YV3cEDR+/9FWKz6vt0x4TRO+P88mdp7teJHuzyR+/
8lWK4NPJ5JtcO27J6VRT57Hr7FvvDV/8xD+dTN8mqXQQ/XSK+6LbQQTKnddp64uf+KfjmU2CWA4o
w5PQeXxVC2MD9mtkX7o1xecV9wUpM520ger7W6BFO7p/4lh+8S//dDBzJk5qVkRbyxREKTAa+rLK
Kf7ltXX7dP/3a0sEn86mMqqWQn4diL/1BpwjjMrjVHztK/28494P+rQgXrliF5OHqyg5K6f58aUH
8fOOeyPp/WJKVHeC98ILVBbephMkD37tp386n06ySLLyWbHAC5w0GyN5zZd8/tIVxHTyn7cba2dX
SxZje4qFuPlmPRqJgsy3r/3pn06oL2DeVq9pTkm9+iT6TFfEwuZLVS2yzj//9JqwtlwwqzjhWis2
RBhFAjf+F3/4pyM6ln1WjROXW2aWL8RQ0cHX47/tupb/2Tr1fzzp/qe7E6+paetc8sFg5n+xjHzf
OOMbuAPRji1LSYUwmpuzwju23npaGsSfvl7P0g+qNSL4JnnDeV0cc4lk6cV9QJ950yloMuFJ+t9y
AcWDNR1vqzFUCJPzGKs5DQmTAXszMMErDTw9gkNLbclTp9lDMU+/vIU5DjbrDXMX/2Gug+K+NMGs
QWyXK7ax7OSRerdJU+NYjs5zpoL7nHVu4zy9LzplSLgWAMC02WvNr2292phf/LouosE1kx38XxAV
KriN5NvHAh/crkxGgXEhnY4CklnCUrHkQd8ti5dEKz12/8qmkoNdqrnZ4D81fpNV7rE+Rk6gWsSG
T6Q3QRva+xYY6IxlvmHal5N4nWb3QRfH9wT37sykn77l2sKKPbhbzSblHcajO+GrjxWu5OiM5b1R
T32EVGIwG2mWH0tAZeCadxUTns6MW+8gDJLDMH8zm/OzWyQ5HRQJNMsEKW70C8BnDSlHqECNk9DZ
VGl8zpIRsry5E215ZGhQPy9+HO+lQUq/i9/mSsYiHlwNizwRXepYD5O0HyZfzhENeIW73VuwnQ7B
EtZIgTuktzF086B8zzP4z2ww9gKW7aEgiY+wyGsbkPdcNfnrWlZ+SHVW6wgh/kCw0ktr6JnJFF5v
6s1tUPqF3hIE/+BgFwyh10llU4s+EHDCzo0i9c/Ex87gUPpsYArHpCtDkcRx6PPtd4YtPTRwd9nH
RCAfXFvghqq9CFC0f2OcCzc1oUaznGQUmCvRGF4Izc4wWpMSGJLAZEbujKgbEgGAada11J1v994C
ReB0RMHDEww2WyPaTg/nOBiuDQ/jLUV75wfkie59RZVF4Ncsw2rSB+Z75zmpX+dB70Xhj/WuQedy
ncAtn3qQorOW5iUnMnfXE2sepl6At1KQ8TsRiH2HDXMIh858FaBrkUlcPw9ajtwh/ao4Ifr5ew8D
kOsTSeAkezZ77NHNbwCKzwfajn8DMIJt5REc4TH/O454N7cdCvMmcf2K1TsrAeaj+Wd11sdhYEfb
Q5B4PfsWekUImljOaO2a4PmaI4y0bYH7bYReLprFhIQ26W7FyI1MidA7TPYpWUr54Ywjdm3lm8/k
57hnOTdozYRsV+8zsVR8CM4cojwH+pmUrYtkpmS9xs3IRpbmWNiuec7Inmbg1pvRaAUPnZEjdM35
mezBLXlrR9cGQAqWKepvUAw+XLHrpNqMTpHzFWi997OEIC+CVQh24ZkObx5EzHrLY0FkWVTN2Wko
7DvkjZ9eMvlXkVvEzA2Kk/0/zJ3JcuRIlmV/JSXWjShAFWNJZS0MsHniPG0gdCcd86SY8fV9LDI6
qyJbWqR71yKx8TDSSBoA1afv3XvuvNTL25LkOfyWJLG2ZJQIvxpJlx+a+FDo0v5FDMsMCwcWN3E4
Hk4X23KSZdMMiTxZAoFFIPpJ3wCWP1uJJ9yAkAQUtMvgrJF/hVpQzvWtsvqIY9J3wDHlvoWw4tsI
Sy0FLNW8JIme7Yy2ZDyLMf00LOFLntg3I+syFFeTtttGFNUBsRDPBpRwr7/1ECsTeTPunhWAL5aZ
0Nxhh/rEyW28eBqHOLw1xCcjUGgCDbIiYmV0/vx70K8WRJ71NM4agqH6psJ0lKatXWx7zzG2zrXb
KidwMwXUy4kU1yLGBTwnenlq5/yKAjA8ky9z1VjC65IGrJQaLhLEfoQejbAQWQ4Msg7eDbvelZna
cYNp1whv4SZ0YujsIXOYCUFppQpkTFYD7g9HMo9z2CxfdYmCM2tl9ojSVCB7HqM3eoOg2+wp0XxV
9tpZr9Bo+2PfoWTIvar/qSHbUfC/yuYpVP03ElvtCKUTVffMtWQ21R8iDXjmzCUNms5ZHqgqlg0i
mnoJMCugLmUM+XMwFQfqwSa9UMMqpxd4FWcz/zDmbiYAeMiw+dZi7S2ocGJPlWRLqLtuxDKcdeRe
SrOLUMSpiUtjVrZHiIH3QU832uldk7zmuuyqw6CZw+x3aIVP6Th4ji+97l21KNYlkQeHoRgR/mat
OzMjs7vPHlSSX3rdgoDMtJ4AJ6Bl67BKM9QvAkBMeF+hqeNTA5ZlGC5cIAB0Ow9ZzXbJqug05ON+
sAx1gFgQQ4FozLvM0YtA2rTuNU/ft6R1raUF9t6fi+iOpi9RaovZj2jFUhlvbNKJhsqznaNGvkHz
4ZCh5GeTirZW7QAe9NTTEOfGq841RYFc4AsFnFOZtVU/Q5lb+sBlciwDNxXOWz54jC8bXXcvTbHs
IMfPO9NCpTgRVLNtUuYywOuzzyiLUdlApC0ZS8tfAIDch0oxku7y5EvqzD/R/xrVWz+X+rEevOht
UF2xbiARBDkrMkScKnbSFUVN7sdJ32FQSyD0pLkxXLUevUYfFnD0nM6VzPHEE15SYx+ha/41E1H2
7DT1fNXSgjl5aRV4F8zJWHsCu6wsOuZ5YEmvaTcsd6a+cPJg1siKFgF3zakMN3WbOyl5OyjNGJiL
qfELPVfsWZXENeIZuHmKumyPUTwB1iNCrr8fsWc/VQwqTnitymdsnf26s2T0goC+pkLo67HbkF82
71B2TdUhM8gr0w0ZW+TitcxC+7hkEUrzajXWnJ61xcRqZsYacg9vnYQNqR/2LIOxMs8jSG+kDhio
sjF/NttwJFQlvGeYpRnYLFW+FWylFHZQtWTPT0ADhrgwaZ5DKjEf1Wt5N0cpV65wtH8E1P7bz+nf
o+/q7h/VZvuf/8G/f1ZIiDCAdf/yz/98qgr++4/b9/zza/76Hf+5/a4un8V3+69f9Jfv4X3//LnB
Z/f5l3+sS8bu833/reaH77bPuz/en9/w9pX/ty/+7fuPd3ma6++//4YDqOxu7xYlVfnbny/tv/7+
mzA5Z/zbf3//P1+8/QF//22FfTkpP/+2+Wyr/+3bvj/bjnf43dRduAyu41FCYcTnWDR+317RrN8t
Qwrdc2mU0LBEk/7b30jD6OK//2ZYvyOUxeplS2hBfBMvtVV/e8n73TSIHNF5zFxL1z3H+e1//X5/
uUL/dcX+VvbFXZWUXcsbO3+ET//XwcGRvJkN3ck2PBBGurT+5fCTZ3GBLxP6BkY+3wAis1zI0ZXf
nYbtf8jbYWXilyNiyLO3xZCJ9zJK2ULjHSJ03RfF5IlVA1QrDqHM4gYKRi0mxsa9SfxqzzkuYTxj
4oNHLNjb7dlLdnXOwaCaUbvDk9ZR9VMklOazUt1hHoE05SKGuO46zL5azz5WLaoETMbj1A51EJIy
mFQQzRC7bhDMrNQcRmfSrdBNGPWIWtvsgXFpGla2BHlsr7oHoLNRUM/h/TzPr2E5BKnmUKo5G4rr
cWPDcHz1khDaiVOeZiO2gyJbdCActoAJ0MbbeilqH0ZuEiwtXOTQRjMT6u0zLAjrimxQ7nOJPMSx
i19EdHnrsBnbO91Ol1+QEj+Qi+aBWKAptVWW7kUi2zWAnvCaer1JgsqY3ds6xRJsYUh8MK6fgelW
t7jICSJaCIp4bSCOewD9DS02svCsgz2t7Q9vIH5sSiFYr9p0usF5jVq/n6eSjIemNcOTS4ff4Kea
y7npFnn2gPZVa/jV9iYqQvcX4ezWOo7hTK4xl7ANY6iN3iu3hbcIB6O9izLhvOYNmn2US8t8VzV5
cZE8FTG+9XpG+OzIfWu5Y3PXkiV6TpTzy2OdNxmbZUScC6bjeyytDnPq0sYU2XYedbcdOdEo/RQH
DzB5FEe+LEfbl31qDMEYkRApUH1OP1oszoHGPPdaFxLTPWAqYTw1oBYvg3LuQT+bGIWMhJgcYj1w
6FGdrbpogjkaNtmpSha1rlKAlitFeN1hErl9HTyuRpwlNbq8ZLmGqgbDAYNkRcTZdEHIIldaU8yH
JXJenJEMj0MigIlXhrkbKvj2LmkBm6hEFI+ziZOdjndwSV6TUETBUgFqRs67qnUL2AEoS5hLoCBD
SFXKjg/zIgiZ8lYyuq91fMxFX17C0TyZmX5K6fUMhH2BlH1zCBrh8LyO3ITkBwpTB0JSFEfrHhcR
2newWKW2w4jCfBymhovQPFbU1YPVnNFfXeXgbPNioIiBoFm0T5S6vqWLHBu8UDiGpssUcb639518
GKpHSvJtTWUTiZ+ZJLVgJmUMrJROjvpDn/XXcAhXuJi3LEc9xu2bc0Acc3CB+hyeI1lClcxvpn/K
uFSsu7IYqLPcXZKk4S4nwPNWczE98I6kxpR7LhW73XTMkdTjfhFbcNcGzmvqgtGW+zQBFTxAVriz
Yn5unIJD1YqIaEMnrx95bE5GyhZGeal/JJn7HNN6kIsFeCrxm97bSwLMvAUgRpdehQsQKKM4Qp1P
ckMQJ7/gXO+cyYj3rUym51FJHJbwWYoUmmOFNt4BABDGzrOTh4mPs91inWs/Ql0YpzidB3/Kkl8E
R93lKZ64JXVIQ9Cbt7oZvzQSCtcNT+MevxaNB2qgKb9QSXzmSbI1sOXiRDR+zGU2ReccWEowJuQ5
Iv0N8/sqI+gFngJJL/pSgc5qto4OGxSYWH3pMMcT75REe1o3Sm7AkmhBSkl7bAsgZlBcUxU9R96A
zFTzNlGT+YgeAg0L6dzmjxRk2Fn0H+XMR2XEbnZfLKO/DNm6DocF3jDWr9QBCmTOYfslF/WAvyV8
AISENjoS2iWNh0quw9zDHDHQJj+TAoXfsdbUbqwrx145fb4n2IPjiwErqyra6g1O5MAxHReahjfg
oUQnh+YR8WamWu9sknCESBRNIuagtarBAiDEuNnYzDN+X8QyioZS4r7lmtsj6Emn/XgLfMgH/aTI
STvEsvYObuRCmRW4P5B9uqs499YpkvS2Lp6MfLzLmyGIu5q4H1QJpwbP0DUsCSfSqBFnnoxK714b
sPHUrEklfSuOHp0EPYxT6d9uYu8iOzyUbbWD4781uoRdRdrTEdklgIms+WkY4uxikSympPVDJNj4
d7J7ZRg/G03l/mhyZotu1Dg0FojGOraFKTNWC4iHdZN5ICcJfvUhpQGZQrSN4w4mi4Rx4cdhKbF5
1D9DQ882eVceJkIrv4Yxd7dWVX55qjqMGdp0J8r8wjLx8IB/QG25TsPiAlfq2jQIOFIgwXBB4nWG
YQaaSlDDYS/NF2N6WRYEPjfEZrKK+ZRVCZyXmw3qwysMkhs+mc6Jma6hz+0ssqc00hQyJ6LDsrw6
brZNNQwi7a5vxjMRpE+Q84gnUTjZuTsAgE6rynK2NAXvVT5sQE9gqrZ5DOjUmM4Ar6u+yqg/JjUt
iiQtfziQ/XGytmex6Pu+VfuxNIO5zM9eYz6HTfwWmtphGPpDxs1LLDxwrfRYckojnX2AiqB/hCq+
2EW9xx3kF855cXpkwNpBaPJJ80ygE9B4ORx9L8Njg+55Q8uNTm8NA4Me2y+bsYZEQR2KT6yWHHc0
Y6VHkR9O1qMprbe5/VWQ8TIU0RnWO0wwRBaAtS4cGXZ1qEi/cZO7tDdvSNA7T5iEuMY5TtVZ5/EW
K6LikHPi/47lcZRhypX/2ejJPkIsJdoaNGjto/JZ+MhHDgofoNh9yWVfxZMl17MwzpD0tk2haXtX
b2kbksAYckBCU6pzk8XtK6f8o5xfSTHZuiAYpmn2UQoTf4oU4aDD1KTNNDwMjbcblul+iIfSX7zy
Zur84mEFpwuvMQdtpMOp2luNxIk/al92Xe9jOq18YD63BoazeF8VEBwWFywNyWaDFuj2k6WpTxXr
iBy1YGG5iDhu8OCpC3hVVLDdg1CFT4ygD6trP6NQdgqPGM8mQAiX+JUOMSHNzm5LZ4qG43vWfhOk
eZnK9k1gNegbDiuZtQGwGCwx0lLw9oF+8wKn+8iBto02DElxrLytyiWXV7cDL8NgA1lG1OYJWPpp
1jkXAxW7753+uRolJ6vxfSkwqNt5hWG2cI5Tq6X8od586IovLuU+E3wmDEnJoD3zaAHnTIPhlo+M
Jh9sSXZRYIfREjr39lDQO4ettZa9dQZjCQYhcdYczh9ge5GCINqHhgKDthsYVbbDyUAWPO4Bzetw
ANtAjO3WmKzAHhHmyvZxksIKQF2WPBNFHbQlvnuCwwjzaM03zrnl08CE/Hbw944ecW8rrFz6qprQ
l8432Vv15NFl72r5WEF9sQaxgURzH7vN0Rbi5NyYQS28Q8/0AlNhFp2NlR0196YSD24y7CaRfIy6
e9fRSNe8kxi1IF70rSDAtOezz832BO3zyZTmsFn07uu2kKP1pYviVMMWX0Phq+65KcVev1nuqEk3
We14jIPcZ1AJa+Vio6FF4Azk4syvJkpORzc5mCdWv23dA64eOmPJbujjeE1r21hDouVWrwkVTcnz
8cTPSP0oYWwQkGoz2TNNiTGjfyll8W7M7ofIp/BgOTktRsESYLBeiPRVlsDTPHuPQfzWXGOvYF0Y
ltLzDUuwY6DnXkkn/ASO6/dDfiG6dkVV4jsky9JJXIdy3LQkXaFDL2R4MaNLmHzgYkD3e82zdguK
bo+58b0dBDsyLjtRQyHQP2SUbzIi2EnRw40EIFuvIBATFLaUGu0UtWFaHnShgKjhIPW25Raoxhrt
+D2sqCdnXPZlguzUJnTStHaTBJ0oPG6escbWLbYl7d0tGUj0Esx1k1v2OiNldduZ9Qro3YPTfKQF
raXSpa++mA+4b2lJNBp4xsylqYcBN4LUlVjGPtVd+ADOiYMdPFPoQBlTH6yUL8STweZ2dslErsfc
uL6W//AIWDOBQDjmHdbBHwZeA50+PjpLMuKw9xuvYN8+cY9wz8inRGXxpoBvZAo6hqmGCXUy22ZV
lY38iEMjfHejhg20dNNGA9s4b5ebRywREA7Qvj4qwo9egJCmt/8XzWcoy9amIx5vTaOt2nc9jL+i
BbUgTOoqGVmkn5T2UZrZD82Sb4jdoRVFIa107XZL4sRqo+ROzPJHMTlJMCXNozE5mxtN9uCN7Suc
zIfRMtVrqmdf6W0vDbOTBsNWGONWLcm9NXekV9XJJez1r7bRDiopMGGW9srKHGLw1FdD63zmFiLr
+yxscckxWbYgswALV85K16stO/96iLRTxFZ6Bx1iWQvIJecSRDgjGOXt5tYSVKW5ArRCfwgXwYro
bnXhhAu6o/Tknowg6zHvyJ3ygBe8ETyQfYTagpuxXHKfRJL2hCmfnmWtLR9ahJsBRIC2tkGUngfi
cOByWhU0QVEjs6WZZG+6fNFOUmCpCKTGrGmlOQxaA4MQwl840+sBflM5XrJU9tfIUlrmW0w2eKAw
uiwQoXrCVCJDxfSR+3Cs1m2CrvtUUd+OzbbMtL7ydmlF0m8QdllkvYC/sGFPWEy9waDO2jm0I4IP
iRQHcI2jakpS6o6F0vuOuSI2z5kl14/7MLl4iRw5dGvdvsM6epMaw1XNyDw/uDcgDP3GCMeSIukW
9Hxl4kTjoDFgHgNhvR5oe9DaoLB47VlHyarIBEdQM9fs3SLdAcgHgx4CNJY2RS7vwfRZEYw4z0Gc
m/ZmzCg2RoPFm+K029kp/IoLncdcEBdgJ/ul1YiuaaM5wj3lqKPX40uuCnYCEjjBs2RORV4q+d/c
0RlZrrgXpsq5hF2Ly4CsYq4gL+56ql4CSuLyTIeSP77HFHJP6ygnhWXEDZxeXUOz7I3K2mV5sswk
yYJ5sjROjp5HXB4jtD0QFoayphbOL01ZxXJjmzxLCnMdZWcE2i4lWOoYLTobmOOEkF4Ie3Y08pHZ
lvV9h0+zpjvqWCrDa7VkMDxWCOmN+kxcbHnLmHb5oPZh6ZEAkYLYmNaeMmCq6elyywZvnMlRl3zu
gL/ki2NPj4zGcuObg1vsfCelx/ID6sg8xFaIn5WMi/HUdeay0w276KnBiPWblJvsxFLZxkNj9irE
NtkbR/woYDsSpBLztuzSnJFo56pkNaKF4+eymrCeMdM/p7brktHYCQI/hwnNw6rif1ESeKTW4Dkk
sdu3F5w8dkueG3w8bVH+kGXWD6jqxNSW5Kf2hxAQT7nRlzncw/gCYyGbabC2RUTkNtwLLM0gkHXn
WpO3Vge2Z8ARbnP5XdZe/0MIKe5n4im/q44KJfcyK+iIKdhO5dweasgD77Vh3OZgmSWW/QgGRvg9
RiPY3Dl6IQxVJWpbsTQPcZLWhyENo/s0xHxCj36xmRFNkSLJfBL7cs5b32ri5C3J0/Y40Hm+71td
rU1MI/MKhwDtK3sJOT9kkfHd4UTYW0PmPWLadh+axK3Oouute93ENLSCF20cVFv3am0XlveKDNy6
x5AkbsftNGM+aLWMgmxgJDQ05nQ+2EVR367+eHMrJJZ3x7nJ8ictTffItopVEzuofawwc8zN5Oju
62TF3S9dudzrY6hj7gfK/IizT14RMmubJpvFsTAjzgvGiRwyul1ORg1RGHWBt3NmpZsUzlowcpF4
zFgu3zyOzYfUqKLHsFN/OM7am/luoMtmUYxfikR4b20/s3uTPpRCRwL2+FmWebwdCs7EKX6an5mT
Q5bpBqN4wUHCzNggVhuzaFxdiJ1U30aELwjZ9Up2dfpLS12DG3VchmorOlA79Jcae2O7yUXPwbSt
S9YXivao7h9w2BGHItvIfJdVG6pbtJHtnrratV8Nxmtr+h0Qd2roJ7R8DI5viym6mtvLoV+BO2Kh
19fF4zO9VhBsgrCiHZOJaEU2HEUyKY43voORE4lU6zIkiJVQm00/te2O9pvcW1Nk3SnDhUS5yGov
F3AqD+PNzhm6Uj/R8cR4PT06iBBv+YXFQdqL3GAPrKCWRRXls2Yk30a2UOLgCpoPIlfRXRS55uMo
Sw4I5tKiGknaJxjljGBpPbebiAjTc44UhWNr/UA6MXgkqwl5uKR7tG4Zmnze3T2YBp2yg0z1cXoC
Z4s/mNbCLvcaQWAGaSNRbLUrQv2QpKW1Ph0zadB3YQa4yclw9RvJhBjjte4PVkgntbv0Y3zWc7ZT
xBY8Vnmgq+ytma1HpVMJV1viWo5TEX2VZo4wHAQLpY3T5vvCQxKAxRktBmUHwTPg/vrT6JK8Qvq6
4ddg47k5y3rlOjSajUoNZ7MiYNNEB8HhJ5NfdtFpryn2lGKjAwN6IdSXCt9YD+IubLrkzW7T48yM
7ce0FPG5mCf5a6RwSKGO6sOxqUX2BsNh/s5Nmb+jNDAPiG4CFwfzmnzUDN8aCdlqN8T4KvddrjG0
KuoMOjb3ZxHvB9sTb7lTpl+ys5h0Zov8iUK9gRLp4HV2MjN/1lFdvNuVV19kq0vCJdJW+0SC5vSB
o037OM76J2MxSqx3mjdcZxEtTLxwqK1dvbN/pKjSDyKhjOWLtr01EvgwmfYX4CfnFFMhGetRZMOn
ItaUTKquucoyL3ZuY+nbZNEczlzOsi01HdZoeT9N9IX68DjPJggi6Pg+XM34DQeosR1Bb/me3qNv
qK4RW2AACo6ZvgchJowSb4+Va9OymDY6Jjk2cvj/3u2RnEj4iZfmPIxFS8+5cbHOko+Wo95wIfiv
zdww/CGit7v0nv0yLsiPSrmrhRZ/dQ4gTry8x25KsnXY992uCnEMZQtRXpPmnByIEEypvUfyYTnM
du2waxmdUSsQv04j1LEQFuVVCGXCTLe2aZO7YhT6agLauLarebkDU/w+Jeo7HaYghVgQiSblkFWW
h54WvC+GqQLaEB2GrnjRcm0tiY36dOZerOsYq43dUxY0PdZaAnNrF/8brfRnw+bGV0PoXPsypdOi
FWpDL2s99x0lHbw4n8auutq19TiMUMjpOtYV62r4AwrWkSEEJuVuQWKrvTc1ncuKKAbiO4qNVw/K
15gKdb3E/TZ8pdbI4cITO6aihT93w32II2hlAthmfFQ4695F0xVlN5uWdaFpk75QfmZblFewXpW2
JYbrFjbTYtR25wdXpgHzoE2Uk1w7DJCyiZGaIZQN1l53bWPv0eTdzaUa3m+5oJTWimaFjLQ75CzE
YG3bXh0iWrpr0rvkisHpvZF5N1ksUOZZRrDjJrmsXMDxjPs7B/xWFgVZ7lL/muIqlU17GCiBkfEs
VS6sT6sMbPRV7giEDkeabusbjtf13gD6Cm5BIBjMjIc8xiGmO8VaRMO01oxmzRTmY3bBNzZZTcXU
d69mRsu88ZpNOApmaKY13mkulN2cOszvNDvz9dDhCTQmzIPdLif01k/jRN2PI3dMlk8XRgkda52d
bvDMAdZRWf3ohfrZ81pj32vFU4vQSkTT1zQB56obtPrOKa3TF++PVt/YPVLBE3FYFfl9jfH6K6Jx
J9JYXdrB1T5uJMsr5Bogg5Pqd6y7/drKc9C+oC8pPvhjxr5a7m2R/eh6nPkhT1rMVDHwPCgbbptF
zHNQNKj4mdw5ulPwlDDoUtn3ewdcytJm94wGd4Xr7PBw5v7gkjlHGe/bkoTslnQGrb+WVreup/SN
Ib1zPzcgJtRc3qfYAj+RybkPFoSehQkTt+2U6fnRAw4Czk6YT9ANCeyARLkeF3OlbLgxUtLHLJiu
bAeCmk6jIw+CJh78MngjYdu/eF4WX0Ot3VgwEx+McqHl1rmT39eTuTKGeVnhivtsGsaJPg4uQZaw
QVcHAsNer0waYkbQ5frHvDTGriRP0EVKRCNw3I5wXTZVL596lpIAfIw69GXR/ZjS2aEYzQj77ssH
mcASR5HpGvYDgr4fQpL8xpLo0gTkih5kN6yE95iVTGsiuDRoVvZzqB2jzNyLkvrcqz5qNHlJORxH
regoxFUXmHWVrduFdmJd57TUWdg9rKX0xvWfcigD4kYSAlOaLwMuF17vI3CQax6rYE4TBJ+1Zm85
Lc07sLjxBnz2C+7U/RAL+dwX3qGnkVciQFj1xR9tQR6EKRbtyzSn7Ss8O/LOmLa4cVv7CofpxogX
UMqqeU+j+GhWKUMCJtsLvr0JxtzURGv25eRmWXtzWucVD+4jx9n8mT8HIpA1wrJy9+MtjMqkYzxF
uIrT6IRyY4zrI8iQ+G7s9WTTz9Y1Tb5EPqbJKm3py5ClSvRy6U8cCN+TQUw/lEKZOiRj95VEY2+v
21ROwYTBmk468L0QU5vDYJqQzBtI3TG9+wJdH2WwO3kvEUcQ7chkXLvK2QU7G1nWp37rueX8loRI
urfnya11RShaYah2LTzRBHVB5mBAqBKiKLPM254pirG1xEjXOWyHK/hnN3DrWD8bsJYWQroYRJm5
vvx0YkoM+jHFN8VoxPwwHfzOyXsWsBwy2jEiOJXxWPitz+S/UgclXTVuBYUZYAU7fZfA0MZzaCIR
xiKeKhK8wKL40Ornf8ib/xRh/EVa8E9hx7+KP87JT1W11a/uX6Udf1GDXOvv8rFT39/d+bP+16/8
/1AEYmJN+D9rQPz48+u/az9uX/2n9EP+joKD2HoLrpeOEBvl9z+kH4b8HdGFEGh8dE9wjPqn8EPw
iqWjRfSYOXOxb1aoP4Ufzu8myg8krrrwbBtslP3/IvzgW/9ijXDE7dcyHUjSBqIlw/3j9Z+fD0kZ
3XQi/4MIoR6zK/QvZlkYtV0jLGhJa7FX7128EsyORUFVlruYfJ+ItYnvk5BIz8X1YrzBjNchXGWL
90QkmmXubLut7Q09sDk7LmRX6ceqTJsHAeF59O0oZYqAt9YKV8TiaqTYgqRJ6k2rSqGeYwNFnR/B
4CecEjpuIoOojqwbWgScBzkCdp9URwTqY9vurTGj3Z8ypWRJtTn3AD0PCY/JG3R8qxq0CBtSVd7F
Sa22ZXGzNU+mvm0TzM1btMIo1iPOUL1ZzoGNO5rpb6VHl0lppDkSUmSAF+K30k+IC7I3DnPgUbO8
M+w3l9PhJ6MrVIcTOxM7eSnuqOratTcrr1IEk1s8u3n4DNV7BoxGNpIif01bLEN7lbxFADJolg8j
tA91abKi0t6UskPieSIvekiLEiUktYysWajLrm/yk145hUWHOyo4C6vYjRnNUvnd+pGY2r4m9OPf
TaPpMEFdhhNTMMC5jx4hd3fWA3MZswTloIBhzUssfUJWxy9Ddw25BHjhfsSNM//q8tlsKLYp5ywm
sSgkzDnXdwQX05e3JUhpVg6rP1MCLOnVsk087VorxLUhyVIDaxNraH2j0pif3Uofv1Nh0KPK4XyS
/RB1+NApiaL6CXZVeCCDwwn02bV3ujkk9+UyZrtxphFndfOMbDttJwRvIpaPM8W6TqqQYxbTJklA
RyYYGlBamb4BkNRjNBh7DMHAznogi6dStKAKYmQeHWPXmIECWxrggsG3EbIxu+oEKiXgrK6ihwn6
n+i+la7h/OoCpwxrPt+osNjRLDN31hNHO/eI0Tw2AgkdfN5HaKjadc0hTjv2CXEs2ym0EZOHnd0f
FsAmMSSQuglXTUhsXdDGPQSh0GUyvnNU1pSQl0brxR7priXaAjOVxF8qErRfpCsBAlvrtV2fIFHG
F60o2k1nmYwpek8VF0TJt3452SFnRNGOQj0h58dZzSnqFmtWO1jlwz2M9/lKpCkJrhgi4I60DdLE
qjQocVtRwvON8ujF0LRyJ+IKBl9c8kjAoyyAI4MqMWmGqvxRVB69VPhnDap5Yd5Pwqk/I6Lw3gHg
m3RqHW2BMZQz+AfDv6AnzctIm5ncVbLeW/CEmJ/CkGOnkR4yRor7TDulfda9MmWNnyagixcXqM1K
DQJxcLefRdwWzXPHAC2Zvm6owpAefch5EZbKquk0nqbR57lsuuEnq4Ipe6S9TcNEaULkSheFDZaG
MlLPUc8AhG5v81kXbrROfeGsY4Opy4dAmTCKYwwNrnv02nS4AS09VNt+HWngSBnOEztRkKbXln31
q1YjLCWyWjJ0z5xIij4ZT/pEchPTP6iTA/0JpL1g51EnoPsrIPf0jUH4m91MxS1PfOrMjcLBjuFn
uqX91R4uGDpVbOkoODs9e0LZxa8Jh4LaYXwpwhhAvG+6yjHEyqrjnANy2WqkEUVw0pA4DSK8jejL
IX6uoryrCJEStwhg04va8oUOZWm/L7lZZU8uJdC06Y2ejBIv6xJQkSF5zGsqXcVUuBr7sr9T8dSP
iARSCBpdNhZBqYwR3oGy7M++sWiM6lnj7GCMo6SVCG6qSi8+Yi4uRBAkViOffhBbeX2QQ649AmnG
XhLnoNxsyu2NTQgc2CDrNpThjc6EhqiDm9kuafVNBI58sdcqkSpfTa7ba1sPuQBHr7F9l5I0tgJC
MLkscE0CdA/FJqF55670tjS2U+HlcLAtB6YJ0wCU8KR/iarVA9mhDi5iGGolzZAriHQiKSCU7AjW
trdzHbl7vR4Z+jc0yT/I6UIFOBZxAFVqQbrQFjuF1OXE7AV4EOEb81OmLCI+PWL9OEPc9FxDkY8r
ISaxxRXlqJU5C0J9pUq3iYiNZysrHpiJ0i+Pih6uuf4LdY3x5NSSw2jqmjEyCSX38JXKl3xOiSKf
+ay3oXR+dEbWkHMXsRIf+nQYmq8wl211JsYaATM4PC647ThU2URCwSiv2Gzfk8J2ifQkI7Ok4WAV
ZnieVG5GX1nSwq63baG92VOfYVIs6YdvwjTVwoAHRARy5JZhRCGgEHqcLIhyTFpaMM5cbxOlw3Ku
ersk9muZ9MAsTaNB5gBEFPdKmJBerEfuOU+WtgyMjLUUzVy3pbLnvKvoMUyRB6G18Yr5rrOwrKxl
CcMymNosJdOsyXNCgJbZlWRcMiTTDKTKQN0bQq9r98PqkV82I9IeZBhael+0jXMKSQp/IIHHsfw2
8yJSFYiB+5FrcjwRe1V/jhPpELcwpGwTEkxRrxd808zSXR2RIfiSz8HWufa7MmabWaXL/2TvTJrj
RrIt/Vfaeo80wDFvEYiRZHAepA2MFCnMgGMG/Nf3h8yqVxKzSvmyd8+6zWqRVpIsAgjA3e+953wn
zdW3LgGReY7yeHJ3S9k3Ht0IvCUAz8RlKYlYol/LKIE46OT7oqx4pcZWLS89uYyobn8/OP7/I/T/
NnGa/ucjdECCwEf64yF6/ft/HKINpNCmTWiqgzTZsB2BIPsfh2jD+k13bc9xHN8HoOzyJ/+QT6Oe
tnAeIJ/2DdcVWKT+6xTNv9E5dBPU6zF0sFzP/junaGM1b/4gngYopptMbughYA8yPeuTeBpTHIg7
YyqPCjoPss5HjbnaNiahJ3D85WmywOn4GdkQR6mX+dEdxvSglDwvfvb1h1v2j/LrRyX3aq/90zfx
6bORLyQ41nPJ8ofj/IAnuYyitDzCpzrCe46wEFrpF9uXRvDrT/q3F70WLibDegv9+CcvbkPJTAzC
UB57PXrGLbllNbzkNGQe4NsbOxlF4KChr581I8YySg7C1mmLbKeESA/G0PnbX3+hFffz6dJdrpzf
1bF0nWL550snYLVefF0vjlE9+Vt6sS+TV6acZa1jgiUGJ2OehAzdHn/9setl/upjPwFUaNeZxtIs
5BQ3uGorG/0tTUMTYJh3++tP+je/7Y8X6H5ys0N+TYqcjZtm/PSmMR4H3A0YWrnvmM3+6qr09Un5
13XxFAvhsib+fjP5eT+DYaLWb/XOrvMjFjhYVy56hski5Y9pXyBb+0lg2yt943sbHe2aSXN+wjKL
7NfyXsTC6Kic8Tmy03grQs4KiQmPj/20L/p02RItm5+TmvBUix1IxmjAoqUOCbOs71DhGDcDetmg
06w3O0uuCeZKmNQaL2SVmfyCxFsIg77h+Jgrq9l1TveYach+UQbOWzIFxpXWMgVI+b+wQIy3Dh0q
tOdAEolwIoXCO0cZo1QkePUT8wga/sNYfRGddgauWZ8WM3nQl6Hd2dn4rI20YBZkXK0Q94YSTMtB
nl/VM5XHbO27shwIR2LiGduktc75yUCTwQTQO2SG4QdyJgGrjXkRqQQeHRj6QV+X0xYgDvBuU14A
c8uvabFtW7P3dkzH16BW2uaQP1YU9a5L+w+vit8bY8ZO1hUIesaA90vRFEy+0NYlrQlg+KQHDtbZ
sDVnJEPyUZ/KFwNDe+Agbor1fd19cxBwYRlKowMkofpIkpIkmoEoqLkDJF2LA+vEy7j01+C6P/KM
szYnwHrvLTNzlbXjy8Q9wKJCgTAMdPlTL8gm8zE24Cnq3ZtGTRJ0DZDkofjq1QibYiYsDHr2QMB8
jlZUq+uInG5sXF7CWXzRydLajx3vS9vnxHB3ZE5YjA7b9dxQpc25i8kQ8nQbsG9O+LveRTeAD1uG
YvyF2nlyV1mBvwzlVk9L76kfHBpt2DRFrTPPjRzJ0HrZu75kzVFmH3LTSRFhwgi+W4gT43kcw6b3
pAn1ZnmEqubZ9GgrDJmVBlBwoQ4MM1yK1TggIVux6O6MKMQEXWndxlnPYQeRQ9UcM7f5NmfbZZ0t
58ttYehbLaEjTskQ9PgqQi3pT4jXjUA26QWk6pggUD1U3nQXaeJ2JlAuGDr3uuy8W5Js9HVqFeoj
iD6fYAJFO1oxZ1xm/B76XByobZ5IiXqA83tidd6YIxUyYSRz9uxVLUyUewElke5/nIjLQqzM8mJf
jFuJ7KFAUtJXb7qlEAS2tHjI4DZnQN9fJa3PVGBiBu8aG/e4Zbf1ZCELV4Gt2YEH8G52X2bsK81Q
b6nZTuUAP5aIcKZA3iwIupLPM8urx+lL8vrF9U0Kr90IYE+fyi7f02EV2pXHJM0Z9miyzmTFXsrc
2zrJOV4nV3dxmh/NVm11juE97LL5a9ztBybeANIvB6jkctzVLSGrzVfbW16t5FUO7yDlAAiqDV5c
N3vvNX1bGDex8cgAPChp6koeW3EDdpD/5AyvSbrZ+BDes6rdtMn3WblBnO4kneBpDuF9q5LeLlmW
njzN5V1ldiQUMb1EgMOgYcLCy6nXcvpz1dK31VwyE8joA3GfJO1OmA7CxJdk+FrMoUvA4SLaU5R7
m/SZ2+t3891sUcPTb0qnM735AIL91oDZmmCMqkVoJMVRLfdaQwCmfkGydRCRdIL8GWyEH2oUWZmJ
0xWknz+Wu7pDolgnCFC+2SXWWBNPZLfX1Ip2tHaYxa/FSKZhxR2efGQmw3a9l2VdhSkSr7afN6Ln
rWSo1BDaNPCakkIGvHpnluLObmwiF+6li0iKvjQi4P2ki3DGT9o0405igugQyVTRS2mo7aC2ys+2
SGjo8pNk5HeBsYbRtc5GiuXCE69pS8OEFlGKK8fXL0m6PKB6fHKiYuNV1pVIii8tGoHK0bc2UM2y
3YP6CDSnRQ+ZbpDSB5UOi7QOuxbPS1puGu1GZVv6I3dW7a81/wbaGEnLw85iUmDZr2q6hyO6rilX
FQoWx7rOxFcDomLJrKbjwa/zO2wmZ799narrmBJSxd+QZO58pw2tvt9kKPSqmQjVNWx8ijCFwJof
9gRw2IGN9ocFmUlBs37txi4QHg9UuVFm+yT8FAcj04+T0zW72kAg2jJNQGIigwWUzk4W1EtZ7BGy
EDubElQwPPtll4/j1URXcDOwaKjFMHZzWT+Vbfy9KXtMn4k6pcV0P1sxiGCjNzGr5uVJju7OHR8W
nFywTG9aIwRVsCeE0gtBuV/UOkVs7+3lWuKOWvERqTXCEMMTexYB9cV7PYIVTbGwCtxSrVlcGl1T
MMaM978+wFi/I7x+PlT4tAZ903Ettj/D+XRYSo3O7pECaYe+0fC9LA3k64NH1Nn9iKVpmyfqIh/6
LGx1g3hPTiiM12tP1y98WmZ7w0oplOcGdkc/V9feog10zY64E3dG17FXjnDbs1d6fGt3w0m690hB
Tgg9Vh/idp/K0TUfCP987kn4RJ2G0US+Ezu/q5dsTacKiozRoVXgNNbmc1SUrdrU4srKjv6ipd8N
Mbk3zqDKV+6O23xR8rrVGF73Ner1mq/SIS+3aNWEqPQuldwYafwcmz4ZanRYEv+saeZmNPTLyaJj
kDEblsp/VhUaHRGznZrQSsbpKVfdph6HI6P76K2G8A3bf7w36CQxMyNP1Cv5GMTazk3StNnVAmdg
o48rRUXJhmSydnlLlqzG+ECccNVc9QidhOnmt73jaeGylC8TQYI80B5lNatJmcCgrBVCaJAdAWju
jT7R1x5UjQjA2RokD91ErnyczMTa0mcEtZ25+rTJFvp70IJdVnixXAt/IS2DEp1ZH7oU+iXepkK5
xsAP/I/t+RoYDz/Hl1HDQidtYiUuqK/o19DxjNhyDtOk2RsNJDXRK92JPsFyW/fGcw1zejO0+qm1
pHaltYrn1YvPMAhqzHD+u9uiXtTskiZwIzNmfJRgGRK7fQkVdu9Pi3fi4AXpN6orBEVaTAuUFZkl
hLUJOdERYtuhrM32uiN+L0QciRiv/5atUpiSikbZj4syTpVuHU2B+oPm7Fd8vE9t0r/EmrQ2JMig
dVqc7mj2vNa5EM0+1hHrGxxar/B/FkE5oY1DD9J+jUgnQ1o4G/wCs9Rjfkml3Ra0qL/1RFLcV6b/
bJVCC2qLjVJaL7FPFExJ/EzeA7a1C7i3xfiqHGSGViezi3k1wbpjdK1isqdLjiEKa57I7b0+YCpJ
sN5sUoNE2F4AvyUzE6Ot+zzDy9BHc3zxMrzgX+vIcwC4zDVtSkIgfbKDlOEGLutJvvWgBgSAcQhA
T4QNNXrxG7+7JV0RITEV3rccMBiaaLecPgphXhHjmNwraaAuaRuC4TKeGB28tX7KcFA1ybfcb8lQ
wI34MPSDfK30/tWe5XVSIbMDYXF07Dw+oADv6SaNMIotfBh295VsKM69y2CSNmr39Rls2PyMie/U
j8K9yY1lzSQzVCiBbmwgmqBPv8ibbV3V5NXI5SgBop6q6HJYvMNcUCpo1hWy2RcrhnmJ8Yk2T2eB
rRfj1ISe9VX0GR1T3eHUNCxbLYqHLco0RkxXVsswed3QlL8fZk4FnfIINCAVw23JzYbAXp86X145
lhvU7JcFJgTfvCh59337u5HtZnTRNff0zRz22pRXG795Ho23uuP/n8k0QLumV3sMO1vmtPA1HiwU
lio3nqUZpibollre463aIHM++ukNLUo6jSYJiM0NLpsrw72c5HMzXjiIvnNOEZZ49aYbXTUg2gmb
sisRdOlrjgWk7LvQHr4NU4XvNO/3qtEeGl7YauguY1AsgTBznAZvqapOdcJMwEhQwrIzMkFzpHPo
VqE/Q6Vs7hEyE7l9IPO12Xa5tdMRbzMEJ3yN7EP0iWXxMkwfZXdh9gnwdsxxcYNZl5VrJHNtNfGh
btg2znQaivZgt7W/X89UHKNDkxO91I7Nqmfsy8wNGY5c9CnpJtYTwsgwSsmsBzAyRej2iHNK3CLb
IuftQ6X2xfLgskQMYJykBROEALfxoUjSN9P7IH4pq8BkFg2qPzmmGMuTDILeFTrpe21u3C0q7GLj
GtoNyoYQ2IxHnBkbKlaSoI7KD+kS5aFPExq8yTy3lXFhtcn/xVAdVTj/+zwn/2mi/t+bu/9P4i7Q
k/hFv/CjiNOh/LFhKPgHfzQMHYALJjWbI37nJtC0+aNdKH6zGXXTE9SFpxuQF2gx/rNdaPxm6zQJ
fdun6lstx/9qF4JbgM3gg0kQ9BF13/o77UI+4ofOiksrxXV82/Jthu+OSWOSP/+hR6db2VwQd0cy
Gc7AbTStkK3heSisi2hs+51Q3V+cu9bb8OdPdAxPWJ5u0an79IlpHdcTUwdUu414tAyMrrQsMi17
6KKBYnG49SQlaDSZz/5gf9PNlnOxfFtKmjCtZu7awf5IbPsy78lybrqX2lwKqj4n3gLt+QuaIj/P
py9rCFQPnmUajm3zI9rr7fvh9qxhDI5OggvVB1WdWeIpZ3+hX5T6Cb01wj2xLiTZofd68YDsVN0S
VrVvE0KSgM88LjXum4IktoDA6HRjjbAhzNnXApQY3bkwky92ilYXBD5NGRPfkTf4wNKwCzkEZgFL
EQAdrzmPobDLUZJOyL8QCJrbkWyIx6qazNB2S4DtEVYE/LicOePljdPjeR5Z7jVg55hRyIY0jUrb
CA6ZMSxUzI+cFIbWpB/C2DFoxRyzRrOS6QPGl9atv5bKY8ilwNsEXUKZXTmdx2AtM26ZeGq3MXrK
HVivdOcDvj8MinWzUSiEioElVuvPruHQbiubZAxZ0cyPKNfyD6AP2W6ISRfAYT2jNNO2+ir79Nz0
HplBsUvK6pmgVv9IuMYLnuR7ZPzsJUa/6eYiP+VWmu2zQQfDR9rMJZAT/5hNEebhmC1q9umBzNwg
HBSUTJ7Q9kOLoEOvm24bkwjEKOcxBtl0p0Y5bUs1VltDG7UrRGPizbeGbB8tJil1uX9oiCa85tiU
bIqxsq/SNZYzyd7JBy9vCj8ikqfSByPE7pTsQQrUyGoTHMjEQI/LxB7VN7p9tP0Ii5dGVskFtA03
SAuV3DeiEts66loCvfAyZxqVGHicTT/+7s21HtO83Geceo6+Eq8Vs3Y2Z4OTRgUpT60ptEjob2xF
Es7QK5ItuxYheNLWZ1sjfo1YOg4ZEnMMBIMeX9Agr4plZArqRd8z2nLvADdfu4VojRElbIaxhzwh
6ZT1rYrKjNOogTmUbYbBoEHMx7qhxIZFETSC8LE99xsxw+mr8LSnKSnMa7NL80uVGN0efZ5JOymG
GVYXL43T6ff50s6bRHcNRBd21IXSjK2rdjC1LdMC5un0U9Hp4oY5Ed9y9iERfm3myKVbCeal8uKS
GbdLzxdCQ6iROLC12pROoHSuk8wwH/rUzbg5dnks24po76bOzmCs5S4vfPsNqlqx1ZDUb/RhbnfW
nNzUdtEjfsYMkJW+f2Dtix/pmt3VugKdtnoi2345IIw+pAmxUdJpaWIanEkAchTbOE4ObUvsrNdM
0V1BP+QMRslm5mrVZw2ePeJfd/oyqMi6Jf+j3U5twuB5GZMIn6rEFebfdlArL1oHKkVpI4IjsZ4+
JkP2sMCDuO8HnWMDFre3AkGgQ4TXRpIXq/e4y6EJXBFI9Ggt5rsFd+TSx3O272oPNWyur9aGrO9v
RxKMN6Ymd2brWXvdIZp4mtymCUykBvjeoMXkw9y8j7NGRmVroaCIuiempOlhSWBnx6n0g85eNezx
REfaqoZXJUp5Bj1oIRpxnjNTZI9N7HS3nTlE5xr3DAy+Epn52DERRvG97eiak7Dq1xtUPuLGU7P3
FSwn02ie1VvZSHkp06q4wcqFF4p8SeA19rKlnAHomVZYryP5mqG12QOY6L9HnKMDrJ7xtW2t7cjU
HTaT6OuXRiZfl3LmXg79Xb8gX0w627oo8W2sMSzXSGUeNGFh5dGfoMBSYU2RjK+IkU8OudVi/BdI
LjC/6fPJLgQ2HC/rwoIF8sOA+Hhh8AIfpBFRL7vSIHahkmu1O2YxXBy34Ukch/SCLI9oCV2DJovp
St7rrhwhZnSNeSBhbAFCpqGdIFgHSFa9NPJaYjNI2AWAH9SNhFtI2le6K6IBe0GTJPhbEXfqD/VS
z9zZtgKANpQH4HXmVjciN7skZWLfu1HoRWnxLvpFhGnj1ReWnOoDaE8seT6WuTdKO6JL6bGHI747
PICFkW7L3kSKbrfGhrz4PoxQi14hb5cQVIv8mlyX5RDPFhnqEVPGIB7EN5Wmzby1yQt/6NzB2KRD
MhphvcjpHDVzcuqZttOAJn+Hx/poeH6Wb/IOdblut8uOyCUFd20Wu9gxx3pb2oiBSl9p2z5ZXVht
1Kx3rEBdgH1I+jYdAJuppU/nC2lvdpVLP/re1BatpIjG4c6gWlC8NTt90LBiiozDrrCIlgoIK00k
RMrCv2S0/n3SOv+pBuyx1djjX/vRrS/EYBE20mhquBCYSORZIsfYExKJ8RsHREG7FUSizCLrjUYu
gyZzUofZGu9FU0WnZHGpDDDfbWWaqS0Ouo8EAdO5oy+2ddyJbN5iOrUuqUMZYW03nbDgFNjlc9vS
XCUaADiRhmjxQGiyTpQ9WZtogrKrQtfRnlSjwzKxYLCne6ff1hrY73wmfgUFr9eHpiSGlcC5+QtJ
yExj9HW24e/8srlOkNGc82nqj2MOX4kd6IqTAfX6/DtqbmSTHDLC4CGxTbRQiXLU+pSEdm8kNyXy
87u+tOYNL0R0qfW++Wxy7tjgBK+uba+xDstgH4BsUUhkkJPIT2e+fKjR0F02hWkcc8uIvg+IZAKP
HeOC2NL2YFgwA2uRfU87eHgpo5uLxij8JzIv5MSSrc1TEmJ1Q32jZ3Kc7/DqFMgFY70/eablHRZE
2KAuzGRFK3QWIxMET9BA5yur0dB8ON8FrB8jSGgVYTuYbxYbIkFQGJ3LTC6+YuaLfLQQfojpbUTP
QVVFLiS7mgRNklBGn6eW9Oti0CTAzjk6NKquD0QMRhfJHLWXGCayZ+SfatdJj8YC299FO5K/GzT+
MO88ml2natbkG7bO6GLKCQzX5igq6clj5IWvOdEhXZy9aeNis5zptp+GBElMfD+B/j+OwqOEpmW5
J5533FC7xZRsNmqhXPQHj+VnO8Q9ocNZnV3UhmZeexNcKq83ATM5Hg0pH2WLst0b4qL9TTHXG+BU
+YdtNdHO1nL94CbVIfdA2gwDva4YXdkGPAYvoMFsczAJ75nGBppvlpJwNRfP+WinlwnmfLQk7gOT
BfgxoMpO1ijesc3QQoAp69il+STHsb+NRwV6l4+t9fa9jZlnqdYIonHKA6xyHN+T7NZlXrmFpzLc
Dt7QsbFhyj6zk2ZP48Dm2ZGjxurYNBf9SlbUp/iy8jN47mYnMdO3ApJp7D97PXW/nS0+IYeEfYYy
q2g2imq6mRD2YrGOyY5Vjou1GA0ZMBmcqBe2j5wGQ9yL2wLA7cRUhCb4BvoHRXs2lpgDIRxc1u76
JjLKB/qkmJqMiqlSA3IFZAaIhiW9z6Vz1ZDctbFFu+1drbg0zeUl6xIn6B2/OGbGsM6AHHiy+ggN
xL1npaOl79JRsl12MkRRyPYGFVLlveeD81pG/cNSy1tFLXZV5N436Zivy+QkDzUYChxa4ir3ygfJ
IftUpskLoMje2fDNwtQ38pDMR6jKWsFpsuThQ3wc7/JmnCBURaQCGkBbCHQaDmnU27uS9mqIsSHf
uA0dLVWq+7ZGbwVCkXyrbnY2OlNAOJY3/JIYF5f2Sha6vJNCJBskmPq1NUiJ0yx615yUhmk3Y1Hh
uLl4LR+7JB3DEfyZDRvYiggrwtiMNDScnXxwrDy5zJ1I29tOvouhr9txMx71riuvCrso4czUsKoG
RjwmgewcRj1xo6c4HTMrsXYTVLWNUD3DP3eCLTUxjkYKezfN8t108LJE63A6M9HK6RlGDxuxNqCu
01j0+tnwrbX5i2fGjd2vrtS6A3He87VVpqdsKvpdnHnqopIWLjViIpPLpbDDarIouDri2XLmnTGI
29uiZo2sMda5lmZdytYsUXAXqLN7UHRZVvSnbnYHb6flRf3cd5pOpqO6zOfZe/f7+lkVjDYbXLFm
Q4ETmG45Q5HQx7c4X8++wGfuRR+jBS8wtb8AJ28PlWy94bgMtbWpKzGES9GPS9CjLg0qOx5gG0FH
GEi8rGQNVwvfIY3+bJI8epSYKuq/x7luM8MTLMdp7cB16W32xFFbwrbTCTD6PsXzfBxLItDxQc9f
pmn0r/HJ+N803GeM5YB21JyQAr8r9MAgqW03o+rbp7Z115UO7U9p3ra5/4aKFMhDEp+smrcByR09
3cW9T5OsPwjbNF5mwqr3DSU5qgNCwMExTHYKoK5Zzvq60rl+ASYoi+Y9zv4BFQa6pI3lU80GHPUR
PJbG0Vsk/X0B6NgX9XvHtOM+j+kgdpWt760YfjsvX8jOgraxtfPjVA5R0KZ8Mwx5J77TF2dB0hgv
u8qorynWxV3rzvvJAUXBOHa5s9Gy77zM7b7UIqdK9mJnP0R5steZaQQWpI09PwyXhqMAagP1Et9v
3OnTeps8Xlgp2ywUaQ+LseACtviVT7LMyx0PEKNkesz+zBFYny+JacTvQh3O5O7OX/L8aqpQhxN1
Au5AOI+1SwMRoDe2b0ddporKVek+4l3WRQXl994kvvCJM/dwOeIgPJZVGX1zZ+p1skaHk6nbNATz
jgzg4eTmDE8IEAYU44PKranPQ80Gu5Q5mRQby5T6IwMqCWBJ164U/Y0jlvJuBx2efiS17IcyF/lN
ISHdtVnzj+CevyUq/H+xhbhOGP9zC3HbDK993aavxf/aD2n18fpjM3H9p/9UH/7GuBL9IXxFEK78
rv9sJ9q/rV21VXmoo/0zhEHn7R/tRPO33/82f+QKZIaAXf+rnagZv3Fi0PlnhoEO0TCE93f6ieYn
CRplgY3wBvcejiG+of1pqkocWy2HCrEfEx5AexzwzX3MW/eh9ATOdKEZRUQ7ajEe5KKXbjCzB6zj
MaNvrwoZu1NYsjfagbAntao87MTdrgkhL37agKqf9UkCUPW14VvKMPkVZYBeXFg6vj64AXpNW1zY
2rBtNct70CteJuTrSUU4FA6Pl94ccDDUVr0geqlgImuFIZNdZCXzkZVNVJeDq5kN0hjSN48//Jo3
fwyWf1RDfpIEIkqEaWub/mqTQqYoPinmYkvNtlzjxON0OU0i1Z4MYiGOM12hy4IicZ/5GeHPUVnH
z7/+5LWj+q9BN4/I2kgGLo8u1XX5hT/FoOBlYgdxtWBZ5/tUPP15mUGl/PpDvM8/vKGvD53Nk0mK
2qqE+rlVCiV3aQf8wh3E1HhjUiCzB6ncvtWhcucAHrIOOygBGk1+q436eJvhosDVnGgDrNcObFYL
9WiQbDdMJylmg45Y60vyJ1IfHciCDV0rYhNneSFGyenG6t3AqFwQd8nE6RSVReM+Gv7I9Ltve1AM
SqMduLFmeyzCoZ84EvUxqCoXvB5Hu9p6Z3tpALdRiZrTXa7c4m7AJPEF0EByzpNEfCctw0nRBOqL
OiG31V9N3SW9OxHL2KL7g2HT1ESAYLlu5JuvuuJDVqNUuEZ9szmV9LsyOldgRrYtSLjsanZMX4UW
qrt607VjFW8bS2++oPWymq2iB/rhOcjeIHoqT2xzFRF/V2cdKjE3LjjJ1svg6AeLM+lyS4Ve3/h4
0hfgxPWI3kUK40XgAQZFow1GsvL16g/Ebmo+MEWc71XV69a+lPg/N12aAfOmoZv6KO9klF/kEaSW
zaSKsQ7h7qICASaBxUIxF57Bw79ZdlwsG+EnXbf99bPzSb7r6axKHquag4bCZybhfHpCNVWnedG9
s6USTNC02i2lFgeXhEoonAqIIPjGg4EL/jIl+cyJyTyXVQEOGR87VV8S/xFA+Ld2qP/eBOt/mnPU
ZuX/z3sQsPW6fEt/2nrWf/HH1qM5zm+ebaF5R+TueKsG/p97j+YZv7ms/JzVYEky2Fk3rH9sPsjl
MZzi6LRdFNrMmf41y9Ks34TwoYqDVwAn/XcdpD8vQZhH112R9Y7pguszGPu0BOEbl7giapw5CKAW
ZkVmTDtg+Aux+c/S598/xbNQmTsuGyY22lWA/8NMKPVmoKdDBz7F13ekM11Os7s3EkDNdBN/uPv/
Zs/400c5OG499msk9NxYZ73gHz4q6ujF6Lmd7gCcBhJRq08fWs8Odev9xSv48x7BRX36pE9voDPp
qaVaPmnEDGrdF/Pjr6/E+HnQuH6AIdgA+a0t0/P5hX6+FG8gC7hs10CMOkua54WRndj1a2vh2cu1
knBj2kcgNTUVNd9L6c3OvdNhFTjmHbXqkyymxkEEouqlu8C83o8HiG0u9L4FFfITjVm0sMzXouHm
11/8T8+Ug8XDsw2o2WRIO+4nJb9yXa/R5jLDLPdYEKUEOzXPH379GZ+Mz7/fHN4nhyMbw0bLEp8O
TVNFxrpitd8h7XoXznKolDrDvwqWed6165gHLFI7GaGu/uIJ+/Pl4TdZr40BsG8D+P/5ZyHoceym
YkiIRB71+lInWvQOpgMJUgMQnvDX1/nnh4y3xWABMVwuU3xOG61R7yfCQdOZ1nCoKW/FkOMfg3r9
F0/zn6/K54pshu4YE+k5f7oqUKJkTE8NHxRb3yC2eZuRg+tmUOAef31Jf3pDQYR4nmkwOXc4Jnwe
EDO+1yoPRuA2bvALlgTI+6eKNCiz+qu14PPNgzHNoVFYNlqBVTPweXFzUgXmbUphkkJaorS3tb/5
86C/t9mIEUNauoHI/NOwG9ediftay7fkMLlBYisfutVf5gbDnFlv/78OpCwFNgETLNC2ZZAFx4D9
54fOzce0K1DihFFE/9yMK5fMG6ereoDpYVPKlow2l6kSaBCcz2AQSYIKZ1vDe6v12fRQECGmQiSR
hG3ltMJdZuwJ+mNCeAGHSndyvveQyq7ZJpjqVDSF9jHjqTczqV3wrUus32SOKYEMuzGg08VL5I5D
iurpPkF9DKxGtMhwqBNg4MC65yhFIEEfJMtoPzg0lwckq55xiIGWFxeN0kD+YVy0560zLBk5KP0A
kAsAo64u3BIdR1glWaxCUejN/JQ1JlVJmZs+eShOrLBmJAbebAgCCcQ4j7aKu7HLch74Ivl42yVM
kEKVNdlNkTvDvDeU5V8r3L8PHiNWzmnoGsogmS2+4jy2AFuHuNWDzivaaZMz4btzBuY8TaT33bZw
SwsEt8SwEDokARp7bmaCBtwpomsMhCn+FA8jP9lSoyHDXsOSGti6HN/NGMdo4OuTe3YkLpXtOFkZ
OvcqdW5HmSlrozKlE3SXGCOtHTgF54ovJTfrmeGZOhDzfZrEZo+FQ6cZm7a9nHbp3HKyTxS1y8bo
7ZQH202RoYzZRFoCZu4bT3qEFiVLr5qAQG4cAr0liIiyyoYQ3aWQfNqk4hhi/qCTA4USrIIe7E+M
k03I4+JgLK7eYj0p3O/CXgkwrsoAJQ/u0INky7q6D7CGQoUoDUtDpJYhzOQ106KbXPXQjRLayGl6
LFySgbJ9O8nmNRNILwEJlz3MMs1fms0i4L8HhiLeDJyqB62q8VcHjcfAEDYMraZtZ2W+htN1nL8k
+YrazWaCfEglM8t718uYElGf1OTiYUSAeKNrVhHKagKMkqWUsoEoy/YxXpVhzLwGU11SydDongao
YwcolpG3tSfYilsK3qELGk7HO9uoxX4pK0bBXmc4FtlD1SA3E0b4hrdJmc+uUVVPhlUyTPRK+9Wt
dZfRJKRlc9PbtcEv7Gr1YTJTXEKMue1DS4Sasc34268lvmrYW2yS34bUd6Ead+74nWcLc5OqIkY0
qvbJ2CiR9yElEZ3eoTelpj/2ZB4VO2Axmh2iQUKeN/A4LeHiMlIOh4myyLeRk2Jykr5WbhKv8x4b
AW0Z/z1O8E0jc9zZopGIMkHteHoAU7RGpSJG/0IWEfSZ0UHMh3RCtuoKwpC8zmy+aaBPfTHv0aG0
yRHqoOPRXTX1b11Wpjh7GozjugmbDuVLqmuhADOKdVJl+IV8lXgg6vEKw7zxs6LYp2aWyw2epFwE
2jIyYs0yT/+SC1w93JfZfRRTOn6RdibjMNbIjALZy9y7hBYHYq4Yzp67oALsuPWXZLJlIP3tvn8c
ULveeX3FrFUBKBtQn+rQGRorI4VMI60mcC1X/xC0T/CTu517ziTnFwC5fjcALkEJwzBi0GL6o6ia
kyPjQ2YH6KSz7zn7M6RggvToxODHp4olmW8JjRGMBdlQNiPleo5Lg15qRF9laRHuhGDuGFlHJZkl
vZjv7crQbqk2Mekji9XEdqw1+yPWKuQ7MreYAnp+j4g8jrGNwQAx/g9z57Ubu3Zt21/xD9AgJ/Nr
kRWVS2FJeiG0FJhz5tffRtn3eInaUJ3tpwMY2IaDWCQnZxij99bx8EAFxopiAGEkjKVKhUyhZVIu
RR0WiLeBtVLKz+oeSp1aku8TNEOBdYN4QN1FhclIlzxMQhs/r8ppbeVF6m9Hn56JizjWw4ItdUG2
qgIPYZEWFFG7NwMyKWtYcvCwRMjpVQ3s8BlYsh2vbU2a0kvfjNPbhC8qpopQQuq3+qpFT96VDZNp
TvIo8vACn8Y0kYvmRH5ev/htq+nrIdUSFX4bOCRO5MpAAGkRWO+U+DU+tQitgwvMygDoR12kc3S1
pGvShcb0y64LW3EklMuBQwp9QbYBR3foTBCOncgiPhDzeefRQuw8NN4lxZrgsvUtcgW0tAVw31pq
4a0QCYU1ty7QZZPIojtq34Yf6A0CAw2G4WEAaxQ/3msZEnUXQT1Tez+1KEhH36IfN3Zy/V6MJc5H
WuLQBfRxUOkFRaB30K7yRVLmCdGvs+14g2WBKIRNF6i9QOt1TDiBb4mVGCym1oz4UJY9LYM2E9EU
YX4aZdxdeZ2gNOPoB0i7Tu38yTAjnCKBqmApJCMJJpbU6qKAyifMMyaUjoFRpA0CCsmKlZK2fljZ
3ZPfqsiPZ2g4C4EeUSUvPPS3Tk099TFvIBcjGPTzN6+dfNB4bVooh2AwrImEpEgm3xT0UeTQBtRu
8rZr77D145ib2Km+RXbWntlWE+PKiBhRNJdVCdaDkvZXnVUQBF2IXn2jtj4hFWArXTqRR26iq4QV
9PQBCsdd2cnwK6UKT7ZrqTVNULX3tZdUz8z30bQhs4k+AOxQF/6g4pZCLL4yg2Hc5uX8H/etnv+G
PWYZhPTM25JaQc0CwrUfmb2MYmRopbWirOlIKcpuAHojYbQyOumpMZWJLkStoA4Ek5Q9S7nZ0iAP
UzCojDiAdVrFzCsb5VwJxR72DLuR+acsJ3ZW3Enx3mGn4mH0ICJ2DayOwSlJ3MJeQY3vA8IHTHSz
Rx7g1JzrfIeIuuapSlWiCiSpTtUVO/32IRG00R0y1idtripVt9QyEQQZtOduvQGT1RokPv1DdND6
uclu8UULvfnjMFEl8TEk4QjUfKDWRCOtMHAlWElWXFZhN1hbVt+83rShCF+qAYeXo/JJ7dsqanXS
Lwv9V4I0EMhe0wSESqX0is3Kno5ohjLk0r1ivM1k2tdQ70Xl6HGDsKqJdO9IRJDH+PZ68y5EguTK
vmqFm1BBOrfR6jATu8mrOnL4iPyLwvPSxkvXlTyQGwwh5gdd55lWoxqpcJO+SUkK6DpFQYpNYsJ2
Yq5QsS3SsrfLkv2gqGQ9dYpADzEVcv65txurmLaq5OuPGI2gWVK+DoK5oeyhjgWSDo/XnyykC7U5
XCedZmUOYO7y1R9rEEGFNBSJq5PMQGjWCGpjQKWeYa/zsLHKUdSdt4oeoWPDPHrQ+0RniiuhU58l
XPiMwd4h8DeiEnEq6CF10/sxgTCYOqIPjNKVsQnazFvnYVOMmwRW97XceWxiRmVMHwzVapXrcIwk
3BHe2FflB5mU0njPwRywm8PGSMalEkmvU6o0dJXwvHY9Eg7MJduC2i0arSgMO+MyRznZX3SZbM0W
F9+LbzrMs82uDhrRb2Oj7wDMlF7/iOSW3OLakiiD0EeZpVWVhZM2ivnsHJwjMLiCPoJThYTTDG8s
3DklZtJMJtEiUUZSsPDcwrxT/eB1Tm59H4aJ5cgf8kDZSmUaaw/NjF2if6/JTxq/1N9nsBflC7Ws
Md1Qhgg1GOzUXCWMDLXgtcc+GXdnNeymnJhqVurziWMvu3E0RR22ki6U8HxFCnGQyIUtz7LXsRGO
v8H+2Spu2nZ6bnDjPZCBpxbbmNMNFJMQ+tlFFDHJ7sD5eBVF2XY26uQKSzxWTqsR6LVDqQ23ZK0o
za9G76gCCyAoYEBMeDqPJAXjqDKSKfFRZk6pf9V1ndrvJG1iomZ7DxUUJTUOSX0Iu/5g2Ag5VgRV
YHjQ6rLKtmbh+cw7mmcnTKiefddY7RQ+Zn42PpKRLOwtYvE5vhtO7qsNorGkFS33JCZ7HaaMOtGr
rl6BMunJwZ18omVKSlDBpiUcDQR/Q7bWDWfyzrwEBFXa605ITCA4bUl+Mq3OT0BgJYoGgkwG69TV
XmoibEu1+l34M024qtji4KARXgJVe1Jm4Azr8pUWD6lAV6IL/dY0xkj+1U1Vjee/lnTgxEUMQn1v
sS80nkKZ1+JOvWoYK48taHNRyy0Tb9OqdfVil30j1qom22hajAxudoLU07+uEsLAOS5Nbb9O6BBb
K0D6Q7yW536uG01CYhOZQsclW4ZglmsZYA4phsg5ax7kgIXWSorMc6poHDt0Y0w5T22LwQ++GvX9
4zBIfXpBkmfYXtEEJ/bHSAnhcg01M28zuZqOnd1a1wOSmnybGnKF39ac2oPeqTGhXXhyf8ljAjC8
hbgGlrbG0XnRynkngz0lwxx7GsrIJ9GPmr+LO5H36yxt8Vr5mqcox4Z4yec0F6GyFZZnfyjhVCQH
beJQdFnLvCTX5EXK9JhFSuZAVfnKFYm/8YSqoMJpz4dcExsXolJBNz7IVsnWULLRTaS8mc61Apn1
MILz/KaqsVQeysLDxYPFry/6s3ySQsltQq1g+yejr7zzx6FqLg21gqGm0gsq+fgD31+DNQj0qzzB
TnZWRwF6crKcFIBBbRgq1srLZqID6eYK9qWQXB3voIrE0h5yTWY9TIgZ+63NtnyCl60HD7UPZqbS
6O5VvSrbW70o4hTxtxq8Fx7H5M1kl/WrgFLMQTujG0ROuoSL3G+n27zoCjy+UeC/01/p0Z5LaaLO
IUad91D1Ufo4ouskp5Ge/oUdToLguzxG8xRXPccTjZrBm4XiLdqnhE5/CIxTEtSqQs8foQfQsNIt
38zO8rSSniQ2UPZ+KHNcA/pExhYHkLA1SOQbfL5lpY3vNaS3lhP3oq+uUcEH9+ht/PygQOuM97Be
I8LZsGj+KrOp/NUVXkMSthZBiWt0uURVamlYpDpdwvbnyxpCEqPr2W0aRkH4wzw3pVdNZ7Cw4iLo
yc2tOo4OI07H8yRl4kDTkRDjlbCkcG913Jns7HPlPgAaGDgSf/w2ln0W+CDW6+ZCUwaD7Pi6ycJr
eWZAHfBNNPV5J3ECgadklLZ/Xkha/luXVZMSSlN0xjrNOCe4flrgkmgAOmabXBjBTcohoVllZk7t
XwunmUDI4hc5HaEg0rose3LOLbkbWVHyUkNqBcZNOUNlNoavbMoQ/o8lIfAIe4uuIXVTz67bJCCx
AR6BwfFt5lPGq3asste68o1rwxCptwW+gETQrITyQbFlLFelVTfVVrMiqJSRAc/EnVoMOGuVtbVh
DoA2Pm/wOVSzCAtisbqsIxYOiDZeZPaZBG0YbFJW/th3kWuBZ8AwznHzehR5NZ1TrZUrfdVJqRE8
mYFf3I2BKkU7cls4UUEpJzRoJBa+Pph+AzpyxBjQrxIxIt9hiw6mxSr8ZMCcChwQiaFPq3UutT/X
DcBGTDZsJoAYtyoS/2h6MhIhHvsuKf29ZUYKKQnyyAcm+ZHU74DnktpYNPGUXBPyqfEFqDXOEfBa
9Pq1AGADueq+7fDQEYh5EmltqFf7Tt77HJ1UzOCl9Ur+Nt+vX5JlJsJWReDjwW5cYxBqot2Ik+Ha
qyTz2ZsC72jMARNnJBHHgwt/L9pOgYSol4w0vrxYRSyLmaios23Fgf2Au2dApxU3wXXYlYSg6102
HQLfLgiQMrIZG6oOnJELnjWEBpC5gNbbqboLcVKw8SrnmC3ZqOtnP6sJXuvM6XaOEeWHK4OFaNCu
58z0qO9eCq0YfqtxqlduQGESREMa1nulJLDBmRQ+orXi5eU9HSr5CYSlwc5R6HjB0b+W/I+x6bCq
jF0DDEHlAZ1jiKn71VAQdL4irlW5Vk048a4UlTMVnYbzLZAf66byg/RqyCjZrioIfo/2iJ6d8T1k
pVvV9GpXcuCZ14UaAYAaVNM/0t7GOIGaaHxDBF7DMuh94yJuZbb44EKp45mZYVyGNJz1bWekhN7X
USvBwIEGoDsACarrXu9YxYeSDKl6GqSP0E85QFkB0PN1bo1CwCfXEvIeYtmiqmplbbD3KtnS8WI3
GYf6gKoAWxWfckxdKLAwODzZPVECs32UP87MUmcasAUqTBqIlpq0XLja2CjkaiwAGhuhiSsrs8HC
SkTWWFtkYkBbIHMFNJSC/llJVSXAPZ/7O42UFuLiKqHdQso3n9vOMHN3iJCN8If68sNE6huvoowO
uZsKj0qDaBof/L1Wv9pVWRVrAtHDD0PNR0rTwLXum8IenspATq/sMhmQVOMCvhoEIMR5farfs0qV
nrqWBrUb55iOqVAb+k2ORvpeLxqSC8jLNlusV+0EUxY5C9ODgS4O3EofjGcGCCKik4oW4aeSyIcw
9kqgQtCPGAyeZ71CousooYbhdGaUJd1BG+vGATifDp+SDQFZiRk6+TULNvuOSW0JICE1h/Iyyr5n
o8ZKxYE1w+2jGJVlO6ijYyDMgFlf6xFUjcOuC/OXNXjIv0Kd+hZRwgZOjMgaoeCaQ5f9TvocmxJU
owgNGtM1AYFD4oHQy7KbMZTTiq+bfCG34ngNtMLv2T3L7awu7xXm1YOdd+mtMClatJHBgk9ApHkX
+Vp/17YCHSBiOn3dsqtU3AFtj8+JOMWZ5OVJ9xYEFjG8JXIhOIP+SxBisUS0KEW3SuqJdaKCKTEq
398QoUv2c9jB5Fv5ue2pGKKN/pfJZs7jXBtFV4gh7aeGssNH4fX1TggJmiflZKAbQjYlZz5QrkWA
g8FoCQS2CXTOOYbdTUGXXFFc884bfcx0zBtJ9yw0CkWE2JQpab2D+QauA3YrzVUVhwZCVo2CaDTd
VVYjn/mZpVxIvVw0jiQl0xvxTHxE1GXrR38a2qe87S0qYlI0vtjxMGKkr2b8aIgZ/5wzfEJbmLIy
ynE1gZSI3bl+IS5e46M11eED+IXMX4va4X7oYlVDmM1mwpFRFf7Wmo4Pj++uIiyFKZIYw6LOnzXS
qSdH6T21W1GaCJBAlr15q7acXFnVivYilYIJrkTCZmIld6aRsJW2NPJEm7zcJ0ON3RHfaPpmyaX5
INOZw+rcjeldCCXzXjQUMVxFG9LaNcfBHNl8RYL8Wo/MWDfTGpkeSBwCNhkrIMXAsIDWBElmP8N3
xhIuYQHnBUxKeVTNoPjts3/CzlFFc21CikjSVKuBHFW7etR7mBygaoJ3ipNMcR7ShRwjjFadR/KU
vaZ003BaQGEiQyJTiPhVuqhcg5wJ76OgBiYk58Ik3jri8EvOSoM4GPGYjFYGyvlGR9uerypIbriC
rF4t1kUJ54s6GHsEiEMa2iJfQPQ3Czt9m6hx8K32Jgj0uED/tTKQpEVOVQUqn5IX16+mZgxAGBAv
XZiJrsgr6CcsUVM8+e1qEkqYb0r0+BFiYx7OOtLsjB0OiBagNJHgmzNEd92XYLZc0AwKXz884hsT
UvT9JBeY0PmIvN9DW5HgabERhk5AYYrzmdDkq1HN9CdNzJsylrPWgHms9DoUG1upBaLlgP57PkhW
gwGh0tCs5lqA3xMlGT4mjQLeGiWbN617keOkgeAakvxI8YB79kI9dcklHptVmLXR6NhxPXvcUiR9
sLLHemS8FESrh6nstbtm8ogXsTSOIxfM/oY4Id1Y9lBNRBtg6yhv6/Ysllx0OFsToD0sDYyBUzKu
TQo3OwReDz+3hL9dRFdQh1iC5iJCSM1a6EOkGLJgO4L1GaXJ36hlGZzFVtj8S6KEid5/z/9CGvL9
KgAVkfPJCAc4g85izz+lIRHzmWVz4lsLUOkXEZDwo58m+fZv3ouBxgU5KcZDTOeqKr5exU76umtG
EjOyqFZWPQhih1gj7282nk2uItAIsfqhKUIA9vUqNAE6Dnl4W3F/SjnbFvrtjmhk+VS3fqkLmC8E
oUfn3AO3k9f09UJNb9skg1bcTgdOScHWhQsnJagilbUTwoBv74dL2YwE9JYUfJDCfr1Ul0BDriSe
XCD08l6iM3kJlXr621dRZd6QpqjCNoFHLYQOpYVu226bZD3lpfeIGsG81ExJ2vw8CpbaHZMqBGRS
vhtDh6+51G0UpqeEmaQjMaT/hxgQSJ/cVx25silR8pwP1gJOyd8d4PNFDeRPxAvImqovRQIN9TW2
ydG6UBGGZmPEyQOtzokZYanf+Lw19D38P5GtIUT7+ppamvHoSIhjQRtJRoiAyKbpnDqQnRK3hP7q
xFBfPkpGn4LQkeg09HCKZixG4FhMiW7GquXCOgEzrWm4IZAkG5z76DxIV9Cq/RO3uBz0XBJZHndn
sYpomry4xSgUSdDSdIXvDnAxl1KaD02twzHJshN39/1SDEZ0XjK7DIvgqMWHLNXTaIB21l08l5mj
lWTuVf5sfuySUy9u+X1ZZE6IeYIVpBTCEFtcirXHGBtu1wX2SNE0qCzDrUqFM+7PY/+vrqMh2Wag
MCBNsZgBk1HNfRz/xGv1qrrTTXaF+WCKE4P9U/72pySGAchEbgPhEbolKHx+HYd6XWdRLuxwo66e
0Z+f4591eqdzsZatp61/B9DNyU7cmjL/9m8XZS1EyAi+jE/g60XlSjFywOXRJl9Pm8Lt154bHywX
/9wBycr9zw9SzCvS8mo2jXRVU22mKn1xiwbhDejrsCSWa/11cMOjv5vcIz1JN9yz53B7F+XD6qNa
Favbm5+vrc5/+/u10RzN0nudo+TXO9Vw6sltJMINvp0Ve9DdXEdcEdjkmkd/Hd6XLmqIeYe4mpzm
At+Ca8NGd3BObuqd5ZjX2UV/Ft3UO39zSnn5+ZR/+G1L1apqcw5oap4LR1waP/UDqcbr7lA8lPt0
r9/Um+EQrE+9DXX+Pr5dFWGporFHQZW3GNcm9VGwI8jJYPnv1A1Ax411EE6/s9bxpfQoPYZnzZWH
k5PayrV3pW3EmbRHcX2e3+XX1QFf8OqUsPbzW/rym2YxnY3Bl3+YOCUWIyRQ0tprarr3uJCum+vm
qt2mh/qmvRgv5nEpHvVDti6vpvvmBvvts/zbOvVFLL92JMqaUFWUcAB2AGQuNogFAheJNrG0jvZi
3eynjepyQFiJzbjpz1O3cN5+HpjL5QdRn4ophA2C0IWK/O7ruAwgvFAaGRF+OrljXSe7/MTE8n29
UUnT0Yj8AQpOhXQx8IuxRg3Fb3BpN6tHtvsmh3oCHDb4G+JnoKf0yNV2kFc/39fyOc5vUGMDJCyh
oMlW5v/+D+FylJDd0490LTJs7xtq98q+JD9i8/evgtsTUa7Mjts2Fk8PSqRRmKR2ugFRmwc9BGfK
vqQ/+/tXMecNlgq6XWND9/Ve9CEOBMGMmtuxhaXOK3dOElXD9uerLEcCT2z26OCAYOlkPl6M/bCh
pAYRVXWNahpok3vKJiQMGcuyDzFBDsvrn6/3F2/I5qmhldegS5nLuZ8AM3Ix9VjFPqm0m4oczaNJ
ouL7z1f5PvzAn8+fso3qk6PXYhxMeZ1SgOAqlBTFFVQ7ddvqZX3nZSbE1BjdQWBZFA1+vur3bcg8
o7EHMVlN2TkunqUNCs/vErCltL4m4L/06zyNwDS8Of+Nl/F/6RTp3qumrd7/QcRY/Y9Nm729NGGe
LSlq/wfTxuat90+ekTz+x75OXrK3+k/L4vz/+rdvRNHNf6oC2wggfB0IrsV/9S8EmgRY658cW9gP
myYwtM/d6b99I5L1TyxVCIXZLgj2lKbG9/3v5DFJKP/EWwjTCnWJMuu8xd9xLS4Eycwf/A6F+XfO
EGD7tdgIIfDTIV956hFgKlX4mIwADa3wttHRqTm+bKK26gfEndPtH4/q+l9r25+mwMVXOF/Y5Nub
Zy+044rCg/lznkxHQ9NrQDxHNfNyF3WyvZrMKdj/fJX5r/yxrjL/2izwzP+WykmK9ebrVfSsi1og
OfLNJKkXklm+ewoColAaDnH/hkctO7BDXP98zcV89u2aiy8f5VdVDJEsI1/2gLr4WGTqdNxAGUXQ
W5242GKa+bzYXA2REVfQT1vGLXCm8Tpyq+SbIOtl145bbV0m8ehCx55uU7k/tfB8VlcWTxT0P+UK
6iLa9/Wto/kOWcIUtF/io/C0+hyjK/mT8d6XekBwo7QPRXsAn+K1l6TWBidmuOWmcb5jU/80UugY
bTlPfn2lBFsR8Nbk4oZLqeetJi5DOy+2pdSbuz5HgFcYtQ2KF463gRr4Nt50ooUaX2TRrzDM9tK+
obJzwgP67Z0L8bl6YVEA74c16uuP8qnxKEUSmteT1qLcm9PXm6S2Vyar9M6iW3TitX9/ClyQqhGz
vGzNJZ3F51N1Rm1Y5WRcZ7rtO7gHbitFOlPSotwUc2qABGjuLsmQVgX01PUe/37fA/AuxoKgUjp1
cprf+rON6OfB/20+4XfNx0Usb8I0zWXtQhYD4VX2ZF4jdF9z9t1rjffMSliuqRTBqTLk87aa6G0m
SnVit/KXz8Tm6G0YbF9nduHXl1Alvlm3pNRem359nprRhz126v1McuDXwqi12yvi6jPoMZW21lTN
39tKt81nQLzajeO5PQBk/vlx/NW4gFfJ1M9UZ7PT+fqTJMH86peC10Ss6zXcvtKBfPEeS9oT+YLi
xChcPnw8howGdZ7r8Mvw+L9erQ89T+Osrh8tu0XFI/ZVIW06qbwbBvEcTM09iieX7ph3ajQuJ3N2
orMTSMMJTKEA+/vywkGBnGJSjpp9GyJJJXrV1RBI+hC3LjvpvGzgNjYkYrkJaFjkb67aPf38pD8X
jD8nps/fIDRWW1o9NkPv62/I/UrVpl4ox65dWRem6gTqb01sWuNSrxzGwodpAPzdGWTWQ5fLHdqy
E66Xvzs9LX/GYnpKqnBMkCMoR//DIHPuVWl3SgBEEEn8wcgcDwNN6SQvsO1N5aCdMjItzYazVZLz
zn+ewmIINCSdefLI5QH/hPh0xA6tI0mhmXnVkygBdpSCkVNN9wnxA4+w6GrkRu8nXsXihP3tRyyG
Q0t4Jt04WTm2Ruro5VMHuaS1UFsOr5l8Q5bBqrLBfo6nKs+fXYxvY4C6M4u+yuF+WeXuZNIlxzAR
Ry2FYu9osoNGGJ6WMWy76QghlI7hjqVhhfAyqgeMhc8TXh3tMPabPoFPDKNZ3XXqLQEUaXEIgV/G
DhIBcarqtYBFMBfM74nvBUQ5yEdmra+jNYHUABtNVY5xtRns7dStrozBJeg6b13093OTHstBvM5u
u9opX7uPGjvXWtoO7MuSTZFty/aSnjRQcqCOBJJs9IcavFXgtOYKVbHd7pCb/Pxal2Wsz9/M0ZZJ
ht0insnFZIbG30sltRPHOCOPeje+VAJc2ErKnkxtjYqPKD8KOBo/fl3CfUZg6N9M/f0grcm4Hi6C
E7PdZ3lo+bb//D2Ljdag5EGWox84kkobkXbvO+al1V34ZNmFG4PcUGBF8UXt7wkPCYYNsZaRiiMK
tQaI0+eUiSi5SeUzXd4hM5L0TSz/ItK7mmNVDqa57irtrNS2oE2NzE0QlpKjuiMIQz6m04llYrlN
nUfDn3eymLtsuWla9MPiGKKKhXRkgnbbetZLOz6o6onj77cdHN0zSzNYJjlfUEZexqRpUqDbNgmC
R9BRxo26SXf51tuRpPRsHsqrn8eM/m1lWFxscWd9XmhmQGUBvoTLER86YlOtQwOWvrk2QR6gbM0O
YIe0+IyQFJXEb/ZPw3QM+10+HtToqmsvG2VNtzs+L4N1mq/0G/l8itfI82rL6cmITVbKLcQylP2o
gx41gj5QrV5EAdwurB1qf0c/Y+ougM5SyUjHc6zxMyTq1cAFKR1Fdvj5lr9tQ/71fG1MAjZ7cmO5
5rPbhJqVjcpx3IJ9kUsn1TfKq/rYG04tNl5IXJXTmW4YnBPbXJUnvtJP2siXr2J+4izC/IMvlg3y
15lFwuphRwVP3Pa3EaXcxgG8Mc/AejYXfZX1GF1m+hbxKwB8fQdocHjTjFVvuQ1MtPyiLzeBt+lR
yYjoQSowKKzg0HnpTda5Gt9acj7VD0CttFuxm+2+ROa8Y48S6aOdH33JUfIN0VmedTcpZ3KxkyCJ
wRg7sc38Phd93iVbxrnd/N1UXxc1thGfh5wEpEA6SOLEi8zsSSTTKiicVrko/Y2YZdJOcQkcrwGt
OZG9u4kMV67J7zrx2D9j374/9v/8oMXCi5iUGu4wKEdrdMLSkcRDpJ3DmgwwziNfwp1B0P1VR8R3
dEbQdwYcVFqJWwwLwbRSSKsndov503drD2EPRxdEAiuYmP6VhRg9d9rflMdfC3c8Bjf6i4GC55bR
5U37jdHjJ18hQK6OkKcfkQ6oDzN42FhpHywtFnqGh/SSPYB9ZV9HSIPTTd85QkK0tOKQVBykt5+/
AG15KP38AmDuWJSh5sab+DoEhYzeXZZ65Sjd2lf6a/Rmq47+OxVnjbaXlY0hoYV3xvPqoL9X04pQ
jPKKe09f2IiT2gTR/0VS3PSyOarr4iG9K/f6R3XJkMNdkD1iaW9YdF7DY3bunYEzk27q83qfnzpN
LLfunzdh09NjX2vNHdLFTZhJ3gw2N8HDrZApqo4HcPdSKtyq2hY6Ar8dr818n8mYGacKKJw/P8ZP
9sFySM2HPLzi1MiRbnz9BX2N+9MAxnMM3pDN1feB5ITbuHVtDQfCiqpM0m8goTJp6pEjP4qVdVbf
ZUdeaLtPQazOjldONhfNPcZCa3JNafvzL1y20eZkSxrIlG/Y/M8UhcWgJ3WmKgyLZ1RtZGLkaeve
sf7rN+sodOrr5t4+sU6evOBicquStJWMeWRlFUeJlfGOXbtA+lu52GWniznRl13d320XfrvPxVgg
rNcj74fLevfTayNW/WX7bt0pN9FL92I/JCf2z9+OcV+f6rLBKxnpv6/mP9AVI63IehFvBM93Ewzi
/2qQ/ecVGosavz81JDTpHN1wgMrDHp2cP17lICoz9NxD/hggqBy0BFjFOk82obzRJKewNrgzB++u
NYHdXpM2UniXso4erwKcfaEx3DpOXvqVV97mBLOcGHWLdurybSybH9g0pRZyhnIsTVcl1vo+y+HC
EGS1IpMmfIVamEWnBt68T/n2Lf7xmBZ7X6zoiUE1nRHAe1BQmRMwt8nqW/aYkrdW70mgy46Rj2Rs
hWa7OPWh/eUtmwZNy7nuiwDg61Qg+X2mAYEUR+9DfvHHg/dEGF72uzhDlS4RFpme2Ft/tqm+3e9/
LvjZRP2jjSX8LqvtvBRHAwWo5eIt023IY3fwBUa9XHV87mGzzcSZyT4rlo2NyE888r9aRCgl/f9b
XjafusquNdCh4tjd4a3gWITDmX36eApB823vPW8fOJDJ5nwgM5f0tgAt5TB6nnzbD5wZqxVIybHc
wJMHOyRw8zydGL2nrrf44Lq4zUzc5XNIwDqxduRmNt02Kd3RcEjMTlK3walX3iSmiw9Hv4eCka2M
dRifeMOnfsZije6RKXi4rOVbSzlYluOBgKgPiv8UZnhZ//4ss3jIi89Hj/LJ8gKuJuEQD51ycLG1
Brhz9dWcoqitO+MqvQANDcjBH/byE0YR1b8wVLoRLsYx/uXLmzF0Jdj6hlMqlDQp4zuF2Pz8ej6L
hF8G/uKXal+/ND328D7n/NJkttU6fnEeYFfsthGVwsug3vv5WYH5Ho7cRALsNuODGDqBg/y11C41
CI3kPnMCTl0VXZNWXfTWYSov44oCGLJI4cCoyJPzYIJf629bOXB0Fi7DGTCnG2XrtCPhoLtcyR2Z
g2pp3qbd2893uEDOMdI/98sKYhSK1bR9FqUHXQoiDMXcYZddPRd2T9K8Mxj7ynR19UmN9zZH++ka
mwz85ROX/lYYWlx6uV+wQlvGBSffkmFn2tuI4CvfaUHI4FHgUxAEIJy65LeZc3HJxY4hy8L+3+8z
Oc/lvewM3aGzN7LxZgZ8cBcqXtVTST+fi+ZyECFlQnMD9E1G1/l1EAUS9ACZ9LtbqnBNudfkLV4C
4rlaE0YMrsn50Do+gCePbRi6BLJtzACQGiCGDcm+XcOquU+TrdfOVaAIL5XkeOZaRC58Z1jQT/aF
bO097VV6Hp98xqLPn54zT0gVJWRs1R0rbGDeFl+wfUESC2VGNKycCdiohvjUrHObONZG+2WV28Y/
WPhsyR60TnxKxvxRf38KBv09hGomDc2vTwHlQCt8oPm34bTielXt+Ofdh+Fk08b0rmzNkTNgyFsY
2MHvNt9O8CaBWPwaDqgA7JV1Jx3jmRHNA7hgg6fBL7J2pHa21i588u/iC0J5ZwL2OiRFpNviHWlR
DFkrrI1+6wTDvS2tW+2jlQ6J7Kg5sIENaSckPEKF8SH2uNqvwKAc/+5le4szGlXh6MRW5dtOjsGH
luZ/nsBikm3sGiZJxHivxQ2ZrxWmRWln7F/K1Fop0v7nr0t826MsrraYZAOJKM7M4HlTZNlXryav
GjAzKazWCzgnv3DAOUnvwKdLgUdmK9g0Hzhjcq56rZ6jGS698n7HpypAfzUI5qnGhJmBjmTxCJDg
yWFMcPJtRbYTEZOYg0+dvb9vVuYbB75r8ue50LLikpVxAr9lUG7NAF8RURMI2lbNW/IbiGfkOQ32
e9KUCgwmu1OE2aVy63M2/fPai/VCHVQ70FKuHdYr7cH8Jb9bxTwE9V/dL6IoyMNsQO5yHH+i2lMr
jv8Ln720i3nW/ko+Fdv1Vw/7jwexqLb5tpz34dArt6QATqmT35CTTOJy5TunWk3fT2KLZ75YRTJ7
GiWSWZXbesx2Vkwxj6/RxdVrKedAjH2AZSohKBdje2JaOXnlxSISp2MA74ibrDCdk/6Lf7Jf971T
c0IReGfckkCpBt3NqaVkfpXf5rM/nu5iKUnjSFNHnQsbz+1D9cQYM14mTJfZSnqQ3gPZKcnVIN3r
VLHrL1fsP8fYYvevIyWyzJhnratH0IRah2ZzK1+ygVSvyN9+h4xWqLzp6cRw+sTRfb/jud0O95Sm
7mIGtxOzUbteVuiHOBGUeBV2z6bytqQOuOOzgUerDe6q/BEcAsz419C/He+n4lCpT6WirFLluo/p
wNCLpRWI/ywVjiHIWAYtpIqaDsv65xnwr/a0tJ//5+cu5prAK5Su4cpwV1aVRpLLxqz3nvJA+7Et
T5V5/2pjQY8J0SSSNWwIi9HQJFLS43xVbjMi6ozZIoKjUKNXgNTgPChw6xFnHhxOlj7nbMTvw/CP
Cy9GQynl+NHAk916bNthPc9eRQe3ZSLWJKXIGr4zF9zARNY5sv5NIzlG68YxgWlUgleyuia/bQ6R
zdwg3o/DmaAZ3mwJqFONc8O86bRbgtijbg8cQ28vpmHr1f/NsvifO1jqfq0sVODnlAwrzWmoTFeM
D6qhY/TUDLtp9o7H7s8j43tJcp6ukEuScMy/gQfGQ/3jPJtADszByXFJc69OZKpH5zUsIlnPXC3Z
kzhBnojZbkvZqRD4grgdOAMq/4+9M2luG8vW7V+5UeOLDHQHzeBNSIKtSLW2ZE0Qsmyj7w7OQffr
32JWxou0fF86an4HlZOyLZEEgX32/vZaIPWqbSm3Zf1ZoO8ozzTdbLUR2e20nAN7DZHKYRe3PXTj
2efU5DfP0vyS6XM/REuJw+Qg64Md7MugWxXLTVvhnig7Vorol9v0VKyHNL7J+sffvNhfvgcMAAj/
kQayHGLf/od7Mw7dLPUmCoGwPTeUdi5KQ5x5YFh21WeJZJAUcXvLtxV9a1Id/Hy7lIxl70W/allj
xMMFJi/bhN9VuHZ+sI+eVviUN5pajSKM4gGHNsIHeBCc205qh6sCpe0cYZvr/cP4Yp/MFY9e3hBV
boL6/p9f3p9T3J/uSh9e3ocHgCGWWQ3Akh7dKbqiFjg8dOvmLVhjOsQEtU06IBJRKu/pIrMqXSxR
4p9cQUNq68otLbWW1+auA7GxbLSR63D8kRsbaUeat8nZNd46Zwfb2LXtjtdeVetp79aP8rqhvGZN
Fvg6mAkz3YhLBbkxh4izkcEGRH+1bL3irdKRsiGYQRrfaHvDxBaqp4Y61q2yaQUtT71OLDq8cnyV
9rbEWOjFoPq3Ujy34c0/v1e/lkbX9wrXO2HUgL7Rx5g1gjVSrpBKHhnRzvbWBASwqLs6YfWaSJC7
Q7jS67ukOy7X2ns6eur7P/8Gv9ytPvwCH4pSOdij8jrqvyDfB0AA1MX31r59gsD3zz/o16fkh5/0
sRJrhUMmimLbjCNYqfToXizv3vYPXbvSzRGlXSFPfsYy0Kb/Xdjc+qXS//DDP1ReZuUgcLxekx0U
zXntlZuQi2E6msZurG/64SBSgENRHB8zubPySyJ3CEzCGjABh7bfvRW/nLM//DYfbgCLZLM3zlPr
sapxTO0DphM6AgHwjdxeR3yg/11Ndv0Uf/lK/u0y+/CVJNHjSvg/5iMBx3r+hvCoCpKV5zyb1UM9
bzpWGaoX3nVKl3jq/+ODD/PzP9cJrkpfl/TLzzd32QNXrBe3eKxEO1B8ByxqqyqLFGrK2G+w25XA
2dpavyaQzLCRc/zqhTNu8AsAgYBSvZtljBitYnVrnn8ENgQMyzKINXuv1HzzzqnmdzSgwzL6Z55Y
T0sv5W+Krevl+dNbyItwOCxaZOkddv8+FC/XUT0rQlbxKOtrqMLDPYi4cNn95lvyS9nCYRTYKfsQ
5MNJ4H4o6ZQ/QUxJ/PSxC7wvYB6XyMkgAloNaqy+iK2IqPJNyF2NeBqTU81Q3Rl+91p/vS39+VuQ
5RQsgHhspv78iU0yaJIkntNHb2KUWfTJJrgCI9GdewdXbpqA2BQ49THihF5BizFu+tx+9DvrEzvW
y2+u3uu34W/vPFuChKwDppJw+G1WET5UctC0OlSWcQKMJ7c3XVbCD+39lamSH6OUxm+Knz/3GT78
OMHa3nVmZrJ28jEiWQQ4nBZsiI/e4Nx44Ka2Fip2ZGL2p5gVSLiR2V7ZjozaunoDBEmGwWyMU28u
L83AU7yFmLJygRJFSVm9MwCFyin23QBBuZpcB7GtXFtiLA6pJ8rfVL0f5+7X9+rakkeBQHAJBc+H
y2eeG58giwgf7InRx9LRPpRW7W7DuDjEqjwLA/A0TBYFWRO0QZBUxjYB3rBquwKaotd8npsOGrJp
H+w2SHZOcPLS2djk/pSvhdbRIJzffb72rx/wnzErm1wLtnFMGz9fbeMc69j2E/Nx8qxLWpmrEZrs
BqNcfwJu+wQBBaArxmim7pOP3a+to7q3zV0ejBcoi+o0TTQLiZfezFk1H7RjrdtYnDNy3avZNNO7
mNe51lfZFNPS4ZKaerxkhpmvmyr/3eLzxzYPH4FHAIudH+zorGZ+3NRSns7DTJj945CH3S5PefcT
8GAUF7UfCZkRxMKq5rHbYvfURnFCkMavClJwDTWbBJh1NK7gIMlkuS76+JJntODAN2wzhtwNApl7
yFJ4FcEdbtXQBqsGmdHGnjhd/+Zm9KFQJSpNWJTVRL5/7EqRZv75gzHHKRxCtCwPeSsxaGbjJ5tS
s/L8i+BCWjde26/LTO8FcLSVM4nxgoxarR0rKI4lWmQ9GvnRAX7DQbVhcdFCSebwuP/z1/xfJ8q/
WHr72ye2eVNv//W9VpmaL2/V9//zr0/L1+8FxoO3+u/rLX/+pX/vt/jOH6xRkvd2Qar8tN4ixB/E
gLm7E3y+7nddh7R/bbe44g+SUddmHasv7IRfP/W/llsc/4/ragFLMR7IBfan/iMj18+l59URxnIJ
KhKPvQ9+w/BDWaCwVcJlKtN9dbUJ5YbqdpPRjbvEnwlW9rb9NEIdv/vbO3T37/v43/dafi4Erz/U
u3b8CY2wzMaq74cnG7DP0M/BN+09vMvLphtCCyC48oA7NVZB+rkMrfJcOEBHsDqlvbca0nL6nW/i
5y/Wv3+Lay2Bb5B6iPWQn79YzjiByCrxpXRpdcgaB4s2EbpksUemOtVrxXIAyrT3f37pyBh+vtNe
f65/TYB7Po90i67RhzI4k7MxG6JvdqAWx09a9DdzAP/sYRBut/A5ONO9p0A+nmJPim9Z08Kn7Oam
WfsWUDRCUNP8LtU0uq8DZOjnJPfbcY9z2PE+TYBjRERdoVvgraKWe3jIdvkoMAPYN2CVy53qEIY4
bVVfhlDCCC3ZMG7gLHt3HJcvXV84ySq2THgzjS2a8QRjGgDRrJ3n2jXbtWhnQkZIFeWGz67LYQaG
DhrGaQxGUsQLrcW6yeHgNZQGFjW+XXwCulV/L0Amoosy3HVC/bKQizrUeky+U/mQUamccm+MBbD3
Ngl39lLcAQi8C8f0ucDgsvFLZdzDn2bd2I/Vo6QaOcyW3d6aS+FA9arNH6VR9UCr68dAjt5j4jIh
jFv7CmmyIM7F/JDcz21cwTXWxm4ut/hKbz0MnIKEo/5idfJrF8cvRumIaKw83LstaD7DBzNoz4UP
3Mb4UY4FnMkkMJgCDDZ6Os5S9RHAkvdVzcExqdBldSkv0Vus+nsbeOI9GNp246ppMB+GxH1m40JG
oeGcJtHqfDsaXD4RCu2CjHLmZXtdOnV11rpubl2fM/pcDd3O6oz5+9K1qj+MMAJYV9EDutc5BNR3
pyejL9ZmoezbXA/iR1OKJuN974r8xB8eb0do9dY6xpDAh8JG2cuUzgGUbZw7/hG55ujfpqKS4RrI
9aTJg9YsXjAoADalYl11D3a2jPIRZI457ctiSL7i1+uHc9f58HlEHdpHr3DnDD1nPShEuFz366nG
vb5eprHlwVTb/tmYmhyyZaYnLNk6VE9x2OiHtMhhalvGglDYiKHAWY2jEqAowB5XyHIrxn1BbsOb
TbOGnkRX+w92kXrO3m9UWB8m7AnGtoDs8B5Ovv5ULvVsbqmnQgY5aJCoQcZBmGtr0OWYRE0OA+kc
w4G4dcfgygxx3Oxq0azSRWxct5iHr7orKxuMm67KSBcd46C6oykS24WSK6i7YxkBdW8fCuW2YmN7
ef2K2IoyZspbNsNjo82tnZulM8H+WBmHsqmt9mlQUFdP7TR7wP3LAl18o4FarrqBtSi2hqkl17Rr
ZlDFAeTB7aTyBoqp9vrmaPOKn8bQqEPYswY0q6rizrIpXS+xDy6K5nHVOGHRPWZJjszUaRlsNrkH
VD1VJcPQskJIdVRJUjHaVU7V8vVNjFu/SeCpd0MPAnWpnCCOAjNHKz7Y4M7XADPc+UuuU6+/GYcm
/DR5BU7aaQkh/sLlCp6Qno+fVeM5j8R8p+6SUzQhUvaoxqMmzYS9GWuZFV/4Vqs8SgpbJM+D0w0S
2SLj9VUv0yDcIzqpz3ld0p5NsGaU3Onz3nt0xnjIvinH46+aFTSwI49Iyn0XKVB1Qu/TY8n2J3cF
+xTHgJ4XGxBxxa7SUyzt+T0b+xYnt3SJDFTdVejqh44dr7pZyRG+II2HvBzHk9PX6YOYqlFsDS9A
P+5i66AL0QLxXMrCmje1GTtA7VWms5WSs/405wK/VpXb+jFUHQAuJBhLfZChXXgV72Ren/jmOvHN
CAK+iEROUhtP80j/rwIUCrI+9eOr5kNk60I0gxUtIraJO4P5+46qhb2zDokMuTAhhp3hllDzYZXL
d3MAY7lr0jF8tWqob9Cos+CpZfHtYk4+sK+rqG/XemFH/0LJnjyvM/rRFdb/wmkqUaeGHTimwaay
QV8joTl5fuxNe7bRiNpaZdGRsZj96h37cHjfWD54SM8M02nd1p25Sj1/ekM/0KrV3JdpZBSZuqac
aB/6fmA8CWux74zanMCyuekVa1XBx28ctC8rR8w+6NMs83BH0B80hz4EHZHbqXcUJRDfHTi/Sd+X
khvF2WqLcTnLOG4ks6okzfZ9l7Xj2vb67Nafx7qEyO03ME8wYjExxDiCDEvl8HIK2V6XqPJ6vitE
2d4aMAY75pqtUx4EgCKeFqYH6dmeuJA2qCGZcRuNDSxZZ3okzyGmbox4HMe3aW7KGzlwILhTcwbB
rHHdbCf5RV65mSYA5Iiwr7JuSfeiMlMXwibR+mY5dFMFXZgtI8LDBeSqlzYoJqadXC4nb5CetxZD
1sAyZE0TXqORH0Ig/5csrY3bbLAHCWjf6rgu/H6Ru0RbwYPSbU/mn/t96Zg3tm3JS2XKdngOc3uq
r7BdI92qoNGfijox7trJpJmKed2702NckGuAiGjuRrdiotF5PaJHY5w5yNvGPJcA8zU9nkzMGven
QzVUFL6tb0xU4Oa262bDjcbErGltF5PsN2CBWVmN5/KbKHl8bMpyqeqd4I4DmdgNkuwgyTbLkxnU
fXqcWjHzf6phPQZ0gcF0GgFrOfP0EHY6k6cgkEVK2lo5YPULt1yOjauaXTO7CDAAmEt5xku4LGtZ
yyA+Yaot+0MPnpZiwXWbb3oywaHmiDT3Wo6oFyAAijOP8TGMul77by18VzLh/dIbV5zBYl4GlcXf
NZjv6qSzZgo2PXy+futJbXbbIg8B4lKZj9/zeUjym9JMymQ/DIGhN7amql3NqSXYnOiSkigJK5Vr
QPTf66GrVgPLle/KF7dpy6ppw0JXhPgneA17cjuz9YytOwqFoY5m68sVS8Dlpg+l2hYe84HAUscx
rtK9BQqRwHeHzNLzy8lcXy0CTMKNWgCnxl1ys5R98BZcPVJj6OgfdhrGbGun9aEdG3c/BIs61qqF
49pxiDUMZV2culDfPb+Sm3no4k8wt4svieUN7P90lnPCaWv7a98cihs3La1vKq26o+HQnW3Djsd3
5rAqEOYZxnRhfspF+zBKCHpXbLexhZOoV6M1PCxhf6FKrbddW97EjvPauDJn7en6jTNayeBB9Rut
Q3ufzwmnZ7dX6y5TyQ7+8LHrB3Ovk8Qn5seErgQtt09NlWGFtfKISHO19kNkqVlglJcyqG6pjZqN
6nO5dc3gQaqCsqAfrZ0HdDiww3MX+lCAOQbj9t4VoJC3mFjFBnUEiUJ/P7ji5IKf2Gh3fCH3GF+a
bGT3tSF84Cpu927V55EzyfBc4drYWoM/7Lk9/NBhU+yEL1/7JNyoJI/3ph9+NrsqXHlzHk3W0NwW
UCsjtC9H/kx8nHvZvuMmf2kSpmcN7ohdMacnZJh7mfbbPmRzpMkbmPDmPU4JSilD7JOqv6KdXR5b
qZUfl5lMFNg7m5RKkRGmIxTJL8EaW+Yd40ZLOHX5XWuR70hVY5z5BGNkRFb+kC4OUQrsSMRQjTE+
G+YS72tnpAWGtWBtwMrY1hKiyNi2d1TzE3kMzD1ry1aagtAQb8pKxxM8PO/JsUfvjeddehmK7lUs
g7hz0lLd6ICJQoum/Gi4xp0NNGbTi/jJIkkHw5GNMI58xPX8Fz81z1IG1Z6jkXprEf8cROXtUujc
q0Y04ugYfrohkLZ8HYplBzZ1RT/6i63ZlRvzeONJe2coOMJl3L6oWvItCv3wrFsELOwPO2vbVgxk
8wPOzewZ4u5DYND1G9rpEBdmu4NkWJxD81tgZ6seueMKaOm+tfRTKz0edPxbR5RqBXOf6uJ5w1WU
Zj1TycwGqwRcfXU1YYqW/ud8DCy6z+ZKtGSZPfp5kSa2w2OINQ3NZT6rk3MlC8OHgWlZVg4bl1WD
x8a9nxf/wUkFAKPF9i7eWAdfsY9QMXmzvw2C7sQ1qp88WdwQ5LnBB1DfpIzC5jE/1w57m2HRynXB
QGWVFGI+9KrwGJ50TuQMyUNpDFutwK7LZdzChiTvlhbd0NCcQ98Qwh533QfDnndFNtT7nmX8k4na
732eq/QlGIfkKXHwezhtWL7MyPcuqT+VbTTOvntJUx2vs1YyIqs86740/CIy4gk9UczqUJZfhUgW
eG1jmZ1vsZNln6uM2spMsuBG1wNQ3tAstvEyfi4H2upt2LZHsZTHxiQhQtGk71up/eOYLk+wloK9
2XT+l8lyiPdK+gKsxfrQGX21jav5iP+OE6VT8ue90TphAZZb4ao7iVHmRzOn1dvSmo9zN7pP2uFh
Nwb0E2Lu/aTlvCfpW8kDHjn4E8VVImz7EMhNNa1rJ2s2cxF/zm156swM/FKVE9dp6pFgoufSKZiB
y31JbC8+L9y+T05QcR5rr3ncLMzOlZbZlvj9buSDWZtjMwE8dUyIonrTWHO3KVIDnUbagH7HBHlr
4e1Yedfhgt0Y8Q79FAs72s36dWw5Gu/GUh+xSTukRWpjePPDhNk0ur1bD/EMvnIVr1w8MSd3zrst
poATZ9Bsg6/JeIqXvMY3pGvx1fen+zBT4Zsr2gWSSI0zKr+MaQuePqMMHja60wfLM48NXx3K81Id
JqgZa1N24tnnQz7TVKdd66v6nBot60m1H/QM55Jqa80GwYAA6RIadvVU5+XNCDgXVXVZ0/wGwrQM
1AJYTIsHqb366FXexmu64BkOCNjjgWbCreMM3r4yEfTMggNCZcT1CTXCs+om9aPXFA82HPIoXWIW
tVI13jgNyYKiy/oz+ql37XGnHMiv+srdQ7XaLS3beyXnRMYBMoxiPCxHYNX2say5WPupmZeNWXcV
0hTQ++lqHKoifEzFMPUtaPXAme7AiQROfzBiMIKcSMHXew+ZGpIwi9ppSd0ZWgP3hn5jJdIzIpMx
W1KtehvEMyjmTvSM9+NQdAnp0Rkb3gqNK8VzNJY2/ORgnNvuaxDGevBWs1EKl7XLSWHowj7GiG5r
OvQUeZT3zZg621wlZjO/Qz9Pwju37z6psSZEgfgITQsiLv5UcB5NU9tBZIpB6vuwtahEyzLsSX6G
ZtYM/ksy5XYl3wqd16LeT63fe+oQlloGlEeZrLNq23rCdaYdekVEY0DenYoFuU4787Bs7a5PsvI4
Qed1cjbAEcMuCL0CxcyMpchQBufcHvGhNFbZvCY9coi4gzHg0PBvkJvIYAvj2tp0iIjWvZv0jAkk
blT7nUcue5jAswit5eDL4f4zaUMbtPVdllGnEKWiCJsfV6PGtsI4QJqt+4StJloC0awAZd5Kgqx5
B6ozN+IFwqTLcXZhozVsGnb6uAdgcjGdL1NgyaibuDQZZNkEXDq9l06JhQTQMx417YzdygvNl4pY
GZtiJCKStPDvM6cyzuPSc4LUJZ7l0WTylngBUHcTAPkojA7Tp3eSiwvRd+lMvk8zGcOp5DmiPHWf
QYbh5fRT+xws5P3XMX4ffBOT60XoFjg5TZaR34b1XHyxjDhfq9grtp3rN10kO8NzWDeCz7Jh+sT1
mvTYNMCcN/j+aC7Rn0Alwml4AUBNBsfxqSSssLUPYxqmO5GxsLJpZ995TjMm35tEFOnR5qPd5IqZ
mkvwnOP0WH4ymxxFSyqnm64fvU25zJepd4vDlV/VVSixZjDMCHy2buWqjVkGEfi47uAg54sCRurr
eGmWe0AT8EQxYdzWsVSfDLJ/hiypNMolvRQWZ44VxeoPy5ghCvSjDSSH/dAbwzAessxxdgaI1E3P
bQjqQMqKAEMyaTkbaZn1sUyRK4YDhe2qkWyBZFrQ3TKa0X8wxShYKGYjLDH7+bFzJu/NMBIOvF7p
HPrBc1fumFg7QsD62Gf2cwuz/WBptGx0Zj951XKeRY+ZQi+2xKDU3Ttjz0NeL86NuQw/VK3xg6mk
OSjf7aKiD/qD6877HFr+fTMmwTrjq36boos5ZEVocyBvZxUZTcNJ20doeda9JrQ+0ta4wy3GVJOJ
rvNMw4YdKcvs9kZV46qCzYbNwQ/WZJfiJyrF/OB5GRe9bTR3HWvwcBuHiAFPdd+EBDisNJ6OZWxY
xtZpMsGQjfVGBI/ozp2MrX9DlJgoSsX1bAxJQtMz9c8eTJKMSnuJj3brBjvWosc5YjDr78ZYZzdJ
0RtRBWj/sbXLBTx8n/P6BsmyEW5u0vRy+EJ6uf28FPwVkYfw5nHOiT5itnpuDF/coSTkexkO3aNr
0dQbZyNch1labOlxWGwS0aQDYNfmxKZYjstHy9pWdhe1XreVoVJftekCb6B/u891w9HAACwgJlZx
LA6I33IOGKdco/XTpkh3yuQAwuzVBDkPAsIIF27+xayfOa8LXExplQhG6DOd3nSD2LQ390VhefIl
m1KHb0zcRrHf9hfgIPIm5Pd/orMxRYLz/avy6FOuRTJ9FnURJqtCK05IXZlsk2niWZimXWSodNpb
NKeH0ZLHWNRTjBEjMT7PZr3w7hIA7ksDHQwejV0/dd3RiqtmrVxXf4L4uxydIrO+2Yv8kfSUyDSQ
kVs2cTU8tol4mE3IY2qBXDXPvj7HzeIcRsXUL/coJeoxpsk3J1tsAiWeUfeFGQQUj6XzVnKmxLdo
ClDF8QQOstjfdc1g31Q9Wr94CsBn1gpT5lI3B1magCB8oW+nxGElHKT9jrZd+HlOsuziS0GWNq7v
nMwtd4xQKUOotN9x4gzb0jHkZSinaZOb/RL5NQg/ocxkbzM0uh9j9TLlcmeXSCpDajrURUc3RWFn
avRvcS0PXFv1g+jL+sC83rAiS1DAgCCZ5ZZDD1tDouXrDRG1e1AGXErZ+XU0ZV2674tK8WLVl8qW
0yGsgvSGjilbD23qHGZRtHemJrXHNF5g7Ov8YntFHYezT/xWpFSBY+GzjRRo6Xz1bGHsKmklOCob
5yreDZv+G42o5R0/mHeUPuuNZV3O1D2YFPGo6Cj24DPnjTEcjNIoLibNq4oHvEqfaALUW5vhw3pB
23SQUt/gj6xOdB1J4FfuPlN1QPdnPEvPClGMpnsf/cpBdf10l8dZusfumzwH1Bt5hESrRDq5WIR4
Jube93Pc1RSkJbfTZh6y3dT1h4r7aDfZj+NIwDvO5SeddP42rXl3Rnu6zNrU+0J3O1nXjCVccT+Z
I1c0Tu+OJZnS7M+pFbdfO7tm777wrBR7aG33xdbzw3zLXzdf6R/0w+uMtQBRbT+0e9r+pMjM2ED4
y7h6PVOrAzegP3z0mrxODsJPLPulCFk08EWDlqVNvlFYzG9ahDyzzOvgCQ9SFcXKi0o9PQ/wSpic
kLcte6gQNtQCQqE3DaKkKBBuv6p6QSEMgpmG5FSW5m3aUAZv/TDddMLyOeDYLMH1xjUAbJtf7SSr
t3GosG46Vc+zuME260/1pTMT+ynWoXv0dczZKXcAO4ydIe7jHgBqQRR31dFnY4ltaCjhqAXYQRzk
oQj4YgIuRXTg5PNj3dotl81i3TdiUlHvGzyAsyZ2dtXglPySrsofXGMKyk2SjZxZVa5wrC2jtQpH
plyTRY+0NN3mjk235hkHFPSDlm/jCnUWRbpmy67qhyRSlqvxwTnpE90XTTzS79ej4cSnbOYAhi6j
eY6xpZyZMYUosG37Ya5N8XDtF93T3RFHO++74yxKT3EZe3rvZ064K4PQvR94qj01vO50Vcm82FOu
tpuw9VtOv/n0AHX7tffq4gtZIbLc8P8D0CLB9W2p5Gy9Lh4QR4SYNY8VfiMOK9hPXtUgl2erCLyV
hS2XUPsiq/fZyxjHQU3l+uBwGuCepfcGh4QTNlHgpMnco8YYdAM0rkPi5w43BUziZ1x8es25ydyY
uKg5OOXF8KS03+zCvM/XMQ3MPddiuE6qMeU2bRQxzWF/mec+qjxnTt5E1pybhiisMcspqrMu5JxR
eHSY8F4YIS+9cdyWuHfR6IVtJORRz6YyCd9U9AJx83FQ/qEnxeFmTTVN540lQgIwpEuHbcVO47zq
CPpZpyo2hhVcN/OEdQTl3XXE5tUnLsSqJmEu20e68Mu+DHVMH0iQUZEOQWOPNsplHrv61Wltj4Ej
7TYo6U5n33aF+ZVpnI+dPWjgMk/SvtCqpfyHs0qD3S8kewVdmX4eDTmDcGvYz8V+YoECMP3hmFDT
qLgxzEi1k/oeYEgyHwr6jRu6l8uTLGzK2PzaWSeNshlZymPB+XEw0TGVnhn1c3rJh+t5KnxoNZPM
OA83OF+eMum/hvINAXt7VmO3D9AsQ2HiCt+oyT1xb1yXZlkcyZCtxIQyrV7o/zL6Bb1hKPp6+XFk
FsGia3wzo0ZdeYngzKtPvOCVKG2x8dz0XtrdvM3Nudl6y6jWusEG4l1nO427CvP6TrDahS8G1oFK
L0nbbPV03X7TE7wqEEjTxDSskx4bXnpZp730Vl6ff6kg/WwKj0dFJhy8eQwk6VTsAzr+SZWejKHV
2zFkx67kfyG8nDXT5YMtcdsa1i5L2XEZjY7DeRaPkVOk/qPPKTDK0+nWNBK2dYHdh3xHNkMBHWZs
L5mpL0PMOghfyB9hXd8tnCTWNtX8vcHwWA76YIv8XA54lGc4KbgM8ZlPxV7Opn+XjMHJKtlfiO32
i2WWX50guBXklq3BuyCK7AiU+T+cnCyDBtrxUGRVcl/N5rmtpncUTuO65U7ajLzbrePvqlYvUcdG
wCbI6vRY8miKFnpkOBI58SrLy06ZgJbFyR3rfZmycj3p9JyEKUtFHTCBvh7bDXa6clvR9EsWfUOv
OiNDkTjvi6DxXhio9PL7yqH7IiUVbMyImh3DijcyYf3SbmS7qqr+mfcHn1t6sqTzzMYY1m/X7fyT
5Bayo+KLeaYwe8qnKWMLWo7PfBHYYrPqrFz1iHxWizsx3VAeCwhhJ9z1lFoTX8WSCB2jXeeW86sF
5s6dmfnQpA3tVUucNNn4hWUixsCa51YWRtyqyQlY1DUXgo7fjLayo2t/YsXU+1W72vlxvX+tNRrP
95j5izwi4wk5Ty3UYXdpnkoY8YzFJtqKNKYO0h052I2d7bm3fjk3lG8ySx/dwgxnijvtVSxDh9y8
jn3dZKx/So98WiIG84fmfrr6b4XcPQu0zvZpSyH1xUYkRkS/U+3LP4dTPoQAiaZc+SQ0Feh7gg01
w48RZVSrsjFTkO8qTO9x06mH0eo4PJkcJ6bNFNSmT+h34B3PtKYD3REKUOtKhfGXWjf2LfEF2Bex
UZb+bnKFGB9q5uT9mkyGqVYqycwyks4w5dFQjb7FeR45OOGEqbtxvJp/ZHbpK2lnIDCSxNKKWj79
vyJ1/5tV+xfSor994r9k1S7Z+5tEQP/296jan3/nLxRzYP/BEZQ1NsDK8DHZgv9/KObA/4Momg2C
GUNOQFCMONVfYTVL/EHOFeZsaOMCQiTC3/orrGaZf/CsJYkJo4dzF7zi/wTEfE1G/S0VTMaczLfp
OSFwZ4cA1YfL0y+Bfrhl128ldtJVz4D80XcXBd2nLn6zFPJzLo6fxDeAtB74c4DU7BV+yPBStrYi
z0K5Hf3m0FXXZaBilwb2kytj1gWM/d8+h/8hEffrj7um/Ih6cmonE8jb9NPqVdGawTxmQm7xfz65
AB4ca+E7ZuVE7+fyvOQcM//5J/76XvIT+YRJHf6ZMvzwEwfZC9IM/MTUFdeVnS6ahi6K8an9Oxn6
/1VR2dcc3c+fGjFoIn/edUGS/36IGIq2kXkdcILrkrjfO7IoosxSVPsDXs1rs7k4Cb9XT2LO221d
D4d0Hh/5l14Ht32ha7qrG68nYzCymTd78tZ0OabT6z3UoiseBBGl32GtfvmNPY9didDn4/B93qEP
WegccCwJt6Tckoc806W+maseYG44s6U5kVAxeZajBVpxzqqjZaTt9c+fzf/ge+EXCIFIMujkS2jy
rf77Jt6UpJobfVBsKdxyVs2mpjg1bmxT8KlN5hvwCcIrmddYB9pgi9m/+b+knVdz3EjapX8RvoBN
ABEbc1EOVUVvREq6QYhqKuGR8ObX7wPNzC5Z4rJmeif6ZlotJuHSvO85zzFD/zhK54euE5MsR3IJ
9fmnWaIN+vxXey/dXD4Lzng0dnUOUJhdT2lWscf65rh5vgiinG47h4KSj7SchupgoSOfVvOWLXDN
edp0BliCyj4HZ/wnvvrtG8VEZJkmcwrwfkCup6k7ycyGL6bTssuHTv4iAdH5zvYe+hOwLf2gmTN9
+ahGRMjWIP+mhfVjOMwz+bLkk68Kc+i3vZq5b4Ap7vlr6qg7M9Amzj87y+0fKc+F665fush8IcuW
77GcS4oIMv06hjuzt7xHuwkjbSvFYMdbIsX7Icio1pnbhKxztS19jX2QWVaGvQ3tXn8RqnX7e2ll
xotHEOk1PPeKgxOnjW81DfDnhv89ayBVXiY2g+oa4ccMLYlMY0rCU0UdgLo8+xU/nHaNSvyg7+p8
YvyG1kOpFxdOjqLTHSZiNaOy6V9jQj3paJDNTrWpqdMfjdaSN01254FpKLUof49zULTUMNKi0gId
JPH43HSTkQQTdFxkOaL3WcOT9OCK2kIRQVTItdfk5bZPNfWaM9gjR3HS0QvPg9ZSGTgjU739ZU5j
gpWTPPvrrGnL50k29aVKTXr6tqIBv8qmiu857ue+DLIO0otVu+2vyBwmyMOl/1z4v/kwo5Zjmhbh
dTH7w5XBSRKqVGYespaYaeQE+KQKgmsdTlW/FWuO7xyjqMVv0NvltC+y0DB3Tdz3GlDlzhnXmV9x
NqiEPwSROfZd0ED4wRAsCaICLScuychMM4inZvOi4ki7kR1y1wNWBzVt8QPxML2GiJhtPQr0KKGV
RItkxRrKTW7rSXvMK70++DJWXKTjpYQYdkNbTYeqdoz0oFhONmHcUk1BH0c9xnHSdU/XMmIpS3Pv
xozjiVLZZOrhhrh262LuBD2CgrIQOiir/WJLJ9E3odWMP0y7SmgNJqqvjmltoCLt53aS9COllmx0
yn+ENKfJXZjayoeYk2uPsvTgjNVVO26KiuYc8sZei1+cmfzV9SgyMVP1Y4O5C2uXkpA2hdHBk7g0
yibOftXuZL96JEZLflujWKch+m2qNsVV5XjtFTcu+VX3vdo6k3cbkocAOlF+8T3/Ko1y9y8KsQ+K
GLkvbpGnFxpH3j3R6pwyUDEh0fNqmzihEXZhBqs3njlNDMSrb8ouFHeT36MMnSdz61B43dh2BKxU
QbKcMju5iFwTUUxHsKmHCWsT2bSZEjPJ6BP65ZemkuWPMCmetVFSOydmep8pQXDwFLqbrndfdOkt
EMx43GRiCsliBhLZ1MiNZehBP8beQi8wipc2rH1X9uPRs5R7MdiVsdfohnNorOtDUgp7XTpwNUrL
uC41aW01s7uZjO7SMEt15Ii5k0k+HpCUoeuKKLrOhvdA9xzSStOUS1z3riwy7UZHALtyqDxuST03
DkPn5ocWM/tVNlK9ohVBO9f0u6+moARZVOatOSS/EgOrkBHLbOOEmvOo6YY6JLMfX4xJ+lLJebjS
6Xj+GhMj/oJGOf6K2Sg61HGTb/q2uJNRRpnXzZnJ0QGj+4i9goLbCGvGbeujlSciGJKuDhrZa3y4
Np9Y0Xfz3RhONWxBWxjxZsizZxubww71zY05orhqVOn7K0dE0HX0NGfXZmJAqRXc7Th2KLV6g/9o
uhUxQENxLKhCRCtHyoy3Kq+vUQJG9ynx7K4df7NT02ZrVBYXwkmpaerJ7DxXqZFeh0mXXsQi7ykV
u9Wxj1p67DECXm0ocbFPw6UagNsXZRZfF3l8N8QG8hYxs4PcKruu+aLVQMl66n7BhrGOYxs3gW4O
9PQSunRUg/1wZXK0C4QyMigh2SFvB5TM1BF3UjV/JbZCHG7W1Y2B9hCnfImdtSLg9Fe76MGxMiQa
fuKpzvYu5HXM7WMdr0v7aSwiCa1nnC/tUfh36OinoyHaalP4dnJ0E9d6ipgsAilLFC8o/S+NdkSi
VRU/U8cSN4Ph5QF9zfnabuZ7X5Nyj0JtVXelQCdkkYm8nn07vqQ8vMhkLft7PqvpK51u+mfF6L8I
TATfqWnMW8IkknwVa6V12bbFoheJWVc8lU2Byi3ntirZFSZJ3D6S9DzvOBUPNx4RluvKtTjJVWgV
pS2npc/orGNTL0cgVWW/lxgsESQ05RaJLP4KK/pWR9IK0oYMHpRzU3PNkmz/HEmnWDnIuC91Qta3
Hh3tlRhDfn4UUYCLAYzbVvWyhLP35fwjVagxijDJ1pwOOVp74UvD9LT18uLeb6w50DPr1oKUlUVR
jdV8SAJZmfo6UWVzUDW66j6ub+dI3KhoeCjQEqIdMX9Ky6s3vTlXYB8SZ6OH6biTxlJAnrR11SsX
WWmWrnOtepmyob6pw9E/hDrOWb8/2rH7M0akERRpN2zJD4bKhK5nze38DowluiX3msqLarVXWgH3
kkRo6c8tmMgo2yqDtU0bmvhVVMo4tJQHiHeK/LuuhpVix94IZ62jmSFLBISAe1II24qJCg14t0so
/YvQN14ms+p+RGbUZAgomvGaBCV/F42865AGavsruw1xPfN1gWc0+WT2Y5dkX2I8Pzixvf5RDRjg
aq+xHnsU4yCRsGBQjO/UNkoxnGal8G9qCaiq45d+yMq4p+anxTeFUafduidAMr6YS9O4HKbI/0Y6
Mb1WI7SRSLWaqT/xJcQHcpeQbGVaUb2mjscr5EdO+3WejOjO0IYxiFWIALDMkTysFKHjIXIcOyxo
OlqORsRO21IToz7MXiK22NPFSo+RH0Sea2w4oab12kxlla8JQDFvnMgpb7V57PRVkdflUyjoGW2U
M5rVfh59aLQTkuTHEvNMvzIaCp/rRonkycoL2gvEhjXITjqkuwOqZGdlEdQLlt9p1GNGgZcKX519
L6ui2yBhYhZSmnGJx92+RhNc2kcaGm54xN04NoHIa+fK8+LkL5F5mdxSPqMZLVrrMq8jb6/o3t/7
U+7xFbI+PyfMAYgj2uJh7MqtldvjhYpsu0a83BZMWXr4bUpHO8jzcLhoULLvByXVVYxX5iWNlh3m
ymlIxp7U4P2iJDjSoxnnu8GVCP+khfxCNZUVmHg9Vw3fvbHrw37yV3WauR0tgTl26APNcutN6XSb
4MPq72Pfm6JNR3I7S6BwNhLuDT+2SYjo7lwMF8LP5XZmlwNa2mSSQdCUXqaul4yBrorxqzHkMNkw
U0T+JmxbHYFyErGpjawiyr9kCF1/Ig7sX1XnTQ9GikJ802aIRj2Dnh09X5lCBKl1/SWGIZ2s2CaV
D5WkJHnb18tkUPrd5BBjELIKT6XPswyn8r7CgbSwCEvtuq3GCclHDl4QiUqxNY2o+apFpv+14WdH
W+oX+Ua0WX9ncEY4xmXU3hfxrAXZhMLRHarmufFqNkvosqtkpev9+KSmyZvZVNE4Wmnksjvriizx
8mATDArlN59RGiGP7cUT1WU2YvXsXJm6pWfruE3E1vMbEIY82gRwaGKE130ZTXCrI6dWr8zwNV7m
2DJyL7Doz3uPOsL77Kl10IxTKWVH4I/0FVbZ6LRPi5fmNnc9VEauGNP7yqwHeBwTTaahsvCd6GXB
jQACrMkemXTS0hgZYzMKelNjDawVbS+U/w7R8w1XyVG8epiNofmWtC3VP2OI3V+mnw57Our7Cp1W
0I9682XMWXCo4M/PbaziPQGJeYcBqZ0D0yuiDWKp8iCGBnkoESv7SIMzxuYhukrrqWdN8N2VLOpq
F5ZIdvzQrf4i2LftUI3Kgk+m0x/nyO3ufh9j/6sS4GOZ889pwhp1jZ8ls0Mso/Yf/1l2W/BaLl7Q
5vRHLb/N//lZzT9+/zHx3UtZ7t3/IT0YO+ld91pP969Nl7X/+F//rK4s/+V/+of/MqU+TgpT6s+y
K9rlp0ky5N4W+0yICv/vsLbVaxbPr6f//b9rg+7/gAQiTG1xVS9mVSpG/4pp8/z/+R1p9M+aoefy
J/8uDXr8Jdv1gM5ZsBSoK//f0iDRbpzjqSH4pFUteTj/vux/1cu4Y/+8DR/UzxjhXY3JxiINftyk
DMnP0vHEviuYdGaMlt1aoPUah5bI28RFfZTVOZf8aZnu9zBIIH2qmRQfTktZE+oB35ynJug01P2t
DtDnJbT+ssboNiOd4c29/+CaTnkpABC4KIyyv+scpHSeFM5SLskIzbkJvNq9lgbgqrgavsYaom8q
MD4UJrUdU73iGzc2tRfdJr32HUHJQ+HGV2g8D2N9bwukNqFsXig7PraN9nTmd1xu7NtSzO/fEfS7
4VCRsXD0vr/xxmCF5uizwoU+TcjJQCmgLG+liNTbJJn2EBnVY2WYe0dq99QAKhygisN7grQy8S91
czykWkThgB7fJqrKbqWN+ZlK5x8FyOV35B0z4BZTzAO4//53pMBZok+qmsBybeYVMKNGV+/6BI0p
qb8I1suvGLRWHoYOkJfjlYzsdoUiOhitnL5sBzUOh2hUV9+HoniYZbFn2z2uXD00t5/fztPq2u/f
lBlvcWSDYxAnVWcNvpybudxNado5e29a1nEMA9Ei8CMtfXfPUavBU1SgVybK7vPBT+Aqv1836sFU
+AkkQBt0UvXUO0+JNFRNQD4T8riQ70j79vkQp5+po2P8IZSN+G+M10jt3z8Joh9jDu9JE+BgvOim
Zs85MDBKcaZ4b/xRwF3GWSKeaFWA1fRO3krRGqymRdQEtV+/yoLjc5PG8ba0SHRycjcLUi+RmyWF
itwn5IdVUt9/fqWCie3dh7FcKuki1G+5oUsX4f2lOnkBNyfV6iClmXqZxsmwrXPVv6D5nXZtXtba
UbbD9MySqXH8D41vSPntVZN13iXJqzQ/RZ7Fr73KUsUBDbmCk1vjgQj1AesEP2onHK35PtYhhlb/
WlVufuUUrh+wczrMyayohBjAwOtklSK6CPCS3nQKlbZF03UzSPemT8vdmMzhl7Ik1QTbwiWFaGvP
r3Gp6XW/pXGL79UY5aPd6nRTPZSdgw2V1w7LG4/WKeLchO58miRrJAmIOPWINA8NdTM9k3bS4f2Z
Ou5sV+KfTLVnbdDSnU6gNafF8cXOFQ1WEW/AUWlb0e+xlpgYGFr/0vGjMx+WtXw5b+ep5XEs/j4H
7ADO99M3r8w7D8dBU0MRDyMowUh4umSALF3O9y6zVjHE923kx0E1enSRlYq6wC1q+4CrQn/tYuep
6yzM1J3lY/i07LVN1Z2UGiBIVJCwZvQSoB2HuloyIXPJ2vNY84ccN6tVXRnyu8STuIqTDl0w21lp
VUBpdO/X56/dRx8Y8Jbf8bY6T+uEaTBJfXRmwjWZQBrtSybj9krOzWPVnctfOJ33f9/PpQ1Hy40o
vd8AxjesQLamdIq7tg4Uso59Uc0aVNMx08j91pm18AUivW4yto7TufToj65R0GmEletZLp/3+y9L
t8raUK2iHBWX6WvVeFeA/Ixv4Yyf+vO7ebrcc5GEBOoWDTlmqz9GCmcEZpmOu2cu3Funo1CrMsiP
bDPs2b6NQ/XX5+N9cFMXRhdZIWQUGoR+v78yQ+vDYkh1ZMdtbG8bC9cz8v3YEe0GbOeVnRrrFpH6
54N+cDsZ1NV1l07w8jTfD6qVnB/HeKiDXFrpxhfJJdkU+FIRU5wZ6aNpGYwND25pH5l8Je+HcgaN
cMe0QgHqqlc5pT8sd5gD36F44Ndy4wwjBc/2V6U31B9RV/yNC7XIkyP5ENT26SsrKq93a5/3poax
nDsO6ud216Bi+XyYD14aQWCYR88Tzhrjvb9Iv0NVF6JlDcrZ7HfmXDzFdbYpJwXLMjMelVH4689H
PCWFQZBZurgOa7ZwaLQ6p+8N8Ip5rLUqMFvfeRYyW5uqOUSA5DEkZvfTNEYbvJyKY5ik32HWyTfK
ntuhFeXOEcNMx1WJM6i2jx824Vq6cOgw/7F7FZ0GY05GPOxQ37Vu568qxJ7K/1mPGKXcmcg7W+9u
iXFuVkPrncPtffgYfMieS/Pe9YT5/jG4dGcc7MBVQK7rfUvLB8fYpUkLazLlS5JNcvP5Q1ge68kC
Iyz4TOw4mJPAmb8fbxKaZAVyqiCb/aNZlc94WM48548uyWJW4P0l1x6yzPshpEi6DOtcFcg6snd2
C43dROW3G4zpq9TlBa3gz6/pjxPI8mK9GfEUkUOVqhhrQm4CWapwmyBnvFE1tuK86H80jjLHbe0W
SPdLTCQutn6HrVwn0m99Y15nQu39xAGN6zY/+ty8ktDO+O+tcZ+48evnv+lHkxh8YVZ2YSyHwJON
89QYhU5LogpSLXmiknQ1WBVYsuifZYP/+Ji53I+3w5y8VGkHD0N0IFlEUwGHwd0nMwzEIRnSZ2aR
D7aP70Y6eZ3KrPZjCpdVEM/zz9jqt3mv3WSdeKISc+4pf7BbxkXMOgcVmoPS7y/57VqOfCOyswZO
mlWiN7Ev085Hqpca143nkKKQHbQ0I//RLgPXkfefP7mPvhuCHQXaEEhQ/PP+pR7wMw06beEgNwt9
W8DLfmny8Zyy7dwoy5+/ucSyjUczYmcWTB6SbEnAn8z+xqGDCwEZaTPzO8ZpGBo6anOcUUoH4Twa
gVaMVEOn+4Id5mF0mYfCmAQy0RhYhXAihYb9+PmdPA2t/L0MsLQCE4PRyB7w5MgBFyoczTHnViqD
unT2rEUL0S7FKyPzL2OVfrNV/Ks1s2LbpkYOUzXffP4r+B98hxxboU6i8+G0fRrLVcY86ZR+eUAz
NAzmOkOIYNz3xehSN9dctDPTtHbc7K4aauuY5+kQtL25jWKbKFKOjBvqGuldQ+sZ6lFxlA1uHeQM
Gfmv3sZSxL/CSkoPmT2BgyDDsC7na9/pJQw+7QGiTHNhyOFpQnhPyJkDk9BPg7Yl9bUyErhPVhiv
DavXN+0Amacq5q9djFyDlj19hoXqlPPEBObljdAM2B7mklOjwDBMVvowYDrDs2rfqto9JFEZHWl3
DRsH2OMa290VwOD20tZREJhzvO1a+QhvC6lzSlcRL530YjpfUVWtLYy3cJBFj8U11Tc2x3x7VcwN
DYU425FF/SBi9LwT7i3yl62baLScVQM1gD7MUHwzZpSrehleVHk9BM2sYTj1vMu+dLLdpGtiLVRH
z9Iw8PTRQ0Ye4GlLzeBX7rjUzlNQENMh1rAOysYfoJrWzkUHyfVAxXr3+fvwwYaWQAveBJ9PgoLG
yXw5+mEV0mhQQd2NV305fPOB4RhNcutG4QPABBrW3PszU+cHy6QHUs+DCGQQ9a2ffOs0+y0fF7EK
sMcm63lA0B3J6E5v4lvpJ/f8rb8xoMGOD5yWCZfv9Kjveu6oJVGlAAgT2azQG6+7SN+GRnr05j5e
D21x5r7+UdJiIfJMzySn3GJvhSjr/Xxm11E2pY0AkzJX4FgdYH0UvpKHsnDbVV/EP7qKPxR96uOx
d+7yPH9VZXvJr1ZcSax+q1BF2cFAvQyofZxuHOTOL7ZmWrvOEA2qh4yU38/fhY+mJ2K3mZuYGg3m
h5OXYfLydPJ9qYJG5Zeeq46gy9rjnEc3SCqQCHsgW8MEbTap7L96zXuw66E7M0F9MD9RUWWHgB2J
adJY3p0364BNI8T97RWB8bV2srZi6+mso9n1zlzt8pKdbAc9cI9Mwj6XTMn4/UBWo1SH8b8MzDT/
LhJnx4HjzA572e79MQQVdRMVP+Dj0x0u1YqqS+ATBelgPjUD0UFRUTxlZbSnLoNTjt2PkNad24Cs
//xRfvRZi2Wd0x3HWuKx3l9ckSaZb416GSRNjPnFec1U+IhV+naKMGGUzrQukv5MFtvyRv9xteh/
neU4Qc3o5MmlXu3NemtwtSlZ9VM4P1ROvnWx2JLiNJwZ7KNbSyOBevDS7fijutFNWViOnq+CzBG3
GhKT9SJLTy1xgavtQrPdB6sSD0mkf//vbyzdCxTHAnkl9ar3N9YZRFRqtqGC3lhR6d0qM4TbWsbd
RqGxwORBzGqaPn8+6O8T6cmtpUjpeMj/0Xcje34/Kp1WnHSspuS/++nB1ppLw+C4ZjfOi5VCMCYv
XpCfkb/EogUz22yKNL0wFpSd1uBuT12/2lJUzXdyICATD5ODesaFo6iBFZd18tMmAoQeerOViBzW
hQB2ZzT1g5s6L37afnPVTOr1bHyxUkxDneFfz26qBY3mE8laRj+UtQD5EgBYeHgvqNMQqWKn0Sbx
02hbN0TZuC4pAcAbtE0fVw+f3x5zmZf+uD2U0jhEojpHFPz+9jiILJQ/hmUwkjGz1l3NXpnLAUxh
C69niDX2RGaZCvXjtGxJIs2svmdTsUsx9D7ABdu0XdSQ/ZMfHMgHW2NxK2EYAvUX2/joknyTyNjf
gYo5Vyn7YCUEEwsD2aIMYf2hKsfzjNG6VqwSYpQEO8MJ6IoZjk4zyktP8VS7yvPOfDsfHBpplFNz
Zz0UIItPpfMZzWiTNncZ1IPdYsFCtGRmVCAU6zIlEKXv4pnACDBY4U5lsbFGhc9UkhT6yg+tL5gP
Xsahfer6JcBXn1HeC/s4VmSC6Ohqz6ykH6xKyybBsgT1E8J7Tj851bSycju7CHSfQm2bPFpF2K7i
Eg8cvlCkC4hGdwppmpFhubW6Kt8P5nCORfvnhGMY9O919JAQ1mn/vH/HEMwqI/QGwDlTepFN+jXE
7HXaTNs2MjbF5AMTZN/sNeeOmX9WaSAIe7prU+S0l4SAZap/syA69Rg7oBYXIS6WTZgLgYrmBaZH
eod8qcPogbeUALnuKmv/27X4ZOiTa66a2IhyPWOJBPSVhuNhKukfqP7ME/5jyX8/zGlJ3OtNTGtV
ykfg91dF1lFcbQKTaM3Pp4k/FvxlGEDCLvMo84RY/vzNjcTIhnUj4UYOo10fQmB4F5kBqunzUT5+
XgS4LS1zkx3gsky+GcacvY5Em6SkT5HuzNZ+iIR9LeLopff92w6/IlZweYFdeG923t8anAXfdEmz
Bph5slAokGycQCSDK+1YdNZdFyZ/TWnbrSb1oyLEUSYRGLv6sZjKw5kL/6OBs9zfN2OfXHiiaXEU
oYUMZNztHB8bmVg6tZw0J7Ep+v4RXP3XEQzl2CiyGZwzW54/ptJleBsRuIX5ACXBySIgC3ech9Qv
gt57iSbyjHJ5MVQ3JhgY1z5nmVmu5d2KczLYSU1k1qTGqd0tgryo171nrgTBqAM+uByIx+f39dxQ
J68tXI3K5zxaBI1OgDDQN8nsB8nPpCj/d0ZycImx97eFOJlpLLtT0Oj4QDos5lsFtHlpFY2cn+HL
mAKy4d8Yj1YzhSVgf+5pSTCnI+nQ00byBOd6F6MCW9V9plC358Q0jfBA///GO3lD4Ej0HUzoIoil
unWN4aqpq0PltWvdbPd/ZyjaC9biiPujj5JMVIezJCwCI0YJoDz72m/I/M3yge3huWb6H5v95WWk
r0DxWueQe/rcGs0sQvLCuK4JUaQQ+TauxTUI521TzYckQ4+gWV8+v0AUQn9+ApTSiOfS2boYv3VD
b+c5sCTMMymbLmFq3+NYD+/tJBc7lrB11hTbZtCjuwl02IJq/TmphG4jhTESuGKLEhHB0Vr1yyuR
msSe2QeIEGsMSlShsko9pLopdu5c7+EYXVSldZWM5t1UKHwDsRgPvRH1O8x40AD6Cqg5Irc1m1Js
rab6QhUHXnsp/aClPothv7AvwrxoF41GR8++TcsCGB4Phu4uvBsF0SVo+tz7VfZwUOosci7LPt73
hXbbd1Z+kTLSphQzVJxBPxqd5YFKsy5CUOM7JJDd7Vxo26EncLivDTMoXK4+zee/VJva11Vof5VU
gTYjTcrKIbrCzds+8Gzti5VkGfFtxncsOuNDy3EOgaScV+BI5/0oMTvPWCD2At73ynSy6jD08E0h
KpVrs0ouunnclwoqrJ9r7K+zrrqLEghBXUEsrY1POkDWBd5WIArAQLiRwmg3MgKLSmz3N9V0j4MW
kspSmDduaBxSQ01Efk6ms6uR2NIgN91vEeOuAUU3S/ghiRVSm66mVB/I3JvDuyh0+nURJ+Svjoa3
rmpdO0a1LlbOUmIbojR91WarOgpzUteA1yZKbiFYYwmWIGmdLXTs5NJzwIzqORlzeuRsbdHqh6GQ
l4Zm0azIs+EQ20a/LSzjYQFDhDlppMnwEBvWcIwNFycRmRvr1kt/Fnamrvu5fuFcuDBR/A3GgIpU
7rkNLNI1toNeIsLF3gzgA5izBwRiUabsydPBsZEYe0JC1hhofXSyk7WVySIxbwprr4nihrIYzw7m
dRTEI9lpc1c6XyeFNxDmb9Lh7qIPs/KscJclMHrWiVkOW5TDxwETxxcDVcYKbVq/8smCDwyQZBuX
LL+j3TXjPqf4JddJVWNhKr+WXpPtUACnUAWG4c5r+5DjjNUdtCa8UmLSnwcN9II0ZXpbh8oCtAkn
ftVAKIROHl4KT7M3oW0P30kXSIKCG99sddrW1q4vBPSqHoLZlQDNWFNkrZ0CBfi08s1oRbhMtOut
ubnris4M3LlPmU0gBsI5GEkJJHfZmZW6yKkjHjQd6hLa4iCBm8VfL59cvd0bEHN+OJiiDmHi3HPw
S59oxumEOSPZO1S9aH9ERBug7qXSi3G2GV6dKCItOrMHfFK+WQ3eBjU/cXRJ9xhPxh6/E6VSBPFt
OG6VRsC75be7LGrFcTSdb240wpXUgfF2KnNXg+vON6jYyIIGO9/VPBNsdhzp4AzXG6PjiIH0OMxI
b/bJq4fbz5SiDcOlKeWPVh+AvLUsCFgqEgsps5xvWoUeKpDehB6Offq1m4P0VVbdpStlTI1cWxBC
dzqq+g2wpHpeK5PQnZXEzxBoLs4GLBCjC1oyKdWNphX9lZvjRmgMvpmdkXQFyBOteYC4bhzsrCSX
Ycjt+OdYhjdu5DVrqIxiW/akm/dEjt9pPf1A0o6ZyaZcFJdhMoCyaq6tSBI7XxV/OZ2GxFlFsdyq
yp9h/cQORbQwC8XBaBzZBHgTCAQqnPvUytdNy5HPp2xwkaYRQeYqJMpCG4krsG8AEN6irbsbDBtu
oHpWdfJXPSkNKbF24WTZtSd1wDQgS7GtrNxYlBvXjaJ1VxvP2jxTR9DRDHReQukzy44TupAABOKF
J7K7WScowwNmuAX6TLyikXylgd5sRCFgLevGM4YXEklZqdeTtG5xNUbAfTojGKP2liLTX7nHezE2
07DpBwlbzSY6d9CfzIx/jfPnFwNhyUB71Vb9RajiL0VnbwbrmewppIN199yI/DnSOUSCjeZUp6v7
wW8fUs+6Au+WrtK2vPRi4OyajUqnuu8R7tsuAhaAEdtwnuiixnvJnTEm/w7nJp/Yk9/BdNegsBAp
ACS2uyqEPLokZa0MH4SQQfFkM1VU/kQdXYaFA1wwf01IKLX9p6j0QYj4X4h631GcPZR29CtMZJDk
zZXMogtYtNvR6171rPjSY9uNBmM4zqm5VPfYdgpUTon14MK0FjERrpyiCNAMqPZeW/KbMZKKYYTR
c6/ElQU6fM2LCbYkLW5Na977grkAdHlxrxl86emcP1k9TLfJCwynvKG5uRZ9i6Nn1H5G+BCYXSUQ
t3xjx8Y3zW7u7HSEStY0q87zvvNNfU/7ae1Cnm1Ho3jxqVDJKL/Q69oLpH8vQrHTjNH7kZfpVZuL
q7o1CCjpeR2HWtvjGTy2oWPsLf4FiSLlbYL/bVPZDhhQHaquA1GTDQk2LOA19iTate3NgV0192kx
vg5T0x8rms3tMWsGKUYAoH3cfJ2isY/vnNwu6vIuLN0x2iLqEztJsPeRktuvzzdIy0nr5ISADAAG
INgr9sbi5CRm61GFyJFj4OAIDBL9WqbE0GrOmSP6B6eDpavo2zatFMKGTtrqURLrGHHYs8M1P0rf
CXJMz31T7/TqbM7VH11oxJrsMFkUjaWevUAk3u747FIMSesyFkZEFoZwJ6YfZvFkN2qGPtZQ3bbs
zUSNTHnnGjjLjz69m2+GPlWUlXkdFtgxygCM2gX23aD3gay1oTqArF/NMxNlF7nH3vb++zPD22s+
PaM02qjVUKrKwAr9R6Nudk6hdl1VXJtjeyaV7qM3hrOQh2acbTW9/ve3d5wdMggKzs9aMS0bnju2
ruvS685E2X9wTiZa2iBElT4PaaonL6YEOSBmmqNBN+BK85/NbKB2bu2jhqBlzT3Xc/+gKuCgGxC/
pbYgG05OyjabQr0Nl0Neh6lyMrUNvvyXtoK9LtVBs/PLKqpisFJcc+s+ZGdTGj+8rW9+gZPzc2cr
e9CxkgVVjDw/E3sbJVPmDfeff+/Lj/njDSUIkQoIYiZ0eu+fXlaJmYmXQxg7+uhIDR9AWtqdO8J+
VF1a/B0AVjxioMGfvB8mHEO30yYKxlCNLt0eNOmA3NX7Zg432K1uEKU/SXvYd168/fz6PhwZZf5i
LKEOymW+H1kXnWuqjNwHJtij0PtjXvbavvbSl7lWFLX4TkicsL7IKjoK95wy8YOnyKD0Uj17YVos
FJ23c08akWtU5iXf4bxA/NsJ8oaLS7zuDPvMlPrBwRY3zFJBAnhAJ/RkmpsUqKqxrsog6mfnQuEQ
2+XwIyiHD/E+dZAVzc08bklwEGcaGR+8Q29GBoL6/iKVVjDJu1yk23iHpZ8Venbw+WP8YL1YqhI8
Rt9HAXn6FMlHrLI5ZiJ1gN8XYu9Z1xbnBUdYZwb6YJpBY4PAxEBjabuntpNc+HUUDiwWXlp/Nav7
+n+zd2a9cWPplv0rhX5ngjycH/qFDMYgRUih0ZZfCNuyOc8zf/1dVGZnSmG14roucNGNbqBQKJQz
fYLk4eE37G+vKXkuJMvDnPrShC/28WW9tz0WOywMsng3rNNjepassYZMwp0rMrdujXUN5jEYz929
dx7QkgAKVM0awEBr+Rmvart1hNOyCDk7aZJ/qRexnK7dfHwl7y5BkZryMfNCfHDfLoHl9SyXMkuM
0XQwMtA4orXu/2trLJvk1WUEAGkM7Gk4RDLdpRHmtMm5Mvg7D8QWaLIXlya0ti8tu1dLoMMYSuoV
+aa15UeriJ77UoMVMp1roL2/zjKhtjgCMa3+9lL60cpG2WCd3Jwf+yz+1jOr6qBj9j6+ZefWObll
phb0lV7yFUE8IjkzPoEDw57wos6MlL3/+P+5nuW1enXfYP6oSNG4HobObnCMvIE/e654/e4aOgMv
y4QPhq0n96zDosmwAaqSn/oeTNlthS3Gx7fr/SXolVEhNDlsTr76pTVZI41ySpItfu9tvu97bfvx
Eu+cZNQSkRkw2KZzLSeHpdzbiPRsAotiTn9qfnfA8/Nb1WT72T7XYH73akw6Riqfd+WXzpFS+6nB
4883I4GmE85cUv/b6glEGug1VFylUCiZyxjo6wevYBlg93iPblDGXNlSAbfLwr+9irDSsM7oUt67
niWKZ8jLZLBgQZe+XssY2hSbfpm1Wvlmbm4xUrn/+OG897pgNMexz0QpPdOTh1ModYE/aM/DmbL9
kjYWfkINMTqjxnhvGUQRwHdNCK7qaWuYiXQA7T4fGUxZHQ1Ti6pGTgkN7uOreREdnQR3yG5RfMgL
8xXh2tsbVuUjR1nOOk0Dzgc7AGiXbiLdFelwZfvGUS0lfCZYGpsgkuMfSqRfTLV50yrm5dx8BaiF
yeqZHyXeyYn4hpvkfjQZIJCcHBUzFXgLo858Q+n7GtsPPBbWmCQ5ZVmtYECtpRihlm2u2lrf6RSR
lEBsGBVPjMjJDQUbAyyCvkOHILCZHQ001izsTVKUeDvUF/mg3eXF7GGAA3gBbx31qtf1M1/td2KE
N1dwElLiyk3DHJvxTdpCBaq+tZrYxHJxEBocQXxwP36K766mo/hi7pBNc5qRB3aHhVbJGxbV0Uqe
rwGrOVIIr6H4Gdnnemnv7UzCn78XO/legDDn8x6xmBxSIcY1IuxMhv4//TuXBEV7iVYRG57syzxM
2sYauYGjPjm8xe4oY0eDPLwkczTMM4f6+9f0z2onx0bfU+kuC1abC3NtqjDjpMdQnImB318EuYNY
RGRMA7991fzeBO9ZovawpMmT8hu8Glb4zpy5lPc+HqQRf6+y7JVXn1l4CnJjGmBLp9h3ZPtybkdM
akZP0f6Ll3OyxUvEs/2kslCvFisr+56KJ70SZ46Cd3c2gh518cFc7AjfXg0fYKvPOhBqZdpspOGn
alQb0Agrimy4uNtnUvp3790/q52OnNDiB5IysFqgNd4IYA2kqzNZ2IR0v63R5KMIysJUUFOQVp9u
BqOSQfwaE5sBqBrq5HVmmWfu3bv77dUSJzuhgbEk99LITjAFULMLCI2rEKPuj1/Ud+8Zc61ExHxx
f/GrpIsU+fRUcpLngw5nJQoKr5SpuZybFXx/IajdfA+xQDgtIgXaZOaGyae9pdE3moY3Ka3bitzR
sjOf+F9XYlBcISVf5GvilwJnLkqYuviQbXIdFJla7ZqGvkzVXcdUAz6+e79+6ViKqSoU1erLQOvb
/d2LMlQ6JsM2vgR8rZoeUQlsQiW8kpJwk6l7msR53J5Z9NeNwaJUcBc3XYFCfLn+V0dEMtupAXWV
ECaZPdn8ZBfpVdYMZ7bfr68uq+h8jwxa2stU4ttVbKVD2pzxvIYYW84io+2YeYn8CcoopQ7jzDN7
95rI5Sn7Mzj7i8C7YvZKDyrep1ZKoKugnpXoUg6j9/HzencZg0WQrC3ih5NDb9Dw1wusjhPChykq
Opi7OV7++vrjZZa/5m1UphCPGQwuUqZhxPnk3iUJlqp+n+Z0OVrXjwQYTVpC820/pI7cY01Y/X62
yeyVhokGt89GlHiyIk3dNAnjCVe3SbjkN3seqVN1+ZkTdvlrTi4MLzw+TxhiouI6TdDkGYVvBJx3
EzRyYmDzJrf3VmzE51Ti7zwnhXky0zYR2xuo7d9uviDvU3Bz+FhkhXan4QSvDPqRiZrfTjcWeb3K
LARVE/QpJ58nZU5SNTXVDAUp7l+WjkYykvQzH9p3XiRdAcJNSRuNNBHe22tprRiAZDtnG2FPni6K
fSbb+36qPIEHS67l3z7ee+eWO7kmChmDTxs821QDwANRX1sCdBkpgF1Fq7ponv6N5XAcwb+HHg+a
m7dXl0MiFL3RsxxYSRx2Nr4+b0KwMmlkLVy5M6fSOwcupWyOdoPJCFQ+JxtjgkY31HKWbYY5c0YF
IAeee8j7XBMI8jRtu8ncSqCOPr7Id74ob1YVby+yM8pknoo82yDucEtc7JR+9KYm2iSZ8ecJ9f/d
pc65S/FafOQulUf5G3Mp/vE/zaXUPxCnsxVsm91FA2A5bP/0lsI/fgnUl2NkMe9YhhT+MZcSf5Au
MGJOpE0LlYj6b3Mp4w++5ZSfGMaiEsFh91vuUnSu2Bz/nJnmsgS5MM41FBuIhO2To1mAA6WRDxWo
DPUx2vR6bcH+VlSccNcUbY11M3ZD5fYhtK3EQZBjWR769eLHIM2p4iQo7r8jmhomB+T4ZDLKiHuG
C8csaRjeSxk/xD46T1dDDuzWrRjq0r3asiB355kySiuRW8p9O4J6xz9RCj1UuDP2l6lViUtkKCBN
hq7DizcZcKZwWBhTUhlcbb6dQ1zwXH1Icawz9XQoLqHsRrhKdnXQ7UwIePhGVbDcnRK/PpRLRpDI
4OJCC7CVKYefmJvF3RFEsWFdNMMwAsioGzx2BzL/ABvmfj0qJQ4Ho8KPh6+oTZdjgOLNKQRoHleJ
o+hnZUbxbRfrk4Fyb9Bop1YCW6UAL9ZwXalada/lCkD4Cnf9Bz9ssHSs9dEGuwQTs3ZEUzd3WP+X
+KwE7YQDTQnVCRZYMXyNqpr6YuUrteqNspyDkZ3nVF1FWqP8xCKo7rze6gIVj8Y4rTahlGmFN8YS
bC8Nb0frmln2WHMV3bfwefT1uFs3pVkxmCLwes+TRkyIKif8BUGelo9tpWZUzztFLt1Ug7rowUAu
rnJNQMajQx7qK0nrAcUFg5ULF96HP3kC8YLYCMwUozX9EMXEts83v8RVNxyiWHQ/ejkX6aVex1V7
HVVF3LijqMEcLdS+aWdXEG+3HUkYqAOgJ9Eq92UZi0dLQ4kc05qeEB9hyrjJrc7/OfnSKDYjd/Tz
JPxWv4n6MPtSAOOIEKz1ePFjz1WZ48MwLnbXDU6z0aYVGAC5c2S2yTqJGtCTGSapjdNqfXbUR9Nn
+LSw4yc2e9M7SGvx9uzCHhibicjnC/YW5tdYUK6jiqlWRySdIC8FssPQiW1rHmABlUGGBUTC0HEW
9cbe6vUyRQLXB7CFRAL+mX7UXINuSQoT01Wg62gqEXJdB5k/9a5qrvNpbC3HEJX1HclZ9qDHQ3fX
kfva68lKAsRXWdJluCGO1nPcN9qneCiG2RW1yRyvX07hN1nppKsq6H0ZbnaAHbZK3UG4Nkb+n/tZ
qJ+TKgbnlVaSJR+kEnBQq0T+z2HRyGh9Gjzn1SRuWxKkr22v4p+II5j/rZVy9WeUlvWTwBwAqmSt
Pfi+kT/J6tRUWzXuA4W3JgymdUF+DsXNzscLZsFhX7rkPrRhNDmYrFXbmyn7kvdxcEcIWE9mYUzS
WgDfhZhTC1yVUUWhjyj6vkORNzAtjQ9ZbJSuj40LmifJmqnVGFUH+lOJEE5VdlxuzCCtXArdqrmK
dSU9ooxS6TEggWEsRzHCb0Vo9Z9VK2ofBo6Wu7Czo2xVhQCXeCpT98N4edQtQrcrsFriyNPFxKNR
2l0WlvW3OtbbbCWYfPgmxRUXVeN3pbA11B5T0UGC+Yhzuo7nC+7DUCMLXvCwHG20w32kfGlBuF22
gvIm0k+tkd2QuqvJD8ZAeJ0oesIMrdmh2JNbmOYI2lSfsi/GqQ4S5N5eKXFsIEUL6QrAZGrb6XrB
0dJZHTkWUkhbWowEsm/MKDrmoG03Ulwk140MPxlpazNV6wEa1DdZI09zJL1stJVUEE2u5yDIDnYn
aca+CfjLa62sNXcwcqjqYMPwTdUnpYf+XYRSt8PSidMxK0q81eOpQkaLiWqRjJ7WYKW5anXNWte9
QLDmY+33kCkYZPOzYsWoHqy5ymRwdFa4k6IoHA9V0wNtLSPLIgnFZ1v5VEpCQesMneFJrWq59ETK
6bZFvFMc7aLMa4egvjHdol3gt/S0u+uwNObQSZpeKvkoSMi4cqbTgFzZffsVHzCBQE6vIDFCV4L8
xfebueVgSMqHiIG4L4Ef+2jeDP/IVudl8YWS/RxMIGB8cqPUncfeVPYi7P8abf2tAOo/5715Xf7I
79r6x4/28LX8v8GAk9j6oxCpzrrnr2+CJP6Fvxw4De0PQ6NRRJBEe5jBXzKuvxw4+SPMNEmHAeQQ
WaO/+TtKUpcoiaAe90OiDmEtc9d/0Xn4I5rniO81C78KJhvF73hwGqdZCyOSxFr05PnU4MRy2pWt
ukwyyJJqAoJkF+LsV1odn1Tf1WiaCkTq+i1VWTBo01VgJdusbzf8KKddmgShcojNhLqi5iwVmJnA
oakAn9humNgAppotTMKVJUkXJTb3tvqstV9sM3VG0M1WGHwqk/qh6+A7Qp4Ownir1DLiFRdd7Hos
51WLmGPRowdxuwnb8BPFxdVo1KuZTliI97kP0Qq88iYe1X2yi1V7WxsD/E5jAFY7MXgK0swROdOB
sv7Zt/vbOQw3QyR5id3iSb+B1gDKM8EeGSXkUK9ebYLjn3Hmv/IuO+Lh0Db/83+cpi6nN1Z9m7ow
JdEbmY/srq2Ki5JezGAcNXTHdA3PFD1OawOnK53EuWVVJuFY8ghtcZTEU6+ca0D/einWovFRGL2n
9kWk//ZSKlPKGxEP9doKDpFMlGHdzUQc+HwTUCTyPQIy1y4Hx6qSqzK8VItsnQisRONrLKLQXmQe
fEWHMYqLBrWj0X/q1GYlK48jGycsfKdhBiDg34+ZY1j+rraa9jZxqsGExtLvRiLQFbFL0xg5UeGh
dfIaKh+dFng15+AsYWYH8FVFo8tkL67RZ7LQX7y6AMajwhE27wiOGMg3394AfFFNH+1Cva6h8IUF
wNbvcbBEI586HPMTyBpt5miEnnWKhJ2bguR47fPzfndLvf0Zy7v8qv6YofM2poDnEMM3IP3C4cR2
FLN3dF2c2VMcPa9yJxwCTq54ya1eLVWUGl+yYORYUOcVEiSHINthGObMFf3iifHnOrgm0bACD3Wq
b7LDGgFZwp1txP0C2o1lf4GWOlJWbqTwU23vDWV2W+2ilrvbWboqit5r5k/CjtxZ416XslP4nu9/
8/tzpbDTisfpTzupeGhNN/YNBI01w2puOMJQxPM2WWzpK7zgcV7qDckDy3377zzkf+7IScnDlnAE
KnsecmXgtFIQNorYbcjYUv9cTefXg2PZT/8sdXJE5To+OrBi6vWEbWCzEAeyM934cyucnBxhV8uJ
XbPCMH2pzfumO3M0vXsy0QhCU4TFl704Vb/eppQYrTI2OWQ75bqdvncmuyPQGUn//vFDefd1wLgF
8QpD53hFvV2HDMseMzr9ayitpGObsnuU57uP18DU8L2XDkmjiRiXIvmp0QmjGBSZM3ZcVieccMMa
iy2wHtZOzLgf4TqUW75jzRgCZMM6Mi4bXQZszPCAqT6OJGpBide7Hl1HyHgtLN8cBj8e+rZjAnBJ
C5XFYcSC8kldZCul+j4bH+JE3mppvg4ViGVheC2lkH67xEtLfSOXz7jdrmXcYzt7vmrN73L1LDFV
keADI5UMvoVXC0oYuweA4UiGmfBCHqA+N9qDUrgz03u4mMRasqpme9cD/2UObUnTvCW34LO6DmZ/
PWTAwudy54+jG8rmAlta1fNjJSkXah9vU7DX7bApS9krmvRK5D9kpryKb1Ft/tS1/tHQ5zvatLet
STp8NUTjTZeaP+MOxC35GOxQz4/lO0YUHKxwL1tuXBOiwCjqlUbOGC2WGZnsWaW5MoZjTfoqDV/q
RHckMg590Dew0YCLJm4SXInK9tgix6xNrigx7JPquSOEmLeoOqrvybzx+TYulzDkiwcv4Dvptiu+
5sb3YIZB+qlObD5OkIyzIzxkBuu6lTbaq2SYV3NZr4oh9lrb9qbRWA9NfJhH7JYpCgzhw1BVazLs
C8PeiMxyZDgf8hwf4mlgnJy6NttFip6rKFuPcrwxtfCWx7Oy+GZ2fCmyCevaQt9PoXi2unGtWf7d
wGyHG8lm4wRKsscm/FBoGnlUMFyp/XBXVgiGzQYw+Z0fMk84XWaiwc8EiywxuEI2LlHZkLYBBDK2
cqY7w/J5iHjajFeZBYbiAlMQnxESGZBX+03KYsYAOMcl7NCfR/4haMoOLoUr61tr4yQcDF5kK7uq
1XZmcFnwlulmuIvjr0C6Cc4wo0yuckbk+vagMfK0RASp4cYSGOwgduukdHGTZ1YJ2Da1ira377P+
usHpizjEnpoVwAyv7b4JvEdiyhXiqoAPLB9lLXTmSnLjJrwtsp6mJUTvMsN4s/8c46w1qppTgKyf
kwysFcPIAVT4GAJCZ3Mei4Md9itgFWudTmBtal8TOf4SafN1bhRXxTzcNoO1zwhlZe274jP4o1N6
IQhtu++dRtaZ148qo06++dCjEiowIgmKb+30Y9BCVwZwpo3xFrNGAqHJlZZy2kxFR56BosHMOnZR
TSHoGVqLo4J+mBXFi/j5ZstEK/TcweA+lBuk/avWjq5GSXKVpHDE5Bp4pcWK5KXhvMeqeluL9jKr
CjcU5WEM8i8lf1snMB0trguBoNt0YqbprKC9LpKG+zB4VryMe/TrSApXU/yY6uQOmGx0ELFEq6+T
8os/lUe/Uz2sDtbFMAFhKt22jQ+WdTeIwvNl4DmyCYyC8U9deI0EJ4VgUjQuVqg3dabvhqFzo0nd
JcHI9HK+TuFR64xUqVq9NWJ6YOz+2SY7Dr1sijytGvf2ZF6nFBnpjVBozEqnnNmWWbOzATdLU7ad
C4ORaybyuEIAdHdGM2568YV5MS/O7xjUp3vcwpZqivwYZdEuhARk1dJNBFJrbPy9mBQ3DobNKO0l
Q7jUnZxm/hKLBJgy5BCO63aqvV4fXN6xFpi1wkJKWa61bNhpfsogrbZV/W43RjavMGq+zmY258Uo
3rPkI4HmiooEuQIWwpJgoC/eBtJqDoa9alUeNfiNn5iXYR18QgO2kZJ2n4mfzDLg430M7e4SwIgr
GTBygr0eBTem6K/U6osuglvc3HZIFEurWamT7eEOCY0lX9eMC8v5jt69QycTYgmLx+MVSrFHBmzc
WAkva6O/Zq72MCfJttOF6+uRJ6R0FzV3ddBvP/4KnlTtiTxJak3+g9DZQuRhnXzSpWluILcV9Rri
+0VMgQOjDEcXJXMvtiMLiNU5KaGABj1pMMGTFRpwT7PCy6SXDyOxUm31Ryl8xIvhzE/75fN88stO
wm+4bzkQbH6ZkeFrWPvXMlOyIp4dvXlMeZZ2k63bNl19fEN+CT1OVj0JPRhVbWFulfVaGhPX1h7b
Du9WPKU+XuVFfvtPs+Sv244YhYNZ0I99MQh6FfCHZoN1t6B8ZpjMfHfGVpeItrv22Mm1tyiHitH2
lGG4XgKAGG+kiRFde+4u+8r6HPAoUhXnK7opU+Ka3aVoS1enjrzk6CEFZ419pXXag1apJI0tnYJp
pfK3VvIz5XfeGmM34JN620b3raI6IzW2pFEcVfEWj/mCiUxmWWtXDxNHLhJEWZ/xtlU1opOg8Tq8
8UprWE+hvmmM6apW26NmzmtL/RElwTGUGmph3c5Q+kc9yD5LTUJjITimje2ldgb3GyQPDpShoXiW
Pdw0pfgyZEwrhndGsHQ76xHQz3zXSPIq7LttPvmP02B8TtvgdiY1kdElSgJyGdlYacY/sT1yug7w
V1a5bZGslkHViA+JGvNCh+q55HSJ0j94cqdjRhyBfj3J6bItr2TOxLC+06T1UsaxZhwmucfzY3fR
NcxdWHe+fSYy/qV+pIA/filGGTQDqXu/jYyZ5x71WmN1ZlQaXF7KXXgVZfq+zbs/t+hv1Rf/X8T/
6CRN//vqI06q7dd/3QIJf12AXP6d/4UAEn+QHInFvFHFgprz9e8CJHhwTD55buQ0yhsCkPIH/wJT
+FR8kIIwLvx3+VGHDYSqEDf2xRCS6uXvVB9f7CNf713E5nQwdDIrypA0mk6OVCmbOzmd7GQ9FEiT
HHR3rTfgo3whYZlMUSmbcIENU3FV46tE2mCEKwbisajI4uJbgivF06t7917R7pdSD2UT7Ar5QQju
udBTUy/A0WkTVq0gFNdRKVkZ8evYF7t8CpRLodjP8ONGd6xrzNksY2L6fCyaSyvsTQ/zM3k/67ly
1Bm7d6dZVT8L2J6bqoaPM0cKRhd5uu7C5SMRYZp7aE0wl5xYiyedfFvp7XdfNIFXpH2315LYOuB7
E4JyneQLpKut29D8sZyihoRIdUK6NcOCsdPM1C/trmwdH8MOrAdxR/ypjpqxobHmXxKb5QdeXHoM
XXpZDBhpYdBWuJGUdZtB1b5nLeYHfZF84YfgbKGH0zMT8TnWc3REaauobmAGt1qaXnIqa49pa1Tr
SM3Gr4mihesxvEpT/BEqWf1uSsmTEctXQ1g+DD2szYos1xV5dEiKMP1sxShV0hJqIH5FoWNiUObY
jaLvazlQHVmpJm+gaXyYK31eqYM/rpNQbx4AjSauZefNrkkA+jWpou7sCZZPRNtaBQ1NbVFJ1Gt7
KLTveGNEnl6OBuYa8feM06lEiCrJ134nDdgWxBijFKof4qkiTz9yekWYK8ikOEWfCLeN9IYGbmjU
2td0qKL0AuzDXlLCyN/WtuKSqqHvKrb0ZmRX6h9LXf5smDy+MqgI58OGDMrIvkkTANYm/MkUOJbO
YeuhdqJsELfyNoBNgUFJUV/GcmNsJ7yOqGmn323LR5qv6DR7i2FXTuPk0GttDzkI4U2n03rrJ43u
sT5cyrEdPojIIifVWmkVz5i89TN2xoX6jcIgqgZF3mHTkq2YtMErVRXpvYmfA7FttQ/TsNxK5fQM
d87wqGniEzcAvAEmJ7tIEn5AJ94WU/45aWaF4MZvt2WZDE6TQKTzE/0uGOE9aWm1NSUZOxrIdW46
mNcqbhdU4y2r2smtLHvMLd/6XS0GB5meC/1DPkImncZ1Z/lgdRmoOQZ+MG2nubMfFF3wSGnf7udS
liKnavzowo9k5bowkvEY0X/MwHqb5SXj1sYR3HC/zzEqWXYyfoVeSWsb9qEoyaU6yaAPYTdDeFnA
nFxFwhpWeU4DwhHd9DWS5eRGqoyNpC97cE40yTw0AQRgbzATw7807L4Mr4uewXY3ygyJ0YimzMVM
t23CT2XUKDnRBq1G5UYu9HHe1kU9FWtTH/k52lBCceys5Hrw1+OCHs9hkMNpvQd4qZOOgSdvF1D5
1FIoTqDQu/NCMR8XnjnRjH47xfBFgxmzCFEJTKKlqi5drRBfU9NWvkYLH73WQ1Dp/kJN72nFhNgI
wFLPNF/6IS/QPXvB71GXzA/qn0y+Bc8Hpnx2C5FUa2mB96ULxo92ZHho6Xw4cMUFpFtwf7ElY9Ti
R+HKXGCA6rBwAXVYyltrgQViMEJ3aAEIThHFCMvutwIG51YsmMGk5dCmrs9ESbFgCMMXImHdZ8bl
8MIpnEuF4ZgYw5we6VBCaajsV5GOVjxfMIdjhauEPrHRalFDQbQWIGL+wkZMXzCJCzAxTDAHceYX
jmK3IBXRGPnJI7Rxw7qPX6iLOA8tCEYr1OExzlZFipm/cBqjBdlov9Ab4wXkyFgITEeRl/qhzGU6
VnhCGY9mISv3vpmT7Pk4nqDSPlr6UNck/7HlaIm2SDRmD8kHkXCd1933IVU6DDFNlSZUPqyGWEbt
ouDpVJR2qbrVFA+reNQHL+4axbUw5d+ppYmILe9oY1XNWKwr2x8vOl+d88XJRbnHyzbznapvJuxD
zIBZDrkex2OgB1/U0bdztwZhyTmR+/sqMdMH5P7YpHdRJ1Q3L+L4+2Tqd1GNkh7omDXSQa9HOJPy
eDTxIN7nRRmi3MlDqfaaplTulwHaeyniH7KtlNybxhX4XA4Mme6bo6Emugutetgy2ZXdBVOW3glD
OvK+D7uQ+3/otI6h0Rky+CHQzcCLGgm+MGeuO+BptY2yReIR58gGi472SU3ILfo5u6WI0JPxqgiz
4tS09nas7spBlSPArX15X8+V+jRhW9C5GdKi9i5aPFhbZQrWQdHHCV6oLW5EYWHVMhYuWnkwQ834
VHIOjWQxRXzoucXuokuJndzUoSq1WUDNpov8W/5XtRnqMHOjPMGtsyiTGzVvMbPJZdFh7VUbN0zF
KsBVW6lWaFvmlhdU5VLeqUyMxsjAFUNSU89I1PQWKrInrDJ50ItMD7b6hFxh6Mf2PpvM/aj16ppN
KO+myCp49fvMs1PF533phwJTXqRg91MdJ8cgruebvC9ABs+qvMmMdN6jOpAeceBGzyTkjeSTQOFj
o18owzzA5Uqqp3SuYOz6hfpEQXBw5S62t4UvVRwOYX7fIFJ6CirZOGDeWR4nsFpXsVTbayPQcIWZ
6NhiTNJuA8sy1hOfDfqmptoLF5t705kUbGv8WOXUiuLPDIomtyA1EFPLQ+0Fc+1fzksthewxjV2j
k+UFuSSpu7DoVAy+4o5+LPll5SDULZ/sZrT2/lDdy3lcfo20jn04mrbDy2B9TSbBpw6lB3xYWi2U
xrSmoqgZpdtpCIMHQ8l7nLxyYdyoNUosZ06n7FMMuwEbtzTTL/RQwk/YV4HC92bBt99oAUQbWB5T
AO7D+kJvaOeu1EZtnlvo8qukNbzKrJO1JsX+sZ6Rewyl3iDEUfMbW07LgwyX6JmGNtnfyzso5pTN
EuZoBhsNr6ypDedtzOfqMva7GK3PJG9FWqUuQsORqmefXlDtKZ9eDoggirp9bNv+05zia5W2tn9V
KlWmEsHJvGl+kke7SZFCDcmMutTJmGV24h6p0cU8qJ12kItU3NNTtVaYEoj7tGu0iLK+hjJnZceW
2t75Vdo+R33PUWAYA8cMwpojXJImegjxD26IREJT2/b0zneliv3oKrNqNvyInxZ0NJ+ozsjFeHz5
LFeigV7VN5X9E/a5vbcxI3vOG9lGTagGmnKfxDL3VhkKGSuzulaKlWoqlNvtqqV+BNcsJnsOgulY
N2Cg8YEZPiNvx6m2D/xjmBl4N+CbBD9ObcsntZibA1jsHgOfShuPL/8nkQYbMtZV/tvA3kzlbRnK
J0AOdU81UreQCcQ6F1BoWHJhbE20QEPc+B7qWfLTUBNtxww9/5pmYCpnZQGQj2FUxqOM9OEJ07fy
c4PRNaGXGWO0rLQGf2T05dM09/KxJ/LflGPF4hHSTbftKjSOTcx36C7rs+GyLnowEJrMwRRMHf+v
pXXB0Y7xdn+5/YHd29eaXt1/nKr8YoLMlDP9eB2pEOV5uvInmfccIMpNesukYcDZHTaWuqsN+Muh
Ug7HvOtRvC73tVgM+6pJ9j/lwpRvcmKIP3/Jf1tiviz0fxpyV/9Y8lNHbdSE/3qMQKfn/9o16df8
uXmdgDN193cGjs6HO8uoEiOZ7H2mc//OwBcJEJM+gM4Fo9cC7MbfEiDF+gMTWmx/8M/FzfPFC/Uv
CRB/hOYD6TXyIRl6DcjRE+zuRxje0x6qxcy3QXNHxpcBEtbLPntV+Zvmui7HBnPERltiTQSmbk4i
08+bLp1+frxpT4uZy1ovkie2LWUH+STfh4Q9pzTV/VWbL9l1EMSewUSfZ4fN48crvQiXXpcWXpai
mYr6W2OwadGZv24Nj3POKUuQupohRuJiftlbj3k2Ditl0hI6rDXDcH2/g54qrfyh/DyZ44r45YhN
XvElU3/S2JfQIHq6hMaPQi9gcttRVbJEvvuZF8arj3/waSFt+b28sbzUFNSYIzqp88YWPY9hUOxV
N6mRMzcVaRMhiQNtjwFuDBlXkiU07+NFX3zw39wloIzsMA3TJ0ru8BLf3qUUwHnaTZm9KmNLd62q
uAmq/mcq7PTGGOvD4IfwdaShOIQRFoAjaRLuavah1wpidk1fVYDFosi6CTW4WuxlV236wgmqQ9kj
70loUysKDSfqhphdmgAusrxyrQDKvW44UFKLuyXKQmgxejQHVWcKZ83FLTv09CVA1uVwRabD96X0
oQfVNt3poPQaXE4/NbXkqhi4nZm0+qUmZTFzt5Aq2aILnO8U01LTGh2ipOUgpVm6qk0MUVScavI0
4wugaOaqa4LPWdsaqN38vezbF2lNKlmWgbH5+Om8oKlPng50Gp4K82xiqd69fTpEkKaW9aW9ku2o
cPoha1b4505OnJF2g7MnDEzpfkQCbYqiOUrTtu6k4XSpV5+G3qh/U23xcmf++TmnY7621hUmnkvE
GRI1F2iowapXa9tVu8d6mGP346vnVHxT115WY18igwBhyzDk8uevzqUIRYOGFNlaVZVPC3poey8o
jf7MG/CCZz69x2QtnMyL/wWn4NtlMq2cUiVCkCylcDuI10mwxtQ1o+6QSWOP+nBe8YVVL8pQhXWj
YONgltNqxg431LeNkaJ8LmiVG2N2WzLW7cZpv81z81nNEV709qEjzD/MA4Ngktqt/Vz0XomETNIk
wwmnRkJPcqXOUe9Wof1Q68p15zfaZWmkFa5SCdEx0kj8OBG9lQijJiNrrxT65krU7aogy1Z+iJgh
k0wGCcLM00YyNzP1v0py/JzkwxOK4WpvEcNJOAmvrFGuURJzpCTRAwgB0mSjgltSNEw/hDFDKjmS
PbvPizP3+d29/B/UnceW3UaUZX+lVs+hBW8GPcHDM+mT6TMnWJk08EAEImC/vjeo7mqRUpGtQQ9q
Ig1EEQ8uEPfec/ZBpk134Tv37Wcbcj7XcvKrOqKxANhtmXddCdnYIWrtpD3jIR/z7sICjQBCMKcE
y5JlpPlbjNW5reuPXz9a21r6t3uOwxEQN73ev0ESgkgMOkzTMAlIYI8dNflxYzIzNj+TrSXURLZ5
rs3fPM//eNDQIiKWtjJt75/0ZOY6NawRHLTNbket6YJB0IzdXl6tiFniELwtD9tvGtr/uJohOoYb
5UYYfH9WSLUTLaJRlnzdveEMsgYjrmWujiPjX2BtEWkww1vQrcRZd8HbYlbFRTN6p1AZ+W9O39pe
pJ8vOrwcNkKIZPBP/7SYYWpZOzEAB8jo2THZNsddatIXzQMI9qZE/LAivtxJVIfnaV+SGkfBsLcD
4xpc33we+uj7KToQj5SnXz8O38cMP/80HsuAvQLmNOjlP64BVVFnmcc4IImaVwfaxE29XC+VBhrl
H0wkdLw7JqEFrnNGFbH66XLlDhWLhVcMe4BZOqkyPlEWFdBi0yii7fOqAAZDPae5UDp3BWaiXa7K
6DhHtFUN28et1frYNom2H8srGU7hXjTGK4SvJIt6JrDVO0C9CNECT8dcX1ZTeYqQZceOkcEq74oy
prmL+cnP3z1WNRBEy0F11noZZDcyaKE8QKiL20xdGKYkiKABoFxvUQHZXCb+IoOkWDME27L+VAD2
/fUF/duWkqWbyY63Lars8n5GcHnkqrVDGoS0wiLaO2ScZqHe27rAomD3f64s/6r8+H/0HYxfez30
X/8D24H6j8PQfnnXRdf+N3AgbFLBX8wA35uvfdf94NPc/o8/J4CW/4dFocCAjxlRgESYneefDoRw
m+X57Dq/u6P/3P21HZuV//k/LOcPLJOOTRAaC4QLguo/J4DWHwQLbJZKljKATqbt/pvq48dVgREj
xSvzP4pZvKLAFbf//pevPIIiK3XwlI3m0J78VK0X0pnGfUme4+Ev1+T2z9f5vxbk/58jbVUzjoqI
jdqPR6LRXYYpds26De18l0uP3qtrFtQCgfnhswep/hxY/5fBsz8u+H8ekAUPYTMsKo9K7ccDrkM6
5W5UJnlOnEAP91gjYZ+Xb0s4FXGN4QwN4Gi7eTL3kfGb8uefLivxAFhgsedyeX+6rOlEaEfuYzo0
C7poSrj9cnTZH7YJ8oms/s2l/aej8YVho8o21eML9+OZznmqW1d02NLwTz4bad8WCV5KEeK9HeR4
++sb+U/XldglTo3tOQiQn2qWwlpyZsQdW/OyQQqzQtKqghfmpd4ZEGcmRaJ0biubf/z6uD9WaN/v
J3UkLRePWfo2Hf/xLEffq0QVdsnoW7guyQT1aB7uSt/5nPa12i0GoZX//ogIoTAcREj4cef8eEQM
xKqnLkwys2WLEurQ5QvljxeesPN7y1yR5mfT8JssMP87I+3/fg45MRduGuMKSkMrIDnop4eHFLjO
nSv7MOotXnWZe1R03HkYGgMryZcpsNMrUBdpdApS25OI3HL/LE+3sdNsAp2faPYyVPL85W4x7Brd
L+6jrxaeIdyfDhsrUfQjqn5yI+y4bofu0lGKj1FlDe3H1FMHMQW13Vsj8vv5ONvKah7dunK6OGwn
UBGKKLRu74Xw93b+DB8qYbC+3LhTOd7lutNzEoZl+4lPNALpoa+9dF9nAs2y3ZE0QhBiasWAv5yJ
jIHVW/aM7lI7WatgsGHjd+RajtLqoNJvIPDyMPeL/q5r9PIiAdVfIQLslrIcj6Q9+FgjnW0vM88l
4QjQ+4mIDSjVvui6n1/K3ij8Y2EV1Z23usr/NEZw2CZ2fW0icr/aqO0r0iHZRjKpm3rM92zDa/aF
6NqnI/rkcWQHQdWMTVRW5cGog/WN2NiNvADOBfB/KZzXjqZKB5EfVTfKb2b52dZ6xPrIw0U0Z2s9
TsKCoBUp5Ydkv/joEMgLlc5e2aPH02xm+tpbZttlzxK6Z+bq66+5GjVhZgz+vjidhbaRXFiQNDYg
8HPfK8f0VHbu6D4RNNAy9Zyzqj1rIgXrZyUycHktu2LBcr6MnvUSObmyrVh3KmiuvSpTGLQnw8LN
U86qRa3XqM7MYr4VaZrMWmTi09pUpnEBHL8GQJ8PqqTNXI0MO16MKpuCg87JibgeUaimjAzaQVbT
dTtrV95UNp3+GM84475cN2S1wMRYzZ3Vzf7EOtgOZpQsJhEhdyYeiPy8MafFvcrzkXpIIX7pmrjw
IF/jazOZPF5ajfCMlxzzG0MukwRUci9oXQMxRYVqecurnRX1Qj5qb9eXk6SgOGp4kPKL7Ao5FXSj
K5Nip/fxH7fcIO7LteWmRfbZHIzOunfDOXUOIAUKd4mFNAIv8Zp8nl5W0yZKQ0RmLxMbnVX6ygvG
DpPZiE2FFOi+ihvdBd+G2sX2W+oK491irRPvI3PgbGdqKvZd5k/jQxNIpqJILeh0O0VGy6Ly3eUl
H6PpYZlnb3OZNCn2O7Fi0mXsadxn4TS9CKeQd4PLV3pnoc204p4RuYrDukqv6qD3X51MpcdmxfLL
3AlTObr30s3iuYnca1MoHDN1N1PDYhQ3dNz4hCYSrDx3vH7lYhGGZq2PjVMvn4GTWe9RX9WvDsvI
Z2lH8xBLfpPed8xUbzOcrh+9CqMvFR6Z98ne0mZQvmGxn0M5MtYelhR/DmP7T77MUyfuAs/5nFEI
2rGdtvALB0b3sZlHXM+mC+RDYW32iFquDqwWVVXQB3JvowSE3nug6zXbZZ7RqZ07mkvzJgvHW5xd
4KU+mtnRbctXa5hW/kawl1+W2cko1/1ypYzu0iKJcpcs76ptvFcIpB2MiKHK0Yl4ZWrgwzXFk6Af
S3tM8684V3naJlMhmqcKG7mKJ6s2ZDJKW2A6a30QAFm26h5rQrqaseEIUr9Cu+LGRQ1T+P2SOt35
FOFWjClDiwfDa9eQCVq+Dni7R+9FwKYgrzEPENL3KYZjrNhRgOYym1vs2wQTAXNwmzc1lkgjzcrC
UOCWXQYUPsgNvfdoU5BArtqmu0gxSzdXYbSmTTwZOeHVvZUtV6n6njtBbsydqoZq3UQx+VkYCEQV
RegXWwKOa6B1CVhrcP5ljb2QzT30xZljDQKVdTMgtljdOSADo2ss/6jsKfIPM29bmnQ0w3ASknlM
AI6siytHV2n60CvAlAytLKdheccmf98Ubg3UUvrMhXtjYUFtJuVkiYuNES299Od6X+Sei9ysNkKl
0U+7efY1EmMWPeKjybJLI8duc3Ln2u4PbmQYzoUu61XEtpjr/IvlqrG/7GW4NOSchO5yZklJp252
lkneVkIL94I1N0BDjs875EM9RM2pqgwlPkeLqC7J8vaMPfmRBQIMhotme7G4onGvOK91fVEDrZpY
byIZvieuV+i7ivmifTMGJLbsa3vyyw90Zfgr0h7DORAPhzmzNCJQfIAsaM59MMUbrT0LAXkMsRoW
bwuG2aiDA+mxRSKKqbjvQnN1ToKlr4q90X7MhkJ9y0We301TUVzooCdUeugM44uSgzpZwJWpcq0u
J+Znzt1gZy3+9ua5harjsc+CZWf7HOqAJMeY4ogAnIsu9BqT+himFHL5CnX8mMpZHXWKmjqxyJH/
PIZSSPAJkTpazJ+9/UxZ/aqm2n0CmZkiap/68LNa2o71p1DygwCGwsHJq3DGu5mVNafMDLV7mOY2
ffIheOAH7Oi2YPMo0/nF8Z2ZjDzfqC6ccgi3+z2t9RlYbaFulrVeCU4JCoHB1E/DOfHLfrhkxKnW
q6lsLevemfPwCZzAlm4rgnDd4yKiUdau02jv3bX0dTJ5xdTdj5uj+2x1odMkWTFXYywrxPPnI22Y
5qprLYUxBqVf88xsafVfWLzJDapobRRbkzukeTtHwZcMzN6LXHX07mnfuM6AK3IntW8RBO/WL6ms
/AUxBl1BfFZO6+9zz++cg84Q+MWzP5Pvg2eF0XebgibYdXyYSOQwdN5g2LU8cUKQjeot4/X5PkTf
LivE9HGnfFgX2FDG7M31ggXUCTCceCTrxYsdputvtvDtK0R4NJ+ll7sz33Ti02In9dcv7tqoy67K
G/tKtsPmNHPzwDj4np4RYTRZ2JNUNWjjoArl+B9zuIDPDgzSl06p5OYc9bCuND18JfW5CsEXnM8G
9rIdGwwSXfOKdKWDod0cUVa6SI/MTPLUHwqPVv1lX81jfmEWM8tM7G6D4n0zZHiCy5ytxC5zM14M
3RmURRjbIUUklizcF8DrNG+aWZc0sgFZ1OwMglYhRazTnJ2ays5dNLLOTke5+AisdQkQRNoLO9KI
5swyhv2+T/kUsdMhzfgAL2hhoq7hsOKGKgqrj2d0EEYiUH75Xya/sCQCkM7tIc0ETpZ+K51uRIFH
AxkIbZEX5XMTYZhGMcjlCz8j3Svrfc0j9uR7QfdhRB6Insxexh4RY9BVO/D05nuXmct6juQqKBJw
KKSxz3VxrSdrflVMxDG/w1Gc7nC19F1iG1ET7VRbUDtp0tQPc5svR9R8vnEKMENdt0VVvvm+0z4z
hO6DXeE6g49THuImOoqseFtAsGS71K1zl9A8R1zPhDV889eu/hQZlqgOUdf3r9Je4PR01cQyheyf
aI/VLpebvEfYFLP+Zka8LFVWJRUMglelCGyLbWtECVoMNOCOY9+1KmZvjOa37pT9TlDB+lyTxQ09
cAmKL6FEG7G3WknGU2N601Uu5YbTqGT4PhC2fh+50vBibr0JFaYruz3KuxVvT4usApGTeVrNjkZA
gQEAfW1qGR/YFeTZKNqIedeE5XpnUNtnO35n/T6oIbp1J9sz3J3TLKM0jnzL8zNHVfhqbGSoJNdp
WTqYLfvmcW2LSe4jdozB3qe6aGLEswSERa6NBxDbDqqnVDkvHb7EZ8ye7bNbp9U1OzIQVWxEMwTA
Zf+6BENUHpwCpx6CiPrBj+TaxBZ6wWWH4Q7JIeRNO4oLYuDe/G1jsY8sYb4NqI4QUllFeFEYMKNi
Zaf+Mwlj6pOa1vVBZxUfSdw4mJSibB4nBMqLvQXXeflB9Jau4CzkzoNII3wXwqXeuijzmRGYL9Mq
3CkgyVEs7e+2pHZZPhEpX3Q71+XL2DDcIVMKDmNEF7LuCxIHF+dBTwNlQMSG+tqMlqY9WJ1PFdc6
tb60/bDteLHLeflztvr/o0X43w1NssW9/Nedwceqfy/arz8oE7b/48/OoGv+AVKZAGvgDiBNQ48m
35+dQdv+Y3MLENdBT45ImS069393Bj3QJEyKiSKhDje379h/dgZd9w8n9CHIo9e1aDvx9/0LXcKP
8z/sALZtwVyItvk0hJKf5wVNPkgwWz3SycqOzrOgdM+pG/vftFj+8SiQtzfmKo6GTbbx1/4j3/yw
KcQ6JUZK4B6JaZU+zbpZPv5y2f+h+fhTz4qTgedCxgrkO+YL8Ol/PIz2sKY6AJmgBaGflqTM7dIm
M05RHxTnwdCqRxgb60VX8Xb+5gx/GrxsF5IDWiFtOdIIzfB7bOtfWqxNKlVNZDdaqYze6Ectu3At
Yi1DimRjbJt1r5dCzOQHefWcEN2QPWmrt15bu5FpkjdKEzI+ONgeMiOwM3bwqHWvyWAAF/Ob3/r3
u4FWI8IMEqIB487/1Hlyw5HAg8EcEyt39J29WmV25ptL7fymx/VTK49LwjaMYRghIR79ru3B/+td
LxWqcDyWc6Lr7TudO/bs3di6kdNV2E1+P8RiGNfyhUiUQvv/9iQhJBMCHtBDtGis/0wTGbDBWtIp
mT4qw0/WfAkuHAm+5ddP3E892e11xjKDbDfCQ0kegv/jKUoHjnlmSSsp+aC/jn5IfITniCevWF9+
faTtb/pLu3A7EnMFeoZoQh37O8borxfTWyLRYBeykgLBYw7/hL2QHNOAYfNsXNSV1y3//grC2mV0
gArKpnr/qZVfDMiNARXCB1zc8JT7I+Q1H/bur8/rbw8JCyJDEKbEm2YJQtKPV5A8TLd3S47imCK9
K2EsHuqgMJFyF86Zbconp1vqf9dj/r4I//WYPz2YTdG6C+UESaOU44ScpmtiVfKzaHz/mX6Vgws7
CH6TMvf389w4GbAtNuMta/pP/XQ8SL1W5WhzTCM9H3Eg3FrOOp9TlIB0gNfHJBQs8JTuf319//7c
MJTeGMPfCVi01X68vlk7GSHwRJvsZ1nfjV6fv9drSjaCboKBeNim+s1Y8m+vxDbNYm5FHDxbYoyu
Px6wq8JU1dLzkHiG4gZ2pRTJYDZ4yWVYGme/PjsGWD9dWHY4gLs40DYm++5y+/F4VifFEkiCgZSf
1uNxUGvZnovS0OtzqcEhHTNOMj1kxMVuwSu1j0clpRjdLFzRybN6ab3P9WzSxc6qauzPFfDQbIsR
gS8o0Maz0XUWgUOVlEBAd3UJJtPq6U7tEZC3IxRsAJ/xEiiYiMMQdNZupJwPYjuEHbBr+qURN71q
VhffeGC159OaO85zuJI3lGgAEWrFl1PnkbV3Givlu9Vmq30q82jWH24hgVgsuPA7pPO+9E+M8CLr
vPRT47NFQqKJMMwQLx2yU+/ML8dVx6A2g4A2wzC2BJ0y0dxlmGgspB4VT/tIY/FYYE3BbNMQlR07
tRiqqxKtsSKX2SGsJDO88naS0TRiPbI3o3c15c5B2oF4gbFlGIdyLT1xoP51w0s3MGwmbb0JFtXq
zfwmZADpnPzMVE+piSpzF1pZ1WNFa8WSfWZ1dGfcRDa1Vb5LUyW5tGKyK/Qg/Rq4j9oE0BmLDiUb
mMwW53enUzgJsJSohdah1U/L3LTZMaordrlzVxNPntlB3V/QyA1P9jwMxt6tgjQkg9hNP0VCT+bR
XKzoLQ0DjRS+o6bwL8yJKUiPzQpl7/3E58L6xOa7VMdmWQiLXqULpCA21q7L9kZU6ek0rxGZw+SZ
jgba9NmHoGQ0o/0QdA1sn26l64vSJwSz0aFcM/aOVdZoD2zcE7f0Dtv1bJSUZzuLMNn1LO19t0yG
KQsItaP/8Vzim6uQSVbehVLcd0QzqyEUWcNF9JAtmvZBRncK+LQY5VOY9uQd560GckBaq1tde6IU
ywGWf3qWunwAaULmdZ10Wvj3fZ/mc5w6lewuWNfZbDRkZCxJ2yu72fl96733CM67nQzDhlaJcET4
IrV2v6ZtXiw7rNmjdTAN9Hk7uzGlEc/lLJ9G7RgPti3nCqqH0U7gDfBHxks1WohdUHV1cZMhq9ht
j803nvyu2PmdGDGXqjR9qoYReQU+wl7HlOaFgNFi81oUaVacd6uHqHQetfjUDlbW7o2hTmVi8BI5
vFbR4ByDtsueu7pFyzFXBt3vTNmO2hnDIj+cbLSiayL3xjJubJ+GwowKHegquFiX6FIUMbtpSq0v
kTH0zc4lO2vm8WLOC5sy1Z+9BiDQLgxqPkbKnXgZBgMTWtJMDroQ7l21nIqc6T01ZGuIwwIlKdp5
jEqHG1RsekqCvBbu3lx4bx6Qd2bZHR/BsjgM/phjBCgceb1AzMspY3XzOmST+WKgIrqhr+y5x6GY
QWVkpaoKMtrraY6jyLDDRxsh8zmvrvmqp3EBziYM+75V2Rq9VfYSZgeZux7Coiq0+ujNIQA4v3WU
+R0tZtFKmynhK9WMsUg9mR/l6DYamenUP1tu06tbJyBN+aLAbXU/OpmXn5HVbNe0J3Wagx0wKz7K
h3Cp7ewM06NJbDH9/hLECbu8Q28vyr6VWRGouylgvIgOVffGeGrwGCFMpePRfymrypofDFkAYebd
bOs9DSA3/Jr5a0GOO3vTcmcPKYG2w2LMW1dyWqHHdEUw3nZeZV0ufePWNKtbwp36IGuO0HnNt4IA
dgzBll/xmz1VfQqNyab/lIrqjk20+YTqFUqeDDEJEgffl4kJ+xnJk2W+0gOfv/qbFLtlFwCUqJf5
jZjDQtw2ZiM/SqMVb17nTJ/sSkRMKjIZPpqD9p7MXjNWCIKMqHHMe+XOMoLwrqwj44uIOlrMk9PJ
ZKFELPcCVFNw3qWzPJIMLcckAIPLs2R6TYDSMytPzVIWzQmphrg22sBJ2rW0Vwix5TQeAFR0c2Iz
3ECqXODwYRBshzVQhlRcVkDeHoIqY8UaJStjHM2ru8/MnJG24XnN02ROLKt1oNf0qBubyO8Q8DEy
RWzQX6eowDNnR73xlMnKvm2NAZmwbQ91lqjesb/OTHk3t2Tn6PNyscdTmOWQeoas420nur0+dXj4
+jM1aP99qkIDrGU+Dy/KAmDMkNAoNeLnZb4mFnb9hCzD6AkOzgKmLZ6PElFkjkkOh5ni37baGhZF
15bd16b2gBNV5YIoOIJGiE1d8MtBXxOeO652bx5BVznZoTPK8JNj1bJ/mEwN18IanPF9u7Wf6WM5
bLD0hH7LMThTGtT05I+LRzD0hFkv3OmaxMpmbJ1tBKYygEUNH5+yXfKXxeP8t0m3atH0TWa+s8ko
taHx9sDys7StbldjlX2ilV7C09jgHYtT+mF8wVGwloleC+OjbxG/7yaji6xkzKfc31eL075pO0ij
62WuqyGRLt+QB3MZacIRVF9ftdMAa4jxCDEKRIynp4BO4te89kW5a42ABheyTvHZR4GvDkTGG9FR
cUW/lSHjcLT0SzWxsrYud9Tpx70Hrig9znXH3yfs5YaZiDcfZRCtPuQpoB4gov362Z7LQh3aNPLG
xIOWDnsKs9SKpoYtM4kHFk0ry5sEnWZrQsobRF1xO/fCyXdO0VnvKmNUGFsIYubYqyp/im1CQt/r
uk1fOobBNsT3Ds5M6s7O4zpZBh1KZETYFDQUL8NoNx4faqgKIIg9LrEu6ICS267mt9Cu0+zQR0V/
l5XBmifULmLYhRVm7mM7hdCRhRAYDDzPrud9hWPhYChbDzveEHnuK3qJ+97afL0uW56PgkXxLuTj
3Cb4evuV4L/JV4e+3RCEoOi03pP0BnLLypmgxEXYB85Buaupz0ZDI4HBguy+1uGokDsMazozaLPL
Yb95GKI4XUdEFPxAcwUKbqvTXOn+YQnz0jxDIDWEWP9ZPZOowI59PWWyNZJCMMl0Kq3zu4B9qZFM
KWKYjXi+jIkYCrF3eovUn7X2xo8yHCu2rB1DZmBEJXIOH5pCSSALsZw75pFRg/6TIVTc93DVSgcb
Kd3ZoUSptEmIGf8J66xohc0ekkY4A/S0nV9pNfsdc/cmH0+TH+i7NHOJdN+8DXyBYGY9idFhUxbO
rkgRWebOjRRD6x7Nyc/8E3Ejpd47pWQDXFiqeJ7WdHzvGQWE+5YeaZDQLQ2+pU0pfFQAaZ7vRpbp
b6PXRvd+PUTn5iR8uEPAeJ5Gx6yetJ059KvzlOeZGYN11JHyzF0XBQxFs86H8I0ttn+aGIbwjQ8G
8TF3eXffYs57VL1YQ/bjQpyCTnPSWKQ9nyj7kJl+MGUIxxbke8nauKD8Z3IgP5E5CGVeOoiTGYtb
8lnhkbXhU5jteYfv3U/ywULfbYwieDLySoyxszB02dcW/ui93Yz8Iqo99qYe7Q2TcEJbir3b05ni
TYvw7qFKnZAhA9W+sBsKpJjpvAP5yfC6hP4WOmW8lrSdYZ7j5ujZxqWx1iYhSKHHbPYccv447q3U
9+/bYHbBCVtee+WF6frSs8Mr9w4DXmAPKmJDZxeli8tlldMZruT2OYWCz46oa5prbqe047EMtbez
g9z+5Gu1vOVr27cJGTXNvR7B+tn20j7yBWo0XhmdfiWlWeo4K5bhFj81PXLQ9bhElmYJr8NUq3kX
we14ilZZ4IyVdRft2GLPn2Htt9cuE0JqDm4sQNW1UGo/zkbOBjjbQBVNloesWpq5vwC5TgHgAeaM
BS5NaFtMs58NdwDfMHh9BwN/Lbn4Y9m1uP99Xp2UDeunlRWy55EYu82GXqT3C0DgdxprYAeXBQHH
vmAG/g2D0haMns3yA2HmOMY++RE3jDEpCXDKQgCRasUKgIZc3Ft2Iw5Bl7qoLIbV8PfFrBzocJk2
i12B3gUDgAd8KWqld7VlybbJqJhTlkNmsDiLgqgGN2O6irrHzZrz1LEntBssRY+jKPMPwBtiPtW4
Qm+w3kLUZ4lsXtWyJSroaQ7va5JQw9gAC/Gme5SjG0PQOU5qBkDhdl36FPIgVGeu3TXPEWZnmMtp
aVEBDF5wSVuBVmQfogy2eHcMHgkHa5FllMQvlqTIgacwXJOcRCERoaUjzyQbMNf91ig8CvFg9dm5
zjFDwGToO71r+We2d5SIeEWmkQXVtKlc9yPq025vYt0lpqBpGiqVxoQMAfvCMPejQTEbj0HR4BpX
DdloxHWaxX5F2XlEeZYrMDzhDNGeH50f+8zA4Eoyt/NguR3LszeF3is7F9dOLK8UN10KKinuUfk7
MY3rloEje4ELOQrgfSUTjpZZDe6hT4OozQY2/TC9jk7UPlSUSwSK8Aeuh97yJfA2bnLMboLdRy/s
hj3V3PliP1CkoqjJYOnzHKzkCoRZJ98Ke0Y4khkR4q+80cOyH8tJw80awubByoT7YA4m8zCkhM59
zuAtjK1ypIiSIdtG6nMV+bG7DMV7Dg2DhIOoXt+bNaJAC5uQRX3weNYRB0Ugm8kJLr/5sCvuKL2G
/JCOWfUmvWL8KuxhbkHDFHyc+roHgTOrolxoQLpeCqO5Ypw0adP/Bi1m6W7axUH3JMcVh13nwu9M
oB8A3C3txUZ4x5l+zQ2wETumUfXRgsGWn6ct21pFD8lBsZaB/EA6VX4tsKotcBXZBMeNZa9AvLDH
+zsiUyqmpdNSXzra7V6GoXYuM2UGxg5DPCVnHvr2O6R843LsmUSOmVlgQulZUMDFlPpO6tBzGf2b
eXkYbas0E/QNm9huyWB1+FqkH2wQhnbHdn+hmjV8fgfSGbjfZs8bEZMCGF4HQRXcI8sxHoeglu9p
itIjHhFjPQzNVs+UKXBFSI+pfz+zjcoR9hQyvWraOnKO2Ij5e9ge0LdYKEu+2MrNX0DQiMc0sPGA
ayJp8PBXdohwBHyL2Coo5Rzs0F/1GWUqG0zIGhXnUbHvOIpJNw8VNxqPQuN5J1RHrjwf3SjfhpiZ
vujXjORDc24vGEt4ZBcsZjGdWFPXaScJREPWbwvnDluPBD2pa2AyS+vJu6qaoHvWrkMyiPQaqBnZ
umI+Cga3w8EkM7agRlX1n9p0jaIdZRs6wVSzEu+Z9hcCxyGiRLA3Sty4BkjzSOsNOyp4WRNWZiDc
4TDQYBJ0US4HIFHGMQ2CYU0GF5At2wfQxnHTB5AiyYMrwveWSZedDGsDq2eGE/TMYBlvpR9N4bCb
sB1ZcHK88mYeQk/uaWOt9V5Ges4TCafprFh0hGSqXcYB+9I8PumgpFnj6tF6H9ihGtRBC6ENg+DZ
PG+tyspOI5Y9FdujUR2GmQcPZekS+Tu7arS4aKal50941Kgh84mXaRaZt/OKdnTOvD7gN7SOkb/L
teIwbcWyd9GrqIPFiZKOlJ7I58FyRwQqqA5EyJvR5r4HWXLl0g6oKhpoGJEuDtSECma7lTdnU6Qc
FF8D0oRYl1pEsRb5YuyUlNN6wPHcwVHMcCknyA+yJOP2jYeS8XkNP4FnZY9sOBQvJu2qEghjHrS7
2ZjJdkGqI/CyUEfCTpIWCp5S+X7sy5Ik1V6kNuonEgUfeYNX7+AouiagITzQphRR/qFt0j6Ke0+Y
4FQ8f/5aWZ3zQrlBGG/n6fWzq33v3Lb8mWghlfkvHomWz31p959xCEYVftw8AmI5T95X+seAdbSb
FX1CLyZYDsFkDyiWgfFsW3X5GhF0TNKIyOaNGBs+8t3qAqguPKfHcRy7T0w5zOAq7F3xqJ0GiZ0y
ZXRbB231QmcjrZLAyDVbaanUkCgLWFgsg+3Lb8wob2OgDz3IMFEQahRSX3xeU0FTpswZZCpRFv4u
nTuAvORsZ+Iwhpn74QA9v1fh0Oc7rK6md0WkeIc+N7WWNzJ1QdRYuqbfZPSjM50q9JHFrSroFsJJ
zhFzOIEK7FOhpcETzTKb6MkRrYebucVFRdOyvbVXuNDxUPniW9upYTyhh2IfMWdOXcD+ylETlyZM
kkejKrtHYlBM0qBXPT+IHrUNY/yAfYP2KENPY6ADEpInzwsSNM/ispsVy7k7oVrYSYhEkFFajG6x
70mbPRD9z8vBrQ1AO4gv000mxR8xorz9FA4B5FKr95sh1lZavecwdYfDyEu4HIzCg4sCxiF8NpsI
2pqByEH/L/bOZDty7Ly676I5auHioh38kwAC0TIY7JLNBItkkuj7Hk/vjSrZriz5Vy3PPbCWJZUy
gwzgNuc7Zx+saCF+76lMZk7xmA0xbxGm3mc62gcPEa0SjoK84/ZzqZUbVD1EtzbGncm0oRFexmqQ
bZKGQIRXlFnyGtdRzBGzTezIw36aJPDWwZnsWZqHFzsvzNBXZ6PgBK4iPkFINzCPZxPxpg2Ut+q5
rMvySw9U8UBHUxdszT4a+TIRsNxea+snVszhog2WQecqV02qn1igv2XWph/aLDFOxdmkhLs55+JD
tnoQL4FBRMvt+wZ/2TASQzVqG/9JnDq1uR3TVTxR8H/z5zG2nPlcehAciCKM6F05NZv7eE6riDiC
DF+kLOqrkyl54yIKBHdzWkjqzKjwujpTshI8nULbh7B2HF8XQ0596py3fqKIgHYBPbCfrGSceYtb
WeP3QL9qN2qXabZfktWJtoj3Cycaq59tn3tVcI5UKjNcIwy79pjkVfkSILTWAPq16Ft1QvCthaYA
3p6crHrUmbrypSWG8kY6cKWF8Eso/QrxL9xaUJWIHZROceXoZ3+OjhyAnNlh/qyaWMa8ahDpE4ak
Jt8KrWBi1E5DbsFwU8ApT2nNrs/6MPmZFOkn4+ZVRupgEL3TV4Z/Nmut4NVCG2xZd1VZfwyVvgTb
rrYQmVkjnfBaYubLDuWojF/S6LufAiQJyCE9avpjjNV62LTKqDg+cDtxq0trWCMMY6tujb5MyS/W
jsElB8XipmGFwAFV9/Pe0nvZnfHNt8+qALsGY0doBzn2hEENmoo+MxmCGSH0jGarYIl5TtTYDrxA
ne1bSqOM+xmVZzWOS7SkycKw1JbcknDrxfaOIAm91Xi2qu+6MHNcZ8us3OAD4tJltFLbM9DOqqNW
m/YJWkndIrZXnE87ZNsvx1no59CgOJ8VpbICN28B3nJ5X9KPcCSSyZtUFij7fckwp6xjw9pIJ04t
QgiSBXbmcEi7K3hDG8y1ZnP4s0XZ7UsyaUeFQPNPAhlrhgIDMJaCaYz1bW7z/fj6nK4uIOTymsNu
IOLTjHamwbWz4ldB0KOlVa4cSzc3W95fK2g7kCra/DaZusM1Tzq8uBxCaYhEwaebQWFQqyD2zA21
Epr+pRUkrL2kaqcLqQcxbNRAjg1bQAm0lRJccS+jnnNFoJO59hSoPcgd+NpqV7JkDNuBUSaV1lyy
kwMTNuN2lN3Qck2VVKYRdaLez2xs1AGJXKNtOTVUxoZwl7T5KNGIEb9fnMcxz8PA1ch3cyDktGgS
826IJ4DXD8WB4nbjAvJBvYr1qeZwxVbr1V0lkGMhCPIXMRAeGQtVxnmcso5xUWEsyq1UcsDm+EsC
6GHpzLucNaWmboVi877KRgnsXRQxovSdPghYmIopHbdVmyGLOyV6zKa0yybZBQl6xtnkZeUAqbEx
3qRoogro3yRePIJHxWuOQ1BxMWGL2MO51txxElHKLQdNzl3WPGRPWc2NgCotg6I1PpIVbwVvCnDY
ZbGy66jVeMBRRkzDHSOSCpsU069G6AETyzab6iAniIMw4LJlL6VXWKP5JbircdUO0ljgImXItelH
1C43yHLn23Fm0951Fv/FBhafdQhIGGHO51p6I8pY07wAexHLVjUTws21QWa7gulH4w1UBZ/6tDL7
Qxdpyi2ySY6YFtmU6jWqDOCP1nH0RWwB7kLMNDDz7YYrNQ0CpGhcNZoaQaYkgYXeNc38yGubK1uh
d+zG/cKi4FeWGtzGmSQHUcryY2AOsBAUUgvL1ZO04koXTASxs4UzkCuweJaewSu3liQwjvKdoKLx
XsChuzeywGl2To0FluU7gQ5mhZI7q8rFds8xeLJ8bsgIOAOQEOXI+dcSu2KI1ehRRcvuPmOVc5hf
yTni8c4DwkRs03mQ3lJCZjY7Tvno8yWCZ34aI5XBp6HpdsolF97qppq5j/mSCwR5nIqKPjvqNGYB
NRttEZtq6zPIz5K9LOkvo2Wq7y9CtFNzH6WcdDcly5ZJeMEaXnADICAvTMDwO2uZLWawyCm4wYzt
Wfdjxg32dgEcBi+1nYRrqhkx5qpQunsMS/FbWwLQgvqFUrvB6TniNo45pvYGWLqc9gQKqZI5vNFD
varWc2yE15iBQOTnAmAXxv/CgQw61VzapbFAD5+4u2H8TJwsYC3SoPKLbBimvYzygNSBXPJXwSLP
1QJgrIqyP5ivTTX0GUODWO3cQSuRJEgJdc2Bvzl7dWCDAsVukSEq6gC+HSgeL1OMpQ4afdZ/gpWt
mp9cX/Bh+ZEaG/pryWKVQ+rU0I5rquDyHL+v6bBDLJmuhJ6ZTaJynaRs5iOyWNlvG7NndgikMKPb
A7AopQtTxQIhMwaJm0bG9vBd5xFhk7pt0FxlWoTBI1OIqOMyNTbvo26xfCiRVYcr5dPUd+DVALdx
ybQVFxrhQnodPwH0+T4UiMhObG/VBt/SNmGjfCjshIMvghMoewe79MZQk+zHQkyr8HiTVyQus365
dRZM1m7N/rA8zLGQ0w5LM7tvUqvpAtEmU0ljCLOKjmXDGNLrOP1EyLZmlHmNwj/kp1kvlUM1Gs7V
5pSXby2lFWaOKJYExh5BZqhDVws5W707Dv7xH1WI9/ZAyKhaUjwFaKYc0LWKe3tg5zR1JqAIcXjj
jEWhzsIYalmA2AqNEBGMJInUeG/7ssMVZrKrGEWpLL6Ixz6iOqAxx+M49hMGi9XsHVTsZYyIdJqq
sORzW5g6Ai8UwzplSZhwXPoD/1IwSrazyaJix0AN4Rc3gzTctJFerqv0sCxHfl0UtmQi7LjKlMzL
XQY4Nq9eZUKqY5d6UJaRoFuhSHo1RTRVRPVm3aBVYOysLZG0HmmxCKbcE8i8DRquSgeHpO5x3qQp
Gr6blwQdT0bR2ONJMQbWt9HpqmUn+jhxjoL5Nnb2TttYiZUJv6gTE6hemteUjiS5Cgyw7kON9TGb
Oy6QCcp732jxDgMizQyo1OXyVIVpnOyj0pSR14sakoEb8lxOhzrNzM/SKp1PUXcjHQPYFUYHyU0p
zRsuDYAdOmwLMNgq1aIkFHk/uobplFXfdqE3u7Qdk/wyZqj/B0i4sGZj0icm0CArukVbarstAooS
Ih0i1IUbvDR98WPm3lqijy+tdciUMFbvAs6wxiETQ6fv2MxV048bnAPbSdjo/V0P6tTVY8LgZxFK
zvALwpa6kwwTo9upiXVnS+alrl409sTiKhWoteBRcX24aBbIfzI26z8sYf9nXv7HasD6/3uXLyuJ
4KspoDU08Xvx/j9h1tY/4Z+UA938TeWwJzDb4EAWNm69P7zMAlsy/xGW5f/sYPwvL7Om/gZ8HIFF
Fdh9IMHwP/pPxpr+G+5jliobt7O+1lv/b7zMvzrBcN2y6WlYfMTqPcMX9herm1DSopwCY7qmCjNb
VRFvVgovMCmQtuuiWNwIG9bfAFd+9dKuf+eKr8L9qQFWN8X6q/qzLbNqbauQhRivC34rP1aLxYs4
l/6dzW01SP+3+/P3v0bqtjRwLUKk4/9+/WtElYAVIbNxZX5ZnOllpL0a2SEjAuUlK0CJ4G9Ix3V6
mAqbOVoV7v70VPwP1urfa7F++QTgbYQDwEwAG4Hn8xcLd2kP/bwsc3O1y24g2MS6DMLT8FUHX6jZ
GukxZ/mCkwR9Oa8H7YD2iFBTOhnVfY2xMcxmPvWRTG9EJ8JTOFThh8QI8ze/qd9Lwn79nBbUOzhe
FpiLteL819+UukR6YpLCvkIJXhGbv28uobIbCYjuF42pLMjXVncd3DfQ1iJPXapXEUUULurLT1Ka
0WehdfKSqE19zINsuokCMK8ZupuP5CN3VWgnPpVvpLvU/jqa8/giZGtv8H5yamzF4KYcjd/MZHr4
m6/gXx4CHm1+/RwJcViusK5ff7Qin5V5kHp2NcgsHcmbT661GPFZHUNoUg2MrF5vxose5CO+gVn1
Cwer+b//EKsd99df7wrQA9xmalgutb/aScvWHA1m4ul1LDrtlGXGcxLSlSuZrvj0Aq1XLFeaTfR3
j9+//OzQUFg98M3y5WmW9pevtVOddjCLPLyOlOy6iy2es6gnsY6s4QUEaVHmogdrNTnhN2s9VDxl
8+9/cm19lX/50TEqm/zgxopyJM75l3eQGnY8KdgtbqlObXdWqOiID4t1H5I/2tqBxdBkftDD5LbV
ZvygBTJw3AS+IGrrkVAvT6msI98esvkubTBUx/lOK5QCPK14Qe1xO33TWItz+fcf+18WKMMxbd3C
MgFOQ8P0/+tDk3Z6NU6K5tw2sWM9kE4dCCLUf+cy/gsnlQWKPx3i1rqEG3TprNUYf14HtQmXZElk
8zZO8sMU9sqOqlv9aOc0iBKe9kXXTO9YPz/i3mLZMpkfcdb/m8X496fgl6+IAY+xdlHz/YD/Wren
P38KBZspntxFuy1koOKHHM7qMmWvQ+fY1y7gOoqIgX9MyxNq2BJ1+DCMGsZyX1k2Dw7lb6+GcRO1
lBy4XYojdmsbjXYA691yDUj0YR+hXLGX6M3b0jfy699/Vf+6xmJ/p3TY0cid8opbf0kTMBkyDfrr
1NuIbheYFuFrK3m2EthBcBnFPISbgZDaTcLF58Yi0RtgSh6Cg4WEJn09SjXGipF4g6jV3sB24aQ8
4E2AK60uf/dC/uorX7/wFULDsVOyt+vO78zLP+VdoAZAkyiG7lYmeX2vGUa3G+vAIhWdCl9RQqrG
hsI6FaAUnyj+5heYC6Z18YADhkqvoSW2WnAYr/CL3CqWrP2oKJzhj5f2/451/2CS+aeny3unn+YL
r283X+BU/b9/XL6q9+zPibTf//k/TnG2/RvHJHbIf+bHJH/SH6c4W+V4h8PVwUTKoQzh7L9OcVL9
TQc3Bgn3j6ya4IH45ylOM39bDycqWRhoNnA9/1dl2XyUdU3679dY0QTV2yZT6r8s8omSz2E3Js3e
yozmrs1retqjID80jAoh0SjKHaQOwpRON+SMThTSFjutaYmHhlZ/X6aQ9mp1FcKbPMCbS1+dI7X+
O89jk0nynH6MkqmMnVpiNdYmw1fGWGKrdiDfSyKTnkWwG1CVo+1Y6KKHmo3lEtFZstGjok5dbO0o
zf043dh5ED4smLghswv1C0ub4yX6DDOEKlYLhSZOwZrneJiHUX1cqgTrdhIH9j1pcXEwnc5+GYhP
HZI8yz4WY0pe4ThMmVcrdFASMTc9psb2SRHMwAn+pja8gqBzjbZIPZryyBBMlnXQrTg+IEBY96Tc
5ouMxvoZ4QLiRDc62GF0XRQWMQxd+lNdl1/4bae7WuM+zOAjUl7poiBpPzRBdanjub6BhWds8Z8a
12517YOKOTHRF5cuN6Z9TTXH/ZBU2UuuGeFTjPRvIGo4jKoddU4wnMkVmdNRcpjT5QIzNY9fAg7g
EyNNtMM007tzH2vVGx0NIy1+Zvst+1q5JDrF7+nSqWe28al143C1t0wR9Q49NvJDnSz282SmwmtI
ShxnhriIWphHyUVYTFfwhOrNM7YaJjnrGfazquf8s9Ty4rB0bfUzNSqJFKIMON4GDD1Foc6MFE28
fFJvtoSkH0Rh5zvZPVahA82kDCF0pOXzlIm9OUfF1tRDYr8pmu5S9ck9nKi7SncOwnhkAaOB2xjB
g89jvmPIv7Z7Op6Zpj5EUX0fie5CCgANB4WXQLtzD65H7INklIAWv0MpxS6WccbwL2S4KfstgYcP
c4YB4eQ7RZCft4wGCGJKnBw01NDr922hxzjTsoWqGAXwBJz12Hkfk0R1E/uqzabxnRSKcC0xyWkj
NF39yXg2oNdWfFfVMP5QTbvFBq3ztmThgL9lwM0n3iWjgj1BlOfRycdbZOf01Ng2TrwPUwOeoTeD
22EytUb8HNWE1qu9GWihWpou2yBSDoTZwQw4xZs2T4Zv5/dCHyq/UNInBl+bTH3sZeKVeXRT9bZ5
AGwDHRWfUEFmDqHojjtntNHz8TpKRO2m63dhm+21qPisixgHjZ1vicc8m8V0wETAMD5eTBfv0rDp
bBWHfH3LFD0+RiTz6WF9tePwpyWS275pYEVpxhfi4BWP8gijBNVSWF3iQVnGXwB0YmMtIEOBlJyU
LjznVNjTxQNTwBmvVoQaQVTgd6FHNJnCZ4zJ+Vt3OVaxpxpKL4OdON01VAa2QgYXY4jdSWAqxamL
/bdY7WSjl/UU90qVFj7OGvsKTh5ZfZ15b8yoDXsS7tTaL2m3It1h6AcM7g9aXYAcehqR8qiDrHsk
R7w7kvdTy9Dm4k6QLhBdeWQr1oBYEiMSHSQW3rpHa9Ds67ioPCAY25c5PtpW8KR0WXGl04of3Z4w
kVu27yg0ubLGptbgR3nPDt3LhwLBpWzCO+IyFfWjk3o3N1iLC8zj0HSDLREKbLZNKi+WvrxT204n
b1Dl9rs+V5S0R6VDFD2BluEFk57fmU3Tv086X5qYCkx2Or4TpauSi8q0GYWwWroT5CzVG0BwH9NS
xcWkLIt4Kge18iKW2JMT8f3iO/6cx0W+K+UYfy6RU3xBBZPXsGn1Q4zDwg+cEg6VrVdeOY4/DNBq
O2aoBj2L4kdG69iGyD6PW7K6s4ye+RD9I0BJKuYq81TWKHG6+W1P8tRwGHObNtS5a6jlFl/7Wwbo
AzRV5enKMp2g4IRHmtEt5il6h3mgvRCeon41H/RHGmn6O02fTiCKq2s8De99ItJrIe3StQYVYzBm
wtvAMvPPoAysT5x/ORo9Nlqae3hV00DDZtBFjV24Ip6xR9LWcTfNRbJuXDOZovZRIf0By0Xc5aH4
XPSl8yMjFr4RmdrjoND5k5cC2JeaUeJVp+l0ZqAcnSjlsl66qX6owXGJTWl1wTvH+colMUevZELr
apicqQYZgw3bB0sqw3i/XWz2HEdk+zyFjD3l446GKemJkCGbhxlyjZdFFs7agFqvj8osrL3BKPHU
DfpyKDJ7vFilAr+MzZ3Mk47xG1e7HmeeHvcFtSRjDzAn5TlrmhvSMBD/ggE3Y6b6PYYsKjdq0Ob4
A4ZUP8u8My9995JVTf5RNpV0k1QXW5UKoi1TH2O7OrqhwaAtr5EUvoqczbigUFOxMlBLyp4vka8+
nbflOpFqJn5QGrT6ZSMsZGwbZ34g0gWKo67ieZtG5zmJUskVn3zapnZg9RS2AkQGUjqTv6KBxtDB
tqZfetVH1/4g6doO5249cEn4FbuoVXoPugv+5KRwa1zmi928NCk8m0n/ttXJ2vDxcfubbcBvZ3ga
1zFsT/bwJqYlmSkSUsfazcspujlWkkpobMzyRNgMTlAOLt9sseHR99nul/VPVfLXtATmUmo/FQum
dx467xNzJN0sjAPXDL7DfvzIU6DVpWW5+VqQPGXj1zCNHNUbZTRYXjAzj6x+A/xOhkEDsygMyowS
iXBZ89FOaZxhgNtbQvF0jACtqVExuA7UpQzxRxvqESeoF8XZoaiGH+qsMEiui8vCHY5W7DkhD0ka
KVrkt6XJW2xwmVfI8SgVfe+k3HLSYtNNLenAZaoJPKufVkriIJ4Zi6MBubHB/yNGWW8t2X7PqnmZ
plsuUK9DLq+THs67UipY7XDZBLYDAbnOvzqAbHVoQ6jC716G9RuHnO7Ur4mRvgIg6tiV8BY53vSD
kd6F/UnFLc3NcMJSElUna36kOybAZ0iDnVnftKYcXmLaSuV0L/ocASb4jOpAO4cC1XyySb53KR3p
+PHb7lIokY8K74bZ4AMJfY6KvqMVKf8hDEDzNI3N2tWmfCbr5oPamuoxqYWz4WvxYPBRqpbbFyCy
6+iKRh253BlmeJ7j8tJm1nXohpWWR+EMa/SeAMTzoiDR2VOHa4XLYGyKAY0ktI46Xuda76PDAGqf
TDCF2aAB20xh3rTY3xqXtKx5iOyodosufakmvMNhFHzS7rxs1RxIMsaZKRs+SGvdYXdhJpPzsJIR
xbRBkfMYJ+e6NtxUVavNIpa7KDAuVpYKqssJNKnTy5zb8W2FVuWtvyZDSzLfzI36RtcV/ZKaDww5
f9gTpm5l3Nb0A97LfvqeTCxBWJ0p9qMy8TDaevMT99KpDROJSbZ4Ygz7OFo4tFXwSDyzeEiW/MV2
Ymzg1Wi7c2YD5qvpIErLkS1vIfZoLFcboNnGKDFWrLYVGGEgV7DMvVpE3tqhgeqnt2viRdsIYqGY
Vgol2MENBK6dYOtPi+QyFrTDVxxq8ePe94Qgqo7comI/yn7kpCHM6KEX6T4hMsoZo/Dwd/BGlzNN
Yj8T27j2NFCN0OJg4vE8jzlzu9k5C4ZGul57puivtHWfUgdpYqky/NkhcBdcjPsq7SClhjxv80JJ
dhiC1goJaeFowY9fGczbRkXfGlNq+c7wmfBW+YaFT12DRLQzGMk3NiYmXcxfLPygo060YmQHzJZH
DatEoy77nLMpeCW/5cLvovxUD8YcKq6VqiY2NnlEMDbOalWeHAuTdJbca/xpntCzfcYcfTPap0RR
HxuOPFotP+qh4abQGbdDyyJKkMSFPnEbGCvmOynP7ElUPZQ/lIkJLfLOMWQRt+1yR1ncnihr5NqI
BTQWxrZ2oEjzrkgUvDWwEFCZNF5WbSGRtFSnwFIedHJg27aN3pQ2v0kWjCJY7i3MbQYNbNuwqR7N
dmQgrDZOcRnGwHwNpoogPiTfehg/eGDZh2eUzJg0Hey91mcD/TYMCEZsj2cyaYQgtPCiTDpcefWF
w1QQ8WkNL4mhOAWOOm6ZRT5YsXUhni1YVsv0x8q35T0R65qEgA8eTacXAI1pmP2yUOqD0/xszGD0
ZsFXHUfLg8XeQk76hyKGo2Vm+j7PHuVUcXDNlJIoMTuLCUw1SLOBYist8sbQWFzwy/ZnkcbTW2+S
glWOsQKxVZrhdsnlGechEaduIKkLjoB7b80BqNMzL0poeLY6TBBp+aRMJhEg7WfaKylrwbAcQHcx
3dd3ND0+Fe16DHFqGrm77kCYMHE7CVuxbboHMrIRrxhmdyPpNT8x6XhLJQSlmHb7Nv60OuUOyBc2
RwyhCE3RZmY22mjhru5VnPo2h2VlFJEf0diAl2QT5/j7EvHS1BzSqKo+l0n3NVlLfMGRiEVfKz5m
/hGC4kCuh6DxU0XbKY54GTSVWXko2nsBKO4wASLY6C13hDhb49up8xZD7t6WUzhccztf7myKrAkm
ENtp8KLTVcXUvyquZd3d00vC3CAnnVoNxVniKjoMVd94SqF85H30c6mjd0tPyR+PeFTVEjULKfyF
hrTmpaC+Myfc4HGPqLywc/gxqnRniuysWuSjQb1CT8x1+95wlEfswDNtZ7ibasM+jU711UQEiplJ
TCcpiZ4FsgWlGYhwF2Y1jrbpKEf1nm8+36JfU84ahzj2GUqXPX1gaqsaLo9nftN1SB+pNm7RM0K8
jegDZqwdMrwNlElqHsLGQ4udjypJsVMU6maSbjjhF9qbSfgIcKCiQDLudoTGVc92rLuFkwBwsE9a
qTehc5uEthv29meYsMQ5XfJVJFATtQZ6mIYooIbFfnS0a46LtZ85UsNDwAFZ8keVnGVJw5T4dWhp
2oVRfAJKG25QdLmyJYK8HM7EccSiq4XKSryln69LVF5UzdqSLXUTbG1z5CxebBm9t6iN2C80Lxa1
xbWzpuXOxAAfD12znRVdboYhFudKMb97Sz3lxjJsqfO81dXSX+B24aaIt8TnsDvV2KBt2hoFkciI
ALcXVsErS+1Fd4IHSnygkSZoRykbhtYABtQaqk0D7WVtd+vrMd2a49ieo8A+VpX6EY/2F80C+WbB
4e2SE8l9Dud3kAch1SU2hw2DQyb7qq8MXX9XyPpZDPLJjth1IQ7uanI2UW/sVMHZqiMd2GW570z6
I0GUrVZpbjy2BALr6ACS8Kpr7UeXp09JWmOGKq+oZT0Krd1uoKY9ZnN212j1dwD/kiclmF06i0sW
2ZgyRzAPhCjOmKG+U8ss3VAq91JJrmq18KTnwq2NMtqQ1YZEzN6X8vToER0yyqJ8YOYM+QGJCVpk
FRFyxvazJS/qYcD1Q2x0BDEcX130m3KOtnXY+IEefSci9sfO2KhiGp7CZtil0A82FfLKysasXdht
P2SsfWQ2O8FQwXik6irZJqp2m+Nl2FW1qh6yCXfzRtWV6I5Sx96bHc4PXJy8cFhe+MSuHPL7PK+3
XYrFt86b2yCqiqPs4vp5kMawEa2NCNTFr729XOe5bLeNNB/KkF/iolE1GHMI0CLjRzVNXDxmphlr
xLpP6wdyM9soiF8KZn+7vDEfG2HdkLi/SXBFLlV+kxlPumXYXpoXzzGDhVSZv1rDObdKcxt1KZEI
q/Yl9jXuF31HE7f+SsrGgweVbIF570yCiRj08C3xKFp5tS3pzAaTt6fQU+VBh8UIL4rzJYTcMQyO
ZlWTjDGBSnSWmjw36+Ji6pvAMJ5jQltiSCPfUqoDZIpzaxJPsOP7wa4I0QfAogkb5UJN/F5PT3U9
XEQv/FHUd33Y33CFLS8Aom+hXHHjGAO3or70jC7A77U4NXrW+k5qefUy+mrmXIeMdYe907U0BgNT
lWCfVctLr9i3DihMzs/pbaDr8Q531z4oCj/TEWvZn1KV4NMCsg9Dn28OovIMC1srPEUgE4I2rEK9
C7kjyKTpXGsMxl2lsPQMZIsepva5N4t9/Hs4x3F7IwTHgvZDxbC6GfNPBLFtm6jdto+EdR0NTF1L
aewEOelEC2x8iBxUeNQPA73XS3JSoJ2Qd77l4nnMO+NnUPWbKBWP05C1WzVTftCQinBUAnIs5uc+
jPeaoXEGqB5MC8awVT47KSdtlaRC29ACPk4PqsPJp+Hu3wcxFAMx+4nat2+ZEG+K2p4wcW8lpP8j
6inpOBVsT9NLj39zJesLDSWaH7NxviUDd+SVOsslfRoG0mWjNf4oYsYrMw1s6VxiSLIv5YJ12ezA
ry6VuJvLXuN+NbvG0J14KWgBgkwi5I+AO8GGRNBeJtU1GZsXGsXBGlhNDz7TichdBtVJa+oTxeE+
ga3b2JAPqpYd7N6+rZWJ+BOOvyT7snpELuRIClDQyGgmOkptvSs3b/itCFISyE+0cZeHO1WbAaMX
rAJtccQHtXg4VV270Tjah0azpS2m9gjBb3STw+cyxhdLcvfLZwDkLaUv1AQAUDpiYpphnGSHIRGf
aqT8kF2hunXVlR64uK8YSzVpWp5vdWCto51nvu/bPsbp31XPaIsygX4cjdxkQk7nEfmcejZeraF7
zbgseZk6pudgSjqWySa82E6zN9LxaOKc92Mt9+am5JgFc1/PW7kvmwfd6I4izr7Hso+eTNUEcWxY
zX5Z+FKG1BnuigVe5EyUAEtc3WzNzh53Ts5l1U76k6VZ3UbJ0rMMxL6wXggNpNu5bQlcZJ8xQfNF
Rzwjp70OAfFZcVJqqifbCF5x7AoP/WUTq+9OFj6qw3SmutjPl/tM4+BYG5462N8hJ3WdyQThqDct
az4LtfKjJd6SF9imhvJMRupgauZ2GbO9TR5rAayxFMnPme92NjiuMHJXtDuFex4OsZNqZneamsGq
NeW5t0O4NaAGrHafqCSfO+KmWzBtsCcT5NTYHGYwsqF+E0NjcJuIb8FBmJp/JFqtuQjWIzuvcy2X
5HFpsivzEY63NkMB+DLbhuudPyR9QkQmfDTXPlQA+hPnQHx9PHBerWu7vojeOzXlGBv4lpNJH1vD
kxk0I3MUcU0npQfyXdFPELU06I0ZBu22L3Ex6Mu2nm+02P6cqvuGJAIhGD6ONRef7N5cCbswwR3N
o6tF4aXrlE1qWO/dSPVINxq+pabbUSCOWC3nks6lYTzaMTaXVJipl5YnqzWnBy5wt0TRADkrpnk2
7PLgEE0mr9z4MGTCszGQ0Gwm5a1v0puBRFOhxD85Uv6wGUhtUzhMm5Tz20GZhbVpJi3YkvA7Rvmq
gTbmJgYV7IVwaTaCAUHsfGk2a5MVJXsCo3fm1PeuNgjDKxV6dFG/kYmb7w6tg8a0yBv0uDgVjFym
rPfivNTuyiWO99z4qxMlaWKDEM0Jl/1yA9Oi2g6a4zZctd1WqOaOmR2h4cHct3bkl6pyrXpi0mUb
oK9O6j4KNNMHSQYuXXuTPS/OIhUPY+bJqGmYp4eYgLDoePvggHBumU1FvRkMo93neoKekyzmY0Fu
sHTjxa6ukyyNw4zC84ZrZL5pgqJ8NzCuMxfA9J5vWiF6kDs5sGYHL6jXppONLyk5IRHdjfPoqB55
Y3OFG0zmY1apQwemMq9uRlAJDAbVYOj8Quj1gXUH8YDsFDnQD0KOtUuU9wrAmlCTmXxCUDyXwvKn
JAcWli43QtHppiNq3NpmdVmQCz7qiqLzKUtCXk+IJaE+INz3oDpcWm91KoDDLNn9B3Nn0lw3kl3h
v+LwHhUAEkgAC3vxJr7HeZCoYYMQJQrzkIkZv95fimq3yLIl984dXcUo8pGYE5n3nvOdFmsHq3lX
f0GigG2kYg7sbm0E8gdMG+6uAeNzThZdjsOrwMFbtlKdjYmX4vEd7Ic0Fd6ZJIz2UK+NAyMhF9G3
1sktWjcUrnWfhxeNSDLw5iLdx8FA9rObZ2aa4ezBcGTAZJzwOkUDuGsnsD8bz1cLStlWPy8ZLdDF
1/0+GNhH0D82YWHr1B991hHnU5kU+G8z+z7Ix6DY4tiGc7XWLP2Y2ZOdXgydi0g9G2BorHJ4SqQq
TzIoWDSD293aQNdjv2XxD/MHu8LKbVMt0yVntEdzpX33YGFYn0lRnpNjzzzH3cauRnxMuR7x/BrI
JMHhQqAJmRPVzSJMDDZAnh6FrKO/z4nC2Bm0PDLRFOTvUYPBs4IVQLXIdqzgwwC4Yk8eYHOEZMTy
ei0icUKcO150mrkVdkGLN5Gf1hk57J3nXKrE2DpH2AhLTOKPOyCfL9bK+kbsBoUWTEzyIID2n2Jo
vAefzQEKGyLFSzSMviTzzF8r8hWtSroe6NQG9Yaqm/tpBkh056EW3sVjpA89jwiMbXBpZ4RttxcJ
haBjMVefQmyl7xzHas5ExCqD91V8uS5qvg6Zz9xSw1hOeTNXB+HoZO+UHlUGv/VOUgyw56li3aCi
KkghoAQ1liziN3XaeNMNax3acmFfE59EpLVeT86AWXmT8vQ/6TQPrrtlIDm6saL7ULBg39q1tK4E
tZ19S77aSLx4lH3qoRJdoUUvbyan8S6cKdKfCIxFYV/A8MiPDbNiJDpFFyMWz6zuE9btfruOM7PK
Bn/E98RqjeLOiudDUtMHhDuUIHuL23ykKJKA43LrC8Jt6DmV8AV2VdEDpFinAbuBj/HtlgFEUqMp
VHjtSowmQBawpe6Clm72NDbSPbjUL85Wz4rv7da6j+nf1xsrZFiMnbo6Bw4/P67W2H0IqeXuFVis
bRmMyUm1xXylw0acueHnCvPUmewcrABj70QP2UpGwuyKdr+6dtDu/T5L7+CIKMagBkXWBudRcTYw
xN8TXyVulz6TzRlPe5xgWptYCk7Qv0jimSYJ2qweo1OJ7fhCiRSizjBohWkjpCJzIFXh1pVlvK3z
Ib0KWUbqjW1haBkrwIUC6WL5je+14isGt5KEjbTRZ7qqF4ocUYKLLZ9KBA721L9LhBsIerKT/ziw
uPqgZDBR3AiW6Rxi3IxlqetPfePbl80yx58Hq/MpiVA/h9W0kpWZksCpg0jsm4IqPpVqZhF2nnyp
vKG4x8HUjmb2jSMuKr2Pilj4DegxYMB1PdypQHlHEeJcLup5fuxU+oAEKb3LkzHBFqCpeDJ+Bp8Q
DCQTvHjp0RGsg4OHKNC+tfQ6WA+LnoLrYAo+eaWyn3HBM//pJjp9vkcHBSkA6zUNF5fkJNzmxSzb
+NYpa/luFSnZKLyUZDebmtvynn5l9DBmnk212aIqDGGSNh+2diubGRXmOp/WXTcjhoh84d2D5rM+
ZACSyLnALO6HvalSQdfYVUIuHzjd1eXkRRT0LCsuLmwWvtgKKOPUUunt2Bfp5dKtgPBhbohPdhpG
H1baDGe+Vx3SnPJUMhLVWVMt+zBEVXCHRMMOTlHKOd0AUgELMPfTuyqf/PMRxcu+kA1rmcFfgZZH
Xv5ONAOVbUXPNhPG5obv7pAb1n9X9Tmyg2DGca+KaofihXc42rqb0h27C2Ds8V3nTt27JU2ohpZ9
dQUEDpsYvEbWtHO7NtSOkMYYBjBrqoIWQe6M4XVbuOAL57oRIM3rleQmXDnRvEm4X660p3t9XOgx
FhtpV+PtukhKp3HQelfLKlCtWfUy7So7WJ19DdPpwpVCAvp3Z++SdR4uBFXfUdrGkF5GVF+jAchY
IwhO2nTkszD20UEJtJqeYsvgdtJ5vGmwcRBsL9sbvwGMadWQJXaMzEu4y5w2eDc2JV36KJAZrlVe
LF8kkdDNXhi7alN11FutpIRh0TnEEk027yMxZhne/7IpPiyhjoiPQa9ytehx/AKkzr3LS4e+VeGE
npEhTx/zH6024YfJPoGYc8MsKa5uXG+Q3dGNtL0T3GJna4tGwMW5fQ24GPJYPtfnC2ai75IG1WZq
gvXW9e3uEn5WcrKZne4R6IFm+iEW+5d0c++aiv+/zW38NUb+P8+eGyM3695+yGzna4PXD7l0T0z6
z+0aldqr/9j/UKzdDc96uX/uhrL/B8ncfPL/+sOfurd3S4vu7Su3cm/+WoJJ9lf9m4BT+7/bIDaQ
7IwB4u1vvAjm3PAv4L0eAdHCsX3USv8tmAPhLpDE44igr+GRxflPwRyGCNfB+BAivcXKIoxe+Kdg
znP+ctHQ/9NH8S8h3LE2vNLLBRhcfeR6BJAKNoQ+zyiXf9FiehOyliFGh4+5K78ZReHufMvHuwkr
wT4LFPf/dul6PGfr0LjOpuBNH28LMVTgpO0u/wC3Wjr7sfWLa+1lMTF7MJNqwktR3Gxzt18/Op6V
iS3YpQ5+XjG63RZy2hpsi9kH1te7pCueWvCc9ysGRrKrWdn1eEJb+Dlp6oR3A/kOWIVn19h/dYOE
AdNjsmxFlDjflMPVgY4yP+aoSy7pzbHZMZmRCOkWe+cp8MsAg1X87DqFISwkkA+QlqUHPdUfxqo6
IGG4cUV1k/r9RwuRyjyFV5afXhYsCiOMpdNYQM4Ztr6y9m4y72OXcHmQS9i/Nm7nHPlcRqiRGBnm
ffsEqGfdEhAm+tsZSfqT7z5qlCUYmlP3KjeBL6x12ljvkSIfO7v9ovrgOrYmNFb5Raui9zYl3SVk
sWtBQwOax3IxgCVrUtXrktPAfAm1FbUiReY9ikWVBIgH09AGMyoWfsVbsVKgswLaEQziYxKwMK2r
U4/vAHktTreeKdLMO2djSdaQyrGel3UxXvXqMUvyQw/4hTnFU6Iwv8gWVCGdR6BaLMHK6oT8CDzN
O29Vh4z1bbmrmJ6s9gF4wgnV9J1XMFVX6UctH/FfbhrrUxIy+e2ac3t1dyXkQ0IZryhMcZLmzQoD
EO3alHwMlVm+dmSfhdTfECaal+loqDIZHGbILiyk211JrtEuHIZDS5DaTtbDoQF+Lddin/ntOeut
stwo94L0v1O1eLdeHO1jh7K0l+0b1q2kMuGhlfe4Vi+CydnmGfl8QUR9QDC5rqxqC3ufJsBE4OE5
yhQW4f5hzR/tsjw4RJvPVcBRu++HpL3ocKgxHxH3vfVZNsFVAwjvDBQ47r0bEn83CWLKjKsGz/S2
S/R+1v49I/J3mtfbde4evaCknUScTQihL7DKveO1N3THdh2JMTlRJHMuT14VIRB0BbXp64wKBQ6p
+5CUOGvwyWhiBmhti65OLies2xFLkffpRCtjxucA9usoi/HoE/y2CUgccW3rXMaZ+qTV1WAvAhwD
HPi10I8WH3NxwW+WeLipqHPPZOUFofeurEZ7Z4f5TZKNZ+4q8dcnhrJjH2mSw08rVQcgYCJW00E3
09FNcIik8lW8nQbFcozSDIu3Gn9scGLhcyTG/cqN6WuHrKOBJlwDkeNhza4KylR2W56nIdPKqZe3
QTufNPqHhlQ3Xr12v7HRr9kKs8pUXMdLenJH6zijV5xBe4aULkbuEMolJxt3ybbUTNknggatProV
K4yobrgcq/PZgQiJO2U3LulDISF1JmF7ly3ThSAMFu7IZB8tAKSJLp+lpjK4QAOAstuXyy5aWK8m
VvFpsTV2CwpIyHbLXU7SHNCegqZUfEypaqylpmgJA0jTkijaszoRm3pAxRd5NxOZQljZdy515tnA
LjPIKkOHOIc51EPuSDzS3H+x+94vIHAX+gyc8MaGKR441TGHspDRdzCm0exCaMoBVQIDdL0SdJVt
TK+zFe2I2tn6MjqlWJI7z2N+gGKgQPRHUfyKSIttO6CGSMvvzEF3lpVtWA0cnZ6hnRg6p7rzM1yw
mvUzkgkgpuV04cXLjduBwaz1NkrjrUZUB1dr1/jVpvbyUwIX3V4KedRdz5p4oXcb9vChS3tfiHHY
CBvoHwvEp1XDhkgB/W2wywBY0Fd26XKfk7BhOVe2o86FBj0ZFM8aEs6HVlCNKgB3ul23izpxGdv5
Zw/wZZWlJ4BYW+WtDywirlIv2coAxaqGGsQCYhkbbqeavtXg0w6Q23nRd3Ypvq9hc/AXwHe81ubj
IsVN1wGc6kLcGvOHoOgPUQXUpkuny2CQJ2Gjh0pXyudTgCaWY2OCe0ZR4LwPhjtgXJdmOJrjlIW4
ck+z90zm6nb0wYeL4NvcUXgmaDfIbuFIjYcFPSdGWJw6akNZ3HS7vs/xVV/N594aHIcQ8Rz2f54Y
fRqokdpivoYaC84M0P4cL59dmhVkF1KX6rLbaRZEZg3wwtf7rP1YqXb+ymz16DUPFDsOwGov4sK+
Uj0izS6ukDmADljC82BuZgZEGEcg2SbFsBcAg462zCibbz1u+4/pREnb1YSeHCcdJ0jbJhHdiTJH
9Ec+KK+WSDpIDSKhH8Galx9sqk6gfKmz3c6jonC1ijD43KRV9wGCvf+01GyahZBeyDuGhktIUo6V
XRXwOSFKK/8mJq3Q37ZOHX0VAAl4u6Vu9H6JKvq2VRVQX43LtHuCIwf8NF0SGqx5rN1mn6okylC3
5em4zdpouvSKPp/2dHyK584LJkSI7awvuwkCEF3tgUMfbcQ4KGV5ri+b0queA8edvgYC/vw1fihp
fW4WlbpbchrHM2VPJKoWdLqGszRkdXgIdBOHR2z5jrericDydvwT64sZ5OLHXpLUYuZF7mZV6G5R
htK122SSpekumMaquSwRAWSngppHd2oI/wyvqBX4WzghhXNXDmRl7uBodLgFpIW9PA06hG5LXyw0
VSwqGJewdkisnQhhYB3OEEu3oY/s+Hrt+kbuKm0j20GImUKkSeDN7dzcRdvjJaZfMDiAzbcTbGMg
ucDUox34AGrPVRoJuampiKfXicOEYsepwq40dXQjckE+zbnngA0f8cMDXiORJz8PgJMz6mXZqI7d
Qj1fzZQxtqnb0lbBNW6jNPONRqjqEuruKW+Mdt8jvopOVaDjG9Wnud7ENhORYwkBFFVwAJVvj1rc
FkcScAaIphN60wt8qdjS114T1DC0YEQ8VmouhTzC1FBFOSurc/AvzdafysC9tAZprcd2iHtnG5V1
nh6AE/QMBq7nr0dSNecc3OQQ05girhLkXrWCC+RRsikPgOn/7pAZXt1MBC8mR+4IVm6BCL3ptKLU
hTMF7uDcwjc13LTRIN7HjbRYq7W6rQ8trA5euxN/CipcvMh9Qi5rdCdDHFknC/8zCscowSUStH7W
wWUEtbiJMx++HQx5tD8W2uLFSHzrW27ktT0n8YxyrB97zXnPUtEiM7NZMBZQvWkvBI3yD96ytNN+
5T1DU2l19Qf8nONlrKYRtVZUDrT3SikYckWOKiUBy3RYxq6kCjkj0GhbUnjBn0oe0Y6gsXnb60r5
7Kw9wMQrjG61kvOCyM0qvM+6Jjp2T20FrZNtLzoirh2kgchHeTHMNFA3k1XIy6mjSL2zY0KnN6wv
UNpbzlAUO+pzHkt5VxOiIQaLSr6ftdA7I2bAfKcSaKTVHPTATMLJDUDQIDND1ipGmj+R6D4vAxU0
IATxNDHZyCn5hXlMt5j3EJL22FuY7YwyS03QZ9qYuQNJopxPFSDcKtfmW9Wp8WkQsw/1YqDHy8s0
9i8JSmufO5WQ/jtKiDW0Ycd42IGpxO/hPig403unSmVCKzG1HwpfcJWQlVXHoaSOs9OCKdOaTNMH
zyNGkfSJebc6ZD7vunxyn/y2sammx2SJUhd3svORpKyLcmT6tyc9sy7PgOpmmWn1WHcwNdfsMCZN
8skPHhPukC3qzAGDMcrSazKuh7ti1IIImgQT0iaUSfTVi4MMNdjaLzfLYvUVecyT+4ibWWMKyJFK
0Q0cTIwiUZQPFEvEV9H0BCq4PBnDDoR/+zU0Yeb7WGnqklXso1ybYDAxM3HwSKRq7tZtNVf9x8UG
PbVlziRJAe8dqBFtKL4D/BbfvCAJ6IComabghNNiT28vHHYNCaQeCL/USINtx6t2EGmd78nUTshV
2tFdDsSrw9lRa0MzBYoc3Us4j0AS16IJ7htkRcgWqfV+JYt6kNCXBy5fryRIrhwZrkKd5vJ2oiUO
QNpdoOXBtcIuUSLg0EpVgEHKWEPEiqiupfSsuJuCiHewWnLgzS4qVFot9QxuS6+Odz7C4UGARkSE
hLxaTIcFmyfa5TG2EN5B5UeZiiqO2MI8/aykjr45VouRi1MN2dqnpoNkPEkJgBRyGvNDC9H+vrS9
+o6l9PDFWqYCcggPcrYf5l5DnmEgD/am+3VqSq1JT4lduliEvGvkDqGfAG+qRnrWnejgy5GJqDxo
905KSxaa5E3bSH+gOSgsuS0rnQGKifzMezHJ/kulnavsq2665nv/tnDza93mP2/a5/qh18/P/dWX
9u0n/x+WeEA+/K7G877O+udv//bQf+mfu18LPT9+76XSQ6/1rygQQvpBKMA6eDY2x5+Ei8D9y3fc
yA4jYoZeikA/0/oChyqQFwjDtnBcCk0/6zxO+BflVt+JKA8FThRgdPxHgesncoHaGKc8eW5+/ve/
0aq4bbK67/7j34V4VeYxW3Rcm2kZdXjJW+YH+uCXMg+kPg1povCfQyfuhwi1l9dCfGQRl62PPsSj
4otnaR98v1q6xdtRlfHTmdd4bD8ltfag0zQuWuDzKPWXYVdEVq2Q41VlhzKpakHxA9Tz2ycwh/nc
7DhXZc781JAWnplxLsN9mc5B+QWNaxszxxNKXicyU63YVE7WsSte62uKMI5NqscuwcRZ0OqY/Kq6
dIJFsctJVTkL0HNR59+tbmz4nV8u6f9wkl5bRz2CtSLKbaa2hgec0/XGh27m90Mq0/CZ7ALibI89
RioDrhw7HRzXLukRG9DFLrPvJWETbnz4/ead15AAto+rNsADS1ISV4qdeV2KI1QsRLkvEXY7haCK
0jfU7syD7FoqP2gmZ7rfIeakW2ta7SvS0skThKZsHW+VkzjvZVp3VLMbUhuc68gPFT/7/U6+tm57
gY251wPjYFAKkbktX+8jAgDLTbWwvkkwCTA7kpUhXx2wTfU4JWvdS/m58O24/wOb4821MdvFKB64
1KddQ3x5s90WWiguIBF+SxbuObnB3FV2H1MvdusEZxBgwRtCqPueNmPauPSJf3/YBv/yT1exOeyA
qDDgGfBBQji55rT88vgk+PIse04FjpgyUBQzJ6QiX3iQrP6EvCEokUk7jXMFQX8ZHoqONg1qLuwr
nJR/dU/Ih5RYnEkFpWbrvQF5pAE6yZwKxDdPkrAxHxZHrk5x8PU0UIuBQ+nJz5pKras2nQwCiUuF
HGKcOBlN0ekPV+V1XhunxXehNvhALXyYHr54c1V6Gh45xNL4axytkA7OGtVW8bJHAtFFyxlvwZlb
5PfH77wZydgmoaY8JTyozJYpkb+5FKjpfGK5oGpmOqioAfWpeSAqghtYNCEb8+iQZVW3oFaaIzzn
aJyh7A0PVStR+uJu1fVDVKUVQQXIULV7X41Z3T39fjep3b+6YRC72eRa4EMPGMOFfDOWDBNB4bZa
5yei+zQ3gT0UNteHyq2AMzprMVoPrVso89D0U2O+ZG0y/OH6/O1kYRDBDg9bwxjyPYa21ycrVC5C
bhK4n+rSR2q+zRm9VmJ+Frtf/AuBXqIgdgWZ0JeKkB5GVA1h0fGPeAYtWrsoHsSPkX9J+S2yXMrx
AsJq2/wJheS8fcAM+0mCQwpClytMnuPrHZ3FVLdRvYqnDoWPVe1zeq7lAFi2J/N9O6kFWTsF42rk
ZyzPq4amcQE59QFDbnzqWPHAhKzW1V4uqlTVCE9qSkz43gfftsp7WUXJWm1dEc0Mia6VL4Tp2dQu
+KvG2Etz/ffX/w3UhJEKHkcE7sY2xCOfm/X1AXFn1mqsx/ZzgEEop7YBAoFbMY6HKKI+uAYWQ3u8
vIye5UC2BL15M5xgYw350Tz1QqrDMIk/P0Pe21GcnieTEfqqjkse8N9uC2LbuypOm/ZzS4VWK+IY
itC7QmUvlgvRkYCG1oBS+voIy3OB4zykelLopm13kveJWmM45wiq1kdtUby8ph5hJgizN1ZldFYM
vrk8TScibqGFzvN4T7mrWB+J1wAzha20NC+tjLPPBWrqyDRzBQ3B9TGs5plrx9Jh4QtthYRyaOsz
6T3IYDDXDhppxgRD/dh8FCZMpSktzkg4Nw2TB/Y8swACltu+9aviy9xJ2H44mLQzPsAuXvtLIm1Y
CrB006TXWUlczcfE4+X6qQ7r2Hsc7dHhJgtCIu2/j6pumKL8/t54O2py9iGUs2wSXiB9YWgYv75M
RLzUCdmW5efVqTpNlofRecCJJ/y8PME1mBgofr/Ft6MRwRZ4Qxze2w7TjL9tsdNorqdKTJ/ECtYd
FQNuO4Y/t0MzAzRiVL78HEOA5Cac3KHvkquAgYX79Pe7Yaazr0ZFSG3SxcqLdplmI7Pk10fOKh4R
RiSrx8qrq56gESjz1nOjUrRHFymNDGePA51UqBEmKCNOm/pQOpOwd1n+hwHEaZR5bqIuyjgkgUHo
MqQHNtGZuadDiVBQ+evcXHATUV7M4W4TVeDFgOd42FOb+7AZU2YXp5gQafPkjygrb2gHkLa1EYUW
8/gn1M2bcS0UpocL5c01awLYa2/eVhAn8aCoLng/DrXNJNbXiMMu3HE1963HJMtwHiYQG6j+wIqp
TdL/mNlaAADMUzFQPYgfYhOeC59d0VXVx6x1AQrvc7V2tnNQJXYGBOD+UvDUxdjSuGGRJlQ8nYGj
eIz+cBENSeWXuRAlCNIyWZpIaEnCAa3w+iIqQSB1k9fu+xC+Oc8WmiizAz0ECvPo/niOIRQt7Bu5
keYRZ6w0Q4puFS8aK3WYxjuzb77VqKIrvpQRmKIjMlpzHhR5pfI6xtK8XGSpMIe4JFClsWUFWhza
UI+CJjPvCw73D4f2ZpbJoUWO8FyHR4VePfO914fWz4UTlEOzvAd/a0aqXlNiuF/LNWu+9nZYkDuD
XketjwH0LQa3ykIkqWlDVfSjccdJp08OkbCG6T2zVM3pQCkouPvEiPj5e51ZEbeYN5WtGd0Ghs0j
VJOJYa1nRsIGsz6mdrxljeVwKqrE41T0fZBa1MnKIeeRSCOXfFrqdeb8mKGwQJjw3+KF25cL+etS
8c0zGjJdYHYVuH7IstP+21TXmVYs3lJZ78YqaBgdXqa3bhrO0NNZWaZJ/adh4c3ryGwSGYLtwg/i
H2ZNr0+7jXTek+0cvOsGhzukX/qeG4p3P+fHy1uv8fc0Ookx2MhSLJzwcqT5jjjMM+P9pCFt3wYS
pn9+iHsiyu9ZhbjjvS4bPjVXoFTv+7nmRfXzsiVqwlpDAy6seVZ4iszlgGVqLoSVEz1G8X/Jo/He
bipEC2eE0fFuKmRv1qm/P9sAGN8+TtK8BBgkHAfr5t9WVEwHOyux5+Vdmi6I8Tb9UAgy7qi95dfS
XT297FWqZRtuIteNcExpTTjWuQ11d/Y3VMOVBXGisryrGJyPwHyGIfErgj37OMWDB72IpNPym5eX
q76vGlnBFl6dcrrxRseeV1RCdQTDQTF/7IbDBKJvvCbBkhCMjSS/0rkUuOHoKtaQlLb53A9UFJs5
NGlPANO0R+j8XJAKvxlXTYoKcVB+7uGbdp3BgybZL/Tm7NkZpuGM/gxCP+ZvcYIaMA2YmUEhLKd1
ZVnLrdie5oIW9EaRwyEPYwRBe+dXOHrfTfhcs0dSKpCSIRR1HbI6vQi7uUz6zkhG3KnYJn6ZHMEB
9DvV2NN6EUe1bZ85eEHdA1laYWrv26KpvPeLTxCS9T5q7Hl+hxxY9FcWpnrrnjdGMHzzNZ3J9yt1
ZgKs2gaybHdHJGZZnMUZ1Y3D2nhh1WywuQo33QZ67VT45FR5WH+j+dGM845bZVHP0dDTCNhi7uuc
/NjHBHyFO9YBfinP4ooq+XXkBKAuz0bZul2ZPqch+R2c5dkRofaAcDcjt/Tq6K5N74S0e4lTq/aQ
tZwGUnPS8rLGn60ox48JPbzLyafjk+GEqaiP3se1KxS5zl6ahAfuFWn0dITK8VovuzCbIprZnlT9
LoWIny8nSJBWmp1NSOix7BUEvDHA0h8Z/I8NLRW/O3FzTBa9fcG0xbkeWmZdZNQsIpwlor8g4Ev/
8k38gyU/syNW9agdKOCqp3VQkTsSP63bxD06s2VBj1hyojSDM1SRDtFZqC3Ne9HGZs3hJAIIi/hC
51Pa0Tb3U2xLNwtF4za4RUyN+vQQFMJy21NBok443hA472cQtaPI1CQC3ftp8RgkcWytFx62Ms6U
tSiG7CtGbZX6FxZhAEF56WQqc8rbPJ/yMN5POQNBsm8yR7DvDFlml5bRKm2CpBPIYHR12yLX4a7u
bWyOH10olmyvyssoQhkS4ijSLL05sybGmzfIFhu/+SPsP1OWDbETZk7vpR1Hv21TpxaYGtLJnDEB
9IEvdFl766Gu8BAzTRj7BKhWNNHfs+nzMN8gyFBXfK59OdS091dOn8oD/se7hBjJaVOmDotME5zI
dXFaL3X9Dw6gcj5YexFayB1JrZpLYcGxTr1npVjQKHKGSFqk8RI6RKNvszD1B7RfjTeo4bHP6yGr
OV9WujZn6bB6DkCzPDC7DHpZt+uD5M5iC4IfKSSUUDv6ndSWufL+YvG9EhUq3xtHoJAZr1hU6OzD
WHdsdvvzeDTdDfVEwS3le/5McZuOC1oesfWmiALQpg1Sh3Px8+6JV7zk/Q40jzm4uF9+nIyBu4YA
iZc5buSvvvkvAW32StgwpR9+nmrr5eP/OMkvn6NS4BZXQMkrdsABvjE+FZlsM32Wkc/CQSt3ndlW
QpE+sx9YgCdNtMENZy5Us449txor70EnJ9ifCzobp0jHRd5gAW84S7T0Sz7ittTYNLwXgVIfv+Ji
Jr1Ac1y+WRILrJ6ilzMIBNHjCNXLMaVuxhpt2zZkQTrHBTcFv4Z7yhz9y+0hcXpyfiSIHL74QWkO
foZIxn2aIOfn86mXSr65NKi80verlZHsfc6RCnN6X26kdVgG9pKDNH8FKXXH76FpFNxdXZ+aXX85
oZDPV/6jKUXjgTq3/brIT6vrw7w/S0wRyYYzNjQ80xGdQyofJBurp2wMXPXkSDLiok3nM2Pl4PXI
ZPemo5Zt/qBLMw5q+phgmNuWZNnykWr1zf7TB0rS6T3iTBDxhzoJ+bupElDBj0W3BA7GxJd7BckF
DaWzn6c8ykfN7syZICRtwxugYeN5mxW850dHrdJ+z8wtDwlNVVZfZ1u7S3BFbcGGNSyZEDpQ2ywp
GFCy4TKlwykgCJLHeeD9yveKZZB5eCiYLM7LuYi6cm6OJNrZVbVFAYSiCvJBwjrfiRzgHXCGVMcX
Jo1+eQ21kH8v1UTdzrdxjVsghchpvh6LPqYoQMQLW3fSpBkfaRvOrALiZTX3/hQxlOeHWSiXESbU
aTmE+7LiFQs63SLhpjv5Ea+q+ZMt55zxJimbpiiOP8vJeV+mGrtuWrLe/bp4HSGvR9IlOR1n4scz
gy6u5IR1RMzH66NIw2bq3ysxpZPETPPj0Oco6ThFAuxLwRFh8e38PQh3ounoKZPDCFppbs1dQ73K
3OIv9dOwK4CbbWDdmuPtswxXMvKqRfF5lVF9tIhgWqkrR55bAHyiZLHI6kpgyuETcnHMGpZufMd9
9VJkQTRZQs8daqVj95TEauVvrC+lt5hlOVVD5XsFJUpYTSx9q4q1U23in0rWoVUhzfPUI42lCJ8U
Yc9QSXTLwjuvWxhpQDgLVPLFcUASz/nFuFNQi8/LOuHX9YJ2u/00MT2LrfMp7rTOriORmyJlM/C6
uwJFJGR/51HGgoc2xzlpNgc5tX7ZEXlF2AJdeopA8rOXCIclOS9DcjI2q+WtHBUkY/PaIObK3G7a
RYzl7l7OZN43VKJFZmdiPJ9WH8rcHaKuyXpAztVTVVhbFcnPjLfcX9bUrpyB3MO8xG1EggeDP8tL
U6Uit94UkOnvNFP7WUZLqpwnb4bZfy2lapf44LlN11vfp8zJQWfxRhNkLXYl9W+i9koMv49UJKei
J9xE5fiqYn8RtECngLmN+haNiEbcT11Mx9k+0/gzK6KUXJJ9HldvcAkYHXg7gCbvHcCvtO8DPxqc
gbu8yiN3O/JNBBi0gelMzbufR/JyLVVLkDpJfb5YzGH9GG7KcjTjX7QkZjRh9m8eXrLJzCeIHeKc
xTmIGXsDpMbiE0uymA/GgupEtWflbnobWRm3PMoJs0W0Nv2CpCXnQTVPZVSZn/y8ZZlTMhJFPs0e
WgA/SvBmOLWIrEGFJgKoitoOb4c0SIg+mOyagj2qhThyT8QQm6c8sVZTDuzoE/GFCFFGC7Xa3N+e
Tf/hmrql2fOCZBIeipcN+ZoA9gcghlzslxVbneVrgO+rbgfvrngZsIjqMH9ZhY4pRmNHM0XITkvt
ebsqqVQDok9J/DADalqOuZ/o4o3nmZuYaVzqzWwjGEuzW8OPB85qCt4jUAEG85C35G7ySNbTbO7J
IF5xemz8tKsrFNM5Aeu4Rn6cEOrAZtArIP7zd70Of+9F6oqSaJnfL6/eLOip5TA+cAe7DG7S+VtZ
Oe3pIVCvdh+I4ZbsdZAkM0/D1DDMKsszTxAWJvN0jeSOsO+/37xZuP5SKjGbl6ZXYyNfcNj+m4Wt
Rm5mTV1AqeplaIQFYp4r1gE8Sb/f1JtCE0+THdg226Jkxb+lWdb/0qGaQmxqMVPJf9wjqMjBceAZ
9bybADYERxqRuMIXwkS4wo0HTc8nhf7H4Pj7fXldQvBtm/sndLAvoLk0qGD39b7EIxIMMoSTh4iu
mvyc+SjK1KHrMIsTHcTU+U/n+e8bdCPoE7YMcYFzrd/UFYtUgzSpiGRXc82LAop71J+CBfYIZc0f
T/bvD9B5jZQ3R0jt1gQauKHr0I56s0FcuF5S96W8/zliIBI1RXsEpQu5BrPXhSRztvGq74ZJLPmu
GmozngvQ8g8WAg7eR3/Yo9d3OnvEUirEWyuCyPco0b0pNC4RttdgEeq+fHmoJuZ1POPzUMSM68QN
ZVyC1BsWnsxI8HJgamGlZkfyVqhh/S/qzmQ5bmTLtr9SVnOkoYdjUBMEog8Ge4rkBEaKEvrO0ePr
3wKV9a5IXZNuDisnaZapUEQgAPfj5+y99qqvOdlvrBxLNIpYlpZpxVJf88d5PgLtHE8G58nV8GOe
Vf1YZn//JT7/jAtBRIVjysRE0zT8Dx/vG/bdutVHpT9HTbqsTAT+8AtWDemO15MiOvP0z9/PUvkh
l39s2/50zZyRaoQs3u7897Y3hlGdeCqJVfgnZROH/6i1hq9OE5qgs8jCzaP6y3IAmIdOdB8nbDdL
FUyRvPwa0H94LoqmXjaM33/Bj+sP/VmX8ZPJE4gexaSj+amfOUzziP/WSndOocgUjhNaWuPZljww
f3oEf30rfjrB2EuYnPSdz0tdjitmgl+Hs/p9itVbdEe4j/Q651+//1Z/SzH+tbDildJ5KxeBzPtg
HlTlxztFVZnLOHHUbCUm2ahZ69a4qBE6/E1d+b2ZC2boUANCequulwczp0WvtcJ2CU/D01N24apM
Kzo/J92k96BeIXgLw3I3URtY5TkY41QDbxLojJyeGgRkHIMkwOiiXuekuOtgPCCqNDlEbWLIyawe
icS1r9wf87wUtKZiXAZFrtXjRYoODDsnRY4dw2RUE6QaOw4ahJn7mQIghRiHHwWKo/AynPE/ygoq
dMFmQZAwD8GPo0Y6qCzdQ5TrLN0cDZcyYOhxPSi7EkhDdi70jj9AiWV3ztkgqY6/QPmxAlYMR3na
1UpoSPtTlPpk+xUNBLvYtysnSzqcMT9aHjXbJsCtH4XM+63KZG3g+s61WDZxp+7pLHG2SPGXVqLk
LWG7LpWCyrRiwYeNoFXiLf38LMnuDcpe1zjbZDSb1R6lrrI0A5pe0mcFCrCcw9xhaozaj9Iup+1K
B8ZhygA2E0ZhsFKIlMU16dUG6iH9yq3dyhnwcdqmVd9Zk9vP5R3zhmWiRQ2o6va5bBuGCHdxRbcZ
wzax76a7iXA+g83KNYrO7xNHz0YcLHsc9GeNgKgWQGYOgfQaC1qS6uukaBSIIRULxwhuoo2Ypa8L
RPO2ALyqz3LCK01nol9RmmkWjEhEyQP4g4Zkb49x9BBzmnYhrq/GOFKbralm7fCKZzWdIj8wKbgx
HDlFDt+NzovSeeLHyO3vtahmHh7aJ5TWDgeOIspsvaOKfq+zaHwvdeJUtMum8+PWyN6rwQJYJkc2
6aKIqbxeqnZOhmFDvAYfA9q2js9W6d07FvFS3FaFq2SbPLZCy4vCcIDPGAN+nOIh2MZmb+xi1Zj3
OQltOzoZ5Y0jbVTXroW/lDBx6DhmL+8CbuodsdSYl3n6otdEYm0mnb30R1eD6UV8aLvlsEtLSS+s
Iwntz2XK41gMlX2yh7jyHTPC01CritwkzmiukzLuLucka9U1e3e7FpMKxi9tIB5HVXdLBEAFJUoJ
j3nftGt4HeMK7QuB3sAR/MgdxLVTQSBN4yp+i5s68LMIz99kFoVvBW59EDOh9VNQMAUuKsvkrxYT
lNUET/jAX7kXnMde5VjCLJqi4K1202ybjhomhMnFDhYlanlbmfTmvYwWTYN9rQzvh3EWLxnWYI7y
XX43CD1eq2RIH0zVRaRbKopxMmnTbWTbFN/g2ATXNA/hQEYtiA2NUQ/nGa3SbnodvuymmgqSKpu8
vWl6k4YDS4HfIBA/GOCfUs/KoZIGjhtEAoas7k57FAjd10ZHBY3RrWo55sR5NHlgVsQ30VpODphE
gT1F4q3lm1qbXI+YPTkn5QCemlarV4GIyhc1aarT6JjqsbG15Q4N0GcvmPfhMFLOXqhO2u/pfgOF
TA2MTILV7w3wKLrpmWQdnFLoCp+Gqh6+1YqyRHhr80uDDlpHUVAhH5znhjs3yhZDu1bKjvzbIR0P
dhcSdKgCezoDpWEh5khFuLKRGQcTck91kGMtN3rV6Ucrg/FCp/fBGqavKnmpZ1Pj8enhbPu0FgEO
h2NOBLU1lQQ2O21xrqD8PxEmQk2mMt4Ol1wZNBDpyiEwAHN2Z5gvTKaJnNIBLpc0Cjwdl/Y1JPb0
uokwX+BZbMP7OprqRzlWENPrsQMloUkwWQmfj4mroOfGgzdGMJxGMVy5ehNlq2LuE+yp4DwY8uQP
BWE+XoUC/5pYV7GvdClWnVSDA9Ac86UR9nhK6Pf3jB3MjjfFKRWgkudE2oUnTASYJTMtdV+kQlHj
C+oz8g+Tpr6yBzvdsNDb9sqNMRO1WhldodNB24GE/l4vi2rbd6O2TarefpFGcI+vBYhJnQP2IjF0
AhybhzBaQmsbYW7q1pSBEwpfl7BTadZMbFMYHmrU93vbxdVWU4dqXug07j1GGffVGCvjLpEBIapz
P3/ruMH93in1CxNhwVZlp/DrsW5vqS9JXx+K/qTIJn1GyFxsjQzWyKqgnXyGEGCyl42sSGoSgzRs
LXxlDoOZVdUUyTa1OnmPtsvg8/f6QVMLvKW20TzRl6uv3CKSO23K3Ns8l/MxbJJ6PTosuRyD8/hc
mGp7kJ05XBVNICHLCvOrkZIm5un11J/NKefhoad1qRltdxylM+xjbFYlfRtRbAM7Nwlos1FY0vZw
97Mig1MQRPJ6ho5+L2idPNWzaO/Y8AHRKdK5mDWlRcNk41ByF5MBXhVj1eYuns95Kgzud1ls5lAp
r1Ja8FfhWFaAgSrQ5XJI6qeq7Uwsz9Y8n6RrdkeESindgbyEtzGDJ4rCfFwbWIh2GjO/VV/N5qXo
Q4POvIQiE+ho0E4TZu7YXU35SK3rOx0tbXHCv9A77VotyapvASFUwWlQqhAgkZadFXMqHsB6vvCa
kEZvrD00ORVM0jnJeXQT5JdWhYfBLSsdlEfQQSCKBvUCqU93H+t9X28jnUxdvIKag3mwlEQFqHnh
HvIIMwdzXHP2eubdgLfm3MHS1oI7zQHAnkuFef9xUmqHa22rQytPAHQY9GhE+Q77wqzzS2M0IcDi
oq5AQskID5hbyZsEi2q+ZuQ7Rcc8TkuYRLKwECFCOoVehNNivplEITvgxZQequ/WYwl/gatWDmF6
wKpkywxU3QKFs3Is8Rd0S4AmGp0W3g3ODHsL75N9Qq4XaP6gUSIeWw7i7YMFaldI1hFZtRa4Mkil
yIqgaROqDUhGLcCQGVOgg1sfa5KhDjqLnboXJhOBbZ1NhfSjvrG6W1cJoRkP2Dpc0mAUoEAE4pru
eBsbqGYgR5rZdTlpyrwdOGgmK9WpdfU0QC8rVkD1VOfCyVhO8VvUxIbR2Trgv8e1oDnpoVWmsUku
MxKy3RmCaQ5NmyRSFW/hotKqdCu/bFszEa0/2YmNLbPompLnQTDeXHUappS1qXUZvnhwWzbkZNq8
qxl7Fg6afGLw43RJuiti0yrXIYPCizSmTepjjh93RmhqwreFGjm0xBKp7dNQgqSooGdNnj4w/bZb
vT0rljtClE9g+XnQcA1acfTsHrRKkW+9S2liyGrSt2UZaAZgk0jvFqvrGMFVYTaPFA3SWmTfwGgt
yTmvOzHBrWElbfkDwMTiMf7KIlQLGwM/jkULdvHortPc0ZxoXRFEZlmQt3q7u2eYSw5QUgvzJez7
53mOwvswqp5DFzS2xzEhvx3QdqwDEcityuaB072zJeMvZz5mk56dpRF3mz6S7qqqq7nyHGSalZfn
Vn4ri8z2pYSkD/LJZH3t2/xri19845SLfz3EFcqEUagrbWyG2p/ZbMwrCGTGrYOASIJbXHjResQN
46GHG940zOfXVV1gZG0cJzw1ZVHednXThvhLQmK+lvw7kF/5iPmuTGrQR3W2SbEocgpVtbXbRmTM
BZZyoaejedQrhpZl2DC8djkW+boe9C9F53TbedRxoYNMyHKf+EZM3pVmg5FPxYB0UZL84DaDOq5A
BEPrthswnHg/A9wDCCI7wNt8ufVEk/t2DmT8FjD3rrcJ8zVf8lAOgF9TeWaXZ/PHNJn5cUJ9wUcI
bth14k3nuDbp6FUEWyDUnum8jRtEOy6UbzffOJWTXCmQjld9bkePapHfZ4vRNOTgtnH0IHkqB70l
b9YoyydDhY3Z6UYwApUYE7GKaY4egooM6TRU6XATvbHisGtcEuDQHXpcW1/TyHCeMSRrj6lmDKee
ya0PcqzcG7SMH2i+Q69kTYMFjsG1viCoHSgSk/1huQnNr2a6HIZhMSy79ghet+zxBZIkHTMIpZlc
2uTFFXG5aiRUHmZNMzbxGsQzuYgZ64hnK3FiXWRVo79GEdRXArr5DF6SOZFYpfy9UIFs7oloqqx9
bne647cRQk4SFdi+D3lVtl8qTm3RKq0MQ31m4yVS2VXE0O8ANttAgYm4iGtLv190Axtt7tOO1AQF
8g1JU68dhFe2B06exM0EqKHKwDJOjO7kscJ4l+G/pqQ5jbg0X1MscPilaTNCbuiz8WvbTjwrPJSc
07qKLuZbz9Sq95jI9UQX9caBJjUWtSEe8V0ustFvYFUW9KQTtUfC6SRnWcqR1ocVolhrpc7R/Kpz
bz20TQZ1v+pHYAhGA2yTYOpzNzjaLdM1QQo0kiJ4Qe0QZduBourA6lfgEq7J7qSUcyk9UXEo5ZKD
pSkkMSxKvClXLXCR8LqJKWjQLJgEVeVRYqb9JuxtRik5nIaUIg0qNMdYoGJTHevU1EYRzI8wzov0
Ui+1ofE5VQQpS5prQy1bSa0Ls2mrqHpSmJd2B84N1E8dGy8ZslECH3pFjAkBHLIg1uQijUq7dMHa
8WRWBBNgq+5WDhuuNfkR8yss9R1qbhPDfT8FeXqcBN4xdYWD19Wqq6ynO2TgcQ87t9vIrqrjxzBM
zTL0Bx4Vxii4cQgi8fqxLu12E1KrFfsu6pT8e1M3I7leEfqnvFhD8tPS20AFFdFvK4RSbeHLyVTU
5CrpqpTfwVSQSwFG6DpmALBFcWhr33LFdVSuY5MUQBSqaLQeLaZMi194adYq1TJwaDNi2SGCaoD0
j66LVYeRK+s4/Quew9l5w0erjvYWXfXM81ZrjQtluRoiYA2FoNGlcLIlGstmi2A5bh+6iIaCOLUU
lONZTVx1Mldd2HR1CitX1fm12PKSMnk1REdUOEzFtpsKMBB8PbgdUPfh1CB6MaCaG61VxfbaRqga
E1vQdfUE7NWIW2oczg5hvYFNBqEemR5JNKiQLnTEXJTu+IO38wRpFdefuY1bJ8eqSxe2p5Mar5BU
ddlgrsNiJM5mXQ0oblx6B0UpTjOln1hDDLQDpmB94MIL1szaNdcOmCtzy9wvf6hg3d8rqGsAh5eY
zzyz49lZozbJ39QipcpC/R7JdF3apLX5vUSnAnJFrxk+znY3vavsD/B2egAFVr+jDxyfgFYaq1S3
u4tkSa1YV0aOWKt3GQRXSnabuOPg7OF+wM7ArDuZkLqGtNjKlgDydhTVgINW7dO3albJ4gqkmZN5
wj7a+a0xTzdNrAwjBQK8EypQToiQXi1rK22zzf0AzP0rDJ4ROJkWDrV2I9I4tfwhLoqvUmWADQG2
52hQgNXjNCITLVpTTshm10VW2r+Fyrh0XKio9QIAYxQC1w0wbW7yThOIc/TaBauBVbxcm5NKUhrE
ZQC9mak1KyfQw3JFQxE3NvFwU3POha12vq5aJAYhfUA24ckKld0KTUfdUyBpOroimlvnkJN37pk1
dfjFyMANiImROmsntbODEoLdbRBeY65AW1flSDf0qYNaUligORyljbb4FvhhnDFUPANt3a6ushrC
Ow2z1xnBAvdG4F53ilryPedqY2vVeDXxY/tw5IW7TtBWfFMQL9E8TKrwBCxIb545XA7RtZPkcqm6
DD3eUcHYBwmRIH5liTSmrdGbyU1JatoFMsnwLYRpVnkC1CdytYAgBaBs8RL2pQ73YrS6q0FmEV8B
GxvTYScvWU0d/Phjark3Gu1Dh7ilcthrNC1ifLJh/GUwTHyE5MiYOyzaxHcO0iIdMSw3rV6oj7Zs
cPY66BAjmc0o9Jt58rAcTWfCs/XY17sGQLWXFQjk3bh3e2AjcKCRioPQWQzVIx+X4DmkEZyGV1UB
lWDDhIg5q2pgLATdbvQsvQp+B9DflYO80AhhBHoghZoLo6u6U6hrPUEHVlg5G4QQ1d2AAR3VcQtA
30MN4DybMhKQKijAF0g1FW8jTEHCkDKBqrDTwF3c/hAifTb0BOUV7ZKrOacD4M12VdnrtEdg5xuk
Oq7neuQ1oYWcDtlIXvm9UX0fGqIC9aAZVzDspyeH1aI/gjeQAI/qXtw0Fpl2vJ1F4L2Cpudg5Hp5
YWSBfhRRljrIhAKYFlIL3CP4Gv11yuL0MCpVc4VWD84BoScvuGK6gjmDs7jbrSaRMM/NePK7YQJK
kknREs4WxSJj/cXOfkw0fbI2rQ3TUYFzP57pXKUGzQCwquAzcu0pdlE8eDlCjHOJwkRdO4M1cShw
dVwNdaCSKJFrSXSXWiN+aPZNqjrqcz/Cky2W62ZfDsZAG5pUjuAsstx4rFFZLEm12ZPR5OWjbCEx
RnFB7xFFJUKpsOeWz+RTqAwElKXNqKwUKo8L2WHvaei7PBdhp+xlwkPtyzh1LtuOlLvWwgPOiTw9
0RdwYECo4oGOcQz/pwjt10qfjfVoqs1NLyfY+k3Z6qukF8NSrak50pmCFo/TNGLXGFFh+7NLToeX
x+64LSy9z25wy8a+pLnlS251c1UbVremfNFIsS2B4cNOeYyCaXx0oVJ4VdOpWCetdJ2LLPjeoC30
Tcts7wXl/lYzA+21RIH+qPISMMmwahBaKY94bsTFyJB/W/UtTx1OcgTK7cJIngKQO0Td8BzMVy6U
Iioazcy37AfQfDrRgAN0EKfw6tNQw4hIaHb4YuSgUuMpnr0x0gjPEZlJFIFh5iuTrv6+qgqNURhK
y9Qwvk4d3X8JP5p+kHxlg0rz3mcGjovpkRNtmVc30mxK07psk6hmlW+IOkebJGv8z4gExom4X2YN
DBzLS6AVi0dw0PFq6L5RqmMb7dUuypN5j5B7au+DeBysr1ZhluQflSJvzVUAGqRVfNFb5iBZvFLU
LMy00EckrhbbhAC2tTZTNgp1ilcwhKQ67rtppIvp2TrJkqQmDuLZLoqWRQUMawYbYnCsSLV86jx0
Cr4ygQFG0GKisUKOTBmPqmrCC81Dg4wdEOTUR1X5Ta2VyWl8BpoI9dZNNUxpxMQyDlPUQlUYLCJy
7sGaMUiYhLNaX/eGaDnCxMZoS/lQiiHoE59BrODch2UoHpNzkiwYcb8BigtTT62Mrqlfu3TutQkU
c1jF02ooTUoyb64iVoZdgE0ycVd0rJdvAuFedbNtFI69U3/plHDWAS4EIuX/oYUHVE1GZcOB+ZhM
TZCBRSI2nezGP4znPhpEGP5hoHbxyjLkRKaH8OHjcK5QOXMkY+V+VRNcJH9PvXU7tRg/SaIPUXsO
oi/ylZqbUnc8R2aINL2MOUpDDlAxOvfJ+6Dr95/r43SZj+Uwp8euCo6D4SGzoo8fK7bg1Vhh7Lyl
ZbV4m/Ifwo88dTNuRKVkXPaHQeXHmfzyjti4uRqLd5iR74IY+FmTQdNQtCp+iW+EWC/v2P9Q1RhW
QegkB/XI7BDB9SoZ60SSJgwrf/wU/4jX8B+gOP8zpMP/IWCnxS/x/z0vCw/0b87nAhz9n/9evVTf
/uvhm3z79jPJYXnN3yAHXf8LqZADb9jBKyfwfP8vyEHRrb8Q2nN3WzZKE13lRX+DHDTnLw27p+Pq
OIcsrNk8FgyS2+h//lsz/xKqoWPucNH3oBvR/gnLwfz4fFm8fhl+Cz4Awh2L4eXH2wozlD5YZkPr
hwnSPjXhKy1pWvYTlBnQJelsPFf0zVh/JEBfRmEkBbos4ItINn8pteQAlceu1wqQpiVsA1hVnqnZ
pV215ospSv3YCSoTDyW3oILnvABHqJjEY+BqymXSpQO8y6nMv7igQ09EJPh0Uom273XN2EnNVb4w
SyGtNCknOtGm9YoTT3kx88kIvEob1gQwzLTt6EIy9wa2q4oBx4Qe3//0o/4bIxPR4T+rr7hOggY+
yxDgAAMnnfHp8YMBmdVpAZrGoZ9hcCBa0Wwahy0jhGBlhhhAvQKmzy60ijr2IuZnDJMp5TLTAR4D
a2u8pd+ikTTi6P2DaqfUPbIfJWGg0QW94ypbE1DXI5OTkr6F1hEHspy6/qBS+bffw0HghfEd1y5w
io+/t9E3oWMN5fe6iqKbPAi+RUY6bbOKiX1mKwgBwvJNVqO5ckBAbWmL2jduzn6F81vhIFNBd2pD
7TXIgv4QWK3puWTlEdeq70UYyWNa9OaVUURw/CjhD7//EZbP9pNQY/kN8Jwiy6LXq+KG/7ToIrDL
jMYNv9NNzU8FCfEnEUL9ntpeP0G5KP3fv91nYRbv5yK0w2/Ng2HpzrvP/CcZ3Dxk8eTqzrfOyB6V
1LqPMjjQFlEau7YssiPUKARwFDyroWJAnUC3//0HeNe2ffzCjLJtRAYCc6+pi08/Vp40o2xHAtPn
jGpMSZjUeh1zqDeIXvr3mdYVgcwNQzSlJWutBkb3mjM2ryCLWNPLoNURiasyF6ds1C+tApEFLZ+s
fu5p461nMqMinylWBV8uV+JjL3S7WJMcoTykE4wQAd58RfWaI65sIufJRQNKPGIP9tBJ0vIlR25+
pwQiJEgwE9Xx91/+nSLz4ctjKkeDYVkYjZE8LgCcnzc80xjKkL7kV6OXfe2Vuj0dEOoOzEzrgeII
UcCmRJ78PVJHpiEmAc/LihA0Z2K57FvYK5RQY8cIiFTfciKolwg4T05V94Ucj/Yc2eY8b0ZLXEM/
sx7GaBzO/CeUqRE0JBajkrTYSF5Qs8Z3o0AH4JjOH5AKv9zQkGEWqgOPoq7Z5jvE5acbjEeEylxa
r1UNF80KsnmdpfSgtJA+bMXg4g8lxLuS8OMlhRuEIZVlTFtu6mUz+On96kSllpmoAgkTeMTfZa0n
WiKwNds82aOW0V+M1HV2PRanqA2qaZUGzY3eE7jh6T2rku6E/YkUQSiQjltAHGamDcOVvNRtBlt2
r6gCnonmiLZbdSlo4nnSm+tY1D0GUDoOXh0Tp4EmX72c4HnmWTTXSOTAJXp9wSlJkjFseMirDy4D
j+8sAtqlZZPOqSSSmdXvb7Bltfh0MQQ8C4SedAAp5ZaC66eLkZsxWV75/HWATuAzQlL9iUsGQFRG
R/IovYZN5g9v+bFqZBNBU8nzzI4u6PaoxmLf/Oktozh26P6NX1UOyHuXiAhfp+CH9xm4f1q7ftnX
eWhYK/mdcT/w9Hz6duzYuaLL5iuKJvoiJU3pisb2k1bA0YaTDCmfwJBdChqGH0Q42XMMVeFiAgQz
/uGj6B9Nqcu3fr/jVHz6fCB0vB+/dYpHS0S6+8phQ31K8VO1XgeX8UpHu4txtqfbu+JIRKEeDKoB
jShUHmEPDY96YpP3iT/mUslReq0mhaBDJYSVM/aTXCP8Z+lpo+proRVy9sKZZI41xQuMxbCrTd4L
NuQffsJPuIvl2+CT4Hmlb2wAWXrfYH/6DVWyfupMsV+IeyxDPMSj/aY2cl5JHvLLHrdxSQ+5WDJo
wdIxB+zDbyORRF4TmyYj81CnbSWRXdAIS4fzXI4tZig6Jb7Ft3gZ4nD6Ptk96wGt45FKYtZvzSZr
CLmbzMd5NPoHlPX6paJ0RPYkEMODOr5OI5IfPGcSfU67mdxETyViGbVWUBY7+oPTE/NnqdGnzO4x
KFtH24qwMVZld9IyDr2e1icjBD4rARUeamZyjf0LMjQjRWUfh4Qe/uEy6p9Ez++XETk3InNQSM4v
fCyjR1XXhPqL1CP1iaOLTcB8ZA7ovqIcBHRTTNLxNXfMjzYYvz0wWmWJgZYXkxJlBsFpTvt9zED5
OhggMF1ZfXDBZK/43ho06lSZp/nKHVG6eJxSy+v3peMfHYX+s3PO/zV0HYi4n1bRX047Fy+yiV6y
7L/2TfZSvDU/n3neX/rj0KMBonMFljzCVXR0w7b+v2cejJR/4R5bTj0Mahzapv8685gclLCtcxjB
xA9MiQX77zOP+ZflINLlyPPDfAEA5xOv7nf8uo+7rmDTYAuEDCuwUghaCp92wYFbOx8I97qRI9Nd
rSbSRRW3PTIILxprsf3pAv2bk8PHbebHu3H0c0kGQZLOhvNx9SOudhgzpcpvnLhJN/m1Poc0KhNi
QtqL0qCPTFkR7/7xe4JoQYTOJYYY9ZmqgeYBNUM+pjf95FyOsVvuMKZvAWus1b50tswVjzHW8N+/
6b+5rKi2DWvJftDFL5e1txEml1qW3egzZNy+Fft2dL+0ijhmMQ2o378ZWybX7V/bN9d1OQXQykLf
z3XVP/tCcIuQcZCpHE8urZ74R0ZoUJzeVCLbFqFR8hbbhEgVNBNvtYSD5lm0l0ZBUCKLIvlePrLr
WXthRJYEPpnJInwT5f1Yf4m6K7VnRvXdMPciWaMDbKNNltyZzaUdHTMBFmZNGLQTrWS+Fc3T3IZe
Qc4pRzn9rpP7hpr6lFyX0Xoy3qbyzuxvo+KcRZez82Qr27naCqjf1o3h+JV+rZo3Ag1IQ5+61hHU
VtfYwLdp5HfOLt6O+KnDCIwvCUo3ItgbW+dgoDBD4Vo6l+7D/GJHRNm2MPYP8ZP5JX3Vq1WqXM3W
10zJSTRkiBF7dXk1NKSL5d+E+jSJW0u81ElA65Hsi+oa12ydpOQEJF6lf+uD5xaRHs7IsNs0xh7g
vodqwjPqx2C+XlK1ow0Ua88i5WCUFv3yRychSML4wgFCIr202fgQqNCrVqsDqpzmCturztQO1QbW
vdBl3rQOKzrbiLl8Z3jCEG6TfaD4cbl3/kQD+XSE+3GX0CchIUODDkmP5ePTh10QnMXg2jeQCIic
sKmpTaJ5fJSBwC+CwNyIJjZOYHVi8gjqO0Kx+n/6XPAwvDs04KcJjbP3x48wOW2bppNt3rRioZFE
q3aAfksUhova2vwT0u6Xp3B59BbLFgy05SFcirGfyhNL0duunKV9Q8zRPZMWshbtrloVfXJC39b+
obb7ZXHDMOxQ0/GOPPf0sT6+WzA4PYLXMbsbaeAybax9s3Xuwdbu24Gd243vJxjPf6gdtKVg/PDo
866CQwxeKTYY+mAf3xXiR6GaqZPeycl6ap1dlPfi3oV2QyWb1mstWUTzkc3MIB12jiO4l6vojuj2
a3sohNd0UJvyNi0xbvc+Duab369NznKNP3w+/DEcLABlsRHSNP/0iy+e4zzVQ/e2qC6QOfFrg1Jp
xc5a3FLMzzxT3U3pTtuMe3VYV4u21YuqtfINh+MSTIH+2PLM23aXANnb5BfyqB3qvXVwmP975Lyj
R3cv7I7vuOIPktfC67TBZ4pMGhvCY9TQB3tDq8lECO8h3jw1h3JnVZ59bl7D2+igH+Vzdgg30Ra7
7RoydqFwtvO0xA9urKffX41PTQwewfer4TiaqmEnxE/48dcKK3zUU526t+J+IGfna0gShu6VPAIE
zTCG+e4cy3uEo/pVduRCjDkYd7+Sm9qlueLJhzrwEC3XtwRhHpNv5Svfw8GO8Ke7yv1lQ/n0OT8d
U2SoDsMM0us22VcnNMyI4qO93JTHcqcgRfTq7zTyjMf0PG+C6/5RuyxO06FbO2D4zqm+DaJVcBHt
3V1IyseNsV/yKRnQlDsX+TPZGDXOAb+K/Dk9JSaRCfdt5KPaHYB1tZ5FjJHl90h31hGyw51zDPbD
lXY9Ij+EPO2RAIJ0D0QPY+G622Y2TIxLczySU9cEF255NQUvavnUtjfkVHCaNh+xIXvlxtxV2+S6
uigvkRKVt/Ii2Sqb3/++Syv6l7vdwsLPsRbqrLlUdD+vOCSMuczDe3EbP6gH7VLbz5fJCb3DGYbF
TvliPjReft1B7EJPgOIYAnXrkYLRuxsFBlC7Gp4RHmfFiiZvQ07LcCUJKqHY11ayWfG6TG7BDzjx
ZkZNXpPD5gtiewlUT7bCIoHR6wrMI2stWjUnoltpZzyz7+D+VaJDXfHQbbLn+lY5dHvxJXm2v2gX
/TnfKFdsPIzkk+tkXOXCo5UX33a4ts1bdAGR5fM81OXOIPW83CjJlpw9l1AmIirJG4YHd/H7q/je
P/68ZuCDdAyHa2k573fnT+s2hChbp3cnboOL4CJ+YCq/j+7RqfvZCViiOgLCgMW7gW7PSQm5dn5h
77tNdiyOwK1897rcj2t9Y24Q9ulfkAtlF+UfikrN+LzuWoAeIe2xpDHO0K13It9PnxF21giusZ6u
M7GN822pHRISoiU0xcoLEfka4zGFWN646zzch+GhiveZc23310mxV92DPRyb6sl070V7aJq1E15Y
00o1fKJuSPurv1YCKZy3DNi/T4TSobn2jOui9SRwDEJm3lJAki/hVfWdKOiuvA+nRyEvtXHN/0fc
m+E6iEC5rUQHo2RFn6nUNrL0Y/12Zgpa+8RHlsnZWHTdPiHnWbSJMRgSsmlwgTUeO5e0wfLQq/dO
DhIqOc/pRYX6PFkWWao/8gEAopxbM16hHEX0em8bZyLGeDD77hsfvm63aNOSG4El5BUligFopjsm
OqlS172ytafXiVqRIPiCyf4SFoBJc5121CGWy5yAr8iHgWzBJaUSpNEOZ5810rAgZa2KCNZlMu9a
tCOWbzOlAX/lSeeUjzdOdNV3F2CYNr14iJ07vRi9POFqDf+wlLEYxlLg86gbFlPI92HSTzdAkOuN
jXpZvSnMVnrDmOwDezLWNcrb1Vw7f9g5PpcyFvMtEjEgmkOcpd//aeNQ88S0yziVN6EQb42kdDNS
JO1qTbhUVOl/mIxo5qd1jLd7H+fqy/HQwcr7cR1rYzyYlqGGt4mdgyQA3+IvSjFwvEudf0Crqa5i
Z1/0vXEK69pPh5AsiVDucBAeyDkI/nCx/80HMjhLcVCltDJN3JIfP5AyJCas4VG90UTwRQ6E3FM4
kuFiA7NCTkUS5rY12FSV/NpNlXNcO9eWTUpFEarXzmRm//AgS4VHWYPaiarL4TD+qbJkbRrDXNXn
m0AOW5N4J9o1pKXV9cadNcWfc4APXGLrD9Xex56pUBkACManqOY50CJyoZXw8/YCW6d1cIWqN138
/9g7j+W40TZL38pE79EBbxazSZj0TEe/QYgiCe89rn6eVE9PF5N/iPHvJ0pRipJUSiTw4TPve85z
yoaAYHTkvRQ09lgy8v4+Cd/uZmk1sElhl2KI10PzbXmcXE3wZkXWnVuCjpAju+1okKI6hyEny1dF
ieHfSeoP6ydb5W8D70qJ5x++Jx9721pE2FpiRSjlc5JsChPHwjpU38mCs5PiboZlH686684IfuXg
fhTQTvHMpCDemeJes7A9FC84V9X27JePRNCO4zYfL1P5ODVvVcsoGS+g3Yb2LdK3artjt5zk22Re
mdMqr/YT0TakIWKTRFMjKSSCodZ5zlB6Z70dr41qRZWTyY8TnnmYazeaV+RcjOXJoN3kH/Nur+mr
THwRUaBWqnBXzSt12ifCJ7ZBG8GI3cjRAsWkwdKrPuvBubPORvFYkVI/4SPfJuZBIJFL+Z0Wj9rk
FuNdg5JYX7HG9cYpFXEibmucJfmnZcTsB3a6dTCRd5Roa9KlGPWLPt0w88+CS6fYjB/k+U4Oz5yw
Dd252lrJikyEjax++N1S639JxV2unKLqPuV4q7ebWFqGA7I5wqm5VwILbU163i4ixgRrk1ubKHO1
/VR43e+wAEaT/5IQpofaKzh2WqWLUl+mpBQ1MNZO+cRhZ1WTFK6Rb+jK6przs27c9919yB+NEt2u
lUsz2aP52FkephNZWVGjiHwOzte5uildJd6Snfv3Uf1t1WZbBoOTwjs0BHpqN6clQrkGWr6+eg6j
AOw1uCMbhXG7IBOXNocm1HZE7uwPb+233bT2p7+EnoCJlI+93SuExNd0Yy4q51l/zzFkUSEvZlek
D2FiDqmQqd0RG6Wi6u+Ck9JuAmXj50uSm9XqsSX6TyDW+EUwvdTYZ+NezggspA2pnUyOAtppkl79
wFaJPaGewKax3gypSzOg1jdTfGxUzD0xd3baVIXXW06/kY0d/lPlgV3dfPR9W7dOVt+5+DkGXBeB
1yue7DuiYOPjnnu6b+ImFzdj8xHknqq5beoW776+FLl34sY69cn+DslBPRzC+LlAVgcjiuYWdfRu
N6un0igQIj0ayiYgSaw+pIqHVjqPfmqRXouzX/be17tsSkjuOQybVPxuzixmU5UB3j/5jJQcvhS7
hX5HcubRd1N7+Oz7RbGf+0X9rFJLx/GN8CtYxBOJBxiG582II8TLOJKOxr4Md6n6dv2PgO5BlD36
OqIm8pgWc+nICpRO22LHfpnuinkTG/sw3x8Kam2JLZLpDEVkrbI2K9PH2Lduojx3Jreg4KddMa4z
qfQUzBnpqxX9muK9Rc3nGhK3nKJLGLnyuBLeyqPU7A3BkYItusxcf/RJ7OxwzQTVQp5+BeqJcB8O
Snt1Xgr6Adaqwj5AlDI7G5gQaqKKfpndDg4nB6azEHWco3e9Q0SP355FgZpdgfl/k5tXv62DJbQH
FKovQzJDgvsGn5nfvUkkKsXk22v1vWhN11s2cR7skpXIMlDvZQ7XMWd4ZLoBpqRxoRvO9CjtOnlf
KUt5WOjinRqdYaI6gXQcUrucceIL+1RXF0F10HxYHQN+q6VWvyvMbeFe7sZV1GL2GLRdXh/pQ0uY
/RKU23JJpplLgHNoa91bMWq7ro3WocJfSJhzOb7FEgblDxGLYIW8ppkx2BRLtGBkxXlG+1uKAHT4
zOueQno0RyHsMtMsuzp+4J5QbkG9z8gDm5AlOmVHXa/rjoGCABcBa/quKfcy8hRHGOHVLpGi1OkK
0TFZVJjpFAw75uKBh7nMXx/lNwEXwkzKk4eLOD4LD8hRpXeiX7FnEnGnDK5V2Fbi1tArwiXrQX9q
77D7maPX85Y7LDTIDNcoDnwD6xX29sytkg1pmOVDm2wpq3r42GYktSw86K3XorMrsd7YWkBz0A2a
fdS5oeHpK8tpXOaH8AXBavEabC2vuIMRfUSgDbmgP49utx5WtISaQ0ctVV8b1F3O4WuQA5pdiKvq
EsVcHeaOitSHdbmNn9SF6NvTqVYd9Sn/4cz3R7v4zzMfby+tf53aJH13TtA3daKCvTyCwVw+xzAC
CdUoYZxUvc0BMVwgD42cTkKOL+ZwEgzqWkHaOVZhbQkoVBegQO9CVXpoBGPXiMkPa8a3vTD1w6uu
kVgW7ZqUcrP1tKo6i/DijucY9h8sXBkrCrCZf3dHyVdXOEUYiFtQN5o3K5PSRn5lgq05xzSfF6XW
PQJWP6oiDq5y/tWK83GIrR/mTMm8bhi/3HVqldfYE9pQ3Hl6CF83lIpuCHIcT9IZNmU043sl4H1F
ISqamQm86sp1WIyKq0urXL6LhWXIOJ0fU+ZYqvDl2vyQIueN6ackLY6MELJ/pXMQF/YovBjQWsf+
LtKYM7ZT+NHpx3n4kLJno9mK6VtPBkV8LOLHvCc8FPAfVSxbQjo/g0/Cd0Xws4Ozgz2nRBV+AWOJ
MUDiYD7Z9UQ30y3YScWbqF7nhjMO+BnsFKZkhMuNmZeIGCdMNzRDZU+ziWrdUtBYsRE5NS6HSZt6
oUPpaokZwa7c3mvc4M48+a/Fp/+QfJbPhas54BscljWHrpFXubrbvyRP2Zv0Um2ltfw6nQR+1o6D
b0fiAkcpqvmhcPiRB6tZ8pL5TI7ulK8VYzcOp3xpKqsye+uT31O2H+Wt2HtCvxfjQzushSZfSHS/
onLVa5e42onFc0bc7I4XfJY9oNRSsrUo4gTrNFphzLeS5TjSHeZ4sxB7m3/3Z/G+eknwwb4QdGoU
Nk1zmnmCyhS4SMeF8RK9/X0rxUH3++ABvo/+8loB+X4ageyCIBhozzmUHKUC1r6K452qYin3SIdm
U8mvg8mWozUtOPg4NgNbfbUqRDLEmt/nxltX3FGLN+c9QgGqjKq07COyCdxw9jR0Cxzf4kVA2O45
fRGey8zGD2uzuaZCkC70C7aKQXJiOJEH/zI96+QOTB62Bu2kPveP0md4zh8zRsMp2JUrLmhT7UOP
bFbbek0HZyS1bucfOs9wucZ1/lj+0h77ZeEl+QLtX3Jhuv/UaoQENlVlSXciCXflIuICV+HBWGFz
Fn/l9NxXOv5cTAH3+kH3yk34mhd2qi5St1m3n1QCWTilRfOi7RMuba/sNRcko5stk6XuNB70iQWL
iQ2ZwOUEI/y6JhvyQsW28kqtRbyAQrgXodBy797Fd6iby5gaT0w646LaF5vhTln1K/29YbZ2C09+
k5/iLUYY7YTzUL2vwLo+807lQBVnJ0ncYdog7CklcMcrkZ5V/14ap6lfT8olLOelNu6skFBxm98j
9/C6KJBjexZf8qdkr790aO54JPvsocJAi8eqdPlR+44urPTCGyVbarFE2WFC3rc98HHDymq2vbA1
+30Bs9vKnptpM1DDZH5/61fG0sxsxBVJ5A7hMlKc/pS0tvQwvGsfRFq3dDEW2JIGc5HRo0xcKkhC
v6rJ4gN92RNWvmy0JQb3JN2LpmeoDn8YQU9OvutHqBLpudBje4yJAnfEzvO1DeqiOt4qkqeRoqCs
Jckzi004nBJKrMFK7z7ViP3URaFF3GPYXTbqHlKS0hwGjibkLrYOv9gZC7PELe+0A1PdYma4+EB6
HZqIEK0t2nd0In84RXwvgei6cu30kJOFORpP3te5WtUQLxp+Np8z/OILY+ANx8mBlayn3xGSINcm
Z6negTM65gWxy5lMCLUg2LhtKfEqyQ8r9reKFJfDsoEAWJbpr9228moFkM/QhdJZerZya3Lx9NJh
LWhrjOYP6xStvm9Tja7BAzTIVqSV960aIaY+nhSpnM9EVK+qTXc37oZHWFKe5Q5HXg3gLzOBxuGm
G+/LxK5lF3Vx8SAf1fspXphHquRxf4yxFVMxRxxUcxL2IJo38B0IBw0X5u/5YRIXtvYLnDBZ4zpR
5wbeDodaZsPYPsqGm7WHtLGH3jWy6wLVxS55OSA46NeIx/jz+qIfppcOu2d8H6h3U+8qTM/H6Vhu
5Zd6FayzXevOm2AZLa1zshTcdjsdSTleUlt94s8dmN4fkT3tyjvZG5iXlDtVWVQxUKgDjbEmdjXi
muvNRCZIsp/b45jsoXl0saMex9im4qtW1+nQV2h/uYJxQjVeSjbgaF7m4Sg8XOfGvXjk8oPXgm34
g3ikvyY+K58Cc2S6pU5soHh/ITaAPgwHIuYY/aicdUd3CltaaN68Y3/rqQvWW0f25k+QyKK1EB7y
Nyu2y8bmepOHgffOXFQf3OjrVLOaN/pzeMarGd0X9xyFhE15SolO/+jz66ppvVvHQbBVyRaQiINn
feuZtGglYd2XF91n4eb76hA9UzbZmHfdxlrp5/iDkPTtsKl36b32e9rI++TNQvbOjHWkKMzPwriJ
HxR4Q5ajdhyhF6201cik0OxZ36X9qfG3ZnM3WI7gJcUm7VfTuBv7U9ceI3UfqF5Ue9fQYMUpJSCP
TDpMD1DlllaztBQA76s5WkahNxg2VQwVYsorBWu9YeJ2MjgnMaNlkTxZeHaZFISF7k4tdrK9LIMV
9+TpLKv7pLFDRMV875xo5X3aHoTWtxNtb0WPZbAhWNz4oa77L95ZOhWIkBTcEogubxQAZqdAthrb
+TzPWXkQlCjf9pkEp6GHDlbhkPy35wj06RL2jCsIzuTl/TplxYU+xcMgJGefgrLdRiYzZl1tCjF5
n0wCVf++I/mjQf+6m+XjaMwgLZWQJpo33TcL/1vfhWZyjhu/dOYpe9PkvDsC8oF30v5G/exHE6ck
BIIu7HgHIV0O/DxnSdVZrtpMpvbU0KqfhGXbk3WLzZzg+qD5/fcLvX0M3HkUGES6SKKuqbJ8U10H
cSXGbZxFZ0DRRHrWHcNU11uHw449D/KPYXW3tdzr5xGYRE/yKoMgCe7rY0hKK5vLJo3OJhl127Sa
dlAQQKk3YeNE0fy70jlRTbESuZM502gJTcOjNJwD10jrbU+iw4LvA+siVv2VbgkdZb3S2CHa/GGN
s77dGWS6Ell1BDTJ3Bvt5s40mVD5Sa3MF/hHV7YGEOFFei8c1KV28Zfmhoy6E/3S8BJsig/liame
pmj0esX5IPZUF3Xk6fFRLbyMDVjObOJK3V1GwSXyhMgjJpstieaT7xwsJPI8lEun3qn9yjpn8TbA
UurbWrVll1eldoyJhfAqzbNMu59d0luIpV5LrdfVbCI8Wp84WgSVwLR9LlO8PQn+eWC7H7tRBdzn
umshZwlMGJT1t8KdThUoPjwDKA+aBZWMXqFEYsOpw0Zssh49tcx+aKxIgI7tMHZqNoGQn4cfbvEf
0cs/XxJkheCAGXtXGx0JdTdzQAK0iPJrKl7mst6RfJs4ijFqgKZYKEthREdb6L/6nPWzJEGlycSD
KvmfMaEsa5oix7+/Cbc1Oxwlisa6bjK0dQiuN3sajsKhziubX7CkS3Rx0oOqDj1xML8luWPX+jD1
xSoeRuuHqeL69369CXwuXjMmJxXnz5+jzT+ad7lSZpbeRPmltwSvlRB1Ea8CnUInyFuOZIpZeuP+
/at+H9q0riTEeSKVBP2PQPSfvRtBldoGfmh2gY3Ru7WxnUDfc8hjNx9nifdvf9j1RVJ5g7DUcZe/
vvFjQAo79Afua1w9RyE25EQxPwqpe8DA/tPO9HZzxl9PEQFpA9vB67JyU7pRQGBT3A6Gi0+QOG3h
hr02mLIfHtmfxeLmmV3tR2hiTRFZ7B952z+eWawqYyMR+nLBqk0xq8BafQ9lZtAX4szrz6YPqhCF
55WZHjX4BMRzsN9B0Jo/dNG6yLdxeBasQzluS82N/WVhQbNPvVRz5cwpW3hOzlDdKfV9CegmcKRm
OQqOpa6axGkjT/O3reQaHBStbaC6k+rW88ryXUujRe1Inxwn6VqPbJVa7AROdJ/dS4/GSCKDq0R2
ecfei99PH5N+IRaLKnQBQxL4Jfd2R1QjLcP0DqpiG63G7C6Gl/nnED8HOJDtHulN5VWAuYxlvG2z
legvk2HZ7/Nl98NN/rZSsEbwD3ZepgcTpd7XcQMGPyNbV+wuVyehpfcHenwLsAPwBdr6udOKQ0g5
/+9j9ZsuEX47SENazRr1tWst6uuH5iB3SFHVxQs9yZhj4OjgVQhdRQPKYPWN6oC2piTUj6tcgLtV
FeVP7eXvX9vgWKUg0SanToUW9PUKxGAOwkEb80sqqI9plGFxV0PMIRVY4jaWZScuPjsQYj988+9T
AlMwekzMhyDdsbZ+/dimg8kV9WV9maB1bFpzKaDF00IyKKRA+KG++C/usskewGBWkJHWoDP7+mFC
C9FzqAs+bDAvlSitmjyNaQl8hsOxEHIoe0DoQEzQQkrL4oeN4L/4dJSnpEuz/WBrZpg3RdSC9T7M
o6m+CLlo0bOYHehPUEK0ytGiaD/BTohjmoDBI525578PsO+32bLQHl6TFWWR8+rNZ8sqAcA9hMJL
kzXbqpE51wA1s+tOJ8e4+XGe4j5+nab4tKspHUU9kvPbQrY1iDUSP625IK1oVxSy4LeNAjaOTtYf
yTULbRm6Dw3mxPxhOH3TgiIB51vyiCnkokpR5K+POOTbGEJJB4zcFURutXgfoofOuwucvm1eK7zF
Mi3psTUEUmQU075mG7hqtNatAAnmFY/ZzqIHvUS/NPTZ//4Yvm3PuTyNtGRWexr7oNpvFnsikgXE
uIF4nqrWJNxu+gz7ivxZMpgWckJ3n82AgXSdVqYFWYFzNYfoKnxqIzyNmpqpXmt2hZvpbPdK5SwT
3OjWBADYZfzDpX4bMchVLTbnEos1vrjbK+0JMdRhaJUX6woYnBs6JlZZSWDLk99hhaLs73fm2wJ6
1WTjcGeAShJbs5t5wGo6zIOBUVwmY1SQlKNbSYEE/fAOareiTuwnKhIa6jY0AlDi3syzg1YrRSOn
0aVCrBYtsDi+KNJ4bsJ5HVZRsdNV1GoBFCwOIlWJLYrrgGOt7MdOP/hiYB2B0SSePyPvGQ1t0xM6
fFdqkbJNoHsu9PmZ+D5au3VMHFeITaqbO8mb5d8mQl4h9N+sIBTWXAbVUorCcjreWZVGtTu3VCz1
E2oDkY1KqwobIfELvNa5EystD2Ce1WVpiM2pozrqt2Z/mg0XSI91RlYwaW1xNKp2umujH7an/2LI
4jZmXcDAwzGWWNavbxQ+NdPsmjS+zLhCbcKyFLsXq8IxUqmAkEfJL4l71RYbwljVzES1qxRYhFvR
+hBbCHOy7yqj2j+psmXPNaWAGqi4R66K+sPCfeNlN7EVcaVcJa/YNQD51opXyeB5LDOPLtoAxkYZ
euUg4YMD5tnKZKsyojq/QFBQcioqqJ0qNBhFaEFu2FWCUypS4gjNFfTqZ96czNF6tqJdZvQtHIRu
GeEu213J4K0vyau/j/5viy9jER8SPBt0GVibb07tSpfXQqgN/VXaZS0VRseOJtsCVCR9FYson9Qc
O+ff/0xmyuvGw0BtJN985iBrSHXNvj7Lcft7TpuPLEyfUj9ZZ6bPakgDTBBD7++fKd1El1+fERt/
PuwqqrOuU8vX0QQpopYJ7hzPJAMo+V5XL4YFfW58hAce1B1mw2ctAxS6batNpiPeQaQZLbgrHFYD
e6gqN4oC8lTfxQnGC+aMyGwchSNbMyEw8K+uTzQZ8puBqTR/0wkaLZRtTeUPE5DcH3oZFoy6isna
zc7yeNcj8ymTlT8d29QxJhALHDo5ET1Cc4De+5BJb0PlEtJgd9oazr8VfqL/TUNKhORsUlon8VMv
VuYT3KYhf1aU7YDjRlogl2qOmul2Ey0xlD/0S2H8dbYVAzAcP4XynFAmh1iUj+vE2Kv6wagffAp5
+pOaqq6ZHAIuuD5PFM8Kr7zmO1GSvZtKZzIXwgvTL52vSFv7hmdc9ab8VW6S47JgXUcRuZTKH+bn
78sB+Sm8XDLhO8gwb3fFqTgNhM/JTJUKQS2Y6xUKSXcB+tpi6JMfhiaT8e0OgmFyfRPAKWjX9J2b
YRJpWSZGlTqcO9Ub5FOhgwo5NNCxU7GytcbVUioG2rNh/rLKvc9DLPxL2D6H3aZRXhT1Q1I/xoFa
V3kMyo9U2If+oppdNXmaO7ByNN22vkgz5kEyH6apW6jxU9CDGOzwvPo6GKVTIMR269PaQF3RIx4Z
krXfnQfYHPIyMJ87C61U+S43BJAqFDJ4QkQu25IeL9oKvuAIv2QDVRQaucXxTLOnnAI7JZWxadd9
KLjKkNsAl1DSqUNHDWWgOkeFOYGQ3KOToKkGAXthxAUZqBQnRRWhMEMnw7+qfEjaeySUAEaO1jNJ
TEjpqVih6M8pGwTPwLKWPZc+Udiu+V0ZL9PgixRaH5HHLMSIdImGZSWh092/aK94CAaK8vUifuxR
LREFbp7q8hwn7ypd5ETGmjyuQcEtrODeCk5R/VLoZxHpTPhcIOLRt5XFkRdnEYq3LD77XIxqra1i
2ZUv6KjQM49OqiCjYMR2S0EDLe+gk1artQlp4rFg8bOBC1qWTcGFhlr3IH9KlzF0aIVLKiqvZCdj
WQBBwgWHbleehBPtwf5N2Y6ZTaE+WhKwp9buwIzQkiewaCjcIGOTnQJJH6ul6CTm2yA/CpZL5DtN
oQxg5UBcrhuQaRw6erc04hV4fotDsr+J0DMOr1ZDbXItw6OcvLj2hqstb6pRhkDRv/7yOB3aGjU6
RrlmfBJDiJfyS1e8jDR0keMOoWM8Du+z4dDX68wlLkM6tbV8byUbH3a/vAna58Bcp/Or0f+aGZkm
LhZs33+a1l0IOdouGSe0RyEQd65iQlTbIoxnKuQHjHvy0hIkUsmaw9kob5IUBcEu69y4vLtGrOTN
W3JtLI/QOggKPalcvFC+99KpTwl9v8R0HclQxDVi1mudpb1IHvJwn/t3irSUg2WYbdRg6cc7AMVx
uqm66zlfmVfIJPP5IOVbXXJy1cu08zQ84ehTevIyvWzdFYfJXI6qV0b3dYJH8Cx1xw4FgP8k83rM
I8Q71zJ3KNozbSXnK6jLEBOrjU5nsvih4qRe9/tfjiIy4Wwsc1c5nMS+72bD3edFW0Tt1J9nOoER
ItM0bhdG3k7eJImXOE6H9VzpBFa3UD6aLNjlI2RIn/CLZShSTqk6mQJxghk+kZHOVQn7YKNXWtvQ
MwQNmU8vBXxBf0/U9X3rXxu5cuGmhogM4qoIy1FttVk4LqsxoBTTl6IHrxdTpCUC8w2frFYB2Wdk
FbLZHgOK6epXpFKqI/wkBhe4o/zDLfl+DmVndCVPcSC0RPEbQk0otQa0KbhV2ReHow4eu1JyR1aB
wQKDYzHucbWYwRuwFOz3YtD9dAz/9ky4gKtRkB0PD4Qn83UPQM5Mb8yall44xam7oAQQq0xe2aqf
UYOGsG074EM1VeJ6Ggc7T+Z33OM0n0oG+t/3I9en/2V0XK+E2HSZPpBloP75eiXDnIZWGvfZBaDO
S6DBT04mjl4Fe96lLt9pFvP63z/xz7bq20fqCnH0aG85B96cxPNMSZtZVqmBNkPrmEU+2G1i/FZK
yzxmaoCDopPXek1CkVk0vguV8FCP8r3CYripTAiqRNU8BDLMy9acSDtV895u62RhyR/GyKKFDXr8
4S79kXd9vWbsBia7U3b/iNNuN9bR7EcJ0dQJejjGB1TwcNlDVrTJgO8daYhat0x7OF4B5yYd2W5s
ZcERmkkS0Hfs8rT31MCSlpMoEnvTgbapGjCrXSB5gd/onpYX1tI0rmaYjIiZmZSjZSOV+or84NwJ
w+j3lBvNbpKy5TDJ4g/fTv02BlQJbyaPRFPxcxg3W42G7Ba/UOfkIuOuWAxmcz+J8eqHp/5tPwNh
558fcvPUQeskspz4KGoakY7HbGReJEFg/fMv1cT6BwnE0/WUmizIdldvrOeqO+RjWpJbJNZeytFb
GuTDaGIUGnq0X7Sf4HYriQP+FcErcl9/xMSU6SouP8FclWqAP6EUDM9yeLrKT1v572/xtaouU84i
iRIZ+c1bXEamHkINEc56i8KpMMLZrcSeKoEZDOuw5NCisy8gWkYbr3XeIKjx15KclgeD+cMj/FPL
vxmgV3gZqslrL4Pj6tf3uLVUf+KYJJy7Kl1qrdIviRmLXLJO14VGpoAkl5M3I89TCaqTpUk5WFHL
JgHDhBtobMIgafXL2PhJ0fgvLwxyHyJCXncFWsXXC8shVsdpXQvnygJe2wbDWZmrNfuD1GFuwwWc
ty99B+TO5xlmobCFBDfYxoRcqhdGAkKE8FJk4/MPw/FWtoZalLdZ5k3muXGqvzn71R1BgVNQBpfU
N/O7mfOsrnRLPzWH7ZwT6EAotVMmZmCPMHpslT9l602pb0kiBUu3HYsdYbyw9nJhFTRtxl5B/8yt
cPIqkLb2iEHizwX/f8DKf1x7j3+jSWZvxXv0659clev/8X+xKqLxn9duE8/wCiCiefj/sCqi/J+Y
xTg5Xcvd1h/gyn+jJMGqXFM6AU8yBOBOsSb+N0pS/E+VRiAGejYFvE2G8e9gVf608P/npTSw5EMw
YpuBPxCwC7iTr2NfZqs1x8j/V0kds64Z1wNMSACOQcj6tirBWOeDFqyNZEhXhJdpW0475qlpY/Ny
za1ezN2QHishkF0A8s1vAczSqjJAUSdtE0CpSlEDVVatnXq5Shy4tPcz3Q1602q6/sdNP/7XNf8v
+rxH4Hxt87//Q/66T/jzVQyqkyi8rtIRCiZfv0oHyiSLqrBZERgUvSs1i9YErG2tDCighpTjE2hA
UPgiGd0K3/q50HzdJdEHC56CSmacROmOkOrizswUAu3qalXKmF/DmIZa5BO6Q6JLtFLrnIOMUtQv
QyMOv6Gic7QBwbQm+Ws8ibAFfxDD3HTC/+uLoSrjMTGE6A5cJ/l/NBQ7SGBiHBj4lEC5U1Ycs1/i
lIxuOUrkpPEir31ZJITGR0QaDcA+YiqemzKQdNAeQ7TsYlgKP8zm3282bWnGC3sO4pXhuXy9Jlpv
sQwxulkZ10+oLSt2Ar9s9oM1oLci0IH0PXYgf3/E/+JDaa1RvIR6CiZDvFmgW7nraAmU7SrjQb9E
LXEEqMElaUTNWenHZMq7lTBQeFz8+5+rK7zDAI6kK+fo65eFZawF+cznVkXKyGbPvxmE4iEea0aH
WDSvkZCe/v6REnRY/tb/eTVNenwYG8HcUdanUYMA4Oun6mWq5tacQsPIx02hJpQxQGeKyOrC9r1r
Y+W3UfvSy+BjMW9zeq1hL5f3NR3BnWiNLPdZKyIMkQbqogPRSA+CqcJwiDosRXMcWfUSS5miOLMw
R+ZDHxYx7oyIrClTpKzXNr8bPcSYGOqKQ4Jc4mizXq+q0fBTr2nE5okDFfngfbUea8JMojjM733V
nPHDtcNrOhkcjPTAgLlmLIh6InGUnTNGlEYOHnFwNwSbZ722o8lk3ost0p2kLTGiWoWBF1uYy9Jt
BE3ZQBa7/rcScOhQCnOKHLxOHVUUbVySuEqeJIeUX7x1qsv2vHUAlFMLbvVwElbp1A+v1Fwayhmi
WqNrIR7wDPIVS2BIdif6SopkdpTr1AqLfIwOVt+Oi7ob24PVBe09TSrULwzkrWANBFjHpbSYrhFd
fjai6sx8A+uan27FcO4mO8OHPaKU0eX3wqhEz8/TetWEQx+DlCtXvu/XT4lYP6sVHSj04rj8qM+V
2YkjQ/jkV0l3n8qNuS3of6zymMSfhUmQjqOENWmZnRyekKAMjZ0Vk4HwmbvQSBL1qSpBoEhYwQdN
k3KvhmyvpgF6ydzx/Ikzkze5mrcHZCSkCWYmeXwY9mMyDWcNyTDpSdomCGNyLstYvfeFTNtaGdiT
ZhxpdYQ1LptUB4BhqMHgtkFKhYvUmfsiiJFYWw1BUTIRFOgAcuVVoge2GwDkJEYkU4sIDGpWwrHX
RfirQjfvozFY5kT7HHOtxc6o9mgiVcTfQdFshDF8I151B+303dKFEEVbelAUJt45NhK3Fxpp0Q19
cRbp+HiB1v5uilnlWxum08nDRdHCKvBKM8WFYVElS6Ykv6fDhDuc3zpKSoP4v0bgnXflGMLyC2Xb
mlvT4TGHHoFzRUswpd9RhkzUxqsTfzqpsaziAOvGI+yvxuMZtfd6KECqMHgYHSTdAuBfUPIOzqpF
RNyAYG8ddHqLf2sGPNWUMlrChKAiTa7UlTbOwsWYReVtjC1hJdCgOQaNMBxqjAt7q6SDYJQK6vWg
JJyjRuO0tAQpPuZkZ3qy1EQHfahRmYX5u98LoSMnoe8mzBCHidzN11zuBQ8ANBY8rD+ruhTFxhmn
6cNoiItru+Q1smCzqPmREKQ1rH7RpsX4VInVoamER3lEfz5isnT8SQ/vsxQRZEx15GLhZVH50N/V
lFgrMWNBWtWpYeKmnSwEsilWua4zxGqhEQq6z0cL6btk1OVK6QzcxFgNcA2Z1LuizXTNXSUuyEvL
/BhLBuJ2kyMS/sV5vOilKRPL1PD2ND261glaiizH6XPVW8Dvdd5NtKt6hui5IZ3TWiA2F4FVBaQC
9ApxoVTvRvgT17XJZdYr7Iyq7iqnznMOfeq7cofZhhcIB4/YoYRXc39HziT+wFq1NnXn68qOisf8
NEoxolc1euvHWjz2mpnpq75RRP7WVtu0Q7iVZWVKYNEhyxaiQMTPl1p3vRS3pyZKc0c0/eCQd22z
6INxM+baQy4H41GZhZ0s1KrXqMJ0GMRq3MCQeGv7ZxUur91J6pZzvIAaXC2izyAR7hvimZbsDfSl
GWuza6CmsjMWWyeoykM54HUgEUm7Vzgju2qH80zO5zvTKHgC5v8h7zyS41a2dT2VO4E8AW+65Ytk
FUlREiV1EJSDTdiEy9G/D3qnIRYZYvB27+5soy0lAaRZuX7HZdMauJMTE6V/zFUlb7lElOBVDg3x
KCIybCX7gmQN03CJKWTi+kj6JFrz1o2z7Ww2aBYCHW/CNm4F4KZtXKW4DSDkpQpDO0tcZr6Ze5qs
3P2yDxOP+MmoIxrGHrENjijDdWGCmweJf82+BgmqT5NVlZQmnhmzUa/ydiQ2zKZpzKesHkkN8e7J
EpHwaqRG/WGBEgUibD8Q/UCmK/mfx2Rg0ffRNiBk4Aqf4O7GHJxyr7R0MOeM5n1nmVeV0o8kkn8M
FTnG9lwiO9CcQlqicicQAulDZuqjHdfZLnObdJt1qYFPy6j4HKLddqoav3KWiI3XzOIYDpydyizn
kyjTfAtAdlcvqEaXfU775F4qQZpm0MrkHOTwdCW3zEMC5E82kAnNF0AkEqrYzQ3n1rrg9CSGhV5K
jwM7rggjJYsrBtRdIjJ/FPh+rlMsMT8E8Jw+ULB+wlHa3Yg0j/ZQgFz8CMG3Tb9TK+hOwbYMmhH7
zKE+VlYd3mRDs9z2yN/ygwh2WeKRRMXD+badXk259TmW5RG2M6pi/KEJ0NEl26bd/MbuHZsSjVUX
9gL4p9TqOp6n332EWakUp77xQUJ8SOtBFARr1xb9d0nGz1oVntrPgZnfkbgUbef++1hHAraGGLZ9
d+WEyE+aIvhuVUO8sYdmPNoi9a4Sr3Gv2W7H67o3+23THxr3dyQ9767ymuGj5DTdZCoEnENgexMH
6NB1uZg6WbBjCTS5N0bhfckmtGyCwMqDSlxjHdcqOxd5oxH7BtzP+U85Qcdo7RLim2f4SmVgloc0
gS6biPCuDsSXqo33XqKfgmLIrhvSpNMBJ46ugClPPEZwTzBgs4un0IfvaqmNF1akuGbQwb6pfsRg
P6rHjbb9T/iefFSV2lh1+4RjPBWJ1j/rsX0odRDfByj5Q7gVp6apuu3gWoipzXrTBFVzkm3rbQbZ
IlE2C/6AXDfrNiVXW8f+IdSRt3KG3ELUacpDUiv/iM9K8oTcRO1IRevAG4Ji04wQd8z8Ky93XfmZ
97kwkB4vNVIbRCP1V2Gt/WbR7NLVJJY3fYqprtadhL8bp8aH3HM/WXIytpFZYJzoAqLOxvSoYF2v
Iiu57Uzk0WPrtXtMCn8PdAbDunXWRKNfiai+NgyYB1gMCo8iqwg4Ra1j5+EmaLhXWZB+MYwSTe6E
eZpGr+H7yC/iOZY7ewy/Yt6xMuFz8w7iRfmABVCN9Q5SLag20843qDlH9RgM8wlPkyuHlb7vy8S/
iYrYO1gSUnoazneLbd8NjKEBq+Qq/JZ14UMXds2XqYg2NUFfragfs67Efa7twnsrrPfwfMSqcM3P
ZKbVdHLI6BpS5xNpNBaZrErvdJiMLKGEO19uwKLuZLupLIRoYe9jLRl5HiTqePocNQVGSk68Nl3S
Xs2INn1rMrFRphWmwjOsDn/2CQQheFcAXNZ3KxTGtbDD/Ex7x9qHPsZyQaxPWWvC1ijqaUaPMcVX
bRGgm5vz24rr+PUwT869q8zbqFXZPkGLH1LRr7TynQ8LOeLYp6JBaKZBi8a7NPru5+jjWQGoR/II
iXvibxIjijdBwDXADUqmmE4RibYI9blkJBtD9XI1xYsbk9qGhrgqe1sdLaPccbCeigkZiTDtK1yG
AxDsH05h2R/jiIJozGR2lw/A/XVX3SXTorOlKO7K9KnhxWxi4Gi7mdHmc+HYlkObHio3S79BoWX9
tjSzWo3OqSTEat/Mv6cwuW6Tz0tYd+wmuItNqlt3QRNucS0966QPsMQg2m6odyTJ/yrLO3PUJ1om
cGCFS7InMuh1lSj0htPk3VTezVTl3n4UFGCWGNAwdnDu8xacawLGNxzkwYrsrATDiMEE9jHjXRUW
45OTdQ4/lcLRHBkyHvQQZ8RsHr1p3nbUK2jpyhBKVDviXehterNNP5RhSyL5WOfV19Lq5L6WaEot
AiXB1qpKHzPLI3ErNh9y4m+THpuaVTOZn+k+wFgydtao5NbtjB/9aF/5U1p8MVuJ/evoHUgPWl4D
4KJR9D/bsD/6894vAcnJsYi+u/0MaKvpB4oSQqo5n+sYP2YK+sXJpDXBf51jgzmCFPusKmp2tPrO
hpYxhB4Z6/raG7pPU0uum8d9UAyf5jC6NrV1Nbj0atnzPopMBbtaYs0Cvwgrc4xRF1/OadQjoeyJ
gBHTQODIi1HsyBzCqtwaLfha8OrXWdZCACnJcB6kU2DUMJw7wOiRbS8eNwOMWlGRaRoe5rD4URnj
Zhxc7kj2wxg2nzU53CoA5iyz0xint4mCFVNv+umpdngQUCRCsqZYbwPzocPi+zDM17VJ0mqVQGNc
QjCoOd3Y+Mze2YLzXuXZAnW6BxUCiIYDqO4nYqdJ1fZiSt/gLko/DTmxznpwjl7ffrBrdh7ZHkU4
7M3sI4uMSHP5qFu/Oqazjd1FQhrBVdVYxTaov3kT5NXA/lpnLsYVLTJa5G8E+FnMzp9Q6bpHMpi9
cxRHRyczA0BJsmPHrH4QY/HA9oeyuExojvtRHAD2hW7BKR5gB1KrXmGP6ZNCH1g5G0NIz0oPaIST
vP6dIknrszk6+WHHxac1dq7vT5+KTm40sYcbw882xjSCE/cBChLxJ9wFuifXJWHfuGHk3wu2NjIc
vYTU8Kbi/kK68M04xzjuOmWxQYcvjkmk4pu5LDeR9uSVHCq8vjuyGDbJFFsbXwX1trCofSc5wRuX
yGOBSO5hco+3pLAHt3GTY6uRdD/hgUFYjPkUti5H+vt2tFH9p0533gHzMi4rrcB3ltvGVxLfFrOH
GRA+GM3hS1HY4mBGInyg+97AjvtqVMn4sSFjeBX15LjmTqvuEVvV1MWJ2hmLN73oYKLk2WQEaz93
7KOLjfH1WIp5nfXRLfmvizGnafkfIGyQoVt1NxZXw3uWfruxLTzgLQMEj0AwdQTMiE+Nrosdtibf
MkvqBxmO2XHWqb6XATd2bIdc68mNZuSEemjwgyN/bN66rbB+pDQgXE/RM1PpXsyw2yI8h/C6hY4C
IaQux6OMmvIBQM67ssRMqraXzxwZyOg7f4wPLJ+Y0MoOs52ZRAfbbO987c1rYlW6tWnZ7BiBkZ3j
1AmvLSihBxPO9Bg15g1uWvWh93V9nwp+SEcMuBEow8OE3ydtFRsH092npcPtxstcLshNmR8b7t9o
sZpv5pQDvw5Jcx3Zc3xju7G3Td26/zUHXfjDqgmrG+ehoOZT8KTWiVk6Nw2JIxrUuoTuIma0sLGZ
fZocK/UWqIdSwKrM4EtawS/l53fzu8xGqcDVpX60Km18JKwOsgkxD8XZtoS8Sy1PPoVlqTcYSoUr
bQvnLs0NDFIrij1X+j4Gn6Ut8CDQMuU0jsbuUKXioS7z8drvQouLRzWFsMrqwdhVjRvlm4q9GU30
zJ2pl9axj6JgU8j0u98qf8N8HM6ZbT36dus/4U88rwI7d34ZJCXBIUiK4UwrFwpPL4bySNVhDksP
FFsZp3DZbwxHPhU0ljq0bTv4iv2qtvPKAh6cx29L8EO4rmwTzynNNUHW40NbjdDs8JVQbrlObMDH
VdC3PQ7YORKtqp4e02Dhpgf4xYje+kjirL2rSNF8jPBmKuhLbnn9n2MbUE9OHsQ7J1zN0dBfS0PD
pKm5vVOvu8d+bqLiKAeFCY0zZnu3GLqDZ+l7DyAUzo8073XWfe4R1pypaHFWMcMM+xb0kgP3v93g
81V0Zof7Jkz8UxHPRAq1zmpw0Jkt1/ENoZDOLZN03iZeKqZVAs/8Lkzy8GxyPhsz3gV14rjf+YrV
evDzb9zAE5PMhQI7pIn0+rNoLXtvtjEi44YKlU7n7OKfmzTWJk7gBw1zfkqU6g522pd37VCID0IU
ziPnQPMwlhbEnjilST13dhzvh9GqsGsxMuxEKpElP+fQ6IKV2TmImsMwv+Xunq+55CwMNWN8cFq7
uyLCHuJSKPw1semglGkTHIRojRtDBEjqxsgn0CiHF407HhflSH6s2GXVOqbbtys6NNBaL9SuiXqt
DHyakpw2hJ93XYaVmaOnn9px1ZZ7A+qkOBvltzSi0kd/YF4JneRIcmL16U9Hf5gH9anRIyzlJGwf
FbGuRJ90NDbMqj+7EzGKi2Kr2tATcK8FcpmdMc/D12jKUwJrZ73jvnRSgay/9lqZZ68e0JIUgxut
Cy3dx6Aq2o0zCnEXTUJujXiov3p+FJy4UCMcNttQ3ZiiIM+DD11Zq1oq/aN1cvrxkdXjaqLR1o95
4N4Rdgr9rE/LbWPW9H7g5Z6aNC6vEwQg9Jsy5xspkMVpSLJya3S2g6VnXI4/ZE7+tSmV+ckrxppU
kBjbE4EBHup660ZPZUeeZKSGc6h9+gm6JYR0pa2oYB/TlcJZOpf7wk1hx6jMGPeydKCUJX0S/hKC
KwTFV0HlmdTnuXfGH3McVVAAZwRoQe9/SGK0673w6rsZ2v2+KcX3KW0LeH2V7V7Tf7XPzWy2u9iu
MKWyNIYL2k383yZ5ktvMBFDeoJer7qQ00czPlMLUCvl3zNfLddrJ4L7uTOs4dp713WyM+ChGk1gf
x1qyjUrz7JYcwnM41V+F5F+NbHJAd1R/xsrE2cSyVp9Un0Y3XeXeZr4qPtmFVDfSULNPtrGB/qd3
i+C+SBZLk6Yv965f8pJo5FXH3Avl1olKuA2EZ6M+nRGnaq76n/psMUQzcIsFVemd+ERyL+oTKZwH
2XHc7lXfQd0tB75yYBV4cKR2j2tGoddkifk/FMmt2D/7qv5aY/dd3aUqU4SX+tLfGUPp30d+qAh2
UmX9NZ5x25taO3ha4iOwU+bKgBtzGQbs3YO3c0BHzmVfqk+4zWEcGCNJhICpTHLJZzzBSGjaJo45
H0itmD9xrlPO2+E4Y/KVGf9fj/AuXPv/YoYiOoK/MKsXsSJ3T3X/9D/nX+P/4CVW/noGf//5rf/F
v93wP2hU+IoBplHP8G/H+A9gGnCeTXORfwAZ/y/+LfgVID5CnkJyiLDf95cksf8i4MI0/wPNGbKG
YxqOAeD7vjTF5zDbn4xHFGeGzR8IzPbHFPEvdHW0CVGc4OHddIHlg4zYSvwu4Qkd/no5r8DTC0b4
F5q3DOOi9F8Y9UD9RKM8R/NkpCtRdHVwI1TNgsUWeENxWp3buiwfY2E6j5US1tE2pfHYJJ73PnMw
hieIFWTcA07EMveSfCOqsO3c0o1PpaEV3eBAbuQ0fvj3My6I5PNnJJuQz8I3I0wdMtrzZ0wM9qLK
jLHICzlJKGlxeLba7A123kJJuBwF6YhLwJy5/P0CFxWazToEBD1xi5lWgtDercYOgMQNaWze/0Ck
vxjI4wyKt0sfirxvmNZtn5yyOet/hFXAOSqJxn4DX37tvYVQFpC8/2GJXDKjkoDcSdrip2mQCjN5
GgyFm6u3eAQXgPIyB7Cu4/vzdQI2xguuRzp0lTAHIznF0NZPnY0yuSKecUc01a+xm4BOOi/Y2n0f
7MY5qTbDpCua8l74/rnoU8BZeNW5yB0vyXwD0tZIjEFySjq/v0oC6W567Rff/v3tFgbCxTTxASJ4
UHYSuAoXDIVwJnFyQsd4anLj5+jj8EKH496tA/IaLPTP/x7tlU+INJd5wlaFgYV/QbTreedtGnoJ
vobA7X1mY6DfTc0bBIhXpj5uw0s6A1OflcyO+TcTJEKF61m0kk62nqL9FBYNDYj512igJHjn83AH
x1l7iS9GTsZQz0eSOV1IgrrlSZU5nGMG7g6gMuYbO8aLjwR/xHHxN3Dg2Rq4rzwfBomczAO/Zsfg
lrbxsFb86dHfWHk9RVKls+G9n4nxArT5fCCTuXc53gwGPLb4AJ8iTYZikoH4CjuQ2/e+PGxQFi47
dvy8x8sUzKboR9BOZ/HPc4lWyOxhXdX5W87XlzItPswyDNxsmyXtIzx//vIqODJOyz3jVHtOiYDD
wcrTaqafKVTdXaJi63bWw70dNN3vemir24hUSAx9q3n33sdFEM9qtgzInVBkLuZK6hZzZSbIEpzE
4YbXi5+RSN/iN79YYHjJGwYuPdZCAqeZ9/xhi86q+iZlgYUUwtuobNPN7HvNu+fH81EuHqXq4DoX
QEUnRadnnVjOtIIJ274xystZ75Fv5+Jyw7wPEUA/f5ZZwI6FbyNP/ug2BxENiIsRPiDHEfMml/bw
lqKWP+/ZVsgRxvHC+oLu5wMxPR/PIGo+qHxDnuiieA+2nQzEgjaj+pzjH/JWYOnLD8VRtqiRiU5C
LHlpXS3yFtMmgTLf66APKRVhDjgUxe175xyj4LHGQl52jkuyH/nHkBbjqToFWBCs7KXF08345vx7
lBf7LQxcAuxA5QI2Qab48xcXJGVWC8JkTw0hofV6sEQvrxvd4WM9K5XGx38Pt2zfz79TiPMKyxaX
GQh/9sV38jNbd4POCSDq4KFto0YXn4vE66OdDHRwjn0d/JxF752mWqTd6t+Dv5yUFCDU2ZD5SGvm
aH7+rHHrO5U9+Xg1KnBuICNSTvEmarOvCeGN35LCyN5Kn3vxeql2HAp/jjL0HfgFPh8SlHPqmlh2
J2xggEOMIr7TiC/XbmS6b8yX14bCsYP61/VY4pc1h+3HqVv2laL2McdfNGWNUzPZ434axFuGg68M
RV2z8LYxD/BxKHn+VEgwZ22ipzjpycdhm1btXvYd4Soiir6885tRcXAr4aFY1uQ7XLzAKsxbBzSh
P7WBxAyGD3U1To1Y60CoA+2q4I3K7ZVHwzKCWxeFqulhNfz80eJK1W6CDcBJWDxQt/DtyhZxzFRP
/hv3pRdrYXk0osJ8igIuh5daVqZfOxl535+ogsyn0UBLKuJB3kyuP55L3VZ4ToeDt/UBjN/YLl/s
YMvQFISLPRvN/8twJE2rJsEDqT+NeWnsGtKTvpV2ot/wbnhOZiU14mKUi2/nNWmDEt7qTzZZDNCQ
iAJy0vAgRRV9XCRva43x+Hvrxz9jUl8TZuwu1hbPv5+NnxQ9MsYcA4SlTiq+NFnSbkU0x2/UBK/O
lIWIzdWePHT34ipI9zhGgOf3UNqgGJD5ba86VxLs4JlvlR+vDsUeTT7pn5D5i/VWjtUEJOT1Jw03
8GhWhvEFSb6+SjunfOObmctHebZD8+LoFHCHhznPSrhYAJ3lDfSRreEUYACHw64XEDkkYFubthef
jH5CKjnVPtBdnoaE39SxRPLVtOVt0+bmfZu4cDD+vQe8MltR9vwhCS+E4cvrcG1MjcFhOJzmsULo
HI3OlTOk0RtH02ujII0xlm0mwI/t4nsCaAmlFaPooViy3fppl1N+bv/9LC/OoGVeAj5ZtHU4jC5F
h2kyqX623PFkjRy3Kcfg3miz5uibRfMFxDR7936G56PL5X5pWwBVL1Pr794P3MUOwyF9GjPoOBkf
CiNvgusQ29Sb9z4ak4YQLi4F3An42/Oh5s4vK104ximDqOVtZddZaEpt+higa6NP4z2bZP7G3Hi5
iTrIISgmaKbTEr00cIxJE2gsMw5PTj+F8ykz3Q6oUcFLPmo7iKBYD6oc7ooQJOpU0HDx3/gBXm5y
3O6spetEXWPaf9z0/3rBEF6MxoSScvKCNrga/dq8naXo9rIzSb3OOjE5G0ww07dsRl5OV2epdzH0
pDQ0/EtFMd5UgF1WFZ00swzDiLZDAx4lb5xRL0dZTgc6GajHFueV5df/ejrDiubJqwLS34iF39G/
T4i8q95qQtEmvNx18B3ElcpA8UBypnd593FrAZBHytJtg97MuZ/QkDrbLkDpcB+HZTvtliapRQ6B
NvVNHLaWcyXbsiJVI6vDSe6ypsbrQpq08bc60uC8KwtaEeRfaKR9du56m4YI2IshjhQ0LcY6bZZU
ZK/EWFK7/RB9Fl6JKUA/205xIC8OUnM7iIoPacYtDI2mbohHm1Jz2jjGGGBdHlaZ+63NtATawwz6
sSitNL/L+5Q1ZpEK5WFi2aXE0MZTXlcPZtrTwjfqASPLdpB99pTmw6h29oDm+S7pVRLe5pnb/Xa7
1sThMixEclNWQe0crRL30/u+gFC/0W6Mny0E+8I42Eoa+SZz+u5LLPXiS4DfU3wDRluEq2myJabB
nY0RQkLq+3CTmkV9YxhT8Vkpv7W3GR2q9KMHDYMzhar5abLnwjoneVfDPYFgMm9TeH3AV179KCwa
WHtYmeQOd95YxXudI7x9hIiYC1xMpwwvAvjAAoPNOYrM+wzEpyE1A3rhrXYGMe7QgvhPtjObwSaR
ZZDjBNhVzSaa+kAjqapHAgeKtMKyLxss/Dmr0MGlwskIsCnbMQt2kSWmBzFM0Mdqo8m+tEri9wBN
TVbbzuGoWts9iM4mDmH+1YkBzauB9Eu2LZ3cI451JBmYi7JjVU8S/rHMo+57NFreBzVONAYpJ4f0
xlAOMcl17YS/8GUJiATRxZCieuDWAIITzdBMPFE78GQHdyRewB9NfoqOOnGb0Kjwb6Ut8B5sRNH7
3zkPnWwlcr+PsxXmekjra19jRFiJsPruIf347rVVba2FghS7c7oxzu8xo7OmnEBlw/o20Y5Lfmkf
2dFBpG5Q7YvIKLrtNCQ1nvCxl/Q7PaEo3fkuydMopehc7zo3H811EOa+m0CWsXNIQ0YCE9tyrc47
5sp2BSyCIkAHnaIJGTelamxjo3JDFJtOj8287nKVq2uvANQi0Kpt+28IQrEJC8cRF9c0t9t0a1t2
PV51oWjAIWf4rCVyldHjxQtUrats6CQJzBjc5WRyCWX+HKNOLxb4QZbUp34qXKxbumDAD6MjsO+o
sCVK924W1eLJGyQ5z7UfFgTmWEZV7IcuDfE8iAvvHhQhCZJ1SsPXWHlRE7uwcRMr3vl45rV73Ueq
PqY5v3k1w80sUGmoPl7X0NqJSqLIwB9yKBDl0KtIiS/ojfrOA5eFRTACbtx2bavylTcFZf0tmxoo
qStgh7b8rM3Bi35qU5Xxl5lb0ogZRxFP9aaEJ5H0x1rnnk3XPpjs7qkuGld9yFnt842oueXsc1/S
91a1Td9glSVTVLebUjfdz96aOqZFmVUGexaJmSXqpCvt2vPBzsffcQRCm9Bny6HPQtTu4bKVlvkr
MQkbbv3bOEyKjVe7mApOzLeIGJqudY2t73byd0foFQoqi6QW+vC4dthnKWJzJois7fcI3c/asiBs
o5PXaYxJZmbdqlQ4cLZ1nmHHDrcvpad+1ff1XnpJtw0jusxGj0exHcX1GcrNCA8F04KsQXabVU6/
gvUCe35KmvsMZvim1hpMOsU/vHbUuh99cQj6qjxH0FF2YnZ/T3E7rtzUgx8a9+s+csUH2VTOsbBC
ItKjcjuM0xLoYX+HFgTjk0Q021XdNijLeufSyQK+NWFfz0BOsz3hrkXf6Ytnq4MfZPUuUKn9sR+r
m3DIiO2BEXJMdZYdKGjJ7TCtO+3g9durEoeAIb823IgAYtMqUXTolqjFubstStiNtRcnW8cjRNkx
5TdbuibZVHgK+0YMm9DtdhP5Mdc0OuIv0UiEeTnNX8DCabNZBjoGbtVXUGnKfdtkaMHlL6xjd8UY
RQdHeRHBTusanmQHKoGy9mD2dgNh15Mzt0GAu7F6qFUMkarPCNS+G2UWEr5Z5E5x73gEdq5Fk5ok
y4H39VdeES8KmRiaObKSJKhuqzkayx+TLvV0RwS2724M0VbBtM4MeDy/5nauht95OlvDB1yGY3XO
YG3QfadTYu9rzMGsX9Iy5OL7VLtaf4RNEOG4YIi4G64a0whaIvMmo70zKomzlsGKzrZd3RfhFbwK
3GBCyyg+COa5vy9Gbc+wDHspD2ZmcmUbaBu5O9UVcfVbNhJ+G2GOBhv/Rs50yvq1M072TRT7zg8T
TkT4FLFJx5gUGLjCIOslaQ02pkkOfJunyj5kCB7pNrKiXPIQEhT46ynyBw+pxuR9gUDTjzecXn60
CpIswXXNivNz1aHs2dKogofgd1hwyUQSS+eIrvoZhmUNI1EJPcE37bBcmSpIyKtqQlaApkdI55CY
Q4jtHCYe4TpMJNIgZRkJtyXCwX+XKmr1apQugTA9FWmBahd+MEc66cgIfhscFEWfXCUIQXAcalDj
bqw5KOSuGQtSFHtlh+ug6R2etMccjYDFJPnREDVGYtDAqXLTmGHJMRhwUEO1VL1xhltVFIilUsyc
eC8Ub3MwYZPvd3H9U41dZG4Il8RccYpncLFJJI53V05SEyGazqlZkqvR5LDwMSmZ8Q+CLn7TTokx
IihsTXu6yZS/0J4qXyLItFqYk8EUe+PaaG1YeuXgYQuiVYOH5EoWGGNuaICZBC73TcYB5knXvW/a
CflYbPblh4Wc1HIyGzlpu5KyDWNUt3M+9GUQt3dtU2TkBcGN8zEkHElXYVvvqnOIoixfqXYMufS7
0CMPqTnCsh79arSu/DYZxL2EKlTgUGbU36gKvLukAGddldYIqyiLJ+LECor8b1T5hrxqWJJc6C2k
npDajebGmeLBx+E8KSy957Bw/4jN8gHNZp5iHBzpyC33U2Mpbw1zMHIwzaEEXQ9DZeDkbeeYMXEy
4+4KvZk6XQRQ/XaOb47epvCHAuFWh1uEcQ00BssjhMLj7Vp2rt/zYGXpkf89fYidTn3u2npa4tKm
pZZI2gl2S1DnIlo7UwWnP0+xcYXpC63lQ2k3sMnxceBcaOJoKIiZNzu2CY6WurueyqL+6S6F5nGA
vlKuspQ8WWLH4tolV4JlOu4blCDzyTTwDdrVurT1PgK9xUBFDlgYOWWmiLrDNltu2tGr82OoRELa
r4QdZ1eVjzDEgBnbVEhC9kEfhT/T1LTwqmotCJlaRUDNba3jJ9omTUlKU1WVuyLLLXS0scra1b/v
qC86KYghHa4XznKZCD3n4o5aDPTxjHDwT31VGGukDf6aVdOsuDC+ZXD04up0MdRF98voiiGo59kH
AulhhBllAI2ZRKN/P9DLUTCMYUrCPwEyBTZ6fkEL4lo2EG7DU50JPML6AV4wNdIbvZGXrw08iqZ5
CMxsedYlFjGEBUnARRuf6yHB0a2SFjWi08BzLJow+/zuR0Jtj/czICb8l8sbtT/4Vt7LMD6LIjba
2xJSiTyBCbwVcfvi5g6q+Pc4y6//dbfVnpZ4o6JnUxYR90Mptmb3S/gViT6Rq3ddEKv3NieXEUEe
8Hqi7cv0ez5iPqkgXXbsc0AOcr+28lFe2UCC6WF05+THu1+jA3djMeTAfgNuzvPBZmskMzI2kjN0
efPsm9g7sa1O9e9/D/PKW4T1tKwl7u8WzeTnw4CApYGZDskZGX18zqqawKXZLG8pDaOttNRMmBga
jzem/SsTcuFawXlwQIeBV56PyjUZbvPcJ2efwvAI6RDlRjr5m6Yinv3fD/iiY0ePnkYo0BiUPJDF
i48GJGWatdLJOeQYgtpt5Kc5cOh/Sh1Z69aq0jcyll5Z0g5tSNtih6djd2mS7ccYJbiVlZwnaft4
87nm1zx03rSk4w096/PyWBbcB88ACOMBL2a/QfRJPUHqPyN9abqDcGsvusUd6E2z1dceZwFUCFug
swLY+PxTDZ6DMqRW6blx7Qar4Q7/hDlr37+0QCno97MLGktC+/NRatUl6Ae69AwLLD6EEHu4u2Xl
yUfY/0bH77UJwXTApX4hdoDsPR8Ke2Suv+OYnl2j/aCKkIO3zNFaOf1XCBNf/j37XpvoC0aEeSBr
C0Tj+WBZlfgt3Kn0XHaFc2vEY/NDd1O7tmdEgv8e6tUPRYfY8DEeoT19sWGURVlUtipo95t2TNna
DlGHV6WfDB//FwMBZ4Adsm0Afj1/psJJ09JWTnqOohL7K0/4qDqNMVTb94+zsG84sgBoEHxfjEOd
5ZQiy86yyvtHf/YmhQCiLsr3NklJDABZ5nDkEAbcXibM3wdJU0aW7pkQfuL2kPVNazf7QfLw3qeB
quDjno8bzfKVLkbpVDJTnzb5OWin6aZoBuNGennxBoXu5XyjXQylDHP+Jfv0j7H9X89C89MIW6pV
Es+L7KtOh2bn9hV3fRzjhzcW0ltjLU3hv8bKgiIQgafz85AixYBT6myqzhi3RZHHb2wPL+f20lZ2
eYEWzsFsd8+H6un2RfE0pWcl7egzjQFzB77qv7GCXnugBaXzafsw2iUYIb3adtpUZuchTzt/a3pj
2H9oYbMN6zDXgf1GVfbqQ/GpoPbiFcQh//yhjMiMfbe32fNI9qI3jWxSmUQp/HveLTvn84MCohcb
AutoYXxdBgNZS7/f7dkWoiElpGuCRoJYOnXJfjSC6qZH0HeTiUScHaea6H6YGHe/8SO88l4JJILU
hjE5kPVlwCFGofSB5iV+r6NlzpUNJ8h1X2XVoxkbzls2fstcePHAi2UZ5yPHiWE9f61O7CAbEG12
dnpsb7kFAXJ6xOo6RIlfeVmPZUDZWYc2BPH996t+5YMGBhsj1D0QSP56PnI6pGlYyCQ7ZzPOfGFj
Ytk7WvMbs/S1UUxy5wwP+hLBCsvb/mvZucGUG7LBQyCF8/iIRCiRG/4jvub/fpqX5+QSDeR5y2sE
8rycOHgBcSWeeI/CHvUD9oz1Q+bHhNxH1Ig1/d+3oqRemyZs96y9kMoJ2s3zB5P+POoYz/1z/f84
O7MeuY0lC/8iAtyX11q7W2q2dlt+IWxL4r4kd/LXz5c9wIzIIopoww+6hnCdlcnIyFhOnNMAuEXW
rmcoSfGeWiYwdpyx/BJrGwH6SOZFUuTdxGhM5SUCCbbYT8Omu3AnQrCjz1Wvq9/KxOlPCRO1O8e5
uTv5wXgDbIkmXe5uoBqfxUqc+FavwXdM3PvkKKMCsYjT7HjLrRtAN5Nww8brOmst6jpuwW2M+LEu
brPPNnRL70Sr5E8DJFynnvF/61AHlffUpE5/vm80m7uUGhxslHKIs0rQR8riMAYGiT9qdvOX4aH5
82g0M9ITkxG0e93xTRN10RexME8LD7c80yjKxeSyhu92LiO6lVGdohlp3gJy2Xe2Opvf7+9u02x+
W28VpeZVTWGLupefD8i5J072M+xgKcnHJHmicZUzXpflO4iOrROVYhTw6tHB1RklWVx3o8iiwVNk
ZTMIpndBEjGv3kPc8j2IDHWPyViTidf6Yvy+2sp5Unaiu5Xoia/VTWWexkJAa98rwQeotMZrkRQR
PUUKwcx5dRAcOUbxB2Mje5HFilCQuJK3inYyaS/yDpazzkrhzZ69IXZ4iYeBimcB0ckPkUbUk1rH
oGLbl2EP+7lN05AWVjl8rC09+NAhT/SQV0YC4Zs6M8lZWHsCBlsWINWXeMZwVMjPLb+G6zaDHSTM
LE+aJFcvk6G5FFpKgRgcQ5deB7S4eeyrnZxy0whMIij+vxKBsjI8oAlB0HU0wjuLXk9ZGN/mBOIc
kdl76lZbrwuZMlGWhNeDEFxuULhKHbhItPjGSHOoD4rkZE/MH9+/SFseilSctu1raLLGC7RlkxZN
NyV+CXDGVyO7+ZxFPYPs5pB/mp3We2cEZvugCQiq7q+8eZIWmESAsyTo3uokzTpVq6bQEj/1UvTD
m1mcQ703nsCciJ1wQP6n1ncJQIkOf40cOboBUbtKFxOGp/481j9zD1NtGzH/bIShf6dSMV2jyJ2+
l26Z/6Tn2exgBDfvkEH4w+gYQG5Ll6b8W5yQqaHgb4LUr8kJroqSt4yyzImHbNZY1Z/TKm7/cHIr
o2s/aD/G3Po+FT18+2jbfq5Vhe5vZA3z9/vHv/XhmUKxwIiA04JAePmj0mmqKR0TIqmlQamn1rT5
ElRz+7fOQD6Fhaz4i65C80nRdHvnQDaXBrHF22uDVllHZ4OR9l6pAodzygCx4ShxElogCX2yU52r
DMQqhkXjV1NTp2So3vP2GOu3fIeBeBtILgPQ6LowpBhBRDLQJL4+p9oL+hruV+aLkmdtVMITc+zW
1Yt6Y9qJO7beSMnHK8GqhrzTyxP3BEQSqoWwV1aYVXiwSrOUzatIeemp6z0ahabsXO6tKyZpVagA
E/Yjp7RcMZyiMaWjlfgQPgjUdvKu9E7ZqFgB3A1ZthftbB0r0r8kbRIET+SxXK6fAzV3M48nK6ph
QxgH8U+ThuB2vEjKSg+D9wumHOfbfUPePFamJSnsUMVEDm+5KtMynR0zJOmjpkg/dQ6znJY5Pder
HJDsLkanNV/vL7l1rhK2LWtWhKzrcx3bpJwSJkD9bjSKFydC9w1GorCPgKOb6cf/sJjFZJos0NKt
XJlNHLpzOxUtyb1VZ9+sDnTgBSLJ7J/aSWmg31/sFrXKe89iMEyj7AQeb3WaowfbqiepQJqSPEZJ
YC+H8SM805Gdj7YWHvvM1D7GUnDGSfToNM0OxeqwcdBAH9HHuf9zthw3oDxeCFBTFBtWFiW7DnBC
5im91y79HuQtDIMlNF9H4h3XN9JRUkmmUJ4Z9F3fWy4ly51fcDs5JQ8EX8UgLi8VPnxpXoLxIWEp
/IQ6hdvJ0xp1fD/31nRKRDy/VK4Hg9qM3mSrteZ7JXY0lJy0jsGEAaqi+6ex5TdBSFO1JiWj7yZv
wm/vSB8mkYChI/UhdHMv9CHK6GjOoVR3dqdLB2HBv+aYZ88wjNp7drEVjsqpYLASugFIe2UXTY3y
VaakmV/koFMPeC3zz9ZNuj+V1krqoz01zdWA5tQ9zEPVVkiQi5GBfsEk9Y5T2/IyZFNUMZgGwVBX
NgHZRZamc5f6WjcB74trquEwbDS0oOeJ+uSlTcPgF4we6rwT+22t7NBOoNpv4VHXZdCWfRUK/kxi
fDQHcqVCRb5Iac1PWQc0AdmmASIzq532OqBb/oaJYtmgQVYOuuflhzdHr5yg2ODlsMrsvTaK4QhX
v/jU67Fzum9jW3tkhhMTIzBjq6u0AxXTKAbKQXEUcPslGNviSFHLfgT3q7xr8uhbUvTqzrlub+//
11xFuo0FmWIM2Y6vUhl7B3nUJ7AExbugrPLH+7vbeiuoWtJhg/kUTL78Jb/doBKIn4C0Dh69Ujjj
YdDTaYayo+u8oyPVBg9Dp9Q70c7mmgwjMu/OnBuQ+OWagWcwogRzho8icAKpUzt3yoEbzvRUaiBg
1Tt7z/6WnyCglMGVi8Wsa7SjEncihX/KH2Nwa0FembDeFoF4QLIEHSJIUFBo55U8QZW61yrYtB8i
KsoqMto25N//dsJRD3qrh2nMV8L6qVQD305Ghjrs7qMSBw0qyHt1js1EGb6I/1txdb6FBy+yOyap
X+jgZ01Cr1NTieAMoLx+cpq2P81O8T3XR++qt/18jaNO33FJW6maSzef6J5ZHXzzctPUbAHDVpiV
nheQYXlQ1bp20O+UGzc/qxxMe+2hUnVcrpLNkTGLvEn9qHBgp6O2f4BE0D2FSh+974GsX/pW8p0p
E9jb+/dm84b+tvTqq9qRSwIVaDQz6GUhtGtn0Vfhgnk8qI4EEd9fbfM4JeuAvDS0O1dfNIybvjab
LPMnZQ6cg9v3RFaVGMa96sbWtgDKSaQ8PVVn3aPRWwryWiwTM7fSykNiW2ML+FeDYDitVTDx9/e1
uRzROD0hhAGYjFl+QIjd5ziBoM8vbDoOh7jIxB+AYJtfio007n+wSakCSiNNdmqMVdiYjUmkFLOC
q+uy6tSA1z/O5Rjt2OTmltD+kjBf2ifrIXkmA5oy9OLMb+lpwCQZgY29GkXUfh4ayPl3AqAtV0oo
yCQ8M0w2qtvLA4RUjpJmV2d+Vxrp59Zsp++14UV/QstiuseGEsJ/qDKRsMENoTH4Q666CjaCQitg
tkDI3nIUhxg/r66914JFzICmQxk6mR9E0EwPbzYUtBxQt5MFeJeHY7nP1kK5xygItkx0iZEAdYyM
5iH4NNitG30nv9iKcJEue03GXR59c2UpeOzArnWqP3VWMLfR281TbGYZOonFdLXDWr+0epC/T0Ce
wUJYq+KkMKn6J1TdxY41bXxfZJ/oGMG7gJtb93/tJlAyPGjmI0A8Vo9dHYAoDHIVrGgdz8aXtqib
v+4f9cZ7Bd+QLM8z1YVZre5kXTCw0M8DMR111n+0MmRmpY7VM+p9iEpFTXABAO/0O55gw8NRtpTz
qtxNlQG25Qduosoru1HlAxfzpJzqyIH2txl0yDvvb2+r9oSHQxaYIo+k2VnFVgwhOkpZ1Lk/1pOZ
nqFjowFn62X2dW5L0mUg/clD0otj0lvI76RGfkIZgQlrWFeegwwZBLsYlQ/3f9XWd5ZdM4tbTIy5
Hrmaay8QZNC5D1RDO7eij7ODAj3glUEa9ZFh1Or7/QW3ggSPeJbin0kifTOMqQdD2+czfooIKJAq
XWhXV/rEpIM6yKkKmL9pAKPR0IGKVTmxL6qSFjvb3rI1XCWhJ/0YHoHVu0Z/CTCDx7WmrDp/iQUs
4hDjPShm73xGc9y+YG57FAvSklalT0izZLceUWhG6Fcv95hmJjI3XSaFiqZPXaja87uK8n199Kgp
wASa/ZHSkpoAbnbhdBiRf5q/3T/8ra9NOEgpm7lCmvorH1pB2qpaI7d61CbUSWC8M62TRXr406mL
vn3nzZ1V7rwUW0dtUtkjTwOjesNhVddGZKemnfmNkvVf9WRWHiFUNp8dqcbbZqryEDEOeLm/0c1F
KddTaqbxDH/S8laPozUZdRvmvqP3MLAqpXJVp5g5Y0SOHxhcaL8PqdLuGNXr5OD6C4PTophJOYSR
0XXwmbVB1ipW7htJXP5BsTcGMO4M3+q5HK6qEYqjG6NlW1ozrHiweUNJXx1p6VSP2txGCBGU5hWG
0GQniNv0PJYuidkIuSnhrDxPUCoxPlvN/cJlhKBXWiSCC2WIjy6YAHjBmfsKDKaE+hhGWlNvaIIW
kC9DVngsBdq2mhrtyTZuWSJpCZk0IQRENKufNCVTNeiRyH3azM5wGHtGUTkd+MmPXqzWvDL9VGg7
B7F1A2XbQWbT/LmuV6BYHwW2p+e+MlXaxaqhuveAzDwywi/gcAQz4LmKfezzMQgPzO5NewayZZYW
zynNecKJm5Qsi4eoKOg6QzgN2cRp6OjTHXrDYIwAPPt89abIesa4joIJTzhsKHzbDF8ecCr1EUJl
dF2aevoFWTM1jrF2yx/wOVcMLelD9uP+DZK2urRlbp3McGS3EQGz1WsMMVBtJgGAtq5Shw5ZBkg9
jaw2552behu2Mukr+5l4Roqc6w4ElM5wqsjeGmIC5vuJf7V4BKuufNIyuKF/vnlXTApKmTnMjsVW
ZifmzmNcwQZ6mJl2eBJRKearGcZoGb19IQ80BRKQMnhc4zaMqsjNIqYr7qZA8Y2gzE+QK+xR0N3m
obwmGqgeuoYEFTclIt1o2C3lBRrgZQz8y63cEzASyVUbG9G3XClyJugawCoHoXpp//f9Xd5eKNa3
qd5IqKAOocHSzSJiagENi1MfpJXzwWNyaT4jZqSGf1ZIE1CLZPT430ZxYp4WaH7R9lEQ8XnzAyOf
1NdxAbQVrXXQLOCk1WJlSH0nnrJzltrtQBM+LlNuDEz6ZieQ+hlFpu9EMrcujAcN8IGEfHJH1qET
3DRhSahCWlePMBXDhzaH57Fx8+lqIVQDUVlvVm8H+LMogwsmOReffY18KKCDrPSRL44U4/yDcuB8
dHqrv5qZId6TmMd/IqLl7XzmjZ0C1aVBR6NFklKtwgZFCe2q6yh62uaAfFxM+A4nSFYwdmmMXswo
VAYv+33T2vALMh4lUtR4UuEkWZoWMhBRns6UWGaVcexTl0Mw/ZAJQxgHN1e6L/dX29ohTQ2JpsTh
mYa6XE1QDSgDNye5tAeDUeGC+abZHZWvbtMOPtX2VtlxEBv7owMJxyHKyK/gruWKJVAKu/KCzNf0
VrUf51YV6LTRfqm+wfdQ76SxG/sjoWL0B6IOyq3rDv9sJp016UbhG9mMmAAcC/6rbk1IKetq0qX4
+ubzpCiPuBVMZDRq1ji5aXTTwnUzJmGlxM/cIsiXe/r0s7CbZjy2zLLuucLbpxWORUkGItFdOvH1
8jyVLNKSeO4KHxi4rpxQ1XoJIO445PaUPVh9573zMuR6d6x045WUUo8GdFgWAJ11L4ZaRQR4di58
HJD+VWFg7h8hounx/mlurgLrFgSgDEbdsCpBoG52CdNWfjmW5TkyGoTilGEvTNywEc6OQQPOT8Lx
5N//Vi+GtbUQphgRpRjJhy9mDN7oMMRWgjQoQmD6pdEnLd25BreLgn9lIhBeJRITkPPLRY0orOOu
8Qo/amPrE0rX5mcD0oGfcxRYn7Oys63TW8+SeQoyPkCicmppPVSRFJKHVjVKv7Nt5dxVjIcHfavs
9FG2tgVtK1V3qRVMMrDcVhGaZhLZLqvkDpOJesYUeF4GTN/WlIpnfU8y/NZC2JWEcQABkQHH6tsh
HIJ2BywBvq0MBpT6DGMa5bTzDNxeMf77pnx9yKuAnq+cJDI7dNnqVPgDYi5PRTBn5yDsUW2qcx24
bROPfyJ6Emg7JnLrKeWylE4gwmXQcd1rrQKwmqPhVT4EKv0L+nbaE61xCAFs+MOVt5sHMCN4ogzQ
MABDVgcZd+RwehgJv7b7fzspmDOhxPFmrwExIT19bhrUgTfWIRgNn7x+qP2kE4VxoPQt/pwaKn/n
+7a+YYWE1h5Uo+BOb9nYpqAww4yClq/rDL/0lRM+aa7+C73Rwh+Rz9z5ULfL4YGp4evAbAGTrR3I
VJqQbqTz4Edl+H0UrnNU1OajbfWo5GRoLt7f3G3s++rvX2Mw6sJrvre8FYUKt8Xoa6Vig1cL1Aoa
fQRSzzzf3vuizyMPJi+RizNKT8NeG/72MuAsGbylt8fDSkVnecPdAmh/kYqJGw7xc+HWf7Ta/C0E
T3UUFmo5lSou9zd8c7w8akAdJc6FAgOJ2XLFDrlr1xCe8hzVDmPvo3lWdGgtosLlfZu1t0YMr6s5
XDtQDpzvyoNpasNIcaUpz3Gmqw8kaC0TxXE7P/Dg29UBVQB7Z8Wbe07BmYDvNRHUaTatTjQeO7XM
BBknVG6zfRpLRUEwKdCdH7UajdbO3bjxmKzGuy2TJjZHLL08TZqwBigKOT3To6Nljp3y0eymPcDh
1p4kRz6k51wINNuXq4xDHRp4gdgfxhl6D3fSTm7uKk9Khk7QffPY2pAcC+O+S0L89ZOTRVaCvAZY
elGirwmSJztP2qDvtNDlR1iUBTg2aDZlPkfgczNQh7cPegsuJr+jvPKlBDAKj2ucUExs8zAo/hnQ
2VSzQwMTS/iuM4IR5bC01r09ZrutgyWOpdnF8UHTtzrYSEENL0XL3qfkGJTnTked8QTNg9U/J57d
/QdjAZ5JPIsfpawof81voZHX9FbnWD3ZfAHQWkesIz61ZdG2O6/P1q54ESSAjkiMlsRynaGe8gmc
DYCazEmkqEns/ohdfT5qAcw1/2kxsCMU4Ejt1vjpAFEXJjpYDBBoT9XAS8Izs831pznPpzfz1L7u
ikcVoJ701qvYYYBpp7UHhe5kLjxmrawa1SpQv8m/jLjGL7qdJ2++D5wjDxEdLGoT2jokyivITKhc
5T59BDmhMziFcmnzEnau+xfv1i+DJaF4xXgHTo8xluVH65MiiKyaqmKdtb2ARUbLlQOESiU63H0V
hwchZAXi/qI3zw/nifUDXiWFZJsr+7dn8sdY5KEflqbix6qiXhTYr+BkqfOHuWq+601k7MR/Gxul
C6RLB0MN+aaBldC8SGIwub6ZjPG5rSvze+mJ4RM+PTkpAZyMO5u8vQ4mn49RQFqhYJPXYgCVWyLy
ONA6SEeqEidE5pt/FTWcviBGBm/L/RO93R1dCnojzFgQbZLNLT+jKNFDtEG0+fmoKOVR12u1Og3V
pAjYcZwIsigrF3uqGLefkTFosCoSgE0GtB7ETzwzs+28zRBEsoInmJUh78oms/2kE9ihgTSG0JR1
sbbjxTf2CooS7CBhE52uNaOsXQBhmx26fqkz/2yNKP6VFUX3DZ1AAYCTtvPn+2e7+pD0VUmDYEKU
yFlIN9Z3cQZB2Ch6OT7jh4KjJnte6J9Bmdc6e+zU8rb99kDJpbAVnZYPUFGHqZTlZ1QBHKmVa0/P
heXan+sYpWa7m+OdWGVrFZoX6M7wiylRra5fO8OtVLTT+KyaDTUGfPY5MY1sxyRN6RVXm5FXjcoq
eA4GKFfvjhUMiHpGFvK5BIbp0dASoZ9RKYX+MBZY8cnrG2c8OsKZfoWtXpUH4CE2osuMkPsDXIbf
tbB00KJuxXhuitzQYUfL0Mxz4ybj+CFwUg4hKKr+gL5V0j0OKrRcT2aZKO1z02O7x3LIRXahY2sO
V30yyuiCfnFuv3T1IPqTbiLN5aG0ONGyGEiXDpPphOH7xHaa6Dmt3KY4e9VUD8dQrVVOyiTheVCB
qkyPhSfyr2kaOfMhqCtjvNy3uZWNS0OQ8HciZapCENuvPtGso1wWZa76jJRW8xhklXfW8gx+Mi8R
MJEJ/W1DNHI9Cs1AYmhjkB+vKxlaniqmkg/aszEI86gZlXWWgMBDNxvJnl3cmoWr6YQIvKc0Vtdh
AtX83p6CWXtW07Y9dCFIgbkJ9941eUAr43MBWtOhwwQhZF0doIk+IBSsoyEV5xRYCesxuAxOo51D
LVWO+tT9ahMNreepZ+zs/rfbuF4cpAxKHAA/N61yQxlQthuz8VlYRX4qlCL8qOqZs2MhK+fLF6MU
CE6JYhcNBMp3S1fBRVDtEWqDZ9ipvtgxxFOjqx5EEf0MIY5AdHEvG7jdlqlz82irSdABbc/lgkrR
DXZdKNpzAtXeQ5MUXyez2hsj21zkldOIwoIMuJaLeGXTtYkt9OewBfbeoR19wV/Mp/tf6NajU0/W
qXpSlfHoPq3iuTarWkOh3/wMcCAoL301N9YBQDJa6DC47k7gbXwqCk8MksPYC5h1vSnHaUWACKb5
PEae9r2D7e/RYJT8iS4/Wq6Ms1/GdEp2XsmNPYIhZVnGPQAmrQl5FEtrUD6szWcSSeWH6dbB13mI
GYpCa0S8DW+FLQKE5raZUuGG7s6qxWINkxbXiWs+QwMEH7hipSezipjIgjbvFNDI2rlht96R9WTT
SvIPUEuQVvRbRpPm9hCiYG49JwGKvmNg5UdnbOBdLHskTtHo+HjfXm4/oIxVX3UyEDygWbdcL0bE
Vcnhl3gmSnX6YzAZVfvoKG5RP2pe44h3DbMtANyzPLV2oshbP2YZNKSYAzBB01PMWC7dqgRfw6xZ
zzE0nsdgVIN/AA8DMAJbdB3rcPpkMgF4HLU+2nEwG4cskZjAWcmamaw0lisndIHDyYUujR7kcKqS
oIWEcQoOIDTRHy9G+80flUoDntqieC9fh5URwXUtKoZHqRA5YYGWd55e0zmOjkacpf0BtdX+1/2v
eutrWA+ecJJHQKcE6csNTt4cmVncKs+cvnlo2wIuDVfslezXsEguB8swdiQ3Rq/ghqptnM3USW3l
2VLQlzTT+dT01d+Dpf6yWgN93bj9HEduc3LU6WXQrAc3GccdI1rVPf73JzDuwSVlt/i95U7BWgOS
JLLxO9NGptUeA3v4jBCw40G36Lno4VbM4udX+LCj4GenaTAtOlI/c8fv3t4j8i6aF2RDJJx0npe/
YzZ15KjjNPQ9EaALXHeVRm+7qf62K4ZWq4RpPzMaxV5h4nb7Uh2QtIjqHunKmgWmd7yR5mIe+6U9
2Q8A6pvpbFZ5pR6aSEe8uu9V+29DnyzrUM1G+7XQhPnzrbZG+Z9ipCGbNzzWq2vsOLXqxAOQrgj+
tOcm1ZKzVYhhx6Jvryz1F1kuR54Ig1vjkpLRCdIMjK1fKLp6GJLhiX6Le/B65Yne+14Wf3t/WI2a
EhAC2ySXWF1YnFUrkrDNfeRniu+pUZhn10uGh/sn95qNLCM5uQyHBw0WRIfrWnUE/7Y560rpx4k7
2/pBcHrpoa4pJl67Tot/loi7zyevGCooOxWIxIenEBaJ4eQW8NHZldo7RztHaegzRE7ej5DOgnbQ
PCC7x6RRRXmaNC80HvE4TrIz77B1RFRoeX0ptcty+9Lg86RzyqLzcj/ROvtIw1w5OiWsuPeP6Pap
BxQkVQcZ0gGje1PgG1F1mbyg8B1EatHAdO3TEGT2sQI6fLm/1M2GqKaDeAL6SshJareKz7pgtqvC
CUq/1bz4OPSRcnQhV91pQN74CVbhrmBT5ED0zFb+qgySrtDQYObC5vFF1AahRD3ZCvLLCNQcAJD3
l87Wox1T29ic5IAgXmLEmW2uDNowhsyG/UP4rd3Ox0bpmFQ1tfH85iMkvyIfRkuWeuK6mJjlY4y0
dEUjMkCuvW3akLSzik/3V7mxCXg6pZele8Z7itbI0vJgRLdiEQ/sBdrch3myk+eM0OZETWavUXe7
FKRCr7Ems62Miq2ObZyRT+m9ufLnobGvTWc6pz60GfVTojc/IARAjGsw0kBdTaLGlruiEpMaMOIK
v9NG/Q++TQpzCDJ950RMY3wQQxdAFTPrb41v5bJoXqF9+Iq+W+1QbZNCj6pa+IluMITWTgnU58H8
PUij/OLlmfLGCR8mIVmQRj+hNLkWAcRyn3ErZCWiEL7qZtWDC7L5GqVpe+5S542tstelOEyJl6TL
Sj1vudRoaZ2Z1RpLxVr1oCaQ8TWx2Z1TakPvEsgaP943zNtLBg8JwRCVOzI8JFOW65lOlXhKYAgf
SK99LnOruOSa8kZg5v/uigohVwCYPCWU5SqW6Mw46z3hQzKonkJXyw/ZYM8XS5+qnbh1c0OUIWkt
IfnKANhyKUdL7aGdXeHPlhb8DTpp+NC007zj429dIsf22yqrz0SbCL0B6Ip8RiusY2w77Xg0Er1G
SwIs6A/FGv7t7D75+h8+Fkzu0lfxydaJnXAKS2MYuvbn0A2fBslSbiAC8fYTxNwBfpBHwkuwljy2
zDZQotqu/Q7yTq5yggRJFE9v9ohEJBIOLOm6GNVbvcUBBPaidjH0JkjSI8L3ne+KcHxyoPT/cP/Y
Njwiqts0neSsLk/EysYB+4UMe83CD3sv/JzVs/o4adG7cIr7nSdrcyVqCkBIJV51XcqNKdtZResI
CIzV7uQ28EJqUeIep5jK//1Nbdi51JHC74IwkZDnpZ0TxrRGnye1346hcswrvbjoofHpPyxCJVJW
E+hYriPYXLU7NDyL2tdkZt/m83BoJ23vMt3Eya+WQOgrJywoQq78ed3DTV91PQbHTX0UFdz4YkL2
g2BNPIZ5safUvPWVdAkukVGslIJcHp0TU9XyuoldxcGYEAdOnXIplLh96Xqr7HZsYutDgbYDwSWJ
NyjYLVczGM8M8mmuGZk2qmscqgj1Wujl3P9S23v6v1XWeKrAY5wLXtLab+K4PlHmL44iQc+ljMKf
91fa2g8dBIIYAjODvvlyP8zttTOFydqvlbh/TIbZPIbNGJz/wypkiHwkzO8GJhzqRQl5n1f7FXRw
p1qb/tVylBj+wyKSYIZuCBH7OlKPazEo4ZA2fqBH5ikc2uEaTdbbg3SCZ14+Pg6ouhu8LGx9rte5
ZeMDMnD/0oze8h5NxC3163/YDUOjci6Mt3yd1CLf1NpzkDewqyLAe/DSUbUPdVGIPbrRTQsAivo6
h0UzRNrib/W+1rNahqBiji2fphOpgXNA1OvN+Sw+mxFKObkKoRRv3nKVrLPGuDehY0MfyjgHVYPg
kgN84c2HRo4miWigbwL7r69W6cETW7UN6VvWa8ckiZWTUXVv93AEI2AwpCKd/HO1StgnNrKbFkh7
5Bs+6HGs/sv0mPExnNv0ccQJ/X1/VzKeWiTplJXYD30+yl1U1VePq1v0pTO6AJhnp1K7hzJqhfJ5
iKZufg6GqRTPxRgE9iV2ULZ+oEXchm8O0akcUgk2iJEkGfNqw0POkY9mX/lp3VCijcJQ+1llKDEe
mahS/oSUp9vzgLevCFkPK7r8gc2sAwrTS9CXmkyuGRFMdywKxcwvIAzmq2EhIHJw9DzfKwffrim5
oiTQmcoNkdLqJqgdw5UJ0DI/nNQhOnlqJuw/stnow6+KWSvG31WahDtFDPnfXH7b5ZryN/12+8Jm
6Edqvq3fdqr+XkPG/mRRT/xrSolB75vR7UWX7gRXT8ddg+hu9RVdd25MBV5Enykn5TTWII8zEVY7
D+TWIWKqyFlQK6Pms9pQ3Gttrzai8ycj/ZabTXdAdup9N+uPXVLuBbdbp8eoILEZtFMOFJjL0ytL
bU4p6XY+4mzNEyRc/4AGnq7ujKD3/cO7WUl6Lywa3D5tLZ6Y5UqKQeWvasfWd8tKOSUwbDLEYzSH
eJ7qnaVuvhN+ixcZhLFJOHMzr5BPooxttJH9oIApK0287pS01d4F29gQUSCgaQBQEnG8csiNGHst
RgwMtpBY6IewjX+MaZAjFG4h2/3mw6M6bgNY4C7T6FzZhInKtBhcvQceZJdMdlfMdyIb5GnVUaD2
uLe1G3/5ikLX8VMyD6Y0vPxWxE1W3eTm4OvuwDPQAc8rjvDh2/UDCl4WbeOpQXuKVl3/TZDydTuB
yO3REohKBkveIYpdN3jLCX5+PrHq21kWn3tKLcdGC7rrMFt7HAU3mSsVYgyT4TbuNn3XVbAN7GiO
xJAbIGMR5kS/rSQ7cZMLcsamr2e1809mBPFbu580zPDNvEmSLpnUeXm+bjgKOrm143cu8wRXOkCh
dYXHXEP6tlemPbai2/tA1RXKYmyHbhk90OVy49D1adiWLgPBvXpsI80+qPqud7z9aFLWgCY8c2Xc
vXXaohhwgnlGMvtZxDj2qXZbrNNpG7dALRGyrZ1LLq/Xwu9DpkrfimYcMHw54LrcVKUlUqNmMnzk
u81TVAJ5sie3vujWqKLELPRj08X0kykCPzRC33sLbuwGor5XzmmagXiZNSWMHYHhyDtn9iFGq8OL
O9Qs0RhNm72jzVVbiHGi4niaIxQlLvedwc3tZGlAI2BTqD2TRhnLnZtahCZlUGowe7tVdUl6I9Iu
XhVF+pmb2o8nnl3LPVrRmM3nSmnMNxLUSMSUyUgsBRG+NMQDq4RR2ERRpdabfjKj2GalnvtBi4il
oqHRPqNfutdkufnUwM7A5JAr8A+d0JWnbbvci+fZtpgrUuoHXQlS+9EqrYw2JW/kOS1ixO4G4QCN
MFsdtTCTTNk43z/1m0skf4QU4pYTTg6h8fLUFVAS+ZSlFgUGyGpwSdnTXFj6Tm/h5hIBm4dymXyF
GqsOYHK5St5Us9u7EIoNkVY+DZOTnirq/qfO2pVu31xKtluBm+NkvdUFolNC0qK5gW95rTldWmS0
8mOIXN98NDs4VA9vPT9oeKlS8w9hMCXk5c4cQzj52LeOP3pVeLBD6IlFHFc7Sd9N8CQJ4Uj2wHxS
Rbmhk650j2ZT6jp+T53uxXFr/V8HIMtjNaDn7eWFukOsc3uIGAXZMrhLDpIPt9xV1ivG3Hau50eT
mzK6AYXAkYZu9tGGquytHo/XiaK77NaDTyavXa5V61aGNGYT+MyfFzCTK1N9Uqq6OquNaSGxiSwu
UEnFzfWzpkR2BmG8Oe+c78Z+aT7R8ZRU6bJ5s/wNSWW59FMwmhKe9IdS67pTnJfuuXe66eN9g3md
t154eIPol5o1rzNtZ9DKy7VsI5MTCkP6UgeaaA8RmsHVNeHDGy+pKrr6bMc43BMShOiM1EQK7UWt
69q8Vv00KQ94xMw82VbYML0wSE3NxIiS6Su8KEV9UZJ4CA560drpu3o26h7cpmf9qhthlYcSzYQJ
8dUs7/uDLSqIm6PUM7pv9RSbrAKJeH1KuqxrT1OWlJAaTdwm85CGNaOITEYVwZfUNIPhQU1LNzzU
OBTlMGh2c50oUAdHqHhM45qa7fii5YD3PwaeHQSPSQdc7r02KKJ+1kJR16fGq+CgGIvYNB4L3SoT
lDnNNgdAl5n5H8yETfOlNutgPE7JPOZfOoeB1msdqmF4TvS2mU+qRV50cDN7/BtOlCI5qgYX4hzn
OaR6VcKw69nNw9E9DO5siI9po/dII9e2pTzAxBv0R+7ZEF44V9U8zykUNx+7gtZdc9CmafAuauw0
9R9Rl0J1fcjIxgxoN4RozZdaGcT3ju/Vf0362s3/GvWuyz8ocU0dOKzCNPgyCjSQEGIPxih4co24
6D4Eo65OnzyjbCYwKbEWPs5DrVWHCkqn6grAySL+JfK0PwKcdcuH+0Z3+6zTkSFPQYcaF84UwNLm
AsNspl6RTtHO9BOSOeWXWoXl9Vx0CvotZlN4FoXYpP/z/rq3rwv1ZOD/UDdxnsZ6QAuugbhGUCd5
UUQyoK87DeYhcoVd7ETWt/6Rajy0oFCh092iLbrcnyhTU+3w9C9D2mKYfalnvzIGT79hMWBv6kyz
qvP9rd26DJZkR2yPch+I7uWSRqQj/CiM9EVJ51K/6Oh2Z+eC0dP+PfwDs7vzBW9PktQA6kFJuCUx
riuPHJcUNlyVIfwcmuRz1k/aJcjfOltNCERvHGSJDMP4H97qnS7GIZyZqgv81DDbawWe8FPZzf2D
CrfaOQU30L35+WRBPphkppDV81XMpZuJmaA+EviMZ+lXL0EnAdWhN0qTyW0xtgeyAQ//SvG0/FY5
ZZvCtuPkxRtM88WYI/voKKGz84lujZAGCgVzhiPo/pMwLFcB4N0guJenL+R0xl+DEPO3yPgfys6k
OW5ky9J/5Vnu8RrzUFavFkAMHEQiRIlSShuYpGQ65nn+9f2BVdVPgQgjmrtMoySnO3y499xzzqX7
h1ba2UGSy3wj3bL5984fEiAiqsjsCwqgmNOej5ePyoxDWF/6xZAa9wphcb8L8N3/SoUnvGOm8gOX
Qv/SjMq4gU5dG3qB7dkrC897jXokqchovqtXfo7qs78p8xTjVowvZhrjTJpVHCfMMdq7QRln5zhT
Xdpgzl+eBpvKKA82iSbVlrWZc29FBEyFVvohjSH2DY3v3FIVzcYRvxwFtw0Uu2CbHDtSzfMFzowm
K9MuHXyAxe5jmen9Pg7Vrar5lVGWSYCDQPeDcrX8/DekLxXqDGpgDr6u5tMd/tCBmwHMbGzOa6Ng
CL+kV8sga0prkADim0Y6+q/0ziqTopexLOctT43LWxHMgWuRkJHjjMX3+WRyKGMogvrRj+v8Pgwk
y0taEdNuBlHN2/fvawPc8+2/ULvJyEldYAev0ZzSNEYen3jy0wIZC0x8ET5V5kQTaiud1XzXq8Ns
n8pG1PKe+MOoTmNitoo7IFUZfohMAj+rhjkXbmx0kr2n0/3wwRiEZPw104Mm29hMV1Zm0RgR8yG1
5fddXeCSlQqFqGfyCYAWJDKVb0al7XzbIpp5e2mufGuc2XmaFjLXUog4/whCk/tuRvDmI8KwajcQ
upXvJXOom8PbA12bE4EOWR1uOzyDq+RHC5J6SIx49vuk6+/QD2beBKy4s2dL2Vi+K3NySB4XGTuO
NBBnzucU1Ikk9DbJfHmSlZtWzKEnkjTZWLnLOIkYiVcCk3gAUDKu81GsSNZmSYyZ31V9d6PGevkF
CaOxl4ADXQfjx13addNGFeXa1GBeL+7iOPtcZKyLeboYnZZBSzTrZZRnngo0unVernwsCBgAWXiM
EK6sYzFR910sxXnuRyUogkP94ggFKfcGWUtO+jSX3zs085mLVmw4BvVwN8r68F2PRXqX0tLwnqJ5
vRcF7DZTz7aMIC7WAIxy8SFeqCJo8F79CH+7BHEhntTJ6hS/z3KwAcNuXFmy1Nu39+vlKAtyDiMU
Ug9Q5fpgUIxDVyZoQR5OUHXnKFH2NnT7ja26NnXkxC1tt+DxgyEtBNTVLopJdYtEbbvHVM0m03V0
Yu8X3BC65oOYjUp+yDsy2Rsq0RNKvNmyy2Mq2bN9V4lcqF7QxXG7p8XyPLqjOfSgJvOUbXmgXWyH
xYCISIBdDtYI6fN8q5sKtcGurrtHVVIrWt5r0Ovwv3ElNVE3tt7lsi/qApA1KP9AxGuMBPIAeRfC
6kcKKLXXW2Fx1OLE2b334y5HlhGWQRbfl/MJpfjy0pC46h9HvYFa4qjhEdA0e2/Aukh+FzoOBGNQ
wnVbdllPGgUKvfw4S6ZyV/RJtpO7SdrYQheh5OsoiECAB2nkuKYwV0jZoMfXjEKa5nax8bPT5pui
okeLGYit3qaXWwHsio1AWWKpza3ROWOIyTlTTQHidoLI1RJUIEZTCQDuVPv69le6OtZSIl9aONEB
ZHU2iqBBuYkz5KOUxxhx16HuFRLvhmOC87491OW2Y1pL9xkMvmCvrlMmWsulHX4FyuPQCtNTZBHs
ornaKg5fPBl8Kii/6IYx6+ASXz22c5IOrTqzeLRfK3ZDl0/AMp30qdVQ7NRaUR4UM9rSfl2dGoCt
vOS6l/n8aNphA2KoPM7T1By0HCgwTLotZO7qKEQSSEegNfPOn58opWtFExa68hhqZuZ1TV7da53Y
6gFxfRSYM/h4L1qNFQxutuM0VtA4aQHVGl4Qx9WtJDVbwqqroyDv5hZCN3FBqkyMEDfLyWbf1RZW
9zH3ctVKWwyQq5sB2daieAEUWHMQsynJzZ586ZGGS7OnZpFvysFnGop/jovyoc+D93W15KVh8/17
vDV6H8qxQSsZvlBctt9zQVeQzhHlzsi7LRL4RbFiGYl8i1I3ue1FF5sGp+FOnyTlURvoW9mr9k0k
8hsrxJlDq+bnai6+B13wkdYI77R0eJ0jq4kAFgSEYubyZX8LDZq0Nto4Yn9gDh4c1a6foBY7+U1K
1vveeJZJLqwqODVkFeDe50MlLdtintkkYeeoHj2lbbdwNEDIod1KX67tRy5c+N88I0Qkq3tQBmdu
qNKqdMB0aODnZNKdiXj6+PYVeO22NQEHFvYbgMSakRSNemdMdaU+1oFl7+lY8xLAitjZItmqra97
j/GZIAKBZ1POhUlCreJ87dBwNGXQFfNjriUhVp8jlKOpVL20sPLjQOcHv5vD8aHrlf5QKm1wAOYs
b/JWDKCf1pbp0OXywg0njlzaxC/xwOpLZrk2Gfqsz4+jISYvTx18qedce3dgQ/4J9Wqh6lC2XffL
oeRTCxw51cecZd2Jtv9ujNWWK8HlVLgW2Y+44FA3uDCMpNKbgCtp06OQSumgiJ6WYXarb+yUi4gD
LxEoGFS5F505j/P55wuCsFNCJ7Qeo8r8MNnGQ4+C0w1xuqLqvLVZLqZkUGTBwRlhJFQgmBjngzkj
zpt93BiPuE/puyHT6RCTaVvulNdGQU25MAsp6vCNzkeB79vHztgbj0ZtVK6p9s5BT7otWfTVUcCd
kavCQoDYcT6KbddwcJAHPKJuj9AKSxrN4EXw6e2DfGWUxZJieSRxA6BOdj5KCdtCn9GGPgqtmHf0
TFf2fSuNu7dHubguqMQhgcHRdqFpX4TQ4+S0zSjFNmZSTfupSikWRVrS/sIOpds4OteGwmwJXSaf
Z2Fmnk/IjvA+rvlFHrOuz91iVvujpVNbjJy4fm/xmVnBY1qahRITkf2eDwXym2LtlFFglJJwR6tS
LEdkrLybbN5ig135TPQGWsSglNXZdquhoqJoM6mhlilkeqN2gdI9KHY7vffVXyaEaIgyAIkOBdrz
CdUhMF+kRUzI0b9FdFC+1ToHtwF7fC9ouPg1QEii2xqxJr4G5wPlLfYtkciEr0lKt7dL9VeBf9tG
RoX+jn/mDMkjE6DWQO4GjHcpvJJzYinV7OzHoa6nYleqtjhVtHQbvY4SmQ67WS0sn8e0SnfhlAzi
SzQVo/3Rop2ieicolgxf00hO8v2UV/iQmYSPpUdtUX0s66QPvirDUM5uqLXUPQtF6g1XjXtTuy0N
ya5dPPVRqLit2Yz0FsaeNz/SIzRpdpkzTalb2LKQdirtZEYvMYmID0GbNqarqPGg7wt5HLRD5gxt
dXCUZsiOgkaC413X22Z1dKwgO0T4e1mTS4VoVJ+mrJiHP+G4UVc1q9G+E0moVzf4lTrh7eAkxd8p
Z/CFAFZTDvMQ2+KDk4d6dFi82LvWHfVZjnZDCY3laRyJ2z8GiR6Gx2lQajAaKZrqD+pgG3QGAIyl
o6qSp6OrNYHzvcg6NjwBqiOj9KdZghsVeUZje3if3ljqauIW+OrmH3jKx/pQ6fH8JKeN9S1RhrTg
t03LcDfOkv7d1gEP9vaUz+ons9eM9iaid6zqofiSVBdTiAofYCsoTXVvQlwo/2qyLvkIQURRcP8g
9DrkrUFX2aym2ZQfKxiP3U11OQzHsaEz0SGJUYPfBGSH+D7gVNZ/HCKl/yYB7kKR4S00Us8JpUB/
AX4UsmfOYzr9TU8zS/Viuna0Xj5mZeOlZhxYTzMhlnOoer3svTzr5/5oKLkR37SmNaLCz4ppkB54
EpEx6rUuTgVLFP10rCFI9jKoWXio7ET7MzRyXfPQ9KXl3hmSzPooJ1OKyLsPwicxSE7qlWZTSrgt
yVW16614kNkYXa/uhjEMabuJZFu/T5I+Ue6yIZgiEsXJiU8t4uTpRq/zZHb5GBLV98aqbC9D1z95
1Pjj8O95Eq3tOaLOfgWiyZ9MQYMu1yDWarxSDPFTN2mj/DmdO+1hkseUJsHsNMXBIMyUY2/KDanY
0Xm0mG/bVs5aHP4BSD4as57GuzbUpchX9FSKjzG5pThCDjHD/SwVtrqfwraDjLF8hq9VqTTqAYBA
NTw5jofyMBZxKR+hhnSqpyRWWLnUuZ3xSFkontwwSufvuOqZ/dIdg/Pk6lWgp7sIe5nvvUJjn10D
FaJ00eqP6s7WKsXYlXRPN/Z128jmi6JUmeyFWq0m0DIc9VRpcmSeFLloisRFiNX8mXBuFc80EqFC
GkuV9lA0uvzr7Zfx8mIHV0KQx3sFNQ/g5/wmRFEeADn3rZ84vW3ssmGQ743RGd/ZhRlxCiJbkFC0
2BQTgeXOx1EbbZxKJEQ4A6KSK5Owp3t8P8bPYNX6foTocRBml4uNh/+inofhIdxlDKGpeHEFr6aX
RuEYtAPRX2X1wa1l/YyVgYZOokFbmeTUtcPWdNW6k94t/4B6hsqXEjC+sdi8rOYrZNx45tI0H/NS
GY/60sEKS5tPb3+8y9nx8pP8vIaBBgS080WttVnLFjOoR80OpIMp6dp9TJlnZ5S2fkgT9T6N8ARx
mkF79/tJzEH6gdUgjxBv6fnAWldxe2mt8zhUrJ+AzHPf0J9qI765DN1hMxNNE1ETu180XiPOrarB
lJzHugvij05ixQdFL6WvbUhFFPn5/Pz2cl6eBZ5ayJIQSRCQXmD1XSUiCg0Kde4hf6JJcPgsYdj6
9M5BiGgpKCmArRaV1zUrDDZJF/XJnPu9DHGkbjDot1Rp8N4e5SIKNUFXl2YKqPWhS6/BO2WQhyGV
itoXwLmH1imjGyOS1C91ixP020NdrNoSuNP5BB4fKSNYyvleoGGNEapNU/tG2Zo3YT9kntYr2sZB
vtgLyyhLmRerA6KpdTE5b6n80je99iswgTtEHTWiWzJ+1BcH/PL/eu+c4O2B57Ny5KZkP+dzqiQn
kNMh7nynGCYs+czClYVc7d8e5bKesiCdGMAiuF08T9bEXHSUVif4VP4kZfngKlJOr6mqFOjLg1hR
OzexNTvcN0nWZX8pzrQYqyZSAJMuGYrmQ54mxXhIK/TiD4mVGp1L8/Ngq4p3uZX4JYHReRkX8sda
mqmU/MNh4Aw+O04maqnjXUwo7IbduNVi9cpQJHhUl4j+Wft12VUIbpNwlDs/M6Z+hx1d8oxZpnZf
FlK3UZu8OhQIM2RFKoYo/M+/sBRWkzOEeufXkRgtj0cISMcQoiNWlOvKPGx86uW+P0sFAFGW4tzS
U4XkQ19+n9/AvqlMW1mdrMFv+YqZj2JTopPUnBoYQdp0QfOajr92mxu1pbqF1svVs63T3hZSYxlb
OGUrkbiheTgVk0EJoy0s5iJT4deDq80bzTZcOrOe/3r2ILUtdPzetyQl8rQhJm6ljPYhUh1KTkaF
KnOUtioMlzfHa3PWxcqdkiL17/NBQw1zj4nCq8/j3YUuzWGMU8CabKz95adezjI7alEvXmbkU4rd
ZpLNo692lIQ9TSpmn46lTrTrplkXG9fhldH+W+xiLSzjC7hwyqJZATubfXSR000UdXBXgyj6gATo
59t76vKbLQJJYNYlW8aLSj1fPqegB2w2BaPPbSV9xKJRGLdg5uouz2wtO+ACU01emgx1uPG4XBmY
YjsoMlfXq43t+cCpJWCaQFD1gR/KHZC65IaKNOw62Sl8parSm2GJ59+e7eUDAJGOhwawfImsrNWV
bM24ZBe9mPw8nZynqJ/FfS4ZDi59Uf+hyRLM198e8MqHBJwkQeeKoCXq2jRV0buGzDBnQBb/QVgx
ViaYdD8HQRsd3x7q8iAQTIFT8iHB+p11ndLMA0WbrWzyG9kO79U4wXwwi7aaClxbQaI1ZMKYmF5C
bYWuCYXsbPL1IJy+WEbU7IRipEe5i4Ndh2X1e7ls3HLsf2QRFBEhT62+WOPU9MGMctlP4Ml94l7L
XGFF1Zd3rx39HDG2WbzNFz7k+WYEIJryYKpkP+0yfPe0qDw4rbrl2X7lCy0UelBKyoVck+uAN0vT
MMd82jeGVr9NBmd6AMbZcna4NgqXMFgeyCHx52rFhrxpqEzXit9YECWStB3Rko7Z7u0Ve+0Xdv4W
MQOAXSxfufOpG54v2WBFQrKtQPZ7yoXaLig16HIFmAu2gcUo/5RGGxJ7C6X641SHlXOA7N8IAWBU
Ss7NVMtq4qmBM36ZrHGaf6hDnlr7XLY6w6OJ5mD7tZrLqSebkArvkqCuf1lBZLZ3RRX19jOhdynj
JhZRpNSMMIwPU9hL72yiTjRK4WJpZgx/juVckyZa/NjSPq8UX88i65FQDo/9pIwWHqKifH17QZf1
Wq3nIm/k9BIGA+itNsdYZ9wfsaxA2JNRaisGlF8XNZ12AiOum32dxqq5kRtdbhWeQ04VQNjSqW1d
ILVbDMvGMae7ipSoR9WOoDDNerOxVZbf/HxmANkIp1nGRaCrrmaWqEqfJ9gy+I5Z9D9To+kPbFzt
KZ+BtKaxNr/qdL++VSZZ3yDiXt6+AAZQR8krcJ7g5T/fo12gwRYK2aPYZpQf0npSvnQJdONhAr98
+/NdWUqGogRMSobgaU1g5K1ppaZgqEBLhweNrXIXqZ11+/Yol48mwQCJGBpSLhCcv84nZLW4VNMs
XfPBfOtdbgzGIRtz+2FUa/Epicz0L4cO64e3B72cGh7c+KjBWkXrCdn3fFC8ldO6yFXNpwDjeGad
RF9sJzTeHUsvJCi+EibwVNDXfcSmMtanggZLPq0Pow/0r+Wo24P5YFbWFtv3cluQZUIz5ZIknua/
zyeUjZZTStQ/fUcOf9az097KXTkdhrDZKuVduSXxn4MiTWkKg0IuzPOhQhNsWa80w4d7n0h0/kXS
F++TGKunW0WnK+Iu0ocSvRGth5Q7M5znZleZVeHLTmXXezUay+lrFI0O3qS9vhS3Rl2Ob4TVR6dq
SsS0m2qp+ovOyCL6aEERETcqphrZ3szlKESUZNMWWemyyHGhq1QBgqe0mbainGXBzk84BxzlHa5w
7AFy6/NZ4sieB4NdaH7dRH8XbaV5lt7dlgGSHzVqfkx9eDslNZ2/pI3o9crWXCQFYDtEIwsX7Hxg
M23mAcBb9TWnMD/MuiT9SI1a2TgArxS81fwosvMI4MLCOGt0oseDpZ7t2vARQdke0L/xmNpmtxNx
235UrKbxZXx7j5PRFd44DeWJRgPRrjDbrW5qlzt3ae7Lm048SSVSWe6H3xJA8rcuwnjA9i0aTbiA
M5JXj1UBcD8n+/ee+kXrtxxGHsDFX+t8qNYsRBZQRvN1yY72Gu0sKIhQFXl7lCsTgk0MbwVEd2GX
LBnvbxOahNzaoZkZpB9h681pLrtFFskUmkxnI+G4fIaspYBPzLoA1RelaOzcEqcrG8NXhCXtJtG1
z6aS9J6obUAPxQ7RAI7KFO9GLS03xCiX+5SxwQS5uNmtoFDn03SympAPv1u/lIp4R6NScbSHadr4
ZFcXkw4GSG1BAHGnPh/FRq1GH4re8IcSSl/cWoHfmXF1qAon3ritL088E7IWDvjSnAHS2PlQVS2N
NB6VDX+CjYlbKG/EkxNlzdeQbbtLNC37K63j7s+A6F64QpjOlmfptckubWxpdgnKevFe6JEe9mUp
saRoGz6NUtg/4K4ovrKZtiDkK+efJxd7PlgmkLAvupMUtY45RaCaPhY+vXUTzL1kuUllOughrTi2
vMIJhy9FE9UZweuY9kfZaaLqwawVe95VcLHyjWTv2voTMPOKkbwTp642lJ5MFp6ftenropmAFdOM
iuv0uWyqvV6YhtsEys/GEQelSN9t7QtNHhEXjBGF3AxS/vmnn2lyMiw9aXxCZ9vrIzmAjC7qY1S3
3cYsr33jxWmFN5TlRwBwPlQDTgxqH1p+n4+qC53J9KXWxJUkCfSnty+iS4YW08Kqhg1FBALQsxqr
HehcXonBYj+1vbTr5n54idMKX8ZMyuaPg9JMk2vNXepPQxKNO3S1QXJoi7Z7auLMHI9aooZbIMmV
e4O9TeAFgAB6uKZQ9blom6oIbX+Qa/2x6LP+YYRI9vntuV8ZhRwHy0YcUJd2TasvakaiRD7SOb41
dCN0k7wpvveGOb3/rl8kDEifyLL5WCvGkVmEVjdLmc2LkiUwjqbpaTCU4aCEpr4xoyXgOH+wgZTI
TOH2LU7da1DQivXZ6nrZ9lO77Z97IwzuYdZRubVS2ZX1oPvy7hXEugYmMMoRijv66ubNpaJSgbNs
37SC1C3bFJmh3W61Db9yHCj2cN4XY03e5dUCdn2jCcdOHD/J8m4f2F3nKYWVYcEr1xshz5Ut8apR
gw+0mImtXVbRuXbwtFLHN1Ol3/U6pc2gj/KNJ/naKEDFKBUxveReXd1iQpZqCbkpGy8xK8+IIsfT
ZL17d5ZLPsYxIozhaSQSP79FRiXMiT8ScZrLzjjmxdC5shZs6VquzAUeFbuA/cb9sQ7NTByEMdbA
BKoctNTrIiu5TbghN+Cw18YsZzubc/pq60uVjOBs3UbUjgfFymg8e9Izu5t3E5fW/KwkTZ66dPas
gtvAMutxpwe58avPlNk8DUYmIy4v1Lz8iG25Oj7RWRLaBRFWnXrE5rSoXnwlpNg1uOW+RTIuK25F
o1dnR38nh/9Ouly6SQOwqgfbHgqoHLKVU1GJDCN7rnEuObVcLRFdac1Wdp1uwHcLO4Up/VnQ1rJ+
KCw8FFxFiPQp75Ju+jzkmOInrmrGuu4xA625L+sANpAmpAhLBZpeOm6iGvGvIaEJ51MUG21xU6uF
aux1rIyG+xETK8uVFTDib0MtRzMmVcpk3kt6pFh+5KRFdRvROSFAgDJgJZWrk0Mpe27myaX9RV+6
Ep6kSb0TMAX1n0pL852Xd14KFqTiV2idO+/SUKsnAsAeZLL9jvd/Z2qZ2LUZvvFvj3Jx1S2jIOlB
G7fEJ+tIrJEkRUUMZft20cUnk/5EbtYL/T7VxnEfDGnz59vjXezzxWQfzNUCV0Hps77FHb1yCn6q
+HEXFYdKxaM2rHXj3bNalIbEmMAOgNrmKtExkGvIOE2ofi2seldYcXlAiybdG+Uo3RpqtSUzvlxF
UshFzgwvWgGDW2U7WSxLnVk3mk/DJf1EwzsndENY2l9EoEnClTu6Hr+9jssMzg8yMAczw5JhoeCu
sampcdoy0XoiuDrLrJ1hldWLPkxheTRzQ1jHypBG40CXhdHciN1f/f1WQyPIgcsKoxmd0bpsCY9w
aULnOH7WjN30WI5O+iux8uTP2hoScbAStftOfyFqeGkyihFLRwc7lc4JupeyzRrp1knpFeVqZio5
O/akDWNQo+78HJp2ox7JF+t5F0Xoar2hGtvym2ZlAue4Lp4Mr0zqLtoXgD31rouMov3kBKb5d6D2
1ldkpVrvRhOWhK4MB/FH31C03XjaXp/J1fShaFDrQqmxGB6s9pYiKVNnopr3sSMo3YpKmx87g6G7
8eQYP7V++pLb/W7CSP9XXfTNN702y61rfP3xF/yOkA64B4o3gd35k1SHULlwjXB8KU6i49DWSk3F
WBWJN7VJsoGCXiS+VE80YLvFDx58Zs2ODgaN1LNuHN8RkBgHciYX3ep3c6TUkUvVMc/Vj8LmEXh7
g19cFCSGCKxhTMEpQgK2HLnfUvteq5GggE75qpq1h7YhJc0EcpH3jgIaAvMBOJTc3rxYydrKZCOJ
4tMQFd2fg1SkLvbF6pe3R7mIvGxGQS2hQLRgJmt016hm+ngleXxqeik5Wpkif8jHOTmAcG2lVxc3
EXk7A4EUgBiApq1vImdoMnzVwF1Sh/YR5vhtTITlBWjw264PN26hy4mhb12wLd4pFZeF1WgizMdC
lKU41UNfej1DfijTUntUsu7dPQhBP2Bmg48zKUAl9Xw/ZOOILR5NK07xWFDjqers0Kc43rz9pS53
HbPANRFsAjCSpPF8FAmsjkin4iWsg9Qj7ghvi1g4701Ml2oGZbyF6EB5V1/hjlVoFVYyhAnLlmhi
VxZO+d2eEfK6cZOH8u7tOV08FdRMeGmZkYUpMAWN8zkZQTSY2cDrLhtido0MKzWnkn7VZX8vxX1x
hEu6ZbR4ZV/wEsI3x1NneYFXQ3bcSOactMkJgnt5Gxgtla+plVJOVxv0396e35Vv5izFE577RYP4
yoD/7aYIrVHosihxiSoa8eDgRv051rNi//5RqL2qvPKLBc16FXt1ApFK7eyENyxeWk3r7Htn2vpW
1+ayVF8xquRYAUmff6tQxEqOZUF2Ujs7OKBMMX8IOsl/f+9cMLbRIUgtzuMgwatRzIYuGNoQZCcz
GBM6iNA0LWlxpHx7lMuHg1EMPgoyMfwr1yd2tuRZLZo8PxWpNh8z9Fx7Z0rmA25Z7a0uqaNbYRh+
31aZuUWAudzyJHqvLSTISBYpx/kyBoNSwpwOs1OhWP3wpNaZGT+iilHHU01PrvzzpJbdT7MMjPjd
zu6vLRg0bFMoGgJwrcKDpkwbJR6a4pSG5mB7RenQeY6uuu8/YhTPqQkRGvEFcV86n2IaTYE126I4
Bf2c4y5Ax0gjw+3MSU3r3ZfiYrbA+8XLhVHrOtbU4qyAe94Wp7ycuwPgiHkq4rbYiCsvYdLF0wFx
FN42RC8wbM5nFDWx1klSWpz6OBluzERPDqElBUdysWivDqW5yzJ42sDjtjfSaWrf24P+mHPnbVzP
l28oen2OOmXtpYCx3j2c7RSY0ipOJb11jkOVm242hPlek+pgpySU0d4+KJeHnvFQ64Magrxf4BhF
NRmVIeLyFBRRjEirmmginG8FrtdmRVLLg72YgVzUYXM11bm+uvKErkd4s+bEXu4EqEnVoNxns9zc
vD2rK2cQgSBEe9IU6I3rnIjUZa6n2ipPHBXN43nS9hHV7YOTwm+0ZxkHhKoVP94e9MpSEh8skOei
eALEO99D3NsBtoqLHVGgOl6A/aXhqUSw9sYnu7KYIFsg2Oi36Mm0plso8OhHY5KrU9Hm8t+RmRdP
WWLmXxpa+u3VMno3KxWRGEIt3lLaIOL6t4pLbLUeuLHt8gQ7V7tbTLQP6qhTpdH0P99ewYvSACNx
rwBHcn0Rsa6wyLquoHwKZgYMo+0bkVa9R7aDxqpSEyxMojSTn80JzbbTh+1tHZfFxm9wZeMAJiNV
g4XGDeqsb9BOrfp5jpsTd1yh7bmva3WvKUOX3TmFUla3uBpIT3khG8VGNvCqXD7L7RbqDAVSHo8l
BFx7podhFMMJ6oxTWtE5w+KBMkpsU/E9KMUdjp9VdOuUEKM+hFia13+X1jhbR3nI4uZTbs2I59yk
MGfzb8VsiupeGjVnOrajWjWLMknOb9/+VOtNiFaGrcA3WvgVS4p2vtm7AaZ1PyvpqbfyZtfPyZ2Q
glOui6/Ujt+bKS2DQcABK1qywQtnVVUpOsWa4/wUFo1Cj9e0p+uq/N70hVEwa+aSWqhM5EqrKTVp
qbZZ3tYn+hWanmFIzpGt9mw4ZeHBlGg33pz1Zl+Gg7FHHk9mQY1uWeHfQsdSh7Rp21NzikrJOrY6
b0zq9MoeXVjvDfaYHptpsPd1bQpPnapw4xZZ31YMjyqPIInwiHd87XeTtmXTEni1J02i24yWKuIg
mQjs3t4ml6Nwjl9NHrgVuZJXd4fZYPirzaI7YVBjP1RI3rKbMauGrQj5tSzy++lRUbkrICLYIYCX
m+s4wWxSKXe6bjgBD9E3R9Xi0T42zizf4TA754fUnuNvuiFVysewxmti3qHWwDAWZkCLTZItd00F
gqGi7k1LEX2Oe02ej6jz4tGz+wF3manHaAahqBPHbpeY9nwUQWb+TCw5+xwFYBNuVocxvZVt4fw5
4f6KqkGWnjWzMeN3BkVMFtiAvHexK1pAivOtoyUIFscqH0+FI31Xez08hkVsbpzwC3XGMorNLYh7
AENxzFejVEK1s6icQGZ7RdnXo9HqbgXpbdrNUo7hkzOOoGLS2Dr484pR5KdU4/QfY0PYzYHO1jFe
LDXUOnfE1kbaUWjShnemRku3BXYyx5bCLijKKtsrK3sA9JvLU+/YBNuZYj1KWUfh/nUf/59f43+I
l4IsAJ593vzXf/L/v4pyQvQQtqv//a+HCNCsKf5u/3P5a//vj53/pf/yy5f8U1u/vLQPP8r1nzz7
i/z7/zP+7kf74+x/9nkbtdPH7qWenl6aLm1fB+E3Xf7k/+8P//Hy+q98nsqXf/3xq+i4uvjXBNrf
P/7nR7d//esPJO2/Henl3/+fHz7+yPh7t/WP6uKPv/xo2n/9odv/XEgUIBZLb4iFXfTHP4aX5Sea
/U+gdmxEgZ7wEF3y1bxAWsVPrH8C9sN7+t8fcis2Rbf8SHX+SXRIhgu7DToNIMUf/zvrs+/z7+/1
jxz75SLK2+Zff/w3KebfNwKpF0jp0vl8sWWk4r9ONK22M7CDlvNdFUrR7NV1Y96I3Cg0b87b2zCI
0psA1ypnJ6xKN91yrIfwxphFHD5bDk16XHkMjfCjhVA1+UzOYLe7gh715ZGirabSNK0oDVdumrZ8
zFrZiQ9WPgnBi9yM4uBUUWjehbmRWXfm3Gih6SZNrVXfuyrTp6egKMvOMyRKVHdxjtr1iz6lTZO6
uS04ZK2ZKfYxTEPlmzxmQeIVSSfPhxbrONOl23gaPHSi04d97ahDtUN/OGouXuuyzM3UxCe7btLI
hW2Vx5gbplK6F2XdTc9hxh9yg5HmBK7sZAV/ZkpbsXdIyP+OcX+p9ii2OmAZmZdP9/o+KasHo7P0
5GPVlqP+rAZ47e+nqkIu45pFVEgy8j19GO4MAavezUq0BF6sIsN2uw7e327oLEoCCO6Vz5GWSoHb
h1Ye7dQk6R6lmfZm+4C6Wuiijw3x1YpCVADp9EzngoL2ZwCXP+xy7H0ljvEHogSn0c2+rbXBsy2p
+AvPcuk+bXSaNMZzaRaeovWGsQt486JdlUM72FEjBh+sjUgJD00FXsRiRHFZuspc6CWqfn2W9kiV
q2e9UmicrvaF89CnmdrcJvHSJra0pU78TT/rTv3cljJXGzF9SVfILg3GfWVnVkWFuYk6r6fFJ3ro
wOkfBqGRQ3Jj1hTtRMJ2QluVVW7ioBlx9Vxo4T5tarnyRtGU8a3R5uK5FqM0eyVBYrYXmsq7XAY9
FUBss4Kn0GplJFPQtPq97aT2XwFPD8FpXOKt3BRaG36oJjV/CuN2Bj6stOBltKfpCxKZut1XndTO
N7HjTNX/Ze+7eltH1mz/ysE8X/ZlMfPxFoMoUZIlOfuFcGQopmImf/0s7u6Z9uaxLLSB+zDAoDca
De92iSpW+MIKVpUNJLMVhpqVo6iZFOFvjcdQFAVPTisxWwW5oVUbU9AHfaWFGpYYbkxTwxU4sMTN
GUROrQxFcjfWhmiyc1TByNoYBC7aclBOgw15thRLjHdm5QIdb5zGXtN3MoRpuW0WEE+05LBU4LYK
OeGW5n1dR1TKovQqjUZcGlPAocReoU1sk3wsJKoqrMog55rxZjXojTFZoRKKLa17dI530Hwko10E
RpWty6wrn1E3VhNLhmTVhxG3SWirKhtKK5vq4F5rRj2gxiCXt1OktrUVqCURrLRr+n2SVGZAS5Ky
iNajEuwUEhrqMa5gTWwJUaNKtDSSERR8HhoyzaQxQcc36oxnk8xy5IE89DotOtg5Ybtr9bUooHDn
9EGlmHbaYJG5ndRMI1InnB67vu3rDlF7EDM7Q2+DW3BLUm7NRJdqB5TmKrTqyuQVbWs5k92qFgxm
t/04vAaSGIVoXqp9jRtZaQ553DYvjGTmW6lwfbREset3HEuhwewyLaaAyZCCqnBzvmeJFsD/iUlj
BEu+cnyEjJ2uUrSvNSzqSNMOqRh1kLzTAh0aupMZ4CxUy7qGuETSt1ZSyi1ZA1mdlIBUJ9AqV7OI
x26KyFVxkwRPAGlMiALQIWqmfdz2SPfjNtdkKtRMbKhshkNuq6AAzmbdWpV5WREOCmh/ivGqgM+Z
WZy0ZW7FQZfC4BPYptAuyjrDxIcm0JwdTg/4ChY63pssVYEbC3HmhpEmvXAYGkyU94r8oBdobiPb
byV/7NVKplPO65MS6IJAOxw6I1UTaCnYcoajELgAJAZOHhjklEqxZsfA35xqse4GK4T8ZAUBBRSV
KRRPAJOBdt7kgZStA9sM95rOQpxvEEsFxiqy4XQQPAA7WAQ0x6zJVGIyiSwFFgGhlTbgVYFgyIS1
BAMDi8dT50hJdJXjpopBEdII3HopfLlvyzGW13pa0miSkr0c6+B56WXojI14hDpGfxXpiR2yEqid
NGSnQUPnPOH8wIz8lCp1fAVtUTs3BL+oouugwSKoYslvRtR6ej7RuBYUSzO6A1Q3wF7hG42pVUj7
sBQzC+d/4WVQOS9BYyF2X3J+DNRio1TiOgLExjbrGTwp13e44xgeIDjpuZHcsrG/K8MhdkQ8hCai
wlO17VsoDiuSSXeoZ6yDONJpHaGbFwYaFNWDFUPrsp/6G9AQNKuCMBUOEan0Om3CliVsN/EkcFkt
rOIpeSk0dlvrWWsJoClwqVbeoS/gjjhMdo1uCJtBhli53YpZ8qCE8QDdjW60mq4O11of3XCMQFig
hnQajSiEKKEop3TMsd4pONXciyp5z3qJ0EpGz09UfFx7OOUKye6yULqSxs5w5TjTAkoAYXeUTg3t
QIJkjZlrkjdNTMO9EgnWoIrPOrJyC2BHllBk5G4Yp37QF5umy2aGeAxzBkhcx9kxbdhW6NCioH2l
sre2UndMyBJ/ghb7Uc9xo0BPhoGaxA69MOwBXmhvsq7QbJLBNkQZk9u+ivMdXntHDehxbwNWS5DW
GPqVkYO2JHAjhwOJcozgvLaa0XHqygSmXcoF3RMUdsvB7rIDHTdvnEaxzZLWl5TgppIy0+MK2wVm
oFzXXccNuESRI2klw0JJ6DhU3AR7t8+fVKnCZ2fcOAQCrhNIk0CbrcFVnUlwODZmtA4zY5ifqHne
XHd9mX+o+lhsFaMgK9ZFozu2oraD8BXoA1X9JiWhvOZCbgO2jXNnFFiWYuvVphUN/L0uwBCTEilx
ckXJPBGx/bUG2yEKy9SUZij709Fs40MSDl2ITZV2eyis6nYZZQy3a4MmlBH3B1aazJaj6KYaonux
bIQjQagKwVIJ6Uxc3gdt18HnPHxN0+ZJlDlCGsA9lWshFIsbTVBlN4CX3JtOgttEzKbbNBMYRe8D
8cskUWhsdbRX4s4hWb+S4Z5u8ShlXljKTylCCTq0ylsrMAvVWZS3RM2JzVC41tHnAasfFkrqaADb
nQRgzopwGW1GPL+OmDUutoz3gPFPs560POygW4vdHKlmstIBX143irkWIJ5CQe44Fnk+rUehLGwI
/iS0l1IXCsrpodVC6U2V01PQTw+jFH3ELdR4BAjX3MDoNHkKGw63gzX6P0SyYnSRY3z5vJRWvICp
yDpBBawtHByoEhSW4DEdvAD1UooHlHA6tpMIZJJCy2jYoH7wsIDVC05BCDfZfcAbvKNWqetT1UBg
YyNlaODKFjDRZvoRcAF6HhSkub5xdIQKU2kPhQh16z3sxiMzc9Ne73Rcrwycpdful0ibAzwxAU0Q
MYGcs706Ca0cAOQMz5gNkr12CCkEm4mKNN/oM3ZMIBjFr+V4EIZHNctCvXfgqIdrbaONE7LWVZRF
BVFuqgwApfJgaEChsW1YxCIaSmh4pkZ96FCPZMlzwCugzew66IIPESp7cUYLvShjpy41aGyjekB5
VFeQDB00wm2jUwC3beVSOwG3gXBZrFjqaqXR4yLXOgDWYcucCPJtkhvlgyxLpeig70zE+zKGlk/+
Z/L8v1ntf0Bx6rusdvf8+lz86/r/nX5Lbeff+TO1RSfkj1/KFFBHAPnhV3Huz9R2/hsAS9Geh2zj
DF3D7/yV20rSH9AKRBcYHTGknLD0/Du3lf4g4EbOCTEYBwD2Sv8kt/0FLv07tRXwKWieziCz3ysy
swF1yU3e+XqnOIG5Z4V8O8jINeKG9odARacquG87t/ebfAsDqMdPc/RXjv05p/6F0PzqcxeVIDCE
6kaqi87vRndqNym5hszpHgkLiQxPhHXhldpUz0Fa2sgW7FofPL3YCKLTKifeeCn+BzE1IOb1LopI
C9McvdjSKrSrHsFNrxgeNvrKYI8ts1ge+q0y0XF4+f7ZATvA5Hz18IsKkQ6hriwJo85n8XoQ3yEg
kcZPRHaQcVtJ/qgOLi9fc/KhD/vulUDBJbSn/iBC5Moc9uZ46M0KxhN74RHSYeMhA4+omLwJ1r3S
FhfWhmfXOruFehQFKkSSN12AyMaCkaszbIon/sGU0YYgNrAcXu3lu/wJqQ4c/1zR5i54ZV7gQBjL
rp3WGezJFqi6xWFOQyd0DDu2BCuxmZNfCfRFpxmtnYDRaJtsJQQ10KgL7iFWaOlwKUpvpH4/RB5E
lgPyqJX7NL3Nh00mOrp8yxDu9aLTp/fmABpw3VIDoNtRhemBVXdX4oxQdDvZHtPNEwTwig3jVI1B
J6D8JIARV3tA1DeA2hauWotuEOyb0bTZgFyecvnIxisI+EHjUde8tLrBB0L5ETAMm9SaVQZuUm0U
vu2zvdLc8XwDTTRZ9UjpaZFHFG/oDhxuGeGG8JXYreXuTStGWxJo2yEvcBn+jCVVx1MEAzRkEpAH
w52vOOVLZLe3tbxS2SmaduoOqsEKzRQnNW31BKX4EM5mDtK+5k5QdhoyLVyhSnWFlBR/IPEe2YQD
pjRwGj/2GmrGPe2elVfxtZVpgwalnlPNGGidCBTWFxgNC4acIJYCBQRackt7LYIr40WJ0sd8VWNi
a20tDF5/HT8MUuNyk9z3QBeI4b4OVmN9A1lgC6p9lCGfDqCMyvDahV2MHLfwMxbAx/VZA1UktKpV
qtqYp8gZdBuQN2TEsm5HqSfrfp7b8t2Ef5nIGtzMHtV1PN61wCjLbK9pm8a8A0mZu5LbOfVaduDx
cGt60gZ4TFd1YZhia4ElKiv2kscX1Ct/tQy+2mFzE+BTJwM3WxYhyGt94To9BBu+IV50Je/VnbzJ
98M+3+Q7csguQON/9XC/+rQFviIZqhkSj0+DnuEd31eH4bp4iq7Dleok+2qfPY7XuVPtjP1FLtXc
rPjqE3Guf/5+kK1Jpz4yWp9ciZtgo91Na76KrthO2xpX6ibdi1vNk+6NvXzz/aGFIuLvXaK/j3pc
M58/E/CylgxEbX35inMLECYZ6wucrXtzH2+GtbZJbwB7RNqS3YHTv+ae5kwu87AFNpXbbvAzt7Ll
db3Jt+ar7Hbb6tBcIZXx80McW2rqprUXBbsGSTqhQmxPJQ1tTqjSu1A3CCUHgE4BGTgUJeEQ2Vg8
cyLJjgIKlKK0M0vavswWI0fQiVIJuHnKR7tNrMQhDuo3ugXj3u2+cI96vQLMpx1R4LLUh3IrrUKE
u8O26Y5iZYncLZuVqnkEZt57s/eDeovKpS7DqJyOH2NuC/jad0jVx48hs6aWJtCr/ECdL4potsqO
4g5tQDWnxjM/8b3p39QrOaNRTlViSYXFdo1Xw98PVgsPyG3HA/jDEKgWaKxaLT5yjQ+4mgpKqOkk
3ILBoLpSElsgloKjJLX1xmthlouoN9u0/N3E6VuUH+YDq1/T8rGR76T8IxTXle4ZiTe8SrveFx6Z
YKlgSip2ssq0TRl6rUird/El2cnr+KMGhDW1q9fwZXpEsagDaROdo5fhIB7vYo5Dyx/YU9daYWZX
siWgZp3ZKNpWAQ1SD+Vf/EfZOFgQ9QdM26bXeD86sRd6/E7mR1OZ7xHZwksyvdoffZbT/l47iSfx
mK6jG/mhdRiN3QhbMt0VXmtV2ESN/VZZkq25zA6vzANmn/Q4HqEjYoUcyEoX1oIlzl5oYqxlO3XZ
KvfUXeVMFAwIVzoikEU51pEpdxgyLQvqFtvOHVzzSvyIDn5oJ7SykFdSlfb4+MTS1+kDd8yr9k5L
sfgosRN4FTr9DpfeWndQz6HGBl+xXEOp2oLwqxzbuLlBCr8fr8g+fKrZqjGPIawbx7sa+yC8ySPo
c0DMVNSgifkivps+P5WP1SMWAUjGnDlKsgK0u6o9w7QUB8sTSpQZVa3wQ3Tz3IlvU18TBNfo1gZk
Ym9QCrEiiPmMtLhVdYpfxQDg77WQKTuJ47WRuvJRPBg9rtKTiqLASVwLx+o52atH/kCO45WxFRyc
0I68lRxuoRJgNxQGy/RGs0KvOAkPuqtu58kUrMgKNk/N2sT/nbjcyu3cjVy2062SPkIB021voGG3
ipzR4+7jYL0OjuGOW/aWwI7+sXmOD+k+uG4fuspCnoXihnZgsJyh82gKJZtpgzvLjizkGMozk1dN
bMMfPUJVFxbQvUNAIaG5LTpMo4rmdybqOaPi4OIXuaVMCC+oNp6w7gbcwTFybkRz1KTQenU7H7tN
eUsAAX8QoQyb+4bWW4gULZKjkJ1Sza2vy50WwD1uhaJqZgurYoudCEzeNoscEGAp28KGaR8eY+Gu
eNLdZovSyNBaWWb3Hz1Hvr4esfClndCtatkFHyiW3cF0JRh71RZ7UpzQUzaymyBa0tbkntzLnuIA
5KdSY5XWa+K2+2nd7uFutMnuBH869MfuVVIpdOzryKq4jR0JImqElcwtoaPJa1La2VGCriNqJwXN
oxU37DBdx6JVgUne2bG5NZjfctq3dj0cVdmDQu/UHCSUGEULRSnaqFRPbWk6BON+GJ1pNRCnh+zn
fX7N/NBvtjVDZnonkcdSfzHZkybc6w/hxB5rUffgHQt1ycgSC1rfhOMH2E0QXkhu02M6NDegS73o
eeE0oVUYVBLnk7L3kt2QUASoER00wwHdM0XxAYjXN+Ghu+kO5n2XlplVcP5USPVWN5FzSjaUUzJ8
Gbx4Rvl79m486ifpIB7gLwaHIjgqI1MPXpvn8LE5dcfwgfcHeKKsRDQgpAGNi9KOCGJC2Hhz7qUN
tPGewnSl5rBiQ5hf0iayivhWmS1M1qARxQihqlMuhFZzbbw3b2i6IWqOK4t123bfXCmP2jWCnHZ8
UARtrTeowQ/SmlSA7+KMGHQ6PsfxVdetwm5tSl4ausqpeEvAj8w9tNjLa+NO7F5Y/TaStfCQ3TUP
ylHEiutUygsUkdIN6tvmi9Ta8lykR7UNU5hZJTTquzuAC4PcjVG945hDRJ9lYOvdsC0RCocaoL31
m2zCO9xWSjhcO1ltcXmNGm3aOQVHx+5esfWd2tvgaMU4tnHIqqjtrjTzlBE3D3y5OXDiQv6kFVbI
jCof0XMNKulW8dgVvw7cAKydOzWCMradcgsFzny0yhFlR9qUCPUcSLaXiQXJJTjlKp0vMjfPHOhU
D93tlGGFxZb4iNsNXy3YKrZ5DF7DtwhKwhWGLfPDmD1qImyBWzeF9PC47hRXRY0OhPfI6dG1RAGG
oJxLFbQ13sFxjeqVSk6TeVQbX68tnHN4p8lHN1J2kLbNccTaK1EufZZlPw22mfKCNn+ABFBd18YG
uR2pbuMqt8qsoWbvscaCWnVW2oBTBIWtEl9O/CF9IRGKahKuZy2juWZF7C4bUAkZ3uLgBtemjgCm
cYWr8Q5n41FvaI1dL8CsZq+2e3ZUnPjEnsGjf5CLp/QBzLjiPr4uruTbYAopae4SlGPWtT2cyNMB
Z5LTWOUt1C24U3JkWlGKciK2mZczp8TtFFoaKoe1rZie0TcWfJKDvLdHct8muR8SQsWus8T1iFtv
NTlA0Neo8nnjS1gcpWvVdLKOWRHSkz6/aa9RXdYaatyTnXjDDxIus8maRgdZxxDBL5cOx/5VBi0b
CBQweWKnS9dTbFVW62JBstfCUbdJayn3+o3hAo6mWsmqCOwAaUJD2XXzZAQ0Fl0B3qqlr6NWVfqx
YsFxZCbV2qz2Ei+z+YuS0fRWx+3st9f5MX0XoPKBvhANYYCCOCyixUv8kWyHRxTkcwiX30Zbdg+3
7JwKMh1Ui4SemdDpjd8DSpyG1ljOgY0keVynKboXuL4jWrniCa/ZEC1JtP5PPBocJqGs8+Mg6amA
w0hsZU8zkqPwoFnK7dzmBVjtXUtsEzRgcZ/UO0EDS3cDqBOC3DtpsCFzXbo9VLGiDg6H3BbFflVW
AlWER8Kf2zSFhVW2S5XRQTptkgcQw5yh+PgVfv9/KI/tn8Eg/ij+B8A9AIn/lIP8G9zj+hlwin9t
29f4+XNp7Ndv/VkaEzTxDyA6gI+cRYKh6TJLWf9ZG4Mx2h+zxgv84KBHALf1mUz+V3GMKH8AbQZQ
PmieIhBvM9roL+AHKmog2gFIDgwHWIyAcf2T4tgv8PnfWRoeDBhBMFugBgDyGGBSi2ytGtUmKIMa
WuSj7GpjEpsOvC9KVyyijckH9TXTVH7dR2azTUnVA9gl1+mKjYUfq3r+nsaqUlC90cdjPnFDQXNT
mZ5hPh1tm77Pt7PsempPuEobKsFc5Uoaqi1aiMqBCZL5nEPr8hBC6+okxDGx0D6O+K4eowy4sLkF
B3yGcAx4HT2hewMZeTR+cqdROW4gIz/GTEQRTEwDoOSav7TA/9Fy/had9Buq6ap7h+pF9f4vwJjq
f7lt/vYMgcn8f8ASh5DZd0vcK/LwX/78r2X9d/69/6r/Kn8AhIR/wE2GTssMb/27/jvXcaEZD70N
kGT+xjah/ovVB609rGMZEKBF/Rf4abCS4IYBg2Poy/4DbNNcsfx7hf9ZEwC0YymdLYYRqABVJ/rh
HPlOGzNPLchnf5qML4q85wZfbJturLOcS1C/7yH2rLX1XRmH6878Z959fz/7sp4B/TedsVr0TR01
Q2ThYky/f/CvqjPzrCzAkIZYJlIbtaLPw8lJwezpEEEkE6yqh52kClbcvX//QVgVX03/UrErlwmX
oGEn+pWxI9VWB8zh+4HPTP0SYF+00iTFUKv0W8Sdg6TgpZoI7qcLgONzz73oGsSy0Qk9nycI0i/l
rV7i6P+/i+X5uS0wb4YvJ2TRFhCSOBjFsiQ+USYX6qobExF+lwlurxeeyrqrFkGuOgyWPIQezEgP
eoUaC0pOplpuB1O9CkngCKnhG7zZJSjaSOJG0xBADX3pff+Mv+P6/3vZLWHBgOgZnV6Ioj+oycMY
iIihI3tiH6aSbYjarb7/lHMzPP/8UwGUgErWBAVmmORPcpXQIXG+H/jcyljUOsNcAJKvxo7XxbsR
WZo2uJlxQeDrzL759VY/PXQ4FEOjiXjorJUd0C30qbAS8qpH6MBLgEZe+Aq/4PNfnFpLaa8QCaJe
pBNsNeR3DXbDPEVbo46dMUU9Xw2y2SJ3Ixc6yuDpBm1lNyTtbTZ7/jAT92ft9GA6hpBXhsrGqs1L
V9CnK65FdgXYVKSGbhYKTqzkuyTobcNgIQ36yhtE0+qk1OlgrYaOLYXA3qoKIdLSwWqouhvG+7KF
cv6g+kG5A3Bztse11C7aj2KOHK2gBoQaCgm4hXbY9wNKopAKkNVNUUhQnGcOsGUOzBFWOHiAMNDW
tVhYNev3QvvUmaAnVG8FcvMuHh1w8Gmgvw1TYutBYkHnmBrKKZnQZJCr48/WyeIMzPtEjQBwF/0x
v+YVvJ23pLiklCjNi+2LF7j0vgTwsgKlGntIg1d2NqHg06BGmwEpP9Woeo7rsakdSE9A1sxqpcgF
B8qRR8Pu48ifpVJUpDlGKtzAEcQzmnbDzHwz4i6zhRAGNu0l29GvKua4B5acL3TceAuUq+h3Xen0
0gObM5PxicSjVVQPcH+kTLnETpw7xF/OyeJMxbYcJiI0og+Y3v2YELc2DlpdWYGIGpApoGT1ThId
W0u9arQGObxI7FDTfTlu7AB1pQ7lm7QV78M0RVJeICHDgq+I6pcaUApyBahd6cFjypLQ3+sAXy6A
uUmSjSlzqiuPAD4jlRe2BEAftfwgGKTqegvq+zRBwQLYWugqFitpmKwGRY9QvO7JXVHsAjmCz/CN
wd4LUtOsuWS7ceYAXJJJwPBvkY9h7qEbS5O5RnfJslY6N/R8NH46pgpAcgfgMPBaQ1DvkbK3uQRo
thNV+J7EGaAjSSrc+7klkidj9H6BruYctR2tKjKpNt0P0PcZCZQ+RLJN4mMOQk1LNAArUGL6fv+d
e8jFBaAVicyhvTD6QPV7oYLbTHj9fuQzF9hSZ8qMkzYocwlXS7SFwY8DzF4sv2XcIxm5EB+cuWSW
CVPZh8iRelwyjYAb+67rn2Xh/funPzcvi6iPAY3LakC7fNOkvPMAPPt+3HOzsjjvoPOQJyXBuBqO
EQD3KKkBtKnWRhPBb+v6+w85My/ifNB8Wnlwba07UuND+uBQaPuEv2rJBTGVM/Miznfyp6ELrdem
IhxFP4IUsuw1qv39I/9SbfvirF4KxAAcAipEN4h+CcRpllSrPGgcbUztHOV5NUF3JX6s6pJKqM4l
65oEUNdSbvqmsYEstWKhRnkntYQYIIaKeV0Xu2atbmIlA1y3cqEo5HYTXwkZTDEYoVGlreP2UMfD
sdP3koqKbfZcK6jYjGtYPpdNuY7BLhDdMrwHFupCTHdu8pZhZ6cPwLTrCIoqwZWBojCFH468OGu0
cqyrOM7mJOWUjFsZbbTv38uZ9Tonmp/fdxkFaQae3ORnNZA6PXNFyKFE2nEIDFQA/5mQw38Hu0uP
MfjgTIIUMByV0UqQ1pVyYSOce/o5/v+0WiHBnGDHIQBgsUSncDsl9xOasyH8eTJyYYbOvdTFSaEo
BYwDk2Dy0/C1JX7A/5lg39+TsjwqEtgPSiDo+FXkdCHl5YUH/vp0gDLv75MC5z9oKgbS5Gt16WoE
deI8uhLCC2fy19MBNNnvo4PwVtVQMMaCQbOu6Vy5uKQpfO6555f86WWGTAwKwCcmvwiu6xoV1QBR
eH9JQenrpYJK4O+jA/0agvFSIdiH+J7ObgbxAI9L4KwkwGvevt9M577BYpeirJe1+jB/RuU1yq3O
0AUFG+n7wc9N/PzzT9MTFymIUi12ajETxxzYHv5s3Dm4/jRuNHVZY2QYt30GpUG5FB6de1zp92HL
xhBibqqT34teNDrBP5OH+K9dQ5bCW4MJKlKV4nEbsHR6cl1rF26+cy9vsR0FqSzVdh44DOEAd5zd
y+QLOKQzc/ELSvNpilOAoPqux1zk5Vro7Kg4/ejVLb1PJBMIMMjkTr6JvGby1EuCgeeed7kTs8kM
m3J+3miln4rW+dnjLragZCIP4RzDsniHVmQ3rX427mLbAU5t9lWNcbPwOMhPvH//2biLHdfAlSQA
YhYnv/48sF2UVNbPBl5sOfj3ciUtcIYaEBUFW4r9cCIWey4NIcCQdsrkK9q1NF03lxLYM2fn0oMs
ivsx1xtMRFIeNdYc2zpDJSy0xcpYD/kl8c1zq26xAcMGzNekwKdEYoTG+qYAOv5H8700fy+7GtoZ
dSn6U+Q043oYfnYXLnXRsihm+CNjQace5NcS82cbRV/sv1Yok5YrGHdE0tBaTfijKBJCPr+fyfJE
uCAznBd9tskVN/hZ0kCWKmB9k5F24ubgZz14NN4oXNgnXxdOiL7YgEaUFwYvMA+T+dxXH0oLO4iZ
oxbUtlndKCF34+bwsyWy2JKMVCToKn1CnoxSUntD8pfvB54PoX/PeyDv//ucQ1Gi1JsSe1KEcxNc
41bSiGtAdb8f/cye0RfBKcsCMxVDxHqDpFkkVazo6WcDLzZjAoGHMtcx9R08LaHOf0l36cwDa4vg
tMk1ngeDgeBUN+gkXcU/fOCl9tAIMSmCQAZnX3mQs3XbXkD1nnvgxV6s5DZLdDCxcRf6KdjgoAFf
WN1nVsZSZgW+37VszqeHqQAcgcS2lQ45VCm/f4FfopFnW4H5Yz8FHVAS60MoGkw+SZ7Q5j1EcAsH
yGYEAp4Q3THV2wIEKQ4371AAuEQHtB8EU7IaFVcWSgvOUfBIDC89zbxuvtgGS0VlWKwUglzhaeoO
kD/AeJSyBcB300JUAB64gLXHVqufhs742Zm/NHMA0xmfkKWjH6TRgZfFVXXh0D/32hYbeugqNSpT
fBO9Xc0UY0DtwWa+8NTnBl/s56ZG66qdV1sjE2BYmGuI13AHvvAWfnU2vnoLi12dwsy5qitp8CXw
HgVQ/+Gs7OZaC3DQU1DDHd7MaSgJG2lsfeAXaAa4cAmIaw8zzqbUQXSU3ILEQOEIdgrwP9PFTTNe
cog7s9XUxdkwaWBlZD22cCSC5ZGsh/FS8ndu5EXSCj0qDq/R+dQZoe6/zvULx++Z16UuDgdlgkwH
zM9wa5DNUHCAVAEpisZLr+tM3KUu7mueVGOuzWdaDwGOOAEkF/x5YJ9YmVBdAnYzkT/M5F7sgBHv
XnL9RpFWKqDbaq7ZOX+DEKwPNN1Y3isA4tU1s7WMrUpJs5NJtcxUXpf1nSqcvj9w5of6Ym0t1U0r
ManhZ56Nfgk0H4uPdV/SjDRA78kXNse5tzj//NOJhnZPy2tZHP0COJgk/Ribn53xqvz7wKmqlhEo
lKMvoreHxOSHqfXSB3YiBczESlTtevRJQJyGpU+1+n62z83F4qCI03IgQ4LZBjpIZVbeXXiL58Zd
nBAyUaeqgkiG3+hAgxvA56U/K6SRf9P3TTODKLwYfUDrJ0hH3P9oJpZusGanCLUGUWwfLm/SIayc
nw272NoCer4jMZTR7yEIsf/xsIstbSas6RgPBr+7meLuBbqor98/75mjSJl//mlzlGoZQjMNjdau
8hLhcYC/GHQlf5Y4LAUk2wSuFFE/jL6QWugZVj8LMpc6492I0LjIMSwoaijg8h8+rfT7VAxBE+L1
YVh5q57Ac/5+gs/sjKUdTS8KcVkpWBB5dIAxxxNk3S416dQz0ZGy2HXVrAr6a9cFNYSCukcTVzNo
SbwIXG1aC4Buh3V4FMFmECqVqoUC3WjTiYz3OsitpigdFlwLQBIWhW8aRyxcwGHXsXTDqnsNUNqx
6UAWBFUJ6Nl44ushGZwcNiAVbB/I6BmBp7anpgcK3QOpIUiMhqLS6KSkpGalWCOXwV5xsgae5xNc
0cWKmhGB7MxtJT78aHKXur1wOskqiNmNvqJboGYGlf39uL+6kV/cSrMS2OdtoZsxvLah8uGHwNVo
+nUI9DMjgDf2D7DmFuO3FNDj7Jr392r3BAmXny2WpcdUNIhNkHNk2obg5LmnjBfsB84swqUPMYt7
MVdMARWH566A4e/PbpOlWZVuQg4/UOdhPyClAp7297N/JiSQ52/x6UzCjUfGdH6rQXKvIZhLp5Om
vQb9z5r7YLD/Pr6cTSFkyfHYRXAnazRWLpSC5zP+q0WzOEA0pYRmSjUNaG3ntIMXWwfwhJKc1Pyx
yy4F4+de5eIG/0/OzmPJcWTJol8EM2ixhSCoydRiAyuV0Frj6+ewn81MNadYaZOLXnRbGxIMRHh4
eFy/x8o6hQycIqB06Ru5dCj8fdBvbATXqsPawBmoUS/fMvfxzbWTgray8LPLpRtvfS01TLH+yPWU
ty4RcJSbsdr8/a3/+WZ/GPNrqSEt+mjKup7kLthLoXInz9twVN1gfhSjpwgx1qKOrjhoq6xMzjEt
D4J0lCxhFdNvmbT1WouatabOW3ySbCVMvbrqXbE07iRBcwWBUwotGMWvvlo3MZ55kVtIrYMJirOE
tLWkn/nCSuKN4b+mpKkg0aDBcarPW91dwtHrK9U1uXMeazqCJKekvhSGCtfDYA1F08u12l6miJ71
zZCZNpZ2m4lsv22OQzUiSStcU+0xQM3WKRt7o3uyuCDmwWwpU10F6VYlF3u92E+a6pQlATvNPEt6
mtSfikxfTPpqVMKDKg0Y2uenMv0uds94vCA8p0c31GDk6iulaLyC3rZZ/VHF+ygSULTQ1leeo+gl
S1amWh8kbEknWvhMbYMdlD0sdwPYgpbOezCYdqPhZmU+KRWdodO3jN79QXzLCtlp8dSKGpEzZUNr
D26bl4YdU7DD/GnRzkYpO1jF0SZPH5kZuGPmLeJTMJswTVQvFbWjbj6byj4tLXumrd+aLc8YfSEw
nSihwzHR6ToSvEaW4Jt+iLrmRcm7Al+hVXpHqdtPYu6tL3qVssFSk+L6ciw12z2GAVOyFqZPlI43
CpzXIlDEtbU209K2G1IVodXPOuxwJ5Lo7EtWA/N91uvtaMafRIYb4fgfIdNv4ThQ0nIeg3napcFZ
ax+b9KDixdMNn/yYW4+/isamFFfLULKCA9ytGiH2qvm9teh9pD/r70HiRly+Foa2/SCm/SXei8VO
LXJshDZBu0V8pqef/IZb4e0qKMtFJ+B5Sngj0VXoSPv/mcL+z63lNRReyuJMSSuem2qrKVrl/z83
4/957rUCEmZor2F3SmEDIybRCbVPUugb3/L/SBarqpGKJpx3lKNcoykQn+ZOq557qhCffMwbc/+a
7dcI/aDiOkRxo37O6ndVODbpaCtiS5Ucb4r5Itf8LCzf+KzXKkCs2XqhSDjgT13hyL3pI9O5+/uc
vPXoq3NXP9dloUbtvDNnJ4x3yWd3NTfm+j8eyL8tVinNlDm63KnEXXuQxnlTlrFT9xKjk21FQf0k
JvzRQYcy8bWMD6fUbsgw/NsZyr7Af3BS9paBHYh4XsrOmbPSr6zv3XwWUCKb8VpRsVxsT9pA2yXe
LYmJn8q8ChrJFpfaHYXYbwBOTtXyiG1poXb+Eic0ov9K8wMekbTUN6u6cbAeX/19+K9stv93BVzl
apM+FYrZsLKK7jWjIb+eBifpOaHkg1dE3xOM1SbMS0BzoLC5q4JTpt8Z5vemapy6wNcyR7O5pLi+
1jtYQzbEQndIVl2Y4h12J9H1Obu58VkEvrGV/AP7+O2jTpNgNlbHdY2aumPnDj69pn8fh1vT8OoE
uahBWNbaRQqgOMg4hk8hAJfI94e87FpriPLJzIyRglBVPZbm3vz5T5e8GTvxsqqkdZhugvKTHPDG
6FxrD2MtjJC9MxWDbDv0AR/A1+tP5TM3FtS1AHGQhL60TH6IKEi23nzDRCeePzIFNtdjVm6sfhMo
dx2dpJbxow0fymrcZu2DkK5ybaQfFeMQvXG0+uIgeqCytzaz+kHs+3UkUR83IsesKjsw75uwfI6a
VZZlDv7qq1zG7oO2H4Em3Cr12atGNOC9B04LBfXoqvI2Sp5j464I/c7wheozcfyNCXHtkd6pxhRg
886EwIckEJBqfS3g/ZP4/jaHg6yJm1FgHHPLiedzMzx+aQZfKxHNSEoEqKLob5rv/dS7CZYGX3vy
VWISdPTFRfUlxJk/ivIsjG9/fy7A+xuL4yr4LJ0IVQ67vF3DZYncYPfR3Kfjey6dmoI62Ry+h9wI
ZNX7nWY3veYa6jarnqXwXalnOhISp6bYYSyir8qxg6ECDrq2mLxmuEvQNYBM7U0a8UfMvLb2k7Cg
yRijRGNw5E7zBoOu6FC6eDiHGGD8CoR91uyiZC/m91J10PJdVRzEBfMpnFV/dc26UleS8KanD/Fy
FtoWW1w8G0TU56IwH0wpvDcak1jdSC+pmnK+o+n5bR5PYZq4mvneNfuGFv/hpcjq2Akiy1uqFkLO
h9Hdq12DpcJh0Uc7Ujmg4MMhYTKANRREFTtS2kPUiUjhHo35Ma7O8vhYj/dL37t9eBaLh6XYw9gV
hWNa4Cmzr+rTXD8k6k5XtktsutESuka0S2osw8cTmB6qx0+puquUn62KkYe0hfrkx8ngmu1PvIw9
6AEns25fZpqeIv0lGgeH1lZeXe1//v3L3/ruV2niECpjXYqsARpLku4YC1+L4uJVFFdzHcPfieeO
Ms0oh+WzZOKfU/T/jeIgK5nAvy3ammaQKIwmHiwGK65FbaG38Ey6C3EcirSnTHKV9DV5eQtW2rIX
jDdB+xGki72YG8t80eNf2pTfV012pwlrbUjXkfEgJc1K43RaYnahfE0YJV6LSwOxg3IMUIXWJ+xi
jJ0YfrJUL+W+P/3+y6bw++9fYiVJ6IzZLRkGKLEb1f4wPSnTdhDdiQzlK9NCvNaYxrWS9g0uvzv8
1PD9JvR/7blXOaapF4VqVBelQLpPDBfIzN+fe6PuDMnm38OSZnrxH4HNQHdqk2B/aHyLgCiRFBUC
jt6YyoU/FONHPW+hN9lL27v4BOfFvGqatTHRL9v2joFRcYy5oLR8b+YjJY0Mb7quxp9LddXiKLRH
RaeDyOvkyBaDzIvlD9lK1kX+SzCrTY+BKphqO5O26SQ4gbngRzzYS/XUNqcsgM95MMKThmkbRnGa
9sUvdbUlWLowS3lAulTX96m0h375xQdf7QjJMEmpGjKDJdnTf/TxJ2nunwMO3LB/fyhF0xUhv6R3
0N3tSH8NqFz9fQ7cevJVyJnNrBJ6IeCy5AdG7MfJaD4Rvf45m/uPf9xvS67A3BbixIziw8SqiCQk
0h+HafhknP85Jv5hRV9rX6MiUsRIUylmCLXdRMZOHWmmykSZqlS3CpVfcD8d6OqtczFYz9OMhFvM
7bhOjl0lszUL79AeflmC+KXYLZpXIWZBup7T5DDvcr37qbxEivrzS1/IvJzRfxvIcAxSVZPGBeU6
BAcXfMTXnnsVVUJTjitQCQi/OZBFbvTra4+9TLTfXjcWuK5KUvQxsv7SiNsvipJF82rJlkqu10LJ
6+a6PZmr/tO7j8tM/9NMulqyg5j0VdTzwl2ArMJYbEt/MnOwJTjVGoMdDh/FzNG4c5NawAz6jkKm
k6h0jk73hfkjSjTaemf6feVTmdCFkr1W8/Aw0kbZZbiLTU+wmLxC8idTskW861tEb8PrIh+X8hzW
foavlOQvA/Wm7jS2rwqufV/7EFcxI5EzrMErBkx9V6ptPX4tFP3jZvvb923nKVniheES0lM4+GL7
yfr58/kMt5Z/z5toUBKpkxTu8dXTqM0p+AkqfLgwxaoZkV5+bTVda3bDUZl7mvEIS3LhDka3ao3H
L433tWq3bBdNrIzLeprWfevibfS1516tf6EMwqU0ea4k7qFxf9bvcGu8r5b/pCh9uBgD6vbmUae3
tyi5I33qQ69sH7724leRQCnlCmevnup2lx/6ltNt/0k6d2NvMa5igVbPGGDLvLuuvNUFZBxl35jW
J1vL5fX+EA+uFbuKVqhme3n4onn9vGrFT55766Wv1qNcqVjXx+SgWvKmWx8Z1ymN8Rl7/NZLX23j
cVBq0ygzSWq6sQNH/eylbzz3Wq+Lx1KSGCWqh26lTuui8r80Na7VupM1Z6Le87pG8C2U9mr4yV3N
rde93oSFBiyN3BPzMkrJ2P998X2v1qC5TNQyxZSgJ7ky3nXZJ2LSW+97tQhnIDetYiTcmfjBeXj6
2uBe/thvETrutUZcdB6Kt673meHHrTe9WnKjpVpLpv7nTSlc/v1NzVtPvdp7g7bgDCBN027UKidJ
TRQmkAtHqXeAOWwzzAxxKOx0aZXg6ZZiQhPn3H4WABzMc4UZEs7WpV9ywsDCDbFaURzq4jmvXjM1
XI8FiA1twd1x/IFYzqsxiTAyrBcCAGddu1wIPdsWywMtfjJhctBx0my04ajIlFBOpTz4faU5RvOS
DfUmV7hgSd5QiDiFuCibNNKQv+qZ5Ii0xjiTaNhCCNQ9zTdD2W4jXOu0aa4ObXcc5WJrdn4X3E8T
BZVdFK7bTPbltsc1GQyqrYFqofSOk218XkbcvgRv1sc1mPAF/8/RVvNlY5XjxrIKXw0lH/+zVTFa
j1asa3YVhfq6VLKvbTb6VZCS+nbKk5HPrKzCp/n73z/zra98FZxKES5BZMVcv6zCw/ylKypgk/+e
5WpbWXUPoGVnLBbu6aW9dNzkC3g8f9ZXdgkaf9gItCvtEG5tSj3WSMiVQF8V2LWIGp7SZCVx+5jN
r18am2sJcYz8TZ0SBjzb1Iev3QaI18LhVAp0Nb1o1WhIf6r5J/zalq5dxSuh5W+p1At3idp5uXJf
IQL/+zjc2B21q6BV92MDI4fb467Z9BM4T8rpefKZlPrGDLxW+KJDkiep572LFvHAg0i3zNde+yqA
ycYyRwBGaY0z3mthuTOz3sacJ/9kVG6999VyzPHjG4uY2VEvp3Y+wvv9+2tfFsmfpvbVihTmckqF
gFvLwAycCjUNxWsnRe1/YToKoug2cuw1n/Wp3lDhYUT377Ua9uWiDy33r0rkL5XlduX7hZKsQd8a
s9ZX88HB8s6rmpriEdXj/pwG7t9/6Y0RvJYHK3oJwSYm9qT3lJY/2bf+0dv9YfzUS8j4bYttEsQw
VkXwAYu5i3qvS0u7N7VTQeUvyAA8zs26UDWvIsZDcvMgGFJR21Qq+o6i8GfTRBv/xhOcsfBT8zkX
MXvfpiF9lcNzYvabEPV8gNIpkIbv4/AtbR9wThWxi4ZxPhmm01g/BeMzC7wrsO5/X6KK14TvJFfm
QtGaZadInEm3KsrWssLEF6smsS9Adh/UdDOnJ1TWeSs5rXQXy/d//z43guy1bjmJIP+1CVlxHoEO
je1g2bTyS2btRiBTf/8Tt6bA5b//9rFmeKwd8wDxxfNyn37tGHytXW6apM0yxZx2Wcq3NLxh/uKa
V69CSgnEzgDHht4odQNIIeonw3Ajwl4LmGuRRHMyKMjFuHzLr7qRYv70NV2geK1gtsI+rgqFBLnS
fvbyw5w//v3b3Xjpa2FwW6Vi0mULDY7zajAlTwWXQF7394ffmBjX4uAWvtcMDpGTHlYC2LSrn6Qm
t176Ojrkc1MNEiMdDYC6EzvPV5dCxt9f+h/Ryh9iz7UGuImzpsPDkKMefIZFkdyusDjsPDcROVAx
YAWPgbcUunkuu735IeivFa0nKagXdRjuVPUzq7Fbo3f59b8tq8QMpS7ROWuJ5qtQPudfLBtcq4Zj
MZasEMHhTq6eW/Ok9J98beiYlyX0p6FT/v3K6ohqLCsLlpYGdKcHxPFdH/eh+Gq2P0bUhbmyDocT
+D38x78NEeCGZIsKCk9Q7K9TmBgDEKY92F+8yl5G48XUt6P0yk5gi7ngm1LpthjCd9itWeJZws5e
gRq0jvpzASC0h+yhNP5S9r6AdqLU1/i7AgHxcfvaWvyT6feTGmwrfLOl5odxsaCvoPApEmBkvFbU
X6XWbmTjUWhAyABlDNUjJXbP1Ex/EitfjnGBKGN3KOf7ZZLdtNp2wXmUCkqPuhsUgSsKgdMI68Dg
aKVX9H+bdq8Uh9KC1Dy2HlfODq3ybpPc5xQmciiXE+5lQzjeR5W40oTnovpVGRIX2vyb5Y8WSHoz
8+TgoQi3QSZDkYxXk3Jelj3CZqeoXexabUM4lOV2UCUnGhWIlx+zsJej2CmltZqEqwYncD0Y7bIs
vTr4JY7fxsm01QvAVEo+KoZIv0BH+tETxKMFYGlMvKYu16kU0lDVTHYFjmCYxc20tP4MhyQQfo35
dJ7JZurioxa3adeuFfN9vChv45IS7krjLi2RX/JqZ42/YnHTxs9ymThifkEDRO4sHCcTqEOiPYM3
TtHwN01+r4FvmdkYLa6yw3GFH4ILwNbV+o+xrNyiAwWVyL6ona0EGINyrEE2C2z39jivpNBaZaHo
akYDYDi3haBxOqvjvX+kyUGtJF82Faei+0ECXmDGQD2MB6pmVIxgDZh+MHdOH2eOxT2dLO+aJrWH
9JdRx0d1wT6Lbs5ROS44IJqt5iBzgWT7LZt89Mfu2Oj+Ag7BAI9NgoqeqYXwZXmql6gPmnxurcdw
ehyS/ZCdoahN/Cuki+ysCRc7SaeucZZ8qsCnlE8gDMvh0fJ7b6lX3Jw2luekkZtQN8/Hjtq538qN
LXPOHobjgJIq4v5OP+bNrpZfO/jOE9e6U/Fhym9t+kNp303TH4K3OXiT+g8wELYBcxPru9jInSwT
DhlwiewQLO+BvE40dMK5Ew7nKTtV2VHONhxTHYEBlUAjhxJCFzcYD3l+aGJvFO8tCEE6nSy1cAzQ
UiRR5YnziTrOKhTqdW2Gbpu/DklB3kanFFl7854nm6JvDkEGSyCdVqJcrDpoJRNNL5GA9X4xrXP1
hNbK6YSjBkpb75yuA9FIS3X+zdQeQUK7Bgbfc9M/TliXydQkcMk7cP7wOumUh7xwu20WwcnTl6UE
PTStBrhyUFz1ENqXtm1ApapMUiGFf0TUEaQLWoyLWcBZBCKDXr8ESi3sU2lgyMckhcFsURpBYLJM
jim3bm36CjigmDUVZf3Bis+aejLEM9BqZ3ARpHMnJvUR3gnfjOZOkqd9qMr3U4YKRVFtIX1OqKsu
aPUK7nZJEkzQIF28thrBxT7CwyC1ELgfRuCU9fd59bOZ0rNuatsEyE2gJL6i3Acm7v4p7BUBkxAu
SCZYw7owQtLW2Ax71xof4X3bVat6Rv2mNymdrejPq9Dtwukpo5jSl42bSA/48oLYHu3GeupbVHys
PTMEIgEdwTDh4YJwyL/FGsKb2gD/nK+543cEnD56mpkVba+j9C+bJ1VCWdrG6ynbaPSdG4NLvwFS
wRSS0bOlPwTycx83RxnryZB+RwtZh6xUK6T1XtW+hwN1l6J9bcQJtBR/2RIOU8smUCzZxTsTYGBu
B02/TsQMJHO3aahEDCk9CGL1ViKBzyC5iYgkeuhplXnxbkpXavs41wV8qmA1zb3bQC42Cm2VzJs2
63ZVtorCVSdQItb9YnpY4JAOUGV7kPKvo3rq62ddpoH/TiheKKEK1VbjIMH/MVm5rQjvRXQ3MoPq
wKIscrGMhVGOpD5VwNWnttw/hCV38nK40gc/ajyzPCUjharnJH5QWSxR0XFVvw1ka8flmFNYiaun
71NZbQnWFj1nggJBRQWrAD6mEu8HSfYTdr5BeVKM+6VFLpy52UjnWf1SBvR6Wil/aTOGhxJAjFpD
BsT0zJCnx1h5L5qtJFCujYDbwN3WaC9DpYUDrTC+t9VPTd4o8AnValNqd1X4Q1rgx6JymmDL1OsO
Uke3TXilEk7fWG70AWQQHQyabAfJ4zj7wtC7c/CMgkgqJddSIaVjuW+gvYp/TDTZWeOd1rph+2DV
r425yqeTMGx7Od503T2ZJlsowNwfiyrZA8R0WRD8bGEWvenFt5YaRSQ1FOmM7UCITSoMFZKNnNBV
fSigzcBY5lDTrMMSomoJ4ORY9oldF0SvyG2ls5SWfoEbbN0uq8BIQOyFXqydaQbcZOFxoYINDG0U
ful4GCLaEUtWv0Ths3EoE1Jx0HDoC2nwKy5IFrDml3izlJDj2+4RiljW3uXpag5P4G3hxEa0WRqx
Lyo+mzHaMScF8BFnrih9E8X1JO809WnpT5L6LGVnJQP2a9zVAgIuGph7GCryaTDNlcQdFD4YIO/t
MXqBBdAUa66SMHW4j4cngb2vMXFSh2W8ypeG4i1/g9YPqwhPYUg3QCLsGsg9g8DCVO1xaDZyH7gJ
wrJS9AaLhGwA0tkfzKy1G4DrkJi9eqlPcgPevA6OWc49BFlLnqYu9sJO2G0Iz0ej2vVEpxIueBxC
yLJaXxg1RzZGUi1sVQvQQLTG99WDJYSrdDgkY+tbhYBDXg9AbEUf2Tkic45ayrNc+8bRhzgfUnmX
l7+wihSkcxZtu/4hyHtbq9+6JfDC9hzDWhinQxU/LzGWuEvjmorXUbZW47c2f0nkVQrsyOhXPf01
ZkoEC9ne+2Rl4NVSjiIB/KNJ1jQqOXERM4kMt6U2sBABphfLesyM9dIda61061jzs35XWvlRqsZj
GqLTwhhoEuJ9jadYR8eIELO/6BccEcQkdfansr0Hjw7oMnDjJfOjofrRTfV66j2DHx2ADy2Dep+P
I864dySHhAJzhdpGz77JeWnHcewC/3bbsl1J8iPqH7sAvreY+0H7LkubPLiMq3JuA9keWENtl+46
hkDn5B4Lvp5A3lb9Aohnkf5Y2N9yspeFs7JiUttjEitk2LUSrcZUc+X5u8AGp+MG3DfHOfxWkkyL
OFQY0XphlAE6O5G2nHoN8LCqXhaAFfXrsLUOHY1OivbTaNpVapheCCwtDopNN4u20lhOzbxJqnKd
Se9TAQco60gEHOkgdWB0NNlrunglxbo3tOsG6NaU0UwId1Cwtml/SPX+IYHrp54D/T7NzySgXdv6
TTl6S7qzQuQlUu2UyRqTGEfvwR4sPfEdoS8QGEmDzQZbTNcOapm6bU1uWMrrvJrtdsn9MmNjqzO/
rWkH08CpJaUjE547lVHrZdqqVKDoP0cLr7+Zi4fBqF4U46hMT9X8Ss6wHsTxHRgEf16BApQ6SH4J
bnAS8x9z5Ysh3EnOgYt+nAbDBhjtTPD6DNLyqh7OcZ45rXxXjK1ralATq84RSKh6faLNYORAMPmS
8RLlCmDdYj8U4Egi8DdFfdfgVhk10lnV2HLG3m7rdCcrBWcBwwuTXQxElBqflVkgXE2nzjEJ01WO
o6VtLWQ3jem0seEY4qZuyBZTHpAzKA0M9nS1GBOu0tV57k91VayqtD3ERuHkZrSmEcIRcL8weaiB
PiOpMIrWFy75zLVSpfsBw2+FYV6EZW8V6MdU7S0joDbY60gkRYv8AfXb0QPDtsp8044bbcqcGnH2
ZJHhY0Qja5mn5NN9uox+weI0wcXVFHQHMvkpjc6mNB2WDvMNRROdrvipG+VJjndN+a1VAk83ZTav
0dXndm209JlEx7ZEPm7uqhRmbN57OOlRM6LPrfSxNraDjyGI3aB77nULWHGxwr58p1hbfkcmvURa
5IOftyZPUSYvwHZoUPw5N38lA1Y5VuGlxuSCBK4uHdP7fuxW5bzqjJOh8OJ09RUjrRY9eLnK8PTx
XpZnv6O2WorwsSx9NcXyXVPl+/pChGuQsJocHCtX1iMux546joih/hxGEApp7yBzTMLAM8PSixeD
dtVxM5j1h4E3uD12hDajbw9V9YB7C9Csu76Mv+dqdJ6JNHRBFrUfQ5BCvpDn+CJP+0IaSO6wA5eI
2nE7FZscY5lOKY+WudOQ4GOwY496gRwebqJgroPqvm2gSYNwNl9j6zvGfJVdYeSZxhFbGieguKMJ
hSiOJ7DSS8fRpH66gFGT6mkliaWbNtCo8RgwJMVlbfnV8lTQLRmy8WrjAzaKXmViVR6Uj6M2PYr4
d/dZ6lBxorHRbyU/U/mDi2Cn07y3hNEbRiCJ1R6hAODFwKuj3taTRymEzClbzjxznuAgOSaLM7IE
p6Dw+uXZaEkJctXJdR14lcSGbgk+PPVNTqhMO7z3m+lsKeyuktS5tRY8L03q5Fp0XFTLlcWNmKZn
q/4w4bqpNHC2CmRm2pMXtObTpDodh4XZbI/q/Lgop2IMYP/JnlyxHrWdFdwtHMqjqPMDi1NwCGWx
Ux04M34RGeAnhn1Vqh8qrvS49NfluVNWRnEMpS2e0JCs3uT4eYjuBkh+AIqIW6jZm/hQJ5Q16h4l
NEgj09XF+VGIEkjEspOW2ZkaG/lDZXPN6+uzdack0TqYrU2Xhgc1H1daKP9MyVD1IdqPxvM81JTK
yBisnBIMvOlGWVl57BS0xhYpwUMXfMWKtiJSrHaAjYgfHHkZiAbyOkXBgScPYUTGl0velR4Iu0A/
Kpw0WoPL5PGxNxb4NBz7jUXxQ+UwgCTML1725WRneuPJVmlrZgXsG092VTrFQnQYuTIeRVelmVEg
08lDuuwgFMJNy2f9fTI/rCza1RDzpPh7V8RP3HaeqIpg3iBti4gdLuuNo6k2j20X+MjtOC2czbKE
YX2XTPeXg6mTkwzHneIk4yEruGA25IM+zo6pdqRnIMerXag3xypgG1i+YYvoGIViy4XgLeZ7Qq1+
ZBVRN0KPm0VckQ+LnV3Qoe9lRtv6pZIT3UNBTyjX6CpEwCpz6/AD+gV1rdBpWWstRvWz8m1CGClT
ctatH4ERPZgDM3j2td5c6z1HlVrZR6niVjpAm0szWONFuebnltfwZsb4URq6LbTGWquOVPIdiU+P
lbgfmuuoMGw9GxxLiFc6pTd1UDngsybAAnQmPdrTJfBslLBd41akdS+B3hBkPxYCZ0c3TRKER4BU
a3iH3NpznpBSFMiJI8fZx1S1DtJ04AN3l7KIxD42qt1DIq/N+shlNm1EWJsVv+L6m9UGu1jsfKlm
35Hmcx3lnpF9CIuv5dpKDjaZqfhTZDnR0vgiszZRyD8nba2RPXA2lpTFi+aFmCcqm9owOdeWbpKH
6zwbzoX1Xkj9saQapWkKjHBy9VA8LrxaR+dQC4ohNl7zZSsaLwMSnVD4Vc5nyhqz+aCBUh/jn41s
7i2qQqlxnFtrlZJTFWNKl/e7rH3Lg+3IDVazHjug3uqqpc1LSA8pmdzQvibFpqSIofaeJh6CuLM7
ZLFj9L3ASDmJdLtiMTWxulqWj4mEZeF0OWHGrbT7VBq9mouXBFMljYY96mvItsdTPgovDcaWfVoc
E+J0nQFPyGH1Qp7NrMWWEuRo1V0xTG4aK3bJuXSZ3JyTNtrvfTiYeyNS1jkpXK6HEOvf867ficGp
imM68U9laLpC3bud9U1tVVyz4kPClaDI+4aizugPm05NT4JWkxl/5ObgdMHgDTXZX9m66TC4QxjD
9QkoVwJVDNaW6ZvcHetQfWIj2+UNcMnAsRZyq1Lb9SYtNSKV3O5yjtQgDc5bq3XoC3AaA226njtC
hrSkzZ0ZnbqVqvtqIojDLdSj1ivLiVKTRPPD6ORkBVOtUrFDiApwpR6YgLVE3wtNYGROTfmr7Ytn
AzyyJiencDY8EYJjqEN/rwM3B9Ipi70bgXWO5HE/mkyUPN2HAFnl7D6pp3MzwY3WCGKJsFKl2B/K
gDoAvf0FvEpCVWO8GzpkVPQvKtNFFklDhJinETf0l47OQkmQ7mrVetZwdaE68USfOTjR4FAv1lNa
jBu1lQ6dOhzmYPJbpLTwI9eysMkzbPcpQF7+90QVyMYLz5gSmK3Chu1QnpuIMybpWDgcuvn7dG92
yq7rujd5RIoicwrtg3EVygEl3VKjo114iEBU2o0q2hLFES2C4tqYZL/NwgaPJ4MxxOtxbn6IVuXn
8uLWIk2nubrNJcHrSk3wx/x9CdSdxl3HrIEuST05TkM6oGj+F0N3Lt+mFlF0PR/lQHKLYV9i0jG9
KQb83uBRC1/Dxtr2VbrD2+4tWojc1ghveYaEzQLRX8wB3I30UQ8v9ZJSGza8RQCi0wVelFZeLo+n
tgEQaujRPYcSribcoeCgbr0Clt+OUfFtGpHu6uVhrrWNlDY4SohAVhOj46qX+10OQiOBKE3QwY/M
rxk0quAY9V6Qxr3SMMbzQzjvTeE0JXwyyL85gN3wKTG8UifNtzowBSZeFXKpu6rWAHO5oHybOw0P
t15IoIkamrMEx/s6Xj4qFRhlBUpFoPrWcs6wmm41cu6PrCexuTeS8k6oa89K5W3RztSv61WLrU+o
oIaaHizS1ba2tk0lczZjhpmDhWFQZevx+9g+5BQuAkveip1BZbOGwtuAdG6W0hXUY5JuQhO0MdW6
/+LsvJYjx7Is+ytp+TyohhZtnfXgDteCwqlfYJTQWlwAXz8LMTXTWd5Bcoz5kJkRjACdAK46Z++1
l36Vr1X1Sh+PAVp8Wwg3J6RhoSWkcvrdteFjY+myZ3vy5sbtMnBUmsvtcvo1YTFLjR5wyX8bmgTT
rye3s5ePC+LQZaHYswKbWhNm07kHWhIXTluFLWICU1Kf9NgbGVyLVu4bNgz1GFxZajuTCLCVFOOj
93LoQqBo6tQmBhVPi3mJIdeNaevEO5FShKnYSvdadapza9WLirRiqnu9vPRb6k/OhR9qrkzHrZXL
eTO0J6JcngsH/wGZsm365CFl6D+M6sbyXseWZVKylo1RrEqdcjCsj654s4qb0tqmTseaWy8qceiD
bFm34UJrL0xbWlr88WJ853S86Ixi29btqnZ0F9grHgpnxgZg17TkSB3KKlr5w1M2bAJjl6rpLM32
jnlXyvWiEMrMH2VXomoQyQtbxm2sqPPQtIBLPNe8+wUlXoXeteqwDycVdTbgpVBoOSvBKpSqh7BT
7wphJAxHsaL0dZ3aW6lYx5a/EM1mMMZnmW1n1TeApjBA+htPrD3illsJsGcmLwPyk0VLeLFiLGUG
wsDNboO3Ps6ewzplhCWuZAqW2jd76Od5b9+FGphJx4pPdqTMlRgxvUTze4zUA0CYpR8r7K23HUH2
ZbvhBV81FQH3CvNA3H2YzFJ5XaxH5cYnusTk85fc/SFsKTF6ljvY+nPTdCjlwivHN2daxxptZNC0
cgpI45its85OXUvW3X68IihIIbKWcioZ2ZkW7qG2XJEZsxd1vLfNcR2E6saT5LWc2Zzq9H0QZlcK
XeSmqVceZ4Iu1Zdl3K31juQR2hZKcvC123i4z6NXJ3qNxLPPEqDANon3jfacC0rtzYVvHIV51XFm
y2AF+1QiKZhIUrKIx9eovneG+7j96LFbZcNR79bU8JEJyvaSCqoWGAszxqZwmGQhleJjwbykoahU
BOZKl756ZVOVcYiCb7a9uIqrg18c9eSgBIeQIODhtVcnnveJ19DtinjZStIVUNCMqWmUo3niYa2P
xfAQYOysrWNnXCTTCnhTBvH1YHIgLdNFUnZzbsZbnr9WBonSyBuJL/f6Re85iz6cMxPZEFyCk8l+
16AInwUwPn231Ir5iOQLQOCWwGCCT6tW22rJcTpeDs5lLF1ULdWj7CB52vWoVXuDJc3XaQWuwZLT
elvVBrZhdv/jpSE2XvoBpBQZ076VXxXJX2saA0ocomhRS3d9eFv1c1XZUirIoEbFYuLU1DvVWBWa
46b5sOX4n9jT8961lnaUwmPdXBg6rnC6vTTTfKqXOxFvs9bWHqNRXeEu2iX5k9o7e6291useFnMm
Q6Nxntu8vTBIGnSd7tmQ75qAqO2oW/pOSOIhcVfNImtemPOvRt9Z65J2mPA4SXtlB/dpi7C9vZXC
u5R+EcnkZFQX9lYPtjZb87VuvUniZDxm0Uaq6kU96KtaPirpBTAK2hrzemV3yE39he8B7Km1myFV
5gnzsfBK3tujlnSkuh6tmrD7rl4lqvdoBlcBM4JsAPhhj0jDgIOfHc4ya1VtOM6kpj5v7VMrJRtJ
4/wj840KkplukGks5JaqpHQq/LfUT1+dMl+MnbOXNX9nquNeLWg91zXBzBbaXgCsCftwJ7QXBtN3
WC5Nmo8koYRUAU4xR1I9i5aiIUKnsdtFFaAHDDRX7W7JBYQTXNNz3snNq1qJJXrEmUrpI6GQYaSy
2yjSqS/esF+RZUsGGV/JottW5Ce7PSmytPhahvGZ+uFMpaMHfl21ApVCUrtSRv/+G/bYZ9c9U/xF
fZqz/nFdu16WzqGwfqaMP8eCyWEo58bAdSMame1a/qFa4xwIlhFhphY2ysqhAibNI/pGofiZwe8c
COanpdY3qcSipJmbKHzqpG6hmAprLB1ZVV/1cTn3E3WZOu+215+SoJ4V1F99p3J9LO/ZixnH33yW
T57JL/bI6/N1mPn1X38q/wuXv5FE089YGrSm3Phnj1o9MxV0sTDtOOeRyOlxoJVFA/xH7+Y5Vsoe
TacL0xTHkOK20SL8Tkg3fbDfyGfOAVKhVtmxp+JvZrHJjHSl2UeO7TMvGb8R1X0CqCYz998FOqHs
N1IXSgKKKeW6ct6Ozcov2GPTHO+UjRXJs14ig1DTNpwYd6FhLHT13hsStqEXmUNvpWMepjKiePlR
rrqLJv3GqfHpRzsb8EkXj3LgI3dKqXoTF4tXfQ17wC+Kfdy+0YPelO06a25R++jmoQChbkKxkIij
J154lnCG4CREKuDeS29U44f23V+f9m+vJo8jp5jggKlNXWrOJKX+7BU6EwiXdtrWtYyCvKE1O6jv
7c+47PL/IFblVW5VIxfWV1IzI8PnR5/3HFhliVjRJccE2ajOZY1j6DeisU+G/jmlyqr0uBRhxccd
VNdH1WtQBvnZRz4b/iTiqdnY4kTMmp2cLMP+ZzO9cqbLC4gTyPxuGHbK63ifv339YbVPdLr/g0cV
qpJlDBbTsY46C5lHZ0w0Wson/RjSuE4uwlRjC+hdOdLUswYMUtFfFMm+0B9pQUjSXo+2IbuJIiIW
S9U3dCKWMUm55fiWdWBlRX+cuvOh7Kw65UH2nrvy2lHllSndBH6HIGqrjCb4YQZTqlx//WNNVo7f
zGjn9CtLjQJFpeK/S8RpgFUiqo4shlo8akX5HBb8iIHX//AVPZtAhthIzaTkVbKii7FaWvbd1z/D
Z6/o2Y5By/Q2U/SQ2d7f59F0Vvj6up/M9srZFGDqbQFrk3vTSTkTMSmMkkdhySYB/DtA7C9v7G/u
/zldqotkTS4NxkCkBvMxu8ryvazf5N1TkzhUGT0ayJtO29f53kqesvqCZT3P7ktJQugWz6hiUrpO
5nn5mnZPjnTyrPtQfSRe3Rwo2JKoQRJ6PXUtJTA7PqWdPFnm5btGn5QkbFMtWM5vw/jOCF08AjOb
lk3krBTwYVYZzBvroLYrS1zK1BHllzC6MpRXZ3yk+jzvggulvxzNKYvtMq2co1Tt+ugY5sgO8pIm
41NBfccsq0s/09BFouDxryFF2dVIxm5+6nXZLdK7ztuW+B6crd9uvn5qn3ktzilaJqawJmphEk1s
Dg6DCJ9o1cDWHHoK/SbiR2du+AqJG7lbcBLWKb47fvAjgKJ8TtmqeyeXBCrzXV8efG8tvrMofPKS
n+Os1NzXAwn9wK79sG+Kb9b0zya1c5bVEEq53ZXYYLLu3iBeFCko5bE53Djdx/lbU45rq2XvK64y
mDNZHkmYpiPhW25Rb4J4w2lfNCsjGSgacrPpaliGevDz8UEO6wtHz1AbmFd2FriwMVcKxeU+NDf+
uE59bR6k4X6gnhxr+5RsllD7ztn92b2afv9ve4JGT0Q2xgp7gi0EAvFDCo18tjfrarrZVcBlwyPd
uPA7YsonYnn5bFqcsOdxmvLGeAZtuTcMSWuz+uFaKJ/NjWEt2qqEnrgLRxgMizT6ZqP62Yc+mxsV
KcVxXXDdwE/nTkelAzGJ+El2IgFz57QmmbiOVG6BliuvdEd/cNqYLnrmZqwlNauTHg+W9eDdmC9f
zza/e9Wmi545HWLTr6UOmc7EJqkjt/7JiWu67tneyBR17onpDowP4/E70sfvFrTpomcbo7S1HUf3
UvZyTrmqHPToaJAsGZmE3bg/ux9nQ0+PmFBEovW7/Kl1s/efXfRs4EXQmOXQ5mWrHkprQRXnZ5c9
G3hpFVqOnLNPRMVIm8t5/Pqyn93lsyGnGn4lCVXlCKe1awsBcOoXc6vWVlryHdvws29xNvpiFTqs
jRIXrjxNiffOvIoIqnfib8hFv9vq8p6cx3W2chRoktIwfw5i3/vdzEnEzqacOaiXmOR+sE2fvsvZ
eIwSXZh9DPtZTZGZr53GX379AD4Zk+cgIrXUu3aoFTz1d/6N9LMX+xxCZOo5DVuZFoGheBuK+nja
v/60v5tJp9twNihNz/cqZTqthPE6RuTE/ioPssXXF//sVpwNR9UhUjjFRTxVa0W3GbQf3o2zEVkM
kUFlnFtc18th0ovPvv68n715Z0MShEGpwg8biIRDFNwAro/RzF2VQ7Tw9PGbb/LJ6LHPB6gZ234T
8U0oi066DvoLOqovrf7ZQnMOCNIM8kL8GqaDWdbhzNQVN0du+PUN+uSBnkOCfMNW4tbmgRoeNDjI
D9/smj+77tlgtEG1psPAZ1YNV7xK0errj/srWfP8fMPbfc4E0hthOLEj+p2MJ2yACRihSev9fQRf
WOrfRr9D8YivqMarMZSu1MtYuDYmmktZnZm0s5IcNdeFqdoIgLF5lMEqKjSanulKjLd6Nkyd/l1g
q3PEkhMdVCuCWyfVF/ZgrvKRqqy2UszOpWA210FoeNnL5I6QYhmpwtPIIYs0h70JsK8fk50uN0g1
TzXS7tCkfw4PObWeadEvFE5ZPqU+k5ZLkGSrMek3alMtGvh+duZKo7lP/GHjRHy5fTdopja3o+Iv
A5xJXXpZw/P39GtbRZmQqvi8bwHYoS54+fo2G9b07v7uPk/v+t+2vFjwFYW9qYA93+Bhv/P6WwO9
kYSAMrdP+cD98Z5EJK1UR9sMTrNs4mo71CY9jK3VDPTlxTq1DpkHex99qg57v3dolRezzn6bqhJx
vq0szERqvpoQJL22iJEB+PIWqeDK1zHs8NVhvCjjt0h9xvqAw+Emo3GY6euR3nPfLnsdHcvogzd0
RZm6ITrvULzm+L5AGM31up4liIWtvscHtNaVaBnT3RgRJSU06o03UqNNsdPaxy5xVqktVkZAkQSF
9vCSqy8RSSW92EToMpSLJllKDroberalMq+KTa9+UKafC7O9jevsopCa3RDTVOroVGL+r7V8XiEp
89CYxBoMWHE31Cilu8sBybyfcieio0VPDoMaGikoaCFEY6m9roMSDZi+TgJ93g/Sdd6g+XxWlGHW
ctgsgnwZj/FdT/53Et7lY7/Iq51mLnOZXj08x1apXIsvivRuJApZGOJKgsxQ6vxlNexQyEqyqyEY
bwd1xjAozCMcrFlfrM2imVX1FQEa8yxsF5r+mpR7YzDcyMzmmlDus7rEpogmnU/VhdqLSRABUVPr
0CE3QHTtUh5JtsaTkgb1dV8Wk/pLM+rroWtcGydFq0ouuo1VH16im7bSbJGA2LckZS7CbtOhwvet
ZE6s5FgQOxGMGwmDlX4kYM9NkKM7RkxQhj1X+AgG37pEydL5SLGmBuNC1T1X96qN4tXLTpiQTp2t
gtXT8Xo8VekisJp1S6+tCYNFglghrvpVaX40nbcMQ2edwdZUA+0185FOY9DyadDaqbwwQ9XNktNQ
aRMiZm5KoH2r5Jiob6F1OWBloEg6pxyCNNUhPy+d21a7aQJjPky+w9FDTPSQOMWVPcJkooNizCT8
CJJ0cKLmUND4LftFqj8MxO+O4d4Cf9euOQhdUi+7sEexV5xrJXjvfdyaCpKEAmW7kc97/UYWYuvE
KypK9EW9lYHegm896/0lXTrLMecOGnRkQU4NHfsgFBm5WIYIs1yIZLxpbQxBJbJRWZ9lPDE9u6/6
e5k3EWlUT5PA67x56uVIpdJZ7UvzasAATezL6FgzTdzDPa7DYB73WExSlKljuhTaVkbmYDYBcja6
lgVq3wQTwHMea9gKN2WkzQJLIycRzF+Ks7Hah0O/hAIFenARxac4tREOvHeaPSOhRqm3Ugb0gTpR
3/HAO3OuwQvS5GsDmgHGHQD4Kvis2niq83QZ0M2wo5t0uK5lBOa+M+dhoLHaqTiGnQy9vcN7TDGy
ie+ltIJMpOHFUNeJsK98wzl11g75VorsuQi3AiZ/0S/Nyjy0TNBW/SAleAJjvKJh7coFsOaIrRXE
LdomqGeTIF4kzUNvMD5bZDoV5SjtHWLjXJUxYA26WxjPJerWpr9r+mwlhxa916vYBptprxEHKU08
bwOyIyfzYxdv8/FCYQlTwvu6RRUfPTumvi4KE7lhtXYsmepcN8uxciYIPyWZQYfh58JMr/KY17g3
Zja6ftlZD87Bs4hrqy2I0fm8a25tBfUmGns3j4N3OUq2fnBK6a8zlqYFURgIoKx7XWRMkdlibPx7
j25Xgyw4ddKD6T/ZPlJ4XrgG/ZwgH2Y2IBoqGKKyfReh9MiI0Mnj8dIs5dsUTfyQYi/uM+blyHlK
JWbEoI+rVdKbrtn088qg9mxU+WPVmZtO3iNKDbCqw07BOgyB1MyWWrhruhelOoTJQZUfbdEvo5xV
uacpWU/IXLFTdZb9t6EpN3WhreLoGq3hYvCyAyeAuc5zA7RfxSejgMmMDbBx0Nc2NI+8dK1YzqFS
D131UtKR98W8IX7BbOAY+sVisDdG1c9K67axn6gtuVHYuaV5Z6Qfmnnqokdyw1wdK4nPpqPNXix8
DCPJO2ptXVXRZVFDovdPUXWXhktG1Ep4XM1IwoMfD5eCTLBQ2sbCQkvHDIwGF7bqnI4LRjxUTXFU
4wm2t3Umz0WKeCCto0UbXXt5s+syfBpocUxk3iXaTZOdCYcptkuP3nAtxxk6XAQsfnDjjyc+hisj
OpLt7kXrvH0lX0n6rQhXDTVhrFR9KDaJtLU8asLOIaaFVCBinzBE6WC9tjkrTvee480Lh2SZtv2+
sbC6OYzf8sFzlE0f0GWtUXZKvKyJLOOX8WYGTbop0lYKe7bCgo3atdF+S9D7hTD63ebk7IiTN0Eb
F0FHTbRD2ZfgDwefVF4FaruupdINmbbw5K6FtiqLcW8rj5X9hlp0piama+XdLBhxKWJZKtBD9JGB
d/mCNJnZiIFAjFgtpUWptzsEeGF/FRXJogDObsaXbYa9M1J39aS6K9jK0RRrdPzjVjFPsptYuWpA
BIyNcO1cW8je4HKqe0uxazrxuAx94BGU14crosWXOZbHcCNwVIXNpYHeRxsIQpBvOyCGFraLyDsk
wSuiU6PotsK8jpjRI5EtfE5ddmsdohjtFnVvjz0IVi8q8nlMoKDAZFxvYVUps7QMMV8vK8zpgj5u
hXyGgTNWT2O5gzrFngFjr5XfyxKQaIpuE7C1lfZG6V83DPEBzXxfL53y4BjHqnKb8ErNx7UcbYa8
ndf4njwf/a2UrzXVnyPjYgXdesXKSzaqqOemGbgjA9+wUD5iS7B1ZMxKsdDti4zpSy7bmdrkzHeI
I7HcaM96ey3S6wCnFvXKfCrqhlcFkjLYEk7lLMOYrZq9kkwcXZq8D5PjKD0xuaJdFK7GHqPoroeI
jqK/lL3DyDJTlSd7tF1fXUn9TFxb9aHsx5k3dSXknT9eqdmNpVwacbUgFnim004O20NrPdQ4GJNN
zwRgsrE0FGf2S0GO8z7muY/hkw2WIcYgX588cSfLV4H/0lW7MLr3cCGHvAsp759mHAv/xalwHXHh
6CavwikbmlWZqcnG5E7zhyQCz7cvA/wqvYXCl8iwRYtlr0rlmz65yulAWzD6kaQu7FTdOKqytE3v
mvjqRezsCD2x42pZFAjVVXXf5MEm45zgIabOExONEY/HGSisl3d5/ZR6pzq8VVJni50GdJ524/Xt
gyQXu8SAymG9jmZ/1ZGSSUYBgWhuRkRYTaWmzW/0hmAPGcl/kG89dJJayA3AVxxK/gkp1LzGUNnJ
TJfDVZ565KX0s847DuRcFmjCymdPue7UfFZhWXAsnP76rQHKNQ3xlcrxXi9uu2TV9g9RPLh5uwWY
N0VqssFDr6QzhSjaIWMoasUV+bwzBhlucRy/hBww2J+V6LplIZZ5+s4tTigyZhrxXHk7jf6peklh
gY3xQkVy24wHQ9+HXb+ybceFldHIu4GZNtWfIjwBvXOn2+8K4XdmmC/8Lr+2dP82w9YcAuSAFtIA
THdbDxF5wFwdc1LzoWCv+E0lAX8wBKtUefWaYWH3LJjop+eVvtaD1SBKPN87hXZfYnJKrO/jKMc6
HKMwa7F/Ayzo6ltbqndyTkBQGTScLk1vPbIRzdv6IQAlbTotbqVgpTtY/umnmLj1ugZFZNosfPT5
tV7emK2zgT5/FPjfrQH9Z+KmJgA/BYua4swFcUrRdGgVbBrwybfmpYFNPvCOk98EzIhnL5veoYvV
zCsfXy8W/HQMllh/SnbLYtr2EEDnSP0yQBib+b1rYy+w6m0o79X8rqfUpCUDlopxHnvsXXE9KKZ9
XYwkakzP0xlWWbeuu03IVlpNyo9QT9aRp80xZ8/tCuuAfho4bKfUZSTMS2Piu1gjgDtswhbBsLnu
+20d2ReWnmJBDQ+aBk42QX5XNovAX0XgSew6vfYUfdXgGfGr9ujp2hZy32oIEBkJEmeqfj3q9sZq
5V2d8D4yI9kgi4XxKGGQ8TImqPraRwpfVU9d5S2tFCXwDflMxeDth8w6JbFYKzYaPZAxX5+1P6uU
TL//t5M2Hh9uBu7i3YAFDwdxUL1/feFfCpDfLZNnRTWhdKbQ1bLf2W1zy2R29ADa9CY7Ng2EAnlg
AztlO0Ueab8DNmC1NufYsHajpFzEvb2R6/EusD8ixz863sfXH2paon/3mc4KctXolCjNTcB1iT6L
2S5MYl5R5O7Xl/+lyfjd9c9qcXpsd12Z0PwqZM1tRvlW+NtMJZZKfITSyW8VWtgbRaDJbbaCNbEd
omNiHctvg2p/CWR+9wnOaumgvHOTd5CfkIrDiBddHVKcE+UCzdXWEw7+BPIY84uexIEQT3DNWpWq
rDLZvil2iEJ7+AO2Kv+sKn7OGw6wTIUxLeRdIK0UcTuG31TiWF1//yjPkcOWmeF0YL3aYVOflaTR
UrfCwbdGRHDimImNItuxASL0Ipln9Mez8LVMQLorrjzWp5wVZQx0t8TOxVqw0DEV9yj8k4yD4lVX
PGq+vjTMdqmP+jYoukUgPepoqXPNvnDyB1F088EPF2l6V47WXMT4xopNXe+94S5rShcOkIN3VGku
qiiap+A3KkqypXep2Vub2ZQ5bV6YezxyZXkfyy2FKCgwxO70WK+Y3esc60w8zq3iEahG4uH72jYd
7GrZRS/RphabRwzlUnMfMFH2eHP6PJ3O3HNPqmeTH79sC3YVz3HAZjFG0gpqImnwUAb2oTH7jaSj
fZ+YFgs72TvyArunPmLsK49BvqkHb25QTFM5sfdauo5AVsVsoPMG27my0Yt4BlIQN2c+3EZN7lZt
sLEcGybVo6UtyjDcxOW2oBhFKFHoP4/9R5b7uwJLTBmgNMbvB8tE1VaG2DuAnXMSAGgm7ccxPFZh
yGqM94lVVSgRYyV1/R6vtMD456+8pW8ocJksHjUm0f4x0tVDln9oeblO7MFN2skHvy2Cm7AaH2PB
5sfEYWcqCw5n8yJkxcHQVmc3XXxQ4wOSSjBIXrR0hhctVRaDHF1bzbsTvOpq4BYCfGFqUSKIOJXE
s0qV5322lorrxircUSs+RJ2tG2nkdPNo6Tsk1xhDm32qaQvIHxx59Tn8oVlnppcjtmuBM6fq+qXI
PUotyR5r2K8sbj9IHm1a8EGSky77EFNKbScjIihPa4wouFi7VDkG46Fh91gN/q0h3Q9RtXOydyvA
f2qkbq+ViwEFfiucox5o28bXXkKNszoSB0d+lzoNly4BVLUBXa4gkvw+wuEEh6stlg4kiizVLyNL
/qZj8FttJec+c+qH/G1RkU0iur2ip6yPm8cMKOGZ+V4kpzh4FMWD3zcQjfzHEfyNjsHeieFnWBL4
oGYmCRQUBTaqGuG/ncuUb58z6ZUI828mjk/WO/Osslx7kQLJyebcjsaH13DgLP715K990ogxz86F
QYSNHVKC2DnDsakVd9pp1BXIsPJDF9EqYyJqcECEVUY6MJwzjOWNpix8U5qLAChK+DGq6XXsUfX0
TlWauil7Y61Q3Zy6TcSxR7I3TdvhxoGEFrJPCqR11ebYhZm+vZOTMGyyfGk2uG1wjH79U02P7Dfr
iXm2PyjjqGP4e4IdZEet9NT7gSvZCGcCPIHjd7qOT9Zl82yvAPs5U0EniV0T36aEKxv13sHM+/WP
8NkjP1v0nTHjwMmueJfL68gn6LIfvrk5n135bLm3fCXUqWeLXV8f2u7Eav7NhT97lc5WcdPRcpFZ
9AdaoBidN8JDA51HxHMmu1/fFOWTFss5b9uwsqSOR4MHi3+liBuyP02KhNsIUEsY3Qbyashs1oxw
7uj2NxKFTx7zOYE7GxXZGqYfqwqeNWva5eNkBHzw9Y/0yU0zzmYdOw6CdGx5zr4hk7++69UG2y3o
PfH29Tf4peT/zWA453BHXoN+2NDYzZjDtOpuwio8xoX+ovi0Jsh6DFklG+XV6npKFckx9R7siuPl
lP+HzRC2lNsW4NL8YR0XVCfk/MUx002Dy5SW5bLqlEUUJbuMk9HXn9iYBtDvPvHZnFRyuldanXvS
ZNFlagyrMvUXTiM2qjmscmxpklLM6jxxAddD+YHGkeV3DgYhhaK2n63tSMwj80mJUFLm2pZu08wL
0KRG89x68SPWo/hUTqASypqKwuaJVFsZh7CABeXX4LRkkG5evK7tZqEFj7H3HBvFAn/cuhjiu3zo
1zFy4yS81GjmZwQFt86T5+nz2lllIeiHsX/Re/2aQE5qH9oPX5RpOP9teRpiJ/BLkPw7Jckp7STz
HhA3YW90cv+lX/+P1/4//ff88v/c4vqf/8WvX/NiqEI/aM5++c9D+Frldf7R/Nf01/7fH/v3v/TP
43OH8T0//zP/9le48r++s/vcPP/bL/CVhc1w1b5XwzV+9KT5dXk+4/Qn/3+/+Mf7r6vcDMX7X3++
5m3WTFcDopn9+a8vbd7++lPnfv3H3y//r68dn1P+mvue4gd8bsLXP67fi/Yl4X/yjz+a4P0POnJ+
fn6l9+e6+etPTfmHJhum5WiqotLNMtU//xDv01cU9R8KnXbkXZplgnZ2mMCyvGqCv/40/qFZtmM4
pmFYpmIpk+amztvpS9Rl/qEb5BA4pm0riqwZ6p//9yP/21P776f4R9aml3mYNZMJSPulW/zvEWQr
qmlrOt99+kc15HPBfGdnnST10FLoHAlvGsMxlec2HIr8I5drIC/1UHB8INgqmfhOQgHQWqnqY2FK
E03EFEA20oTeG+Neg4fucSTYdI0zldOdNKlcL2UHvCLc1LrUffAWZtv6pyCWJEQEcShZC0HRjIzm
KoGAUXmyQhVGK+SNYcQRvDEbfcYsUoLcxDZC3hYoQxESxRLBHO2cFshTO/TqvaRnBKhVeZLc1paf
kw+kyYWOwtmfCF5dP0rLQRqrYIMbrmmw+GLjRyswmq8B2vlHbnpj7/LYBOXRZ3ny5lVW3Cy7PIf3
LUeM2YYYDdRbo1Vtcy2i9FUN5pjMK1vkmG8HemTMDqV3G2ph9mroxtiuO8MmtHEIc0eBGNEkN3Uu
PGkm6WFrU9yVsqdWHwfT7WvAhHKDZYmEVBQSuJUtyttQEQj27bHHNw1h1/gbRXlfak5VMDAiuqsK
GwD+3WiZv2g89KNzpzQGJsB0hGKgNn3BCUw44kFkKnUvPY4ItrPHMHmy9TxV3E6t+D5W0ukfA6kx
F6k6sJErSAaEsymN+roJneLDkmwJ30NMkW9D5R+6jOTJxCo7Q+lj5ZHJqZrpug7wIcJpry7DWkJp
nKlRe6JLBZ5ENiX5piBs7Sm0OoCWUdzYd0YX1N0KnK12l3t1/Rrr4M9nstXLO1gk0btW+d1dp/WD
zZvhAVO0FZBNQa7Tim27UqHViDcZJtaELquMDhJRW2gokMYur2gXtS3rvoJswLwKGvIJKEZnuuRt
YD8Z9LDjUITNIa6TCU6R+tbU8C4Jhew8W16aqUzPq0sN6als+uEoR6Y1eiulyIIM1W9BNTnxGpjL
mu+YOL7kQW4Oti+FsI7acQrATVrwXZHqY9PoLIw51PXJ+LOvvNoq4d/ocVbJ+zIl553ZuUwN71g1
auktOlnn37ZTDuFdVjlghZLOiMXGhCaBgbTAQmU8DarOz4l/RgkXeczLuBsjx+n2WM1AEniVk8sw
QUup5ROXbbxwkgxwH7kyar7FAwkHJOpMjXJ5LFn0ubwklg9SBmL8AZOG7p9GLQuNuWe2OibqipY5
BdogoYuSJOY47zI18J4S1QnTu7Y0VXGUg8EEaxhLkfGQ5aHDSi+QDEKwbMvCeRn9qIiuEyvrArC9
zEDXMgp5qCICVNBK7nshjkXRWh0AMopKLqwFC2aW50g0lLvWFtqCgEYhn/RSI39OjaJonGWRV11E
PMT/Td2Z7EaONNn6Ve4L8AcH57S8MWlIzVIqpdwQqZREOumkOyd3kk/fXxS60Y0G7uIuetEooBZV
OYQiGO5mx459h78mSGdu7GKKAKl5biuPM34SmDSjTD5a0Zrq4Edbl7yXSlbhrq6denUYOBxzwQHm
ROnFA3Jpu2Y3a4LDCSZG7O9bp4LpKkCN+RKWOfqtS5u1w2USCbFvBr1494QyAt4qOGam01BU0fxn
rcT2XNSSqB3O3VpC6cuNvA36VgBes307Pvld0ri90pl4TJ3OGrAShX1MljBUfO4Vh1IcRqgCxYSM
IIvEue8y3CaMH5Zvs1R156A285GCt3IaPGLshXCtdd0+x7WUT7IZwgVTAqG8zMGyboBNUdqAnf94
K2AFB/FjM67jXyKL5zfRVOavZF1xRqxd3EeDedKHWuGGM2K6ltXy3ocR/Wu5jG19GTUJ4N48J47x
XOPySspJpUDpnIThmXdyANDXLQzMFXcwQ4lV8mYxwnT9qSwCOAyi69d7noFRXMhZUJY0vWhvqzBf
IRkmFZpTV4Zpd8hnpe+nDFdaQ8IhKvd3aCrmAvWcZYBzymLJoJ6pVp1GLWF2Weur68bUSPC8n6Ig
o5mWCw24G9BmQw7dvPCTB9Uwp4cJvER4XXIPJaGspHybehu9I28yT+mSwLyLpE7io1s7wxAnUWP/
1PuVuYk3SBz7IGhhDyoddmK/rVuVHxRf59egz+f1GNiKJh8sq3vvyjp99mAqjYcqgqx8y6yiuZOm
Lb71KGMAF1m5vYB1GN1FH/DgXSaRhUVVZBV+gDiY25eiTLv5IJd5GXYDdw5tfRos6V4E1rhdF1l9
EfWgV3ZpfX6pjRrPvXI9yfWUzl7M2NIZKsw4DuGjV6BH7LEpInK6bctYKRhi/10r2dfHIEzNso8t
Apk0hf0rheeX1/2yRvgjlhwCURktMWTLak5/LlEFbDdEl5EwfKMJoOQSRpfaG7HIbAtnGnzl2eEP
qteJf3saop6BxrITdd7BrA8lceLQTIbkEinLMFo2vkXl3Mhr3ws7JuawDAqqSUx86WGCJvAS6obP
kHWh/Elh/yOHt5b1h+J27vZuqznS2oKgyjEMimK/1kH005oN1wtY0xFQfu3/rvt4xL5j5EpaFe/I
B1UN7HCXTsu76lz7EWQpbEw3hojJa9Tn50c5YqdvFNXb1vT5pwob153LgCbZt1HJi4jRZyc4y8Si
tGGVXdUQIzAEKdHHN/7Q8zHOwQzdJfWTltIBUxjP/tJi+wlzmM2tDLz4OeN740C1BCiPZHMNEHeX
fmzZJOuYHw8Qhr6ackz0yUyuhgo+eeZqKzMHpFUEZbLPHJQfm9f6fl7Y3dtnzSg54XM93IclqR/7
mitbHsOlnh+KtOini8XA398vEwXWDmRZlzOJU62/J9dlfBpwofT0NHqOdo0XtP1htp0vj8JE/PJC
biCuOvDAkLt7pqQnJJ8K+RJB9sbhHjeXI85X4JEJbzQMiq3o7jbpre92iFp7EVu7fUdDGvEwjDJb
jnHvivZmBP3Petekt5tkiIApL9L7xdJw+VKuJR6dbHLQFDvdAL8M1frV+mkxH7bR9O/F4uU4pTaP
bMViHslLWAVNGv9RXtpl3P5EA4k3mBQ8gbRURKzYbdm5lRtX37zOQcrns2IuuVOWHnYvYaXJvVMu
noGHDvWPaOmBE/ayL6792PbowIOdHjtK2k9XtiagfxvbZ+BL/e/cLvVnybgP545NWxQtG8nfvSsx
hLTIYz/nqlu/aLfMQ+1kMe2zzc9fhjRviD118x9KWCB/WeCGv9zMw6M2yTLsrQ7g/NaDqV9lLIPv
cFi351z3G9urLeqZ7L3wt/W99mn2gg6GqFZiBYJKAyPGSVObjWX+0Stb/lpTFf9JZ6geGD3H7sMw
JFQkRqw5dJeEGquoiqrZU2Fm72Q6TbdLOp8HnVWtaiBzDsxxR8oJcr4fwhvNN5NBQ1xb2H9lvfSH
81Jdu/fb1Hwkfe+wEjcmhVs1zOal9CBht9WyNOcpZ/YwCAHvyIVnZIrYtvx57RTr5imDm6uAYx/i
YNa4X5xrZBKVixpWzuYURLK3RSlFUzRaTTSAAsxhzk9L2FjyV/tEquaYtgMKzJgNsTsNq5m+TDgO
v/Eds3qeIFPXR1f12DZEOHm/iqV1fxOd+C81J4bZw4ICES4p9H9iNxsm2Ez1rE/5BE9n2wqAIqXS
eUk+wkhORTEtyXqM48mmO9wzkjgkUjj0pYlhYe5CtyKYy2BoOmj0zZRfTvUAgnbDuUfnn1JT74e6
STjvtTCY/lYBkp4a2XspxmJy+8AT5prfUrz2smbFnXH16h0yQNr6TEUqo2M59au4hQbctZdDvuEe
670z0lwkNvmVBBDUcE1Ygz/DUrUj3rfQE5us44K3ba2/lsUm+bFw1LzQsgZB2brm3C5eEtV/Jp6S
dmeihQvITNb/vXiOLtBWhjFK47UjtrginbK98flLjwzeojc+ZwMxXMb4g7wI9PI8uDvPy9VbMYXg
gsnBm7LjRFrua9WWfXZKN4/NWvpLRj10YYJEDkbdX/B8CsFLCrCNmrFn74Svy3xZ6HyOj0Wo3EqM
TAx5NSx9si4H2j19yBZBE2mKeIX+pgJ8Z8C8WCYViyNRwhY9zeUYtiSIeJMKzWXmA7Vk1DCh5yRN
h1ovZs6a0whJo8fcWy58NFXpVQcVB625IFZ4CBgWTdmpZjcB5xmOOzqPcs3BkAmvD3cKtPJw5xHd
SGpyPra3kOlseKpLclewpnqAK9uYo+wwzSv0N0UUu8ToJqg5UxuoEZoNyZE7g9skeVZRrcJD5IGo
25HZK0vIUJpraimSyewczuD6ot0a/BOL1oE52KhNQEozdun2ZceiyrG2a+R2/hYr6vGtYEgXc7MA
lYoWEr4oaMYXL2l0w0Tfz8Dbq7NmitPJJAeF6Qy6ehnHd/nWRtmhK533tLSUtxdQZWq9WxNGXrfz
iuC1D8qMH61xef5ZDx6qep+ee+LAh6lzhgklCjB2Mq7XTRH08lKJyf7sVTN7FyYxhMjofAzD67Dy
8/KnzzzbPxrZoNYlq1IUsVWMn2jFSwtVMfErAgPGNesP6YJ0uc/L8+RhZPdAX/SKR+s0JFYygrdZ
TekZKZ5fEVVVcBhVoDwYYwGIQxsXKATDbG3AorSaM7wmoyquq2jEbYwhtjGXqk/rijSbqkyBeC+9
viucYvy8ZaVpb8MW59Ml9z/odaK3k+qY5+E6XRmf+J79WCAKnzGT/N9pWbrqlAWSjzmMvXF6oNR2
Zhcm8BU+iyiF9k8McYdhuxRbt/e9UsEFrSJuykC1W40Tw7XVpbFJFRx5gQ0WwqEcouMGTYgJzByz
59CMY2EOJU3id+27LbhIz9c7OXZeHl3Dr6P2mTYdZ/cz/bq681I5bYDEesyG04oKeJXHq5hh9a+L
PBKQHsoTzhZYrzbk6X8cbejLQ6OY5Zyg26UBlEJWly6EXxQp+m9HMQgzoQfPzlYd5Gq36NTdr2b1
7Z2a9Nz+CDgj1GOuzSBfirRXBvd4Yd27jUueR9Z1NwzvdqPhvMkjFYvd6poRMw870L9WA9/t2vFU
kyMTGpz5Uc5o6mU2VsLb67K55jqe+25lVdKzA6066smRB6onpaTm59+3a7XNN83UB9Mecs+mj2oR
ZbanjzdMn1qs1pdhTdDNMVRngnautqo/gGYNxmOSEDDx0RjtvWVp2zIKJvk0O6D76QXA47kMyZDh
gA5H4zpxo8rVu5jWMmLtGlQ5YOGopdPMxFajSBnbBfsQqyxseSyIRIbVAZPecIP1cMQCYMgg6JfE
XMkGxgk+Xm/mSYuHIXnqI1Fh0Eq7oOds30x7kTZRH0CIljNY8kB24SFgkZ+bO+KthES8RDdetswr
fsMJr5/BtrLubBgNT3Wi6j9E0MbnOaVR836dB0rfYdwI9dAzugMAMDXeZUmXPvhL2ba71ar5dzYF
ZEQto80uQr5RyXEZtkEfOl6xPuqOvSeMbTzrrhPrswz8Agf6Vi/isOLL4ZPZMvOS+DpfkAGCyWfL
KO/WY40oSKBjkzKikTogUgFghHpAIphI3MDgfIX8pnG+6hrE7jrW7Xu2LNimPZdPd3hE2vXk0ey+
SXK2X3PbreC1E57afTHr9DdjreaD9SYA2X2daXotb425Iqy01wEEU6znIe8zpyU6Itd5Sz+7VLMq
ocGrFep4m+e/lTcFZ1drQrUSUGxxldQJaxxDqsdPvvzecMjTAYsVBrRg/XVeX23Z5SmX13luYaKb
ZMDERwW/UIo21s3wvdmzmutbvkwdHLzVLpO7U2aWs7qQehgppLRP9wwvpiNG95CwzYCx0jMJIttF
MQfLcDnxlLg7FK66fGmLhdLiAeagju5GL8gt661zKxpzavLWTCc/mWP0Wi9mlPHsNyQm72JEpeQY
F3Xj/s7ZFgZ4mdJ5iL48T7AGkvY9aSXV4HvU8IXsESi6efG7l0C3cX/MoiXB/ZEw4z+UGfKROel1
wKtLBNDcgz0aK3LFocQmBcpnZSsrT3aQ3sxlkKvkUqVRoQ621wlOX47u7SgaerlqF82I5FDWgjgb
Luop3YI/Vq25fSKlqs0wAhax4HNPyvSpa9j7/BqtKChWBzXTYP5wMo31BTqBTzfT9mXMJUS/XHFy
NIbkxr9VXll365uBJm+IUt8SQKUDn7VGCvgyZFmeHWHc53AD1/6jqIe1+D2FSTO/NEU7oWVKv6Bh
wNCZoJOB6RinmvijLo/FG7V1NYJ23bJ6v4VhVn2GIKOqeMc5zvqaRg7Ct9HkYuH5mnIJU0YKC4mX
p0Q/cTcVZx/lUBvA6AFuPLGp/rqOyvUnK2QLZJss0hNbUHC7/eGs99ZpiJjpie0SJaBPDn3ozdBH
y6G9gkua9NcwL6eKDI4F9LZbKvXlr0X/ZbQMXic4yTWLXr3fHaNeUCnKPqkM5+xSm4tyapiU5UG3
eVeikV13wKOT3qRmGoJrZXJmnc5kBfhXCC+YdqIuwxAayYBpWWkomQNacg40z6zPo5dJdpvG3k3X
0TarAeewIBMw6JuMAqnvAhw/ed6EdGgBjEqTIy6hFvn9G8bC6tOrFWiQicWwZza3cs1swLCstyI4
bfu84Tt+1S26erAhf9K+cN50i2p0no/3jmwnpyeSoWS8xA9dqEPWSrBNgIctIwg6TeXUp8665XXc
cucdpMqYZ1qvOjvx3chKwZAW8jtAFOVHSCv2XtshhqOIoMlGAMOMctxNwDr+9tEEJRTxDFNRVkwB
E9DVDW+6i7C4Z8qGT7WbFouVag3+0rGVeJxV89R0S+VwlVZEJk5J/zPTJHRAtYkxwUxTONJGhOdR
C6ladcbaTFaeHMD2asfTTGO+RAQJ7Dezpb/1Qlb5Li3D4cumcwKn37fN45r6E77nDbZPaf0NTirP
/1PRpdl4XFHcnwS9Ch4dVvy+yI7Jn1BGeHfsNLjnKV9JBeJ8A8JqvTF+IMjFAJPdloIDuOabvKeQ
qOXJDNlMREonSRdXnna/2thnZc8asd3mqezPONaNWtMzhPHtNlvTQLoKJfDQCszLR0aXKB9NPWR/
PJk7qKu+gZVZqolNJtzjBXrRYe05KG68IuYml0Nb0K6jS3OrybXzSO/KmndBYbwees1Ky855q3sp
mMRUV7nyyJsrWrlkhzDg8t0LL3W3pGsksIJrUX/RUsmYd1dnN21TO+/YFT7uFZslIQuIxluuQikg
dSu8Kd9x57NoUE8d05vYxEgtYKcomWsWxDbsc37KmaIacQ7uTHpx9BBMguPA6VddD3OpqZYntCTd
5Ipe02/Aevecjf5u6z0osaWyONRq6U8kDGQjMWscSxj0vZKin9FY15zFGqZDSTbQfeIxQgOh/yUt
zJG2mU1FvpFwFFWP0eD3PEX1VkPKRnT6bDjnUUZcNpGdpS2dOYqG8K8HY/q/+dIvP4EXaIFRIxjv
zNxi+EwT7T2qrcSxVaea+IhynBiCzXjEXgYREFnflVGw7iFG09f3OTORO6rD7NEsIFcPC3LjWakf
gfmWyMDEBiVt4h9m1Vdveb+wFdfaCLNjIZw5ZRlC8d7Hmo2qk6xglydbz+0VbWD4TBOXXhcl1fJx
FOCfDjizMLUNC2O6XWjrYGPA30HiivpoqN/HTU/fdW9ZjfLB4H+mwEuap2QaAbOG/lkPRpFhLpRl
en6azJZ7PxLiC+6mPCapCCpy/Za0yn90tGLTBQTnQd6MvL6bPiOwYOfmYnsVTKEMm4uYPZF+OvMt
jN7mve9CCo7R81lUitKgerLtqP8kUQyHcvX78bXPdbnsfDBWf/+ZUP8PTOnvzVf3PA1fX9PtH/O/
YFYfnhFc/+9h/fN5Wv5//u/3IP/++a+D+X9+279P5rN/+X5E+5QlPvYcEf7nZD75l0iCBINfiOaL
s+Tfx/JeyMg+TMPQD+Io8xk+YBj4j7m8SP6VZ2kepz4wqSg8/3H/P3P5+B+m03/O5eNEIJaibWRh
7Oc8MP8dOcbqckz6a0hRkLCLfiiZoeziUI0p/td0mvHPCsw6lsWk9KaKfBRqnvQFtb8o49HcRUDo
xE3SUrgAvx0WvWdutXrnbYJquxOCK/HRMUsuCaVhJZH4UKzC9qYjGxD11zf5cLm1SX3RxKIsr0Nn
AGHvgm5m3CETesLnZPPP/Py166Jxn3qIHoezFDX+UUGQIk6rNiyDjEgZr3zs5pHMhThnYv7bH5uJ
4Nqcn7pkrXDJ4piTrliX+4gdF+ScrRMkKDCBaqafLjXkFvahoE9YsnVT94hEarhg5zarn/3Qi5un
EPJ7+zGS6PEYl13iP8bsJGfXie7H5RDRgHac8ktrT6015LEqO9jsBelFE1shbYYQk1vXqY+2pOG7
nLLcbchOE0QO9Hxp81urpwENxm5put5GPDH1dpjaFN/HblGbK++CrJ8z/GQDOsh7POXedu1Qjc1X
lFU5202TZeDzR1W6QSLdWgeSXmykgZLEunZjyB3cB82jCap6+F3FqRzvZMLMfRclxhF2YKI6+87m
kSWhgIT68Wtt0kBDl8U9wUx4tC7ywoNiFsluh2LPMmK2ymCzWg5olmyX1SUfyffiqyQ+SMxq3qnQ
AbuNZF4JwV4RG2R5SQ6PiLJkv0Z1kvAD2sJjUA3pQ0veCKnQ1vn1A+MUNVv6CssoZ3vzqKbJplgW
Os/iyqokGH+LJRiLty2slv61Z0apH9K+Y0UamtE2ypeI2vhH46LmtURqIkGe7ZupSd8EQ+TPgDkP
+5rWvvkILCxyEXF5fnABPjeEASUL2yvasVxPMQ9gtS1LiudlWdRDXeo0+oW9vZiZWTagcDDp/uNJ
kcTijNKHOpHNRszZAf9AF7Peo/L2RS0aQAKXvj7VdtseC28yJz5Uj32eykf9S72Yx5gwH5qYuOHl
INcR7JDLOnnvC7YR0EzkQOxZmzvp3zVs4voPzssBxuzLLKEbpDyQhBQERqwz+9kQjgHXh8v2AXOk
IMAhZmwTkryQs6KMJtmEv1KSrN4btTJ3EJ4ERD2tbXShc2VPfMOKd34pQZZmjhjSsopC+m3JP7ck
/AwJG+NUOXvfZ0zx5EHPZ9u6mqqQpohcRr64U6OFBzZ/He3HSkPrPjMx5uylJK0X4wJXjrQk3D/h
9+D7qEwBwkNBuFIPl7zy13nebUuEUet+GI2eLjeP7SARCTazp7UvoFUNfcP6Ec35XswjyyDMQsSy
Fyl3735ePf3OHlKP766JEFiqmaODzCC+M0GaSDj6OW/qzmXoFTiom+wy7ah+T7lgzoxppWcLP510
fiwzTWwic+IeBc+rbxpM7mdNfGzgGJI0tV1OgaaPKwtN9JBvyoyIKafJ0qVRhpE05GRtRIN90Gvr
qUNUkxFO/SYUfIso7t7msN2+Ci2SH0EicT3M0n3qMLPHUrM42lbZ24bK/FSMsYiuJD80uwRVwUAx
HBtI6ygihb+xK7AQQnTNC/Ey9H5fXxGGHBCubVHLmaCTuueN4/uSs0C0k60n/5Z0LL86Ycv7iT8T
rZMgW7VG61PcZerC+Anrt8W83nShal/KunWPlIBReE1a9nfiJ+xaFJLw4N7bzDtljCah47yk5k9B
+I2KR8s6xEm089aMYmmTqTu2aDkvRGtsODc7W377U5S+pSqkV15mhmYYwwhhnVo22+dkSPeFzOJX
9o8X5ns0pruqVawQ0kuREWBJ5MZWVPT3VY6zK3FFRkqJf87E7IgB+5oH+3OiwYcAgK74Jjq/f+EE
CBlbYc6Bsd56zRUzfvFJj5TfyVGw3AnE6BB14XqrhhE8ChiL4EbpiXQzukcMTaGr71npTB95m5er
pM2b36OZUQ8Cnc2ns8OtZObkC5bbIc4y+/KjEPd6EJhLEybDL8dlz7bsEib9RWqFeFLe2TMcpNVb
56f2trSZd+GzffRCxs7wPvhuPgVZkpwgSMonI0jHIHXIv7Spd71mzB+qyJDNtvR3jtXC4n4dveZy
qNcA1a912M2HGONqwmEbmelShlOIQF8MZFKsnX8dOT/+ibXnQ5AseB1A4WmqPCbN3MXTa2BQrMPc
F7epmO+bNVMvZtu2wxpYcnuHraLEZiRtZcHqapjs43kaHmc1k0KJMNqyqh+27xIX0nUYJt4Tvhrm
EB0xX35BQnbYeOV7Lu2AnTa1x96PvW+1UR7jK6vZTTaeFo+Lr/vmyqz4vZhWJcl+XGx58vDI3aht
/i5lfU+Td9X1ffFeBOEDzOMR607vHWs5CKCokr0Jae5SNd0OARkZRF4j1Xu69b+LxtIcDtUPwYI1
oXiiekURDEFZjoeFZY6rvLSUC+N4jXsDT5pvOVgi4Z8HK8M5D2lzxQtsz/jEzfcZRgXzNYaGRDi3
8wX7GPqHcR2RY0PNLtOoYnNlQsKjdj0GhN0sp/tuFMsPihwQEojGN+ju3kXblvErZZCX/O41ZppP
Jn7sL/uq658a5TPIM6rfDrn0ELALzNS/4Dz4BD4lksT6ONNje7BeMaPjpKT8/GPebnrYmlQlT8Hm
u/Rd5YH9qLIW58O4VuulrOfu4CY6I8/gkC+xY5445dqvhjv/LpuTX0p79TuzK85nRsFESfnIBASI
9z9QluVlMeXY+3DpNbslrjhg5pos7NTvb9XiNfs4QaFLc3yQy0riLkmf2RtfDe+swEbwqqKIQZ2u
VHnS1JqvCwopyUrmfGzPQZkm+zmQ83RKh3X9u1Qei6SQ3PV0j1TYX5QD7WO8dOFRQ6Teb4FTv21R
k+M5+TCeigQsDTteYX6qRyIS6lWYY2HMPcaurGSVnW1m9KASJrla190QiPammFDHNJbPvXbbTVy4
ntRe03U3a8EiOMpxd6FDq2GZk351IrLIHgsMpljDWuRmJuAcqDucqu60bCFhjzYi1KjIBlanFiMQ
fxr3mddN99whbr1nTdy8rWBS35aimp6WPNak1KT/hMmv2S+2aqdLa5vutMz6k6BY/5JddyK2az+7
NUHX3mrAkICTN/XZOvbBZqx7lxUYfRpi9qZCRp33g/WrQ5zU82EsR/lknWBeVHnBqXBt+zOMs+06
DmPiNVPzU0lARGAr/Atdb/YrjHsiUlX6BQWmubC5GveYidHvqxSlprFP1Akjt6k8b/T2ebxHnc4e
wq6oruotLW+HPOWZzZaSy5at/kaPX1LFtbfnCwB7QIj+aeDTjK5HaGOHEdX6F9sg5CB3viLjS1Uf
jlLyslozvnGotM3PMe7UhRjb7g4HvPjtdIfVtW6BONCKLAg9i5de4EalPk27tboXbph3ipAsktgx
2zW4CpqYcHg/7yjOFlal4jr8RqSbr9RGgQEJw8cmnLbhgHEzDZgFNGzT4MdRM7mRLrkyzUbVgHpO
0eAB7cZsQixO12ZEpfflUHjXWbbVZo9vjJSiqQh/tjXSKw+nmQ46K2dIy0Uo3rxwiL9jRo4fISOb
W8mo+pBuYsBzyVBla0dymYbaT9DBxs78icKsvcYjiBKzFcxe1k34R5REc+i9obePrUrP8ZrJVlLT
jQ8qdOLOtstwEaC6H1vVTk8pruy7yQ94tkc8mGdzgcVAWkgsduHck5E4k7hMNok/EJc48CRin+nS
wzLVc0OsZXhediPJOVgwKO4Hz8KcxilHpG+o1KFgk+5GxGnqE2neEKLdreHAj7QGaNs+A7A7Zl2d
u8vntHlZNsex5a04xX4sLCOyNplFT73nr5c91pv6GlkqBc4Ri/GnMz69h6uXgDGMWM+ImwBzJXPJ
YPk1jysAmI65TOA1qqLS9qvLteqiIzVM/BAV1rvoS5H8jUMiCneq0fNDxjl8Jdamvlmgj32kBF+N
V6WPG/DYaD0QRxav2AXXhEOrkZqMqLxGsdK1GrYfsY4ls7BR2lOezs27V2dUgURlvmBc5KuoKRxZ
gI39b5FhSUuKgjQaTrlfhGXJD8QijLRTbd/Yd+iYjXI+BcnA/D9KmHfh2ffuZ0Ky7jOOeLEnyyAn
9Do6l7BYLPcrDcK9p6eCrLyULOO40sRFYsW/kxERibkW7k9ATXlc+0T8xVEu9b6rYwJR1dnEqjgU
r4imFDeZSLqXDj/Ye5qV1NP4SgkjXsxknozJ/VPfKfUDq7H/O8ERdsQCm1z5E7N2TA5b8SkArxyC
Foh3hkHz0d/wJe5Enq8TWzBxyXczhoQx+QLiHrZ+TnNC9qxGEvCsuxRTOv8STTaceCLM79if/atV
FM1f9vPJWQUDdz1hX78wHngQ53cxRPBsWw+xL35VAbTNYbLr81p49VcyMaBdCYj90Wsexxm/3t+4
TFDG47GCPbY0TwEHI5ePnB0Ul6V5xAGqeMiW8Y/OTf4oC784kVPE0DXIrmLSdG5U0rJzDrCMqFve
gn3XKVAkomUeM/VM4s1A1+1meQNTiMvcq5r1LuZJ9sL4EnNMwSEioxrvaBtHv+OiIOLXG80N85Tg
2Ef6eUTUrHcLE71THtUyIbMKgwFzwlVeOFXI66AktiWYJYajxA3qVWyji/blxiXNzpk+pC2NIWd4
G5DcFY6/OvwPyT7Rq6OKn8tG7IOi3PgdLskfyzLRhssWpX4XdRUdNhIKlTU7K+zl+skldv4Qs2EY
k6ibDov90w9avMHfcT9NsLXxnrxPQsHLPsheGcsITHn1krNHGZv8x7rhFvrYNNsnl3VPoe/yFmKY
ICRiOfk0euMF9fKnGm16KPzRPVjsJ25n++zbz2r7PkpF0hQa/Vzf6yBGVIIQtbECphjlpWvxMfWJ
t760JLuTwxjKDhuvK395aOPXDXXtA+pHcdHL5bwCij0nhlnXN+neH9gQc8vAWN9vY4nYy6JLewjL
NTlm9Tp0114sNFtWfe5uurnzcfOfPcAXwxYRsFuM2UHqPv5MSr+/KBpdu6OqKMnBmROK6NLCOzSe
8r+Sjbgupf3wuORp6/ZjYJsGiFu9uSOjgkBABXPQbZYsXMlMG7DSeGXfvmiuTLbqY+aluxWj+s76
pv+Jw0TiLpgwUsi81Lu0le3feQri67GybJKkybMsZsu6uPP++iO5iNuKxwvNfXmuailuqFKjAyJV
ul/a0L/zsK4+BmrrLkIXRbts6NLb2RPLc8o2wB0/Kd2Y1zbvCcf9CPt+xf0ytgjXIoiauzXzqmM7
bObI3UqsItiVEg/Iut72U6/P8A1OFiIHpTzFLEI8Jbog3XHsVE4mrGASTt+lHhJPNiMuIkb0t0Fa
IA82QbtGFARLBDtrqzb/aVC5Pa8NTKuCelsShNrIkMxk/MiYIykivOh5MKMuH7zCzDRvPFmulbuw
qUTyJdhZ7D7msq1jEmKHnhy9KRvwoQ1Jv+lX+W/Mndly3bi2ZX/o8gZAAGxed6/WlmxZtl8Ybtn3
Pb++Bp0n6lhbCqnyrd4yIiMT2iSIZq05x/RYPghtTaOkp0GWTsHnzvReI5iFBCIf7XyI4MtVXN5D
ogHd1CDuzRd9EbjYRzAwjNxmOn/0g6vIHuaF6EDaK7+izrjXZqq832PSQUeb6JiAkBNk6s37slVO
cz3gfX/P9UEnDyBP8ZxgpojbC116iXeI+jLwblDdT8GdCRS0voyrw3ixjCyUh6VLGTUOc/OTNsdS
72jtkucn2Z3R5EPtG7bS5Xo7ER6iAQVhqQjkPnBd/v2gsEfdRTnkq1MiB6vfM3Z3wFji45Xuh+5K
j1EXH0by1Pr7enQH4FYpAiMcEnVnbgashstVk6azPhlU3IAGPYAJBLppicRjWihLIn5ZZHBveYbB
aTgQlu7xQ8Mj5cJ5uAhRo0G+tLp8hqWQRvMx8VxhHdII3dGpa20S+JK48nN0uypQKK9auzzRn3aC
6wwrDwdl7lLiwRGS4AiclzTVuUrBoEpdrorv/WVi3KVbqNb+T+sizxIQmEBxzfM1voyCE7L+5key
umwFXantHPkhiEUa6PBHUQPTRpI2uZrRZM9wnKRwNiFhJO9bFJrXQe9QZ0YSDL6Gz5MbSnZadHDk
jISqCXk6HesSHXhv27dh0oLVcj9RtRypdYbVPTVlJHItwuSsXw+Ac3V0Cbxu9uiN2lOPOWEnSq+7
z2Io18ywz94CW1US+72NRDicPOL8vhSmA0QZlM6nvCW0Av8nkEoUF5REKK8cMq0lquriZw3WdYLH
uB8a7zPTD+9SkvFdrG2+wUmp4/toVzmCZSgpieisafrBuLMTtKfUt6IsekRMg8wyqVBj1hZtdbqu
B5SROQnuYXSMptY6uUPDxRhtBp1Hf5Om47FVrrPvvDrfoj7lh+cECUu/6/eUyWFytXWwHXSql12O
IZRzc0PAuWmHGuiULVLqLHgtZq39vVfAmGxV5B0Mz2yXpghZ/K0bDUrcEImbwNZ1r/ARhSA0ynyv
V35tbWf3rWe+xQ5On03Ogn+HIFAeBxGmFxBzCKKYK/tjlzrV79lzolWYMjYblsXsfbZ47GQ1WACv
Kvsb2ff1Fy1o7IrWzi449SNNqBju66gFNylTKOKJE32Fm3D67RVoAAqDYnPjxOlwDCrpfI+IiR+W
KfuUDfAWh8pydtw/3B8qSNzvIo+pYvJ0P7stp5ABedeHGezJRk5yuJUS91pD1wilcYVIXw1Un4YB
po8VNgdmiT6QE/rolP6cHDuJum/ToIchj9kP760eGnLrxL+whDgXMWYXRY1xkw4uvdSo2skUiKep
Y0FtdIDYPgW/Na38Cxnl3neEeUBVqJfXdv5zrpRD2VlD5FjMY48aF58TkOpo5PxudXVwNbhN9d7N
p28c8qExZANVED7DTWnS8H3srSn3kgrtznX7O05k38m4xtwX+OxFU/I+o6Oz4cgyHggELT4vhGYA
j9WyQ3ZZ1R/SLsbsECdTdr+UeEV6uKvW1AsSRMbqAk4ikMasgNEaCLmbs1huC5V+SCK4R0HtQ7YL
+ICPadRW34ZU3C+dup+7+WFO05NTSBogXfkZjXt5leTOCX1YeALJcIoShXFGTstN3M+XATqVvaM0
xNeIxOBAkkA1TE15kyMvuZSGCtDISfcCnQs3oYqPEXmlPAJGCG9j0nHD2pO/alwFH1p3xcstbEAb
p3b6C1c1P+KGjhYs1PTSrd16603liSD6Gtuknx1Ezekr0UQ80WfbhYOcdoMDydJunc+sqMOXvhov
dTYEyPOaYav6xBn2fa1dGgZJe+r88nLOYPOaqMKSM+UKYT4Js6Aw7UG9w2mSalxBncm5U+nikrsc
4SuS74VIz8CJr1QQOLfKYdpWSzydfIV6eRmyx0ok7LBNIB9EBg+Pig2aaby2ly5a6s2MGGVTm+Kh
CR0CpZmZadxNu0yh93Vc+YjlVW95WesdDoIpbrKZAlncevGeO+2jzJCiOOgd0xyqT6ud/MjJIN9j
8DbXuuitn5B/rY20cUhUo1sSz14+VCmvdOrpgCFW5yRYZxA6kSV7VF3q8HFJM06CuA3Qtyiae2lC
UDpwny8DLcV9Y8FYDHEjgcak/7Yq+sydanFEdWT7LhsVVtOCaDP8ydWUk4edgT3DahKxGFbMY5Z2
wq1hoQVecd2Dg/okm0qSoUQtOwng67AHFSdXxniUlWtNe4EEjOW+Pw4x6EAPrT94VUfM477AVNzn
Tn9JvfDdBAsTJg6mtjlJzBXvsPiFbDOg5FBwZRFx9KD7vr0ekyz9GAFdopRiuBVs7WL8sZaLf1sY
AnZl25cP9oxmtudmRRWFZtIuz1D4LEL1/FxpjfqmqZixF642XyeqyheWX5WY5jAuwS2fiE8eMHsA
OKKWmMvpe2Rb/rLrUeEA2x9G8AsYLzHZYkdzyuPo2upyQlHyGFBWvSoxNOKgjqo7Wt04kywoufAW
Z/oBMTYnFcXWN4oZHKat9MjVR97YqsseliCZD1gmma51TO6xCXcUqO5k4d91VuqxEAVonpDXoG+p
l3AntaCqnWJ4wIzbDZtmxEZMvRlGauX9iBPCiFB5OMEeRya0xoW7PiQnnSVqa1cVEKk5pDrswB83
tNU43eb2u4FGLMUgDXo67qkQTQoRSOmAhZqbajzMi83qgzgeyMc8z4dIZOJUaMyBrS+zX/1SXCbu
lFGGF2Q2tNJ6x0rtHOeZbZlDq7VrvEB8dLTCPDePwxuxUk9BIMYxtqt9pR1Xa6Glds+4L8AoRksV
Mx4JezhxUzukcw/faZ7dN1APK9LhvyoBT3pKIBHAui+0A9/dPcP+BKMZUyCXyRZXia4vc9jaE/xF
gCS7v/QT/yEH/E0KWJMF/hqIn+FIxCnaKCmM65xjyQJvHpMqR9ykaK2S+T64SA9ptQRfhpIz5M7n
oXIMM370EVOaGd7AGsmnoA9vHd+mpmIr2wWnoM55PWPt+Ry8/HgfFxZsrYCSrN6YGBWDhoBdHMgv
96vPiClAywvOke8Rt1FxwIkX7OiuW9F16FfCv5FYWsz238tsPpZcD/Nz5cwTLsb/Gy/j+KtcgRPt
+f/q/0NgBuqUvybRCuR4QszYNiW4jCf6mz//xT/6G+n/r9Yu9gYNy8LnH5i6/yFjgLjwiLPxkUAp
qX39XzIGKhujUW/4rvyHjYFo5z8KHG3/rxYKvbx0uLQgaPhXApyn35UrbCWpsniuo1xb+vZ5OE1v
dN1Td40wq0JDLh2rwHTViMNfz+OFj+oMqfXPMNyWFI/AcVAinWFsMroDwIZ1uHVj2d87dis+1Y7g
XBPrurln8+0fbK66V70pK5hhXQFKdhA+yofEm2ZrG9NSfozamZiOmWB4WBBzg4gR37N1ZQon/0gV
LMuvUuOw2/soVm79cYgS+rwZHreyn5Jyr+zBG3HHSAvPn5RABuPkE/WSqQeySploF+Wd/yEuHc42
OjRiFxBUfVWnfFSkQaTeO69Xfv/PJ8X38DKY5Cnr6M+D8WGi2OwckmvTeYTvHKSFyUqJcBpRb1P4
t+7ifdDFQ2iYb/9XF/bCK0A29te69nygszewoCuRY8tAddhjMClva4h1GDU2PtgBCUDSg4/a4ZJ8
fdin2DHmlKZl6zDJDQQWw+mTP+svVA/6yX5QNAnROOe4a0p/3IfJysnDoXvQA+Y822CYfn3QMybW
P6Pa2tBCo3Lt+np9GH+NygaoA/S0wWZRPfGY9Oz2Kbe17Tjn9vs6zaEgta6THsaU6IOo7srjRHOO
86P0rl7/U/RTvCV/ilGo5NQqsQOCI87Dq+gVGcSmnCbxoxh8a31kboyybciGaqoJEiixhG9oLfi3
XhiO0063WX5DWdPEp5Bokfwgul5cS+S/wUYFzfwYw1a513Xa31k9d7PLqpFy3A5pSBtCW7M1HxG9
zdWhbpyuBklvgVDoR9JXoqY0n7JFt99bTEtgDhOKQrJ2zfd1tREHkUs50HVBb7dvymS+r7gPYCSV
hraLawhcKNGS+RvYJmLa+6ZNvtZzKuo3duCnZ4p/nphjHHtVmLHte6yKf788dsWQm1jPUapCx7QB
i/OJavv8Hd3C/MbslM+mJ2/HNQYB4po/hxD36Vh5V7UOFCxq9w50v4ouGD7ztu+ulVXF7xPcktvJ
pbjbums9c73TAgdq7kyC2qwZaP9xfrX6a4My+XIWdOKAlCSAPZDRvjGnzxaKP/OIEieKEKaR/ewA
5Ll0D+YSPyeq7/GYJ346bNvFgmhaiQpWQDWW+9en7hn498+L0NTdhQ8u1pEcwZ4+nD6iv93NQ7it
+cbuTeZ6v3qMvurdqHC9beaqCSmAJNaEAFpE2Ym6qs9N1UkDbx+btv+mGpU+dHSEYGlawXxRL3i8
NmORpnhDTD48xK7dA2yIh9Z+4xx1tq+tjwthKWgpdEKKFegMwCeQcdCj5MWOVfKh8uaUXWBYR3/9
Gb0wf8wfspShN6PNn4Xor4VmHgApUdRhoUG7967rp27vz/aHrqyKu7nxxq3nJt4bVE75wpLC5+Gx
url61c2uU+WvQU1IRdruKUAIMUtnswQzrkkDEancQpmE6lHNC0YD6FBqgyItG44gADq2F2orH1//
/S88ZpTAWqynEUPB/exP0fOwcL4oMXEoBnM6tRzCuA/emokvDoMvyzccWASz7ekvzk2mEQnD50uX
QVyQ/FPuqQP20TZSAbynONT664Df8iKwKw3l3ZtyFsQ8+lGVVXxbZt7qbPLwvYRuZP8r8Pafr4R9
DcKZx+vnknK2sRJnkCoqHDjtsqjbmV5YF5x2wn8/ioODmAuX5KjIvvb0CVSEOJaUmyAEJLJ77wL3
39iVrR5ff51PLz9/fgsfus1XI/hm9PkX73qdI5eJ5yxVlB8sB4Vf3cn8FKwN9Ilm7Enp3t4iBQku
Xh/5hQ+JIyiZL54A+say//T32fE04NRjIs1p1MdXRBD0FP+m8kY4jvWZmyss37EKk7vXh5UvbDbc
fbkuGRqsmsGfjouOSPTaWzcbKgxb2t7ZjkI/5t7USShyjtmparrw2PaKoCO3aq7SRPanVELxWDK3
u5TY829MCE+m89pleGN5eWHR57NajxB0GtZL6dO/rpdlzOHcw3npNkDVHae/C1uOERhyluHay2TV
HF5/IC/NAPbBdTXj6PZsm5kKANaFkuh+PZNv4DgttGus8jtxECsRSCElV666mVtv/vz6yC/NAGe9
19hSSJs15elvHVRdZwld6m2mG3ufNYpZWI0DWHksKJu8p6oSeUl//69HZdaBVBMuh1NzXsCY7LAZ
sqlnj6NYvsF7EH4ZB6ha+0aNPbIe5F+UNYclP74+7spc/Ps8vm5QnpZ0zByOqesN8OnPbaYmH3uK
RKhOiRRg0pUtgRTETR6xX9eXIaISA1pYVNa+4xh2WfWJGi5V3lu/qS9bbGwkHVBMHoT4HdtBEp5y
oFZyG6a5vaaxwCKjizsv3+NcLfbJ72ssVSYcqnzrwu0BjVQG9E5k5nkfvVADcYFN06K8172ZL2hB
on5AoAJIZG0mlldtOrfmMCOSP6mQY+euhvX4YHtIpLe2ZbvYwHo9H+2mzUqAQqvI2O1c2sYZZI6C
GL3UB2tAR3Xa9/nYvlGHki98KdyGlePxMWvjnAcUK9/KeiOwH+W+3V0F4TjuE5kNiuNsGR37sOi3
SZ4KjBDZeL0234E8T+LW9xN9mtO6vPDmvkKhqfzbuhNU5RRi2Te+5pdeuWu7FHXwWFPDOlvDZ7Qp
LWy4cGvDRvuJTRJ/t1UPX1+fWeuK9d8C1p813KM/wlrG43CZ2k8nlgb1Rh0z4cgVIcSk5BwhPBid
kIyzjgIt7Ir5Wnrcm3ZetyLGaGm+cap+8XeuOb3S+DY74vrv/zqfdGOKjHN2rI2TWPKztOeV0mSH
byQSvHR25z5l+HDp5lOKPPuh3OJy1DnY0t3KOAdC1lHFi94AQNP5YTY92us5r/yLUgv7iEeCWKR6
jQ/E8XoBccPG0ooS41NUsmwnYhFbX0ZYWYEuvJXo/HxR5UvXVD4o1rDGiLMHMvuC9kTKtpoXa4JN
oaJ9QYPjsSox1SwzMVhghR4nVKNv7Kpn1cR1MmhOv+vpnZFByJwd4THx1TmACItiCm7BAjbYKbND
8w7h5nj08FaeygU+UDNPhNRhsvyG0YSkAgJQrh0AJxswONPP1+fn89nBn0Rzle1sPZzLs6/AuBJn
SFFzXrK8ARglaU9R8SbE/YXLi2b6m3WVdfCXrDzavydhOjQNJ8TR2jQ2CpG+gZNY8zPxiLSiOFqt
lBc4Ze/hI3VfqCIHFXJHzP7ATubVRFPqA4rnYq+l8IGTDXUkaLtnd7a7uMeipg8y1E3+5fVH8/ww
wt/85x5qeygqxdkWOKZxXnYdtYJxLL/j1GkRvAkLYwLOmX/Hg/9nZnBpXW92tqMwoT19PvhfS0vO
PB96IGBSQJHi7c3UQz0L5yEuc84YZn4rlv7Py326OOGtWhcFTUnfdp8dt3JqcM0E6KrwowcXETVx
W4ZV2k5Fsc3mdIn2Vh7JrcWlCnbpogvEjt6wpkUSrxgbsAn//pFznabySa2Br+RsGy5UOfUj9ymw
Qq2gkTpRkbKqkZDPMZ6CNw5XZ6Eufx66phCEaZKiEIvz2eeoIociAX57mliWuu8B2UMWBCjG0cMH
9ZOeSttS6a5CP1TTwito0AcismEdZl7X4BA2xDJ5to6PrrNE02c/C6uWXKiow4tQF3586JY8j1Fq
As85vf6kXljE9DpTuOr4Ni2Ys+U2t0IQcusH5Q5yvBuAk55Kb/aJksRGUTaagEXiHrehsXW7eX3o
F268LBgUPf4U0HlyZ2PXRbq0ofDgHM3ucAmHTmLCSvKOnEcLxf4dnez2ukvZx/d+mQXpjVDj8jFt
yMF76095YfmiUq8o1VLQ9Nl6nn43M5KkqRokFSNdxB/HOjFUYMLVj20evLZpT8MCni0Wqtv3izV8
xjJBOG8q5+ShHttpmxifs1pQReKNI9DzfZ/6A++F72ut6v8hyP+168KxRqyOTXzbhnL50o9d4sAM
teVNDMNgOY44XcM98azDBWxdFaMMdGX18PqLeuHh8HrXajaGGMk14uzhWEHrt24cUs3WyHrkWOym
GTHJ66O8sEw6tAJpViDJXGfj01EKb547r2QRGYEK4S2tE8hmQEFyvDUQS18f7IWf5Njso5QecD07
ej14/vVYkxJVR59xmGkU5Q00XjKm+Ysp5I2J9eI4imdGo5MN2z9bGlIQeUbSTYWpEtQXUdGDMBVZ
/EY5+qVt0bFXQwWFRGSU5/cdN8MPqft1vfMhBzbVMn6K+qHF2ReX7VcHuqd94aY2kj74YbsllEkF
Nzj8aY/g7TZDl33zeklZzTPu7zwOMf3i+kQi5sQKT0bJUlWC3sg+/PuXQNlDOdQIlFT2Ovf/eglU
GI03KyTW2eTJPe4NuI+i0m+scM/vEJpiIWVD3rdDTWB9RX+NkuG5lCTAY9EqetxeLKvH2G7lgyoj
95pDbfvGPLafF/Lo8YHFQK62dtDPr7w1bPiWkzGns4hKajXV0B1tZClqaXvcRTh+YxBH18IR6RbC
KUyLdFpWeI2yd1UaLyDeoTqZ1MtPTgshpfZQyvl+qC9KKKHa74r2Ouna5o2T90tTVSO6Zv4I4XPr
evqc7KWcZIUGeVNyc+KO2sQnaxbz/t+/c/qmbDT0jzCZr/WCv95GhN6/NxkXXZzghhg/g5VSNt0b
o7y0lhipqKvhv3ee7WpLiLV8XMU+bUmEXQPVCwwzuniCD9GMvbGWvDSYx2GU+UXPzzlv9iFdhcKY
zauDKY+uYXo3F3CUwqMuQ/+Nk/9L74hP3IXfQO2IDevp02sVQvUCvRhyHaj1hWzai6zL9d3r7+h5
zUY7K72BOjRFO9o1T0dBWesSiMVqMoBK3HLmb0imhZNctPdTWwCSies33tfz30W3ZpVlSErgXPvO
ZoVp46ZCERvCs66qTaqn6p3prOmNGf78RRnjK89gMP1zgz1bbwhCkZQ72MeGXqCRs1zAQ/ki3T1W
2fCtShDP6OmRmLHoVbLqsw5wJ3r6DEH5kQNFLsmWq5zYwfODGFO3yxtr2wsLPzU9xYRw1slum/Un
//U5pbgt4xLeJunsrfWjydBuTxKnCbis8dQnZJa1OIyIfw6TW6slgE5kMI8m4PA3Jpn7E76N7pAm
Ds6bpv8BINr/MJE7cqPtJfnElSrw39gQX3gHf5Qw3BH12uw4O/Oh8lRx7jO3WmxJXBZLuixuN0Ih
V4H95d/O41XKZDua9Zhr8vlCrA0s8lxSM2kF2BFV0ACcLQcIsGqmdf9rwg+xN3bmjZ8oX5jNT8Y9
+41+h5eu/EPWCylvmkZ9A4JGTraEvOF6ufmYKeUcEw2NzJ07550/pN9yMHYASS2IBTBu0UOkY/nt
9cfBE34+KR3uzoZ6Gs1rWjhPZ0vuzHSa/QWSmYhqeJiQBK0HUS1ZRt5ybhLicwcbEltIrpXX8lFu
GxD+CQ4eKOZ3phrAnzeNJW4LoIrmkEQ9ZMpShd4HWn7k0SOBgnsOiUN8WtdcbluBaoftMBCmxuHY
N3u/SkpiaMUiV1xcGeEfqQK8mx56fk7Rrd+kl4OPZHhHa8uuN64HAgXEyyITFNApxHuKXuJXtrTO
PdVybrcLrqk7ylarQThsCgxqMFavViMRAklT4SELJuDv8I4RAm7rkel9nbnUQNlw134uPnOCABCK
zI/KSTIQqA3e020Ij73hOdnVFdVEcntt30NFky4ABie75nP20J+QPoJD9doN0hBlJMmBJDe5fvTJ
dStAUS3+x3HjEIj+qW7GwrsyHNcBlaG9xNMCnQNOTFHica56Kb934K+/wyirCk5pkdCHlGey7AQG
ZXQOcAw/0hwGmN4OnPilN7oGZscEhLrluBwBrbTVF0gl+mcLCNPeTWbQl2EwQFrJzDAci4ro9UkK
NPkUDBuOHq2bupsAANaPWvXVo9M5cF14wmNQGLWJ4rq8A0LXr3pI1fpbmSs3P5gCkfTGRqKpUck3
aCYxz3kUXGgBcVuKqvGIYBM/lxVHkTpGTZzd5/gsP7dINz5Pc34H8j+5aGKnIeQyyJtfNR7cHynw
xEciM5b3S5YQijknnfmJa2tSW4t6Vvlei6LCKKWBbuxUHkXNpsbZJ7e1ntHgtti+aZyHYfdRDr27
wh9b+YkaiFouMTR6ap+5ySB3eeSm1c4U+Xz0AESMhzGaR8ABQ2cAqg4Vdn++3TvROJiJgLJaj4QR
eD8SAItkdnhh9AGbDCCEeWob8iWDUTvbaqnGr62kTk6CpSUesjrJb0xH2s6K1ZuI5W6kyi977SK9
xRnZSd4YCufNYJzgwzxmNrShIZTXo+OA7Uwm0d3Ci82+p9AxbjPtdt9T0DzJhbsmb9YZh8EFTimT
U8r2A4C9SG7qJoZbSHmWNMlUTfJqxnPq7o3TY9IAl19FB0dOwtmTJBKSvYIoDWZaACOHSCSw7ujZ
YwzdY10F3zRZQ+yLuUZ+sswBUmqxOt4jgkiOkwWfDO/UYj6sLjOMTIBnSTAC7xPu9LSmqk1eOP0k
eQAVSd3KFOOY6AGA4ivHwZJ21acsT4pyl9U4NzYWHcvveHetcFsRv9Fvq1B7C+xixKnHKcXADRnQ
/xOCEc/5VSxqFpXax0F4sgiWWT/CWT2mzcqwzOWsiEumxb4KyIbfKVGzH2XPfRMnshn7rUtUxaWi
5evuoPvAGE+we/0i3Ai+PRrQ4LNDDsl1MROuhnwq8L+Kshg+Y6zKeG8L9W+8briUN5TYYNbEXPjM
Vvh9/s7K8lXyHNndR5Bdy+d+LVP0DTChTaTJTN/OnZ1Fu6hbuk+iHlXBzcC07xZp5gGsrLG/uEMU
vI9Zsvtt1Mb9PQWB5c6fQzQ+BdKRmbCCRc1HtAq4XQI16+GSdGh4efEMg2ITIW2G/VBmP7pWRsNu
XJ2CBouJswthdt4tTWy+1wPwIzGWDd5ZPYjvY91n7s7yx1RQKK/Rp7dsU4Rux+nvvjGCMFOBQz6F
v3+HwitO+KQNllC+Y8MjrjxCTEu4nNCmaNPcj56iuignQgS2GNLcy6laumana93fQDMNnJ3RQz0S
Et/n0O5AMgFtQRd7pNilP0rcRSGl6jS5F14dfefSRk2dyDnvm01V/zGe++6DtsnBOgn4ZbDDSTTC
uyaG7lFERfBnAcpZ0pP6tnGdfg2mFwvzQ1nklUxmfuzQTaQfHLVkn1m5fe9aaC7LGyDh5Y/OwQt1
InOkRp84zhmJVU724GFLzg+1YLOCPh8PHxpBo27PlZUuSz3jIbmy6jlwqQhFEjrTqCDttkNPiLAj
S9gPVTYNZOB0wBpgXN5YdSC+tbIFxkmkwvxzTicCqJKK4jMQpmTliujCIcPTj/yvqUjxfDfZ2FxF
bNrZpaF/uU39RDo7u1D2bZc17FudUa082TMpSCQcBOk7WtrBSvD1kY35dam7TUTFEidBwVq6S+x5
LHflQs97k1prYIyf2y0dFSi/3xgA11znpG10iIDqlHu3UdHD6C2NfQzQ8jQJNuRMhdFlOPLBzTAC
QmLdk7xlBYgrm366ZcldyRScT6G3WLet40dYMaCP/Fj0nLc7bGn2rQzQtu1paZUn7I1oeKwI34Fe
NKT3lLWypHXgr41O0UzePggtPeICaBz6jRVwNegCvffdKYv8UwZ6vbnG1brsU6DCtHrrnLiTZdDV
tnf0NO0aiJB3OC+pRi/hqKJj1ylaliwOoXMBWcD+ShrREpEXwMaxAa7svsdETXt2EgH/P6uowQKU
gSuuGxiQ1o6kgPJdOGsyKOLJdOJoz80Ynno5+J/r0MNwt8TwXfrZAVyVECh9w9IscM9Agg5us5UO
m9tdTl5XZrdMF1PodxMRbIYWZzWQSIRErtzalVhQ36cLuC98N14ObhLP1GHlaSUbFwIupsvWy/rr
gDf30zTu+IWiJsryOQncDz6wiGED5504dRrw+TfOhKBK89FvmeADdocNZh71jf5QjoCQM5+1Rc2I
4cZxJ1g9CQChfBP0vl3tHD+xb522999ZSdfdV0GEB36pw3fg6N35smj5em0Mw2SEKDndN8R+gTQb
ErD2HslN2TaZ2/krhz8uH5XBJYhle2zCDZwvoksqQnqIbzZDexfiOPqSYiZk0VpmDEZp7xBr0hJJ
4+t+pNcdQdqsav930jrWt96m4ymWGSCxtmoAmJI9NNiIIiwOdjyK4aDULE9g98duj+sE0Qs9I/vg
Tn5W3zutmBKsR/YQ3vN9QAqeoAiW25LvEHR2aHlfRjQrZFYnSZFd4Y3E7ubh6kqu3JyMpLskE2QD
tlGWpBcpEIGbvshLua3cGmaxhWMH/AIChObG9HVQs93lKe5Hk2Ffq0G8d0fbmiH2uzaw6cvJS1LO
CSJpIBHBak2O/tBoxFD9TE6n1U8PWWMlH8rY9qc9ZAqSNLLW0gY+btE8iFKlGPIW8J2cWdI82dQd
iQJ7GBjpvOsHP31EKaVtIslK8cnkbvjRlFi5L213ii7LyZXLzkALP3QpnkC8VZn9nvRAjlgwZpKT
L8nzuvQGeCIFdTOaVxNCAxI/1Ar5WYYYC+KEG3XfOi1pKa6ufUQ18TKdihTQ/A58O/N6NpZ7nU5C
5ns3a3MXApbyvQ3nKpwldWSRSDKOrQ9ZwR29QzkPwc8B76N7wAUZElOYGbs42b1B6lyUXvR7cJOA
v43Dyk1WzOLWBPayDo7MAY+hZ/9g95w+8TFBylOoyO9KNRqKJVX+HlJhFFxUdtB8ESQcv0O+nQb7
XIz1sRwHrD2una/H6kqCZwqtDnpYH9Jjpz3QXmvdd8PWVGLOr5ultzCvg9YixAV/5sl1yqQl2JZD
wUbgnl4OWTu7JMg6eUpeNFo1wxfWp6Dl0lD2uySfk35fka23bSjLwVBLe7BMG6zUyyfk9PWtQdyu
TtEyQ8no/DbN71JQwxV28SwYdqEc6hpjXg3mA5GDnk9Gzfz3/xMuTarCHsEPbkrsxhwS623YDRb+
QI4l9hslz5cu9TTAXU3zbxVnnhWMZuRWRZM3iHyMHYHYSNtfbloQxlWsGWlv3GJfusNCFkXZhViJ
UuLTO6yBTqNKBbmhCmn75pLgaxK06t8FpIyNLXL7jVvzC1oy46yWcNqqf3SzZ7UpRe5gWmkqOdqh
XSu6oeg2i0UKDBzs6WcQ5eNHxxQsOoRNPaSWV72rZ1/ve2MPm5rQgJzoMr+qNxnk5GO6wDV644k8
L9fxByIup6KKPESei2QQS4rSaSs0xCF/5UQUCOnyYM+3C06+98CABeB9woBffw/rOz0rcHGnR1wl
fIalv/30Pbgh+xFzmFFV2V9ZkxyJK4NZQCAxxObWdShze6pftmBR0jfKXs/HpqS2Kkbx5SufDsLT
se0Q77pXMDZm7vkSLKR3aoe8/dLaxTfOocF7QsoakMXWW76HFzrdjOx67uquQeLlnk2GNMv8ebBH
jj2zqVDkdz/7SFPQmCNEg54M+OA9Q6tlFN/bpm8uIwHLKqum4JfjTNEb9cznL95dlUD42ihp2rQJ
nz4GYqPWQHKDC8Ma+0uuP/mlEqSfLVRBo00xZ59pkSdvvHfn2XtHEos+h34tglW55v7+XXG0Gkmo
yIKkU4UJydPFelFYOAeBMIqu+RfZ8fV59sL3x/P2eeBKoJ+g4nI2oIDNWkOK37ZWWR7gHGV7KKnZ
dpk4bbKnOcAP3EmzU9p+QL0ytXq2FNSe0b0v6uKwIN6FQ9jT7NOxT0SerTkVv/5HvvBQ2AaZGMhS
aAOcy/5G2OpVZE8hh5DK2eBpXJ3219jBcWLLn6+Ptb7Vpx8esmy9fnar1FCctxtGS2T5VLgIpGAx
Xful21inRFu+A0jdNfa283X4CNXeCo8qEuQ6Cc8rvP3rf8RzLw71HCwidDQlenzMOE/fCso744Sr
0MQO5i6/LO3F8Ug5ivWHXDbjvVXX8usUDAvILrYdclMUIX1oMGLvJ0hEkAdv/D3PS5ueWMVQwsP5
seovn/49sfKs6o+rYUjQmdb4YRCvc8CAIOvd5VG5oqUikiDKGmt1Dfgp61V9qPtgAG2ZDF8GaoH7
vmqD3et/2POZsf5d9KCQR2F6OddeN1Cg1NwxMxLSPnfTAhfSjfFrw6OxTtlSv6VGfL40onql8YCp
BAUs3dWnz6GzBrz/8DEI/R69x5l+Fc3tjqTrzl+vBKCKwJikPQIc48HtfP3HvvAS0P/gGGBGOPQS
z16C06P0rYIZ9es4N8emrnBgD5n7xtx74ZEy8/4Pe+fRJLexrun/MnucgDeL2ZQB2rCbTVIkJW4Q
NBK89/j182TzxrkNFKYwde52dhKpUFYm0nzmNRwCeDM0qi5wd6YZz4oAIuJWq/+RgLJ+qdVZcZt8
bu7t1Jz2SDqX4Q3vGx0xDgogZno6yzVNKFNIksED21V18N7IZKzE4hwf03ZodrbLxlBIsGuQQAXN
TdZWV3qPWIjSop4LNKib0aJpYjSgKBAiMT7uXayXFwkjsFmIb2lSM7HltAILOlqPPAzy1yFyYl1e
fg0RkMJyCK3ep7APxgGHoQFKGWKld8Os/qOiq3gCcikfy5YKcocw3QOw7uRQdRJSF5bvu2anI4uc
JNbwkIKK3fnNm8ujahZ4YGCo9FuXP7l3RpChaGYfqV3Ff9M96h+VYlDcSJ7n++t7+bKLIyTQoUkJ
IhloVGP9KaDQJfjQhUe61TKKl12Clow1YKgMshzbFx6X/puaBHP2EGPCRUdJjUKEztQwgaOPAA5e
mBnYsBMeV7P6oUQtyNmJg14REou3ANyEzSUsejpAFtc0RK2VGz+VZyS76A9OX4NoDJQjuvizc0yp
XCNOIfVT6pmIt6BJMeJT/Bk8UQOAGNr9abQMtHFBReDvDUwG1WUU5iEC4ro9ENwWQMvpAknPOJeo
tdsnVTsge+CjZapCVMJbqvPz4QFBuvqpy6ImObdpMJ6BdCFjLHW+TBMC//fpuaFLoe4clNdnbjV1
SEOiCc4K6LDql1sBBTzS1cInBiTI9AapklAKke3kG7UHrUCkoctQmOCQJSc0p9LS5U2l9gVWcHqC
8DNOiAIWyKQjh219ajor1r6lNBw+aVE8/bSsmOJh7OhzcUSTuksORF/dtzgrVEoMvT6l5xiF+obO
YhR+ur7xLi5R6pfQah2hvSDrdDSWE6sCDM2JfsOjJJPoObVhHZE6GnYQkpdhFSACsjXNIIgnijRX
25uVsiP024GHdj46glnnjB4Kng1WkZleexjlSvPnqfZxeAfYizmnHSMaFXW4VPYl3U1qdKi2noKx
haxNpcNXz709xvMOtOlyNSDDAZulZ6k6hrFG7wzYKkoF2CTYSaVMtyfp75BxMM+3rjkHnWvQhu0l
TtJqM1ETMWIOK0UkRGipiYMgOPYzYmI7u/biygXCr6KtAbWM3IGVX35biT9XG1QujkOJrbuBN4aw
JB7PyHrkhRcHo/nYi24RotR681AbUWK412d6ER/wC1hPWNugoeQLlA/Kl1ByZn6BrhaS2+gygoAw
0N611hhgvKO1I3pYiuOpNApfrg998W4ztAMuiqwNnCz9+OXkR9runRxJ9FYHJJ8HeClP9Bj9j1w6
yofRT7Lj9fE2to7IiS3BsEIFwV4tts8pzxG4iY9tmcj3Y6r/mqDh73xR63IUwesmExKcTRGRL2fl
k5ejK9mj7mNmxlcESCGgh45ONb8magjPcZMECQ3KEC5OJHd5f56hlE4l0DC8vcwK8Vetf19ETfdT
0hU8lPSJTrHV6UV3h3Vl+lWzzPGHL4Ud90CB6tipUYf5I4A29Tm1rNZyVWziusM4F1qDKaJtfRtL
xZHOiBP2+mnmTJlHC6UeHzJUk5EaGVbRvS+mEhmGFHwk/f5ckj5FgAL9v20kpPo7ODUmCtXDqDln
GrN+htGxo6eoUwIQOLV61s5nCs+ZjsUBDkYuD/1I+sVL9VX1oV6f6rJUP5CTDMUfBVnx9DiqyQz2
fOzb6gwYeyRNaUbUkPKyzZDf7IPmzxl8FvpgQYkZUhyGBcpOZodRRJvMDhHFrBXvJQm95RPWDzSu
Gg7LhwDkFc542Af/EUt1/70pzRLogBwPzV8lDeh7wypbkJ1o7te/r4z/b070v8RT+m8NiktZlO4H
FbS/c6w2p/tf//v1v/4tiSJZ+r+gsYLiguwJufyVBPJbE0Wy9X+hGAFACf6DBWFG1Cr+y5dI1f4F
IRElFQJR/hwq1b9FURBZoQ2vqw6cD0ikPIU3mBItD6oBx5iCBfxxBUEUhlljzIqqbZOmbaFNw3J0
a9iQpyhEKOLNYrz8DkDeCg0tI9Tfo6DzQ3yqYbTEc7K8DrAYsMrBhJwtlbScRoSnjxhBYp4mcZb+
Z0OtCiNx7AzctrjSm7rz02gV5+Tbvn4M6kTeCRaWz9brpAgUKPpgDmU4vMbLSdn2kOrAFDqvKLDi
VApDepf1Q1NR8COn7h2n9LJGblAeVpq/BgfA0/WZbnw6AyUbsarAarX1p1PUGptNalweeAbzIEvc
B5ZPkHd9lI1PR7zPBobLR8i/rmg2ZdgoflJ1Hu0/6ZGacvQQZGAt63Yyb3qafi+ooAoqhDTwZYxV
RqngSijNco6U54gDLe6h1tkPHe2mdPx1FKDVbEaCf0cAe5efLQfVE2BHQK8JvdL3OFZbnyCJ57fP
hQ4ZkF4Uw+AorHH7nTVEUYrWt1farQ7wBOnZiT7jzijLuOX3XCyyMDqyrBcHeTmXolXtoRjU1gvU
vL6vFEp4ZSXbdHRS6yHA24xsFHMvxLODnZE3Np8oc9MDwJeE7shqZDmWLKKztvW6buqOWIiU5yFC
S+XWzYeMDAEhKT8/Vl3jRa1ZLqIqU0sv9/FZLwCNv1PGyDwq+ETuKE1c7nNqJ1yG9E5I++GKLZfS
d4xJxteg9CqabQ8YSlj3WWHWz0jG5Pe3z4poz+Q90HXIFqu1Q/CJGk0WoVarydYpb+rsWEhq7Eqz
Kt38mSwBWv/3UKsQHvO4SW+pXnjAfLS7Qk+MR+ye9yZ0uRmWo/BWva1+9wgflyWiDV7Gc4VYtQ4R
pwj2+htbX4iAEiz0qyjMWugoyuIJg7CAucwojhshhTpHMqJTDJt959LbnNB/D7W+iXocQrBdYUKY
vdv3VmDMHiJ8f/8H2+DNIKuLyKTUipUk5vbIZNpe6HfWIRxEJNvAJL8+1DLJEPcEHwhdKkR/OK6O
vgr6KRj4ky/bJFONUWP8mxl3kdxmbmRnP7kN07vrw20uH8pj3Avk5MgLLvdDGEhz3NpW4aVWJLlS
C1ghkSg53DoKrFEolgLhrYs7aDlK1UtWnmVWjiBt+wWDkeRcOvrgXh/kYtPBLiN4I52w2bY81ctB
aKyoYJXwSGntHtshJWx/aQg6u35J+3rnK10s2+tYDlw7WiYUOVbLxmvlY0bGWGVvIgAMTPWAr160
2xUQx/G/i0TsBsahbQtNmjIHasOr41pAmMqgIace5Y7wWUKAEXxfM5yHxMjezXXevVfMcHySqPC+
q9JEfZ/Qc/6KdN4cIwdrFwdUpOcngGGwVNBjfeQFaD7l2lTuVDkudq34nSw6Dw0mhVAGlmvvq/gy
RG2UImnQOd/q1jeeFRwgPSnQLbBy/c3xB5Q05NvYStQ4qWiLgO8NbUBXoz5vAiv1VEX6MskDuuKy
Nd66axkEMSMaVdSyhArecpBkzgF3yVXqJX5au1ZW4Wpk9N3O0q3oVq/fWDyZgnssOkDr9ndadZos
dQjAgj4Lv5dpqE0nE/lS8OC6wByBauyP5VDjuTFn45+aFjpeBaviD25y9RCqTfnJVgL13TBVFupp
LMShwlEEHYG+mc+0mgp3KDGcPMhjX364fuYuzwEtK0h1gjRP6LmOalRtmsGf6omHW6KNGkpb3KEp
bO+c7IvYiQIF7VpHaJAi3LB+8CWsijs8PhPPr0v/r6mMFXyopsCdeqSaayj17/xh+tuaw/bT9emt
iozi2zAyrUpOuiA/rmNDrbRyoGRt7OEjFENNGWPtkzFPxveCkiZVsM6ygFWZ2ohQMWaNp6qcgNaW
lEzmdyXa/9jBtg1gyNGuvgXQrMdjYjTyjZiS3z+TL4CiIKtkqetKUWdkyjAGUeLNZqqdhjT+ZuD2
c8hxGsATCVG068uy9T1o0MmvJC5BEVwejBS8olPLqHslna8dkRJsMcMg9aDUHPmeCdrkG8Ub0ysn
M/98feitDSfag5iUOvRv13zUUMXHrwm72Bt9szi3YWseKYsm3vVRVjCJ1wUl7UB7h2jdJuVe3bs5
cpvQ4NLYw1mszpE7UKaDiXPUx4bC5oMV1drDNCnh5xkk1rGYoTYOVe/rJ7A1mJMjYXTrMy2Ud0VO
R5meG3z9tkXFjDp0aUYe4iIJm18aYLZgInR92huLq9FtBBJjgvhj6y+/az1P49ylRuR1IVrdgZqV
ZyXGc/5/NsrqrVAiH44Iz4U3TFZ2TnjP0R1IpJ07Y+voio41tRIVbQCi9+VksA6t7G7SQ2/qs/d2
Lmufwiios4MRGqD/QnCOzbGsJt3EVtGM/sCupjvqhVqErh2b8n3kANDlHx31F0QL7Z8Sr8m92uvW
ehs2/HjqRgRfaxXStogkJYDj5cXdMN1lsz2/6KkWn6+v92VchGoONXOyJXJ1lmO5EEk1K2hJzpGH
zuDwgCAftAWwqGfasnvCYJfhisodaQvBOQAv7KTlUCGi6Wpit6FHdeWfMbbeNxG6d2lrfS5L341t
9cf1qa1QHOKcwroGPiSUqQWcZ3UThbbSz/WYhx6ODNi+IvADassPWuDtTvNeUebBk2qzfRxj+gQz
/tRuWWjhC5/S+Hr9p1yuMieHg4NyCTga+lHLqSPKL09OEoEe7NP5D9MWpWCborJGWX3nMrgMtpZD
rS6nYtZa/DUYSiWsdi28pe4MpZs8tEiCd2ZX3UZAf13kxdTEc/Am2FL0BkyGz3jylCcuxlnarwh9
4qMuw9ZERFjbOboX1TouIborSFIL8rO2biDGxDqtI6OPpYW+gi+FDCw8Qr4hPPpTrzxJOa37wYJm
5vut/Rcmbso/17/l1rZiiemm8ZxioWqs97GWSHB/2MdBpVYf6qErvlgUlHH49LVH9HDCc2VlqZdO
evLgBJV/7nAahwbX31p+YCWQNqFH/lqfWvc4Q9zTnSCt4S0NSHvUHLtjBz/jEOBNdbo+5639S/1L
fG0KpRTclh8Zr49aCQrMbeoaQ8h5ihLM/ib7iCP2dLg+1Nb+pd8v5GY4LxQQl0O1RYwLZGoFHvKs
4QN2Q3gg14aPEykKDhOI9J39dHnNUnIliQIpwtXEi7AcL0FoyqkQggC8GhaPed0r/8hWnu9UpS7v
PkYhZqDKjDrABbSjArDaNpUceHLh91/LFPfTLtAUV4UbdURmzj6VqOntfLXNqbFDCQ7o4lHFXE4t
oNZIqJlj0aXJ5ae56IYPIXD3nQtnIxyCEgSsB1AUUFkEiZbDSJiBj6kUBx6ehiC452T6GXAtPExQ
dp7VobIegImHZz1XS+pjMYrauTW+0MDPDlaRzzv751UebJkV83MI61TOJ6XUdfwZwiXTVAxLPIqR
xfuECO5LHs4SL2hTHfGR1T7Kdm7UB2PSqr+LWNHOMrqBdzB94qcScvC9lifh3tu39SlANJKq05cW
9dblGmWyMkiRVAVejVDD37Ru+2Nm9lDzrh+elejQ79uYK8k0UOQSxYHVONOgTY3Zwvfv2A8/CrV0
UKWsYflmM04pnVncT04d4tTcSOcyK8sPMx7De5Hi9q+wwbMKFWail/WOiAMHrXRJcrUpnv/Mh1pH
5DfvTm2IHW7VtTYlYAdv6zmOn3E5R5A5coo/ry/FxopTcoBWQGEECM06ce5x4FJK3ZbcTLaSD5It
G2fbSeqdzb9xW9HA42q1BF6PdGD5XcWxC818kNwA9iParzT9EaHNK2Pk/nJ2Es6twTheqIyTeQpN
7eVg+HJrc9K3kjuCcXRJSa0z8YTxYqT01Ln1k4+3LyG3PpAKC0Supa1i8dCJbQN7ciYHiew0KMkA
SdJKdjSgtj4Ud6OAObGGlAmWs+rygcCpqyXX6iAIl2ZMLOjDbbs+l40LGIwq6S+KhpwPa9UWoMlB
k7xilL424pdgsjN4wuLsywG2dAXUzbpoop2piZ++uooWg67OQZBOddfOZC9xO+tPbTm0j1U74VvV
FPoPSxv8u8a2hSmab7nXp7uxqEAf0KzDw4Aq+7rbl0DVHvsokFwnCHVPRhn0bu7L2bs+ykZYwGZE
bYRZ8gXXwHD0hpXBqEfHVTIzPY71jCBI4cAojCAyXR9qY0K8Y1RwARbB9VtnQz2kynQIa8cNw97+
bIOxeazLdtgJqVaKI6/3J2ElysoU20gN1y0dtS3kGllBxzVrbXRHswizs+LHeNhFo/xTQxzMnWM5
+mXGdjofYfYFPwu9U55xgE7Qt0PuaOLNfYGnCi9Jma1aOZRchMemn8snMGX2aeq6YYcpsRKS/f2r
0RJFphMcEJncKoaRSWqwpogc10jS8hlV0cb3ZkWrbUQisi7L7mKpC6cD1czpYwR4HG87OYx+JlKR
fFQTw39BE0eNDq0iz6Bm+OTlwdQLbFKnIeiCHaDUxqYRobOoRglJzTXytEocyApKZ7tSnytIZjhw
bQcpPVuIX+48hztDrduO8uAEZt2Otms30fieZ6K5V9VxeKrG2d/5BntDrY761A++bxUtJqWJ3fyR
J7V8Z9E7eVeFoE2vH4XNoVANRj0AvAIGNasLs0DuxqE77HZyXXcnNCPwQ0u02vno29lt2MHfW4ug
lS/F9UxctdpaEhWffsQVwEVDYj5KoT2fHdjpO1PaON2AE0HQITTlAGFZvQEpw09xzZ6gco97bd4I
ual8DzK3kTouRhF//yZVTWwDB920sl0NYuGXaqzoevuS/s6k+HqIM8nvDogaIXvQmVl3MFGSv/1W
tvGmpNPFpYkIoHjg3/yAwUoVX5cbtn6d4YRgaNPBn4b/crz6v9rzbC6mRZxAfwiO91rgap6dBPZx
ya5XIsXj30JWNAvuru/C7VGotSI5IXhBqw1vT/Hk93g9uhTI/wnHKnCVvOp32h+bW50kW3Q/SNLW
3AR45yLXZKtHVac/h6GUfhkw0PWa0t8rt+0NtZpPUWc2siUc4Cpps0ecIxyv1YcZC+0yO11fuq2h
wCiIh5O0iXO13Aaq2YcC8GO72K8Wd1MbNw/jlEcnZ2j32CRbX4nOBDEAqAhStFXY09Bwo67J8S3w
fyZ6K+ozEYe6c3w3giub/gvUJLI2QcxZTsjPmzbJexyao6HHeh6t5AfMSpU7Hds67Gvt+rHHX/Xr
9VXcHJToHkiTjDvX2l2v7xQp7xPTcvHgKs+i+3VGRXt4RI14fk/JuKXNoEU71/xGCI7wvSVUmknm
GHc507J2rN4GwuqWcWI+Z8OguSrcrLOBX/GTFWrp7TcGOniitE9lHylJ8X3f3Bh9YqAw03KW26LO
T13UFiejGKrbvx81cORXQQ4CLFifZR1bwUnuGUWRE1SbUK095eQTpyrtlUc5qtRD5cASuP79tupo
9GqoOiO6T/VlvTcLeKNp11sWVVcKlsdKUjGGDqK8gGaT2391KXekXmr5SwDw1S0j0U0bkKl/xEB5
zxBl40iCIZOhdgkwGRTQ5TprcofSEtQcF9JFdMomRH1kyKaujubXf/BJDQOte0RBsZZbB2s62Mw6
AcjslkkdfegHNCL1oLd3ItmNg0+5jpBc8PKInMXpebNxTKkY5Ia7x20ttmeHM+0p6prw9qgctD/V
JeI4KpHr3mvQzQ1CBYxSWhR6Y6v7Ptd97l3fKFtTQXUd1h+1fEjqq2+TWL1cppliuVETz2dtwgOu
NvSbEVbiYwhtcQAoInVeLZjtzFA4cc90EVCpj45a2IfBDrudz7K1z4QeLHrXqADTrl5+Fnz80toM
G8ttmsm+Q+peeQD8jmyYI9en68u2NRSpH5gg0bTjdC+HmlHi1oYptNzays2TGZjRGVGOzs1DWd/5
QltD2Qg4wzIB58FGWA6VhEpvYS9vuQAVsMRGtPOuVBDHCKRhL4bbvDUo1lCR4LIinFOXYylKjLwX
6A5XqQ38naXkANXjTG36T0tCZEkKrM+5Y3fHKkcHZmjUb0Nb/bh9Zclg6JsBaxCN5uVP8IfITxJa
gK7KReUWhk0xL9Hzc13hint9qI2QVYQ/0HYgMyFZuooYjdFuE5ziUcUuVekxKAxEdAMV/itmkE9G
hA/2iGTquW7D/oNdNcF/cFfxtGKJQdZNZL4KH5DlSZD/Ukw3tRHbsfS8PfbclTe/BI7OFjXEG4Aq
K3T/5YIWkpPjdV2ZrlQ4Ol5rkY/XIU2AX5JSqY8Y5uonuMsolRRx8bkb9N6N8q550eMZS8LrC35x
2fBTuDSF7ijvIXnP8qfMlaKOCXR6t7Xl7FE3o/TB7OWv1wdRLw4MRTUVCx249KLKsO4HDuUoaT1w
dhdb6G46z1WHztlQZ6Au5b4bXTtXpl++lhBIVbKkjBQRhvAZccvSOlhaCD9z0CNsz9uhyEavb2Wn
93qjyf8pBgufOme04gwj8rJ/RAe8Sg7DpCT9p7FW5c9WQ7fu3CtDoR9yQ8HHUQKcsnPNicvybeFL
p5kiCq+so7DRXEe4weQMpV2hy2jZVfHUkCgc89xGG2QcZvmuhCfzWY5V6e/ry7pe1ddRqQ3h6wbM
hQ7d8tuVhvARUuBAmHXVnOMkDU5m22PNWjfN+fpQ4n+1miA9bB4jivmvz8ZyKIgWvmHz1gEByRy3
19XwZUZ37DgGqvQSlrrsJgHqbi2OEDtshfXSUgwlXLKIPrlueRXF37952J1QChELmntgAfr0D+XY
X7OMZw76NNVdYtrBHSz88fv12a4X9nVMCs5Eh2LgtZVdaE15rfZ8Th19RgTWx/ggh4V9BFW3524p
LrS3C0vhDXVxsIxcrlzwa4q4YcdSoOUmpuc8oy5mYeWpK2TOP0BHZMxyZ2c51xesGI8KPltVF93U
tWK3GhVT1vdd5UHga7xiVOf7PkDq9NBFyXhWQuxV6JybEOxq85HOeqjfGEK9/gByQOh1tAapjC2/
Z+XEqe2baeVNLZKlMHER28vkET3J69/wct/wetCPQEFCoOXWKDAU8EkyVLgsjh0hzFfmav9zNBGG
OJRFHt3bSqedMuCj3vVhL7cOw1JuFyQonu01uUb3odYhhlp6SZ9CQbYxQy+rP5Cl3qMmrS9u1pEq
ETwrKmMUxdYfUittWNLKhCsuIfU9CovoDQfSdHfzdAxw0Kjj8PyTtaweRET2ZLPs68KjzDN8HTRf
uif2zk9yLiE3e32syxnBJnNoZr6a8AJqW+6MWUlqx5/i3AslNAh1q1EO1GHS0/VRLg8cUD0MvgTJ
k8L6ulcnF5McUT/IPDyW45ODPsORnpo36MhrNZJf37zdGU40sfhU7Pn1dh/jukxykjwPdQNUdxU5
cNNk3EMAb0yKnNXgpkI+CFj5+jMpSTxnoVF4nZl8NbNZO8aJfte0qMcNktrvLOHGh+IjC3s0gSiD
x7X8UHAJLYPIrPBwCZo/aC1qVIMj34qmFQkWwrAgmlCFotAvfsWbi1/3JaNXKqXwqjLV36FxPn7R
Crna+T6X55VRKAYIk3bhwrWKbdMpn+q01WEYoPzmQnyiOq/0ujdm2p5Dztay0VsEd0YmhK7NakKx
bFRJIsmF15d1d5CB/dGe7+YbQ1ixbOxucCuCYY8/zHLZJOrXRjqmsDOGQUF6cm7hGUh7/batDQfp
HYwtYTJ+8avQwxkLbgHk9rwhqew/w6lRzt2EaFGC+vmxtqo969GttXulo/FqUJZfQ1DTTsmSSp1z
r4tpVtmWhBwzivw7m2FjFDYCkA72NBXE1zD2zZYbu3JAPjzNvQJI0TkXxGTZLKydUTa2HH0geBLw
A3iM15pbmi4HtRJphRcOfXZHkpGdZ5YNnGnr7Ax1gUxgN5A44slE6RE7hjXus0Q3JJNiXgmKs0jc
xTbYZO0rLdofdZj+k6X9Y9jln4rJeSyjeqcbvLWaPB0AdRlc8DCXO3Go/XSguFB4ThdMxxgxLYCm
aM5fv8+3VlN4NdJMp33Jq7scReVabHy9YJSiAQfccsHGTfoBhdm9a+8ydKLuj2YF+ZKlgLZejeTM
lSnBgSg8KJqh6yMNiqCK1nl+2sTPKHGrxwJYxx1oz+BjhaPmzlO8tZy08ml0wM2EmS3+/s3mhMlr
IeUSFZ6Fs+exRiDRpQfa7iznxsGm+cATLOyzQJKsJkmgkclGDzkpbI3mJZ4lsN3RrFdkMomWHfJE
7ndGvAzUMI6gugxLErYXadRyXomS5VLPPeyhrlk9kh+S/QWF/lRjsBAeZkjCOIoBZdiJNjaPhsPl
xbWP2iVw2eW4xojRp+SHXGHjTF+qi6TPOA4kD/jz6D/HArMNhP21lzbK6weVSPELcrF7fcCNuSNm
IVAgBIu0HcXXePNNIz0blA7zQk9pHQnhoTh90mXK3Y3RQhuN1f4JIMCt0ALuBKB54nVADonrexVn
wXNv66EkAqoBjGGsGiIShPr77dsVCytCb2FtI3gjq6lxW+NOrGaeXE3Bhzks25NEZeF8/fSLd2aZ
PqFXR/9U7FXxHVeVlNCy8i5Ph8zzqzZ6X8yl+h6aKo5mGJKc/BKqZYwc7aGouuB0feSNewdLGHIL
NhB58Roi2madGmvIQnlZibOFTKKEVv9UuLMq76r7iCNwMUsCfk4/NBOCoeVa8qdghoYy8yTT/KmU
+TtDap/aCHXOtH5R2/7OHDKHiMK+r6YKXY/4XGnBXV0WX6/PeeMKoixNzEwhkoLguvyt5lWQtzxa
XtfV3IBZnh0w9NuzwdkYBeov2b7IpEA9r64gLYYxlAZz6lW6EhEta4YboPC88/02LjoWk4xDQJsp
gK/WVB7rSmkycMt6V+AGkafSvQTULPSRfbds6dZWOIdOkOfYqUKth8R7+Qk1f1S6trQSD28kGQHp
vP5L74d5x4F+4z4RGRRkFV5cRETF0r65TxCDxiFdSRLPcJLxWziq+JPMfX0oxth5SCssqmN0tff4
nytxNYEfEpqegGFB+nIm1n3+EEmXPISr4QFDLYaD1CWpl8HSubNSs/XiOBjOfjapH2b8uk7wEGg1
S3XqDg2GG5Jhp8egnDXP8CtrJwS5wOryy3jK6PWKtFv0OZYLMkkpL3ZIcFVoBQ7CKM4ckjDHm0B3
3tl6/Oz7GM+qcvDeCrN3cT48Z5WtHmLjNkPd1xUC50GRkOiSqHmNs4rrXO+NCk6aZLbKQ9c4lTtN
2AfefD5FkmnS12MP8JYuZ0udEe/uXIo9HRtLUNBm/eC3xs/rg2xcfJAYxacGAS0EYpaDNHlql/pk
xp4Pwu40IsZzdBp4UZ3T7Yy0cUTp57CRaVFyeNZAa20EcoskcOyZ44zDTcT91qCRHhyI/Oev2MLt
JYMXzRa2CxQpBeiFQBEyy/XchiTtI5hu9hwFD4Y25sUhC6To09AGhlc6OLtKY4RSfGrjuzxN4aPw
ckGvL8p2du7GJQhkhhYd4GnR0FqdZBEpjYqfxZ4i9/V5LjLpKAGo3IHpb31LyvIomdLzEJaxy/na
OKWlYSHHsG2LwO2yvkIDqgS0p+fyztV0OaHX6i1lA+xOqD+uLkB5CvXB8rPMg3cl3ev++KMZdPl+
Z2+K7Hb5UjIKurjiVaazvZ5QjueF0+Vh5mFAY07HYSqj6oNOIDed4Zb5zTEfitY/Y09lB4ehL5vq
wHuqvhcoenCx/jD/oPab4j4EWlylIEQ37BTqY/1BbhLsFpKwKH8YhRX8SkJoxOD7M799nHFUmE4O
sap5zIDY/xpbDd/ZrB7vpyKbzr2s1u+TeKi1g6Roje7S0cgzb7CmOYAThY3ancQN+EXG06bwGmOq
kQs08ff0Fe1bpQE0QYVAy86lWcnfI39I/5YmXZ5OVouoFx4vjvwjrKRJQbKx8+90yZirs1oWuGKh
DAliU9WD4qDntRXtXDgbQTTrTd7FVSDgt+sq6yRXcdyqGqzwuJy/9rVj/oXbLg5gilR/KHGJflIy
3eb9rtUHK5f9k2Int3ZjCWP5DRQNgesRSa8TCPLPVJ1igyfHnAN3VPv5MJZGc2h1ay9X2drEYmPR
zWJAda100GEwKjcOSgdqZWLSNfnJiQT89kwPYT1CS/SmBPFLXWVETqkZOSp+qRcmvnZnZEP/nEKn
2zn7W3MhmIRKK1SY6NAvz74eJCzpPEDcKos/ZNxNPVQ4pZ12w+UFg1jMm0FWUwnVKQoTXLG8JIrp
ccZ24pURJlQ0zveITZtDkUXSLqK0e8E5zIO5Qz27T70+kBtIYRis+IBUD904tTuzunyYmBWQ3teC
Lh2K1bU5g9KZZDPlA9Vl/tCUGEIdwiKTj2lXl+Ehzcc9ostlYMeIvOlUc0Q+tQ4fY7+OHAxgUs+o
Gu3JouR/NKbBOtV2oR6FIIuLTurthSoGpfgquE5gXdZhXZLEFDKdEMXZPhoehNcjzdio5BHGEv36
xb2xGSGVsOFJ5mgPr6vy9jj0c547iTdF2fCUZqr5Paks6fYSLC1o0QGjZ0rVUls9QlaTgQusNYYx
1OFZbYrmrzYPsp1XaONjcaKIIkguhHWk+Ps3UThZBfE/9BEvFraRYVkp91UkKzgi4kzxNPSReepr
y96B6m2OavCYkzEB5l/H/jAhO3OqpsQLYKThLaRVR6Ud42fcsGS3CPT4izk7hnf7d2OOdH/QtqWm
uao2myZsbqpSidfir3IXYZZ5qCzUMv+DUdgVIt4U7I7VLcJS6kpTtIk3YFX0biz9NDsURl/s3Iji
2K6CB4VW17+HEZv0zXeb2tDURwT3PKO143uTONc6jG32Ey2ZxHWixvTS2IHcMGWh/YAJ2G3WHyJJ
cDReUrRxCPwA/KyK6k2uTn5Y+bE35zqugQh7HZGirjABQXC5b/T6Xsqy4Mv1td1IkWghUjhleBTE
COiXs46aKYvLqkK/whBWwDw0znNU1hapcKP9M9h2/bOvZeuRsKo/qHI83oWSpHomzMYnOUv8nR21
cY3TAQQZg60p0fga7Z9xd6qjVMYedPYBtW4MIvJJwXQ31MKdc7px6aBDKNRM2LxAc1e3QWb7k5qO
JGVEFS2WO1VyzuNuL0bamhC6zxSOCUgFenC5vnok17IP29LDlQ4W9zyXbi7H9pNmDHttwM0JiW4t
8S/Jyzo1swrMiyqDocLK+RaYdv6AoPUeyWvjnkGyHSSPEJ8BqLU6jN0YQnSx1djTbB+96bEaz2U+
Be/0cJKOYWCa9+A99zKzrZlRIibiogZPG3oVrMR+hssfy4aggD8csC0YPo59UX2+fhY23nV6gTyy
rxVSJKSXnwo5M19XcXHyLCMa3iOGW7/ksY+mSZc77bH1NWPnxtmalgN7lVYaXGmghKsBp6ps+6Cm
cKIUtmdIeuP+P7i0b0XpZJIImrF0QHHX1YcUxfserW2MyNJ+eJDDYbwfcE5/p5Vd8hIE0LQJZNJ7
kOTR96aZqbeFGVrp1xd34xywtOiqoYpFGWQtrtYgOJ7b+JV6iT3rXxwpjg4YTUGx9/s9GsXGsnLY
DLo1TBqrrdWR64YOPepsiry8kPPvTqSzOxsnP12f0NYoRGN0zjgPKACt3r4YpWaMmBIEYiTlW5WB
ytQq1AmuD7K1auA8BBWJh4Fa5WqHoLgYJHkY4Z8aSEfKev0xV8zpkKlauzOfzaGI90xLoO8veDTZ
PORmXVqhp4TSX1Uw+qdoUF8kKfb/g50AvIM8nUUTlZblnHj9yn6yEKMp8JXCbamRzxr6+wcE7G/l
g/CkQtl5Lb3RDL/QYNFRWUFMARuzSa+o/9XgV3Up2PPP2QgcEJyi3IrgO04Wa+GBuMbOUwXv59EE
RCoC1oQfuVaZmM2Zbzqeh8m0pqMP+mU+DCnkDpJxydjhDl1cXuQ+VD5EW0fwYNe5qcCPtkHD+UI4
s3gf9XFz7EHuHogUrVOW5f6tDR4xHkh7UVoV3KvVley0So3MVR57UBoy15GH7mDrbbCz/y8OGQEk
QQlaqgI9Tul0uVd0EyVdEu7IU5zhZyV1/UlWan8n+3hl9S0iPzGK0E4QRXqZVupyFJoBlJCjKvKw
Y8KOdooaACESEndp2Ggf7chJns0h9k+qXkueFSs40ma1mj1ZKtKCQYOT39HBcdSdmwBP1Qql11ob
xvMIktBNDUk61VFoHMOqm6WjpVXTizRF5k4gd3F8xRwcUYYhikP0eLVSGWqStdqyUnrYNs2pwjyc
KNk28T3F2nSPPqZedN4U6MkcKPrhFh3jNZtFj/QkBu+OGouqousQTFWMAzgl0geMv2z/obEE4jat
R3gF/lj9qucpeHaKoUCtZsJwzPYV+wGidv4rNDXJKyZ1zA5NYBRPUW71z2GiB+eu86OnYh4sIK2Y
HPUIBh5zbdbv2za2vbyX67ts0LX7ype+A6ne49Bf7j2miJwDTE0oV9zyy10RKXKuAItAwKn4P+yd
yXLcyJamX+VargtZmByDWd1aAAgwOJMiJaW0gVEShRlwTI7h6euDMvv2ZVCdbPW6F0ozJRVEAPDh
+H/+oRI3azlgXG/L/I159ENt9HLw4a5G3QEdHDUGWsmXl3EKKzWqYsrOEjP3g2kzY12a77JuhPXu
fxgm89J2kzvc96rAru2YU/E59v1kTTc9sR3r3dKox0TR2Zj1mdT2uY874rCCFYue1lregD5eP5Md
kdqFKRSYsA5PZgqKb1+z6TTGdqPIu25am2BjZBZa9Pf73uvVjOvsBwDYI6g6T0uWtMQmA9MCL66T
zXrI3aL50gL77zm2Vf1uA8V944I/u7Fd00FnEyoYf16+hXJwl54AUC9OfKWd+wXnLmvJql8t+CDN
7VSHXVO3t45PhpTwc9SINDvQN/TzOemjebS76/2/3AtEEQr0HQ041YE7VjtusuZeinHNrlO9mwNZ
l/kbx6fXCw5FFmTi/dhIxX0qSMw8s1XljCxk7GQXOV0WKK99JiF9feN2fjIW9moOdh7GZsCVJxNk
tNKxzQbPiZs0XS/njnzj1XI5eygxv+9W5615//Prsdfs5EPo3yc7W26Lse6osuIaac/necJc06kx
fiLnozjMrSHeWLl/MvR2FR5sVPZtdOcnc2orm9HAy8uJPXM0L5NMFAcwoyX++xn109dFKQRJFOUa
duEvBziCfR/Lsv2uLKhDGYSU42CtC75Azlsi+p89QPYiFs6d5gZX6eWlrNXDbtDa0LeA/l5sW2fd
qoV+x3Yl+kK+MQxfP73dMhDrHzrrLKKntKwxF21rJbkV9+bqBFnf86JmzTr86tPb23C0VAFD2ex+
bIf/hg21hdgWLmPGXud/2ZzSCAU4bdyjN3kDx/vZ/cB+sKmOORRCkX/58MZOVawIphn3vlbBkhdT
VKdV8ssLEfcD85WeNK+J7e3lVVYr1ec0tUza0EUR5OVkvNcGY3r85acGGRl6OtggfPVTzpqP7WTW
JrMZyxXLQ/xn8riQQn8YTJG8camfPDb2zl1cC//AME41vZuNAXLrLUSCy+58ULa4nGr3LfO/n16E
lwPD36AmOB1rS5fo2BJzEYeYatB+17vIZ+2tLtNrSG6vOhjRlB47reIUVW1Uha9rXRvx5jX9Y5+R
xBaw2I/ZvWZT2N8ZyTwMQanLEpFa0kg9kGiq0/N2GzbMpUhLQ2PlCPXWwvj69qmCfnADYXPu4oOX
g0ZP63HOEVbEduqUzxWMS/r/evdGp/j16gFsroNk79pX2v4noIhfr/VQiUbnIdNf87wVa/m0ulJZ
J0NRV39F//wf7SN+ejm0nHSm8bNC9XNyU4WJzKVO9ZgJs5030jbj3MGPKVV1Fix6/ZYX66uHuAtw
KACobdg/Ieu/vJ5Kcru3G1vEtnL8AD5/c9A3+5fpTVwFjii7MkczpIYnq4jUN0znJk/Ew5p/s9Xo
hv2w2tgGjF9Jv6zfOHv+7J4AKTgKONYOu5ws+IvMi6HrdREv0iaBKk/kIfWt6o2V/tWb2scceySn
bJoNrwj0HTLFXGq2HfuZk54tPl0AW23z+SBdOKN29pb15g9W+YvKfFfdEsLNXPxhJnEyEvOJtg0R
eSi9u4ROotzUmJAZMlR9uHU2dADb3pPfuszE033YKjLLyRSdPxDAIYoIu7lWhpYyzSn0snk0DlVr
aBYbR9eOwTSPMLKrWa5vNbn2pfv0W3Nw2cNAacuzB78cYFPBTRVGZ8d9Wi0fG0gXh7XRSK6U6Njw
SvKuFmgDbxyhX69ZPCvKil3dAIGG6XRy1cXbdDflfDI7S/+59Fft4GPycelVnjpmHZERQem0cyRS
qTU8A8eLAQLbG7stki/Kcqbj3289PxmSABvw0VBN7wbOJ9Msxd9B2QUqfb/J7JsV56BAr9bhV7dR
7nrPJYDfupenpysicNlIpMyIK8Zor1f2TF60kbjmr08vKBbsB6RSE2l5iuv3pC1j+lHa8UrwRigU
rteTzQj7+yf2s3Gzp6NSI/Ii8Ud++QbNRi9di8D1mDCHNglrr1oiw0clFfTO2h85EtnnIHq/3Prd
oW/UZShiXDRSp+rypXRXo7Ko3zQaiQFkBNS6o9+/8Qh/cnOeSQ+bFZ7VkIX35c3NjT3p3aSbsb27
efsG1zlgsGZEycx+HuQsigHMhPHD3z/TfZk9mYtYHzBCYCVRUZ+a/TlrZeOxuVIwGEsaTOtSPRbz
4h4MuXpAWsl0aL1Ev0+89fvfX3h/Wa8vvDdLkH7sTpwv77czXLzKWXuoiqfhMKp6uinxoz9fJ8d4
Y6a9Rs8AgDAG2E8wrDlYV7y8VtlPuZym1YibXEdk3WeyCnFdG7jrRWpllAC5fc3sQkTQtb0DTerp
4BRuYYckso4HbOT6C7gbW1Ssso9XltyLKs2IenFH3H01Gmb+1OaXHRMkyFazDqfckMMboPRP1gt6
rhB0WTNo3p/KzXwMuQgaXIzYF71z1BaSJhN6Jm/MsZ9eBfsQkyvsIpKTRzXUtg6AMhqx5vS3/ZC4
d2NSGG8Muv2XnLx7dsd95ecKbAMne387gGUu+kSQsrax4Obqiy9rE4cxdb4OHNP/fqT99JYoB10a
ggABp6TwJreyKRmkEY/kngT6aLnn5UYe1d9f5Ucq3OlNga6zGbMMAuWf3FRDFFBfLVKP9UY0IkQZ
3X8iRwxEECDE+6KVdfahzcwiDxcL6zagxGUe4kqBUQZpMelIIj1j+N5ZSyKDHpfPZ8sdtqc56VUZ
LF6Z2wekEH0ear0tqrCHYp2f4d3HvlXZ0ybx1/adJ1FL349sa8XKjP8gum0tQ+XU34nVBHlhN5/r
OfG++TT1ng2Ov4/K9ub3y6jlNowdy/5EUkO5BKi7xUc7HZAOIH8ZjUBHrQex1fRgr1V2SpJzjbPt
O69UuodVEAXcAV1n+1Dlc/kp7TtSsy27NlWo9HbrQ0N6S7OLZYgc5Yuv4vAfXuu6mTc0RqySqnAC
J4UfHOit13x549W8Gm7QZllbwZvYZ1FVv5z+vlfJDd6THnMqcw/mQub4ohG2OwzLW8ZNr8yOaZ+D
znEoZinlBHZqca+LqS+HrdvijHNQF3Lk2845sTdsu3Wd9+dLXygNc8CsmKJqSp0PZI3IL2Y715dT
3iRTuFYzAKldNu3XX34Ku68TvRcsjhioJ+NzWTpZtEiWoGp2ZugjhozoHRqBKbu3sPfXazvb9J77
Ab2G9f3UJIu1LyVIOtviPjHmA+a4dqzp3gxdUL31wF9vm1xqP7uzie1c5JMKeNJHbfRaseK0mXDk
NLpE3hubvUIntVPtDr8uUnfS1cK66u8f5+tVBVACszj6hPhNwNV6OajEKKossZc1Xmd/uyjb5Lsv
Zv2touCHyuPlqsJl6EXjZ4wqA6Xxy8vIrRn7xfCHOGnn0j92/kjdWtvGVh6sZF0+26KDOqy3qdUG
zug7H1TuFTrPYXYg3nZDkkRZS/RtpERdmAE+t5od5KPV5YFhzEZ2WHwpzAP7/mIfMrF0j4u/tVk4
J/lSQE/Gj+FIUiBwVVf7Sxen1YAOXWA7fGiqZLWO25zJMlwGkNaABR8nFCICijTMEzCvG1nX5J6s
W+UWYS3M9I9uVZ4WSk9lXuQ30ruCgZbaRyftIJK6PXnwspzNR32aujRQc61RgCRFqg7K6evykKR1
fu9AIK5ptqTeGP7wcY+SSU/1wDIXzwqwHOmfZW8kVWQZqyODMjHrPzpS5x9h6Vf3ykudb10yaQ/w
0fSS9CVpPLidYXycrMlDiiUbErGJ7eqaoBta4UAJNudruzJMuMJi8W+bqW+TwC/dQoTr2rpLPGRd
hXWxq23tFUHxON/NW4uMReXalNJv8ziKddLz8xtOXrWO05irHhi1pkHScKa/75RX5WEpLVXidrHV
dbDlok6C3MJh46xzZFYj3jKTIqITaLyz5z63DnNlDvJYZ/30wRKZ9UQbdMSXY+d7572jbhzyoKvA
S5k075NcDpd5tpnbobP9Odv1YK11NnKzTejppRMV3lJ7gS1S+7vfJ47A90assMrsLLXIBFuNWzWz
wgZlPusfSF6x+5gSJPUPjJT+vmo11eKgbxCWZGzmCCLiZP4YuGuhHYeO3mOAjaOWsMhv66dyKDse
mqcxTbNJW8nOkgMnMeVLpnCe00iqWpHJkMTcFjAz3b6otFszDq8eRdq8lQMR8ulmxXJQ1qNSfjVR
eOnZyFRPZz90zMV0CNOasu+N1dpXppjzO3qF2DZolZffVZSf77y0q6gDfXcPme48UHq9MOTXfpvJ
KprcauaGtCFpQ1a4GfvwyVIXbVaKLyU0AJpZgH3cT+1v9iEt0vW77EvxYM7KcbFPNw26TqOzztHs
UtmHBKOCMhJzk7Eytd60HeHVDHWYjKl+pxwNUbpDiz406wyAYpmzZAlqz1ugupAL/91sRfIZb5/u
U+OhJwwGjkH3Awi3FZo+Z0cY/EZ/PTi3rkqvulwmj7PstO+ckIYy7NQ0NCH2qu7zjFLgU1FMpnHW
+5W9xqay6vqycuxxDOa86L8iRxINaXSZl8XmlJV50HuquGmg1Baha6/ek+w69ZwDqdzzdBL0AQyd
JdQxOX1u/T03HEm5Rtw4EZlPGMxPj+s66/KsxRWZ/+v6aoys2rDacMKuOQk2WRaP4IV5Feo0tAjp
Rkb/ZfABNw4rYZQimtaEcVFWIvmDj+UQuabZCcp0LrIwF517gOnnUIgLzX03aisecaIovcAyhvGu
siR2XMRnugzGIdsd2nOfdzA0biYDC/7ppT+bSXee4DmuYiaSf+uktkcU2LLSDLeNtk+DwTHpIuZY
3bkBWNj8SAG09QGvcC6omgzr0mud9Z1VF3o4FxYy3Flf7Ytu8w0GrZF588VgzhIdK2eeMcRBNa0D
bnAmEc51hktNOPl94oxLE5VNJUhNUbr9kGRJfe9k3eDwCluDwC5nNI4EuCd3re8g9XHpjFBUYVTT
HQabQAHNHxsYb1N+teF2+tjZprHFjitFd9GQKdeFQ67w010Hf/PDXJXZ1Z7RwtiwAUXiVtauirdl
bJszNRWyAb1qvOZYyl7BE8lrSJ5LO/xRAdsPYUYb8cxLUoLaecaYttfDLK68qUeAXZmdcaNDa3LC
uS6ma6MbcPCqSTc8I6+SxbMhNi+/IPg4HUkTyWbjTDiKpbJDGvLYl0X1NTO1OT0Tubek8aiKJj+r
sKri9EM1a53lYvapTGXGilSkufzMBRZwyoyiBLGpbzwQc1HSgu419v+e+quBqqqtZYjpuvlxqwkF
Pesxu9SPpLiaWSB4iyUvJkdUs/j1IgJrSrw2QMw4/lF7uY4xQaGjhmlce/uDHGqizLZ6NO89s6zO
rYkOf5DPXbsEloXe/lC4aT4cE9ZgPTLTydXwT2vdhxSbbyfwja6/7pl07oXrSk3HCNyuqsAsmuq5
yqceWy48gT7R4u4vW4xaE8hVRg9uKV2q73WT613ib5oi86WpWbr7RCyBWxQIpQvNbnjNGE+fV0si
gpYzwNnUuXq4peMVOqPhTs2a0OONCq4ITFK9hlhIqXgE+DsQ7pXuQZR0gac7O1/SIoDelX4ahFZP
oegVjHd6UMWFPgn5rQVT49gmJlEEha1TV1P9ajKqiobaN1nXzghS6bR5tK6udjXVmHmCoojsk2WP
zvW2dnN+xkppLZHUTLaxzCh4UMqunXDsO6M8T7piuRNTMXyq26RqQ6t185XFVJSoo2ZDJtEGMaMM
2nkWKmLCVP4hrdX4tNFvOMM7evUu5iwvj13P3hEVLqXpUylKZzvk5Zwa51mjZZ9dXdkysjJhFtFo
pGSMLbVxNi55Gw+5RGxlW2VnhM0q6yueZcHpK2+HNsw3LZWhiTPdzVahL/1irwuI6lSOzqPshfWc
+Q6SVmeoZv1QjR7G7w03OwWFwS4d6F7P8jC2znBb9n33PHbsdGdYB0LRsoZk5UjHsjs8p/PksS3p
ALFNoq8fDWupn9VmmBQFXb/aj6XS5q9j/y2rYqOot2+kLXuflmprqOMkcO+SjNAxTHgDXqAp1+ki
3pug30n64303eePXcarUxxbz6iroEOl+yBdXfeNUQlEnHUPOwWoOFHU2noDVw16V3GfTqmVnqsow
fPSJuFIBFH4EGL0YpznE8mLJwm3ZENXofq4e+950P0pPjH+UXj5MNwj6m69IfUsn9AbD7YM60fob
dxny72JszD9My5Z9mNpJ8p2Fjb15MG3AFqJS6zTg9zTvJrsx3pd67T6obtVhvtQatuu0+qsuWljm
tIjZWPnnFE/OcihbYzl3NoYTtNl99JToAvAWyZCIeuno3hORVVbBkskMuSSWWPd6W1lpNGtj80km
pXguEeBROhfKf68JM7PQ7Iv6eUh87bbp1+a6mI3lkCujXA+N0dd7QkE+PdV1231duxENVp0kcnuc
kaAxJPIle2hnn1LdTUvDJZUQZWCgEuwDuYdyRQHctOV7HlipLhQ+KB+yVssrFAytJm+2rje0SOkg
kpHLei8DgCo2pKLMhXsmDQOgEheFVERVOpo5x5OhLm712Vnb90POohEOvWVvUbnocBtZCcZ7HMN7
GTa+u45BzVC9afpev18rzSE+Qp9Z3ii9mjWQQJ91YGQEoQbeVPhrUPrY/AV03UR6NH2y28h0W/o8
oIMrp0M5eukHUmH9by1NJWhy7pJtwQjZ7aHsHKJuRkfXPtfEjGwU0FX2bjbZRYM8B39aejvZAjOD
FhMsbdq2gZbwOpmOTdpciNFYMsIglHVTY4drng3OlH9fxmbiPG2WSeQXS+2i6Vr2E0dhGWNIFISc
wh4HTe1iJmQqx4LByx4Lt1I269+qLR+I6V3V0fe2cT3UnP3IPNSdjg40QaJsM76pCSBLZ5Kxk2x5
c+wg8F+Z/TiuUWkV4MNb5ZdxkpvtgG2cJb7vUcrUonPjifN2apdvMCtdeVHbVtoHg+YmADJmWocl
uoI/LKtlJpWjy0bS9tMy3JoE89bHtJ8qP+xnkZeRsWzLh8Yap6cEzmEalpPKhtCcR/mU+3mfhlAS
3a9NsZFtOjXN5gRexfsLc7KqRWBrY/9x1OmGwY2qvaeqnTDXQzwKylTXIr3CX73TDvroGMXBGmRG
ehs7sxUs8MDTqHIKPY20LVU8ni3f3fjScqvPlFkjUTBdVeSEj2Dccea4FeYTszMBs6ZFa803uEQ0
850aXOe95mIUE5prvfWRtGfzCYrJbD26kjN7KrChCvHeJIcIDbqfBcB3qR3quVU9eNrMzguA5NAu
STyQLXxlMbNDPrJCJwUrC0WqOv3YDZVlfqrID5lutGGQXoiFUXOdrWnXnvvlmt3UVBVOMJWN3QSc
VcdPWPKMd71BKnmwbK0oQl+jdA1ZB1CzbcKckrBxRoxPKpM+c+B1a0GRX1TlA25MlRVMqvHJyRym
YQ4cTJgbWhT+MJ+NDA7vLPcJvwi9NFPZpdlY/npJHUW4gisN77zqpA5ZrcFvNawKt3+ojHL63pSs
n9Fcrt27mQbSfT2VHBGKlDPkZZEMFSsNogNSu2Q7Zlea1Pol8NZeKiIj6xLH7Hxhfi7Z3PYBzjz2
E0rxIYtKR8i7ZSF25KhRNJyVJQ3GQ6v05PNa8l6inkKwDL2x0+/l1FFiWrPeFgc1Ka3fH4073YNR
t340ltM4BN7md1ZQNBYPbrTMVFJ96u1ExbMw7MCB6JLDjRPGZZmzTF1kqh9b6pVUfnQ1fczPS3Q9
nzwdE4Jo29J+i2q/IaO7mlc8EKm3xrNxAiHFVDghb3Nc3eW5xsrgYlCCE67aiNEKkI5hzKPLrk5Y
3LxaBSjf0+sBSeedl0nn3tQ8FnijS2v9sHpdYgbKodYGai1KFzAlz3yuNZUy9DPPl4G5zfpXT/VY
r5lyGb91BW2pIwKyJG6XzU8ipxmar9Ng9Xr0H1amWkmi2ByX+6m5LU1KzU5b9LeyJHaU7iUeBPsd
YgOWVYBCCJpf4kGgWXY9mMWMjUsFEKvYd5zi65IozvzaJ9QhcDHfIoC+hvNcyBu7sgWGPxjOCdRV
TeSxjboYoVQWZWjUhRa5cFdCDLV/WUYDLxgHEtZF+gOsridwnrkNYkvEuMY2iRJBTt10tuGl+8vY
3X4VaNmQqWk+nWaoVEXdzJPdARpKbTuwmW/BZrS/bMCz3wt/9vBj7C5OOQdp7c6uMTYr2OfiBIIj
dZyPZLBtg/aWSetP3hCGzdC+8PjdszlOUEKH6HDlmRVgZErvnv2DisBpvQFuoHjLz+w18ElLGYk5
sC7KtFe93gmC0WwUco3zVlGhTbZ/m81Z9e1X4VWwThgUHqR6gPTTdqiRq7W11maJe2Vf46HqUGUO
dAt+fSS4zCc8rh3MGIDHX06nYp00JQ19jnWkxBC/Ubw1+vpWssLrfhfZ1GRoIp2kTc7S+PIq1BJD
lhIAQPjXVFzXRVbf9bVfXRiJsOKu9aw3vDl+wnXYhR7woHffDIz1TqbRlnfWJkQ6x7NNqKNgx6l7
RdVmLR80fG8Cr+nssMO8OxAbh9K6uC8cTof9rwZeCjRj1i7btPbOJczOlzfej4pKNTVHVqtiPs6S
iK4Gg4tffolcBackKOrcsXHqqVGa6KlSa2Z9ch3k9L07UPYSGPT3I/LVHMMllYYlEgx9J6+ccpaB
eau8TRX+8smsrouK1CBWY7EfE6vw7y/1aooRYg6RmL7gD7ec00uNyyjTTVV13I3uEPZZk98NSz7/
OcX+8wWxbPjv/+LvX1u59kTujid//e/r/Csxeu338b/2j/3rn7380H/fqud+nPrnf1w/yeEf8dR8
exrztjn9zItfwZX++ibR0/j04i8HwnfH9X567td3z8h+xh+XS5/b/V/+3/7wH88/fsvjKp//+dtX
BI7j/ttSvtZvf/3o/Ns/f/vBxf7Pf//9f/3w5qnmc+HUP319al994vlpGP/5m+Z4v7Og7pQ7dDcw
Xnf2zPz854/83w3HZBHEd4A1Cj7+b/9oWs7m//zNMH9Hcge9ePckQNS1t7+GdvrxI+N3+vcwEYB2
BNQfmOL/67vd/bnL//mCeBZ//f0fzVTftXkzDv/87YeP7b8XA2xdMIoNVn5siCCpnEzzFTaDlm2O
GSFM1b5tncpuyp5zwKWSxJ2VynSi1iF0Wkp8rJpN/7Qhi71Uw+L6ocWBc9tdKKLVaw3/kIOk3+ea
s4SbAfU/sOcB+MCWQ/+QGoqOZJNQiauidY9G5g/VsTFC67tSen6+NZivwxNpQ0yqIMcUWBtcg2Jc
lj0G2p2Wb5/gW/ddIPx5cA/6sEWul1lHmxaJCCt7tqqAM0ZVR8DofRauqscmZUymN6Qhp8swLwtk
Ei4U8pDdycF8uRptbi2SZWjNyK/EebaRDb0M7+3SXUK/rv9ibf7/2fVvs4tA239b2PbZ+2J2XbfV
t1Y9/fvs+vGJP2eXpTODCMBiLtCW/+GZ8OfcMp3faRvTp8dIBMoVMPK/ppbt/Y4KiQQDJLOoEXBU
/dfUssXvBF7tDj/40TBV+dEvTC2Drj2j4X9PLhdIQiCBIUMZyggSi1NhX+d29pRndh4Vfn+leSpR
B3tYx/uihO3AeDU67cyS6Z0GGYB2mmuAKE4qpIQYb0tbr4tjmzv6EEM+YmaUXjaaR2jb1scxbf0D
v/Cb1YspQCnWxfqQUd/Q0IzSYREfdGPpw5aUYA4fyR8FG9/Z6ifFu001duQ29rVwNP+sKtPhgvC6
KSC87rsp5+Ua4e2DM8hviWkrK871BeQOZfiMIn2YlBEkXbfZF1kOrJvZ5vQe2670xhbJELlsoPqd
yNuyiYxUATMUemISWdeBgH1tVa5nj9MIVTGeKd5pCXO+aQFSHmlMfM5azMACzSIJJsjS2aojv0tW
EmGUrx8NMA8ZNKs2hSbquQ7UdAXKcNr1Wpndh3Gttf7MxFninWyHdDuoRUCDwBEapla+5OeGNtn0
2Qq0qqLs0ttiGN/TJTM/etSeV4sz9HSVfIMf0vsLyCrwOeUNXYPrDK1ngh+xGFdPVbkKwMlWV4ep
a9zbCkytD9yFEBOQv+R2yGr5xWP1DGpYK/gzOfZxFFpymzac7S761BfvRQ0B4Qh9otYOmZssj75m
iPvBrsYqGKFfftVFU0TOyssBZukGvO3ozzWESxWHilOMGxA1OkHRcaurbNDEhbJTWwtEJwj59G1M
MT2pvmaiL8+LiU543vfN5zIRPk3c0qBW613suxyEuWosxWVW9NrtWEpnOp99DoDuXIs+Qnf5Ptm/
/OQAoqcDtNJhLUmkMU3n3erfAaOloHiN8qNyFMVnsyeEqqKNVQ2leV2SLSnAE7r8aij8/EjOfIlV
uzOH62YDrWAuF+EH7QQpXfSjQqsWmDqH6G4opyAZSDyFroA3/oTl+lBPl0vrfUwdQtKqNZ2CVYdX
LJo51mDpx6K3I7q61065EkpHbXdo3SKa5SzOfA3eQgn6HYyeGzag0r1TxCSCZaDF5szJ2rlPEvPe
IePoiuEVWb1pBRUd+UO55Qaq0gYMRN+SSDTbp3TZTFRsjIZsW9czSckadWTWbI4PUo0YDgLSVgM9
CDuCwJWfy7S4msfkwi/vMdsW52vS1RDHtglYXoioScbxwuvQfzrWpF2M5lwiUPEfRLb2Z5SPXQCc
bkaVv4xHsVQfjJEOwmiCZGrSfbCcZQotTV+DJuWD9WKVfpiWuh6kg6EFq6uf95Z3bUzORTHaV26a
fRQw5eNkMEPydkJTz0N2t/c1b+mxy303nvPxXaV5320Q+Mt5ppWz2sXXdatDC0Aw1I0xC4Zh/UjS
+W1ZsbSYRfns2e2nlYoWGBtHqKFe8oNrGWHVpV9IUAG7z0w96OBUXsKkWM7ryXleDRnC23DDwUtV
lM3adtvDpz8XSxbltVr5iob+LKyqi5d+dr53Yvpc++bNMhvbB1geTqAvon3oPQN0JpUu36PLw4H5
910kjZ4GtWMAPk9qMY/oHeBiOyXp9LOoFI3+to6gGtxs5AiYIbM5KYOsWOzs4K2qek9TjDYQVFKJ
6bUqx9vGs+jllFdVq5Ir+vDgSUMtDrQrzxarLkNrwu5Tadu9tmlemM/p8zTL9qLKxHzUjBwrHd2h
M7eajjzK1F1vDNCIJysxnMuu7Y6VrLKQFoJ3mExQ3et83iyCbZgBH4R0tioqNHDB0c2hmGlYxlis
RBbO37XbBRa+sQdTlMU9Iwc19zaan3DL8/C38NzDMnf2fT0MtNvrUXoXY9XLDxKfUFbOjLUXGYjy
vUMtC/zSzapjVHnZECxkmeqHue8XZGw0EyWTJW7bzDiv7Jy+yLZUjH/aOOCZrWiDcXCe0jRL4o30
goNJFPIR327a3ntLb6NHS/dXq83sMAgD/kJVt00wJjhBw1vvD5VaEnZCOrYY+Jk3svPllVYvdIXH
cnuXKkJcJ99KDr7OqicxHL8CEuujtLcnGcJBst7lmctuscy5LaJRuflnZ93cWyQUfqyLurymSZNA
n6OlyLy8Hsr+j3k9J1ydZdDpjxailKx18mvpOHcg2O2h39uPSaW2y1Izq1sPQjXhsQnRcVa7lFFV
bknYOXYdeRMFs5ly4I3ByMkUlWHfjdrHJkm1i0wf2rsqNQSNtDW524gDp+3fHBxGkzmNdgCj8irv
BGO1bm5rtVSH3q7l7SS7mC5cZKk50quK/Q9NvYDwdFgzZcEoLperxOyKuJkmk2ph6ELNGPfOYPou
gbvguuKBbuuX3FstGvMK0ozr92diGVz4NLg3gGYWfnWQmXmHboUaOZM32MxBavHlhVXZ4/m0aPZD
UXXfh9L4rgyjvZJwclgGpiZyjQ5ScnHjekt21rWlcxSMvHedxk0HQtseGmVNAZ3/7CoFhI7dwTSP
vlPUVy6RFneNUxcXnlim86riwZt12t0WTS3vtErnuw+18cXwOidoQW1jnTYNITr2de76j4je2090
eLOjM9iMx8n80GvbBgVGsqHlBdSfAQpbYGXJcYI4GUx0H2hJ9ulDtRXph3UZvgNcl7Q3Zshe/8Pe
efXGzlxr+r/MPT8wh1uS3Wp1t1Ir64aQ9paYc+avPw9lnxmJ0lFDBuZigIEN2593KFWxalWttd6Q
9x7ST3G5DiwU7coUK+dG1w/dUMx/ZRtsSMvCE71JlRVKVumpTMuK0nMUuRh8Vduy6UWwDnV9lmnB
Xkl70wnEYnSUIHimX1DcGINW0wnsi50u5TDU8XU6FfGpsDMp6hFEatOVmZfNFge/asNX8pwQ7afR
JmKZew+ujV2IwzYXjWgPFhlEAMqxp3qcdqc5GLg/dS+rdh6Pog0u8rbIjbvIz9ZJpSBeJ1USR83K
Lo3Oo49IB2jVBJlx2/dWf5HxTL4IkuxWMsPENhQDyc8JLBMX/UEYsQ8TfSQ6c9HKdxVx5do0/WE3
FVG9omQx0GgxS/Qm+8kIH0tFFSS34XhoJ+EYFmBGvOy6oTC5onIN9CeFE7YrpDDN3aaK+x0nKSlc
Xc8TGufAF9y8snCVtPIHqRfDMxMZ9f60SYJuJSgJeOVOAXsDPZDYj1rCYZbGdZNmyO/oLqmX9HNM
Ww+0eotY+u3YCNpG4X7fUcgq7Qqy3pWFaRAeSHXAg3MM/MdeD7q3TtHTVRuNIr5aKdCqwhLi86lN
y82ENN9bIWXdASCLsYvLKDzxBGtcBfzy39Royy0o1+Bt8vXXKJ1bOLSkNlWb6mt/jJu96Pf6oQGR
vTII/UBjKP64iIOCkikVz3dAtsmbUe0QLKCZJJxVHAbB1RPNuImS+YNHFJ9sUUmwN1IzDRk0y1pn
NXycVaNVgNk9eiynmJMNu6HRlC0gpPMBjMdGNWaTa3JdAlQzrYsuVs6nqpT/xHqh8RPl6U3WTPUb
hwSnLXUSKR+DPaBhCn1kq1fD/YDzR1RxlzcawZk2lX7XlB2QEdEoLnuzeYlAg50OCOXsIyOvHYFe
olsKuYwoutbeFlaerFUzfISjNayoMbRrs+tcPzBv6e6tc8RvUVTdAswxHbDa3kkA3hDXltbNpniP
vDxo0FHEW731r0u6YnoenHHhkY3I6hXwFxcZvH1ndFdze7jX/uKD5pg0k5JJX3mS92fyAh2Xr/oy
M8WWPur0nJvCeZjUFehzuV4XkTATOU3f6UXePKUsrdCf4tENiLtWGzdLq5OgmMLTrO7OqkgpTkyj
9Vcml4mDD+Tfoq4feIuceqGQ35KO+CsB8NGd0HD+jEQoXXGUt4jSZi7IIunC63xvNbRi4gagFu/z
APzlGIK8HafM2oR6F7lIbYR2owwviiFEttZnGa1Vko5aS/hRJunPYGH5MkoI4xJ4VmGrNyc0VdBp
6FelCEhZ5NEBi6ml0w3vPK69Nyrp2zLwrVOP5MIRACpfB1RmTsdeMu0BlL6bYtS1bYBMwhr3rG1b
9P46joA35KBdnGnKCmeQPW+VGH24ocuwFQZ2uRJ7xabTpmzv54IPrlPrnFisXqRgVG0pglUfK/Wq
0sA+0uiK9zO60SkNMhlgoGjEFKOpO2PTP4v4n52lgqBcEJDvs6asrrNI805QAuDBNcbJ1hjVzTTl
g8tv4l5PmtLteDbvC9bcrqwm3fp+aCOC69uVMVy2tWlt8l69SQLgr+pkbSrLcHOlBTeonKZeiS9C
FQ3Yflt3wEoI5IK+lyoUPVO1o48ysuCV77crcEQKT+WhXveTQBjNscvSAmHaYPvzIpR6MwNyQ9cY
MnOPoY53AVP30dSDdCMSpMFjukGlrLj5hSA4Q9K43oS10qzJogwH/mF+4lE1m3QlWGkCMLpKFcvN
QCrgVrJVbZKxuFWVqXXSUug3Vt2sTSsIbhMhTp4s/yw0kR8CO9ObjIR+WIbIrNvovOG9KGhAnXoH
rvpujezTXur5i2u6tqPsbSyfTyIBpu0MYVW2OZ80u9XKiJvODxWeKuUmN3ixiX3LK9uCzcjvk6UU
NXVUNatYuUuiSLKbqI9P/bJvd0Lb9LPKembrMaqIDQ8NAxZJLGFybkRrOTaClUGfGU21ide3ldxk
vrASxKJyvdTbVF3t2arXRG6dZc1K8gsY5VHtYpeeuMhGx26JSOFaENCHmXCLsgeVH57Ifypji6pk
TbaNRuDEFAq1zZTVGLVEgENkKbsck6LaxFNrbIK0wegjqj2e2vp0mrThVToVHEzMxNNpVfvZeBoN
YIXCCEOZUIj+DoFyiU51WusRgAEx2vRlGmziunmoCklwlBRdaqbm0kfXXSCZxd5KL9rutSeFpVKh
zYgmCRUVdBsljyu4eIj1bnD09Amh6HwzyfmmT3qKO13hiJn+N2/SJ8GQO/4ICbKctrdxDo0iJ5OI
a9UdtbO+RZbS1O9RhX/xfCtcjXWduImGS2EcxVROh7N+9Kg1BtiH6vSYBF4nJOLVdKoUHEokJZHL
4Ty4QSAOu0gamnWX0FgXZbNwRgsAqtC2DXg8teM85+NcJy2cqZVll3Q33QUiitut1lw1etI6UdOd
S1PzaMgjNl5lfz14mQrUR+jcQVepNoWRnc3CK3Ee1lA2zSs+Tr1mFXx7pJwC9NdfJeZ0Ck9/FVMh
39DMbCgrVMALS1wXZTOQNkGeQ0IHMzTZot49cCDOQz/BzqHdNDKk515GUQyyleIUvFap4jTlyuuy
zonSepc0d6YVx27X1f2lTDmLgAceBMjtDlcEQK+BBeC9HKdZpFywSznNd1I6WK4QCLxp6op0Bfqe
hdiKoF2NBOhMrLdSWULhi+LKHYTyEmjMRVr0F37SkvtxeZowH3Iz7R3PM/pt6JW+ayDGN1fwdsga
cABafRX6RF/YyzehIp8FlHFsXQtaVwA6Cdy2HJ0mkMxVIE7hpiQFd6txGA+S5l0kFTfxaG1Qgyle
CjmqbLkEGwZuI9ogVPfW5EnjRKUYgQ2OA9fCStfOBWZTkGbZbJsZ80FJKAEcF/RkGBFrFTaqsJUQ
XN/i+aZSaxH+SLDqnEmllWfMgCFEARI7zDGzyaVRBhQ9KXagS8BQFTDmuNQPFx59dNfq4XORa8Rn
vN7nRFS5Zswr02zXI6j2M2OaBEog0C08AcxTCrvCoZ4OLsc76xOu7Vz745X1iRYJh5REfIOpzUED
8WKTfh3QgVB2dKFPx9S/MvMMGkqabsemWvuaf4cK0F8RcsRaSnLFraa8cpKuo9FQVNlKUbHl8BJd
P6n90c3rexA+qNDL0fWgF7U76ellaY4vKN6+akGeAZvXRScIsFuOitLEtpCbVKtPSllxs2E6B0W3
9yVjU4vZFmzzs5lyEUxj352M/tCtAkBqVDLa1I3VKVtDcBuAexigfSfpUZGE7ETFNZZ281MyygI7
PfLdgbZlUVyifz3YkYba5oSWvwtm7K0rlQykop8BQeyfx8Tb6cYg2wocDdtEaM9tURy25cGb0Oka
DVcxlXETmoq1bjv/OVHwGQnAwclqua0q5aSIZFDKaicfBq82nJY7HCCZf1WHMZeiKTzCFXmim31J
GVp1KyMJ3c5v10Da6OT4YLCC1BGi5kpoujtqDr0NuhfUThYiRqBDz6BHqtryOHIJTYjjAiG+aDrN
GYz7Mc/fKnyKSP/pyHh0qS09Cx1fNpJLGFDCWpGwRQ1USimT7LvUhMFgYVCaF2G61uF8rfVRIn8g
pQwQufGFaieGzVmboKQpxeXrIDd3flWvh0h+HtO4tmXPJBVSkRnQQmMDqo5CHuhjhzu6xMIinZxu
NC+ScHhSNOulHUk2h9Y4xJYJ1stA/Dgd4D32PrRBweLZmBhUKz0oRk5Gz3nMubkALZ42vjB3taqD
WYuhjR6Iv8oVtncSNdcJdRTHyuR8Nc6QMqGJZg3hsnUGiTIwcCPJqTwBblVS3gq9+BSrGDl7Q6jc
wCy4IyWz3KLVDVuJo/MyF67zSX1qmuyPkSHQIYGP0ZVusCXctCEsBJ5TGHJld4rxF+dtIGRNMWMp
o3XVpxf62CTugC28S4E6BK6XXQn8QYq4sucWMRZS7OZM6yiI6iOVOIajmx6NNqQOfyWO2CsoUFB4
h8ci7T3BZ8dDhsczlH1TCn9VLzdsGV6Rk5mUIA0F7xA9n1UYM2olgdzcx7LKBa+QdZP4wAt8U4Ve
JdYB2K/TMnFSj+e7LwqblsIpuSLhzpJd1YceOiFY5hSYwa6DyGucGlcUwHtWST1XeDOi7lQoqTkW
ILR06dIb4tPKaJ99E3idjK9EaMg5qM7gAndVuxKCTTs0uwSvCXA5JdySpi+dnGv+Is5zb4NEAP9f
FonrtOMMG2kwrgPRtFYW9SlHi/JZez7rHWOIDzOOrG2IN2pxGo2Vfhe01Y4M64XUuT8JxX03dCeB
VV2Gvno7xKO66zp/rhZ724F3c51Q9Qz/SEW0DbTuoYW2IZXPoWzdm2n71Kmefpc2wCYMYzK2ksgd
k6veaVMCIlYJPk4wIj0ei2Nhl8gvu7WRbSRzOhka/Q6ZxJemke7iqA42tJNcVsvcTALXfP4KVlQu
wLb5ShK7cjU+NVWt2zD4HsgTAfwN0GKEcjJtSlix2/go7bH3XUh/21ov/uAN0ruWHA9bkybWSQy3
8FSd2SZkEPAjpP6ip4z3HE088sq0ugIGQzk+uTF75coshAegOSZEPCFfyWJDXwJxNkfTpr+B2JRn
XifwHdonM887B56AaIsmLCkj8OJVEGoBH3DU18NklrYpqNWOavoOIPYOicF9BnjJCY3pMZ+gPcs5
jAV49ZKdGmlMmBPKV2PqB9zusO+qdO0CAY3Irr34amgbWjGqZEutf5N76mXaqpdD5F/ywBtWXS06
mtlPmyzVLppcwS9LC3GpEwuVSwY12rBv0g2AzQlz9Trk8cMbTOulq64NJwYPQDgGkduGtat5PIfE
DNxkVFixG9QG0Fe9h5xk1tYhoBgBqLbPL3KxpPMJ9OD/Rse4eKUkU72+NgAy/h9AYVjgfv5nEMYJ
KPiPPeL5d/+rRQzY5h9keN8BdAgufcBfzL8Crgn9RXkWNwGr89/gC+UflPgUJOSQ4pm1RvnL/ht8
ofwjIx7MTcWvqaheyL/pEC/AF2A+AGFqCIKA7pPAxy6Zub6IbLvc++lFrxXNDeGg3XiVEr0AlqhM
Dm6X3Ye6EVgb0RCT037qyxWobsVfWVGkQbZrxmoTymfhGOTDqmxi/5BalnBQxDG8oAMj34+Q1G94
1XhPeJYpK/ClNmjc+FzKxbFbD3iGU7BTb7nc2l0jdMJBkEvFDQdvuEWoGA6aSWtpH1RG+ccTh7UZ
d81VOMQxHYNK7SDCk6hBENEmc5vKBWl03hDxwr4v9xqYSfNf+Kn/v73/lzxLcv3P+/vuNXud2tfk
ExDi/c/8G2akWf9g8KfPrgIimF5jVsb9N8zIUP5RVAOr01nvWgN7yy/9907X/tENmb8H/CKbUZl1
+P6908V/AIECzwThyh/S2enGb7b6fJw+QCGAMFFeBkxooQUGDx3R8s/AGTFL2lTATMi9uyBa2n+f
QvsytC98+zywzy9fT263bw9/t9cfFuk7dNOMXvo/AIyvoy7Ag3D0PC1FFdJ9Ku27q9y+gR5oP/AP
L697UsX5n19PVo/3z+e7u/P98+3b9e3u71VvH/s5jvwYC8S1mOL2gGGJ5+b5nSRiS3z18zzf4dM/
zXMhhyUP9Ia1eZ65/XB3hSSy/XT3cLd7eSVRtR/49xN0cPvm5eJwevF0c+rbpwf78vRwON2fHw57
53y1PzmcnhwO2/l/rbbb1e7p+nzvbK+3zuP1uXN9vbu4crZvu+vz7ZW7270d+flnzM9P32mJVkSR
MjeElp//7Ons4Wq7OXu6eNo9PJyc3OzOHnx7tT/sVyfb/epwuDhcrC/mH3F7dX21u16dbzdH1nJe
qx/WcqnVlINfKWrlfS1f5m3DWr683Lxe+vYNnW6W8fB6E7KWoR3yP+lA2YeT15tXlvdmmHfzPb/z
vrAvHwP77fnx/O3v4/NVYG+fr9hdj5dv7K6r67e7t7+5DdSEXfl2BwvVfrja7x+f/+7ergP76u+R
9VXmff7TnOb1/6DsqcaNzEXHnNz1mbs5c+f/Xtv26nS9PnFsx145/IO9cTfuz4v5roL608AL2DIm
x0BePWT2mSHb8Orv2+7lImW+LwAx7cM5a5XZ+8ft3fPl8/mRLzmfqp/GJu59nHTTz/ZfdO3x5N2U
+n0oPvnxZRjQgy5a+Gh3P0/1XXxzOZyOyhegc6wMkJ/9PJxuiiHaKAiow7xzWxNJyxRMwB7e3SaQ
X/zBwDUoXfVK/DQNzyFqGPSb1O5eRcG8U7fC9DzGt/1w47dwyeQjcpPfht/Zw47H7ix1svRjjyFy
kiwGc4C4eaG5ah9C++Xl8nl/+fx4ef73WrTv/h471e8ill9W5MOgixWZggpJhI5Ba1Gg5XRvGDD9
pN0wXpsWBfjGczNzJzVH5Oq+3DQ6mYXIi4pHHTebuYiFIyxgX2jLyc1LH1CaFEJqpFjnuyNQ8j8/
f/TlWGDyYVCDuOOqBKO31H6tup7MrQFzF0xGd1b3o/Lcqb18qKIwvfwPhkItlWsaAXVl6eWbwzQE
/xWZ+Oo207UGFTtyRoFmi55M6e3PY80n4+OHm6cFnpKFBLks82b4vJUNoNKtWhmGqza5dmHVmrdC
qyc5sim/G0XnuABknrX4xEVs4I1LBV4SDUqY7XTi9YZxkhnUrn+ey5ddOE+G57rBY56KJuiWz5Mp
tFBBfk82XLke9HWgKso96BYfVJ1meNsQj4PCzufmRBmbmjubNPyJMo3m3M8/x7eznZVugYIjILe0
FDLaoFTjuXYXCZPuBlZHJl1Px6ztv4xiIiorzwwrNJrILBYPnpqqmYEElOK2dUXSPgNx8r44Ztjy
dRToLjPXBftGXBXfuSMfrhMUK7o+oELpDqUoOhW1LzsIrN+SnyB+qJLMYTZ0HNEQk/v84fRaryOt
g7ed9ZK1DUrJcijDBGBLw2P6bu90rU87fjHWImhYVmLNdMDBHcF6KkF8SMGolXWzwZ7hNDLqVSKk
97nZ2CW1M38qNuyzFQ3CtUSbQtJ7XKCHlTZMz4oOvBYJxmiu2aHBdztEvwwE8PYszK+5ZcAV89Rf
RNUAwm7rN03rouRfF7TV8+EqUkcl34i5Vx+zW/4S4eaFQdlx9rKZJXYXC4MinRL1MgujZFG+bkzl
QTExm0fm5bdWQ++fm6waQSxUp0lZPn9uSN5pomDm4HpKqp/FeHLsBYpIzs/HcAngn0fhaJCFMBeg
h/PW/rB1cy8Oq6FUBxd5CuTmIuiWSd/J50DHOrswA+305/G+7CxzPutMSgGhblCQW0Q56HoiN1U1
utK+utQu2rvsrHqw/qogOOzmvtpFd+PldB48T2/hpbX1VpXbH3kHfXmZLH+ExZz7ATeBpOdHyO+U
a/FgXKjn+Zt+4m+VK8jX/SXwb+FWvKQMjKr4RrlQbtQjoX656sufYBGDu0BBcEcoR8C6ERXrbFP5
6lrW+m1eGuufF3wZmzgeMAvhjYLx550jLjasEGkFFsNNTwOchh+V0uq68jPx4cgo3wyjaiIhQWGn
cq8s1tRHDFEqjGl01SA9NUtqpajgPJgDtcaANnxWSY4Qb4PiVpF6arUq1uG3RlrilAlrWDBpupk7
zSofpn7dgiqXgl1S9ZtUrd1UOJNz3ZFEqi+WgDTSsxWM9li/NP2jJD0O6JZ5xakECnkS/8p8QFG4
n5stMWgF2pBOHNJpLp64r6nHxvIvrzGWF71NXcWlUjYRml0E5TxSrWTymC4cQOsFwy71KU+T1ZHV
5RB+jMYMwgsODDXRHxnspUlkhOoW0BDQDuqI0llXdVeIIP7W5eVfg/A6gCmHO52+iKMDer81YCDE
QyHYIsVmAivCE/M/mArrhUQzsp6UaKTP8QZ4uIZWctS7cVIrexgpo6OOrXkkyizzu3kuElWVWTZc
UdCv/zwKvAtdCkqAo9Tm4IP0iXVtKVFzNpRTe5LPoI94HOQjFNH5Uy+/0rt1EOGNM7A0fURHL0/S
hK3Q1Wa+NarqucxkJXSmBMUiG8W2GNxpAHLPa6Xf70IYvbzxUf/mBf4edD9EcU1JhYxqP6uqKfQu
KsFzx16XjwTOb844fsQ67DiJZxtp02JVTdhxUwXaIU59UCRa0m4l7vgjAo3SMjjOHw89M8MiN4Ot
vNQWFYCXQ7BMezeC0WmDlNQc8DA+IksoD8XeaNpBPKTrWs9kfosCxrPH09cako3a9QrbqTfsCBpN
0RurUJWOWHW8P+aWnxmSItkA+QAE8cXe8uV2QNHBBFGk1D7Yo6bKXrRBKi4QMJpjUewddL3LNhNJ
Mdm85NdX9QCNxME9mja0MMnZL7MuFgyDXHRYedZb/FSLEF+pkV6YUtuCumjVTYpPjs1DIVgnbX/s
+M5/1efJExkMyYQjSS0U6e7PW0ArTL+QQG7SqTbROfXkwW7CMd50egGCoMhQSVPEDerahwJE2JG3
yvLtxe2FZgJy4zr/NW/0z4M3QM/NVoxK10qzyUc5D9MUpzK6RD6BLQ/Y9+eo+2Ufss8xOkI5gUSJ
QRdXmiglupKMYgHysLxIhOahwN/N9ozxKalL8cgJ/hI8kLiFyYe8IP+JssHitScImOBWpoFwdmSA
shuF7ixrp/ZUb+ruUBthxwWDpTq6neb652l+iZXvI88vEpaXo7cYORGstqtq+nL6aCDRIRT7qi18
ZyqCp8oqNlme+Ue+45c4woizOLqE1dKc/C0WNlTqYTaxIFCVlegUI+imZsoT9+d5LT4fqrycUC5l
DoXCv95fgR9iYqq1UtIYgBmoQmnKHsG5pD7oqT4ozuDzsj/JgyEujtwBiy3KoOihs2PmMaHPL19b
mVb4mdlUdNCLov4DcDM+SblzkL2c5UR/nuBiGeexEGGeWxjcNSo36ufjgMqk7imxlLpYuEpXXoRC
ZTilxe8+1vso0twvAUyET9VS49hDClEr6j6FD4aH+gSy4rlSlOC368Z+wFee+x6xZ6LY4mhD6fF1
1LZSVyva2QBOqbN7mR5/sgYcVx95fS8TAIoeIrUALjJ2mTj3NT+v3DjJbVJ2UeqGaEyYp0ahUgnJ
fAVml1lpiXpFw1CzWjuju61fFH2VPU4FMD8QB+0I8VDK8gbHE7S2n9IqqV4E7FqjVzMTKvi7Qdav
kBdoUIRVQ1mN3MEz9XrXTXINFzWKrSPF7C/bgGc3BizoruA+j4rC4t0m1G1bVYFnAukIgrU5UeLw
pPiYvdwiStAqZhQKR7iUsxuU5RPU93OwMZZiOh0ivgfZbMOnEsLtoxSqQAB9bD9smmb6zS+3OB9q
1sxn/83KG8snVdlbyNkXfChliixYViKAhgi4ys+jfIkUMHq4OIk5qNfATVxcajookW4UKihGVikD
CVFn0dCedMl0GrEUniQKC9oR4vyXr6agaM8NauAzTrN7ObOGtWsmLUtdyo3lqp9F37QQWsnPM3uX
QflwX7PTeQZLTA0yOLUEaREjYqlvvc7yU7cEPGJnZuCf9yaKQ2JXTlupN4vrMplkx4e/vEZbKlg1
s64yYnfDiVHW/mayRun+55/pu5m/+zTPvj5zkPx8+FKzUcNZrwXJAJ5sYaT160iolCMz/3YU3qgS
WdM7f/3zKMMwhmlaMkpUaeG1GQTBZY+765Fb+7tRCI1z6URFkmXpIyWgt5wpFXKtRShPu7AV2hMZ
kNl/sFd47cjyLI+BU/n8U3y4yeIg14SksBLe9F20hpwju5ohjP/JXJjJjPAgdXqvG38YZRK6seTN
Cl7Ok5K3XBF7QOIlJPqfP/+XQMKORFwQCQCiPOd6Eel5E9R4HzBMUufClRDFENnDqXRh1DYn1Bzj
UyOMj2UuX67leVCVpzFVU3QJlo7aU4hAACZmiYtLbesCbxI3aiwIzhRV6c3P8/u6JQggvI95yzFL
NvriY2larSHZGLhUiknDpKzM9tGUxIX78zhfp8Re0DnSPOWhmiyrwT3OXhArKTJnfqw/FD0pB+is
OkSk29IaWXn9ebivn02enabnXFojyVxOK5EqHZ62yXB5Z2wrooS2HvvRyoDbeyqQ1z7eiHzak98O
OwcwFTQQJVeASXPo/rAp4WlFioBipqOLWdmvwF8L5YkG4eqiaStYAxIxK3J9tEaOVJUXiQ6Bc94y
7EbUTbj63jv0HwYeKqlrBjEQiJS9twtyIz2NDYy2p2EcHbgT5QlkZOG8lBTw9GifHZn31yuJepIo
8SSiIIMb7uJSB7hSDUkCGRLyJThXIP9BusYdECjtCJsQcV9cQ6QjW+rr1mVQGTE6biby7ndrtA9z
NrEVSTHf9hyoddBVWmBNfRQNR0b5unEZhfVFs4vSDFvq8ye1oiaqqQt6zlB1U7+vEOpR7SYADePG
ERvryEXwZbhZFgg8GP2ZOa4tPav9dlC11pxlx/tJPGnT6C5B62QjA7M/Etm+jMQ+4RZ4T03ZNcuR
6EhaStXKphN7A6hiPTHRXZbQO6jQ3vn5WCyyxfk1JnMY+EZkbV+FVHTQsipUBcMJZKO6Myx56K70
NhFCIJaxIvpnZLSGetJEjZ/iN9hN2XDkwf5lr8ywJYQcAAZzSKj7fv6KYgPTamoBucuKVD/UZmXt
ysYE2v7zRI8NM4elD1syDjsFRWiYo2gb94ceTWmoNEmdHjlu33w6ihpAu6jokFMtkxw4oUMOhwzI
PinDm5JqypkejNZhUM1jcoxfTjYLRxl3VsLhYSIthesQWMFfXig1J8YTAs47KqdPwGubK0CykQ7o
niP+8xp+N7m5lEZVno+Ons/nNUxqtaKtmGiO0vNyEAolG2wL2shdXprqb3NSZsd5Q5JvTrrlJawN
RZoohQqE732Eo1cL3PlMVsNjqf13MyI8URSXeBdxz36eEQzfLMWRXHXSXESHRVDRZl35lMShoku+
cay6+vWTsc8l0K2kPholi/k0ftiEJTJh3ru8X6JXK6nO2nVv+gYsG/WgoDB85HPNW/rTk30+Vdga
o9VEKYFc6/NoapoW3eSDsqZThu1lp4y3fVKUB0zXJ+S2R+FeKSzz8Ns9wqDanOGbGo+XZVEzJa/v
stFAERiuOfSFaEJw15CLxFxpk5D7R+b49QPOV8C7AQ+PQXbm5zkOagVgg+eTE7V6t4tiJDS8bJAu
DJSCVr+fGbk+pXG2CtWtxXL6sZIFydiwV4QSMl+nlerjWApasS5bWTiSSX4NV8zrw2Dzr3/YKRJC
Cp7ajKrj912/LuQMimmGZPPvp0QfiActqBTunHl1P4zCLT3Ko9ypDoqxRgItsTIOfmCYe6VC3Pw/
WD9UamSDF+2s8LoI9FOYAM1oWb9A8fCvbRJxhQuFsMd4ezoyr2/OGfpk9NK0udNFU/rzvCZvrCM5
YijJaOsr1ORMdzJjcduGyejCAkx/fYfNpToUfy0ZGUtNXKxja3WVgumA6uRoQ9x0MMI2loFGw89f
65s9wUlGslYB0k5+tYgeQiC3Mk4TqtNPcOr2Q+AbKSyZQYx+fVfOwAQcwhhjvt8XX6qWrCLvMQZz
wlCNLrIokZEYiqJfl5sYxYAsACZBmYtonz/SEDRybsGWdtJZUD2us+BE6qfxyK77btF4V5D0zp0m
8qjPo4hVWw/0gXGLRHKg2w2GiShBFcbCkXG+CbZ8FjYdsXZGCi0+TqXkvt9MuFIiIrNFbltaazNj
NZvBXjVGTjbKGEf2w7yrFvGdIWHXgRZClvldJO/D6bWioNT6kSGLoY9XyMXQrVKFmzATjiFIvhuJ
cE6kwFZ7BmF+XsQg8KIhpBTv+EKhpuvB0kbBbVq1DuypRqTi9/v842iLjQEgcIr6AXU2Db4hXag4
PIyWX6//g1GoTsyvNCxEpXnOH1ZPrPTcakeM2KQkkrHLSuA8l9EvNYx5X0vzfoDyyaaAkbJYOSlq
tCRuPAW1pDHBSbVXt/TFpCMH9pt4xyh0tTSyIUx+Fw8zRfDLRuoYBV3N8VSVitYtGn+685RcOwvq
LjuCBP3mUJFJ84LRgYKwfotbN9MRncPYhlkJo3ERoZvv5liU/f4OZHdDlWANuW6X+s9tjvQP8HX2
wWDIWK9BSvUyMz5yir6bC6BiC3AfadWXrlU0RIhJdewDq5fqs1oQ5NNKD4MjK/bNCUIGmZbOLI+J
xOriCwVVZeBmISlOIk3RrS9GZnuCbEaCKIWaGMf8D7/bDx9HW3wf4ulUqxmupULjG3+5H4tVq6Ms
GJdIFdsymixHFnGObotQNKNKqCzORDDeW58Pk9ziDpiXHNnCjAU3Sk19j7WGj8tHn6+suLRqLAqH
vHOrqG/k1c8n+ZvQOzuHA/4DMUyrdXHG4r4WzDJitkbVG2imaX4A1LDPMbzRAjhaGyoVomULCML9
Ut36/XiD2JkN3lEjRbr287zZUEETIW+IFImWYm8iD5PtjeEvETX/GsagbEb0pT+/pLOhbF2pVYD6
WDnCJKcx2Lm1iSXNz+v43Ung+fK/R1l8RBNlwVgPJ7xu+7zdUuzwYMIj8/jzKN+dBB6bIHYAG4DJ
WCxZ4fmVAMgElLCAR4MjTjVioj198FfgFgDmfh7tu70BXBdnWRJl0rzFuQu7xNBKZEKJIQrWg6Tm
3Mldb535fRG5lW7Nzon+kbYgoXD+ez8dCII9LSC0aWVKfuhKf94YmKJh5xjjsDtLkt0Uklf2m0YJ
mz2gcqV25ULDCgAhJeERpndyJur4zGDKhWRhKkyRsY4tXg7oRyDh4EfKaKHEJg37to7UCd1s6LQo
qPrpdVx4pYJyR466X6NXyBVQTGxm/rkaXHu8STVbwxRlB284wQ/A9OHYo8qHUF8rDPKtXGqYd0FH
DB20YwrYs02OIYwxeeC5G1X9o/KHz+JCnUwMdAwk6RPTsAJY5QV2HXFrNN068PLxJu066bQKZpxv
rvn5VoxE49USLOk0SxWvOYlLL9pr4ejTxVY8y3eCWosuAFSnqDOUfbKphB5Jk6YU9ZdcpaVqt+gz
1Qghxvm+LhDWsYOwFIz1WBlyaUdR5D+Wnsg9p/mzbkAtRspu1MUx2fZea9KP7TqEWYoxyu/joKM8
okdee0NbIn5su8ZL7JTMP0YGQZIObV5EGASNVDLQc5HCh/9i70yW60ayLfsrZW9cCEPfDN4EuA17
sRUlTmASRQKO3h2NO/D1ta5CURlSRkVUDsushhkpEoQDcD/NPmsHbgztznPB4B6czYzfCsfqT0yp
sX7EsNhbz6HtxM/A8ro7dPUAW1ph+Y8L/ofPZmwmcTkPYdRnFYAtzF1GFMRNsdUJYJ0BboKbT2ZJ
bZx8boNxqz6BIli70yR/PO9lCL8zw7zUgE2Ina1J+Vj09TaGrTxGU5HjHYHlDR6GWPsICE2DPrPc
4eQtU/qe3hdhKT6vToiLmwWINVUj0+jnVh2z5c+ocN9GJhCuqMiyaOuo+ms7kEalOe55V1bBIPbe
q6L4S2X7lCPqggwjm+iCcG6NAl74BE/3awQFtuSWa/95Uav6otcxuG6gfrxI9JXRZb8MpU7nJZK3
J/y/C7YlhG9sx9N4X+Q4B2YAnySw1HEdzH4Lo9xJ+0Fu1S5alzbeL+PgnQdiK4kxqeOi6LQ9CndF
zcVgZ8Xe+TgP7dcas+jbRC/9t7lskmfMLCtIEsgMLotBtS/O4I/P6LmsJyEd/5WqXxSl+dbHVRbS
embgN1rs81L41JhCsfjr3p87H9GnN3sm68rF/jAlG54TI/nYYzytC4Z98Jpvx0WAR6V2FYcH6fQj
jYsybC4hPNnvJTy5HE6ENdppqPOepwVZ9GEhA3pc1mT9ZMU2RLpknFfcqFajB/y640lnZSTdvQuZ
rD0QeRUVhLfEga+5lNunhhNXQzqzxiPhHaP5C1z0jiLcPEyZ9v3tI6NQ8rKgpyH2ljf439ZoAUYb
OSaqz8JkATDsAW7OFMUpnxY73sR4vark3iqTbb6waWo+09PcggOoSeta9k34YnWVgVsZiO7SxqAW
l8CQ0qKI48Y/jBijYtMuQTciSDsZ/Tb2XB8sNObLORjFqcFHZWuux2gJ3powNveh/G51VS0Kw0eW
AAoxaAbcF92tebRkXH6El+J/cPUIt6xYWzhH8dRiJjU1In7ZHCNv4CvgJLQ2Lba2KOf64NAqp71Y
PGOibMC2BUy+B+9w50Wgs0BPghcFu7NAfXZoaTFyQ0GAtQuW4CtlMQ3IrsKri0MojI7zuC5zaqDL
mINjuQE4YLc13QFr9+rWXcvY3uHWEjzODm4uu8FbT1DXSc03I37AhgcydnU2uBFOWHVtgYPz+eid
TA8byj3dSsfexXJSl5FdFt/EFGD8gZ3a9Hkex/F2g1R+14P2fHFpB71vYYX/lzTNTB/YaZsdL05d
723Ye2sm/Lx7E4JQC142voYfpM1MFqqndX2o2hZV8jRUxeugRfsOOzZed4awaTlz1hLqsinDhPsG
PuNO83iBKSukzmo01aMvQc5SSZPi4M2tvkGD6rznBo6qVSWBgeO79l+05KPGlGv0viZtP5izmd4H
Hs4arBqecxoApJVEx8LQ/NkJT/btxYTP3quX+0C2hs0yX1HMG/uQsN7XsECSnKVreWvDDUZriHW2
vT/Z0w2pU1jeAqIi0fXRbcVyB7nEukMbaH1Z7U3fnCQqL7rPF86I1nM+dgtD/sj5xIyeJtxK72AE
iKm0xBNaZP4mUbw1delfeF07v1JsmB61mXnZQvBcD7ao/NeyBD0M9FbjKZs0kESKcFnZGquckySA
OMPR3DWCbXksu2yx5wD8zOzmHyX0ps6+3DrBOXycsJi+8+wpb/c9wMoOumkDxqaukvpW+eP0bfG6
/NyYaXwtVQ0lcO54cLxvvLzpoNzpkYMt/JqUEE3Zvh3zsVi86vPQhIM6eJxEXYYJWvtuGRW+JE0N
f7k4mcDiieoPRLyetbw4tfC2zECl2vNdbcxBqr65gsBdFGkZaUDOa68VqxPpMab4V9dPNZCYIU0m
C/RYzshXntqSnS9zS3/+2JQm0tmQ85diSpPX5SFojOGRqq2QeHiuEktqM3TbbqXY4wLvLvoyjSNc
zNKtdrgqNpNuefDDAbgX+3vwEZRxsJ6FUNMeXIuRkn1hlb2dAcf3NuZK+0Kmuc4LDw7WuLx4seQu
VAzS7CjXFuMVfzEAVb3aj59HHFV5DQpIMbu5W7gB/DBmEDdiaafMJx4B/iyTGYTMFn0bUSeqnVWQ
jLEsYwL0rdLxa6M791lKE136y1q90B9VHyyQ96+wpYZXq3QKlSG1ObH/yjx3jpz71bXsLHD4QwWN
JVVrWd7kviAEct1ZANzGOS05uAJTvt02DPVjjU7Q3i0Kk1UiAV1XqeX31td5atyvw+T08w6SMhUI
W5qYTafxn21m20BjT5i5H8N60byHY5EzWNPUQKmYFnDyeCcI+CruVi+TeHWT2o/SxMjagnnc9/3n
hEKoOOHWEDBW6GwxOrZDunnnQZ9b7m1dNPRLc6baqsu2dFaAS2HPC+KvcR5e4mfZf0StCsempgik
9uNU89E4+Jo4V1HeixwK/RbOOw2fKk5RuHgR0r7Oe66WwJ4PFtaXBTwxAFS3uGIbP2PurdHAZzqR
1McFLQBYd804BhEaWylWuLB+gwta2iM33lR2dTmPhWgFlTQspWf4gvOQ3MdD71h7X09d9MnItniM
aqjmGY18VRe7flBhcU4l1do+xpaS4YcJ9dd2jtv0BhKza5hIqgV0GSyqqQs0l1YT9tZ+nnHqO5oF
j6m78mQsUFTWOu0Kz7bsCxizhXsRtEE9ffNLAs0ldRQ8yawlOWj2c9/OK7W/qVqPeo4FsyjItZIc
VqPAkxEn00Vc+DVj05+LbRtyc4bkR4Ko9b18TS4QgrfjlXKAhGVsKf780BDjgOhfQILeeRNnJbab
yL7Vnt/tVfCzsFJ/2lpswjPcdaF2QtryaCMR9uSZRi1WPfRDodqnWLs1T5WiUV08R3Ns7BQQbGx/
qjozYubpdzP29iDuSBv4l0F8PvpykWnXlpNNWoB2Pa2HFkw91BSIW6FbqyAlUGtt6gk0bg8i4sg8
qpa9+tGRPLirGfxceBGJUS3Hqp9ye7dKES1PjlNv261f0osezosGJ9yTFTmms1Fa4Pm9vMV5jusi
puq6O0jPam1GFKfS+hi5WJB/kL5DVydSBdy1HSDe3L6gYAyrDQ/MUbxMA0pMuPqa1MXJIh/XHygs
hfoI0LRd98WMDPYxLjzMLtD3w2eTTe6bB4GzvQ/5EjA6OwJGpp/GGfNSIoXSqQ9evimivTA4JWXj
xLbmDabgwjw+zAiG2SKkSqJcQj8iwhhvBrtb+H4YNQa1v/Qt0HPQ7HH4Tg2CEqBnKs/9Enadiq+x
ipyW+yFuAu84KdGcIsdRLh+Z6o1OIYBum/V5xaEAxnAUzbn60G4d4pFUWhWEvq4pFWlfIvrpm13H
NeHahOiUqn1Q3uAf1gAT673mHIOQZQO3jTMu55YztuuutGTXHERZ1tUV1m2CwpcGSHzr2AY7yin0
58/RwlDtBw/76hhcnrLnb4wUA86Ng2V5hhLHNh1H2pc7P1btmBbNltwjVwJBjnt42EPXYjQNsm6l
u+MsS8cFdDtFZBWJHygsro0y2L47wsTlnlqiHAjr5LZE75DQnPzGjBYh3rJu3lNuFqGzjsh+PcxT
LYDxuG2Eg4C7GesSnSrDvnbr2W2aWD703FFWi/s48RC7gyaYdHZ5XnX2Vydp/PAskoXGDVVNULyP
mzR9c7eOsaPSNRin9rqu4lxck9oSThiSv25fuKU334cc++sHU2M7+8gDad1n7fcdffa6JIdLm1Iq
55gwLSrOi7meIT562rMOk1bDOw7g4ycHfmMPcFrN0Xm4BsDK7MINqjNs6ov7JCnHNi18ZGSZtD3d
XBYw2TCxHgqwCjPqiwvEgbjTJzgw8KZFvHa3Y4eEKHVcQ946xAKsod3pPNzNIRFSuloVuP5JMU8C
G5tP1lT4Z4JqM+vy1ax1l9zWDJ7kXwX7dXlRkVbGlyNMv/rZ1FQ0LkVlr91V6Y1ucLPwF283lu9q
fd32Y0DqmTRq7vYEtH6T+SWDQ2eDbXjxRz344W0JqBfApqmMFxHYbUX7EQtza3jZKmnehNFB0J11
Ode5j4pphb3XCafdt05rX0Sx2tixCIDi9WkuvV6+Y53o1cWZmJLRuQ3tpv1IubvHj2G281t/6EjU
xdzl+3moGB1mpar3gm8p2Vd9FYO968wAC7+cZk7CtY4vGwqw02WibHL3Buu6i5wycJLWJpivwkAF
fANjF3d7GZRQGVELu++TdpgsoLrAkTCykK/BUsRkYSPY5CpimIPPpll12oe4wtDO6ovywO9j0MO1
iuAT+W2/HbfZNE+Oh6nlvl1jv81iKU8I3wAzkRXvWEhSS++Ox/E0cp+SfTTzERtiDEu8LcLvAQvd
6H1T1XFZ3X44zuGwXPWzE2MpkZTzC6dyq8Hy6Xzcr5RRrNSAt72MOqEgXXLi6r0AHbh35GJ/9UbR
uWd9dfrAlS0VAVsVJeKASG7dCagBj+gvKCEwK57fT2VDsQ4Iu6tApK7La6id8JuJiq7JrMVs98PU
4hzEXy2vI+VFvKm4mD9PqpoDcmXmTyS27Vs2CVd8kTnN0oMUi4mPJJTdcKNAGofwrWhmFqBGxfot
ikZGrjBJycMqs8Kg/hJsbXDlJrnessTMCdbYdrU8UB6Rzt6vHPXQxN7m71p3EybT9EA+bkDvmfvC
o4QAhRmOzyrGxykLta/cbBX1KFPHG+x3abrV3xsH5UC2arxkzirLoSdpqWp448E1EbhEC6AetIPi
JQ7w3c7QwuglBf9UfQLH7w5Z5E6cmkUydC/96NTeYVig/6duuFifdbdVVpnVfe04Z1NAG3e/egXh
R0WGOGfj2DlOCuzQYYnN6NNH7vrha+RV+KrkVl7ukxlX+dEVaCmWfgbuX84RVhQe7Ez4ukTlJfnC
EygJTGvikUrobux83tzEhOLRFioHrjuh2MjcdXkvO6o72TrU23BMqsL/prwCO7mGd+eDlxuGaELC
YkqX8VTXOIh38+XqB843K6hw8dVJND86mtkGiIwegQWl9+gMH9pky/BgGJwLt9FlB8626L91Uw25
VfVKfMIxEN/iuSPi31mVvXUcwv7a70uVLJ/zuHYkjOGEQMMXjL7FeH7j0xNdbp7yhhTmJZzSwnMo
nLGxTGS/bdJ/Nq6jYFPmdCUB6TaQzC1vWshI2zbcdkpbJySkiW1FI6CIXTZYHVDJVKtWGVPxAmb1
tubfzCzZyJfcT1q288oiDwpi75YoaLCoeOYU9YkKxzcpDFf28eUCQBNzYDOXoRDOTpNT1Oe1ry3A
xK2owr0acvFugeGHdgnl9JOpE/CFeTtLPvZ61tZu7h2qw1IuqrxZllzUYPeXXMMmb/C+mlpswbNa
DS4BVz0MVwSJsszKdgHRWGHS9+x7mHceolVhaybY9Mgwp1nOcE1zLz6VlqK3Ys51maH1bPELCZDz
XfowbAMAyv34ZUWpRqFxwUwim/ypJJyYvHFKayQumhlpbbaspMxCOSbwm4fBbtb2xrLKuMaPJhEv
vIzNiuGTrJxdSEZ09Mqhms8XGU7WPqbK37FxEDwwIuXA7Iz6oS2OOumHbZ/nca4O8+gLch07wpeh
mMwwppUnu5KzLcIkKe4S6hWzUVDwnKh3bjC2d/E8KiblY6HrNmY3I2jp9palxLSLkin0cO/wS3Vm
wdJOzufeCt6AK1uk7SVVql0SF8W9pkPzgKHgBTUoOez49YzVSJGPkEoS1YC8n4PV3dkLNun7wU2W
FWeZXuU7F0+qfBfXW2jvl2AV7+0iY5Fh1O2V5w2MhyLckaYs5kHl9Thny0nvuNOjF92g+CI1CRn0
fYvbHGPogTjxcmhtMx69DSfFNJoIGXeT5y730xx5T3weasrwyQ6uatU7AezNZr6BrEIRw8JyAJmJ
heF2UA3FztGCz4eS11Pl9i546Sq2P+eMzIt90q/Ug0oPZXw2JlXTHCFr8tOm6k5N1a2iDO70Ecxk
rBNsaxcD9iarhGnwoKpWFBzuvf3q5CKMcTMxqjzf9NSYo6D1gbXY0g0fTEcJ4BrplT2TKswr4C13
SS6rDUzQZauJxDMyX7s7G6agLbK169mriniMn2JcQjj+MEoC/szQyFTc09UAa6xIM25ERNi/i3yL
MlG+9q8DjnMFlkuyeU+wyXsM6GbiR9ONnkNhTTRXosbzb+cY/0R7CspPlPNg69Sz6s6iPA4EBxqL
TEFpHT+YeQbBzZ5PUGSbsr5UUyOTPU1L4l16zRfsnNsnGYBTAOg+IOAguANPTT3VOpvMybmuN4mi
amVpVf4+ovEfkRg//B1C9Ccr2P93zV8DdPL/Zywjpw/CnD+DR0///oc3pf8beldATY7roe/C5foP
IqPn/oZojsm1mBPuhBKlTf0DyOgBZGQ0Kzh1aqOTcIEf+gFk9Ph9TJTRkkQDGiGj8P8jHuOpf/mv
zl+E6pfrgiWJ0dojCPtVG9EnPilWLraMzI8KdJNoUkO7AsqbAQefHxT5051VK+eKtDP/yitP5NX7
jvpqqjC30kiN7hnyxeGpcrAbQ7wZT1/6IBw+jTlJSSpnh7leWU0DWOEF6tqhc+vNP/xpuW9//3v/
bF/7c0P/dBe005nCY71Oup9fdStqiHRvK8uh8Lm2mRIKQTGBYFZtZHw9di1jW2VFNf+D9OevLusB
zGSqF1pN8ms/PTFD0HlN4mQragXts+/WlOLt9sNmtothWa41FaN/aBH/3JD+/Vb/fE3351atMZqe
yXS6pm3OnZziHIXHKpXSffn7Nf2FWPP7lVhNHz4r2lhEsj9fyVYiEjhJsEkzh7mgOXbbhU5lXdLR
7BbrcVoTnyLcSi6BbVoFPMaeUrPNq9obUYSXeBEEZ8iYCTyX2gVuMpRe0qf4NdbnTu86XzBns0j0
cD7B8LFJ+tuB7I3cwFnqf1JOIzP/txedeUoP6Qyjw04QuCcRyp8EVA7dMpf9fMuscSyanU/9Ef/N
Ynlt15wJSKZizN4Pyg7rhG6OzD5qoe7vLMTHn5JtiMRRE5hfbtC1r6n6gGtRzOC01HHl8lb6K19N
vYaV3luRlQ+7ZsZDLHWagf6X8/02Oe6cLz7lyHN8NnP4kXPDklAZJEaECh+c6dOaJYXe1D5nIf3O
EzTdvi/veFppcVpzCVRQps33R6EtOMA+wGxCGp9eOaUe7Nx2S9n6b3SS6xOoHhuvi8CLSQbw0TAS
x7re2jnbZt59vBlo5HERZ19qhkTSbUq893pg7oAekDPF6eRaFDoXCnwyGzy8xHYkiH51NZbK8Mvp
OE1ZOzKwswOBDxkbmPJYsCIbCQNKypJnu3rQ/WqXFuHDmswXsqjMvnI6d7nQXZVnTriZYN8x9DGk
LZKbZ1hsPYYytLOmk8P9PVn7dl8NfvBYVn25XpcO45m3doH6aUdfvL1vqRacl2YBYxyg3d6+kXdh
86JNJcCOR4kxN1RBJD4C2hISR6dxvcdeGoxCyfwr7/Y45cUxbGovoLdZAf1HM91G9PMYNcwYMXaW
HSZGDb3FFrR9W5CHpbXtbodRmNU90Jpx90EZasDg44KTCkKnoM60FehHN1/VBR6bLbpXsjcnbXLl
bpmc2lPBYwvGhzC0CpONeeG+l7lJNNWmxXvrBXNvO0nRCvvPepm/QMbRH3G5g6A/Cx50U8iWIZuq
py1u0PeScjpesjPLItVly1MzmddSjdvn5aDxZZB4XgWxCimnzL38NJ726EVIg6XAaecOT3u4/r6d
g0VXX/vRPaXXp/0+P+384+kMYKxjevif7RrIGnyBm23oJfZDMYR76ov4pIZJaTH5bRsr3oWjjZ+K
F9bJo8B0x/+HLfC72PGnQ4txpojzLwROgYjK+0WuoiFy6zICQrK50YfOa7/FjEbsaO2CgJ/FlZkV
B5Prvg9zvsuTCdMPFV5Rx0uyvFju1209k033D7IuDvifD1L+JuY7OUjhJXOm/rJb/mthxEgjiUT6
dPNxTSobfF+T4Pv6NBO9GfIClm09LeD3Lfs/isauxSuUmP59+hXm/nMk9ncx2+l6r/2wKlGUEy7y
P65/MuX+6X/sSYKn9W5+U+s9Soxm+sMl+/Qv/2//z//x9v23PK7D23//1ytEyen02wrRd3+Op4iS
/nR6nX7/j5+7+dLycw9wsfE3+bef+EHFdhzQ18xdMAqH9I55j/8dg1lO9NtJ8MTQDCP+TOedBh7/
oGJjHg5iBo0lHDoAXyeR9I8gzHF/Q8sMfCahRsUZCbPyj3v/Ea2wbKxi8db/RfTy89EUoBVF+g+Z
gUHq6ARC+eVIxx+VraTN70JhOZ9OsqgnDwnFlMEUhNjkT7H52htM8/60Qn9x1V/0c9+vCr0LeScL
AE30l48oiotVyC65Q8kQpvHaige5FuIfoEZ/eREOTz4OYggv/uXWpJtLjGTiO/hg/ic6meNjXUhM
Gf7+Vk5n97/2g98XkElHWlRIo2MmsX4+2+c4l2r247sWaY2Lk23h33X44Fyhdrmxu+gfAqOfI7Af
VyMw540BsA5h4Oer1ZWjo22O7hyKQJe28R4K7QRX4xzrf7itv1o8Ivw/LuT9sqWEXeLOto7uNIwf
nARjTI/p4f2DGPuvXj4w8SiKI/ZSeBM/301YjEtbluFdm8fJPf8ILYvR23bRbIN1WE95eHby+tn9
/RP7Pqb9b48MjBQ8pYCBgF9H2RpEfGvZxHcFJS48rUy0y7f8CqHeyDyl7+9yavSHrU/qh1nRl8TX
M3oO4jE8ULrH27ZAhpV6OQW+oNn8y8qdYxr7jZPvmq7t/mnC9S/XCJYq0WPgEOz/+n4pNWNDG90R
5o4HryZ/yeIKM8bWjsU7raWEyNW3z/5+if7i6SMAdXnFkKyTCv7yYNa5LP1Su3emmihSKp3sti4v
//PvMz6NfJN9sjVGv6Z/ylK0bGf7LmkXjHHzuEyFmuN/OBqZGfy3D5QBTC7BDkzSylTVzy/ZUBaV
UgMnMx2zYK9AkH9KqrjpGahv4x4GZ4ITTeNUEYAt15mrvdNtaBd86Tnz2Wrb8p1xhRwXohY1bDpG
/hCnuuORHBWC3BPsosSZGxObZKd7Y1UUSpPwvtZrszJD7uG+XHUTtm/lhFAxScTwFIXt8KT8NqRE
baR6L5dxmtOgiG1KtpY3OmmxmRrUF3Ojzwb0YJcad6oep4Hxyxjpz7nNoMu0L+zZASsixOju4BZg
MDhJcgi+XGzDLO3dDSbOXegBgpaAU1Hr93FIdLI+Cp1jLD36hdrvYvpfiXevPOkZQsrBq1PlqPau
svgUjzX/wUUxAe6GflWgX+hH44nUyI42eyCHli7cOMRt1q/YiqZyyqc3v+ykhTPjZL3SSTbvqqr8
87ibIowt6WZRLscb6YF1TM5d07XJubO1iU+UOBaXocSKD5vhcnqkj+VWh6Kb8vMTONyi804WlcIX
xvkqr3tdHrsei8ldEY71O93q9mTWRfd0L8BT91euhnqFFOBkgjOVASXvYlTWmyJgr3eKveEswZg9
ushnX8fo1wL3pctDYRBhmq3f+dLyUIXGJSP54BmTB08E8rbANBpfNq6QVXWEyWQVJmOK42v8xNlS
HPnt9il+DfXn2NLzFU0bPLelV6vbbRmDS2knxZeSkbcKaS4Z3zFUpv7UibGrDqIGNUy7xMxXAhUq
5eNlUE1WolzNj7aNdmnXRvQtIDdrFCqljWZoIIzH6DpW0tlR6uu+CGfBYcWzxAh5dNPD15ZiCAKR
NehvmAOE2O3VhuRxpg1CA6yKACevW13QpDMCmWw30HvAiGl9tRGxJWkLCI1WfO0+R8MctlQgmQNB
vhLnW9ZL7eEj2tOE7uvZba6l1hHzW4HG9D6uY/0wIbm5kiB13xmtCNfbOnD0pVvUmq67R1bSze7q
7+qu3cgs15LcpAUZ0qbdltTTsWsCYthE544F+hCgBzmK9u1MT0qJdGnXnlRwmu176WB+l0pbaYqr
i8ZobEl6ZIrY5CGKLewyetdxZ1MSWpCiIjnluxllQGrihwg14ZnbVbXPvdm8CuP4Ty4zTi96kuIh
0lg6MZsbrmHmWrP3Rcu1efKjNrirvU18TVB1Upnwk1HtqqSvz3ta4e150pbmhmZZL46i8/vzue1J
jLjX4atwNQ9oi4P2q23nxWf+gvG5WyIknGGH/dbitrLexU6foFlj/hMBiQoRaONAi6kkJY7POYbK
5d5lbU8Z78l6MrJs+7rBGPdF+Jt2ss601dvKY0Chhqf0o+NW/WtYW/nnuENLA4+b7twwOv5H452k
cHVSdVihFwsmWElt6Szo+1ogPuYkzEae+G2MJMJKLRzdPucno1l3dJH2QVsJwjTSWxkeclhiGttZ
6SEr6jxsT60iCp56f1ke7eb0Dhp7/oiQxqK6TZKGraIYNu7AyNWGZ+3rj44J8zsJgaw+SpJjQX92
rsURQyFvxPB6Ka9tT1DViqw4ONkrLjTn6rwrIGTJwqkOdSCcd63gvqFYVeWJpI2d344DTEw4w7n6
dhqK5k7364qeKbAcOthBMKTBMnn2fg5cuabGSgpmCJqupkGtl+au5r3HwzgeSNvU5Ae3gNks5vuo
NTw5hd/5F8vJpHbZcJ+5Nuzkw0s7ozgtM98VuXVIOgvVeir7DnMcXO2CVlzF4CnwDWQ7Rq+CRrzF
cHZmJsd7CFoVq6y3R/eG/s0EecHyICpZ6JZweU6CEv1JU1fWDkdavtxgQKWW0RWho3/6Kgx91njg
hUg2eTrsmCBBbKvXHa5iotkveL9eOp6I3rt+Tvx9Yyo67Z6GPegL2Y+UIeSQ6SVfmrNALPYl2mZw
k7ZXhJ/Ry6xX/mDHCPI3ZMKMVYTWtwUN78dmwY/tMJp1m/Z9ZYuXGX3tLX47y5tVBs4bYbhPY7AT
PPpBlaU+n3Mmj3ZWP4IsR9Ts3w1uWaKH6U8Qo4+xGO1HucoKyNOKpu1MxqaY9lsgsAQcvL4uU6vE
rBTMcbs2u8k0AQ2+pvK+BaZy1p2FiZw5CwOf6gQK55pkXeMddeY1yA/3Yayim4aeXnQ2xU11ajBL
ilR2Ii2xXxjX8LKl9eVzVU3g5d0paZ9zO8bMfYmqebrMaRZxiSTmoOz805vlhzJIMtkyyYBIrURX
QmEN58yuC7+gtau7fe7qaMj8elxkRpltxl08pISE5kq2eGChueKIn0anOBUuBmtvV35ZoLKfQ15F
24SGmYUmf0UVCLZFn5BsZY6gNHUUB9GB0KPJ97guM8xFNAPXC3EC9TG/Cso8pZiI1iIQuh2zGgVi
myVzjzIGCTiOlVT+qJxrwVu/j+p8pqPnBTU+ii2FnoxWPMd8qPJRXtuu0dNhdHS8HPOx56SCtrJW
ZyLvQuvKhiBbXhiOgoR2W12Z83bsveeIyOw8RLGz7CYrVJ9sQgXm8+21yLOgjmJKhoUYcbO3cpU8
tvDUaJVhloh4GL5QcLe1TvTiSk2n2h99/aFeSBAyTuZm5BDyUPNTXKtlSw2auY9s80gd0tFZrQ9u
2DinrqtXSR5KSODggZdjOfPFtw/FPDkt3o/Ee5mcO0z2VOR3WzqCGy1S1L+O3inw2u9m9nBEc/MR
229AJfHRXXPL3Ar6+eZA5l5ixdebwTrTTtU+hJY3x2c0zanfSRFH/NCY9FQcFXNeJe7tOaMtfrAl
7VElTsGAEocInt/o4yceMbXQ3WBPnGo4J8TidYnRiopdqdGi7rWTjPZRLoX0cXiVXsSQzDYNpj7M
GFjUeE7WV72puwuEedZybjZfzVlCBxfj+cLF29WviuENG02F5h6PBmY05i5AOGWh+GGrDxo0JPPq
XDGRAw8lJFKZM2Lg2cmmdkAegKcjCdk0gWesHM7XtM23BjV0ghyoNMxcUPei8no0FnE2WjXr0QRO
SFEwXJbpfEDVvey2RlSfZrFEzfn3jOX/l5/+64Qp/Jv23/b2Woovf64+nX7g9+KTE/92cuFg/oWC
EbOmHnne745sFJE4YUPQEmCzE+oxTIL+KD0Fzm/YrQXx6dMMmFE9tQZ/lJ78+DeqvxQ5aNoFlD+Z
rvyl1PR3pScXaNJPuRl9M2gGsc8+TJ0hBkT6S5WBIbfYCsOky4Tq4wdEgh9GsyVnlMueqs4azyVa
jnRF2pwqgTenmqMvsvb61FrVs+psmQki63Nwugwoxl+RqN0JKfZMVWRM4o1Xy9B7qTX511sfdDc4
IF4Sd3dZbSDWh110E80lSczYn6PwQGODeqYYDRD88Wwo0RJsiOKCqkmT/loV/TVnYVqV/XUStC9h
a7/2Oj/zJ/U+Wsl1NHoX9hDdl+5ymP192Xwsk7feXP4vjs5ruVJjC8NPRFWT4Zawc5K24txQ0oxE
anLm6f1t3/nYp+wRgu61/ji6b/0qdmZ0iKdDmaUn1XnNG/2CnJiRgPFFkPuOZB0tlNfo5l+3/uZP
548xPkeaRCMV9Rs1Pr07B0LLQwdpT9pw35b7hb5Q+q71KD52ZoeGd4FxvK/yrKWIYvKII1/5m+Xi
daWJfnLXi+MiDmqKneK+TJSdW5p5zdrPtTT9WgqvXhpvLUYvTg7xXJ2JU8HavbWtbyMJluEtLuot
z3KC0HfT86xftP7QCERqzv8b2Y8Sw8khaA6WR/6e0r208Rdbv6dGfizvEdIUSXW42sybRWUjtaLb
hLDPTOh8b8U5MerdKmIoDhSv56oj8i2f/2btvC3GFkvGbAYYwE62mK4JPpN5SXZjmn7nLWEEX1Wd
67Aihb9I6ZUUZGvaNo3rp6VUd+6oMKNe2Xpq4mGKfs94kT3F/GeTmDx6/aCPt1Z7y9zUQ83i19NN
9ocsIx5xHDdgE8TxIxfbJ0N1GnNV83MGGDNqn2N04DYFwKUZJshrZdvesMDcW4fk+8ZctphZTK/O
+F/KUnzOVVx5trU8xZVz1EchPVTlBIOuGwR0rj8TOVRP4rlD9okHJP/QZ1qtNY5mY1V/VfFjqD3N
QdV4XrI3QQ5XPEof5MFvx/eaOOZ9X+d+ZuYB1PnkEdv+2kWzp7sWVJrmFwuSvHXv9tyUfXlMDeyE
Y1dR03zWreE3s+dLR8xl2ZqB01fbiNnEzD8LGnXHYcI7XWCtwoNWHpfk3jZT0Gh9MJhfyyBf29jd
xVnkUasYmGK8dRkq/co5MQP7DhnxVpfiDvyXqCtOPfnea8M9Ssu9xqU94j5T9PbSZ0VopOZTx3ik
1nIvDW5SfTovyGlcaX4mi8p7AAu665Q6iPrVc4t2b1Rv6HSPY0mZYXmI2XIsRzuOGoL9GfKnEMZt
scYdDMhTNBa/SYw/qOnpoDYmVeX9HgIUl5dhHfsvW2v/um11SP7/bfSbMkECl4L/zAqlaFbSHJhx
PhMlencdPg/aYH47V/zguhg9Auldgok5IKI0TNbsqCnYG9o4yGI6x1nRxOzQ+Ks0m8Jca39F3bNR
p/nOePHpmvlKE0luX5UFgEVZnX1S4ViGzV+CxVHizZzI62y7VaCO7evCh9TOnApC7gR90uUjHTmE
q/vI81s+MSFHUccJck97ZEgIfuD5AtZJb66Tb9VpLglMuTaNA0q1lX1P4rlNFYXzJzLWqxzM+ZlD
lMISezmpJd/0w6HsORUaLDYGTdrNvUqUUwqXsedMN7YNemOMfKuhjbcmtj8itWgQXBr33NY8e03T
0CBF3XMk3ikRdXcAV6+wFu2p6Ng0Z0wnyPaGjRXXK32zlNLhUrE2VDXoB/sRoT/l6R8iqo4VfdhD
FV2dsWL9zE9OZSwvZiHeWwmakGXHzDYvakmWlXGkjAjH4Zj+4IN4ZuI3vNS1ftpIYwtArB50S5bs
3IV28Ek6GTLxYg4Kc74hgMJc3rsjck5Ue/5iagOACSPZ2GaY7RoLuy2fkaFEJzS17SVtGlCikRWu
NuTJNqNmF/XLBOm7lP2lb4z0nBb4WnJ3wIQCiiSwmu01apLwMuuvNtPUPouEtYc1tO5E7VEj0OKj
MBVxZkaMPnr0WhvLmtO3tq+njbkk9RMvRgbCF6cnu0jnY4yEJ4g7o9pZpLrShY5YWSKF9wpO1qBZ
rIh7kNThRl2RGbubZm35pUGQKkOyxdkBPqf9RSCBUiCj5X5IRX6PITPCdmixmCV1BSxXS8qt/xGQ
clcVZaeTAbpZtOcurfQTmVsxm3U9hHhlq1trp3wuo2uVl1Y3+g1pD+N3ori9t2K8UfeLreNqIPCK
g1YrL/bkrMG0js21Q4IRLtaLYs71fs6Qy5XL0KKF/NUfF16s/SGeQwSJo6GT1YtDXvfzVjoBDxne
3kAlulA4su/t0ggt3DRBsuSf/ZwIGtzxuilu8i7R6S5CP8VzPeyNxb6n+VKeDRbDv70AN0IokR0i
bH1eVZiO32Qz/QMqaKLRuA5PRqrbqamsDc+dQcDSvovssVTEKi+s1RAkUHU301DG0Cxl5Bu10ocm
6txN0Tz+bfogvIhr7Mq+/qWrqAJZ2tkLkmRXNM7LpGtXU5BSQABNcxoEo4H9RjKYu11jYizaDHUp
pbXfWlYPnA5zenQo0fRF5yy73FqN3aAOja8052XeUtfTputvTDZ94Crk/BOe976W5b/Rip9ysxFh
gveTAEt5xr72qqfdvosRNhTq00pigK6XD8n1i0YmvIoBuInw9Nn5n6phQFPqbctjT1O5RdSxtcif
SOdNZJzm2QrQ+zMlmYe0M7csoH6S5h5UVVAVOKy65LDSBOBV7bCVkcMN1ZxZEQ9AZ9eYHUNOV/yT
O1y9l6qut5H+sGJim8CJAhiqhsrDwUdSz4Vnz+hwx7niHkBj7M9H19hxxaIc+27C+5+gRqU1AtcS
VSY0R2OSY+ctWlf4q6DQnjh3Z5vH2rxpy3EOyBHAx0RHZ5mGPdZUwM3JlaGxdnXj6d1o7mIb97iS
Vmnmmy0FcE2t20fmY+sb2GP2ExFVR9C53E/iXmxR7CZP5EFyJSZaJTewW0qgrJHYWrHE31gY+J/H
3gyRGql+t3IhlS7qzzExlGc1cbPtMK3mbkhy9YQNNfuzENL8XMG4h4myMh516RrdDWrbEfZYEUIR
shyI0Wrm8Wpqdr5valPsMjk3762BEtuYQBM8gaeJlsYSZamol5dsXdRzS93hoTN687dQk8qv+ql/
coXyZU7IlAD3s/7i9PbD6VUxyBSNUC5ZkbBpYkZ8EcMk9jo/Ov5O8SCmmE6yMTb3UrXr3YzqNGQB
bQkYAF8QeqIH1jSb+Aym4tCmGreG3ejLhvND13d6re9macWH0U0/tK6bjY3aC/NdlRotPqOaBJ09
ZDfXouaJu7/TB85oiu6z2olerXFw94ZSQlPE9D3EbcR8spSIsotOOYLgLQDcrv6uZ0X0Qb+BPOjk
cZYIvVdmxHqxv1YISA9bBL5bw+6GLWjvcJ5LJftoXensZ9UEDtCmwmW0lPX4b5W1gY9TMXwl6f+Y
Vi84EHUFAHYwqMxynlPX3Jpz1XtxnAat5WzQq6C/VpAfAZkRN19seZJUasXKOSqri9POb0Y+4wqd
LtpcGbxK4zwfGdi7oBnL1c8WBWwwj/7oBm5WQtU8PS9PqUAUmXADLo7ci6F6cabiFfBjg9iRS2nm
eKpeuFcPeueE2Ox6BNyzDM04+1QGFcWMomL7tmtcZxWKpay7Uc8QP6AQ3zbRhrmclxAU0Vlq1blW
k73bffEOVr7Mpzp0rfgNjZdXF9G1a7DGss50+6pKMEc5IBykuaBOUzJ0yLHxvk5CC4dR4+HbLfoq
B9DcQrGO4M2zljQ9ZMDiL5rWgAiDWryAEQy+iS/z/1wIYAtV21S4VoI6a1/Xh3kuz/PeK+OVrgBp
HeBEcOzY8SaKZHWFjV+8OufFd+IcazZhUiH4zCG2aXvDD7uof9A4+egYfXNst5EofW4UJHcdZwiB
gYaCsqg/EWBEEAoDpYs8jASY7bzkvqOav+WSho07bhCbHvIsCUSLuVl9r9Wm+eeq47+BuBaPSMgy
SKRoNzLl1VdNAaZOQk3LT8wDYBmY8qMgyxfdFK5f4BuqFJlHuTeU4ljiYXNU7UI2xnCAtbgREgJe
Z5vOVroY8tIu2dZKG5gdsk8CbMGgorKbQzkWBRsL7Zsbbgv7nI8m7SEa+KmZ6vq7aDkiOhylaNlz
2GyjEOZF9qUVFp1srsjxxlBVZRoUUYy/bdD4KNRIKzZaLEnZENJAUaknByWV5eusoCCiECy5SU1m
RLLo9rsuB8zXom23fVSnOKrW2X1Hg7HerNEaX+FQ5N3G0rMTAO6boY16uj+ka75rZi/PydhkZ1kq
7r2UOICI1jA0D7uhxV4zNXsVLdv7hHDoJYZm/5pt4lVG5o1Dvw7KQViJ2m2GRu1f3dEergPlIAcs
GPKPFeez9Md8HLdG2Y4oBd3CvbiT1X/0phbd8ZHHz+qQcjGN3cNzoEVp8TLoi/5ntQyqwx7dTA8C
tokC3X0kOWR55Gtaab+YbaNtnDKfL7lZk2qgpuxiNi+qZRfqPdIaJajSVjnjL1r2RWs3F5ofTQ3O
qebozzApiqBfG+vEJbAeV8NgfXPMtnwnFwF9oknq+Sha4w5Dn3zMrt22gZ4s3fvwCJvfGOusvQEh
zPs2zozQKfIqxHe0Xwkm2M9x2sI29632TFTHClLNkBsQmpHzaEYuaqdzfc1JkzeZGQZZOmV8c7Ux
+R2M0VW9LsaA7cHowEtEdhJtV7MZ4eg1dYP6hBXRVurlmLsxdwStdYduHiNvrsqwJMInxMd6Snhr
UxeV8Azh+IgIEmoX5DOwhNFbL4XS3rh3O28amRYiM/KywbiLImGPydFRRGw06ozrgZETMV+5qv9Q
CVi4a6MAACj1xzkrfhZMKxeiI/dpVIxhyaYOhwN5HilOmLv5RxVpcqtRyjVBdWQ6Z7idp0+Z2YFX
OhNjWP5ZVrPJjq59tEVxIWkKB6ki4hfHaKUnHuTjWLYDc4RGpgOygCN+La9IflfQEsM2vXEQ70MS
7d1BhpOhDp7WjaOH0BLXTBQFvdQPc9nkXgpD5hVyOlWa3GBMbD2XLUyv6RFaQHSc8cmxc4u/OY07
KxpcihyfrPUVzpMYF2AHECXHyINqSLCo4S9f9YokgnzdC7vamW2resMEnOz1an3W6p9eu64Vk5c5
T57MCrZsYnjU3CIiehaVr0xAGjY0oOUErntMm42uNZJvCC6jE/EPItlNVtg/9ZzKV1Kfz908tSHi
V8asIjJ2qoYRE7oBe1FWX9ms9jzKfwoKLJI1IiWMu36Tx/MXjO+NQ44zvyeSQq//kSEdivojUtbF
R9geZNGIW7liM+ibx5KWjQ4HQm5urVXwx0c3zUWlvPVxh4i+YTF16+PQrsNR5Ja6aZJk20WWG7ZO
PAdrDseQF+CFJmYdgePLIJxXbuIs+2ws9Qp7TjaFOwUppl90Avnik/XvBEVZGVtuIZydcH5hSzrB
JklAU+Ah9bCoimbX8An5hVZ1T/GqInfvHI6WAq04irJqPpGixZSZV29tTE1a7XzRWTL6UHLpVhX5
ecx37mDfh17B35qvZ7UVsCsFad1Eq0Vk8Q1Fn++arIEbizoz7HTqDDt3+Y6kOA1uZF04s4mrKruj
gTsdzqdyQ+RZGS5615dmchIAQqEVG9lXjLyDAamp3tdq/lWn3tysj0VUtDILsfVd8t44wG8GgBpf
Mk3FyYgtstKUEgRNVa9DabnnedLna9619naq6kBLlmNV4xdOB41byYTIJ6JV2u6ZIjAgf/vutiRf
EHxhh4YEyp0Uik/dWk44AfE1iwS9DF4o86QAPd11nWdDjlni911/afN1a6XxE0VsfOaj9rawe4fN
6l50LeZ5oQsQQDMdbL1Rbh46obKKX3Os+lu8ltbR0iIG+DLZd2u1cSLeUljfGwIC86UAZ0wdfOVx
sa4+AfD2ltxFe6NVS7bF1kVcWFo5T0qS/22m+KatxoE/yRt34pkwEz5558uVJQDXonEUZtyNUZyS
tWX4kBzY2eoSW61S3ZrIBWc0KZN3oKq1SA7Q+H2Dqdg5Yhn1G6znf7isIOVd6EUgodOQq8ComsiC
SSztbUwxnjManNW+O1JWrgfjZOgwttlT7ir2AYn2jzomeTha61/LTDXPUmPnPsuVzz6vnsDROCTb
edjEsq2erBz5QCIrjPWoY5xNl6/aoTZr87RIN75WipbuOhX3cjoNYDMYzXwyknwurpu0ohojvfWm
D/mW5sc+0Oy6vnHxbEvooJ2KauHam2niYRBgUMyuqlXcHbPhvNL/jfX6/63EbyRamoBXNPclo01Q
Zs2rac/5LjY4UZd+IwyWikwLsGG+6RaaBbDoeBb6NRn2cVQFtvY0JjKU4ksBj7s7lflYeJzmoLYr
BtVWNe6LtuRbp1/HlxIyEjnFPCBg0JVQRYPRRqs4m8mwhHj8PgenYVBM2zeaxbDNotDTh5KUcLID
YkxHSCuaJeEnnetTJuY8cCP+4aDhdqMoNyjFFYfifMiUCpIwZ+myR4Q5EPBtEwqrMsI84YPILN1l
5F0kgwro7NDsczfaC1U5TwiPyLvzagcBSPrKEKz5Y6vtmlbJQpPs8GxlQQZ/fReO1ZFBi3cBF4CJ
QGXA2NGN25YzF+Vn7UUG1Qga2z8RAm0PSFJbMBYfeYP9jpRE81hW3RBE6WDsMHYmIAiMXVXfdWeu
S9NzRrzboNtkrzUBftUmJNwEr3W9ZhtLIzERtFsxDyKHm4hMW2xIefirxfYxb8oTkJ2+z4f8oyVh
4DgOVnvI82kPvVjvMoFrYYjWkXi/WgawFqTuDR3Ev5D9dtKGk3w8dqXgK9G75jBS0hfSHhyOms6z
bL9dNSIxEeckTLA5nSaHlzyN7ANETbspHGMM9FaLD4Xa/R2k3b1kkfWT4IYdY+MwACXjolY245Bw
I2HP8Ad4et7RXqiU0Rbdd+OYX+QQuPQ/jPpL7UwvvAa3obBSAsriH6Yf7YS+5qBPlnmcTeUYE4/i
ixgo2F2mNETNEjNyRCSL5SJQM+jxQZn2MbUOvrayUFaFThzGfGNruFpx/K6QcNORq78lcj/b4qY4
YN4ovbZhFpBFcqKM9/DQ//mKRpuPw2hLvyqrLYknHFVmWBTZIe8makSyczIc7GJn5y9lfsbJdmVt
DfChbaLFtrj7LbmxEaOVFREmtmJ7TVtpQcE2DIa4cer2bIjkOhrq06CAb5KjFfYtLhthulfdRliw
TjNEtvzBkI3LBM2LqBQMO4ieqrTbkc51m/vsbvZFvDeH6aq2zaFFQIO4ZbmQjejVjfiHao6TnjAV
ZDt97Gf8H672EE+PPmhIedPgO9OXQNp/RCt+GbV3KHhKuCJijxbn7jbZibXqisH3X2mk+snpDJdA
uqIOtdicrosSH9uFjY6y6/c+NsXDusTFfcHs++TGvQd0+FBdHhR92dFskwWr222t2T1Mbuc+zCyE
dk64rJvlaXTEtebOm8RrY/Nh4ubPimlb5BQFmjIOi7a782uF0IZRikaGpC5yb8uDdKxdTmaVL65o
86tRrccB/7PNbzOOAcjKlVvDjpJ/WhKf1ZItmJ5TAGFZ7WPTfbe5Nr0eFtImy8+Jb9YDpFeVd2ID
rVAs2ZUYQmJidD7+IavWKxEftjfpFQ6mwTaJq7E/3KZ6qkZ+lnl29+UAKxVvmxULfjIr28J0P/WH
0Zd3ekKZovTDv5HoPbsRQWtupHVBCrAh83JDBfC5ibDfNLTVsjXW5H9J9VNq6uwXFi7L6A9d5aFV
T+Fahpqmvizt2SqVM7rEA9Sw7whlN4z2NU2jYxU5DVdxljECpmiShRq2YG93q+LDNyrNwRDcAMdZ
iFWkWO8uHO8L0crmvbYJLlFIaXvRSdBHXGrGEXJGU1RHluUDutScVS0q/Hhgv1sMcwp03uKM/QPE
mo5yrUFVq67KHrlDvGtU58cl04WM8rbzSsISA1lRpJaNiF9ICfStvFBROSzeWGeOXz6WoHoo5b4p
ssAdh2uetkxUgvzYVkrisylKwxN9UGT81GYJ+LpxTUiMPbRJsVXyh0nO7Y/YF5ODaygT8tH4Pa+T
69JiMIzpNazlbIfAeeQ1ASz5WSexMYr5SI0zBnSCWoQAYl2wXHvZyn9Amdw79r05IKMI0KuUxlZB
m3dUtH6X0XZXjSthPjgM2FSexs7InhKSRsZHkA94B2q5i+YqpzrpNkXeX9cGOzs6XSVdt/3yt4+a
qzCfS2och2L0zYLYSQbpCzLoDUq+rbGUz05LEy0uJjf/1/UEsmQO8qick4Wja59m2aYcxi1mFUKs
0PnGDTy3tXEzsgRIBCprLPzmCV2Ib1fHvqyDxHix8g6X+HSKk+aSakow92xgOkGe/NaMT1cvu3Do
6E7oh1x7U3or9nWyNlVvmqLI9jEpojRztU1qvSTxQsTDmyHJijPzS2LEm7jdZ2MgZ/rMk60R/3VZ
w4eF2mqmAazrUDeo4+SvVj9u25mfyg3J4vmw+nmj938TYyP0+kNm7Ve0KDekrsgM9CAeE39F11jn
BVq/k0Q5JtIvykz8mnUz4xhGbpVZXdiT0lgAykjrE7Mbx8WITIe6TGbAg23y27eFDBozjV7qBjMm
IsyVLU5F/zdIsV8dVm0vqi3xnEk7viMGbG4lObt+vTbjvmsVd4uqQ6PoqU2/hUvZG8XEEuqGc8hv
u0kN4eoJnGiAFuAhU+EccyeiSaZEFOcumBWJ2+oOkU5JWj+adVhhIHwrU43lbcaC52Ua+KLbGnk4
J/XVyEr107T5gs166QFyZfzbGXa8FzlHdGaI6n0gW2thXk3msM2c+nmWkUXLenaVseoQEZcRCJkR
onlAb1fwr+9uOePAy8xQj5oYl6baQeyZH40bYdmu7lmrvNrYH6H8JSEMdVhXAhZMcohW2vDU0WLJ
ZfUGc15tqwXFUzSVkVewJqAi9DHnERbK63zAX9UEZEP+1TKilJz8TRuNPVrC3wknZN/VpLkgoe4l
m/xgPfeOc3AjcN56Nq+uDbYrIv0qUr6WzkUBV8OE1dEHp3waYEMHI9aDgv1lNKEF7YiEokbwtUzJ
robVMLRqesSoPC3T/CBLSWSY+t3q6pdYGtfGtP+Qj/qsT8oh0/vTKtstxZstGAESbmVYlV1MZCp9
2jZzYXynnORQ6P2Hwe3qLS0JWD3y210tkZDOWAVccqqbWb8VIgkcBZS60nV/muEfB2gbNccaTHpj
ag/fZv6LQZgaPYZ7ny0VLQmQL7LvzmMT/e0T8Kxo4mojJgMZQx04Ln+xzAynkuhevJQXQx+eHDqO
iQEmr2TO/wwuIYxYLn+GKPnWRcV4baWHdtbKrV4quyg20RIm8w6x61Y3mo29xgfXggaKTDyyVXzM
IveNwfCiq1gksja9zQTNYzG+4CL2FnK/PLyqp0znOq10h6+vJX7IfpzJtC1bURJE07J4ZQdCQi0u
gXpR/lGv9tZJxoNqzA+CMaIX0Q1EVcttbbKyRP2fpS6uWUTwcOckd5FYyPIakmfG6Hkg9lNIJP/G
sjf64dojwI/BKrCt/mqGgkRQw0RZIaLoGsBeO2wptQmModkiodZ39lIum76Y9XDNNNdPMLh4JP1c
cDYjl9NvY9HtrQx3BMvkl5oUDlGSyh91WAxgRvUXlarrl5lzgAUnpM4ZbglVTJE7XzQRX5Upwsfa
f2hKdy3HdqPYy7PtfrvDJpXiAn1IhlKfh5ibUhYYN5CT6ffsPrkYdzJLf0juIW7Za1S+STESIk0C
o6KeJYS1QYqpU2j7DHBtVuXzMtwde7+k2s4pi6e5uGu0EvS99dADmDSSC7P1WVJZ26J8H7vzsVns
HNO2hsE6QWedlenRXjsZNmp0zXBWwvuBWhHgBq3EZguizHAr+m7e1I29JTYLw0jO5u7KxBeZRJdT
WP+UtTghA7mbA7HMq1ogTRx1T4DW9Z0OQZMtG/rt+Q6500hP6T9kvRykbfyL2/5AD9UzVFtgZ84Z
jOPAurp4+gLPyX5JyBi5R/FY2Fu9WQK7rLZLbW4Ht3PghvC2Zf2gbUtVA2BXxppXDkaSMUwi2B5P
gyP+GdngOYb+itflm1iJ4+KOP1RZ/1MUTBnomAMLWYGvDe3f3smeFNMAixraZ7KvuBWsPQGNaK3i
k5t10FLSn4cMhu9XKP0YGvZPlzuvOEAuaFYfiFehXVrZnPq+vybTKvyiHVE0uGh2K87RYa2OVQIE
Wc14JOpMfjDk7kXTfskh+Zi6SN+yOR7nSX1bxua3hNilwqJQgL+VF8GnrQJAbdflB//34BGy+osy
lFRbx/oCPm6QJRlDmCbNjbv4oDnLzXESnwFj+1Bp2FLdQPJPgUHuAj8icRMOv1FCgE5ZWVyB7Gw/
oTcXv0Z9UgokTAlVdD5Bqb/pAI/VMqn2kzMEUsDUyq4OYiU+tV1tByWImddp/cPHnhY++Y1gF4uy
d5oR9TFKGV7l+ZDGReWPBsgtAhV1U9NIQPGKOBGym/g8o+K1s6Rfacr32vcoo5KXQbG3KtG2vj1m
SUgeenJMk4XHV8OSoYmteB/VYwnx4LdNXPl9W4N3861yPSjbGo3PtrXo/Iq09NfM3PtiYOqmAwfc
rti68finJ8/VMU5lDQWztDzoJEsDe2z/lO18MtgTkk1tEG1m1Eg0LPPNJcIH0tQE5ejGcBkVouXL
5Iv0tFdzNpJjObsakQXS/NYV8WuVLWeq+jVN7FlFXX9qaXZKl1nCRsQPVuq777TPChmkCZNKf46v
8C2gKmo44T5WDKvBJBmidK04RRjumyzdY1+/8es6oveuHpTSLZMPzTFvkwYnIdFASILzl+Q6dGc3
ucz9W2pnRtBb1j7T6kO8tjuSuJ6J3qr3oubTMtXoxewtxBIDophFRdboTgdLnz/MrLEuYtbsAEb3
vta4s9ziSC7ZhXyzl0bjERKAbCftxgAR86bCUra9wpQT659R9dQqiN5qd90oekTW7QCfVSTPDdg0
kJxnJO4TCQ77Pp7fY0v+aQiy3vZTdu+U/O+I8jCyf3TGhg7SdzKJtmPe1/qtMm3rfL+YNeoFWNic
Pgk+i6zayGQlpOV10AYit59T8IApzA0MJOy1ApKjzrwVRERf0BwuYEZ9kWqH0hzEwZnyU4K7hbz6
8DVxffVqPhh38sDj/KlJrOQlbZLouRX8oIhSxUFb+vTHzst1Vwy68oOLLA8lVYD3FR3kr56Q9Fdq
/UbNuYmKKU0uKYaqJdBIpId6Xfp33DrTBUFtsS0d6vWUdciOi9I7+2Vt9I2TlN1pYQQ6kcCbfEdl
Qo65wt6qR0TTqHCamyIShH/R3edNcKQfkxV/RS7aFjP7shu4JK3HCqK3PUQPhpEQXWB9Il6/Pcss
yS/I7sVe7cY3zIIDAxQoaKgr5Ztd5yZkuTboB1XSWjwM+b+WLGjO3DCJlc2qEmA8WAGut2vVJe+L
g8tEWG+kFyaBmpbNY4m64UejMLPkfNMh218I91CeBhfgU/+qGCz8OiVkdxBnkqRvTW56RLftFACI
HTiSsoVhLsLGWPVdOvY3knSfEbKlz5NVB7i60U9p5YwYn69sllRy2YSFVZb6kab9sdL+ZoMgKpAN
BGamh33u4eeznKJltP9wVJFIPxxxniLXG6eTauE5gXOJrVtljztIcq9hsLPVH2WCW0yUXTYoAd6S
P3r2vbouGPIb3y3eLHZMI17/KOlISispNEaMVy/ROiQ1zrJ+6XZ07AXaU9OqLD+CcGdatA+k2YYg
JZc4q/dEzCBpihEOauk7HmVSyrHTcapgU8260MChp2Yl8izlRuAI+WjJUUsDQ9tXRXFrbGPcOOkQ
6lJEHzk6x41eMVgriB4nQlwwP74n5Xas02OVLk/ZA0wiCA2DEcGu+6Vz2XCpafba8S4H9xRhTfLi
3i0pDkznPY1kcSjt9rMt7K8+AgLW2vw7EorzBjaYbHAsM/nXSU6LlNiM5YMJQMmW1zmqUEO3Azol
QzV/TC0tqYONw+UqZ5w1kpi/1kzOcb5uxln9j70zWY5cSbLsr5TUHikww2RY9MZHzjODZGwgJIOB
eZ7x9XXAeNVJdzLpErte9CZTXj5JwuEOmKmp3nvuw0RIQE2qyphZW+JSECxH7i9XskjSYNGeQJDB
KcL2eR7ZIFiUNp1qeb/tknEbazaujTBWizAaOiot2WM4HLDKuN6vQDIDbJC8am53XrbBmdO8YUdC
qmNSJJnWiGljSJ7ZdHl5evRw+fCYTfk6z1C7KjZ1huUx6EcCLbqS0iwVr070WhU1SnTpnvcOJ4CW
f7AQj4Kgb6+TAoJdodf0XJMkYinp1To0iuACbd2C1RkLJnEc0NPzte/6dyOx6mulDOctrfDYEUMA
d1sUJwgAzqtQ/8GMO1i2ZtIjvrZgOeNkTPkUDGr/3nDxLX3t/0GShw2B7D9bKVZv6Aaq+KOVYv4/
/GOlsP4FuYmYUZtQU7zkDj78P1YK9S94MBLyLemMwtlBqVnOvxyCvgwXJ72EqSbxnv9jpbBAqbHM
uC7rNP8hTPE3VopdLITtYjbjylxJYnU3nf1g+jyLNaBDU7/s88rAHOSGaKURxEHZyA+gAXYtG++X
YspnzhBGIYxPVI04dLzJbBG/IXuikqrYwsOxjs8Gp2Pqr/vFtq/S5D4qKrUtwi744/P5j7yS2bLy
gbfx5/rwfogUssjc5Fvn339gabVEKHipD8c6NGM/uBIyUGs5qFBtInCIJe91ChDVZaQDdU3YJUVp
4Itbx+icVx/68BWNlcpZIR+m6IkQRbq4TNFmEEKgpWLD8pVm8Auj/nfZlzjWMzTgqFEUX2ml0bsn
qihnvQiqMvs9oJBA1iypIhd+XwZ3PD9g6StUqS8+CT0PXWfJe53x6jl8TGShPSDy+w/P6NUfbMVH
/JwQu4SIf74Rk8Oeac2/iD0/HB++kbHQ2djHiICb0GVZbnVTPlPu0N3mpENehhbZ5gNHXfGc1LY0
VtCNwn5R5AUAYXsyyl8TiVoSa4tnbbQgQWRZh37xWouhcBZuh8hraXFUZQX2fSvaJlQtr2KgHNn6
IP7vvAYgEs2vJHnBwDDLYTtEbUeqKfLHoVU0rEKa3TdWSTk82+kHxhy2hrXTVVXDljsOd3Xs1Ola
4y76CwF84qIb6lIiUCwC6zIgoCLeMGHiRK2XFmhKLRpSxJ1uQfU92LKp1nHvUoFWFVDTVYA62lm6
cdY864lOWyqzR5EThAS773xSuaOt6tpQPz1RqvgodwIEbQGb/rQJqwGCJQ7GkCPJ1Da3OEh9/8og
34fEMaJ3np3KkfYRODVrQCo40Eq1K6emeVRnU7me0ytR32HHaVb6hNNiGbAix6vICpW5mMwJrzTc
dmydSFrc1lyO3aCXSID62DjrNM91Tmtk/CVadju5CW031NfOoGUCsqrftysTNb1zFAoOCa/cMLOq
0cPghffH8cPr2FNOf+75mkuwX6gKBrxRJxIUaC6jDLwHMjn2DCNhPtfFtVw3BbMnnHwR6qCcaWyz
soI+wcwSiQr3JHvaykic3kVGUmc2qgrkUS/tZAYh0k0DODQ/EgOHSCvtchbOUsQ5sWuMoNVThQIg
jqoCC2vSb7TYG8KNPsK3WH3/8H+1GCmWXMAo8LJJEN199MEsjjFA1Wbp5467RQMGzdmuy0u07Sgl
2h5h39QhWu90PD0gJb3f319/F/7z/uq5JrY1IE22aTvzpvDx1WuE5oeJorNPklDGYC03T2XdhifS
TMU2F2509v319uhjfy6IA88hMUvOlrm9AEdmNiIvhNkue1TANAht4LdDVp3O/rlnDmDVkYeSYdXg
gyZIgtSuBMnyS97HYN+HkUNACsqW3EfNOAWG7R9KLHyHqfwbrTN/PlOXaqaHOnO25T42SKY6gSpl
0ixLzQNP5Y60WgxOFL0eM31EvQ6T2R+Co4yGDMA0qNRLA2/4Jk+1ZlujvTqwW33eLdirdWyMlsu+
Dc1m9wfCQ5jpwqCsZxpbMgmIet9dMHlKD5CMvliELeoDk/3IdaCDW3uLsODs02MS15cB0IArC9Ya
OZ5ep72lZu28aQN4FIpoQJdocQJOGIi/2alNO0A5LzC8kKqHbRiU7kQeMsN1xnaOZibbVKu9FAR2
isfv+2fp87OL+xa5jSMNvhhqkN2vRlmO5XTe/Im7qXgRRl5vmb+njHey4BYQo7n9/nozNe3Dzg0j
y4RWZjP1tOR7puXey6o5dNR9TerLTkvMHyUMcRvijw2yA4koIvGyJ9c6FYl/mVEN39dJiySuL2tt
8/0H2X0mKFsoXHSYmoo6RrffK7mPL20wWYUoRFQuTQgt14lCtqZ38Xj3/VXEV5cRSDMxb9gKv8be
o4cxj40xDvBmgEC+weiPvxrOpH0Ttsn42pqFt2nqarrnVNSdAQGHSD3o2RwzE9lxzBKexunWRvS7
LptBHohh31045+/AdJnVGSYTSgir7t46UigmNIhxymXVp94xPhVtPSQCoE7c3RPKEa3RXBAGUsbB
qT529e33381XVxeKhwAanm47+9yvsJIITFugJs4ED37dJMxR4I0gdB8DH2LikGuIl2WPDaXQMRg5
U3+Ao7ZbM/25fymlzqPPum3Z8yf8UDMpwjio8XgGCOphNNcUngBLQODGVV5wtPaihIbCSI/u+xvf
Wx/n61oz7Y9kWhZJFKJ7GwagCRvPVA8LIiICEy6Ert8DWqAy6gw/PqdUc9ZandNDSm0Ywsji+mET
wr1gAAxtrNjYuhUMq+8/lanPq9O/l+33jyUEjm4s4QLu4H4Ga5u3Es4rjM4aC6xfGuoaKgCk90xP
gOi0VFVOUjQzb4CmdXthtSlRxZg+I435SzzExMUSnpFXDnEguDoUJgWDzGZaOJ5NckTS2K/oJ5F7
11hd8lVBUCuocGRwj3ZgudE6qSmoCo/BDd8FsUe++xD5un/msOvDJtdUYFDXhs5VkLC0LiiE2t8W
et9Hk2w3YmqbIJzWulWgUE1rvQL0PBQjck+vDNb0nOVxD0KVvjwhQgO6WfhAVUZOEefosXgyieO7
1AqhUqS9NskUjIKQOMWdmtIl3vrOWZFRF15KbGLoFAohj5kxufUxVVSRw/iSTOdUXFi3fQ6raNn2
kP4XlenNzZ6RJi8mBHgplHKpwVQqROZ3Mo4D/rAwF9CAg1D9VqWmjQs12OUPW7Qu3itK+WHl1/PQ
zmrK6g26B5Zfg1gtPI6JFuImr6mvfNwvq6Rrm7vBMvLHxAtrcCtGSaYdch4Lj0AVvQWCovBYwQNQ
6K/meM6xGvoXNnK84oAbsjvd9NNhY09E1UBJMbAyRroX+5tISUDbIhfjJeFX4o1QrOEF1T/5bbGG
lsplCvgQOs5IURjW5nmriYyDUi4DZM1hntOyGaSRLlOtxWPtNeTnLbHpMrwi9RVWWeHzWC+I9uCT
sViU6iIpjPAxJciTjqcA/rJs9CBmcuC1FaI1AhW2k01KyxKrGNRZkdGP8YRlHGdV4mB/w5fM36Oy
/zUyofhherxidOsscgTLGvGu1o9IMeMCqNKytDQoFhKUyA+Vj+1z1DVgyIxI158klcovCkt0jK1I
p9823bdHphvYOmKyexg3JiNd5YB05ju4iOVT3vb6NZhl91pLemb/OoCQkzQHubGIM77zpXR7TPyZ
PQ0XTTfl9RK42+gcc1/Oq2BYhPAidbC1yNw0TqxY2bBzcRnTZsuNtlrLwvI7TJ8dBwaN5Fu5rQfN
9zekXDj1Cm+WDfOKEJKOcKYw5ygC5Os4UgGM7gSEELfBLCs8wRBWxTNIu+XZ9EqzwaUVcFARdl4+
2yhH6qWFY6bH6hISsjgwlRfLrhjK3xgNgmeVG7BCLEDbak6FUd06xXzELKWjKcE32SIvi2sfIOJY
2dANSiI+jzua0dhNgwQ9CoaE+sUj6w5QEc6H4oQ7L96FG77YxsHIXtwausX5vBgIA2w8QeJtN2F5
IgArTqJ6yyglrWlt4bhAV24jBGo95txbenTIfbDl+cYG05LLg01C8yNHuD5azklwFzFv3rCo9MZO
jyQ5DM2qaiK7WCMWhZKH4IjHGS02Ki4/di9yfiO14mSl08jj5SbyzQ1hmWl5XEOcI/51Qatc8QdT
Xz764HZDrP8u4ZyTFdk/+jqRtBaZQNK+zLzo0TQS5vro3lrtOAa7/7PIG1gJMMPE62A3xbXWIV1Z
thqyvq0Gj4fffPSyUzA/QUoQSeHcMMoMyRAi8IOxb2O4TxLN/e+G7LzH1MqmuzxN2vl7HebXznDr
u3GcGBXLqSCfCTsF5lsr9IWzqR0apIIgDuYYRowvYiZeXvkinNJNGQVWcyThKJ43Pow+Akf5ajAm
Jc6yLzpST8OiM29cYi0tXMvEP0M7KssAbXvb3xYj28si70Q9rs2RfjrzAAthkY/R7iwMhVXwxDZB
seC+9VNDL6crsHPJra73gDAKeGeEZTezIXpIAj8/cgm9aJYtIBFoF5ijjgyyKYJlPdjiogAhN2zo
C/gIk+cnP6sj/xdTEp8pazzoJyFPhLtKIZia+F1NKm0Yaox3HepybaMam723TkzOJXE9XWu9zN70
yYge+AsmVA8P/kE0lNmTSiFgLpIpDudwjJDOvG+EBVwMZeYrRAUEuBiBziy+T6rwRmA6n5hvW/j+
DLg7l0oWjQcrz6B5pFeufTN45fiDTMGOtDyphocugSB0MtY8LEdm3Y5M9rtqxiQ2HAVXNRrC5GgQ
k80J3XxHu/f99JuVk6iXyONMV9YKEQEByFgOJ6QmNJgLzOVtPzjg8KrSy5nAY+VvN32dxwU8clin
8rLtzbY/g79aXyWBV9urSeR2t6wjOsbLqhpKBB9Zkf7MpsnpWbxBBdjLKo/h/3eiMsdtWProXgUg
X3LWiA/Djx6ajrY25NSRthRYKJ5VV3ge5rG2g0fFjIR1QwT1CW+OjbTGtbvrOLdahl2h/aOUI779
XEzN8ZSk8bkcanbCQAaIlCMwTO0WJ9M66XPtrG9xmB2ZXszotq5uiL5CswkbCbVpWZ+nbla/pYwo
H0TZX1Ud0ktqmhNs9wDev6+dPpeyFq1ITL2c+aTz6cDb5ppLGmHeYKdHBOELFgRC4tm1CofAPUAt
DNMSfQWpQL/AFyAPnGV2D3HvhZtB/Ypa16TLTGbobh0rRskMhzPisgrc8WIKvGILG8dc2W2rAxAI
owPn6c91s4Uq2CHJwIHcqjt7wJ5imBh31ryS2VD6j6qAE5OJdtgoXvJ7tyKDAMFQcv3337Gir2mh
sHEtoOu7N0lzreqizq6XNfTUs8QdtIeo1ruTKZxDHzytPdaC1ruPu0KukfOIv79njIyuhJ4vQVvo
80Hvw1lBywiaCr2Ay+eRRiOhsddujwypYxi0dAJRIJCJ9ePv79n44sGinSCZDliugtu/d1qOTRhZ
TtbVS1Bn3a+MR8Bciq5C7dOHRdYgSWpiBLQ0frxtZg8NWRxuMD4HDZYYJv1NyDyukFW2HprJ35TC
wvSKOaU9d2WGTEI6FTu52SuYbnEhtCfdqNlLZJHcTeSdrcDzAfyfYgZIuWvAPOpyAXMQ0iDjqIq5
pEXiANKCTA3IBVIzQSwsM3+laPyDLytHKHg+/dd664JHoJmpY+fp9RARfd44uHa+/7o+H7ZhY0vd
pocLz5kOzO5vRLsFy2UV91i7U/lbFzPex6gjhOffX2f+O3sHJYczq6M4PetAv/fOb2QrKcx0JBmH
jTA4riqTvVfYAkZJfu0h3QNjU4/ASWFOHrrHL951Xr15wsQjYcJN373HoqGiMFzgBl6RoTfHs7pp
9aFFFWuSIKVHwYEz8qeGDYdVRRsfENg8aoG9t3tBo6vbOqf6XLZzzsw0hQRfhUpsYk2z1jHlGLF/
qrlNCya2fekPxx0D57/reL6vcIppE4cTl5u33j/kh7evdy07scqqWyZFkB4BXvLOjcqAa9KK7A4z
SDW3DV8wmzgYmuc5Ok7we7fx9XNWAvekTvEDRZWZPVuIOA/0McTnl9QWOouhcGkokcKztzIlJFem
YcVg2pIxHKAMoQS0vRFD3NIiX/k1JAcQbmwUTZeRHNC1gdLnVMghvm14d5oS9KJNuYyiwYShPDkk
U1ZFQsJbU2pmtkLeFALBwB8QLmjcEs74/eP8RT+Chtz80Rn66JDY91YZnI1FynSdZG/gXQsY5NG2
GOGtrtpCEJUL9gdZHvN/8n2rY3rM+itlu/9rHoA8dHpmDAe2Uy766Q2jKckiC0TElPPPv/vQNQFP
ZBbHM7qQivykw7pI9dPnxjOiX+YwLrZiMm6kFv5wdOWTx1zF+LsId4sw7xltuOyV6K7dLIeG0vs6
0xOKOHLZ6NCGCtyMCN6QT8BUdZOmw+ATKOSCXiS7cb7kSKuD7L5ffQMEkQwT4CBo+yS1kG8UyUuJ
2ELg1nLLHoCsgxFC5+dadOBxoAV1o3fbpiCpmcOO/p1HqfNc695AAK/fGr+Z2ehPCSCPGbhbtiQo
ZiAgljrxuMMqmExCmE1I+Ghmex64o6l3RHhqo4+8hyLQkmnoGdVTwCz51hBxaiEx6sqKSVWYAcRB
yLcwmsYhlodRm3Zq5JE5rSyfAOiFbQPPSCAY/A5rRFnYBWYwSM9Z0lqZhpkmmFx0+0xn7P1TddX0
3EVjlOCFrVLAZfCutJUE18EQiHN9ugaCEkEMKiDCItREA2FlaQq8Tc89EERt+dC6lUD/YzmFQRId
E5plBmPsp6+1eOEQBCdrhNEdDHIHcLfNGd08StrO3DQ0DChDJ9QPyI9SFtOQRD4PjM3YXLqTA/GH
LjGKZ3DbNem/RVFj8ALwvmC5LM7pTVhiiXMjJkXIDXL3wOL/eQG2eQPw+9PKVhgx916WySfjwx4C
hn4yEFsXd/Ua061aFi66dy3CW/z92/nF9UzkAyYtWlPq6KB3XwUdBgwQz7QhOQZ+H88fbMM+G7zL
hpILtw0zBe3ALX7eR5ljzZlvxhwKYr8DGz+stk6b878XDbNk2wDjA96vBIhg/K965D+O8b9YOOds
E950McsV3hfWD9cRbV7XlUnZ7Ix1eEXRFW1aMoIpoCvtsSWwdGFxejhmT+jWRqpFV99/s5/7nZz7
2dfow7JqcJjd+2Z1L5j0DhFBNzRq07aGeyXaAv+TrueP31/qix/RYtNmEMAxQVrG3hahA7VPqIu5
U2cab/FsSW+R+w4aHugMhK3G9Y+/vyDJafOPx7QFkcnuvVEK6VqViwYvihVtFA1+4GR2eldCIDwr
7T46cD05r8i7NZGNMEYyVmHMQQG0VxPl2WjXts4zU6WcBJeYRWGUUIdlq1IqBLiYjQH09O14V9iW
BmO6dM0fWhyNGLywp0VYs6KgwINotxcBXWhoOkTtVktlDe1N1MC0WAEuotoYc3e2Gfm1ONSX/+Jx
tNx5hEupBiB7/7FP2wD9NdiypU/b+qRqh/gyTUOaF6WFB9SxfB8rqmasofQbx4kcJuvAe/f5XEVV
aSLisOaCi8Jr90fz6f+1menxlNRegF4vNbaDPha/EdDZ9Dz8YWHrqAq+f1K+eNkpZaVuGUhCLLlf
NBeuM7Z15TbLQfJQTkxgTowgmg6Mmr66CoIhho2863Mdt3drudMImXAVO3ema8IyiiVKh+JAmMj8
V/YeQoC0NgxZtkZCZPee+oqTd6vDdl4Olco3JDFCi8RMskIdOLcxUL5+/919sYI4nM8syfMiJU/N
7l2lVqHj5VG0S2RmnbowVx7yvkk3wszpxXx/LfFFTeS4BlGxNsdgJFd7yxVrhkOXK4URJ42f9Par
06IumUpQAOAvaMolphrnioY8E4ymHNdRGMiLLkvHTazbeKzgQwCdOPChvnjtFdlKQOupgE26H7vf
QDdVbhnGQ7tsfA0+I+DuI6gSkDlFgffC1nt7rQovxSEchdETDziCVtm2hwrG+TJ7PzznA0ZqHPyQ
vDh7mySsJCNA4k+92JZ4cApGnvd1nMpbEqVqdJNVjRY0DhUoqHwY3lTVueNVEgbilcaMRMEWK+Wv
v/9uvnibyZthvMyQT/IV7X01dVer1DFwffaa9/xO/zFqG0Aw6e9rN6Rc65ElHPgiPp9MZzkIszsa
qhzYzPkZ+rCjqkRTyeAH7RKMeTQrgZOVMHEh06wv8T8M4POjTj8Luq5+/eu7JWCWksGgL8Qn2Hv1
/IH9JnLBevR5rF/hbmCaJkfCiznaHI1W1bwkWZQ/f39R+fk7JszHEdypmvfw/WUlD1N/blqyrNh5
pZaa1crmgpotLFY1tYO3qOMG20lQukzQUG4P7RpI2STOSpk1D84gI3IpC6JqlqMeSDwIvqlMJFZt
MsyEtT6iv1yIC5RhpNDFynwLGnhAvGkeByXfGiCrlGaqwcHJbHsb9KEc2Nfr8TydvPpADfF5sUGE
QMGCfdrgVd8/E2lJguFd0czV2s7a4toEUigVbj4vzI+//14/Xeq9l+lQd7oOotQZ/v3xMYq9KIVx
rcjklc3dVAI+8yrcZQVInL99YKlQON+hQNCZYxFfsXulUKVjKnqOnoxY8KyLkpgfDmBLXcORONTE
aZVGUd8YEhTq9/f4WZrBw6rELNgiFZlAiXnL+vCusDEYlueB33ftRL/NBG4vY2RAUSk7P5rGyb5K
MkR62sRslcmWAZOzzq9FUJpIw33nOI7K+qLO5+Xj+0/2aa+0+WQMM3iHZ22wvbdX6m6KEr8WuKVI
QjkPFIgbyweJ+/1V5HvHdGfRnDEyCJKRDDtzzuDe7mXFrUzLXA7LIUeWtwmFC3GtcYpErh3m5Y+N
k+SP+mDNwilrwM3uZVHP7NrIgTqMnMOJHGZunMzIPNtaVE1Q/XSHWL3kEfk36yDrM3UuaQVngHx1
/VbTyu4yVXVTbqxQj3zAUWM5rSDzAjhIOPvkS1FqdnBs9qUkeTb3oZtoKI1nQNpkBOsB/lO1EV2r
zt2o9DJaJYwdcAgGnPJHM9QB9vYVnc94IojHCeP2qRYCZaZMKxRH5PW01cJu6QzACimcuzxIAv20
CojKPYHCzICkr9qaNFy6fvVxHwOsW2BRjMZjwtfJ4ElY67VV0RttfdQyp3ZuUjUCI5sIkoBUW/bW
vVsO3S+LeNfsCLwTmQisXwVSwKrCccb6UxgbuqJMMCtkw9kqhQQK4smTPxntQSTrNB/PSdoODEqs
LsWDlzYekxyZeuiRHc1/sxwfP2+N4p8Jjl2ar2GJAxmeTtk+xbln/kYBIE+hwiHo1Kq4cNd27tIp
JCIlO2ciJ6KTKSJqCXyQgNQ+GX4DS3WyYBhygqVNNSb4PDs0KLh6YPVhwMxqTn5OSMbUCioULNTa
LKrbjFgZfVvkaINXkPxQmvZNNv3IQCLdqzoon5iug3+aeBZAP9lMZzGHJfDz2rovLn1z6F8VPhwd
ilU1/mwmD9pLib3yXmtLG6J63CicdHZslIuY02oKB0LCAwu6HqB1jwY3OHImEcdbEIXZkY5GqDqi
Ma2STVwWApNupJcNo1aQeeAnAgQiRBcPsw2mkb/NsKmgRVcZTVz24xJMIfqSil1AgDHIsExhYAR6
iW6OtBCb2kZwmIl7QnvTbO7gkeRUHJdNUfh4W1UPCSVq2zk0MNNn3r3vGNsg6YeXgum7cRZIz93o
rV2ba8KpAZ3kmt05eIHM6rFikbvKQU6D1QzK9hxNUPYQBaW8a1FL5Os6GTy4kNrcvell5d64qQzu
Indw7WVPX+RFZ7z7Uk8EXtEbcu1HeLdQu8mDBrfGC4biUgt73EalKi3w7oyAg8VQe9qqErRi0IJq
8p6gh2JdVVP5ytmmPU5jw0gXdTp2QKSC1n2lksalWHeADzJzylBiWCZfTFc3CLmr3lHlJmA6z088
anmyzCjOUY2rmf6SxbyRsM5K95eV2+VjMtGCIorNMFEWSVGcirFx38a+A9vt2QF+GL22IS7mEJva
RRdmAeN+YInayqAbnq0aZXVAiXz01KcJtecFJxusT5WWo53jTODLA1vUVxuFQ2gJ5gpFR/LTWbpm
ftExWdbhW5pQNX2oj/cZxrtkEdHlPWXoCGXYsYfhhnfMuykZbR/D+wuv+8yP29NZc2XTIhPVA204
fMTfr+Nf7NWcVXWHAREdaLa03W2McivJsCj0S5lGxgsRdahizKx+AsR6oNr6vC/NnViJltZGJfYp
qjEESJmEBP8sTb+EsteYeDu0Yjq0L3+qYWmt4ZZx6a4hSEUft3tDDQQDBEVEg1dtzzy/4r35mQgw
ZwFIxxNeqvpKJqo7Lcxi3CZBXj4hguHlyRMFaYzJyDTJ8mgYUXJJdGFbJA5PRa5p9znPY3Xg2/88
HuHTUu+iLFYcbpkD7H5aVC05BMG6XwKTBIXuIaun6FTRGw0f+7Id3HKbt6Na0sH1z4NwABXdm+3f
nnv5EHTLGRBSyQgmEbsfwiLhhD2TCQRzL23bj8D+VDk8GVZjXnQ08Q+cbD4ds+fLcexl0C34ofbv
eeiYcIGqJKEk6MBc6Gn6MphTfIxdAPORG3qHHolPp0wuyCF7jomxHaw587//UKqFXYJ4eaA1Zw+9
OkI0W9zlwqQl7Nn+ihW+OfJczznqvUnd1LSI1wUi+EPdma/umgMu1ZKULl/yXr2YE1fcT8PsefKq
7smoJufZiqI3lNnWo5w88fC37zX3TFVGa8GUqJ327lmJJHYAvXC5zKqPAZ1r6BlTG+ZEcHvgSl/c
mRAwUpjwcXyTc3TQx6/Xc0ctMJmDLOllhOEyREs0LNrKtJ/63nXaU4ds0ie6Dom/JU2M/rNN3OjZ
5Hns7Cx25g3xqu1DqEXyttGI6lxgCZnabWcV4h7GtAdCPLQu8Cd51zqzL8AOVorByMgr2gHaVOgv
U2aAU7SRfG4Tmoj3WeEGz54uQXpmnJJP+y5zz6ewU8FGmp2Fvo3MkCvlkbq+sIc6c1aFKKftYLmQ
i2Hq+uilqyh7Hh0RhGuS+ooXgK9sfMkA25laEcESaGr8IKGW6nLZ60TUbUkn6H7TVYcYLusJ9EjT
u5V/3iGoKq9hhDOcGyfwFhtloIFalrj9DjUNvvopeL5sDrWSH2P/UMJUu7Eto+Q8NCRAhWx5NqTc
ndb1KOMQ3GQH1q8vrseSQcuWYx76hncBwoc3SxluOCEVo35xBaCX0fQ0dHJOkYI2z5PVEJj6gV1E
fN6w8OmgUlHcoIuFZW+xwlhlaYI3iVnuNIFKoQ6AoZdfIFyqn8FexZsgr8WKeNpxQ0OsAuaIHBwy
7mPh6uMRMkK17iIdcKyWRtWBpe3LD8f2Jjj78r2ovTaGVvbKzUzORKUYwgcjYA4XNZ1D/8qGM/D9
e/epecHxS+m82gxeke3sewOalpAOzXC4lkvUGnEi5VnRTvopot+Sf8yDLZFJ44EblF/94pyzDeQk
7K6O2ltX2jwKQs3iDrvAxbNERojtQcm3gWEV5LjY1OcwTjdOn8iHoNTwN7peAZS9QZe6CsKwG894
I9nlxoh21qLy0/i1UJ6RoDGJygcUc82tRQNuAlFlEvU0kW8BR8IznTVduXbdWVFcbosiyn+j1EZ+
ApKwUYdqNsmStXu2pWSTQuHLMm2Dn3J3Set4cQeP/t5S2W31I6QftaE1TXZPAT947XsVOBCT/BO/
Q0gYJAb94ZiMMMwvdn1WlW519P1v/UXtxOdRjnA5cev6vkesEoXnomVHNJcVcUgRy+RpwVDMP3Cq
xzG8f+Oz5YpykHkWZuT98WSFQdQt6r4HXDmGxILoebMe0S1fj04GqgyaCNtob0fB80T/p1kJtlSw
Z23qP0cDfWvIH0ZwHFYeiahmbqc3OqWFc1KaVN8cyWtRLltnHK7pGw0PYaLpRDyEc1yiWQca6DAZ
eP7SY3x6GuPRJyEhs/NfnHvFWywHh6O4bmU3eGyjM2d0g6s4QdkN37mpvY3SdSTzUe+VD2IqUFLE
DrLCJZN9+3fileQajIQ+82rIyDo08nzvnu88MIgsGbKyu9POh39i7D4wfuOoyAsLa4m4XOQrW8O4
SmqH0TOlnjqEoI54oDUnb8jAdQlSQI6cnpA6a/+OEulfxZ2Z+dfeFNfmxmN+2J5B8UufSbHBFlvE
Dm0KiGxlu3bq0s1vHScqnTU7alj9kcr8/wjE/7atuUbB6Am+hpXZIJzwwzu4em6e/+stQwg8Xjyn
b//nvy/y6neexP91XCfP2a8dP/9Xf+gfg7/t/GseAbJzI6O03Pk09U9W4vxvaDRT9c46KLav/5uV
qEnF/4nhmVJMHwRvHm//Pw5/aA7/EqgWTfz9nHmFrf7G4b+7diM3Y7bBX8Jd+N6y3B9zoO9QJq9H
8NAirV8g2HicDqwfe+eZz5fY2wARtDW4oLnESt37z91jckmjAjMFCpMDpcfuVvvpSvsbUeI4qIgV
V8rX1dFVcmgH2D0z/PPn6Z/yM4JksN7HaR8qGz8jmcwEk/XAQZJgv4vpwdvod8VFuPnwVF39WSI+
Wu/fx8L/Xjk+X2hvqzHFgNxRDsFDhm0kWGNKdzZ4O92XYHOMNvLEOmlOilPvql1Fi/Z4XFUXxppm
oL1SG45Mq3yTuhvhHNjm96qsz59q/vY/3H4SDb49Eab+UKkjJA7x0SZ/I0RtA35gVT0PP7qfg0kP
8NC3Ph93v/sy5if4w2UDctbMkiPKg34iVtXdcDydRfhtHur77lScMI+5qjtiChfZyYlz9/0P8eUt
OwzbmEMxDaKE3r22Vs6Mg6gJHsQrfABVLfKfWCmeFLlRdxUb1GW8CeUainj88v2Vdwu5P9/1xwvP
X8qHm3ZlJStdzI/auHaIS8F18uP1EHJjT6X3+Sp7b2ZtdAElSxc82IgRwkXxpGOqQz4Wzhdk4yY3
EigmjpTvb87YLaX+97qzDo95BAqP+d9/uLsuzCOVCRLUTHCoGakOvj+SFjQniRYMkOaAKX2JXvw6
JSYVgCSpUF29SMm2PnUE4YKk8pQMn6EqYmbLzxNhXrh4lMgBcW4jrfqpZepHnKponXqptwBssM2k
9jsf5wYvhv6FAJC2GQyQaFn9wFymXlMd+Kvv73Kvyff5Lvf2f8Y/VDW6DB7kVrtsrvzz4QZe9IW/
6H6ML+IJwO2Bns3ePP/zFffWDeyFY9fJKXgwbk2kiwBrF+Y6XUMpumQOox5xQX1/j3vUlM9X3FsT
PFr7XVWK4KFcp8+kFa7pS7XrYZOcgY+oyT5fd1fTIlml62FBbLaRrGpoUwpw4BG0fxQN/VGwTY7r
o2TLP8eXCAJPvQML11cLCKdRjB+SlVvuH4An1elB1vAZq7Pp1L1IV9EBQfP7+Gx/iWIqz55AUwW9
zd7zPDaYcMwqDB/SBQEk26pbnMc3+U31CxwgjMGltn4lGbi8V0/TKdKRy+aBRHZtHf5sTsf2HKWY
fTxeyVud5bxYjg/+yltD2kJg4RxrG3E7XJVHurPw3qKl+0T+7i+MGLFYX+ur8qr9FV+RcrPoT7E5
gYxZ+FfPgKkPLMLG/Dt+d4d7zzJjBKGDHgsewIivg+NulV1qi2lTLjE/TSt93d8wpIhPglt1bC7K
cYN5cgEufmO+2Av0fj+JKuS/y1uSdBaIgA98vD299J/H8OMPsPfgjxjSMlN4sN+20dl4gq+n/hEf
0S86akh9ILKr2Q4n4gSZwolx5Z5Rk3//Hrwf/v6HvfParRzLsu2vFPqdCXoDdBdwaY7V0ZF3L0TI
0XvPr+/BiKyu0Iko6WYDDfQF7ksmMiMkus3Nvdeac8zP7s/Je5D3BO32PiMAmPyZugsfU3fe0Bna
DxeJc2NsYnfcm27i3Nc7+MjOMiiqXeW0O4IZVvV+vMyfL769jJepF61SJ3YeaCK5Cg4x7lY42vGh
uJevmv1A1eAw7L8q+C+8qF8fr0wRnpUg65pTZkMoY5LHAxvdt27r5lui5fS19cIG1yWxZ8W2wrJL
T7+eve4YvbZOexu475/fwd/OXaiQ0Iwt8CVO5eM3Abo9yH49xvV7J9/Jb8KV+qoDWd7lmUeiLZm5
2GKH7Iv5S/q4t/1z4Px01JPFBWz9RFPyLLqPV+VR2wj2RXPWrsPdsP/qFfryUCdribo0SssXOFRy
Tj0zOzAj+Ktom3v+ORNn8cWkJy9D/pcR+dOVnawgKsUqEqzQ0T0ViN3oJq5/7jvsMs9GlwnpfHwW
vOlR3JKs7UKc2zbXIAbd6P6Lp7qsID47i5MVhjFl6WwgebznpVzDyNzM6/Q5PIbP1nmw0zzFKw89
6ecH/xxq1rT+/Ojfd9i/HF2jbkBZjKF9ugPP0xxvhM896DzM7C5QcZcOnxu6goO+/314xL7sQnfe
yfsA0657MKlxfDHE4KT97h5gvSA8gz4XprqPI3vqrKAsVO7Bw/Y5syP74frwfLeKzis7dxlxjdPv
C/t5e3g27D3aG1tyM8eTbW+3JoLBvtiqTuYcAcY72S6zH/T1U2PHq2x9wxwSrq68xNmche4Kbjy/
b3vhqVxfbz/fBavrzD76W77CzmrvUPVwcWLYB+Iu7cZ+ujwYq32xfrpM7CPQK1uzV4aNbH8t2pej
m56Nq8MRUYNHT9t1UttZT+7F2+ri8erFm45mbMseYCv7cBQdzZadwt7jSt4dD6r3dIOayX4nnMw+
3D25lX1zR4HFfqndyTkeSA/dZvamsG9Sm+Pb0kqxH1b+VvCy7zdAWulO6PJbG37rbL8dnwxO7pJY
Dvv6fLJfD08zl+DuBde7Otq1fQZp3Na27upyd1fYg33gel5hq65uN6/ByuTkYOzbm1vcTc7rg+/d
PflbImOdC43PV+pcw6hyCufIvVxGx7h/5nkENmY0rplEM3ur2ZeHa7d3D9vWvlmP9tO0fto7r6Or
8L+eRi6KEFhmTb7l4LrdZn18YqfGmstyVpmzJoxjRb6KfaXzVKcLnd8C/MHlvVvx+1vbU+3Whihv
ey+e5nlr03bGneI4197uXLeT9fZiNdqPm1tOVXHWvbNt7IvIVhm3Z/fn1/vUObcvzmaG89lmZzlg
yF1vd7bzrs5Me2e5D5W933T2de1tNe+MgzistGzHZ3i9f8MC7LAinbk/60fVVhlxF0BTdqbN9H7o
7PPc9jZAbHm4stM559eyvfFC+3VeadxQZfcSumsgXDtlZ8urb/b5Layhm8B+Ch34Mtw474p/lfYu
WJ5dbN8BSHJzO3dC/ufZm+F4O0J5995OcpYzeyuclSsy2LBBHM/POBDn6ZTO4Ri53rvn7tZvy0LH
O389dM6u8yz7lglNtIcLL/fWb0ibNpV36HaXk3Po3X7Vu9KqdTeJvTkonL+8u+PtJj2HIXvTu6vJ
mbzavb07HDX7YWPwRvSuuRbX3qZ1DfvusL/kzBOXFZlXOrk92fvOO94lrl2474p9/fDKSF5eI8N+
z1xvc3vneBc71Ev2+fqR25fZ73ebh8Hm7k5ufP7trLZN+/wxcB7hZXk7D7a/Cyjc6z1hXbjgzvfo
SLkvPIrcZhG32nCzy11oBy6/dfl9CFFdzRWWE7r1bjm71tv5zvXlw/Ng70e34YYYNm/eqrHr7c2d
yBPT1ya38NJw01vRTjcEHe9yZ9dsPp9lvytAf5llf5rfTrovsmDqMOmY3wymlwdh/zC7z4eGUXPH
k+KF3YbOgXQzbn3hPN+sWy/bvlA2qLb3pn22rF17j6RA5/q/typcEJbsNPEQnLb9S0zsmiDUEZWD
fCt6eLr8dbkNiEq6jlfECrjDUd+YhN57ipMz4D6/L9+l2r/cl58Of/IFtuDI6MgmljWhfPlUnI9b
g3lwHXnKub/Rj/qq3CXH6ounsfzS04MiVEdSoYACIB3g48cGMgEtTWWI7ps6gj+o+cRvoosTpOpb
jooHHi0ewmAkwfeLq112AL8cmIIl6ktJRjm7LDF/2tNnmVkMksCBiffZiu/mu/o4PMgP7EjKg3Eh
3PzZj/lLVen/0zUtDHqSUv5G8/jtW/e34v1v1+23llia6KX59w+o2L9//M/mx38Hb8VS5/3wH973
mu9l91ZPV29Nl7Z///cfBqTlb/7f/uGfleObqaRy/FJ0ebv8toCkgg+FY27TJ+TYOHom5jo6/Ykf
lWVV+YNWPpo6Cssofr7XiH9UllXpD9S8rKQXkimybZNXMi9QS/7Hv0nyH+h8F3mJujg09WUd/mdh
WRIpR7NaAilGVUaiJP5XCssfVz2Li5+i+tL55zeBpPru7vlpPFiEJ3VxS3umkoZgg9K6dWMjs75Y
4v32KBhl8YDQbDPFk+EOeX62homjmIk6EZjVEDwr1V+VOaST1TQwL66HPo7K/Vl6gNbJ7iTtw0iR
B1igSdeqMlqzepLcsvTNCxMATrOmH6aSIGsC3BopezlB2ZIiZKnAwktLbyS77bv8Jif0TQdto0nF
ofcJCthViahS0Q3q0VjlCSFGXpQXUe+2rW9BHcq7ESci9oYtadV+tKGx3q0lA1hm6gYtSFOy+8bC
4FT6ZoE2d752FZEPXe0Dq1TI8xNi8mBLVaWRROI6osauN/jARTnWch0D6YtKIDj6l7GV1rjnazSy
Zo5vlUSg+OgXak2VSh/IDWeBfQX61YyO2B3EuwlnD9tqPU5u+z6zmFxHQsdVeWjTVRsQ970S4mxs
1lXrZ5k3dOJMbxK3LaRWEGbUS31c0248iwVIVc0UF6lgKKksFEc4Z5vRD/27fGjJbSVLmXzqMjGL
0otSyyfMPtPr1EOjnvd7AYQZkeCygcA7z6eAreswt2eDlqnqN7Ugk9nVm7bIwVeTeVXHs1pt6sKY
LsCtZDVlzkHpiTqBnG8bBBUgOQ7y6htOfOtbU1rjbW7W5XufKXrGn7RYTXs5fUIVrL3A4lfeF0lT
/rgIigHIp2NPLEkOx3JjhQJiITBmHXnDszQMXmsOZbwpZSwNVxZYnpELS9n6BJXZVHsxxl5kZ5Bx
ExdORSc/tfXi00ZKjRa8lVtUIaqUjvJatCoSBCYkVAQHBB1ZTpo4xmQ1634PKwufu+EoQdyKMIsC
aXgwO7NF56Yl2GiqUo+PJAf2/79BSM9v+/of/6YzO34yPRdZlEcv3z5Mz/zEj+lZ0KU/aJsv5Qya
fCIGFooLP+bn5Y8QaEAqZMZaKJnLZ/ofE7T2h44CjkbhAqNm78oX/h8TtPYHoBI2kdijmOuQKP+V
Cfq7jPOfX2xtKVdKbEghqjL7Mk2fzJ2SCHaujaTKldtMXM2xKToj2eiC7QvpYgPulJbGU0kyuE1A
Gu3mMEgbl1wOnZkuM0p7aEXzbQlEV4FQVw6RpxdSzhjtGl0nQC6T83e5EEQqfkkJzUNk6oQSDRyL
FKEhOIt0YWILiycTg8TQncXkiN6XhVzIXqj22Z3eSfJtXmXduiuSeYcrbNz7kMOISy3rOnIqXKrE
jM3npYRUffX9Sf6l5cUheqmLpnhvP64cvq8GXgoi4aMgbP9+7N9IrKjf/nb4VjZ/W3X5K+uPIj/9
mQ9rkf8diw9pkeX96+F9HgVvdfRhdH//iT/72uof+FwoesN4XQg2y6f3x+iW+QM+yTTNUMowkpf2
zj8Gt/IHWFDGN2bKRaok/3Nwq39QHpGXBctSq0cWLP+VwY3X+sN6lHcKs4vKIofjMecZp+5hEt9k
BPS+zSQbleN6YpbEjSMXogUECnPKeWkEZMeOfZSEB2Iw29ZVWjIet3CECWWrSz3XMbDq9Q05aFGD
4oJYhqNVaCGraY1kt4iIkEqE/tRKOa4M/EhyWvATCToyqSlnYjsykT5TAhInRmOJzpE4hrjQD2wK
BtGZyJcs7CDyBzLe9GYaPQuMFeG7gkTalY4WZ7SbtADdR5ihclC1UHiahQhbTAUTMMXIbkwHtbGC
pySOlNhRMnnqnVzPSgnutuoPtNGSCMmLGRjlRhXaMLPVZMjYKeOPiRxliC1qMiB+KjuMjaG1WyKa
lJXSEw+y6DHZKAhEak0bNVfTB8tI5HM1VAvJawNYuvXcWt9CJMwPmGrM19KXSeBqJpK2YNijbkcA
1En6gy9zyPtAqgAJxeowZgfQUla2G/qEBKG8kH0DoANC5K2a5lNxrcwxK8W5nAfZSwzyVh0DDAwQ
zj4k4znWOvOuKBpFutaKsJsPWlx3Z5bum9RjyPgpc5KeunmHKaRqjg30iXQrx3wCEdvJyV4mPqi1
i2YgWiPwTfaglhkObP3H3L8rwhhUxICkM9tglmblE+hVrHhV1FTPNXHWwJUr03gJ9Ry/nihP6t2Q
ae2jGGEl99DWtmv8BSUzWpmbL41fFLUbD9GAMWcG4uyIUlaodm5qWFexhtb7WNOEJX+adMlVHesG
UZSwLsmYnxYnR95likGUGqe11hp9RLZeYRJqkZ2/hvQviUEfomgv+U14JbAheke7ddvC80tsTOcI
UNPWLEs7jc3oGpYG9EylTapVmkqj4ghzXQtA+mXlXi5GQpISVcygCE6adtWpfSzbPYy9wGEtOUMh
gZrJV0EeGla+YzY+jDluM2dkmYfZFVQUwWYtfeNZ1+bLKtXph49LPNtKVgqTTPe8nxOH72P9FuI6
evEHMoxYckvPkTjH6coyk4DubodCx25G3hnicwyjX5cjGoYpr3z0t3GV3QOKY70bTZZCZ3rM52+q
oJXHXtGwnFRVPc520hdki4sozXBJhVUxA3mL4oKAplpp7EiUwbQFWqMMpAsNEzb8aJbmhzQJ/BdC
N1VjXWaFnO81VP3Ap7qsbK7zQF4A9EhMI7tv5eRCijX5imDJ5EwS5tZ3ST4WX4mukudVEOkjHpc+
Nh9iIIiXrd5aD4VhkOPZl5IRbYtUaUktHNLsWKUFS7QslX0KgERhlY7VmsGb3ExUoLW6AnWbpcNM
1aQy8bzCYMUp5I9jejuEQUiAsxzOHXmvafDYxctDwlQWqfizxFon2nfu+cjWgfZoDOiL7cUF+RAq
JqEUqhRUB8uMs1tR5oieD3Plbp4GhTTnrFmSnHS9S67qUcWGpoiYhFzfnIONKofVsNaJz2i9oNbH
1NOw7k1OVxVq4CpEWPBmVXotEqSpphEe0oynSsiwJRN50ymli2NWzdy8aDF4RDmWYjvgu84VWhHs
XkEtQORmaR8dGoG9LvGvOlJZouEJSzdrxddXkyH0j4JoFI8LdL0jz1UoSW2o5GBw2zFSaDR3WMX5
ZwCQUzca/Zg2+fDcmET6lGNApkbAep1668R6BKK/qlyhVJ/ZCo2y6mM9DNkWwaLrC7cnfb12S948
IIzK3A6EJ3TEck+6CYzOMEoyeX0Agtua7HJyCWUjuIqqrF/AcQARc7licq7IdSN6KRXwzwdVkx38
Wc+Jsc3SOKNLGgedp/IZIjIPtme2Mv2sxVznZ/lTZMIxt7uIbZXTVpZxhbvKn22t1EPdTVs+eQzt
MXokojXqkMXmoulavHM3aFfbxkZlWOz8TJYaLwlMjcQSHA6tzbQqUjEFvlzj5qKYQ7L8AiYlsJHk
9jQgmdsuYjm7i5rQz12jZadqV/yDIvcolndyVFgCJpqEAdjDq1wQpJn2GKKwDnDL8KLWOqnzZDaW
oDgBgKmvI2ETWP1EKX40NV8Xc6yYjTYMd76OSh7vJND6VwAH+XkHCIxKmTQbWw2jfb/Gvpe8x6Oc
nmujrt1CZpof006uX0KBSdGZikJ/lZpO8AF4iOLdWMQW+YxNXbyrgRaux5nEYFw+81MkyeDpyOWA
N+UXCr3MKq4LlzyBKHFQRUtXUztL94CbgxAKHRoye+CnH/xKIQwBK/58tUDE35HzkglqMBWg/1Lb
9ZDGM2mQvWEdVTmLJtjGoqTZfS2DLRWrEI5dG/bSVuswU3lYj9hFzrw0sIq6oSc7Lur1myQQxIQQ
Yp+ot9RXcbKqwH0J5RghrBAQm4iHMK3CFxxJBEuNxC6ojpamk3kZKLOUOk2Egf68aVsIYUKAb5AK
BEF8oDPVpI+Ub4lF454fhIje7QcZHPPFPGckm9vgpTvzLABEnZzhRwSFaDOJ+vmNnmLMcgczZgdq
JMZIuHPCxDLYVpCJ0nYStFS8rKfKlFA812nmgvwhpivRFVhJRWWme8DZi6RojgmpMoNheJWmKajO
itRPUXjgsfftETJJ5E5D4ivLT4JbRlqmPAepgPFMEaes8ZmKQJe4VRf5OGLHVqSZ1UENv9fnVlC9
BsB0fNNOfV64qR+L8caPhkCPbJ2ZHia+NnFjrFaeeOxz0/tPnao2igcR1lI3RYfxvbB7BOsgoosq
tap8VWsYAd8q1ME1sXtwAdeTHgsDZm3KaS3KCzNTzTNwvf703lqjSLwmE0S9apXMrA9REhT1wReT
2Nqi8pdmDf2RiffDnUWA56twKDtjTzavEjjqHBTBGZnCafBc1EJNl78dKc8S5QCXKVJ9TlQGPjlQ
CulUZSShOFDU125su3QXJP2UXGDfE1HEs6IW1nlTteLOxx9bOeLE2N2kFfkpq0qck9RhmBZgC2c9
ku4avJ0RNHSD1TADWRtvzT7OqQtr2hBVdixXlfFoDZL0AACTvVxmEm4iErejw/CP9YlZIiEmkaQ/
ChDyzGB2WygZ7YpMTaPd5GmdTFvuOaC1SeyjxtHruGqPVHrEdB/GcvcmsJIGqeUbT0Y+icZKMqck
Wkl1Q164QnjZBIsqymn+GZI/O4WmBxroLkpP3LS+OC/NBmDO1Eli6RQ6BJ0zgQujCygoZESarLZB
J5dG9cycEHUrDWYGQ10SIxUIz9Cbx9boeM0lM1UKT2X9UbFs6wI2pr6MmFoHB/JeKWLCIt6Kchbi
CeGHHiUZspyLPExI0JVw0rAO6dt0zSJBre1KG3nffEtj1iv5bt6qFjC5hRlS3RQqy+pVNxnEaNbD
oDZO5kuj7pVGFF+VeLjfc5kympP2OuQ2PpHTvgVvUtkNa+vWLXID2GRRN8DymkqHF1xbmW7uIFFy
i2vyBu7hGhil0+lBgp9UqckgybUODV9PcTG8APIddNtcK6KRde7UFXt1SMHOTaE/Fc48CHG+sXDf
GQ47+ZkUYeIV8wNmN9QX+B8reZ9YxZQuBCMh9PrO6CMnLqRBcAWRp2AbGKo1Ty1mIl0TfhmIctjU
SA3UOqFRXU555wRDMxku5QZsUCLs3ZdemFOW001YvAUlVT0iTfIqfgZ5pwLKqwKBXQYAr3J2Z11q
itmpiEI0OypbrU6Jtehb/FP2DAhO6lfsP6BGu9CUZMIU81ERkKFNSisTi9H01q3OR9RfJYkSiVfU
bX3tUquhZhOO14O70QGbxEpzW4xDrLBAqIlonJ3/sWJC+ZZft/XbW0s14f+BEoLOrv9fVxC8YCrb
D9Ux/vqP8oGi/0FrAjgk1CFSZGlF/Ff5gMIC0ylNO4UamETIzn+VDxSJ0gIIdmB51Af4W/zQn7Ux
WVoE8xKVCMlA1q9wYv/o2lz8KHpRc/mXGLmPXTT8oPwO2gm0zySmeThrH5tZpjAVkKh1mJumSnqC
ssmKdFfyVY8rPCxps6qim59uzJ9n8LPm+6SR8eOIFn0cjgo389TCVmIFDPF/Bk5imPDLi3Xmf4WU
lj7q179f1dIF5b4BEGLVtpRMfmrJTKlUpvAJ2EewhmqO2HLsUC/3pY5dLhBcVTwnTAOsw1fSrl+O
iyuPJ400koNTuTwRAUVdN4WJyHHzlm+9X6yFWjovAhOfu6cpAVrH8pJs4rWpfyHMXB7TPyucXPBC
cMJlv2SxcEtP8WvgHopgmuQE+3rBiqPH66gYpZf2/Q0h94PLF+YrJeAvI4dDYimBj8fAxv5z0gyP
aGtkQcchm3J6bsax3xEf3tphJ1z0onFb0yu7ajKSPD8fPr85LI0+WHPgwmmFnZK8xLGvjCIi0rSY
AxxPgyQ/J37XeP6YQB0ZXMXa4bkSXj4/6i+DduFQLYhwrI14ik8fbCWZFIimIHZSgZWV00ltej+l
Jokfnx+HQvnpc2QA4aSi6qXxKE9eRz1I9bqp8tjxKY+wXl9RZbMLMd8PJOh+fqilkfdxyGg40DWq
4kudEgfax3dED3rF0Co5dnKjtSPMpDIv/Fc+lV/v23IQnNhgP0W2sSfXU85pWkB2jZ2oJvYAbLVD
Seor9uBvr0TDfYYQwKKXcHKQbMTKSto9EeRh4ROeyIp/nMtvxJCE7l+/ZxD4mM1V2HUEg3y8Z0Fs
sa7rJoZBKDrMnU4LsIOXz/v8ML+7a8Ay+FzgXucrcDJ9GZgGVIJx2MxCKyER6LpKyy8OcaLZX2YM
ao28RSwIeTRY1z9eijCA6xRHnkzfSLXD3kS+wCdYbECmXs9i5gb5YCXuJHWocwUr2dTWVGOn78Qr
ue4lkrZayiMjK6svTuw3D1PW4THQEcLDTTrRx/PKBEkJmsCMnVmDAc76tRFSW62/ZE8sw/tk+PP1
Mfn2UYhfQmk/HqcV6aWA4adcR45PbRnjKmjjG9FKNVdMNMGTRTw/RqE/YrenbFzoBP2wbG52kSYm
Z1gpCU+IR21bqaxIDdjEbacgL00hJs5iJ75+PiKWp3F6ttiOAZKCMwBUcjIidCNQU2gf3JXpOh1f
Df8cAP3lpNx+fpjvH8ZfjkPvFJUBrETep493Bc5obyUjcHCt13dd2Q+rocrGc7PwAffnVLvJO2so
dwBtG6nmK2PNjhljck2SznoSEurpYlp9MSn+OuWzbqJXsqyIkJaeTvkUJ2UW4A0fNyFwzHoKLkar
/5a0m07bttkgbPJKEpzP78RvhiHSESzeCpUMbvvJjdCFjB57LEFJx3tdDGYKFj3fEVPxhZroN686
3xRmEzLkADCezihjVDZsGCvqInOO/anN/GGVFaZ/9fnlnB4G0RrfaKbIpRlKW/Vk/MSSIEtdxvgp
p0A4WqECSmqQmy8u5vTrdXqU5Sx+WnbNMLSUjJ2jkxSV7IZKYFArm/U91P3KS7P6z9blv1y8nj6k
0+Mtf/7T8ULRioK+56q0+qBK+7m6k766cb89hMI7h2sU3LJ6Og7IXalbi0NY6RmIFjsz0dSqf1Gd
TyoG4ROEoPLaLV5Yvi8fr0QG157EOeUxTQuGs0YR9HXql+NjDz7kXBTr5lvTNOIqmsGBUNdqCKMA
N9vNzReLgtN55vt5SIvHntdN+eVyx3SS8oYyhYO+aN3nGmJOv2P6EzWvlcXeI3ToizFzIh7889JZ
iDAZ474XT98AUxswoeZ9AmKuG9cqYcmXMNxym0AaHDdRH1/7DfH2U+KjO1LQXiuCvIJZfpFIAcEh
8fmcVxvFuJQkvbppK//88zfnNwOASrLJZ4ItEoWmkzGmzSr7E/qLgOWH5oVaWbIqrIZPIQSXv4jE
/TEKfjrW8n79NJ4rop41OWb2naqIopLyqk/WaoyKLy7p9NP3/SH/dJiTT7+ow86g4ZI4RLlSFs1R
Z0Y+XAP1OFnRFVQmml9F942QktT9/Gb+ZhpaGuXsXlmrsXY/OTJl75bg3JphrguEWNd6sq9l86s5
9cSAwpDi6wXPbHFDLJdpnNxHvsFiG0Qyy5oMS1GUZZuJbZ+tFUj4S50WZHBLk2lj+fmu73DlWeEX
X6xfNqAs3XmauggDlHhU6PMfn2QgZBSYTRDcYxC8GpCkUoWIrkLETJ2FR6lub8ROJiUcwXbtbz+/
yb+M2JNjn4zYtugtMWlI56uVlwGCHe0Ee6Tj+PlRTiy13OSTw5zcZKkcCoAvIV63xblrdBtDiL61
lDlsXS53ehZ4FG+3VdptFUOg2pbnIWqBfv35afwyYS1ngezTXMATQAdORlRiVI0YNTxqsnwuqrDf
RYLgCVJ8raS+R2zXX54gOd4yD5iLnojKycnNNQ1/SpRRw+mnJzZTxnocc1dnTOnaauyL/85NXtgn
eIGpH7GR+jiOQqHvmyZYkhYHaxMCwwy1/pI24i5Xq0sptg6lXtN/mo2zMgJcVi7xf1P91Rx9ugBb
HjUZ3QhNCOhG3nHydUoiYyAJHHrJHOZqd9M2MnMU9FLjSHCjWt/lSjeU16mqFNVqTPtS+6urFzbC
IHeYMH6Evp6sXnI6QnPbsvZM5uGMu4yxWA//YgVl2WzzAUJLQkGDktzJNRZxREd8FGunBB6laZRy
y/DCbK0rnUAD2iBfrC9/mQlPDid/fLDEGiszsRu1EwtRZ89JtRv77vrzd2N5A39ezJ9e0sltG001
pNgwE1JldJqtD7U75IbXEx65zAlfXBDE4dPqF1J4XkFAPRyYqtvpu+FrpMymWSjYtV4hmmgmWXK1
ThLq926GhkqKrQACttFJs/es1i+uIeIgHm31TlPscqapQ1+bRHrdMaFCHM3ApwMW0tVNz6NYyo0d
XZ84JrR90uZreTbG8xQh/sOUi8ZemWkAPTVN5Yeu3qrFcSjYtNhRCQYK2lJME0hqzG6T1FV9YeLW
ozxtRvLRJyMkubWkOZCYNrr5bBitKyOOTa8xBOMWBFR2OcjhYJ5FcgM/T++Rw0LkTHHYN4QBXtYi
HSdAubqPyqQf78RB7lmTzOZ0RGmSbUdd0Tyxkv33iC/rA4Ki8iAXknEeG1ppC0mLYilJ3jWtmdUt
YbXk9ZW9RB86COeAvFbopk5bq2LiTWkQ6OtJZitKdpUgV2s/V9iJ1VbyLUWQvYqAO+xyCrADoCgx
pPrZhP2DWFoyVDk/P/NlPSAk1iznete3kXKRtDFJn224J93V31VS0q/SRMWPVtX6vSgkc73RJkk8
E6VcvbQI33WneL7Wk6I9r6K83SIjaEAL1Oaq6cKVX8W5v5Uay3B8uQi9gTTydiMUfoEwQUunzGm7
Ylj1ndq6mRIZxxqZyQX5DGXnZVqmrDoeqStNwtxdB34u32rt2KDtmiELuSNK/mzbm/m8l5JStJNK
zrhxmYdMqItQg1RAxxu6QEM27QZIFs6cdzbikmqdgRB60Iu0eSe5lIZaXx+kBtKpQdMlFKfqIhvL
jC4odYYxHd9NPWOJHyZZYuOmp+deZetSm3ayOGAET1X9tcwmuvJ6vkCY59RFoaR7xmyUjSOrgXJe
ZYt4xhDES55XexxRLkgHq5qfNXGe0ePkSmBHQcp9VuE7EWRU7BQrf1foWbGcNS+KpbBUCERpxAjZ
hkKVnbwS1XsiNp8NJdIfYfTlZxIkYM/PlxOMknLbF3q5jciHkKBlClu5lN9pytWakwwhYpMk8koi
MNCo2EKa3AI4SW29LLZmT2gyDOcrP3yzpgYNE+gr4WHUiuNU8IyZmdBFTMrNrNRkMhFst4Nv1zv8
JWGTGdOwq5cvPrAnc1/yVzW/7ORjZDUT2xPIeHMXFh6gYmkVS/0RPiUiGJ18wSGjhpAO+3SsPESK
N6lSwb3gtQscLVjqXn1vV8oYPeXNws7Vss4h8/NFEesYmVpaHpCAzJCh/eRI+JbyOowI7x0FENvO
r5/mNN5TmZMGpEZ5YD0YC23bz45pS1i89lD66PSl4ZYGvphfyiZkDQ9ZLpnXadRtwoZ8P17MPLke
AFeZtihV8nUnvquzTMvP7Fw9tFwzDR9nWf5GejQLWUlEAyA0osujb28SNvt7gOfpLeS2yJWqWPco
kofJrmVuq3r4D51QrcASyy9NJOirqGqsbUYcqYG7gKTRRDrUpeoFBHVPaKgWLc8b3ch9k2q7PAxW
w1R6c9vwAiWqFwITz7w+1ZC3iOC2HEUqMpJPiztCK0p3MTEBpCD8dwD4F2Ukk1rA8L15mNdqGG5U
s/HymT5+hjFStJ5IAVgRXQXhMXLSOVrB5nKQyN2PRuKKccThYjclj/wV6hlpu5O4aSTda1Vc82O3
KbsNkbKEC+NQRUaBFgGnI+1YYqnaTV/qyn01SHAp8+aBecxd6PH9TpyCHbvdmm0mOdEmMacRej7i
cu9wD/TnCAbJ8UazYldzMpYrQL7SM5rugVWAfBQYFzu1VucDnWy9WkWxMmCSmdk59UHXvBDX9WIG
2uUskoJmxqBkScLOqmOptr4HqluqPT03rxXiTxhnaniMuxm1qjnM86qr/epqTNqZ5012mV1Msngh
S2nqqJOaPNOr98lm9l/NJRc7C3r9TsyDdANuHeWrfwZG4i7X1Ie46J3SjHE3muYFxOPRMxplAwim
utCSvrqqBEOxLYuQsynHV+YE1VgxnoLOQlFTSXW2q6dRvcwsCpHS6IMYD61KtSeD78Oc+vct4lKw
cajjvCyvhnEH0DVfW30AkY/X25+F7l3Nyk704imawhtY09MFjf9xLQiZcBbooGDXc5MZ+zZPQsGd
zNl0oiZTD4jkd7xywZlpFjCvoXqWIOvbMCaJsjXR+EjSS9ON92I/6uWOjgKM7n7wXyx4MBWGHXFe
z5p2kSpZyZY9Q2qTAJFSimnNuhb47OiyYXDNZNqZKv7luvTanLS4KFOdfgqdrmzGTYQiu7UtpI6U
GTtI31D6xPs4zQt1J6a4Xa6aQFHeaqlijVMO/0ndeS23jfx7/lX2BTCFHG4JMIiiqGBZtH2Dksc2
cgNoZDz9fmDPf49J+Yg7tXtzqlwq15TGDTQ6/MI3dGuC2DXYwDtDje+okWybsFnjv+vP0Sqsj0l/
hFO36yAr+SkKyDd5biJnPlB40VepXT/JSXb7PJaDtcKRuGDfuOknN4qnfN/E4wTayKojIgB0S+Tk
jVh092xRK6x1/P0sQNWGfEHJ39pbjmqsOhWAnO8KkXu3Y2TR36dEsWIx49rUNgAjBW7jC/zHXsXx
vIuHaH52+67kBau6/TjLoafoJBnNb1xbrL3ImXdh1EF1HbS/I9UQf4MawOS01KpPnFSvFLthzBYt
tt7InE+Pka4Mu9ku6mMO8MkJQApDeWjCyTgqRo47nRaN6KFFXjbkgZwyHWQODKTVpIUgKxCHvhud
SQ1Ky0g/Kpksh1XRp+MOTJMDKqUYAGGplkx2eu10mOhGXnRMQQ9/qWU1bEfPmtEkj6wReWc8lhv6
ddhuBn3i1ZafW+XJE6OfpvanxqkQtc0VZ1jp/XhodeXGquoPo6uVXxLHardYdNabCkVch9lbaEbJ
MBwLu5geYuEgNqB6JyNt6ztcg3cwtFAOHGOr2Dr4NPv8VnSvjSWgWIeTWoEshjJSiNqYXs7VRhXF
x8ZKaXfUA/ZYE5Kid22RlKs0iqJPkV4SoISJyxla1LuqFTF4IGv+bE7TUYyNm+7syNjFbuUrRgQM
3SVDeWgHtz2E2Zj+XUwGfDXhDS41oxGL03Dr9OWtZrX1U7kYTk9k60Ebm9kOF634INzhpsUMG9F8
QKsg2D7LtLsZwBsBN8weAVo94xPQ3CPafCoUnAwiYeCYDsBjhXsfHW+qkwqIuOJThL2vd4v5bbat
uB98zrTw2GSmswNfdO8VaNhkFnoDE1aa/FKvYvOEaKWhEeOuMvbSqiQGVgDcmk9praOFbyvq3pxK
eevqcfMpn8anKNcejXA8KZOxHZy8jXYg9lZh3q5RGylh5KHy+JoNs4EVpFyE8TMAkg8GAF7O3xs5
m/1D0pYg4FJLCT0g/EJ+HWJRn9rQlaCGTPW+bgRues1cPXdzdTvh0SSDcqieksTrYfS0WyNrnaAs
q+zHHKvbLpTjp6pykJhfWHyrOjdfYisdA8yRX50u+V4U84irwBhVWAlZ4V463V2S6sNWG3mJUugq
evzJi2GUZQDmtQgGAImrsM9xCB/y28gqrfsoT/WthQvIyuwJx5spQcpbPbRSX3uzxsXmNMOHeo7r
IE3GETeJygnSMnm1ZezbfeX8kI5NtQAo433RuXs7ydaVa2/ITn2bZraJK/a2TYkH8tooD4NmiF2P
W8TGduNmZ2v4/MWuKwNPweht8eg0AsTkl/3ol7H9MI2gVjO9vnNyjIrnCY9vXIyKdutlJLhDlXNx
6/R++1sDV+IYx69wa482SHqt/TGmJRVfFasFILKjWmwzo50iDJA467vIATxsDbpv1vHwRYZEQlYS
fbV1UPtdGIHfipsnzyu/iHoCQ6VGc3GopRwA3KtTywaIsxvZad1dXRFkxW073ntyMT22qrHcpJ4N
mrlDIDdIMjWiEUfBEHx13K8rDYwfSNGdmXCeOqOUtb9AOH/oRqzcyBGvjj6tU5Nr04nbdWpwqhaY
Y6ydGh8IPYOKADA0XWtJ81VMdDzbELq6F/ZophJRTQmumKss7qtNLjtzB8g5C+hkkOuV2fgiTADa
ZqkcozH7UeqdfIS7IfKNMXj5fZJwTe5wmOPGSiCszL7WUocJ7KEuo4CNI17nwfPqPWlzGN32s16J
wyj0aS4J7NHk2eGrijVFuGA0yDHR7e40t8/9JGyLDMhahx80BpI4Faw87sz2LitafD8BySOm6lUZ
z4ZRb2Y/Sco3xoaWS68FyQT/h20/xbejI2TxAHdPhChTQ8nBeLtwYYBiDRjEaEWvu3wyplMiTR3s
oDXwAKnioaES0ZKqWtdZZXgj4Edlq0YIj6Lok62KPmS91WItlSujc6rX2g4RCkyzTBAeWWr+cWow
4F4P4zR9pMCfGdu6mrzvkZ71bYAnUHXoUyN+cJq8/eBh4fu5A9SGf+U8xeOhSvthz29qypchcqNi
m8bSfYmLGY/ZqcxH42uSVN4DaUfJqVxhR3RPQOIML3GnozMUJWDxwwSdpRdcYUR4H0MbdpHKHp3k
kHaNHR1LY1KtgOOp4kgqoH4kXnuoyljbAUd+GkQ53yiitngXCSsuG/0YPH2zgjfB/UrzWxr7IhO1
dypF3yHzrnu58JXK8LZZZnnbhHis3Y1zAhlcIY/SK2yI1lzeoc1q9I4TKNs7mvCvg5beCkVrMQiq
9WalKdDrV5xs2d+DjOTHBGnEA+BJYIm0ZjgGOzOmkN2a48cEQsgAeSR8VrwPSSL3iV2SiKecKiid
2KHPTbLh4qv6+FjGILrM70lUf5Dpxgj31HL0A6l5tOc27YPIJItVt5r6aGWkxSPG4+O6kIZT7GI8
cC0/SgYSNgVt8TBewOxWpwaNnriHcJoxMEF1bo0awywWfvYRi+lbI7HWlTrdGvJkOl+mGSkwqSWb
0JjKY5RII3+UUrfDHSDOYbGdYN0d29gqHythBc78wIDlp0HXqs3QpxC/CPejWSPVupvDk3QDxa58
c7ydmg5mSmpRokslRiqp+ZWCh+IPPZ5GKyHFoWqSQ1yr7R0OK8riYqwwS/bQdljNwK1URuDOWaJu
sbJRvze0DbpVYs0h5GLDlc85uYCVsfGw4Al7eQvH1HgydK1+GfT6Y3ULXFgeMH3NuS0r/nWZ+in5
NnLYB91oq1z1S9EEoMnXma4doVlFguMcltGmCodY2+RqFt5jD4RqftLFARk7QqcEe7HyVQeXagto
XDYwTZVDVszdKhXo5mVi1WraGmF/m9M9x+QXqCpo7+XuWTkGgNNFhunG8uYamTVpFwp9tcTjgIuS
WsKcix8ntTCUjSnLuL0rLGUf6/oXb57Gv50oxz9GB7uM/ZwB1JUFSXLjCPtVZApFFwGrbCUpyIuD
m2EFtFHGPF7r7DnA47gplWo+Nccoq0MKOkYI4idWeWACt3zd1Y4Jjn28zUAmuytHVJ/HTL1xJEyp
VWKCIF+XESv+qExAnOsufq5BmVXrwTG/N6axLZzm1NZkYbuiaGOUtTVIIg79yqMmBDQD7uZ1xj55
JiaNnlqv2lg5xgi4UIfWjY6nJTBg1bh3p6aRm1yBkr4yoLKMz6YNY43SV+0nmhsOQeM0azVqn0db
VPZXINjhIc1chwpIYvkGN7Ovz4tOxapoOO/EJnZEqNx0lnKXZY22KWO5H8r+2CMwQOXN23dKVR07
1Vxjqq0FE0IKWWC1c48WZ6dYGkotJbykjoVjZQckJ2bk6SI4c9UsrLuqlpAvCBtetXBIR38i0t47
otCpJ2RA7igmjNg99fl434uMU9FN0K/rnfJHnsd5+igQTP/ghTSGfK2Zm2Sl5sqpxDL2MCqOKu4z
oU5Eee0Y3sDrkziZSr3D1skJJQzD3mrUgwHGyl3jLtMIooWYVZZjOZT1BLhYRjW4DXtzJp7jzBtu
4BahSxwbqTg0MbRobHTzWl9H8BKH+ynso3Q765Mz7bUqeiZ8mpS1B/WgRTZhNH+o2VSgxZWRH/aK
ngYdBdMbT+jt36FpD88Nl/63XJWZsoWGg/8tZGnCXTQqOPXa+zxNxY1Qq/aYKi16VDzlIawVV117
Whrtwhnovh9mbWnYqxyszQ2y1ACwXVRH3E3aOCPcCMrWVWE9Va0ThyPh0uxx0+FBVJGHfh4SFDTE
34o5NhW5U+NwusP3jsAZaZs4nPknaNlmitJtZzukoR1jc5XvLJHED0RP5kfK4Q9Gg8VZVhjG7aQ2
1v1YkBJpnYHkUZYN6R75hfw5RbFWUJHQSnD0au+aZGZFaq2hW1GA3425Wg28fyZ1HLhehwF8jqKa
YQ6TZhysPFux96fdv2sosPB+YqYg+Zsgs5yLbhRiInMcl4P0m1YGCYWvidPb9p7D8UrD57LhtAxE
P8/WUG7BasG86C3qY92iKELngoYCjr6pXvmo3p+y2EZPdKGZIHMKRAnTu/df8LIr83NcC7g2HerF
XGJ5rt8a8DF47EjJAbr1RZFvVRllx2IqqyuQh8ue5TIKukE4HmGfyI+LaYxaGMoYnNFDNG3fEJof
FXq9mR13Iwq7v2l79ZpTyWVL+OeIS9vScVCoATd7/l5wsyZolbQRRXGvTLdeY/p2/C89fvRlEHqi
ngXw2VkwweeDEFMKMHsLSjDBBC0h31p7cL8cbrP3v9JlX2sZCKOBxTzJtPjrRXMdj0Wz0BcMhkn1
GHu5bYpP2jHrRP2UhOmVbvofBsNyHIK/quGIART//K3SUcEoNMdM0cQ5DRC5T4TdlNJn915r9i5f
4fd+He9l0VJGrogpBDdwMYEq/NQIdDmr75N3D5HDlh/DYl1xLQhJpTzZuNaNrV1b8394QQ45XhGU
E6D8yxdMpBdFakhGlDexCOKmVk8jDGhfZHkZhGWqXJnQP+wxIJdwDWyLdALUz/mExpRnZT6xTLws
SinUqs2qM6+5bP15EBtTY7CMOiL254NYKpECjHTpOxpFiLbOrMCIzenKF/vD1Hkw/jAWYv4W0NT5
KJhhzs1gMHXCvS/6JzF8M+Mnmb+8v9x/bpyLdcEwnIKQQXBPuOyrYkBdZFU61r6e0yRLs5cmGV5z
LrLBzvdGmj6A59kYao7/CCxcB9F6+GsHHbdbik4fdcE0K405+V7pPThD8+93IxsRSCqdcweU4cXZ
ErdFU3fEC1SetGJXCYr1/VQhrQtAxzeAGO3en47l053Phgmp0UaRQ8P2h297Puna4BilXrFL3Cbd
etHk5657TCVE8W7aDVOL0Yn82mb5p/eHvVBe/ocpg1rvYksNkP0NIlSf2z70aFBVQXoDGzYnw/8R
7pNdsrofV99hz6w6+2+52kNwv7Jl3q4zE5A23uXsF06bS2v2hMijzhzJoVMVW26tYGxjHz7mU9i6
6/df849DmRbcCk4ED8bD+eyOeC/q/VIfKShGIzilAnPRJMn9lTtw2eXnX5HLCEAqlyy6Kayc83EE
TTavqTjDjToNaA4HbYf6pIY2vkQ3HCEn4vIru/UNuNkhaEFsYYEKWSCGLj2j3MGG2ecQVXSaaaym
Udu2sQYRO+lo0KsfGy373JTNLqKbUqtkyRm1QqN9SjEUvfIob94eT1/8BuCCwbtAJOZilntFa6Zs
AZtYCW9rPJaopNCgXBmS5DDfiWtcnTd7ZhnP4oSCveIQwl3sGYvumipLnV7FOn9obxHlRqF7OrXb
9xfPm8CGYZaTfYHV49XkXBwFwqZsYZOt+BThxQp2ieODl3qqLOWZADjxXb0P/t9G1M+XkScMt9Bp
Hfp2/k3mkBlyha4NrQ+l3aTF1Rt6maffVi2oRXNBIoEEJjjlblm+62/xIQipuo1cbv+q7PaaHR6N
pggqMmOKMmW002dvE1XKJq7MXwvmX4k0PZcFfy6pkoCl/0uhafu9PGLg8z9BD9LhU73Dp8z/14fX
vH/9VsrfWZXL//SP5pjrQJ5cQEgEEsZPFuN/aJWKp/6FMOcSY0OrRLZpEX/6jyyT+ZcJFwmxOmA3
mDYuRIr/aI4Zfy3SkohCcsCbOiHDBY3yPVoli/5sqSwHKEaXFs6AFq5cBFgXW9wxseqFiG5t0j58
7sCKfshopr3q0p53pO1hvlFDGDSdB+B51Ugc1f2+d7UDl6h8aCN4RXbi5iBxTaSVVo2u9Fj+mtb0
ueTsuLVteJSBgPB7H4FJRKWnwehSI4cPRKKJj5qVJ19AUIsnfOYQRoziUnu0ZKSupKdlt1VZYBAS
RcNNgpudDec+JrCVNc0gVFy+gnhPA91K5i4QU2+ntG5yue6SNi39hGbDKU7w3lvR/5g+iRRoQ0Bm
hnpD2MxGUM+F8pjKqX0stML6ViWiNgNvjqGXdcCzVLrqCUTvrNdrShcmZsR4kuTlzsh1qwCyZDX0
Nq3E8XZ4qlH9Ak5DxVUb0/ozeobzYdS1bFNzX39JWgIEHzEk3FRz04QvlU2Wd6qGyHzNEEXYkw2r
ATKPwxe9m+guVQ2COnVhBikX/Aq4S/VNETn6VZYxVTxSZcKu5gOAKoojigk6Bop0k4w7bVTjdC2y
TN0PVb9Fr3FPocWGs+3+oLvZPkd6YVB4bTwj6OcZrl496mnqw70r7oC9pUdRUYHX8/QbeC46x+ki
H7JSPfjdvlM0UeFbSq5+jLrYDgOn6spXXOzp6ui9F+9aMdLbndpPI+7clHGFssuJCKnzVsuY4PrC
VEcppjUiqkaWsvTSjqDxcOfo+z76ERqutc0U9GLqVPuYafLYqK16J8POCFp4ml96GX/JgIT7oLMT
rLXbqLl1lBr9rz4nhK4HPaByl2yNBPjP0IgNukbtHWpQd5PdHaMmRz0vK0hmCxcVz9l26Fq4KtCD
gmT6MaxV+y4TigP+IWmeZwfTQ8AqycqahiLZWlVLtSujn3WaZ80I6ChQ5q2m5zkuo42ex9WuNVok
YQrhatBaIcatmrYZ0eZpDarasYWoVJ5+6PGs3wITI5vmP3tuCxrCED/soaOGOer9OmoU5bulNXSC
mu5VCryVEOqjxjw95qVh+cBuqBhrfXdA5gV1GJrEetx9AV2D9ihvHQjN+FrbuB+asa1HK50irtM4
FDVzauNodyq7NO+mm8jAbVyLq2YjSFKDAXPdsfUemzDj98ExPme19x0GByCdUi/WXSkfKgsZkrLS
aiS7WKeKpkTzWjrl/DS3HWX/QnEQT6Vsp6wrUxt3A4XcL6Wnqp9o2SDHpA9LS46oe5tRZYO3rT+W
alYuqJMyQBYzWQNtHe7pGhSbvLBfMAICxlHSRkHtDp21XmuMT3LqLRYQRT+8TN2s8uGheogcTbbn
I7DzIDuL3ZQpqLLQ7Q0mC6tpYHMWGA5aH8Avel/aCLPNrqLvI+nGaygb+HxXnUmVQwdWGXbAWmC1
ruVken6CGAimqVGzKUNsSjFktwGz0Z/yXvTR0Q6KW00cQAiqwjPMXQN4QB0+mx410mCuEzc6qoPb
bEzQoFvFSLj10Z54MimZBm7lhO3DaMU1Yop1c5oiI/xAI2owH+iitutawzEXy8WvGZ1wf1CnbO8N
w/iQ56n9oeSd0sAYzPEhS2I7DSINxNrcNOWHCGOLZyxNZ6CHrbd1ZdsE9NOzPbquTYB9VrSxUc2B
WT4qT0OPU9MqG4t5gwJxiq38rCFbh77ktp9TarXDqB3KMa8mv85HD3tcTWxpvoGdq2wLaSNrDPfE
zuMD+FXEmVDy6b9bi04uTsrVayJwu/c9FB9+dJ5bYY4TufUJpEjFDrYr+wP9wkY7kCfiOv7bXfzw
K+D5ncKvnWcJP7MDsi9SMLJeyO4e1/LvcZAtnaaKQtPaQIYFaVRjIzI1d9FQvgJ+QJaKnpTtlQ95
3YyrChWWNFfNG3rwK4OKTWdn2wj0xdLHvnv/wc4D0H+eCxFdkPI6Ee9lhG8qEIRbrIs2Tl61/liJ
lzwmCkRFCgkux14bbb97f8QL47RfQ5KEOhSkFvLSJTNTFyIBwdNbGyxhjxVmvKvaJp9os32R6Hsb
K70VUMIdUIRoDZSJDiKFqk0mn0VZn2ggJoHtzs3D+0+lL9HFfwWqv55qcQOh+kEBmyrL+QcyUtD8
8ZTwgZTYQGgxPFn58DKXcDarpDZuem1+1mY0ShC2M9iXoCRK2lSx8pwl9lEz7HZF6aejeYXrK3WD
wLQKksHWfQYzBJSq6X4UJapzTZPul3308/H/f0e7/3eqpf+TYmLyif8+Jga6mJwFw/z2P8EwZN2/
SKVNGxf7/4TBlCzR10UTAlIpzGFUBf5PFKygjW6S3sNpo3aFzK7HBv8nDIYI+hcSErYKP5xEGUqe
8W8C4QuaEIrspgoln7TJRFYcIu1FyoRGVtJaemO+TEY97elpNZ/62FS+ikZa97Eh5nvEwqYgdNzu
qNDSvsnGGJNd4EYPUzvEyeq3KfvT0XVeZP35PJaOVoZKhoqB2RveO8pnEUhu58WEaXcDUwDsU56i
FTSDje4JG1aKUgpEgnV3nSc5YYpSga5ss+L+/Se52KLLxCzqGeTjcIzJlS8ShBBJylB4nfYSCkS+
kTrkKuFevnI+6RdH4sJk4TsufsYI0RrmZblsyrlUW70PX5QwR43LMrLALcCozAA/ECdv3e2I2SDJ
zOzj2z58HysKMGFoOTdoNaG1msl8U2h1tx2LCKaTmKMbdwjDnaDZu4VBnwchDdRbO1fGTVbV5kZT
4+Zj0VYF3asi9damkFTpDT26Umy4zLB+vhlWaLoKbxpSw08W4G/JuDW1etEjbPOiCHFbdQpIJHks
teRQC7AtjthpJqJWEyCPsvTrGB3YqQ/MbkJ5vd7FiyKhGiLcWa90qCVFAfwoJVIr+w+tZYESCLeK
jsedcuWKevvZEVxYLPpchHcwLriokdAnL42hbQGz6Ha9U1wk+Kaqbq5Mzh9HQWN4qfvQi7lkrRZj
WNpugjnkZHXW0kCbSXfQOHh/CV9efssn4NZb+j4osVD0WZLg3z5BZGC0rucYP4IzSh47LbejrQSz
3fsZCtqPsjFrdWO4afIySZKawNMHeRe7qgTmlpmiXgOYG+Z1nddIQ1agVMt1gUxleuU5/zAbOtj1
n60vavX2Rfkry2XeAGUJX9KqWprNbbvSp+Za/+tPW411SFiEYjndjcsdPVRSRUZbCV+oIGng9ZLq
ttYRb1OF1fopxQLQ02mzTtOq2c5ixKSnhVng1Zn4bOnJFCjCogwo42QzleJbAhFhN6D++pC2FGHt
mFRx6mzjgEW5ArSin4O0srUNwmzI52et+lhM87jXU738pXr/39Lsfz74b9HEz8+MJi2OklB32W4X
84drnK53M/OnhjmMj4k3sSXOno6ZbQElCx/8S7/pRoKftM7knXCQLi9LYKPg69GRUCOFSidw4veX
33J1nD0WHU2qPws9EvEqim/nqw9QsQnovY1OEbyb2zHRUOlUVOPWRcfkdpJG6XOsybumaLrg/ZEv
4l80thmZWJIqA7EQtfLzkVtj7uwEPfdT4RYH/F3tD46SfkdxSrlpU/tah+XNEc5otgshn83GXX5p
GGhhJmEYPbvMyzPaZhRBEG9AWnGhtwZVXY2UsGvjysVxXjLmniS411xYihA+iR2MZQp+39olwQaB
n/sSovl/jBNk84QBF0Q3RfnJiT0Ei01xMtAy3Vr90F/ZsRfVs5+jc57A5KatTKF1mZLfRk81zODb
pOL8inoAN3b+JVZLgXAmpZ73P+VPn6CLVUQCA4kYAQ7ysEXn7fehapMyHvUm70Xpgbus4rqxt5HQ
hq89+KMdwqgHZ3CdnTbUX10QUo9hRzIoRysAiv+jV4s6QEihBNKsf+lQxN0ptfmZuMrZzApQMjS5
+mDKhbLJzexHhlzi0TC92tdEZvmpbelBmYTy1uqM06xO6rryUkg/k26utU5xbpOmTICnyOp2BoO0
1md7bTrdAyKe8qYsqLAMSIy+TqXl+a1qtTelHKIN2aESeDJtfM2kIOdoCEC/P2l/WJHoYdB+p1yK
IstletE41mj0gCmht0hvo/c5prgFaJSpLuY9RTHkRgv4c+8P+ocV6VCbdRceMuCMS98lhKbVyqhs
b0Fm29CAbYQrHWphBWfpTTlNVH7mugro/zj3YT10VzbEH5YkmEiXEGqhIv8q+P62JEkrJ2TzM9ZJ
bKjQ+HUMb4zoEa3z8kpkeKEe8HPvQfYmQKDhy89LJIVM6N96U+y92MksHtxO7QLqGwAu7QaHutga
NnQDB39wJ8NHCbwBIThMVxp0P8Oni32BANMCwlla3HR2z/fFWDSoTlul8pKjsY9npFMeENyvtxkl
hlXoGHKvz7lxwEtm2kUUuDZQ/eDEqnV8Ra7iD4ctHx1WNhc4LlCXxYYk6034iJXzMjZavjUJTVde
WpbHdLKe2lm9Bh34w9qmWg+4k8gS+wb34rJLKRKhVWC4LzKhMl4ZADEgxKgHxZgQZUkn/Th49rf3
l/abAIXXQheDiFDHLeINc3oADDSbEI0QrY3t9ZSIVzlm7pVL66L/uSwr0FT0TLgzNZVldXlrOb1X
ZC3GZeWiJl7Odb9uM2O6GQabVrIjm51meOM+KmruM9kk21jTlT3A0fZY1J0JW26ori31N+nYcoVa
3JDIYC4y2RerLFeFaHWKni9UIsTa1qb+APR7DjQ6JPRJJnUbG8YE/YZCCTW/Yd8M2rCt23hav/8J
/rDewYpwCdAcIp6Av36+3stSy6Fglpj7CTS8phzusldW/T1pa/iFxmq/TgDSb0vL9HZWXGR70fdw
Y+E4b99/krdhDep/fK1F43BRaFvOwd8OmnQ0VB1SY3KylJSOzNRm2nOtRaTCTQ5VdZHrR9ldFlF8
at0O9vn7w/8EMpxvfJOEFJk7d9EkInc8H98cyzrqvb4/hVkNp6TSjfVQUp91F3gs0emwG5SwP0HD
xXQR2aptHXr1B2rz7ikNzfHQjX3zhd5cdZ+ZevShQx0ZW+ocP+iZu7AXTfGQNG5D9wqpgM4OnVU/
Qeyoc31GsMXStqnX4Z6ZqV6QYroejFp2TWjn7ZFiIrOEmATFj2VLXLyiVuYxuqdqcarLcAwqmetb
N9XtoKy9ftuM+nhlTt/ubxJrAlWs1RyS8DepqsznpnJiPinUCczO5mZrKLF55YZ6m46BcKCkQHOT
Fj/b6WIz2XVONwvTiNNkT7AdamuvFxAhhnIe10ZKzb7GVW2t6kK5L6wh2mL48W1IdPXvNMuTGxe1
/o1wG2ypLSO88mxvb08ydEAzHOJkP2+irLLIlRabpOykJyhQC/wQglKWxqNaKdWVyX67f0wwDvji
qChKgaPTz9evNLpqxFpJnOZJiIdBltVXJBvrFUDyYRs3bvKo6W2HWsLsXDth355mKLmRLhlsnOXa
vIglB0Temllv8lMC1f1DZHFAGM6oUA62kRLHFe4rTp0U7SOn/NaG2Es5riLR2tK0K7HS2wW+JGvY
+IGxQTVGXRbkb2dIPVgYS5mWQDJbyfyF67iybQziBWLdjVqJK1P+thbDAQh0kciM7rpOiHY+nqVj
9CD0QpzwphhPrTWn26ZQ29vWaKCeuU7/WAPcIiqU6jrWU2orI8LfKuSoAxLj845eOJlNTHYs4kLZ
42NEZJMOxoo+dnTXuHrnQ5Kwtlbh4jKLJjuEjG68NexKPlY1nOn3z8C3MQCnOFMHZAYYJgX089eh
+w4ismjiUzMO+XOTOnKjmpEb9LWkeaPT1cPGwr0WcS2TdH7wUjWw7IW/TAH2jdgPsn9uEod5euKy
pJ2Ta86+DHt1m1pfXPurVIVcF0o63aZzASteONdQSW9PKTwxKRKCjPpZ+71YvQ0Kb4OXFvmJ+7EN
aCdC14U4dWVu354EjEJvhsVJpwYU1PncToXqzHbtZCdTpQlZx2N/m6WVs9VNW1650/84FJErvl3I
RoLTPB9KxigHDF2en/KyxK7GCevASI2PKMw4V0b6Q2yFkAIuYHiALeJQ7sVbYexiK9aUFachilD6
pzawUbq62TmDMaDVj55f13SfFKdyN1M7tQ9dhiaF1g3xWtpmsvbgB19Jod9+TdB1FAyQ+AEfA3jw
/OUT4CbSTAueCP28LXBluEKeci1Rf7tTbGpeC5h9wX2jDXU+CrrS2lRpGF/1bpUceqe3aTqPAog0
5lKe2WHkPJrDldPtzXd1DfxWcfOjdm5S4LwYVLKoQG240wnhhO+dJeNN32T6eoya9un9g+BtKsZQ
6A8SNCNtBJT4YhZVNXJbOunzqSvyZD2CcFtTTaX8HdViH6EahPZJC/nGGLuD6GboPAPMq/cf4s2X
BHDGSc6mXADNb55BX+JSNzT10+BAiBFOP9JSTO0r+/LNl6QhoS/viVozuKpLpUvKQLVQFaM69bpM
bmD6WQd1nBDU1mwQBqkb7tq6Sq/sm/N7igiTRhPzCnR6qR/jine+fDLNHNB08JqPkWUftC59bIYU
hYFYe0lE8eP9abxoiv4azF1g/DhLUtH62dX+7VKczKkt4Bx1H4vZkrDD20WACZeFLTgyBziEN21z
t8Xz0eV88KRm3kdFI9aZo1g3XDL97Ww3kJLT0F5hgjz5Wtw3W7i4gGVdCNyym/onWG4eErlJunXF
5G5rq7H8umnGK3eFeX5X8C4ozaNJyf1EFYafF+cNtNAC0Z25e5kqpdgXSqasI9bIXZiDm3XrBB76
NKAFo9QFlDqqJGAbm12f0BIB5ISyiqMna9VEtkW4ab92be7QrBDZi4qJ17arB3lkSbv7fLTcNRij
7AMU9njt1rUTzGYoV6mTKLf0MOCLe+O2FiEGa6mD1IVqpn+7XmwCTRrrkkIX8AgTsv8tTnDRao4t
DXdbFT2QenBwGKGu+P5nPt8tv2ZmAWmztJYo2Lw4HPJ20DDscbqXoUnjNTxttMUGhnp/lItYexmG
KI9Fu2AQaeRcQmphshdea4YYBPeuzvtPuNKPwgy6vuw/QbnvVwVcwU0tFQu3HvSD3XZKCHswDNPJ
Pw4Noh4b2WEBOBlOdeXp3s4B8G26rqwL9i01s/Nt5YaKnAp74OE8ARxIGzWfhpd3ZfNewEB+zQEt
Z3wWaP8Q915MtUjjRktABb24Q9QFE2dYYPZgfLrczO9pVfOuWhi7awMmrM+81F9UXXFXszIBn7fU
EohLZ/th5Wr5qrOyI22G4cpMnBcNl0ekfLaUGCwYfAjrX+wTM056NXEV7SVLLQvHYc31YTrrzAlw
JasT4y6ssdDqlAgVH7bJ+6vk/KL6NTrBFI0xGt8gQi8iqkV8TintSH/J3THddw5wRijYVVD8b87O
ozlu5ez3X+WW93AhNcLCG0xikkiJ5FDSBqWjgJwzPv37ax77vhpw7uDSVV7YPqfYg0bj6Sf8Qzi3
Ky/jTSSVsHaXTh0BFeVTe9E18KE/1mWaG0eKiWxvdpq/JY3NN0apBx8y0vKVjV0M9l+fjRKaJA7S
kksDZ7GgwdR35KY3aNH75tcpM41rtTbKe1drcPGji7CNp2yWg33jWlFmc6PXmb+fuyR5SJJ69C7v
9LnHp6eAWIH0RueiPD3xUIxBLrI1x2gAjkoDXOCCgaYQ2iDmNu+gUl5e78yb5cTT/rah01EsyC/w
j7tEh6UPxdk2jgR4/5a8kDNUjNpH00Y7//JSC/7P3zstJ62SvGCQzS0+M+F3TtZ3nOGuKex79BHc
bT8onywswHazOdgfQ7VUX6CP2XsD18uryq1Rt3NM6DBK/YRcA5PCv4xDUzj9DrJxtgkB1q5cSDKi
/G/t8u/fyDemQSMDer3sqFjoPqLgaGrHodfNz1Bkxw9DU6S7qeyCPZb1+T6LC1RaQL49XN4eudNv
VkbyC/VOicGyFm9CoWIKzNzViHW6vh8SfdjXzly/Kwd7fT4aGCrJIAwnGgvyPPzxvoU9m8kcKebR
gTPixQ4N1CaEKf/uZ+H4SrAGc2SLAdvpKvYYxi7e0+LY0KvEaip/qs1+rQ985uhCRgYXRmoLfG9J
YoCAXGi454mjhsXidaAqWF52RX5rIUD+6b94HgD3fJYEJlRBT58HNSl6YjNLIZrk78qcUWVuoOV3
eZUzZ4+eLe+F0yfpUYu2F6VXaKGRYh4jEp3DHNj2ISti8WnAc+8W+u54V6hMqg0YaSvvC0fQt6fP
gttNVk5DEWTH4n7B5LiNe4TUj1o3uuFO9ZXJ38VYTX5PkdJE4oZLBRdarYxvI7TMn+tWcT7TuUIN
JoucH6TE1YcS19kXbM7qfINyi/9dQfQQz0MsXxGQcBpPye09NABm6jEobHQ9sLn7S2pQglnGjOL7
3E45zp5TlCExlVj0BZjWlnfurAd7o8L0DhoeopkgcZ36uyYMWpBKJJzbvHfEDvp1jkuvoBydOr8M
t+1cjjV6a6344Ue+/Zdb9TgEg+xH9ioQ7WTchWGkg+illQlQvyuLnYYBaXVbY/WCaI1Tq99No7d/
KmZbYls+j8NVFKOIsUk03AcBGSbNI/In0aNhdqXJDK/wH3yj+RAWiXRTMaZcva5b0/4h3dyBK5bN
sJNsd2CkMwhFL9aapJTuSvGtKxJ84rCs7Wf0OLX2DtUJnJErmuVIb6u5/XUaOJZeV+vOPoQZAfhn
MsiV/bRv5l2DkEyzrQoj/ViRiR3KeiCFqRoTMYLOFvVLmzj0oCom4CFGGAPXKZhc5Hwy0EEt47Hg
Oh909g9VE+NnP7Y0u0jrCL5Nbn2sGOFF+7Tschhn2YAKVOHGQHaRaam5IdGqQjVN7fzHnu1HjjPJ
eyQbFeu326XKFUbXxb0sUa6JqhrSp0Fe/zR8NME81PSKBFBnr6seurPdM7wCVKipS9rnspqH5NBq
bffFGR1xFeujQJbTqO2fCRbHCDlA8N2Vpd2SmxUxYN0Z0T/SdoQBP1YaSBzkJESVbkrTn6/h4JeM
o030Amvko1D1Q+loiim2PQxfUfPKxnr60leKbm/ULNBu0sAoRm8sBLa0Ov7iOH3qfvVV5zxSI2ut
682ZJhBwUvC1R8+gbH4PMB3qrRYhROup6my8OGWdoEc6oxxX4/R716KslcApjVGgNK3RudexDcRk
2g6/QNUw8KF1egv3lhy8Ku3rRlwX81z8vhxjTqvj1/jPTQ8UgOkZfJ5XFMEf8V+Ze6WnjQmMjrvl
eSwm4G0ushuYbXH4vQRc167LzWh/edkzKTbEPS59mh2w6snwTiNoCtB6RLzEP1rOID5UkV8hmaeA
8e9F/buqhQ8KpIt3AYO8bTl01bZPTf8KQQHzkyOifKc7JSCEitqPT9K5SQojWrkZlzvDLJEobjO5
hLjOj1zUGmhk6kaRJ+0xEX30EYPrdIfRpo2HZRPA8Ta1z6Qjaw3nc4vimkI8Vukj0t073RaVvMxR
u6wn28WbI9ZtdHYCHfP0cIfwp93nPy+/h2WYlw9JV1AKzfMSxBJq1JcQiEal6o/+XB1qh8p+hKwP
7knDAAcBuMur6cvqnuVk4SZnkbQ9aSyePl6FMPBk9KI/DjMWPCYusNsUNOt9WEQ9Aqui3ECTynaG
G9XbNov9q5AaDwK2oW/iMq62LaPrjR1iN8kPr3Y5o8aNUmTxLoziBoNge9rO3TSt3IZnXgqgBZm9
vA7VlrAF3AIbNxTRcEz0ydr3OMg+aKGOda6Sa+hDdv4uHIw1bN+ZN2PITIauK2NkMNCnW0XnZUjb
Kh+OblVXV5ODLnEPws8DdTrAyOjXWMRn1qOOc5DRlOgXW10c9z5J28YIm/GIuPNnZAPhvScBMsul
exNg6blSZshf/2dyy0FwXAHXFMgLCZtYpP4YdIYDHarx2NRKtwtDRL0tt16rMM48k/TAwumIjgkU
c3kc/whuPaInQzJW6Ny11bDpxZTdtIP1mesArjBF8srxPrscOln0rnhl2nJKRrqm2uhsjcc5hkwF
zmTcofxWY7dc/qTxtCZwcWYPaZKBpyFLo/G3RC8WYz8M/pxPxwFB/D0Q5WJf2IH2fPmbPfNQ3A6o
drCR0MeXihO5pTg+FuHTUW3Fd5F2D67e/wqm8Zc99vnu8loLQKYjMTlSDoJwxFTZfQPvRTvLHksw
I0ckuLutnmCy3tvKjARiYx4muwyvBjIuyFl9dI2Yp+8hOj5u7TAPNk0aGZtSFbBHyREu/65lZUHD
zSVa0Uq0ScNBBp+eIzdKlRpxxe6oYMu0h3wGv1BRnSu14Mq/vNSb9oNcyyZKgsVSsdtcfoeM5EQk
RfaOHSm4B1RbecKMN74bMPncGU0BVMEYQYAig7zBEGu6Gc2mPPhzmV63ZOKH/+bnSB0QGoKMH5at
sFQrACiaYU8/QKmucZ7OdwA0ho9ZaI4Qv+g9NX1hAL0HqYcMrLnNurnawu1rrqIuH1YgU29a3a+7
I4T0RpFAgCURquyLLLBbhfYw+OpbtYdhIUZSWTQXaLrqMILNMMsPKh6WSBqiiTxGvnuonJhcdkKM
oC5rJO3b7OAywd04SqLfN3Pq7ARc/o9dk6c3c6rDJUQFCJfnBMHIMEy8Ni2GFYDQsraTD0Jgp6WA
AxejnkV91blZj0R90B/1dI43ReEaHxOTEisMW9VzQteH+TvUt2ZsHi+/UePcYYaWIeMUdwv9wNPD
rPYG3Eqn6I+EjnJLXTc/AUolPR5t9dHoY3fb1DDgBlFNh0Yfk8OUuV+j2Nc/IVNbvhQitncKKeHG
DNToQC8YibVEEzuEpdEuMRRsaDuXkytQau7q0NxbVe8j4SqQ1XbD4tlJO8fL+NiYOkU1hNK6u9VA
HHqGHc670jKHTYsu5IOi682haqZpJa97GzZNAFk6A33mX4axBJMkYQtcdoimo3CmeD+jH0XhGYmV
9/t2l00CBg1SSVQgx1rU7njVqJCArfmIdF+3gbIMS7h38+uqHdYs/c48kE6P1EY8hojJ1GTxQi3w
BaJV1WMHjvPQzH21x8HV314+N+ceSJANS7A24VnIe+KPuxSVO4NKPNGOAF4w24D15M0olTpovO0u
r/T2xgEfDfrWlnZXTNAWmUhi2DXzj4rue69dQV6uNpaWfSongdCsY67E27ffIaNtDUAYMEwafG9C
O51drfYb45hYqGEqwaRCcrXqD6pGf89vY/VqKtTiJVXntR7LmccEjgeGGngkg/Xlhs5K3VHDh8bR
HQL7qYHbr4Wq+lOJ3A6ZZXtYieRn3h9JCUBjySCVNdfp+2vM3EGVeTKOaoZSo1pH9iFyME3QFat7
vvwCORH8sdP0Dr0t0iCaRwbX+XJGr1ljUE+xbx9DJ7htqjJ3kOtsgzv0CWsXPohpP41xi9SvmSjO
Y9GCGtkOWp84m3mw8htX98GU40pQbbrWJOmlBsJKx8gcdEfdschD6no1/kq7NniubQgaV42p1drW
MKlfN7FblvTGswxhgNrpERTIR9iiQQRNlC5FPsQ7E/3vmUvUNCbPqTsT+n9ifwb+yN2ll67XMGk8
tm0ETHEKCrq9pKpA0pWrsrELCN8ZMqt6FAqoKlX/uRzSwtoEAxuPynuMMKqFLgTeLJoxXtto638J
zerzIMak9oTe4tnToyDwNTaTuDs4UA1aNGAFGg1FM4GhLyN+WzA22J24qoF9RNpGW7u0KYc7tf0k
YqD49FymXsflQkmeOhL1n4yjlYcBUna3cezSf56mxEV3XFf7cAOFXbtRq4J0Kgx7n1QYHTFP1Agl
ezXgfhfFvrbUuHLS1sSe2S2ZMkQCvryW0HLdJNYwfprQDhIbgWuN7OEEyW2XImeUJ0XyVesm5S+i
Aw04aGDoHaWpdaUlM3FfLy3U8UWRYFjn6nH2DXwQvRjZ9xSbYpqVrzkQ0Ke6MtFStawI9eyUmxNE
UD03z7RvB5DvQKceVXUMblslSA8YpbaPjerM3zCjGeoD8m5aySaZNU03c5itgwPUEy9j8Cjjzmqg
ZT7nc1T592JwZxTZgxEh1hj9j5Wi5kwsgTsj3dpAOzEvWBQ1Gr3nEgbNfMyjZtPaVnmFsoazb0MU
aSe+M4/Blba11Xjl0357AQi69xJVC4tJpZI//bSrSKAcHSrusRrBmyK7b5EjrnIj3sYrSXel8Son
otJK7HSV0px9pS9a5Uh61t6YrtUc9EGqoIoq3GXCXMuE3wYs1iP/lbbzFHBLrcyh8EPI5b1yLB1w
y34RYbfSGB8bSIb7tXj1JlyxFOMuCE+uvArko/9xt2k+5NCxtpVj1NjhbYhr1k6jo7lVbSnAXyFg
ikN28DluoxatiTb/HZRBtnXFYGxjq1TWaGmnaEtZBcmfYyPYw+Ug6YenP4dJX0eaoCvHerYQEAur
6AEhnekGToCNe5Bf7fn0Q282A3FTo0u1cTjdm3bG1OPyxpw7WAA/uYWpMpnbLJIYLVeSKNCD4GVQ
lGTbmTONSh8pvsurnHnR3MEUPSCAYEIsaWB0qWtEuFvrqIeYtLgGqstYrOkHq2zHq8tLnXkgy7JN
FQYYzIs3hD9fIMpb+J17RNDEvNaDPNmWSK6uPNACXPX6Ai3ZRrFAzDHdlNz1P89T5g6Jg2KYCxc7
9NEiiJrbMcuaPSF42ukugwsrD/XdHAyah8uJ2FrhpDxcftQF7v/1R4ClEaYEg5OxWYtoFFd1khhB
Hb5gMwCWv0HJ+Y4qZ8r2WWQWAeAFeU3qfqYwFenK5xkibXnDV4C0InL8a9B0GYROUwJJdIF2AkFf
l9yq0z2pkkoNfJRvXgK7nvUN/Kqg2utziVFHqPiRsSvTrlVvmgqnlZX38XZphnTc5VLMkspnSY0P
dGccc+LmUdGsbhsxs9oAVXc3TZJ9TRrj11iYa073sn19+rQIDbhSHgAAMVfBoryLlU61ZslOr1DL
+pUCBZbMhqY6hmaqgGDwKxRkU91tsf0REZa1BfYxa3qyb0879GWwiyBfATACmDzdcqvo3ChqdejB
mBpszTZubkwF9sHKQVtbZtHKny2AJzFqdcfKLZlUWXbp2YSOW7vStQdbydL7ZHTq5ywFB6v37bxF
eAXNfTRoPpa1BfGvm6r7qYqdlRJsgV2VXwCRlKuRoTPmjZC+Tp+/a3xt7iJVOSo6DgL8a+kHU2X6
koVheZdas4umepRvoyhD6TToUhq68/hN0asRLnIcb7VgCFaKzzMdLtn2lnEOlKfKTPz0N9WV689B
P0qKizEc8BNHxF3muQhK4YSEKBkQSK0/tM7wCwSxi53XYG3JE4n5o2lsTKdJvdZ1hncHRuq31ykQ
d65L8Dr9WYUf6BYTJsZAPbhe2qXI/0HF260clTNfIpWjTFYoDACZLIIA5lK9hTU8PAIli5+UalZ+
65FeTruo0lIVjLyGQwCj5G3Q4bngxX7eHQw17nDrQHfd9XSzcR9cxr2fFNAimD6VkfC0eFSjXeuP
9kq36XUcsfiKERpgY+C30K0Wiziuhb5t5YkTvxhT4uB9yXhOmZLgI9EdJYUZgIyBO97nJvSjGzGR
MIRTn92Yqo08kmWi/1Sp5UG14DCLDgMFF9dvaaoHNWJlX898gvScUf1gmqZaYEFPX99k0+oK9dE5
YjWKDxRSWPRD9eqjCaX+r2D0+5/hWJtfC5z3to3WkrsLhMYS2lK11MqArIv5D0bSMvG+/NPkFp1u
IQEXIBVjK9pd9hvS1Rx3ihmP7rFNoFKKfMilJ4eP0CQCcJeXWpA15PeO2gipt+zUSrnpxetCu68K
3W72j6XqZNeJLm3dzGbYwKOwdlXXZpu4QJSwDqf50ASYaHWpH9yDGxhgLFvOwbDzYTNqNVKbPSzB
Jg/Dm4xuxOeq0ycvJYN57iunPQh3UEFEqPzlwIl3rt0pmyDI1vSR375URmVIcqJIbwDCWHbeyz4s
MDsNkxfsYvyrwQ6dG60ovl/etDPvh8yXXNMGdw60dLFnpulrozKoyUs46q4XBpnY0vfstrXmTGtp
9ttLEfAPYxGOAUEAEO7pKdXjKJ+UwE9eSuwtvKpT9a0S5/VdnRXtTuXbuFLIqe6Ksq63ijGqN7Y/
9rQUO81DmM7AQiez7qFaajsns5qtHcTBrjFc/yAYjz0G6rzKoX9b81DqII6KYjB6/YyrT38xrVtc
GvI5fiFttAA8+1H6JRvHSvfcocciDrhJdQ+2onwRHVcxwodJet3XzQhAxpw6yD1muccBKrwb/Ml/
EgOSll4u4uwzcWSkAyrm5NiHvvtpwM31gzISh7x5ommxy/Uy/AyvQoW6n1RIZeqdgVmH61fZRita
NG+Cpom+09/MQsCXEcekpemuscfYdGXRuLH5EzdOkmc4ULh99libToVbcCtVkK127FK65jq8KT5e
TQHx0Lf3uZZ2X9UqyIHapG2/xmA7t52kYMR/QKMyET/dzkYgBsm1GL+IXAv3rsDwrKQr9deQYKvL
2u9F4UvwHKB41KDovEhY+el6io/dlWYq8YsEVW+NqowQDcRcwTRrd6dP43i4/DGdSfwZacoBIMwK
ItASvV7gOzKXWtyi3NHgJhROjvsSdvb01A99WO2kHfkHCP0Qf7MU0UMvViO0e/o89ZWVnHch6y2D
ISKxFG4AuEBa0JI4fXb+onDbSulfaKzU17mpmk+FM7j7cihvLMhDN+Qf4gHagOoVTvCjCsFuRy74
dbWr6+tZE8FOnfjU3FEbyJmL5kBbNN7Fw/yNqidbUQ96E4YAOHI9gEagNsPPYVGBY2uajGncooGA
KKWNi16RzN6Q/TsjfpcA2z0O2I9t/etX++F7uVQdln/p/8oOI4z777+8/d5+P/kfu5xaf/rU/aqn
z78aOl3/0dSV/+b/7z/8P79e/8rTVP761z9+FB3YWv4abcj8RA6NoPP/Fk/b1RHPQtD/+29d//zX
P2Rp9bd+mmkgGCz1Aims+dxesczDr6b91z8M65/MPwyAZrAa6VVJgsp/pISdfwIzIYmg6JdnSKqy
/0dKWP8nIw1ej5wycG1o71FQO73eOOqYz/B9ooQC+Fee/NMDytxIeqo7pteiq7kfAtx2oXatkc5P
Qw5/lsEt/2EdQ8aBZX8/bJJCbweBij1mPV9aNx2v7Lzob0I8KXuoMsMa5uD0JL8uCIOFK5VwA61J
LGLcONtVZs8JDdSqKT13tEvmsujqJjmKm3+86Ye/s6g/5Srf7KCUWId7zFBGXk5LKeZpopOcK4Xw
OqSWvjWM8zaBUoZPl1dZTKRfnwjsBGQ4KmcX6t3iEtSsKQi1sZOYc7d8yG1acZ4OAvtRV5RqE8JB
/IWhXx8CndON/ajZ3T7VmvxLY1j23kQD+dvlH3Rmhzm7sAHIdjk9S8haY+Cg5nb8ntgUeu/ptq9s
CpRzvwedvlZCn12LtiAjWgTgoQKeHlIaRFmWx1jmNtSs92U1dE+ljelGZKfKGrd5gYn7e6MRywDP
AQEKNZdFEByiepowAMUxt4mNG61Gk9USgbOrC9xqRY/7ajKL6iZUW4QEaxgoXqVq7SbCidfD8RmZ
YrVH8rLQ4/42btNpb5Z+e3t588+cOfo3EnPCLcfQZVEowjTrZy3JSN8yBUNCI6gQQi3WdKjOrUI3
kIyaAZmUODvddjWPOtJd5BHsilGSB0j9KbEt5iaXH0b+2P8tTl43nBMkcUgGzUemcKfLRG5WD1kS
WB7IgXZvzV1wHUO2+VFMcX1tZBOcnhCzjp3E5z9eXvrcV0UvjP4gOsScreUYXjfLAYmvkJyxDrEl
jlvLvnID5jL73va1exEH2szIWBebDnNUPLZddExykmtsZayh+NWLpthe/k1ndp1TB/iQMa8je76n
2xE4eWUVSUKszIT/KWHmtS0bJ3u6vMqZiCzHB/SVYbPpBJbTVVAZGrAdjYn7mpJdDdms6Z6KRaft
ZZaY94DU/B+XVzz3XPg2aTReUFPkGjhd0a9SGq9RILyAideGfQw2UGjE9v2rSHURGAhAl2jwnK4y
6JFmz4FrgoawQCLPae1NSC7v/4tV4Ji/olKJFYsvA4a8riExILyoKfsHCHcR3MW5WmmdnQl7zJNQ
a7EouIAiLb5yRZ+1FEdQ4ZFYmJihDvgvUwJtmQPY738g5sQ06Lib6RQsg57N7M5CQkNgxTj5W2dM
/G3uz8XKly63ZfGlM00hdeHAgQdchi11rDFWBMGGr6HVEScHG0PEZGcgVVHU+iOSwtEmNZwHxI5X
AuaZrXRBtYGdglb1ar9wMgtwYORWimxTmUMceiXwVqlxaMEay9eAIKfdtddwRkiWww0mZpJ4fHoC
0Z+325Gr3OvjYp92Vs8wJd+EatBBtdBvqgaN0HefRpe7QIUiDwsQVa/TFYVbOG0rZ8bwBOBZoEi4
bQxMJC+vcm4LaYA4tHIJ11BfT1fRMXmf9cE2PZH3xlXhg3akmVN/HDqE/i8vde6cULvBUxJcwTCW
TpcKzGzorUExvVG1gms3cPTrTO2GA2xZ7S42MgW8RJI+1fRw92pprmFCzj2p4N4DaYg4B8280+UL
/G9zq9WJIZnFtafQsQYW235ItWCtFj93WCgLqXwZrUpdz9Olcvyc6Xr0vLp6uIf88XlCr2+b1PNv
C7ShE3TJyluUv/30E2TCRysBGRAY8cBxTxcEDKgzzsWOFEMgYx8nvg5zqBK7yy/w3Cqy0SjzE4ea
Z3GHjXiddr6fmx5jnmxro/2xL1LfXhnRvn1P9O7RNKG6ViUofLGKAHIwBwFuOHVRWY+xGro/umJo
f6Y+spGXH0jIv7XcN2IXeTezUQgJizOhJ6GEQ1HBkBvaKu7PMB+kbN5sUJb34p5OVIeLszPgu56J
3mh2gv+abrVqUNutYvbRt9nnr3go14OxGJreRLXUHdvfkdqn834cKrtBxhXlPw8je0ZiGIfj/WnR
ANoXbh19mMASJjjS9wAtI8AnP90wT+H7hCrYGptPdvTaQhdP/tSadL7zLim8PDJRXQKRKv7yLdzX
DS7FeyHy+IUuhGV6Zcmv5vfq1nArtNx8CnNBSt+mbk7fPLfKr5hq9+lOzyNx59pKwCNaVXAD7TZM
thxrO/UGt1FmvH9NAWPBEGO0VVPA+SsM0DMnitYduhx4QDpkifIs/AEOSEcUAZDWNkAfCP1D1pXf
nEnzr1fe8tuXrMmOEV8kteqbXm9ShkWDugw6s32CEI6h51dO6YLcydI1CeUzZ5eBpITFYyHEp7g4
T3EVYZklaLHMI16gwN6sCmwsDhlZP6Vr2sFn0lx68gajXypwCoalnECOiHKBDKDwcgBMP4ZO4EWS
pAAHa4DemUdu1jcb2838jVarLq71jj79hIcQHbCkjz9VNLFWtnqhcCCvSbmTOrgSrkgD57DTF9qV
htkWpLg4wOvpTVsy+Nr42HpfKbGb256ap84HuPNsiwHW1dkMTTB+bHq4DF6BF6/uBZGwIYMZOXVY
ipnup2p01GklXL6Nz/xKaDKMCmkz06o5/ZWFg3ogJtmCLcr0v5pKG7cJ7O/fFP36r2HSrI9BGHe/
3n8MSf6pRgAtICK8uM9h1kRqWExsTSGMuyzuwHOrEbqwbaKsDNfOPR/0FsTbGT4gQCpv4j8+qwSA
DfUViuYipJAFzWV5rj1+qqPi1yTijzbibis7eu7gw/qk22RSgLzpPsMxFFkcyHZJN1RXTSmQL+D/
3MzdOK5JOJ9bi3YTTlwkExgBLjYyz7uCJAwpbq6h7lobFGsDWqi8Y+TZreRgZ5fiKGNMR3OOb+10
Ix1uu7kvSFnmVhuu7EzldKRUbu2qLejZlTiLsqHMV7RUuBrmbIqnnjrKnFRjjw6233oIT8T7guJ0
TRX3XNh16aVz+CW5ZVkmhsgni9wnIA02kxGG3/Oegtn66/KBP7OKREbguQsdCVHoRcqsBZnWaw3h
Kay07D6pk+JqVptVid+zy/AcTNhUxmzuIuS46hA3OETQFKStcQ32x7izolG9ev/DkJWQlDDN0wC0
nJ4EAhkdMHCgnmib/tPo6tM2qFx95cOVgWeRj0Dg08GV0FSmd7t4FjHAemlTdCio5LkUzey3r3UP
WmTfFQqtlMuPdObISYyrvHlxr2aecfpIMWw+fzRYjAvG+KIVeEm7ajgc6lB/f2eLVirFO/hGxLec
14HKHwFpNBXHioHwejbaWHfNPDp7J2zWdMXO7B7sOpiWNJwYLC4biqLRgiKeqWWAMttXqCR212M2
mo9V62SbwBj0lWbpYiT1etvRQWOwy8nj+dTFPTK6jT2xW/SZytyPGAom+gu49PZGoSH9iWnV/DNK
Zu1Rm5LC8vqg668Gft/h8ns899hoTLyymiTfd3E0Z8MafZ8Uz6uicr6qMD5HbkzRgViH8Wby2zU8
y7n1iBzQ4/gcgIEvzk3GN+KnM08dIC94XcOg27tDGD63aEsxDRXKp8vPd+acMhEBryl5uxAxFkG4
7kea4a99YqXp9k7nalutR8aEVtuX/2IlumegcKW0+xJkHMW4e9ioV3mtGuqbAYrRxo37/Dbt+uHd
rQsACGgXIwMBBuaNl23gFooWmHzTlWo+NEaOI0lQzR8sZ1yb0sjXv4gpXFyu+zr6U4Hgnn7mIgQU
CdPc8mq9Tx64FR4dW5m2QLoZ0oS2lW17tbauhp787PJ2nonMtLjocRl0+dFWXaQhdTuC1bSJmX04
Os/sge9hzTevHI8zxxHuHFcW3RJq0iVCm5aG6ygGsQV+I4pZyvzFrsh+Ay381fhrJLlzixGdIVrT
HyTVXxTalYECQ68TM60gZrrfuupGhEmwmWJ12JV0U1aOybktZNIiJ4mMvBjnnb68dJ4VWdIJL6mr
8XMa2OkBb8K1L/rcKjaXF7BKyKgASU9XIdlKSz3n3KOQ+Jz4eJEN8WptcHYRRtBQkhnfQVY/XSTz
/QIrT+pQKaT8wSo78bEGm767fObOBQu6/nRXJarkzU2TF0alKZUjvIlq9mBGlnkzVma8LbR4DQZw
9oEIgpKFw0R3CQKG1mGRm5HQg12LKZVH9w5A1hrZTX4ky89XQojoT6BdgL786bbVtYOidscJGKMi
ugpqsAMOPJl9b8zz9VAVYmsr5V2tDhzCwlrtkJxZneyN9IB7C+iAfrp6gPoJvBgQeX2WqMe0bILv
Uefq97lr+O8uIUDSSksWGerhEC6ihUQiRhjskC72zrRp8PV6DIsuPYxGv2YD9TYkshTjd40unIy/
ixtlqPQQbuVMx1rpq3AzGAI7mqoS3yNltFukxWmWO7knR4b7y8fzzMrULSTEBBAO6Suw/I9EqK5m
IL1OY0j1HP+QUAQ/JoVwnqlBndALUdrYke1F23nSmeJcXvvtp0FBSALGmIYpOjOi03fpIgE0ZVQX
Xhvp0UYWZldtEgfXE+YwK0u9/TRcBNUAhVMRSqW/xbfu+04tCpOWlq109kOC9+2130LTvPxAZ1Yh
G5dqco7GN78MWzRZy3hMeSBzCtyNmISy4besgQ7OrsIUUyYFfOuvXZg/XplThBOBmXRch515ZeFW
4hltpu4uP8uZl8PRJ4owd6dsXw5RhFVkhgYbx/OzWd0Zbe+iVg3IskFY6PryUm+7A6CokDdkXAMP
9E3baAr1IRvok3upJvLvaZfThQzb7rvpR9P9kJQptpS69u6LjEUZSnKZMaghOJ8ePj+w3TSoR5qc
gR98GyfY5HmvBH9dfrQz74o0A0iK5PagEKufrqJNihnZ+syJoIzeN/NkbhkKrWmWnF+FkEz5JCko
i1XKwkqUuGUV/ID9Ha8NCEOWroklnjsR9C0pzeRkldnM6bM0bE+YtLrhMTaZd7Qt5w3kvXmDrdUa
FvNM245oSCEInpjmHTC707UGpmYSOodsFS5cuRcVar5T7KRrPNoI2vXIDfA1Gkxr1wCw3mIcnP2k
VIUDWY1mfUiVMN1ZtRg+x02ubwcxme/uE8tojWAfYAAi5xIrWlvFZI7ky54xdNmVWdgqvyRai1pv
kztW4Xug4cO4lM083YWg9v3ITfgGAzuwXqCf5DdJM6MtkqohZtv4/27ffVwBMkrKjtx8usanC05O
6wZlxSsuA6zQh9SY96GIp5WBypnjSk382lCgasM58nQVHeu6bo4sw0vszHjmZ3zp/G7tyzvTjH6V
9fzbksZmSnS6ysiRmUQrpxhFaX7IYse6tua8fGxqtMKAHQb5S5ZgEF1nefEhUYP055yEXbId0B/5
IOxwTQD7zOdDp0Eixeg90eJdZM7gfAU6UjYvk+Lys5lhRV5YVftotrO+cqmfWYrLh96dDAcw3Rev
0UztQK11sB1o+IX3Wdykd9aUNvth9uuVD+HcUrShgKKAEpR2Fae7bBR2/vcIriocvMWsHOhojER9
36fRGuX2zOeAeBnTMRC3AMot+c//uPi6AVlCgDB0NzQfq5V5jD+Giu1uo95S9s0UrQ1oz5xTZqY0
Wol5sixcvDHXpAJxtMykK++LXVxE0ZWlTmt8juUOsmeCghvLApoX9FkXTzW0omrtmlWmjkEQpkDW
VnWC6ClOlfdiCNHURWVbonEwFwEtvHggC9MdvUlSBt5M7TZKosa7sWnLlSxoQXvicLMMrWAEaZgt
AMteBO+8RZYiQcINGGbgiUwcki72DExWZwwxutreza6+GZMSU41Y27um/zyriGoH9TbT13ST3u4u
v4Urnq684LtadlD0dOpn1WZ4K/K02BiBqXPNt84BDZb2ncFTYuTYX7oooDKQeVi+SCvHXzcCkYFH
S3zjWmFz2+jp2ih/eSjlKswaGLS+TtiXyuBo41ZZxKfvVY01ftPE1LygtPblffcAi3AkLYx4SMig
bywSignTwLJrVNPLXDvfhonebEyBuec7V5Hng+MBQ0y6Tix5aFY5oNUwsGGJ4VQ7i7z2VuTuqhyt
uYwbtAQRzOKikb4AUl71NG7oTZ8NDLUNzwLs/KMA0fitz+z022wVNjo1ul3+bkt3fE5K3/1uDFr1
3YiQXkVxPUYVIQS+1ns4qeQ1agn29EDAE9WVOqT2TdqPqv2UZEhGwPKFRHeIoNheB3NRBrill+1D
p/X2uIka5kHX5MD5XZ7HcDissTd+TGmC3FUUTApGxIWhbZV5MpB/5FNpaI6perMbMxQvtrU+VHc4
5lWlV1lh+9WoffK8LB274Koc+rKGD647V2ndKN+bDoNNr++z2NyMuoV6e66mSRB6qYO6xRWq6qq1
KUhKg/vR7ZKP6WRPx97UEK5p4YXdh3y4zT7Fm0Hfp+gylJ6mwjO7Vs20QieywIujaLvw0Zmictq4
1hx9yOrKeFKdVvteDpD2PDv9H+rOrctNXN3av4g1xBlu9gVgY1elDjlVDjeMJJ2AkBAIAZL49Xs6
6/u6E7pcHvHdvlujV7fLBh3fd85nSqOR8wWwZWlwdKl2SWimOxwI2GedTNLs68YE7n6E3SC9k6AN
iQNorH17bIH39HI4xIO6rJIWfho/MamTIYNrXTMAaEVXTCYSSTG0YbOUHuRW9ftGajPlMMeDc1FD
R3DbGTTygQajXY+1e+5bJCE745BHkdRfBjK4T77VEvm+MOOAbCNE+i4ITaSODQza3xo/guROpWaG
czlyx9chGMmPwQIyeaYq033EsYWyTLdjX+V2hPklm9iA1ABEN2uS1QmXd57jB09eLxB1aMKIPRH8
b4zzaYkOChwqmLBNIuf9Cu7uWCxpheW/haqZA4S4MhwMVsiwM9Fr4DQoGaSTUelFXyvEEz0tFR37
Qz0L/BtL3BuLM3Io/xJwf1d3UFatLO98x39XE0bMzgNY8UMs7VIdYhcmo3iZk8ehYv6xtXN6pE0w
3hC7jLkP2VymocX+bJ0qekIJH0RQSFBZlzn+pMe8WhE7ky1Uapn77eL0GWRpnSkVKht/ERMzWgwA
xGKwIwHIwSI4Ol+xt7GPjFTpkLez5KCVQPJh8jRt9JsxBJe1kANOnJmKpexuUD2rbRa5p/IYbr+M
ZGBmxU+L6ls3W/Hff1sWw7tyrRLzSsC+qDI5pe0BXF1eZRh6LV53O7ppJhJp/poMj7/qCcqeHUyj
1bj3h7b5YFBsEEWlkXYaQWiTFJz0o59Z1wB9l3ExBE5m22FudmhXrK/GhHbmATqK6EszUlBbdCpC
uZ9YNE07sGygcAikSKJXiFpv9UOoRt9/F3J3bfIosTUmg+RTnQuE2PgFEMkajk3Ah8Rr6CTUp+bU
oiphnaAe9DjhUn1qfQW/DQUxcckXZ2QfYeRKhqw2MlxzIan9wJWVPT+xWNrkM0y1695Nqelfiahj
+jBAeSjQrVPLp7FZmx6Dw3KsD5NYgHYJh0Zlyizjx5mY5U3thgDdpngWR+G3CYWoD8liN0M4e2sx
uXUcZd0ANFmGOAxQjCfODQ5fMHvoIhlrmiB0HJGaGQH7ZXkVNqRzDy1AcK96OXZjtkwtXt7Kg89d
F5G3WP/V52Hq0C1JfBkeoO8bTvKlAeqfxap07zuRTHd+A4gkrlUjUoLrVE8PrUXoATjIStQZpKP4
P0MYO54ayurHxUYUaN/JW+cTb6XiqHsnFjwyPYY/eNrv6yDmX1wa1I8MEQleRjvS27IyHM+kJq1A
bjmuBwAFV0DcIVkuQURglxpZ7aaa+g9TJz2vmPiq+zy1nvCyldpUFxPEvvWhixW39c5Mw+wdURfl
dYt0IqHf2bFaXtfujPyMuBmT4EkGC7LsAO5yP1du4H4eZywFN7MbGv9LFAmcqI5L5aPVOSRpdWcx
fxGMKkbvk+Mui8D6T8EmhuKThaBlhOwR9TSMTekjo2XPQsS/ZIsLClgmUwSW0xgRZBBZsDkpPYXb
TYak3ZTttNva+zE9ZW6HC46jOcIDpdlJBH7cO7Qa3tE1JiyDEC4GfauZl++QcK0yJ9TXbxnSDWn/
YRZcNuCajcH7Dq7xYTwFY/vdD1uPg82qJlxvGEP0ZSbSCnaNU6PJ22FqqDmfcZ8X2eA6uM+mFUlo
vvguu/EbyNNyKbzkGIKz6BaCSPJZr1gFitaxyVengXIfv8/w78A5g69ch8Yze4Vi94pVJoCyl/aL
/eKkffOeh/3UZdpPeLCrMaFQC+ccGG3YuVsMYMQfRTtIj+M3K0XXPJ7BlCogya9ufIcwlkuS4LsH
dWvTHVyEw1eq5x7UJmhxRBEFEnePtZvpkcKy3wBL3ikUZwFMRGk2Xd0mM06KXFltKlZKzejryaVI
hscWNs5wPtkQVFeZvk0I62BmtZGB+Rj9pxDwASwZuwBL3usBEeB93jBQxZE24juY+2m8Ljmy+pxb
ZobFgRldzvwQtk36eq0WE+SESXk/czPez1McNHnQrNWOQAef5rJX0SMG+mpyhJSG/TfXb5oqD1DF
X+4tqKL+nTKsrx7WytVmzaa5in8EPHSQzm6GhDy4kMW2OwWLSfDZ8AjQOQzreHogcwBIT+pilN55
UdN6UMEDYf+GBgprH42i2e4bWgXRR+UhJgzgB0SJld7IoamiCslzdw73LLjKqQ690mFV4x1x5enn
Y7PGfED6GNXhvmpVrXMn5frLOEx6frDt7L9BSENV2cyAS5kcgENa3F0VA2qc40Ycik8zXfwfLx9V
/3WNgJAIFYsTWQQlegimfj9COhERVayx+nmqZ7s2xg4+z8EE4Q25FGB3uh392l/BaRWawNOdE1IY
VKw3N+qVJOCHrJCAAr1PMq/zIbAEJRTosiby7zEZ6L5dh+ZubkFw0WGVfHv5p/7rgnHin54aAmib
A4C6/fuydWKBYwBkyYigL62thh1gZpe0gs88UPw+iC+gisD9d9tH9BlT2B8tjCFW90hT7EAfDmr2
ECMQ5PHlH/TMAz11q063QDgp0MrZvDvfhRDHX4MshmwXGz3cwdHoY/EIptTsR7Dnb2itvKMCT2Gn
1HwJdPvsT4UKBBXTk7J0K8rQjDSs6RTuhXRN93IK/feyAsk24aMsX/6pz707yBtQI4lwdMEN4fef
2jDRezaBzrsH6rNw3MCWEmClP6z5YIRCxId2EQrbJwnS5n4/zN2Km5QOMoRwDLvAOGoXxDhYWA38
6p/+IBTn0cxABwJSqn9dEccpmNkoEkg7aNruVnQF7iIVJt+v+SvwNWBnQ3Xpp1fvl8ISrMo4waDi
BMofdNXekphCA1n4x3URBHuAkwhuWwATLorov78dShOoD2r8GUdx/YD7d7zzed3tsR2kSzGqIbk3
ysw4aSzmPupcZ9dbxkDqgNjkmKhlQaG5BhzQScWFZshpCvy+5qCTD9M8+sZQZaCQ/Ps366xUQY8D
dBasEflSL6GzJ9iA9zNQw0UCj9qURTO4Un/+2IGHQGkNKmhIMjbl7Qrppz221NPEdEWuuh6HeLAb
d1f8FXju0JJDrx94pN9/m2GznjDRA8TddcledfoD6IKXGhb/LjHAm4rCDDzUcB3h5/z+R7Ch0aSO
sJxBvw+yxuTOH0WvSIaUj/h137nmvz/qj7ztd/Tb2Kv+x7T1tf9qa/+f/2sOeBgSf3m/J4f9/3O7
33/p4Jy/+8K/WKAufvXA//xP/muCRwP9P8CNISsUjT1UbU/iov+a4NP0P1iAgWFCRQt7AKgUf5vg
4/8AnIECIYGmBbMf/Pi/TfDkPwABQTOaQuqF2GuC4+qf2OA3SGvn1OEELBVL2e/jQyxQW6+sQojY
BNGEFTaGDt9xujdAn+vbKbUh2o+B53xAYQjJamNtURwdJDuudeK+NqvT3/jxNL5yWj85ci3DFpf8
zlQYapN3Vw1u8gUFO33EHWxtd1UCMCrIHwH2OE0negRPxhS/PPbH/y4Ov/rRf6r4/lkz/vkppz3o
l8Uy7dQJqwii3sChjsBdORm+w85QoUYWOgEo+NA30DyikTMXzFfhK1wNpJdXiQsvh2nm4TsK6ckT
8C5yhpndtLgYtVNV48rg8Tvotr1P2kmS+9TY5DPeNS8b6osIGXCm+5KsOLgXZukkQnGmZD/HxPkw
L0nwam1YfGGf+/3g8M8v3PSntJ4UwQE1PLIm5XEWJOv0DaW7juRt6zlfW7/nH8J1jftsrNPEZl01
xPrCZnEaEM893c0ObsJTekHSr0ffX51HCKHcTzJV1cfFSFSBXn6Fvy9a//y+zT5UOQNqUkqvGFy+
+RYjq+grHR3yNrZhc5uCvcnzl//Qz9Pcc79mc5YVbezTdkGoHoJQyY/Yb5I3YzWS99OIK2Ful9ge
BhzouyIiyILjBrZ7lpoKB96xJu+TVJL3LgpWXwFUWQ6JhHMGCZTwE+fj4M0oTBGFi0WfuH+5wNK9
wrUeZ+WXv/rvJ6q/n9HWegsYUxPUdJlOzPNSpOsNdvULm+65j95sSPOoR6+y61RahInXjQA8d7gw
cs999GYfZ9MoAq3nqaw8+eCS5g0BTe26B3IaTL9O+0b6beNLfGvFChwYCv8Snercl96sjTHEMgoG
nKlknO6RmJRZZIRf96VPf/LXLx1xmD8BnCo9h+xAr0bj/M/oBf8MkM0iwTzjrXGiAQhjZM9su0va
S66gcw9kswZ0oqMdzhmqTKX/GkHz38cquPKBbKY+jpjTKnqc5Pok/drztqgj+Ud0n38eyHauGyST
tP5pWDuIkY3ESffeeVy9M1LUF67jZ57MtrOIijxavx3+xtQsa5OBQ4yGTXoR63Lu4zczk7eLG+kU
I7GzKeTJZlwyLVGNuWowbg/ZKFhzFKsYEtraOl8TvZv+8P7397Pf+uoVDzq1DAPAr4YUdV0z8ILl
2+u+9mZ6qkiPLtopCE7z1NtuAAWdXPJJnHvep3/+y/RMBIjfi6BT6RuglwnEZRdpiacV75mdZ2sN
XqHW9NWEuDfGtP1Qdcw9VCNLn/iyrDdxHbZvoHhf/kjY8s/j30zYsbVAnuNyWmrARVe3Lqi9FF1w
7hFtJmwwu/oEZcYjQotc6BOf4c9EP/98682EXTBBQb8fVYmyQQY7DGr9xVVDZpuq2w3IeaejUiW0
ak8TWT5GkXcBWnHm7LLtGdsmgIx6GlSJIne4h+cGgS19JY40BRU7jtml8OMzz31bNGq9hS5JX2EN
tpbnUYVAkzl2zHVLwVbJ0ggddUGKt+rJ5l1UfdfiEhH63PfezNYKFANIdVOEqXgjCvKV+QCn7yUX
4rkPP/3zX+brICjv5ISHwr0oH9qh5MGfEUL+HozbiOsmpeDBDlKVY0hGRH8GJ1nPWl/5vDcT1J0b
36LeospoTW7ZYKAQTK87F201NaZHqTTkp4ESxhM6zP3N2E+XbgPnHvhmijZA91lwIjCRUrAxwbOG
+P26U2i4KeKpuqn1ssyqRJYyYueCr2gKX/e0t9m8EtZ59BsMIgPCPmNJkkO/UFy1smwddejl90El
8CKZ48De8ilBRt91n7w53/Y8BAFWYc1KhH8E7xv9mTcXPvl0fHhmL9pCBZwu8Y3oMbYXmJKKPqlw
MMI5N9e64a+J9dNXKmpkmtNFxnXGmjZ4cJVsDzFCQ9EbtwubMwRnhB9npKF+atBMzQD99QsGWc0j
JCxVkzOE5X5pgO15Q1kaHUB0b98T1U95SlXGQyYLSC2W4+qfcMuoxe1HydDJgdngMKDRQqAycLu/
Ri/o9opZZG57SFc0ztrlzqlwh35sHx1dBQ865SGcCBodvRZZvF78DnKMflelnABzGvUTGo/O9Mab
ZtRPVR9dSrY5MxO2pD0CUsKYArZaTsgprLgo1BhdOVz931c11bnd6FeYCUOavKl68oZU3pUfvVl3
/BVecH0arhUFopgXEVAdFwbVmTG1ORdEvK6mgeCT1wESnZDOX5uY/FF99u+1eCsfdYe+g0QBLIqW
oUGOEiZU19X89qovvs2CjSH5WhXB5cbvq9s+oDe9Vx2u++jN8X0d5grtbihQp1mbXAVJWzCX1ddd
nYLN3bpZRSLmBrM4XtHSjuztqi45js4M7p8Ctl/2VYVdKUXdDy9z9vPIcXOvNtcta8HmPND4DN1d
7qlyBlvQmKiA7uTCzrdxHf89TrZGTmdJFwl1qyoNQqK/VCufszSAwwHd5/Qdx1qA7t6aLPdg/aqb
rsVtyifVpeSYc89sM2sRtwy/OKTaZdK4+pb4a7JzrM+v2x23KstWDYitQn0Tx+60CA0CGa+cuMFm
4mLPbWw/uXghih/6VeRp7V/5rjenBTprFooOwwjGgHcEiOWM0ks24TOP298cF6qOsJkz7OlALD9Q
SsruD4mEfw+jbYOGATVsWngxS+GNj7xfdvDJX5KOn/vam0nbKTO64elrm0UiUf3Gld+vWmu2qm0Y
VxDkFWo8j9QUkwcZ6cUS8LnvvJmywyJEpWZ8tGrvZA1lnlQXlrDTWeaZg4h/+ou/rDOu6zgaA3s6
+lW87KYocQroh7t9E/vmYUAv8rr78DaLA5iUNWygPMHcVHB5QAyVtOulV7oxePwzXjabqueIYeay
xtyEdxG5BmbdobZSob6HTCQChVnuDZbcjGKMb8xixv0cBjyzYCb8CFIZXbfZbI3Xg/GDzvrdzwlx
14AjBFjXxd94bghsZ7I/DBr+FWwIPHo03fQIiP6FC/Qmtu/vx7ft3tdsHhHdg31s0gxKZBQB+X1v
gBeALrHaU3TPSLZGg9wN0alzpBcGidjgHBOq0rcyWsZPFrF6NxBuqgL+zvQR5v0QZ1k8CgmZYk58
3u8QV+UBERLq2y4eL2VInXkqW66ETRBUHXf45hJHKRxns/naB77FRPEeGVFo9mBMTcnOpp9R6r6w
S5770pt7haXwzEUhFuVu8hFqZsGF9KbpQs313Idvlgq3dvAYYobrkIruyCreBqBRXPnFT3/zl8UC
aW1gZJ78PMhnbdF2EWWkor+uWj238FleS7iJLUYMlrkbZBROedeY5sovvlkfgrAJZQih3HGUff9u
MosHORq5hCj4aeZ9ZhHdKpekTSGt75P5KNM52CWc2WyZnU8Wfpi98mZ6g4wNxNi3jNye7DYP1A/7
HN5EksPfY2/RQ5mPU0uTg2uIe7uAAgMGatQeEClziaV5blhslw+0IxMZ2vloh9EvCYZgbrEoX3i+
Z0qrW3ZONeoK0sjVK+0am5tlDLtj60zDwxQmtHBqr18hC5y8C3vWub+2OdR33sAUYBZeOaZqvtcI
PH2VGhrcWTdRd1DEndqAOjYXuEdnntzWNGgbOjhjixp9EPfJjTcvaTFXeEMvD/vTtHxm6Gx1RhWa
itESuv6Rp3woJZnIsV7IWNil0V9f/hPnfsBmRWjI6MCom7jlCHo4BK/sL7qI61abrY8m1NEMZy2u
bmFjf9R0+Fj17LrG5daf7wxLOgBtrkqH7xPy3bNXPo7NWhCmtkf/L8FYFd1nnHLYfUKH5MrnsTnK
T+tkhFWzXwrMXCjsNdTe9tLt6tyL3M7hDq7lNMINpOuHW5R1M9Um5VVjZIvBaVcxDkvYQIwiJkRL
EhS23y40/DMx4t8HjG2ofeqZKprsimFSe/caFweYPBBT8/J335gM//n0zYke+uFqcEjrlz5P22Mc
4UKZJHO9m3vPvYG3UaK2NtFvLU5+b6WMaCnGxLlNxeAAfqqdnUIszw22ShBSXv5GZ17UVt4Jv4ao
dcr9cqKQw0SLatHUv8SxPLNikM10rjsPO4fXwpk09iN4HPUyQ7W+kqckoPz9yz/gzApLTj/sl43e
r7t+gXAduTEe4aUMJX9zOsO9CWCS2gVLVENi4Y3XlX+20J3QtcJPp9ovwZJ43666rCZ24aPP3G62
4leYdWGJ1JFXYoan5RCBV+KR9t5dab0TCVbylx/Xufe9mfXAHoDyDdNTyf3gBwm7A9pn162CWzP1
KhyYd+ZlLIEzJjfh6lZFCKTbVV/8X0yF0UaKsREi/MhBCXVhgFSSC5WH54cp1OO/DyFXz15qh0SW
xOmTtwFMxTeNiPwvsl6cK7/9Zt7D+LFamKPHMgVX+kiMXGFoQfbeyy/159X031szoCe//wIWaBDk
2CrL3kBb/QqB0c77ruc8TxBY2mfwN4xPKZJLH3Hlo6+cZU3qrIUBGrblwH8cYVkQWchXe7cYq364
1Sz2tqphyGg68oDzidijdtgdE5wU4dto9l2CfEG0pmWOJKSm3s+BaPZIAPZfQddv7wT4zfugM/0H
Fdomb6F8+ECYS/YxAgcuOQ6eH8mIr/n9Nw9h50jb1mMpBRC8XspuYcK4TmkCbfHvHy7GECa2xsgS
cpM20w1FWnoVXzLP/zyQPfe+NuW/WadNAtRhf0QvOLphUITu2kCyWzvypuSwvDVZ2rhizcL6RAFM
QMV+7dQCAn8h1W3V186KONyoFa8gBwUGrvFdhcxGIfZtJC7yfc894c3xY9WwuLTIay6lOm093NdZ
qIbxwqA99+mblWii7aCbqfFKX7b0DTLB51vXYZeKOM9vC/9igTSJqyanq70yprBJrGrwHxuFXSKS
SLCDHDF+7xslPrw8/84sIFu5HaLI0eFEYPuR4518WFJf33IrzSOBRLF8+U+c1qJnRsxJ//vrNkd6
2gwUxkyYjJ3gdkLEwFPnmfYdbO78OGiDe//ijXnjwsX38l888wST0z//ZWONkZO7TNQlRzWurM0k
A1wa0XuDvztJOm9s16/vAPORFy++p7Phcz9xs4i1syLpvETrMQyXHt1/McJ0ogk9Sr2kQM5Futq5
3KtvqI8O2ryQOB/mBfmcSNYru2ANbmM29TuaVrwAyBtxEm77Ha7zBu5xunQ7GBW6T7UWbtY763S/
xMhI2pNAqVeGNuYpgKv2wVtUrCHm5+NjOiJxc+ohJx0rnuxxbgPbd6qFylaQbfLaRhrZhA6B4aE2
u4bSz9OM3BEgdcK7llfphc3pzI0drt7f30PvNDB3QPdz5AlmHyyarP4xOmtIsgChZJ8xi+qjGF1S
aDp73wOf0btIr9PbZkjZk6Oj4bHBbpZFVTDl2mgE2AZ16uQVa5of0wzD38vD5cx03iZftAMY4AsY
HcDU4F6N3uGd6NxLmcSnIfDc0Nislw1BYT2BlvY4y9re+Sbx72qg0T8PgUDl1EPK1XU/YrPijXYh
TluZ+ajNyItYVqawKCVdeJXnHtFmxQsnYLZnw+djDWvTmFX+Sjm0wra9co3YXLq0x7y0n9V87F0H
KbBGBeR+Gkb2GimywL/3fr8za2pRrfLspV34ebU5AOm/j05AMHxkcM7zUQBw9dV3GzFkXp+w3IC0
XXQdT78xhdDW3JFddWvFAL/8Ve9qy8OuoM6semx2x4Gkn42M7uDQvBQa8xMg+MyA26od066TxtQN
7Jyqq+BpIsgpm5AA8C2Af2xfd/VsipmkFWA3aFwjZCy8W6dBf5mmChqF637gZj1McaoLEkpEiZn6
ccESVaArdtHWdRrSz/3CzbKSVsmCRLR4AvTSR83YZ7dtXI8eUk5dNCJGFfBDNNLxtlrasUCrSBSh
30MzJUQPQIecLnmQzp2FtqEhODA2zcxdUSL2yNlBvu8eklFanFohxSgsbCQH0bfDjqDF/MoAwZ8t
PkCSqum9Eup6XnS6Bp/WwddEz3wqOtXojMe2vtBMPbO5b7WYPjR7YqBalHUy1lntT6wQjlUgNvDg
wpv+WSh67mVs1p0JGCPPCrocdYWjclIpbyq4CPEQQoHcmTVYkhvfQibR2sSaHSBfOKE3S7PuetXg
pcyL/3Y0ENhcMhCcnQCbtYqzQSM6Bs22RdL1+xilzRNsSG6bzaPRRVD3bxoUpQrGMTuE1w41RDZd
CDxERcklA8aZM0+8Wc+EYij0IAL7OE4fXa32rLJ5MNgiib96U1yCv3Oh43fmqLNVfKqlUsYikuvA
Vqck64xUyIGRI6Kf67xfG7qLkcl2YZE+M5y2EtB6jZtoSJR78Jid9jJZ9Q1fHeze87RcGE5ndsut
+nNdO5T2gpEcDCx/eV0hnW/ykqcuhJABDcZqd9X6tJWBrjGKOtPad2Vr/TyG83MA/+S6j94sTjEf
TeQs+OiFOsWJmAiE7XWffNqbfznVJvNsx1UHvAySfjxK0AMAsFn9C59+biBtzikQ2spuoZaXiGYc
dMaikwOLjmNwj1q/PdQ8Jemui4e/Xv4x59aNLU8Y+JvB71rJSzRvo1IBbfBXZfT4FEU4uRgEV5Up
UTynmkJOgX9zPHLjt2XUh6pYmo5WGUvlpTXj3MjeLBkrqAx1GI26BDU0i6cVqwQvTHWplXJGsAOu
6++vTivbrU2leEmI7+wbfTp2+8kItKvp6pHmYE8MJZlF9ejgEsz2wzQuPxoZ6kuNqTM+SLjEf/8G
HCHTcC8PuuS6L4TH3Wy2C/A/BKdru0ujB17z3SjFg68tLM/zDl2xfcpALAECGQHfP1BpzcfWuZ3I
Lpb1jgu4Jyt1B9dl4bXRDXhDF4r7ZwbiVsQKnnfNI0QulosbkoKFbg+rIwWXOdR0yFay2vskAqHz
wnw9t11sla2U+Asb1pGXacATVczhTL552u+/OWs94QYJrX5eTeCXIXBk/cvVrltlQ9MadeMuaryw
jP/sdz+zjW6D4ngSNF1LwqW0ADd7WZjU7Q3noi2qJWy/4tpTlxFr3SPkasWazoWI1xJsNZM1QoJ4
BmqJAC5HmcwJQA2RGrijaKa2PjFV5F74gw/sPhBvHVgBSICeT7G26SCfJsdUb1uwoB9HYtzvoLgY
eWEtPzOpturboa+RqDvYuZQBzvAxTkZAObZB4Vo1HV5eRc5sF1txqnSQyTFOZC4judCiCb35uIac
vYpNQ+6dZKAXVqvTEvvc29ksjnwJiQAoZS5ZHX6ZbFB/okYm76/7EZsTFAOLbPDHeClJ59ObegL6
Jwtj0G9g0OGPgbLTVT1WYLJ/XwNMVym/QQe0TGO1x229UKzdvfwbzj2gzQKXCgDrqrbuSkqigi3Y
LsIL+9KZT97KVtuAUgPQ6lQ6JF5epc3Jhazsn9Ht/39TK9qSEAK9oj5ImC6l67jlPC4CK5vX7/tl
vGT6PXMU3MpXRyzriamAmIJyqntouyHe+7OEOlyt6/pqQcT2DQkQkMUjfSmj4szM28paHUf5w4S8
11KvQJjJOnJVtsDffFsLKt+8/MbPTL2tvhXbiDDMqaaSr3F1AOwpvKNhX5OMmNA5sA5B55dW6NMg
emb2beWuCPOpajXDEjyCSOflvjOvu0lQcxvgYrWz1RgXs+gP6FHcJMOHZpVX1lS2UVwVoLhVCkQs
lByGHKkVyIYO1XrdnNlKXatAK4mCk8B0lPer5F9aYr+8/HLOTZrNTBdOCA6UWESpa+VjyzfkZgaf
78ILOffpm8leS3DP+9TB7T50gXHmNIC4ufnw8lc/M3a3ete+JZWmDe6sFAjCuzWgJK9VEL6VzHc/
v/wngHZ6fkRtla+xo3GXiHBxb90O/REAFucGbE7X7kErY8cmdeunijO2IzoQ9wPSBW5ZPcts9mDU
KFw96Q8gR8wZfe/ftDGqqr7z0DMwS/uq6T+DADftY5Yi6lOwiYHAi4Bqrsn0vV2b9b6rNK4F8Uy/
EKRv7mVEfJYpN12/w2yBlhdtMSB2PuoIIgtgryeZz2enkKGz/AUmn9kj5Gf5wBrfvPZq4MKA8WkL
BfTcYRor2+Z1L2XWIDesrGePvZ1VjEVA8fWgUHpU8kNlK5IBQNY8JAZ4tEoIa0HIDOlBBnJxM9Rd
13uxBi4G5LtltYRnbuehbY/QmPEDTWc6Z25l2e08gu2Z6bAlBLe02jk0qF/f4+4j8mqO2Hve99W9
s3LzVhABkuYSBCKbiQ12DYS7dUb0Qt56ynQFUjjVe7TzmzLtWwe/FRkjj5GH2NJd3wTtQ9fU7V0I
AMahUqrywfFJRX660yfoRQJ3AaqH8m7XMQSZMuwd/5CCuH1EVSEuUsEQltI2xuaiVvY7Z413Qzse
ACzYOAihIS3VSb7YLo1ehzIFxM5MHXpGq5CPHKCsb9XstrcdOR2GO1gd7owGDShncmneh37H2z0W
OyMgEfAiHHUQfFZEHDFVYEF2wG8mLmAhrZLpRyfm0e3cAhMnzIyI4xAIxowBCe9lqounXRoyv5h1
0x9QK2NFIn39rnUlE3sTDugfdPBHhRTNGgmbnpC3wcj9oUw1MGzoIQ4DaP3I9EZuhDu1rAjnmXb7
tul7/W6eXLAknSTAEqAQbJ6tIK4Bytwo++7UIHzjodAZ32o1u/Z1jB/yvRqW5EtXTzhxi9gJj7jU
Lvc8Jg3+KtgipQNarbsLob1pwULFVX02SK3K6yYc3VzGzAVrEtW4zwDgcp7F4Mq9d6QT3iXuGhyE
jYZ3q1EkX7wwzV2z9PmQLATB3YDm7SGlP4F6o3kKSo0b7xfXq5RE3LadgPwYNcLE1wnZBHyMI57H
qyAhCLBJkCmQnCjC1YB3Qc+jCw+JkSpHicK9RUbDuCC4YwDDMKfT2L3S8Enl/WBwzRkHlO4KasAi
/zF4nWhQSBlmoIKZaQ7NallRqWA+DJNf6bytxbhPEdkF9mC4mJZmEti7veUEJKVWD/sByV337czB
LE9lUwxsTvddZPTNNPs2OQboYIN9Kh03ypKlBWbQ5Ql9oCGJ79JAIgEgjRT4jY46xfjQk8cIZN2D
AXvzdm7MOuwr5iqajyOj3yiZqvFeDHBUP5jWWb7S2qyijJG+MO10wr5xmHVvuIw8etfbRYy3YJhJ
8qSm9Afp2qYrBHYJcHGWyjSFIjR6ML1tD4623ncJ0M3DGETtQ+h5LULQIuAge1uvXYbgK+tmgDRL
9FXhJH9qJzY+oJ4nX+Prj38tdTItpYOW/VsNhuC7EJm3pYgS0DwnxFvuJgyDDmJF6x77NuKnNpm8
CWczygxXL5kBWo1PXimoQ//L2Xksya1sWfZfeo5qCAccMOuuAUTIjNSZJHMCo0hCK4fG1/cK3jJr
kn3tsm7be5P3mGREQrgf32efvXi8lvQm0UjvMbvVeKZ979417dRHSbUuj5PgvIasWkjSgm2yRbPE
1MLSK9KwaRzvzh5T6rq+a8O+W9SpNMiklNnYUVfL7sKodBnWyzI9ZcoA/yM2/QElVkYZ4p0vWq0G
6j5pTqit3AMHs/KB2YPuztOW9F3vSm3nusp5L8na+4qfhvI3SasvABRZA/RM5D7zunUwpRYHZqOa
7rq6EbvYSZoqzMqEtV8WLpOayTZFtdaqkzKaOuKmL2dvbosHXcx15Liq3SmAlzlWemEsfgGU3UKv
knZ3dXzKor2Zsdw4ZR2pIj+6OWdHJtZrK6q3TTd9YiPjG9Jsp2/elKpwbEoW7Q4U8ZzEetjlgizu
wcqTOVpA3LC22g4Rrct01+tqPJhNWz81QEc4lLDyDz4J0mBJ86ZagpaRmr1ONKXFUrAVH9xmHJ67
bKBF48lGD6zGTW0/2dL6JW2Hmp4nK+KV+5LeDyXjUcQcW3nEC7WGBMqoaCPN63ZZli7xUS3liz1L
9X2a0GNoU2Oj1bZYHAentX3TztjkMNRrTwK4cRbGdik/myP8PLJ0teIIhHsLICwRc+251k0ztNkr
8MeFTWvSumB05uZFV3F7clfXbkPd3HqWxbESS9A0ZleSMokri9WyzEDZJml6b5uF04QjaO4Z0pu2
3It0pse22bDmGN2sdjIpRAB/vb8FXC8vuuIbpwtbZ5CUor5sRcuGnkOhuW8gNUZFbHj3i6FNx5SQ
qNYnszGnAsisSPNadekRQnzBqNXiq6mtazKI9WKvOWQP417BMSJt9XV1RXEhp2D5mCX5eNLGIvns
xbG197zceO62dSJCMpldxghzZhlkNxD3n8/mu65kclrN1Hwnfrc5COqKx2F2spCwcRF6pdnQh5is
/eLIdtiVblO/0ANUeycerENcaN1ONIa7J1PdPSuP5oIre7btJbOCgeINgaQkg80sm/kWjEznPnje
Zk+haATPhpMWXnkg4LAgrqpwZ+0bFPQ4XLxkGfb51RPnC1u5YUYt9rAkXvFiuXH7ecEHe07SaXjq
EIFeWFLJpI0NowbD63lV57MusvyWWXGfNu+FbXWHamL3mXTCYr3BzG/yAfaApSV5HUovcW6KZQFT
orfx8uRcAfCB6FncSyW6U9aV88NqLuXOzFOC1Otkcd9Ho7CiUXdi9zTnc3WuG2oy4Lxel5Cd3ox0
65Ww2sAjseNhyFajwHsAkb3I9eaL1vbax6Hv5ONwpbYZZMQfyY1nQLjWzPMYMyfvz9lKvxFbqHoV
5Hu5iIQeJRZBmusbSUw0VTaPwO9AkeH8lpseGcgyLa6Z1Hnn+Ku02i4gRwogci26+6RchzhqptHe
q9ZbmYJW3Vmf4/WQqaK4W5B8a4KahbbfTE3N/kw/vg0I5V32o3SKk6Om17FxrfDa7p0QKSVh17Yk
jDwbavuLbuBTZLKwEd+GpEusII972yDGuBkJMeQkmBmze9Go5l8qwUjVqJv1Sye0atwpkWjtrugI
lEpimfnZuJIL0KWMNPtL3Gap37cYUPzWbRm37gm2pSsrssYM0zHO3dMCnyv/NlJt76ivUMmastHO
s6PBGyfHIF/9hsHu0s/FtjctrfH2ZFfmTWBaeV7tB83yAljIRhWBEM03nGBZepGeWvY5fSMe0Dyt
J9+zJvuEubH+qtlk2MdOq33JrEVLw6RMqWQ1LZ4uxD5poZbKYgooPLPMtzSjCyoiT8LKdss+KrGs
kSUfw/wOGIjrZnY3u3dozqdTxKwvrtUhLY2XZBP2t6QllM0b3OFqZe3me3AX3kvereY1fb+htlko
1bdG6Ix4Iw+fxMpavg0Cu+iCIVLCnykjsu7rG1MzrA/6OoyhZK3DqT/ol4476/r6kHokvxUWhAz6
tAyH1igewTgVhdwlpJjSD3Or5OBVs3FXl2mxHzd3l7h98V6qudvP6xLfUn/yJql8jOxifSf1b/Ee
Mac74mC1JLEf2qR3Pq/x2I7B2i6GuR9yoVekh2mdSyZ0bnD59Ky4zbO2ZTqVLvvMK0li7S6tmapv
OHofvIURslSrEywyWdtPPudAiD2qTQ3tdhmHKrlNSiOobVKsopX6aY48D6T8jguUDbt+HM5mJTu1
Z+Zu+2rbztbt/vkAaVj2Vfn7G03i91xi4Kxmx0uSHtZO4xdbt6Y817SfbzOVjbvMkGs0DuZ4ss3U
fRsBU1skQo/TkV7KsLPSjDNPz2sv5bboQdf17V4jATf3DXukyVGmABS63KBOWOUycdpYk5yntVil
2hmbVl64ILN+MCEGVIEVJzQxi8GYbhjQGzQ4EGVF08QiTMGMibHYMTyQ32dF034pNCu+eO1M2L7W
NBQKaS+0gnOriVHKGrbxGWBC8ZrGS1KEpeaqsGEHeGt7mBVY6Lb5WBddhUPSFR+BJ+gPvHjjTd1z
NvAzFw/TYCyAvtVkujfj4hQbcYjIRAGh2WATSI1Y81M6bxqLu1GwMTpo2UVulQ84ILyXUjnzs8YK
8zw7cXqQmtzmqHMFdlBJvEoeGrHNwyWd7liZKr3gWLhWoG3VOcG8pVzj4vqzzZV+0DmtVQcN3Ofv
qrS97yQ9zjGp5I5zY2bw8C4x8ybnZjb6N4aHzDXIvEYcV9tcH8fUZPFJOgpasGf2Atpta6bPVr6Z
h7LJ9E+KptRHz8ZtrmZpprs2K+qXRfXGmzmZnFkBN+4sO+7uBAtdFk4F42HXlWEuMEd2mY8r66Rg
kybAZLZc0W0b5tfabbwHQorXV47Ir/HMnHKYyKL46nWTfezcwXqp3FHc5v0K0SezVm5h2UAsAYnm
4DlQbfw8r46dBC7r8WUpc502jk28uE8xpih2Z3HsEs8qAxPzSek3W4tKXunD2W2M5Ul3LBUuzPld
Ss4ovZ/aRm4HQ8cxP2yEdVU3Jn3J/KqAUbabPXDIeNzoEFEUfLJBTH9Y3QpghB478i0urcEKVpSQ
b4gCgEC0DLHuSDcCK0/lldqr1Aa79LlpEsduq1+PfMIV+dkUU7G3EMTXcBz1+EUbTGokgvvG24nu
H0HSHUzLoCYzhONyoxsra2FejTjarOVjrNvlQ5cVxrkBonJaCn7MXzy7u9OYYDqPrsHZ3cx6WUWy
GsVbR4B1ge1HtqYvEy25TQcNYE2SL/HZ3rr6GGu2uLfEUtiBImAfNyG5nne4kNQTfHbjoAxzuUmA
X96R15W94BJ2RzaUhhes1Yz1OBPrveuFzB6gq5j0LjndfiKYrbyVDlmeBbUfwkXvfpFz3jzp+RwH
5rSWb7K2RuUT+VU/M44CyFs6KhyczBp9hXWP0ChU3YwJjz6PAQM2IgkNLWkfQHnkXxl1is900rM8
VHHd33hUz6dp7SpK07Y8KGjlAU1896sXe/GzTVQ1akC7edGYrtaxyAgrDoq2Mp6XUYx3hOlvryyp
ypeEgH4kdEB+ZHfuX0Gvb1147fPce7UW9zSbZvNW8/Kao3yqt8AQzG0IJ8idB43TnBmNbLseo691
+qXSx263GlemR5UYcwjvy9T8KqnN71bST6+YJG0r7MChvi4CB1bQtwwcE/M6fbFzcvJ9hVsgqvp8
rfwG0MqHRWoaEAkAShctFd4Hb+uWd7czOOBPFG0BaBfjdjAH8xsUQ0Kzh5TJ8dJxp3o30B612LA5
6ssl9l4ykdlfvXEoz0S2OBlhLl393AB2e2mssaRmIvFftqP3JNpp5pvMmffF7u0mBEaRndQ2yB2D
j5TAuSsQulRdxu82sICNgLJ52DU4ysvjlLOnRq1diwX8yew8MqNKqUAU3vJ9STXn0Br9yFmhEFGH
BH7RClW+5EsmVWiuQ/YqUNrziGVwvdEIywJCUViII3FeMnI/WFnHmUIbew14krmwC+rtMnDwq3Qm
wwsahDv87u4lT/Us27ccvfpoQil4AQ5kHvL0WoMUyrIC16w5atnxamWUEVl+YybG9j50wn4t+s5G
6Km9zPeKvH8ShDwXfroZKz9qxMtLWmnJpe+G7bKImAFcuNzrcbIq4kTpa60M5FJ7hFyi9g7BJrsx
Z8fOfTJ0ZBs6k1OCmSx66xngEhvcXGULO5U9VEaYz01C6AVtYv4lPGyQEKZtlzVpfGJ0q/4ix8IJ
DL3W1ZnFcE2pWB04TzHyxX4lrL0Jij6xDm6tDU91VzSNj8XEPcyOt2y40RvrvhBi22EJEnd1Lasj
wGP0qaZJdccHRWd8bExMPD6pJ+hZhbcCkSu1gLkEcD8MyR+t1DIfp7Yobuqs6cnX06sjuKqavlua
3Wzr7BzWNG53Tl2UdJv04rhOQj+rUW/v1KQbh3RoW5ggjZCfy46+Pe9AuUaoACuOiQEn8OB2HO6X
rdyoH5qG5calcZWN1AxktsvTBmM5mDWhQjXXqCFdvT0ZTtW+LMbGplnYbuxDcUnfcmc0Mw73PMjj
aCbNXdbUyAvpWOkMlQPa2fVW52ZHglLqWzY1Bj8N6hsEOFrLeWSni5f6sSrNz443VKcOnMOJPKXx
JEdmxBaxJWBejNb6WLv8AwTkbxxjqGRDG36SCLhpS7UjIYE6urLmMJm26rauqBwkGeYvGdElCKSt
aRCIbtbesePZ/FgRg3/lh7v9rVZ0mvCnpit2BR7h9zJWwDDgaUZggbeHPjXlkUMZUMTCWBfukb2t
R+ysy9UYPmEuKWYhcewx+sixrbtVrVFH47wlu07rjW9TN2f3Oez10+qUSNXtkEx3Be/oJ4VkHGwJ
ziSJf2y3WWN9FFU5gqzGibhf9I2gJ+Vyfmfq+qhXpeUTh6YfyEQn4snTh2joBpsKF0DQYNnzbly7
bE9kgvdh5Ds9qcbtnzyzjn0JcOBjTd/lQOgLwLaFdcMt1Gc3L9yXstPJb0/Ltguxc4g4yPVUf+xV
p982sFGCtHXViR2bXa33TIqPrhRjE4rWnD9vtqHdK3hiWVQy3RM1XhKHdEayLEiXzPs0Sew4waYn
wqXEFXEEsw78jJzmznzMnHwYn0FYjRw/Yn2T0bpKeYzhloJAaO3U9FN9SEiZx7BJydiILt+79mJI
X9bjchxVbZJyVDWGdRLzoD43Umjtk1wAdKajqr5WP259NdeJEy5lB2oKbXaZ/FQYHFKmddKexkQf
+oC2YyNePM2yxmgZsQIQ7y84bulDdujtYYxcIxZPTYr6BR+q23xdeNlN4Xr1bnLpZ/jOXBgu9YeN
lrDha/PR4ptPVmNMO2g62oVKwHhaatcGO0bPvIdyFVGejaGLFnCpZKrfrG0G9w1mzsdRJtI3+HqH
rEK3lipf4Ac0DhJBVn1lAF0GaV1Xj+XYuXclWLa9sVXFB3iJfU+9ptqXdSz6+yKrhw/SRO/RyIPY
V6ajPkDZe9Ko43dmn9rH1oBY4xvsJSexdNPnrqOOlh1wztQz38yBJQe1SgtyY0rfxqWhq9PN604D
8ftRORgORIvKCL8pje9k5m6mP/QuLZZxMo9CmckLvRnvxRjaetczILVn+I7hL9mu4kLXAB8WVK0K
DNdUrQ+FrcS3ZBDdR9t1VONrMLzYvQlGjiozz162menGfEmad4R39qplHe0mskYaBZka7Tunvj4X
ChFE850165pwIFrkrqbzcekNAGBRM3jtw6oGF/qVrXUnCa8KBQfXDItgYiynTTPNE8fq8ZapyfTG
63H24K9aaiQeT1NkoszFvZHp7iNtgvhcMcrEqSkx3Mdmmb2jsAmAL40i/VCDOfq0bXEf9RYAvlQa
427KTasKyIxbXpht7X1Uh/S10VR3GkFFRWxBjCi0vThVSDzf+P/6EB2kui+dyrs4XdqHQqVdSBh9
/i1J7BhxxMlDCeMnrMckOaY8t/vBgr2V0lwtfCdr7ZM1jem50yuPMi+WpV8u2XZpKxaQIF299lYi
SG9gAusCbZVbErW01KoIoB6VbrVZW6DBAw16va0+Z3Gqn1o1LIdaec5NvbbGTa5ggzbKnY4usdhP
mZ2RpiJTmgjsl6r41LaJpAdZxO1x7CHSoR3EgPEsCooHem0kc9YyIzxWzcJvod1ykKGRsENKkJ9t
pY0R+C55v+Bb9PCcFTm+prZTM2GKef0t6zVJP4hlHS5S/WmmSXrQcA6HKcrZ5m9GxxTmKsuM0Duo
d4DoEtN7Q39xLomEjjFMC+34eKFTk89dg5Gt19c90kjxAR51yvd2OwjV0slJh60kpKPC+kiSHg/F
VuZ4kXiEjR3PYobdrkIGEThPy4DyeXntkmsPMU027eSl8Pn2Yl77B5erd9e2WhZ12rruZzGmnzl0
5y+jlRYf3WXMvhpggZKrUD6HdUqLEZF7qS8iNzsennKbQg+S7sUxa5gqdWYSkjvET1BHGJluKbtB
FPf1flhbEYl15QXD6xCyIWUHr9Cc7zyC9bHaaqxfo8fgIM/DOUEWjWY4nlowF7UZiHhdnzvPHG76
1ICCGCt6BgEAHLWnDH3j1Dldw3q2lMpR6qfNzODIxchZidusFHtaHvSIkXCbB17NwYibQ2rAa+aM
ari3aoDS6TfVaFw4cpX7DazcDnemcSKlZn1be+G9SXMZeJOcKiONuktbAxrBunyyvM1zIo1f7i6T
5AdxcKojK7PmWzWbDGJaMFuPBfuFG1VJNTy4CUWIboxjlCa295hfOVVXTOJJwEG4CGJjziRnqssM
uuVEp6566eyFs0XBVCE9XmdnGtcdg5QiX6WpEehLSnx9kTWs4R2NfnNb9+Y6J3vTLfXXhG2Xfr5t
MCdBKI/nQ+ErQEFN2fzmob58KwgSIXexzWkByhqeJ+DCY4Wq3fm1RlE2uiB1keKN+ymtM5/iqQ4N
tqcTY9fpYeGXufeAHFIoTnAm1zG2zlC3QJd1UKdCwJneyVasZTTjk+OKAHav4d8zfa3b2re6AFCW
DLFxIu/YOJa6MVxigCh3tp2rbyW8yvwGitKEK8EZxGGwlPNajNXwSRiG+WVWeb8b7IQZWndYP9Q5
LdzzCLzQ2FVrr0P3y9vpwuKOciIEG3OOIWHhfnxaTHIn9n1sG9wPvq3a2bj936EGEi43ZjV2xI43
p/Tsa2x36c3PVeVVYV8vXn3QiNpE5qmmxy2VruEjzakwFROJjEB8z0MxGkclGi2KSf0+0YWaP1ky
LnctQLndoOcLOoHQdvGA1TImB+4rmASa58rwVEQ7rAmd1oy/L3bsRURvZO/N5iIii1xrUNkmdzc1
hQHuuJ/G3WpN4quwpvpgDeV4EfWUUFu3jfUGbtaMatqs98bs1EyYKWXe1gg1B12a2g0wvuWWU0FL
aJdA7U6VBxhx6aFmuKvWvY4kDPGUr652UJnm7EcjmW/0ZMpLfzZqK9iyprhjZi8ZowxEDo8V8JQW
KZ0GsV9VTdP6iz5MQOoyRWusaq3mA8sfk8tsYcfKKTf4ny0SBlmCzROuCyO0N7OF45BpHJk71wrY
550XbBPQUBPiI1G0VtoRK9/+KfZE9XglY952VatHxbbZD5aX5/QdyuREAQhycqzSiLtXvDBJjDQJ
zOtxFUXPA1BW6yOLX3+kDvWQJ43i2zYCrRb4LIKR3iNzWltpPGqMSj0WdpN9S+pKnDumLr4W41X1
tpfNfhpq8m0bJMqdK2AxIunF3wjw+JJINUSdPlH3QvYLY8qIaEj7GHW9sq4v77jXmSmmBUd/X2VT
seOpRgHMqz7MjNbccUbm3Jbn9UopVyevmPc8N1jcgV5+nM/PZCYv9wTXMnpc2lhe1FjqBxK4zNB0
STsBecgBLqV7vy/kPIReUZW3SnOSm1y6xeNCOikqvCNy+obLdJ5gCz1lBILHQVoJO+gM9PsMdudz
VlXzbak7V+9wix6/sHw8OuaCZlMnW5QuReUelI6ACzqmZeEkS/sd/qg8TkatqQj4cJaeV6+I/Yb1
f2PovO3DukD2CucC/cUwVgJ+iCYYDix2KXRWR6+I8Iy16VLVDgG2/ewkOnNqpnxx6Ba+YC2JbzkX
mFPQpdqHWBvmnRXX2gGxbz5YcWoBlN26/JQjR7JxNN7yunhz8SHFmHBsWkNdSmI9bgwl7Vu3ZjIu
KM2hjBIniTWQYAlOz7rogfG2Tla8sag6/aM5xlUWzk7u7UGg93pIVG5tfakVfHFYrzRIa3JxASb3
CGITCVdBVbazHqqh+eLmHfC0gnbD3ra2+NmZsUbdDRrTJcY0Z/2zRS6At0sp3/KA6bW83k/tavN3
AH45yROfsXyX6P4hIIR6wtbAbxcOrpew427ZB5NVONlRKg9fDQw5d4bmoLo0vJ6EYci5BqE78OGv
A5l5FwI0c18JbQpqBjd9pm2l37C5BrjAuyN8Xuvs0CXjToP0osUv5oum7DQYZO/YUWc6XnXY4iIu
zhSrSzEHJInIODleb1ip+TEvbEiXjBM0ZxrCCIrORXsXRnLpbBnXjwYU7Je4a8s0lCr16pApFeaH
0iZXpe8RZ/CNWmvUqTDUqo7miFBAv7JAYgYYxuHVqqTFj6uZImhNnVULNmr6ERIQY2hmXsUvc71m
Mz4dx573jr7U8ynpiqTxE9LktLcGfeagTFra7MPTN3w8Qn6qc7oDfuq1GmUfIPScHS8ZoT8LTYg9
LQj5tVt1V4/Ixy2QF8ym3PaGiU9/U+kowmxT5t1GWwgVpUj11XfaRESDEOq82IXz2bR7mkK15sJ6
tTZAFjGOoodijZ1nAGU4TFJMTZZtLKGcx/VUuUxIC+/q/WhQDwOXJYxqX/R2yq1jXICDJclpZaIb
e911SppMaV5XiNrxtNPzhBkLZgjx2dTzJ26Yu1Ojsk7VdViqwzD7ZV4HBvIsJLNb+JMiPlDuLnpU
ian7hHo6vKPz1p+yxLGfbN1Spp/jqzrT0sEWV/Ss2pBLt1CNCQU6zl67vC2zZfneicU7NIgyaOPk
XXzJ9I1ivzeTdK96U78wvNWHPSIdm7KbePucB/vNI/GyCyZPA8wat+MbM3fFXYql64lHOb3ty0L/
ZE6N6zfWslzM2F7vDGtxwAvMqwphUnEW6VbnydV6LWDncL5DRt52UJs79t5Gf96abdzx/i+B5eTm
jaC8fRfDVVmSrl59aN115KGia82lRV2VSe2egHpNX7UioxndpxCZJyQCORR0lOOmbQ6YZrrPEzac
swbC9Czc9Ds9qPhmJfnB8GlzJh8ZMBIpbpbcLYMhK2Ah6Lm0P7f2vSgOWk30gWlDGqF5qvx0dip+
CaM9oxF4J2W6zLJW00zxkrpNjkvITpIzsyvbt9lNV7qQBnM2SOpPEP+6m4rRgG/2qFWfBK1Ggrmz
Vl0xz2y/Bh2as+IR2VFEZ9Gkad4DL6D3CJ04vutG0QcjBd5uWY06LNWKfE0ud+nh+Ug4fRMqIZ+9
vM3vW62pP89aiQK6xQ39n3hoHkrOJyKYGZCz/hp5+Fcguuem4r//SKHbvzdXflv/+w9dP+cr0xcK
R9LQ/+ePP07emyv27Zf/EQFrH9aH8V2tj+893cP//F/8zf/6yf/uH/4XSO55bQHJfW3Gerj+awk6
4s80ueuQ5P/8+Z//hT8X9UNT/4qfu/6Fv+hzpvsf5hUjp+s0/nWs5QwT/UWfM43/kFLAVeWPPYBy
V4d/zXBf+r//hw2YzgUOiq3PcPG9SQYvehxK1z+S/2HrHtBazJee54IP/Tfwud8is6ROqQjFls+3
TccS0vvNME3BZvLa5SCW8UCc5dZ/bBMSxDXSWm8G1rpThrnz7Fmet3eNUu4tpMXi6ppEwgfKSxBy
Ayu1rpP85adLeP9Xn/pnltyv5v0fXwxSH0RRnOyOZ7q/fTEZ5xAukcpw7rTduSZTIQG0O/NFC0XP
VnPLf2UZv34gTi1aavRuDNuWv08NCJ0eWb+UZihbpm91hTSpLG14/edf61dbt9QtHVS2jmHKduG+
er876zdmI5fMxUG0uQseJkyxg192mU5XwjJfrl62DzGWLATC9k/p6r/NM14/2zElSiFoXXH9Ta++
9p+mNGPX6qZGLgktY6d4I+KrPPUrK2cyIctwRrKYFh+ceec5OQGKvVsP9EBHkxQQ3cFh2zt3g1W7
n/75gvztt/LoVVmGqxuO+D33U7ZMkLFHx2G8MIBoc2sO8JXwRU2xRwXbjf25XRF4SgqVfUW+94eC
rkZoG96DNsI5CJUlcX/+4Vvxgv1knvjrWnmOBfuRF8QwfwQN/3StXDheW6JqrF/g/HZD4Vmhngv1
eWnG5VC1QvvkYcT97mSNvp8m/SFfpHOOF6c5t30y/GFI/vd3gRtnGy4LBS+o7Zo/LuFPX8bZnGVN
e8VpKHd5+zDHjlGrUhfBU9c+Aktf/xAE/Hc3xZYGK48r6T0DZP71UTFldzUedVnEIGu525ZRmpzz
lP6k1DqjEWdpkNTz/J3mJwl0eT/crq1dRBTm7UmLU+1Fv4LD//me/Dp1+eOW8PyajsuUoatb5m/f
ael7m5BfJ4Pr7cgHNcRLpNjpGYiNUQ6zqQ+Yh/H+cOl/HSThQw3d4k2FXsn8hM4q+duFGFtrJOMr
jxrK5L1r9dOeMb7mD9f7bz5FXBc7w3aJhJW/j1jWjqa8jKo8WoqeC+oMOVi60aoe/+UVNExbwtaV
lvQ8z/l9nrTOWBuKPGcMzlnLS2Om4lg7MRH9xTjEgAYyZ59rlXP/z5/6Y9D//xqRrtfQZBHX+dVg
HIO+uT7ePz2+g6g5nOA5Dptq02LEF1v7jvKX1rtm7Yg9w+eCKmCVzNTOGueGKK6bqg/w15tUzy5E
6VBjQ8TO6KnhCYdnmu4ba5aBu6KRBKBl5mtlvbaPStbyatHelsc8t5MbHiXrLp9z46Gzrd6O2kHq
rt+tcX+TbFgXg3zE/41ArMeX1I0b3IX8Mvtez83mlsto2z7Z/AsjXVZLz82c6JgtJpaRhODZCreo
Mbym7eLc6hq9oN2Ums2J5yRP/EV6c4+JLbU6QCwFkHFzlOVT72a03l2jSxDX55FA4tLEE/ewTOh2
LSgQd28Z2IGCYpvKt8G2tzjyrLXkCGxmceCCuJnQGThshrE+IPtbBN1+0cxcKVqUWC+csQNa7sVP
cxZ3r6XIZZBVqu7Df76n/8+7+OOWCstgiZQGi9Ovt7Ts8RvFjAOH0qyw4GRlvLcpVCOHFizn3HK6
TUv3X0LT/3qOGJs1BfYwx/2R0/fTczTHcTJaCbS5Crkl2szKi7q6bUPS351/u9aw9iHU8UkG/4GD
/evv1/dJQb3k8VG8FWdjVfouTnF6tlYrTjzn685xtD8lcvzNRXUwczgwhwkbdH8PSS2ThBbFVjih
0XjDpViXuziVZSiMWIW6pChxBqVH/3wjr4vmb++mY7C+mw7l35VU/esvinkq1ZJV8Itmmdh53PCg
zdx6R/6Q/OtY8FfN/d+o6Hhz2EupO7AziCv1/tePomRDsZwanpkNYjmO4e6AqdeJMBbZtyUWtT98
3rWy/v13cw3pOmzggmL6h0Hyp+elvE4hjEUqUXsQmbzK9b7TQC2/ZOmWPY9FZX4U4Fvmvd4oYwu7
xkZ5ZfBgtgk1A4gebK3b7Om/Tg05Akq/7xKjTUNR9+uxRw0Y/vBO/c2tcFkcPUpDh8v0Ix/hp68b
93gfQUHLsO5q7+Y6IxXQW9MDB4fj/8dHUYW6noGYx1762+M9TVPvYfSSoZFWV3CTlhHXrbkBMMrl
D3fh726CtK+vLDYwFv/f6vg1NXs3n3IZ9psd34y0LglKsGBYuT3jjfNQ5mcL+fsPn/o319KzaZXr
ni5IlPg9v5YuW4YGuzF9K4s6KlLxf9g7jyW5kW3L/krbm4MG6Q5MegCESK2TTHICoypowCEc6ut7
gcXblxmsx7Tbo26ztppVkYUIhIsj9l4HV5LdL9glZvv45x30W3BmkTc4EgFggIbGP8UU4nuSDIUZ
xa52fKogbkzpeNX05fKSCmExlG/AJ36PFRxzGxnuCAtPjXNKy6VAWuAHrLCaidY79MYyXAVcsW+s
kH/6Vo4jXJ7E8S5O5yqgJDRUQMlql4kliAwr00enon/tACHFGdH6bzyP/+Vvu5XDRQjOP34vm3D3
9fFQFkFA9lWbKAlHw9nl2VwPVDndMThYA02bsG6cNN71S6ouelCvSainQaxh3FvgQnxf5Q+oOWjA
9L4wQaQIQYUiGzFULAiLi2gqvTZCW0McAWiLHuo6rE9Bh9EgjBdaOBkKrCNjxae/+iprbikgljYu
KM3VXTpM3Ts0E5dr2CONTfayaLEDrVX3aQaNYe4M6eKdUR1te2zY5cc2Z65S6JoJs5ZzvErfMTtS
KxpVUmbh5NjTF8TPdhoFcSPxLa15e0lqZn4FPTNvpS6reu61bp+x0hZ/IRSNb2J7RssGsTAuQrq9
Jk7L1qgrzJ4SfarfW1i6PHNuvqDLGuKLQJZIFPMsXu48I5N15IqyjBnkli1FuFRpd+MaHfag3NAS
wVaxlqR8QyYvHV1Q9gvmZP5uD60ky09E9VmooaV7r5X9RLYwfmDCwYL0u5ys5EqXzpyEyPzmL/HY
CSxHynfRiAvkgeE4IRVJR1mrA0ZH0ri5savyUGSoiyMrXdbimM3SI3aaUeViKu44kMAEVl9XzFIP
qqAnhEAs5oNMmHK6UHdI+Q9xmfBviAm9r1UXp38Je5z4XkWW4ODIpuQB3GusIrud0KwJQ70ndhuG
jaPlrSFDJGsfY2trr2Fb4WYMJ7TnSYiJI5+jxLVG3ssK6TQchxnXFr0CU16V6xyDShT+gHu4EmmU
anzsKA6W+mKgiI+Ia/WDh8Cp2+DYzoIBVBZct7Cy3HSJsAHRuGLyXo+lJK+RwJrtjDfVWyYgMohs
qIcnBqpPflv+oKSxTrcldvSN9psBVp5BMS/Hq6x29O18/3ryq+bcYEDhN7sB04s5yYnPV4xSyx7H
DcNPnbqmMsuI2Hvon/YTDwIhxois5v001+sD6zqjBZ+q8XvbdAH8EOQAdYj52cLX6SMQB1Qny/2f
D8vXQMMtFWCTB6bl4+IVvnt6WGYzXWyLxu+uTU0PxjC2Ne5g+1oLY6INSRXcMSf8FjGQmK50z//8
9N/TWh4fAC61qMcF5Lan8AHbalu7wqujaoMOhFWhEe5Ke93RMldRNXgK6LJKdr0w6h1ukeA2cBt5
i1kMUwQyxCtqt2/RuH6/qtjOgryWMIVQ7BQUMzAKcjIqS+yQP8wh1p/izvDbzXIUlPdvfP9/uDuI
u7YvH1hSytMQIyjQCLtycJAriul8bsZlt+RNfQUqyb1cEO99Tj1Z78Z8617Rx92TgSBK8CUKXlwP
kUQHeDn6bn348wf7fVm4HiXQLf81CYHskyx7KUdMVUMtd0gZlnMT+RPuLUxNh8ZXHI9FTR6WxVaE
9c2KwAO8NebxRznndRjscvPweE4v26fc+PryWXNlZh6VfBSGY3IDE9g+UAZU57UekODFQqOh5JYR
RiHvZDbI83LVuDJjM+s/GWqtXv78PmgOnd6GFIzpYEg6NBY14NNU3erm2XBgSRJLjPrCRZzlHQpB
hhi2Di40JCMLGp1Oan2TgBAoIpvulx/GxFYXCav527hQM93o1fJ8BhLO6sYvxfZaPdfco3Qyhij2
ik6dkz1z6tVBPF8kCsnhrrNa/FcqcVBRaxMnjygmm5u4hQlWIXg722yHeGVj+v6hzpk2FMZ4VBGZ
MU/rQ+oltUCNtmwys8J2YraVzm5K204RkNt4HMLKL8w+citDfFVo61S4zLaJYgWhqMCB1k3P6DEd
lLUGgqZIuaB4LX6HF0c55RA5U9L0u66t/M1nnPXV1zZp3HJfLdr0L8oFHXcRotiyeshOs1Via3Yy
iR4F+9ezWIH4YlNy2lvNCeyAzxJWQr9pwS2SzaJ76iVVhb22abKfTWiO1t3gmddV04n6buR0GWii
S2Z7ILcu37cabyGuY18csTRQ+0pVD9OzhWfg4BMeUDtgi6u8yNHtcDc3g/ctb1B2H7khy+o7Y5jN
4SlbOTef14BG0BlkjRTs5oLcZu/USuoLrvD+fJ3i9mbulRivWpkHboSSaC12SznjC8qnASfZkg5F
dpDe2Fn3Ng1XjFWu0+5Q+ZpIGik5Z5GnVasibDnpbTa2yGLUgBbBRKaFwBTnHX7sPBHtbsFWM/Dx
ldXubDM2MbY5Zv81jePpnis7+SpZRFm4Fpn3hfBXODiRavRAGEvUi2dJrsw6NfuPpJaaOlbexTkd
4qyN0fJN2RCKnomHSOsB6XkBxPIwK3rD3U9tOjz1vdgugRna37Cg7thPdSWfmnZCdt935YyfKWvy
qJGO1qHZx4BQ4IRp87DWLNMwg27poMId5W2+ZL4dFV5eLWEXY/0Na3vo3xM/9GZo5AzFDpsuqxYq
8ZRCD7BiqufBaYxqH08T0qneGNX3aQma9EzRWpyiqrZszdioAuNuqbsSRn6ZMhZg7YIyNDP0kldB
vT1HLgbyvxm5JyL5BWaw6/biqOIB8+iwTqPesQhndYVWx3wGSM8CpA9ifBFTLmVYB7Qzd93ae8VZ
4xbpC1yI6cyoAj/ZZ3Ewmztplc7LCqriox5wp4aDjoWLaYZmwm7pOwLEYWYc45a/4idfFhNjc7LU
86fJoKa4c+ZyflmN1QaKEbDSQmG6zbHt5i3GSfwXozGwUum+oL1vwn2gd69681n3Q9JHGYvqYl7d
/LuHrfo+6c1xCTE2j18skXZmNMnS/Ih71ngasYNkW3xp3DPmbMKZS8XmcajaeECJMZYfi9wXL6Md
6CfcXMVf0yjG6w6bKcIyBGNziDN3fYYeknwpB4n2VptaVxGDmDDCw0CwcahRUqj2Sz015b7EjcNV
oeZ2iUixcQT5Yp6bKI4X6YVMW6AvujWa9rabFAWcf3gLbMvSui0Jr8uoRdiLcoQE4NNYpYWMyqJd
Lvxxwn2lvSS3zw2jhcGlh7qgE+Vn/td+xsC+n+DozJf4W92RtnC/3MU4aV9m1C/MGhG1/1zoxLvo
cQs5O7sEy8HNvibX1hjjVrYKaS0Rhm6Iu2rqbTeyQLa0F329ON4ZF0sH+qGZ7Po8KWeg7UrL1tgX
Y5XdVHXXTlE3kAtGjl/61r4TADB2tSXie6Wa5r2VbpaQLHCzdW/bY//NwclArJPkxu3IKZlQ3We0
SASlTuuo7XKIIcZcmO+nwcCH67ArGa2xUuuMMttN3+N2wKAXrF0dYF5UyxG/YdPuaFvTvkKjiXFb
ukMtdn4wzMtxDYLkL2fBZn42Ndr4wC8NZ69BKQr4K50IuD1MlmOUjhZqHUjk6NPJFkLVJnmxz/2c
IkFZ5SLdB4UWzyMioSFKYER8y6wVpIkDG/vDYCbtfWvSc9hZuq6v2iWDO6piLMthr905jtBxpNnO
dAf0TJNTV2PY+Q0aL2E3Y2gTQb/EVrt+6ZjpMZ6lTc0tSku8qHf8mPoKb0tDs0l6lG2HxljkHtU9
0t0Oy5GPzyUIdaOtl6oDCX6W1o5IADZUY4wcIpvcyCgN9HhzhRLmb+jcf9Rkv86+dk3f/DWcttB/
7aD/z1v1vX4cuu/fh+vP6vRP/l/YbKfy+ku0tLX9T7rtAL+zOvu1P//jr/zdb3fsdwz2CGzaG5TS
bNo2/+q3O+Y7GVi0u6W/NbrNjd/1s99u2N67rdNOQ52uCPCmrQPzs+Fu2PIdMZhnU3WhO2x5VC7+
JQX4WfVEpPDfVkGxV74K7Tzh0W6nFMZnINHZKlSvY00nGR1bzZtYzUTRo9STOxsjCKgRAPax81Ym
k9A83gdJ7eJ6yutbhYT0csoxDpdmAZXd9pevRtqRJiKmRqnvF5h4GpXdMnMQ1EKT0XioB7RzefrB
B5yhxuzLViU9eLl7UQ9sVidGyTx2u3zwnniWd2zq/NxeGIsqYg2xLrjMbf3Cdr0jwBEkACl1z9me
9/ZYPTmaoqQzd+57Irh2n8I0wA08DJW5j4HRUCjCOZI+Meki/oYbed4ujQGJKA2f0mZ8hBhthPul
/9gQku4ZkAO+y/ASCPqT2d4kWNqiOeuGO8OrRvyvC7vn6MfTiFl29Nrkvd04tX6yjH6Cwdt2GISG
KbXGb25Lr5i7YxyH3aYt2U6IwCCJn2Pm/YbKsrA6LKjEr5vUaq8GEaNg1yXirA+auVbBHm+fOGaF
TfqPvcCskaHP2M8SpZP71PWm67Qv0jIUfoMdRDkT9FkHX/FescefVlAblMfmWh+3mTZG1Jh+cu02
0/zejscA/5KorqfSOvLse+2Bx5HUs7iX8TxOJgGDjW/wiqXDhRLzK6q8xQbfBeeGiSAb6UN8htON
mapxWOfZLtHpmZstLkoiVeymVrqXmL73CuJGa+aXWCSeWmC4CpH9Y8AkxgNFj/VeWkURmUb2YfWC
9NpO0/zYZQFzK/IK4f8OfCiJQruknfXB74ygek7NyvY7ZgamTYIlJBiwT9WEAMX/wWn2/9o5JQEu
/EEUNKQZe+7zr8fU9jf+PqVc+Y7DaWvDbh3RLdX736eU/Y5TyAoC0mCfWblbm/vnKWW57/yA+aqB
C1LIphJAev/zkHLeIVTAnxyQ3NPoIJf9T84otvirM0o6LsIHIVEbIEvaemB88F9btjlplDkIxq8m
Bcioi7HqvDtbeZudkcALZUw+YHL1kfeLKixMJzUlKIHV+Nh3HaC7Lnft7qVNO7cjsxQJlU45aru7
pKKUf3Qw6KcX6QxrAk8zor+dWXZ+sbdSJfzzoc1LjMoQVBDQYd9wjzkYz48Su9Vdj+WYUc5FgTXH
8JYWv4xtVd+wgaH0rQpLRphyu+SYM9PnMWvtdsHCxZ7iPCzUuBO+kkNUzlN277TOcBdDSzFCqM7e
fDS9LsF6WxWoNDGhsqlyrvRLOxiI3nLGmhL0J2a3Fa08ZT33GUA1DJ9GtoTlEpQtX7/GLNXhBYt3
o9slyWGuzKS4cMw2MG9rdyGYqjz2JMR9vIKbZ8jvIyGJpmBrUPfkWJxmxwlu84ZSKbA/H+hZ1Mft
Mim4LyIHgzMMXc8Q5tVMFZxlmeJxbToFRUVSKZ/RSuWeAp8NbGl9lHmT9E9jwZW2nmeNl+Lkt8GF
zvqyng2CvvtR9mkZR+1opHlwoyeE4tODbVQolCMGPmASw1k7g9agZqrdql0fVkSYhd7KimiAwwIm
EVrF0ckmhN4atWtoYuGSh4L+vd6Dyi4kMIDWUZeKPGy4zJgX/8ky2ibXdMjT1r+blhSf6zqnC+lc
0NXjY1KyX/Y0rjVzGmbbqh+ARjrFtdNTGD3KcpymyCGpNHYE1ythX6uBLfldwKlpJSv9RSejEUkt
lMKpYCLPpGTUTG0AS26jMPcYPNHDD3GwhnlNh2DXYbTAJ5qQAR3EkrisKkawOhf2kpoNcLopE3sS
qvoJlnBvIa0uhrtkHPmblsOaIxGW7q43UEgdEa/6jMTqZ2sH0oIahuB/dcUvlIPRK2p1Fmh/sMLC
yeYXKXNC57DxmVkX9SIeM5z5cz6fg5KNt/nEwB3pa/QtOUY+LvZx9nDK8GYy7o2ZuUX1bvK4oT7Z
xtACZczqftPZjrq9DGZ7hMnmVwjQAWImqrtHOyEfAktN2dk8mkylbNeY3CgcO7Oznhlwa1ZHO80m
70A9ooSAVBoNM3XKzdsUB+WISiSnhQfrcpE9rIksi13xAkwJRzYNC4bh7fMBLe0Ltj453C4l7LUj
QuXS/TSsiQn90IOMYBywPxsyiwbsZ/HtCuvTufbY/AgGUBbHUVMPXvPVymu43G2SijuTpCuAB4kQ
AvMeJhtbAJmzira9MVqLENsaLf++XVtdnuHFHwF0Nb1xmUJEH0mdHCiGGQhyN4IAZjURAhgTNqkH
ItI00sUjGyqAeknGWNHVWWP/UfuLB+AngD+qrWxa9wAC0/tkdoojT2WyU491OQ01kCSMfG2FUk1o
d0wPJl6Rc0m+gFugwEMACYDc4EjPS30hgSTAyOJNFbXiEWByT45Y2NeWk+xq1si9WGL5kCK6EntO
U1qjo9WnXeQ2xQinTnqgFiqvGSrCBh9jAKXbz7hITdzWVZWs4Ll6az60bsxewElWInENUMUVxuJ/
mTEsIr4xW/PTNlrL2mFfhPaIbmyOJscqLuLYJLSAM+3jvVg86jfDMreo8nu850QupDxhCWFkJaHF
qokwDrMYO6T6Sxp1edkNnfs81mWbnpsrgrDmA/MPpkfhbefIQn3wu0AU6TFhDKMO/JJYPWXp4gKv
pQeyFyN0F6p6ll53s5UvN2L2uQxsbQIa8n3R+0codDla61F092tXVXHop4OgQeB0fXbgJkvXq4Iz
764uZOGhbqzZUIk9jjXMuMD6CG4ahKTl6gVrqEoMzOBJ7ML3Urb2bxeDndyGdMcQ3VOVpS60ij4A
O6ICMBaI+gtoW2FX9aBOzLJyuel8MQUfVJ7AxosHDq8QS9NMP2HwU2w/jDGdcbdMAaQjN+3SIVwM
Ie6B52aDc6ARV6AtN73VD9HRmB86ksQBNkROP0bAAAGNEPiVjILatb7ZZmfUe0+mfX2hyhlQhUkf
AQ8j2X+5dwfJ7IMUwcW3ujfX7mjTyZFhMasBQgvtsBii0wy6KKoMek6qgBwLrMLH1IRvz7lu7Tpl
Vnmv3GbcG5T4nbDNOkc/T4GrH+PVkwI8bwlt1ts4gIEA2xUGHdAbplzwtdGLNB9Wm7URJjMhYmj1
lSZ3txPmDgq9FjYk0qz1ir8orEj/nLWhVjpinkM8Ppfj9iGxrXsUEPGdRxbU1PeMrl+oFOtUJ0+b
VEzdmBnm7S85qizert00VbMrsPKbeDTWrvARcfltk+0qMgnzoNIhsekBq7kCespY4F2fc0xH1Wrl
IiwnmRt4TGMMXg22qQWCQLncFby8IqygpCX0CHGWRt4YpMW+MIryM39ueS/HIXhYcgMAPt5W2LTm
KG+mvvTNMJharOXWRDcRXqd0LtCtgc5cuyn4C4fBmuyKQtc3gTllj8HiDnd2ECs/rJNg/RAMsfuJ
jzp+zI1uvc5wuozY8jN1X1JOw1oEa47pSHOhD5XL9RjqDA3ctsRo0tY21jNGG5NahLOfUWJLg54m
cY+elFDGIfeIvIBqeQgdwk33UzWvV3EPRDiyajBq3KgMnFoF/jWRtfimUuEOFzVfBSklY2EfDCqP
mpJLm1850IOafep7zfven7qbMYntPtQrXXc/V/23CXXmQ1HA3drRbLCS/eLnMbi6uCX2G6itHCGR
BkM0Qv88rtU0yXM0wZ7mF1EWRSoYcfXBZMTws2dmaEgxl8CS6Sf1bVhTrEwinbsXIjRNJyJIna8c
sDNXseulZMFzAX7X9OPulmyopqu+ji2wTATO8ECC2FARq2k6w+6Hpga1YXG1OMom4PSV+RUfcEGS
mE1dAKAvMDb75LJBjFpRP8GXcOpLJqGA0s4rn5iHSV30qbXoUMlv80YNjJej+GhaBY7mxWkA3DE3
VNHUCLqcw97Q4FqrwXLVfoWtw4hFV9UQniwQHmHp9uNHbbv5S+5YAHZxPAJS9JFnk6YRwPQIDbEg
7vCYJwPwxdX41mmml4W5W1Ez81w2TNhlCyXVqu7hWTBk23/enj/teww4iA1Kpx3MqJR1PMhQxXg8
uTFaTdKZQITgjHNa66xJJkAnzBoBshs7qb2DpYJd0FpKB4NLUxnXWiKSOhpEg9lRBCuxuXJdfIVM
c2MiEnDnftf0lb9vyi72D1VlTA9T7PYgbTyCRYMT2+WNweJeKSHWyC6/N3wl8xHXoN6psp3r941r
rRRpY9fNguPIWJ0+RKG3mg8WpRn51GHgznYACPorOk+jQV9pUPfGYAUMKJBT9yFoy5qR2xmF8v6w
rMgbwE7LxvBwwU5wlK/byVa0rCac+RQCCrb8EHJnb501Cnn33Rr4t2i+WSNZqueHWPSqIaBSgG0p
qlrMDyCMtHaG3VQOJ7vp4iCLB2DOQetWW0OjD/QhGdXy3kfmoS7rAhP1vgI6StGgEsiP8kYln4Fn
LCyPpcTik/lxebTnCdFfUVs636mqS35Oo/v/pcL/8mmb/vcp+OFz13z/H+d9+bn+1v+ah29/7e88
3BDvbI+uOwU5n/KfAw35X4m4Id8J4SLyDPivmyiPbPtnIi5s0m3Mm/xLyoLej+z9ZyIuLP4T2gay
Z0sgU2Wa0Ulx8I/FwteNcc/1EASYjkdDWjoI/0817/TmU+KWGhSRzPr7PmdqF6nlU+wP+MHGJT4P
MK3AH5mdT46lx8s1qLsoz/VwkeXQ2S2IFr4S6SMo4fQItOubP8nhyjQG6LWWfEPo/Vpd8PeHdTC1
UEO1oB3YW0/7FwFjh9ioBd/N2DK96gerzojlQLy9Ic09rZ/+eCe8fRBLFE8FDsjXj5nAbOeNgYOd
ul7/Pq5Loj0FKuQJhzqZcOMqkp48YLJrjd7I4F5+SEcskuEgmVI0ZGhw9pRlNgK94585HvCjMi2H
hiBEE18xo1oH3LDG92LOhxuzrYabvEUBAVyGwI3Der1PBSRv7Nveo/KZ6B25AH7IJuMKiVnn08YJ
UXE796myAY8M+d3sK+MrokS47narRrAN2DnfeC/W72uFn4BKONoa4FToGV6/l4Fp5a6HqCkC+xl6
+bAc6k6Wz30iR2LqjlqIh7bl2IssT6O4nMUZQPIKkHSXTg9KyabC0wGDfFWZ3Jcmifm+hmNwnyFH
RRzmeRA/Kf298bFPxn5tq8ZjB2Gu8NFfuIBUX39sqlwTMMPAorSZQK+J66mFeiDAQ7cMJdNivbdy
3eOwp2TqIsy4LT0QgVYwWfupsZj9kClTXTbdshAsj1zitKSny74zbvN4ul1FBxTbFDJ7GgZ7pPNk
MieQqIOqc2Mtco1+OWH+QeT8w6rxbyXJ31/HFfwAm9sPxfPJr4AFovfxWltR5yTGRhgoz83Gs78O
LEdSFlQmF6at4ufMSzya7HpliDAJ1UHmmikFImnpdE6OCWmTCtX7uFKIPTRFDO5O0rEHWrEzbgGt
Z/wRgO7nZVxU5MkgpsnpzPmn2E2DLlSJ9vc1s9z3ZKs1c9BTJ/3Gs0DuoO3BgmxOtR9pxhaUOxxp
6n6ltET5Xuk2ksZSzLS40idZT/ELjog8GkVaPSAPVJ+1ycfOvTW3GfalNH3uJJ2jufKNj6mtu7PF
8vtvfaloS89lymdvKhjq4yqCa8eTxt0USHXbVAuhSQC98f7Pr387yX/RfP/9+imSCpN/tiPiRMjD
PNyui02D1eRALOtkDKNH5iSLNCXiLJqTThT7ycZkg2mAV2SBukdE4z7kEwaUyKCBAh8gooA33mUy
l+7eR4771I5MLwhLHHS39PlpiApngB/vTwz/CBZlT1s5BYPWZKnlWgOmUWkNtprxDfxGkM9GlHc6
IfYcrzCfFGnklZq5Fy2Sy63eXu4xF3CN1YZ+X47MkDgUxWaa7pP0uu7KlTosI9YeB6T1PhTqpYsc
M6fP349JA346AcgTuZOxXMm2CC3kChSOYmQsoP7QkZh9AVPQri6NpGIsnm48CDSlrW5WAzXBgJ7q
opkmGtPZPJTFbi3d9iqt+AOw6DPnLrPFLW7AGYtoTdehLe5tDfkpDFZqHmpJDjUEqA8CmQujuygz
PgKW2+Y8Z8alCQqxiixPASaR+UfRlvOVS/D0YBNrzW9sve2nPd150Apo/GFopZ91ci8g4wNobg12
pEsWV4Zn46qgyn3TIkg8rpNDX9or+y+MHjXfkGSfuGj/XnWBT9meWy8IbPPkDKMA48fVlNtRb6tm
T846f8x9R152nn3Z+2N57g66PXrexjea0qgMkHHamU6vDULHPUx9Sru9Wb/hXftx4Z68EWEBuGEf
8M2dU2mhNcML8pmvGAUT7P7UhatGrsaM7EzqDba/HpBUCdjfwBvgccaROVbGQ9LEjB9Je5IuZzSP
uosRLiSOeYGOWERpESdXSEkZ1VLWzlfCpzZqe++tgecnArgfrxQhOMEEsVRgOqdzkBbqzV2Rci3E
hptfiTpnQm9sMc8Xxr/1WK4OQ5trylaHtRraM+oyiANyJn0USv1F2wAwI/PZnYbhYhkoFmfing69
zmxuOpfK4z7TY7BTAtIYOx3xLfAphFfE6/KaUeWUR/yqPHdQ8z94ZTkjtshYTaAhqBILdEOJdWkI
cgzCi8C/BPpLOcm2FTxKP1/PuoLTw3X65cWmIvRYxjkKgcyyYZfZ6ThGhlidB0g2DY5Fb0ZLuIgr
gIDPraiGz3Ipgx2DCDdcasHBNS5p+tYt9cO/dLIyJMte2DgXtljqpAedr4PNhBNQurLP1qcYm9nZ
Sm1z5wQI/SmVeDQU+HYIy6pLMRvLftIzlTVBf4amRhrmG1QbWyjwIaTKewGz5Pjnk9zZPsLpR8Qy
go8X+6VJV57//ks02Sfj4ujU5CQfQRDSAvAvmZ4TOuizD3UuxKHEJn+k0mGBBmakcNe2H9uxmC4C
f8qP9griqzRdhj4YhDu1sOzzsRIGhNLuPlmX9mCRkj63y+rtqCrr67g3Kk7t3NhzfXofMf3kNwMy
72MldXXWMSLojePKei38ZYVjStoMraSOhPfeqfEZIj/8i3biC1qFfZewLi9M7WI9b/DIWJ3szlHy
Z1dW085cITtSzjGYs70QI8Uj7ZlhosU3+i3TW3vP+u0S5ZPRhORic0ystqdZh/KruDZFZVEmcvM7
V9YUB5dOU58bzwswAAxpqOFF+S8YLfYkKBczit03JMH/8HZAggboxLGOOs7pROcsyxn3icEnUmr6
6mWuOBuDESqYnaxvHZO/Bc5kfTaaTaoJJsSF06Nm7qnrlSbK4j6Zy7uxksF7ufS3eWlXN/TWGN/E
TAl119t1/wnhYfIeHwvgoHimAjZ6nnFpOy6yRkqx1pei0ZuzJPnBMh2Z34bCM1wpTW4CfUZINEiL
oOhT17v3mzJ/Mttcwdlpus91KQfGmZkZ/MgkmP296+Rv2Ix/zDV9tadcz8ehg50Zixmb1Xm9p0g0
RzNjWks0EXkwXWipIheN2tWU+uuzXlx3P2LJfUCP65yveZIzy2FybwGoSOiyesJvakzpYw8LBf53
NeJzjelEfo27YHlkY12aumueNrspEbbC6ofTxO8+M2TVf8+17R1GI2mG0GL0VkuFlTlWyZi5e6QO
K5Po+gWrowoi6IfTrcM8s29TZxjfzKDKPiaN8F/gl/iXDnqdL9PgWgS5wCOuCqBGMD0bLS6l9hp0
m2lxbq1D2VLBKyktt/6TGPT8wqyHutwHzTPp3WgdVdo3R9fKeZIZQwru7ezvFfz/yy7/JYlv/lB2
AcVJxeXXgsv2F37Ks6x3iOwlBgRQKGTvmwPkJw7FfIe93qG5a2HCZuP/u94izXfmtjfR5uOwo7LC
X/oXDiV4xx3BYcVBQfCFWv4/qbe8PnRwRNoCb/wP7gpXAxKMk/3h0H8LanQ0Ys7oTXglbOVBJCkQ
O2c4/+Wl/EOm+Dpc3Z5FzWnzPHAR8B5+eFV+ud+wp5fFQDViT3nJ/YK0tac9UQkGVlYWKgXPqJto
XcHah15dvjXB+h8fTueRqhaiNmyZr7+o6SZDXidUJ1vXyC5ro1DHLmidnTvGkOIrHj0Q0V6gSH7z
cnl9r//83iAVJEYLl09wEivTUcjrVtjpXhO0PS7dYnA0qulmnpQcwypwkoRjg4FFSUEX326gpU+g
jt4sl7y+5H5+joAcnfvNd/lAr18BITNDp0qZ7oc+y3DKN+nFmnvDGStxPcRr2/xVBXbnh76pqW0D
gaJzB0FR5Elw8eeV8JstiaWAy3KjWtisut/c5vCIQSOrBnhr75FEAd4IzoWZwmHUTGq8M6beTw+L
nzA3rLEM+9yrkwJtYJdAN5cg368AEZiEs0mz1m+UZ6x/+LmkT0XToqC0bbKTSHGmxdcvNCf3rT9l
D4y1nfdrtS6R6Hxv3zHqAvby0l06ZQeKuWWiCG6M/o2p0CcByY/falNLWpwA2JU5H17/Vj59QNwH
fk4O0823baYIh5iLfpMxQ+AcFpHcLV5CF2xJuuKqSAu42cxrGj/THnnLqPr7EYEsysHQTHWXVXM6
9JlcRQe0Wop93ef2NzxqxWHO5YDyo4vfCIG30+bft/XPb/3vR3kn31rFKS1pL6MXbrb9yAwtQ1+0
Rhx/8qpluUO6Lt+IuV4XcH88cHu7nM6C7ECeUh0yKyAQYmoHdQMCL9D69SVzUZ03Dr5tg598LZI6
xG+SsI5XeVKiqb3KNkwgqntUVvFuKJhKBv2T1AoJfUgh/rMs6LG/scX+4WfbMkkbZTCnDnHt6xWU
G4uR4WnN96IqK7CexXKX91t3ht77JzwO6cFTc33YwtFI+5RAoynxawosmbyNA5WdMbmUsrKtA+95
HWd6fX/+gL9/PjY/eTodA8shMTt5KZxRUKDQtu/7ZrCPdat8uPLZdHSQdLzxqN+X1QZi4dBzOPtt
U5xcciBThqlr3O1X9shFMdQwqk6aTwnTCnerlMlbUedvvzfPQ5zoIHvmO/4ISn+56Cro7sxtDPJ9
4Q7pgbPfO8Yav5dQiF3/87cI3upHlLu9yJO3qItuWIyGQWP+GMg9Zupy5+RpeZinWb6Vvv3Ta+Ti
2NoyDs7NHxLKX75W4fYyM9OW3VkEsxdVrrFcNOM0I2YoY0QJk0LS5qOfvrEoTl9RdLMO6Hkp+FXN
Is8R1P0v0s5rR26kycJPRIDe3FaRZbpbankzN8RIv4beez79ftm72G2yiCJ69mKEwQiYqExmRoY5
cY7zoUJz5UdK0cgrwKiYnp512s7jcnvbOPcvqHUiDhVvsjz41qAqjuxDLeSXSnEaWhMBAKgfT7g2
KK3MVj61OTQ7b/8ONCJoAjkvaHfitde5OyBNH7nQKfGihhrmAU/Z9/RPrPB9omnSr/+XsTVTXGWr
Mwx7wE5CeBAeI7v/SDvHRNUHRbl/YUn0CzUAuqxtdbxsc0oUnz+8APSam+oQAUh04U4gz8sdU6vq
gPDFwkn+n63VFg5Gie6rXYNBoRX/ABUuM1xagB+CNpSaNC0+SFILNOxsRmtKgxIO5dsx62A/Smgx
hEn1EUiS7xawDD0Zw7TX7Ns6/rC18RbSOaXXIcKrV8e/R5Vh6sMi8Xri2IvWQStXtrb5uQud4vtA
hf1yf+9XNdb/2RCmJzQLz2Xb2uogF3IJ20OuJB685tavlrmKPxP8t+qxH1tkYYfGGX60EJx/yAfD
/mi3Ojoe8CTp4HPRx4bHQPXlvwcaEdDxQ4S1x4i0tR+As6nkCJdAnLLcjwE0z2iHEEUbXTt8nuaB
yQPSUekbTjZ5zM2pePMzKsbYLYal2RCmWVYhfDe0msVYW+bFAcTTx4zK9xngKyNRFv/Wxs5IJxjs
5Mf730Gcu+XrbSsUZMCFMy/DP6tzCce7MkxZm3kJh+5gS5PvVVBinSBMLJ4NBaEAINloFWgoNRSB
pewcg413EvOkDS8uTV/3d0B0g7jMisxT4X5G5UOuXVpkyTGFx//tTgwSHkHbSemcA7d6Jw1UZO2U
rqoHu6zkNkXfPMZtA6C5HNCqvb+rG16aqSUgA5xrHdDA6mMiR2RSwUioT/j1eLBzxQaACyvTTLbg
KmDtzl03GG9foEGSa8H6JouK38porzWz35dR4IV1F35qfMt3wbtOsATL9en++sTpX50a6GrYS6YU
bGAVK2+RQJoCQA5/6cPgfx2F5rufqp1rhKAjU9Ibhq/b7IqY6j9vN0yZ9SXeUSl83R7XwcefSy5I
6PFHygjQjzxUw7NG8HOAYgXUMmjTryLq3UudNjyCLcAh0G0SAAEHWnqEVNeREIhK3gjdCZ/TKvhn
hvLo1E0BWsvw1+3EPlvmsEb9Am9ACL/a4j7vEHAdFEnMq1sfA3rb32HVL79VjF19qjp1+nV/Zzft
wdQjo6jFM7DOTipTYkZfQmIWIurmKeexOjS0QTxEskJPBjRx39ztCXL4jtSkMSa+p/g5r94bSo5B
H3Z96MFgjBIMQNSHNmlSb07l7sw03AeYuz/noVHtbOsL9cPy6GIYTliqw0wT0opaGo6gZhk7Rw69
RiGMcc00654B2Jrj2YpH5yPE1nnujQG3GrSyhIYHY7OIYKMEOl4ZwajR3DLk8BGGAyZm6lBGFKPw
oTQctJg6c8y8BwA7SIjQDWD0eaxbxl7DKpeNA8KO8odpcCAy0KGSQZiULtxfCvAXG+78yfaolgb6
jifaCDyEJAacYDRdqIo7q42u9c5Q83mgGNFCGJOWiAUolg7ieBxjl+q/f+znFlF4GZIlZAE1/htt
GQkKBprKlXKU0JJ7DCUFQRWkm3dc1kYlgN/GGWcwiTY/+Mbl11CjIWbYROgJzaF6bFGc+FQonXxM
VMW4yErIDIhqolucQpKgDkOHnAnCankC/OD+ebx9iBzB1kIBSUDE1HVCmQHwYa6YeQxTgYkyYN77
2BZzcM36Ut9587Y+CfkyhU+WTBd3HWsBRk9bxhwCr0FYjN7QpNUPvVZabgQFg3Jw1Db+ajSjDGlM
FUB9LoWwCg/jYLumOdsPZgVHezpn8qm3DOsUw/y7V027fb+o5VI4FUQxsCWIQbfXt7NHujMs2yD0
0pjPUlRq4vZhVD+VRml7qkTHMMnqvVhg06jYFcJkAETrIbWAzrqsD37gMdDDqEwnoQ2QyBCpor+Z
Jz8Gm8s4083Z+fLCb68cAvXa/zO78uumBLetFCY4OZhFQZlpgpQqn073z9fW4mBkJLaDGNwkSVvu
aKCrBWQiuJ2IvtHVmJHfQnqv92w/RHMkzg1vHPEU941uOFlOMxgGCw5aLtjqdklyAS+9Tf3bR3nZ
VaegvMBSANGpIc2fgnCIzs1ott5gAXS9b3mjBgrdMnUnTbNoAYBQX64XvGxRq62Gm4UHMz0E9RQ+
IxlevzfTtgWbm/ffLWQjHgz8CyC+ILsWqVE8oX0hPZiaqr6z0iz6Z+dHiarQ+lPrCtULwmzg6Os3
VTFJLmuLMhHhd8mocp96uaYzmOtYw2nuhsQjlag/tnGGdHs02IjIhoq78yPEw33zI+Ahxt3x/lGq
Xu5Mp4xBL/n8iMasGqSDOGoZ0s9PDri9I8py4yMjakh1B0oa/5KtVI/Osx/qlBRKbecR3nJ6APaI
LjRF0amdL38K7DdVX9XgnGhwThcUSIbTGNjAnY09h3KbZji0YUyaMdQhITlcHQfyukyb0MXyKLwb
l6nW9Z89dbNz6UwNSE4pAaxCQ/ICe0r43u9H9ef9Xd+6CYzT2kzos2B1jWVFZgHYbEq4AUQfXH/l
/4FPrfsy1kN3sYAJXFVglMehroO/7xve8i6AimmOCJ4yEp3lFmdzOFoDuiQgMMvhnOdO+mj51Lvv
WxHbtz5TNNuguxJtOKQEllbMgn4UDEk0Ycpc9iI5h9S7MWrXKazgi1bn2U6PfcubwVZJGMwskuDY
X9qT5kaJekZKvTlSpwdjrmXtkPtMqsP24UhfiWhS5ufidI/HfevAwq5GsxvubhNg8tKu06WFSYYT
e7bVIt8nIV9lDtE/+oR4yv0d3TowvAkMTlMUxN7KX4cS5JMBAb6nzzOg69k3iUgni9kN+j3fndC0
jqrEpGLDKPXeZdlcpQiPqXxqsBWtXl8mq5h8c5LIs9GRcbus0NyiqMML2B99Z5lbB8d8ZWr1+OU5
wK8ekR1PsmFSQU/TYBhYcY5tlrenhqbazkHdOjgCAAYKn/jCklcfkJKKFDkKRPR+StRbzzAfltDQ
HLuxao9RArcVUNLhfP9bbu0npoTnIXujkLk8NRWCL/SZ8sgrGlDTASoBp6awGHfqeQDum9q67rhT
fCmkJfC8rfYz6eLEIUiCw4KC2kkN6D1OJef1vpUbKmQZPhSE7OAugXKAct3qdEJRVLU6W+hZWVQ/
TGgfnWhJ0yaTrVF+jIGO/gRLW36y9EI5OVXZ/tNCYntGdLi6EO4NLpNoGuNwCh0o1Y9cXcsGD9xW
ueN2tz43nT7bIs2DqsVYnWQLIkwYc5Funhl+RzUMzc2yNjSI/iP72JfFfNaR7vp8f3c2ri5QIwYJ
TEpbXKFVb2garQJRkTpCDtbJn1S1+661yMpPyEEfJeZXQQWnxplB/fztq6X9TP9f10Av0OBcnjOp
adOgzYl51CjvPF0eZ1hWahQ1NfSUYOaNzmgwjTtGt1IoijBg6mjpqmDPVr640SC6huGDem1v1+ew
ZBbB7a3QOlJebek6MQ44K3r2Tmnb/r2k5MMEIUIU05b2mQ+9v/UbN43fYjjwJ2t4r3Vm0+lqxnCd
HjBpEMgnXSmmZ6sPNFeDbXGnDSWO+OrJo/cEGzQ6GsDa1sV7gkrVeSG9UtoEyFoGJdxPLQPl5lX0
T855ECZ/Yo0Z/jBwGCkb8rq+3l/sxuGmz0/WCPCD3ttaVGNk+qIduyL0aCnpj3lXaNfBZGY8DZR/
Kslg9jpEEPK+zQ1/TdWLZRNbC16j1cdWRtJf6CHpxECyddbioL9KUWdfLdlML12ZhN/u29u4S+gU
gr9WxVsIm+fySFuj7pe5kWMPXIIXFBGy8q0iHUO3+c0U/viUQN2180ZsHCJeBy4QZS8TAMVqjVDn
wZqQ0yrh+YVMTR+MMxwSyFyh3vbx/vJutpPchEEVg841mEHypOXyKnpoM1k6I86SjqD3KDewx+Mj
c11oxPtytbO028vKUeUpUggFHV3D5NKgIgNCBMYmuaHeNVdqDQZTGqi1Hko5qT5HiTJdW4QMkD8E
HMmYcfEFKo/MqxC+3Lk/G0unQc24G6zgKnPwK2fVDEbVyy1VqEKey6MuN7lXpSemcOyizk73t/nm
VRSrRqsEKRRR6rHFF39d7KvwWhAwSS7YvF6Gty+bYKEqS4gv/o0hUBzCEMxgYtGvDCF3VBvp0Emu
jdu5+goUp8yTTcf7Vm6fXzIYDihHE+5jiyLi0kzBWEI30YV19a4uz/BdlK4x6epTyBj1XxX61Qcp
MbsrLJrBN4Bf7bMOqejPTC6NU9D0cNHmDtTATM97GuyQNlI8UvGnR95+53jf3F7xOwl6ZFSGKJmv
PZQD/pXZ9EhyfdjXH1RJC3+hJed/t304K46lUdc/0YYsPbvO9uDQN5dYmGZgEtkzaIBVeXXQGVyD
KhyiYbdg6uZSj475dWRq+tpJSfPl/ufYOF1ABYm6YNVk6tNeffRxZpZ90CXRG52Chy6F/tZXpOjb
263Qn3rpzlkiK1h+89kfCrAzMUfLV4urM1fdYweWeedobayFthEtFVUTWHJHvHqvDvBcdvEsWZPv
Sl1lXiYSnkMHlmTn5dqy8lKHIiN/0TpYWokgS+XbQHjmBK19yStEB+0+r3dyi40jQPpE7svELW3l
NQkzTKEdZalWdKGi7Io4oHbqDYgx67JTdu79jSkK3IAPRd8CNT0y7eWCgP7ZGfUeww2msfZGXYu+
J+GcU1jLgt/3z8HNnYI+lSoejpN0gibYytSglzIlrQFTNVrktaL7HowX4QXGTtidQsh40V3/kg2t
6t43vLFGg3F+i5hWYFQQClwcjbrtkhYJYh+lXjt6TnM/cPWSsUCke+yd87FhCtUaB6EIAcIlfl+a
giwvYOhegShTHoG+tH2BgyP7feygupm8++va2FA6drTyAOHZTEevPEVvmlUAV7fjSuQ8NdLytv0I
QHH6HPo6D2OXN+V3pFwQ49XTYE+jZ2ullISYL5PBzdxAQBIfVuZMSXy3bu2/4PMJH1CEn7jjwE7e
vkzzBajPs3srwTY3TiPb/eS4cSyF/aGBUtWlABd+0jtYeo90BBg8SsPsO56z/3Hf9tYqybqBdVDo
Iz0Rf//Kq0RGD0FybzpumhHyZ7VleVpPAUVjPmrnlN64FgY1gYU5Jr16Ou3OKmD0gZBqeeo78GUx
3D7Kc/8Ai2Xz8/6ChEtfBP+iaQSAVKOKoGuGubJij4ifAy22XUL7/MFMEa8YJy1/D/ZKvQRjs0co
v7GBFmG+DCsEST3iSssNNMAI1NSzbWSVSjC6IZhK+t/SxSlKY+ed2VoacHlBRoCu5A3mLRmYKWN4
z3YlSsgPbRFnF7i8GCUpVKJ0Vx/aPrrc383bYr0QxyI+4LPxhPLvy+V1TNbxUDiWa7WUfBhRQ9kN
GjxItYop6D+hZjAYzIhNsztVGvyRfibZDxK8WbDSQGTlmIXmMWYbfb3/u7Z23eEIydwXjfblyg31
Uq01rN/mYQ/zv2Se+N5FVGs6T/Y4f3izLbr6Yt+pU8McsQrpUFnxpxEOH3pwzLk0hYbMVA41Vahl
6um+qQ2H94LhY9ABfCj0TsvdrkMk5bLWt9266bNTGCtQsQGyKY62nCfHUKv7b3Y3f2ycrPhz3/LG
hmKZV4uJoRdfu7TcIYiCwjKLnGNY66rery4l8N2DkfTV3pkSG7a6orZMBM6nI0WGDGBpCzZw2A0C
kyvKwPhTpTfKtdaz4ZwMunI17So7TVrvnysdWKVqxdMpcPT87e+YIL4UqAa8kr2GqsYQu9HGVGx3
gjweGfpBf0hzRXGNvNd/3N/arY8KIIZaHJkdYm+r5QZIXLRThI6SqlvQcUcT4/j0k08Qk0EhjXoh
2SzsWXrMJPjbgx/AsQAMmT3hmqynXGizAR1z0KANDP0/jVoPp8COtTNNlPnp/iK3zo9gSAH4+0J7
LJz/q3eE+b1qQkjJJvCAI382QQX2SQHR/eDsfLlbL0hfn1FR/B99DTRCl5YGoHZoPcS2G2dAAgsU
j1xjqHUoSgvzqZ0YwX7ryrCHiJ1wNQQ8axxaBw/RVNaS5bZD8wfKo/TSd9EzE4vj+e2GKKWYiI+K
Bul6qr2ocstoSwNRQLAtFznAp+ZgL9zK2ntIbj8WWTW518tll+kmLLcwnxxthKDYBOKiMD0dGcYl
YCZYVMKkf7Eo3iySfItwERLcpalYKeNJgZbODeGhv9JPSAAs9vAutU63kyBtrYqAVDwIvMeUbZam
mKgSldDSdDU/Dt2kgUFylKQGeIJqem/+VIwHkI1BwkIWs27UllJFfXlOTdeooCeFu9tXLqWaF8/d
ZAy/7tvaOO+izEaTXiwLkNlyWZ3sG01iw7Vf9tYPwLDjcx8onTtLSBQQoxs73vk2ShPk56Bd4Dag
LfnCevLqIkMfFlS5gj6OYzW+F8sQWsdWGr21xITj51P9N9aKm7ValJPp2kTRmcn3iIZkhroHn6lu
rn7cFhcGGuhX3N9FkQIt35ylwdWRZ7il4TtyDpVkCg+KLtkeRQ76++2sv4dQL/IaB9LW+0ZFcLQ2
Cr4B/SW+Hzd6FTkgI+aPtcNednlmvmvnxj6FVduf7TGMTqiW5cdqHq0r80T6Ncun4dt981snhylL
6h6EEpBFrnwyaSB8fsxTu9I4+2L2PD3OUTV5GqM/V1C8yg5cRny0m+UiqUSHg2oImPblSR2YeAZD
MnEBYU/+GfstFCtSNRgPdmYXe/W8TWMoVgPKEk30deGwIkFNtIbFjXlK82YIYFewiuki+0r81pY2
h5U7YdEnM1meLD7zqyuRW92QhXNlugP8lMwRaaoIGBq4rO36Ew94/CFFOmLn2dn6eAzSiIeHd4cC
6dJoG0i9kNNELGxqkgvdodZFqq/hjxphrDaW3+49yf6oktA0pCyzjnJ1G9+sRiyybLPy1JtWBZpR
l66OXIQf75/L21K32FAxAkXJl+rM2sfkGjIocBny/ugSzLS90qX6sUbw8EGnhY8ccyV9HeFq9mQg
GZdRgcIT7nD9PJFh7Cx7y91xePg5wNmQiVuli+Srid/3MMaU5RTTlTUGypKhthMdbXkfgzshkIyk
Lc7qZkhVE4KE6A03tQLbJaNKDug99gc9n/qT6Ru920S5tfP03sadArVIB5jmDMHnGqegV3YNcN8k
l4d29IxUETzLkWRe5pguDcSEgxskfX+F/XTP2W6dXZFJoMgLvIyC+/LsThlvY11phmtAtfKcMAWM
POQkRILoJvewKFNlTHYc/NaHJEWlu0uuhrjoytkVsK5njQbNM2ii4DSphXS00lbembHa8jqvraze
LR+sdVTDI+kGudx5qD/1h7Z35mMU9HvAnS1TlOcBCxBoqHT0lpsIq5Vsz5FiuHKr1e4s+/MxDIDw
56UReTsX8jYjo1XJW88XY2pSWYN25jFNA7uVDbc2Yfl0xzFR7UNg+PYP+MsRDJliPf1HbY380wSi
D3HSxBp+2mKI8f4P2fqIdL6YlRdD/kQIyzVHudYVTJ1wcDRmIPq2td6FmT1/v29l61kWESLdUnDP
RKZLK0M7gouFUsLNJmtg8jOMpP9UTab9chDLCw+80GrrkZwhCBh1WR4fa6v/N28zYYEYyGc8Ho2a
5W9IGSV0igky0MxpS9c3crT1gh4lqkM+2TC6S1IeZDtXZHPdUB28cBGALl7tbtqNWZXYrNtGDO3Y
ZwXkT7k1X0sjCdxAyeVDWbYj+mg9A97gwucd+1tuAQAamGGZlxTQx3LNeaGOkRl16CcXsvmhkSEv
HAo8eqB3vtdGjHPuGNw6TgIyzISYgRt6mXh/9XBLUu93ddSaLglvfJz0oHg/OKP/1/3jtHVRkYQ2
QQ+BTeZzLpcVwy2sjiYv5yQ7gdsH5ngaUKyCdtcyvt43tbWD1C4dAOmMAxHRLk1pgo+2H3DpZugz
ZWvAEIB2JhRwJej8euSr3rd3o5ZJ2qG/NqguDSJcjORyzpFBd6B/VCDPdTX4uo5mZyOkVlUOhJhD
cpKhQnxXlclfEEabnun4wdFEC3LnQdv6NbzUlORB0VCXNFcXF4JH2IhM0i5oJKu/YqBkkOHh16Zj
hITQnzk2G/xjVTeaNyOTIZ8i8PJPE9pgSA4V0J5509w2b0a2CHluQ9A5iGhU0dd71GidYo9E+RNj
i97YUhVta/NpGgvr7e5xYWl9gawRvQDEqV3kCVX6gGJIFDaRndxs4zxjhWhFdIZZ0erhUSYhLQpp
qOvTMb/o9UTkmfqD2wRQht4/X5umwBiqTA+TUK9VamcjLyC4lPmgOQxEqGZkD2VSfZk1NBPvW9q4
OTh7uizgcnAJ61RsiJ2CcXiKA1att6d0UK2TDNLtgqSWBRmHLb09ZwCLQ7cDR0eXXV99qi6W7FID
dAC7JhM1UWNp6CPk8iWM7QpaQBT0vlpyOO4V/DaXyVgY3FZkyUxvLu+rMjitNaIX6SI7ZT+BbZk+
UKkgz0xm/72O5NjOldx4Uug80sUXxR3oMNe+r5rqXA9msjAlHii3FLNn1B2EOlyJ/GjnXXaugwkN
60hvjsgcdzv2xY1fpZwL++KAvfLwcd+15YxHdAddny8qLP5MFaj2Q1sD29eAjB+NCUGJ+2dpI7Cm
w8vMBJEKHYh1/GCjo5rrY2q5cdGUl9CyEB8tZKAFlRNeGr+BTlBJkF/tcnXHAWwtl/iIkB5fwwsg
/v7Vcqe4rFMLv+Iy+R2eeYr8g9ZF2jGaivr9nHTVpWPAzL2/3K1LSqhC7YxWKB975d/AcsBQWnNJ
Y5saIXlD5rZpHj/hSfdoSbZNMfSlcYRVMvvl+rKpTjVkSfAHphDn6I32iMhdcuplW97Zyq2bQmHm
f02tvNzUm0pvpJbpwhIanu0qVi6p4ivIsenawVDCPZa729EugQhgs17eUwqiq4jPCkKoVXOTTNP3
pT/VYOoPTlI7nlX5FGb8OczKo1w3VneMp75/RM+Goa5kiggp4qH2JMZPvieBIRSG4/mzNkjWj/vf
eSNa4ljBQS6oQgCzrO6yrU0VzKqK5QaZ3z3Vmf97CKrqet/IxhcWM/NE96IgdUP2p8tVV1pDZ7n+
wPCeb0jxeUSw6wAT9d4k8i2PADXT17aE83p1W6KpHZ3OhzLInGqrODr1bMHpb+bTbxX5jD9RBezo
WYoUK0N3NEp+mkOjB8hhV4l0TEJTspGUUIL4UtjQl4ydKbc7Z/B2MwS5EH0hStY8gGtHYjlC8Q+A
jGvG6MIM6BgcU3QUvXCo7J3E9fbjkmnwIjHZRIGHFGC5FxIKLbIdpwYCE4b6fohNwn7YC9/sGSk4
EzWIxF9EKqv4VDIZ65qlmJyVKO1kj2VxhbCTEk+CkgozjWX+pRkGoY6rmG+FFJFKkc0Rf9Glpau4
ul51yzgKTT3D9VtegkZRSwiHqvE0CaLjt55hTNE3w/2TwZFdLPfSr/xUi9PKcC0nT98lYSxfZh/2
Y1KYb//CEimFmEyyhdGlJQHGHiFW4auh7AhyuhMsSo10KkdF2wnFbp8W/v/ER8QMRCw3cwNyUYAh
T33dtfw8vgRN9BN/1p6sMY4J+RHcTqtkb1jh1gcvbOqrb1ZNEoQdDTYHQ+pdVDQj6McRq47GMjxF
yZDtrHHrErxa4/p4zqPTDrR1sFdJBSmCWp2CUHMu9z/a5qp4pUXRncRzTTc319as5b4Brr8fkuPg
VEB4yh4u4WQeL5JpB+d/YY+yDSNsxLUM0i0PyTAgrQzXku6iz5p+gk/YPtkq5ERVRjEzMJq9MsJt
+MNXo0NJfYYYEyj20l7XZoiA9xonJbGzk2xA2OeH0/jMADmabWpnC251tE5qLd55PLZ2FkIAwRtJ
M+wmMzHrJh5QxtBdI2mDSx0j/ITiVw6GVK6vyiT9vL+xt4x4LJIKMMk9LtomGVqutKp7tQJfbrgq
skZXkDfFg2+0yD/EA3RTELt7foOUGG+39MvW8h9KAnvv/d+wtWTwq2JGxhSUZiu/zUs61Yo1koCX
VuJVRmwFSMlIxrWBXeI6Scke4uf2TWLNClgwi+Y6CcJqzdLkDD3K3QbiN0H12HfWD8XvlJMUZe3O
bdxcGsYoBwluoXWKVKWR2VUlxQzYwtBb6+Hv7y3YuzpzTB8LRQ12Ts9G2wFrJOo2RU7VgMxi+Tk1
tR6HAo4U/LZAaQW9jHyRGVNW7dSD6kTlNZUC86hMMOHCYtacMydE/9hMnJ2PKgwtsxZ+CAUwUTGS
wWoJP/UqMFHBibY0Hg0iasu/2HbAHy1qfX0lsD4VM9sXRnfg7b1/lrbPs6jz2qL7D1J5aTdNEOUM
1M5wu7p1qCnXjfppMLT02qpR9lvr4OA1JkgUUivSP6iW353HQer3qnKbJwygg5iEg05hPXBrRo02
zkFpuCNq75esSMKfftqhBjorp/sL3rQkygvwotmMMqw+OIOoVAN8wpGstbVP/tQ5T50uNdeZAsfO
3m6ZIqgXN5R6I43z5dZWshlMkowpddKnSwRXANo4cX2aonTvpd40Jbwvw+4E6uv5+aCU9GaI8Eox
WdgRHTT1x5wkseubffT7/gaKg7g+qAKLQuwBBgbK3uWq0rS16xkJIJdBqfpvtYt4X/Rwb/JzwxHA
mQPwFWSogCut9q6elVbpaM8joxnWntnV1k90JfonyVQ/tV0w7SxqY//gehKgXqbRKNmuzKnpMPaK
pOtuOpVMgyWmxUyIb/8Ns/Sw1wnbtCW0DQBJkjyvb7rewKqNogDHgnEQTylU66E19F+aMydf73+q
jVeZ95j0jQRdgBRXn6rNaSVaFrFU2pWafuoMLfhoKkECWrObaw2uYTsCwehID4zyDjunf8uz6CC1
RVmWz0hfd3lQGiNRy2YiJhhkKz4NsV6/a9BydCVbar+kSQppghU3MSJ3ivGQx30JPTcEZve3YGuz
xaXgFEGKRKt1+SPGwp/seiRabiUdJbxKRV4QjousApBQNju+ZevQCgLV/67uUSddGqNHrQ4yMlCu
nDiEWTHNhcNgDO2pZnY4cY25kqad7Gpzfa9MiiPw6tlAObm326kxXEfv22ujZKPXKqH97CvRHufl
5mlivA/SVotgbw3R1MZCDtOKdHEschhSSbeq88i4kmckNrJFVLqTr/5o1d8kc1B2wq4t2xAW2KJD
JB7s1TJpcQxFhcNwC5Q0nhziES9A+/vomLXmUdscvC7I/o6CMt35pFv7y+HhaaLlSnXNWe3v3M49
9VndRU1LPltRmB7KojKeqLcU57cfVYbJmRB7GUNeK3jlOuQms0k52iza/yBeZnzIzLQ5MwNj7Cxq
65yirCWD3ma4nuB5uShJM2Lo7QoajThXt296/UM/IqkNQYKg07F+3V/YVpAFWIaeP6PdtHHX9LYj
KOI4FWAZu/LDv1Pc3jWsYuNx9NX8l0Ox9svEiJ4rFcyeRdJgfMymYHSTItprY2yUfxi9xR2Kkr9Y
/ModRE6vCvFO2p1kCwepRjSpLECyz7XysyznktK8GT1WqOxdcx98pyNnMofMLKlxJtB/BSk6GIa2
B1MUjmH1puIiGUxgHgmc3XomzS8Mo/MHnu9EglQFvIjlIkWsHZqAmKEfmVODX3KPV3vjIV8YXXkr
xDB7WP8wythOfywstTn7gNB3noGtsyYAPZoC0gUokfgVrxxU5jt+NKCh7kal+q2zIuM8t6gWG3L8
pPhy/vH+URPXcb2R1CtEJRyDlHeW1iZJHZiWU0xX9gvlICNxh3SzObyPlD67BHI5egGy6wctpPY3
+Fn04b75LW9hIGmnAR9i7GONCzacuLeA0gDQiuCn9BsU7bpaDY5GFOb/wlvQ5iBqYfAD+NBqX2fg
Co0u8LplEY4XGNJzj4y/eo4VfS843/yEDJhQcXJeRjSXm2r4SZlBKGq69RDR0MkD9bnqBsWFhS91
zRIt4n+xi6/srQ4m3IxlM0A77zqllJ5mBlGOpHCz50ho9903tbk0WueCWImO4zr7se0pGhsKem7Q
DP4jdYp0PMRVmQbIW1X9O0OP3swrCtEBxTSG8nBDTM+II/TqPqAE2/nol+N7kR84IkCrHirfnA8O
+pGn+4vbuuCvTYnFvzJVoQbdsSSgDvOAyLLSdW5T5f1OFXnrylFgov1OFZmqyOogNk2v1DEXytUk
pxHc8XZ3SHzFeUjVQD4bIQFgWjr+YxHN5d+qMzZ7EJLNH4BXF7gE6o9r2Ezj+1MDYz0auqgsDoc4
QfZJ63vnT1bokhfn3HekzKSTJAWpq9jRHivA1qVHSoNmGE8pFDyrN6XQIT0mwBMersung1OW2YDi
sa19Huco9o/3P+rmasXQEbsNlcUaJ8kUaZobPtbUBmViyx+65xneTDds4aYyoyiDh1EKnqxSMd/N
xrjXq9kKxOgUUOqmb0VBaHWmaAcqqE/hzhUHnbUDQpI/OzmWPisGYvPqwMdN+rI91lnT7Di8zXxC
cPhT+SJ5Aoq+PM6j1XRyTcvFdZRu/t3rY3uiEF9c7KJ3LhU8aU+WVNQHUeoApsr0B9WUcq+bsXWn
hHIBX5pvjmrR8kdoUsOM/ERzmRrWc5X6kF8G/jDt6aJu+SX6kBC6CkYLJk2XZtIYopBYBppuyM0/
etoop7BE1nFM9dajUrE3fr+5qpeHBKQkvZr1Ec5TO/LbyXAbvY6P80jnyZynvdLL1tEVEQC1Nma8
CQaXi5KCxknGjsS3UoNRO0ptPb2rU0gsTxOcZyjXN2pQelx0yFRJkZXA7awUzbP7F2jzHFGWgdkJ
3hDqMqvFwviLlolCpc1X5uCHzEtz6Ichf5AKK3WLYLRQD+nKk2wX2kHP0uKilZ2/A4vf+r6vf8Pa
acpxFSUNQM4Ifb+zNIf1k9Jk6iXplAQt+8y+3F/01gfGQyGPCfiEI7XaerMbUa0NKBnrRTFcCqNV
Lw7qA5/vW9nyhJQaIOpl4gY7qxuKjljg03A03AEJjd9+W+nZASXFHrHX3u/3cC1brgixY2rxDNxA
abTaQ6Wz2imfiV8lLa4ZOEVH+6GMhjQ82qGGnBL6skwY5GaLUFkLO/RexXZztcQNcI/iDKAqXB5n
vR76VGpqSgvGYJ/KrJkuM5glJhvGYQd+JTZuHdZyLMVkERQZQMqWppJhMnMUGmEEN+QsOChJ6wih
3txtgXZ6EbSrbjJle+MUm1ZfOsMq/ZWbQwP3cNyBKcQrtM54LczkS8EA2lmGn+FRGmAJbFtd3gnI
tjaVIhyFYB4X4f+WKy10ktGX4lhYjN27OpDnr0oftReGT3ed7NalEAEtZXdNoQ63/oAqE2+BBclY
WsfFqYBT592gFMHO1ds6piJjAwsFOsher6hPa72DLRj+QVoo/xh5kw9uDbP8eYpy3WXEMHpooVsD
LpQOO4Czzc2E4p3omIeEIvRyM/UuUEODGTh37ML+2oSpevDZjYegDvaYSLZNMc1ABATB1pppylEq
cHsBZWDo4zJvstq/m9HvPTgS9lpEG5bIJ9GCgpifl3jtZOphRCgqAfBpdZF+hDbGf+gHtH0Putlp
5zc7NOjS6X4zFEzxcO1imkDpR62ITbedgshtdUWChtWe3oUJ2eV9UxsvAqbAOAk1UDDDq29l6sxG
aTE1kqDopD8xUg4HTVXDv7q6skDVZnsI1Y3HmHaX8J9Q2xJWrV4ESxmSCJVPw1UKO5eeh0ySv5Q+
HGmoozfl8BBHZWqfRrvWGWCcrfQgjcP04/6aNy7gi94RlXDQIWRgy/Npp4FGsEzlp9PN+GvvdLPX
MLH5576VrQNDYZ9JTwortBRW7309k71CeYgbU3zU7toh+l11UnHwCUN2cqEtU4wMUXcgV8aHrTY1
LZwGEcFRd20nrC+aXZkf8oDIxpR3qd02TfEiICQN5pBm6XLvJpnq8sismGuhJuoFjh9ek46p7s4K
op1gZeMziT4F6triIoCeWpoyzbpjshTBoF6LxlMYpdY5sqhq3P9MGweSYAzXTwdLEACtipJ6ZwMp
ETghUmRIpsvC9qZhIsUZE5RG+iH77UjNL91PjGtn+G9HGQJxQcyACgeTJoQTyzXWtpX6BZVWOE+a
8hlNJNh3nW7wVGXYi1u2thMyEtHZQhdLWaOSeItaQ5npNUW1qlzsqu+8CkW/ne3ctoJELgBcwM1r
K36VtCUdXZ3AoMgvRCjqk81M3eX+R9s4hWTdgE+F62KubPVcJ06LolpFeyVASQ1AQD+T7Pfyu96K
/367JWZi8Pm81hDhr45HLtdFCx8NhfhG19/L+aReximMjgni4Dtbt3USIfeTqY+bDCSu9QazPKe1
0xBY5kqqIDldagfFl8KLFFo/mJMN9QPaKfKl7sbo3BuIxO08BVubCtMgo5e4ZtGpXp7FTIoZycoJ
1pkQls8Md34t9IJKZqjN07f7u7p1SrCBsiq8zBQTV/VS2c+TLPsvzs6jR24k2Na/iAC92dJUtVOr
ZWekDTEaaei956+/X/bDu7eLRRQhCYI2WkRlMjMyzDknEBPwdRgSQlh+QXSicdT8YEl7W/rWjnq5
pKxWpwaKHJd76YZvVq8l9+tiN3Af0/zUWGt/HovaCGKpCt156o7GeOzuqEh9ACxTht76lj6tzanv
eALWqcyfVGZWfLLkdXGNUPl8e0P3LDEmU0SVcFGuhOzmdaWJkqj044YsuysZ+fYx7kjakc01D/Z0
JzxnPQiIEFoKJKD4tm/KezNToqu8o/WHFkX+0xl0+cHo5eyfCHzDA7pnxbMxa+MfXHh6FLRzGdkM
V1986DdGO1ATeYq0pr+kmebGPT2SsQz7OwfggX97K4XL3SQ94rkRhRZEIDmil6ZmTanbVYND2fQz
uU0WDv05qar8Mdas8NT2Rv2CTrz0nyNnR1WenWCMWQQIAmNVzGXcmG5VtR6lOKbVmanquUBF3IMU
l7m8EVrQMXX9IM7cWypRH6UNQUqDd3y5VCkx+4WhuFzDTDXuRzR/XHUOW7/Uou5czYvqVn3ZBknc
D8HtTd5zAPAeaYoIBTe0eC8tj9ATmpWr52Ov8Zx5jgtXdsrmwHvvmSG0FaU76m9XOl9NoadJUYs2
fFbo/1RMVTjXKG0eBCp7N4IIQuiz0qxgRZeLaWN4JVGIUtmqNy9VkRnnuiuks1VLJeBto/bSUKoO
LsTuyniOOKfI+FyN0eprrVP1hJXRJMz9SYWXPq7Oz9tfaW9hPEYowaHwTnlu+5UqKXZoLKE3o8p0
YKqpd5Hv7DzC9c5N8qJ2hyoZDvzLzsrE4yfAv1Dyr8R80b6WK3mRYEMYwzC6VirXj+2czAcg7X0z
Al1MBgDAcLO2JI6kRsop39tKJ/2qFyP/otTW+vvnXEAmgboLdwKE4fJoxIVGjyKD02/VpnRnRtKS
us0w6AcnUPzYjc9C01tM5qPIBrpssxi9GCs5HejKGVaqP5eK9CNE1xfReu0hB6D1vm/H7/LMVAd1
tI/KNTtPD2qPtJaEaD0ihZslKjUYiSKMhCxb5DyWXYPOrJ6Zs9sqs279weFQkOYVNC/eoG2jtUG5
utUT0fUpFucF6ZtmPMlDXc0H3213UWwkHw7SLsHf5XcbuyhaQFtaftXUv/CLzSfGizLlYE2OMoC9
cwixlaUQywIZ2ljSO6lELyGks1E07Qmhkml1l7VejrqbO/J5gGkpNwnOLj5jS7vIJ5kqXsN3kltk
LOtFjZ/GuuyCZLHGu7yCyefn06r5jZkwSnEeI/VlRJ3/lFClj7x2yhtokSZi3v5tJ7N7dkEVU1Jh
tgvFhcutVpD7l9YBro/Kq/o9a+PhoZdU+RtlpPlDPkeK/SBGYaEEp8lZ4plZUTcHkffOuwv6hXv6
WtKFA3/5E6q0aaY8a8FdkAK8K6ZiAFxUy27aQqBuJ/Uw1N5xrKDyEVQBpUmVbBtqK4kRDhrlDWq4
sX1f9ZV0Xoyh9UyO3V/ICM6eGiXdH5xpMnYBSRMzvbaFYxlKsiUVQAyzzly+qhOTah0lH74X5DMH
13Tv+lCdph5nM6YN4NTlhrZAnnMkpfEJKkLdbqiG1n+ZmhfleWhaWT/dPkF7VwjlXuitYmoO0IRL
a6MeLWkUcYJioNrZS27XSFjrjbX8AWmDfBOVBuBEnJKtVxjQhZFIoGCMrfV7q1Xsfxt0f/67vZq9
w4gwgmA7v1ajN6uJetNpwxAXJ1MZfkTVXnkJIQd6caIOpTvNyVGStPexdKqMovxA5WYrgMWY5sgB
QogWgtOaJ60AVJdm/XAayjA7uGi7pijoEFfTDqU8cPmlaFSPCqM04HNLzBfrei27a8dmDCo7PsI2
7bkV2tX/a2pzp7VWt6q2cVB702Ar9CZdC3Puv/UMzkTqeXbcaVXWINbb3i1Sqz7onOwvlKmBMuhA
nO4ml4Y8KhuRhCSUnCbdk9kxsDZOl/40TNH0B3eNfIxwiWom31H4mjep0ZyTRzM/jWJxNHb3ydI1
H50mK1zLLMYDV737hsAzFry617R28/3SqAJG30QAjRolNO7bnEzWU+WxdVwJyU5EWZsITz1HVJSf
zTVifgqjNqrGNRdT+QbIfz6rZTP9nHpdqk63782eF4DmDj4AqhNZ1OaDd/CackUTrQC9qL8sFbAP
cL9/gKNhoAdlNNBPIkfULnc7iuvQzhTI9EOrhIGld/9UciPdRcr6Jz5UsCQJHgElUTG/tERUPhuT
CloSdWJGW5hFi+ZBLisMIs1M1TkQJdg7sOC6KEUiu0VmJv7/zSmyrahy5oLOP8Oui28OpcK7NJfV
z0VppwfV6r3HT0igUD1AkwDi7aUpGapF3BcCOAO5NFDJev3SnihZM/rPnaxpfpDMWPpy+3TseVUh
AsWEEDHnb1uXVJYy1uHWmD4XPn6ajdpy8a916TYoXvt1Nx4B5XYNEpeQPL2iRjYbGjJ6wS6qGcU7
hqcjCqI4PxoLrs/YafFfcaUd9Yx2d/VVF5mTIexe7mo7tpKzyDTdIkYXPudab3xRpGI4jauWo4PS
JLLXI4l3FFbu3ro3ZjcewYDs2jO5CTc7yarXJnlNb6w+4vntbyYPFAgY+hzbVkChmZIaC22HkmSD
rNNQFqpoKFB7sF2S0SM/RB399onZuxFCS1t5zdvwKJcbmrVZNwL8oYsZ6+ZztxRaEE269Q7l9+Tg
WdzbROChMAWIlmjXbkxFMgNHZjpSvjEkWewWMtAuF/mEw1xt75BQ22IIE5Es/KCNoYUGVKkUUN67
sWL+R2X26ylUpqYOZrWk3ZE7duAMTf/37a3ce4stYLEWeAWGkWzJTwMwnygjyfJj2C3n1O77f9Y2
BZ4RJ9qjoUnmyQRK4anwbaDC6s6Bw9l9tiyCKaFbSs1km4Wj8GaWJOdA3NVpMMhtlOrFiFcxCHDq
ldY3tcH8DHxIWl19mMBiTqDlJ7cebL30zNFIWpfJKQPIbVkt7m7vzd4nAaKOZxJBHzPnLo8Zktp8
51xEX1WuPYH2jk5k0Jnv9HKZuqvVKL6GHtXBluxaBdnBH5whENRLq3Dwx2noCTJTTRYFxkr7lWZz
+ojS4/pcJVTjamc60iDdA+TjfhWhiScL2uPGR9GYYuAU4nt+DB7shJxb53VlG7+gDWN5Mcjibw4I
vqeSd4+BEbJJ2BAmf9kd6ly3N33vwglyEocCQJa+jRVUKzZHGU1Qvxzj8EzugFaTrB2llftWIOYj
Nkx1dcuDkuYcYO9Aam9Oa3qvqVP+ZKaGdOCnhIfd1n6E3A1niHY6iI/LTzmnkqa1Il9wpryjCGOa
53TO5vOUqut9P1iVW4Vo5JtpLZ9v7+KOCJZooEOxIlcBwLdNY61BQbK2zmysZsOLakuyF+bF8hXh
+GkIJLjgwznLNLV2R8OenhhvmiHoJz54MRsveqOkR6DcvXNN6kRaTQhDWW8TW1Rhg+hDZ1k+wNDl
hzbLagIUzGaUi1qjgftQmavFuGhV/YP7REpIkZR6Nk3/zS2WyjbKGLWOWn7RJMX7xmGo3SBZxvus
RQPSRWZlsF4oyvRHw5P3FizSDFWmrCOGR15+feKsxOgmFjyFoWO8U3vL+qAywVD+oM6N+pItfRt0
RqMd5Dc7DzL4fzwWmFzB3xVH/024qNftkkI5Q2PdUtL3ucr9Vdai+Nm10l+rMZYH5nYeEOYekJ8y
SYPy31ZofcmqrKEqxUEbNPMlX9rQn+GdftfmeNA8vVin/7KIIVdOKebDr9KREvXecqnVvPIQOOdb
Rc8lbyNJzXVbtGbD2pVGVA3cjILq97UdHBFe2evPg8slUsTNvSYdBx4g1M+Mq8vVFgt6LG1v+XNX
x1+7ZlTP1pRFL5BzzJ9JNhTuYvZ15SaG9ENbtN5HxF898JM7voXfAFYH2V/A39vud2emzGGYF8qg
VrmeW7NGegC62l24WsznNmHmuZRJilPWFumBW9sJv0jl6PFDqyHh2gpkDIVhgqPG9FIky8emr+2v
EFvte2V17P8OtlpckqutBlpNh0P0b7b4mUKjBhKjfeKPTp0+ExI4v8JWDGMocml1XKeSpPBjBQJe
9Uo57aqAueGG5uVdEePaWrU+2ndxfa5/EB+e0gEP5bZxbEpDXAxZgj5vaC05s3D64okKsnYQe+yZ
oVwmACH8ZYjB5S1ujKqQq4QjpoRxXPlLUoGda/I1/3R7g/euD5sL3gtwARnmJtowhirtHQ2VMsBf
WeQpQ9p8ljs1dHvyFFReoo+37e2uC6ILeg7MssY9Xq5L0TKUS23i6cReyr8BG8g/LXM4grrsrkrA
oIAes6atLHZXl7q8WGg6Fes6PetVSssDbW6/kaz+w1A7Rzdix9WjVKBzDalwgJrYuPrKpuWXprPl
18wOzD09p1B8MnIzjb14HYroXClA2QNdTuK/bu/nrmXq1KSylvhn87qZtW0sTkfaYEtZ+nnRw+gz
TwMHU61N3vlCoWJYScuBB9hz+rR5hJAMbcCrYuHYEH9LKSLV9ehoA7iotXtXZ2r0HjofHFwl1aTm
lCRa/CtuEyf26Lwuf1CEQa8a1IEQ6AXtttlzc1VKFMCpmeud0liBKpfRN6fMnMXV5+aIY7N3oKhg
gQACN8t0hc016RxjIGgjnOrzODsxejNzQ3Npnsoo/LGSyx/s795XReuLQjOhEh0o9fKW2No0qfR0
bRiv2tMaau1dOcjvjaVszs4ChL0dmiP0575J0lzEAYj/tzSWMJfMgtogYRJiY8CbpgZufG8vaDau
zvfKTItHRicZB3jkPatCIwhEBdvKXb1cqJrbzIOLZTpMGpWJQoqlQDKi/j5aU+eHyZgTj4FRhxIv
e1/zjdVtcGyiMIy0GV0JaenkFwc9sFNrjza6tJwAj0hnUt1hUClhmIn5LKmDfmpQcfSVflpNZJrA
PJqxrH1hG7tPUVotz0wX6F9u3+w9T4nSlhiBxJxAnvjLrdGkJeoqIPF+PEfruXLK8Lkb5vp828re
W46gt7jMNk/NNhFql1DODHpAPqMRwDMXpe7JmSn7dqn0p983BTeD4iLtNUri4qu8CUwVmfFNTk9g
qjgjc6WlVHdTil9npKiSg/uzt3cgFATQEXnTq5EahUlMVmY2AN80z07MqZJOuWqNB4d3b+8EHesV
twmAQPyKNwua04zZ2JoosBXLL/B40Z3art8pAx8hSvYMiTlUYEqIgFDouzRUy8pQ5w1gNamlcRZm
2uTpJepOWURw/9sfielFcBNo2ZErbfto5Zql+SiQjhUU0Uek8rNABYXuQVxsDyLYnVUR0hHesIUk
Klt1A13NdBjtQOnXJAkRrB+yU0VV/ceKsPwfmCIDBxJH/4EOweZLRSMaAhO0XqIcqz5T048DK0Hj
oEuVo2LvXkWLdE+wcgR0BVmcy48VMr9dydLa8vNUrs6K2khewtzJYBmjwS0pL3tzZjVBxyxHN1wi
yHWF0pzjdS7dWB6W+6408gNAzY6/g9HMeFOhCE7zd/OcLHaZt2rJ8uUhafyespk/VQrxsWomnjEN
RwK0u/ZQBIGxY0KV3gavPNlMTmuAaMQTCvWuUHcKMnQzvi5aqN2FcaseRLF7R8mhpqAz2BzO9nZy
xtBpiCCOREHSVE+/0rSK7icigYAZj80Bnue1ubNJACga6aIerIjEd7OZ2ZSHYPZ4siSlGk2v6tna
Z0lpOzS56K1/SDPJ/C9Ru3bwJdxp6K5E1mi/oGDVwB5M59FdDPJDn0EqEJGnzqo/EgsrVhCvbSG7
neGsL/UExNGrV3X8ksKJKN01yuG7w96JWzcnlo+9QpfK5zQX+iOyPPSqG0XMD/lZKbNsuAy3H8xT
TFAfQb9tRmp4TdN+yNd6+KXObS65fW0iarYspdx4cttXi6fFTfZhWquhPiOsp8lBWneq5Jtt0X5K
U9X4d20q82NcRM7HNg7b1e8QHztqJ1xHlqJ9p5CagofgXxEwvPGp+oAUiaGMwBNstf67axZG6SRG
f24Mozw7FiqdtUN026ehwnMof77t/a4PrrDO60QIJGRXNk/UwCyksM7E3e3C6N3s1H3nkn0a70xj
7HRvilX75x9YBF3EdDC0jHmBL9ebLZwbxYLCbOOQn01QIN5iatWLYsV10NW9feAJrwMu6qokKmjJ
slJqGJf2KseI1WWkw9cz+A1Fk7g/aarNiAdofW4pK8sphUV1sK3X1xOjNIfQG4fsC0zj0qiTpVGh
4fV8szPzr/2aqNQeR+M5BDh88CYLT355OzGFGhCFRorHAD8vTUXpIE1LSH4Zcxm9IpHC91EqGwc1
xb1z8taK+BVvTmmyaHNSmlTLa4ZtP+RNOTwh5JR7THZGr1hDDelPPhvtJ9B80G54Ni8NhraSSxMe
ngy274NKXRnStUrzOU9b4J5wXu9TRlT+dizAXgoMpgDAifbQpdESqRkDgg8tqT7uPpp6ErpDOBYv
U3PITdk7IQiDQbFAoJRqxCaZq5qh7ySDaz/oJdol+th4Q5eaLloxRxrHezeAae9CJgVkGU/15arI
LIQMBgCvqGeYcjkajkc/LvyCYHv9zlwnwzXt4ojovndgkIChtQLQj+rH5vsla6O1q8pWJgAIp/Os
JO2HMbfVAOWApvcarUSd4LZn2V2n0BThVUSfy954Uhl1j76zARU2TaLeMxp29GEuNk/FAudHYx7H
GZWCI8WqfaOk5IKuS2l0c/303k5QRALx0uVyBZW//z44xN2xJPWetGSTl5XK0UK3ewsHWvBiCO3g
feO2N2cHyRn4ilm2BqFchb5pVLmvh2Xs1UU9+2rhrAeluW3l9dUeQStMAPwnsevlASprUsvJjnmN
F1s4zWxdargIS/MAcNA+t31mPUHQmE7KYKp/3/6oe2tlubyMQnvnypNa9RCXqjmvQWbF3620nT8k
EMxdU5/uCy2eft22tn2MxUop8DAkE98NjnizszVp6RrTSAqiUNWZ59zED2ldyuWp7pbmkyzVfaAo
S/stHOb8qZ9t9ftt+7urpTUM0xZWHNH75U4zD1Aa225cA4oTNiIURubrcZ+/MwdFcaVlOCJrXglB
vC6Y0jZDqhmxytzAS4OTMzMMSIc9mfWlcrdOq/VTJGTnbuiVQF+KyZdqSQ2GpZEfdSWLP8Xg1Q4i
gq0r5DdwbyxwAAjeAkHdPJYzDYyOj7wGeu4s/gR6wkuNNPdS6EnB7f3dNcVJIjcAmEWJ/nK56xQV
akV/JEAlZXjW41w+9aVcfxnn8ojiuGOKq8IFJbeku7xFMq59Ythdx+APII3mR1MrYJVNWfpYZNLB
/m1dEPtHtQRtKt4R4ETbWbJjlEqgNiI5UHMz9iV5RQlwXqQfESH9c4ropOaWetEdRAR76zNJ0AlL
+cOTebmVGtVPtWQIWWB1suWF6NHQWWzi+yY9HEa4d0oBEnEvAE1AR9yuMOxZoqFIazA6gugxW/NC
USA17wqaHt8WLcv/Xe3FQpbXUE/KWtsysjhoM/7mA8NGC2VUQdAFGnNF02AGyGC3vSQHfTZ9lSJd
ejBKptikU7mc4nWs0X+ErnVgdGefiV1FAQlJRKgo4v/fRF5rYeSqnEdKQGqinJUokk6xMScfZ7Le
8+3bseP9SKToIQAPoO67ZdMVJVV3xcyUIFQaO4DPYJ9tBfnppFCXoNHq4cmxEUtkJEfpV8OcHSTt
1ysVEhsQBhlzLvzA5nJqUjXLklEqQcuUE38uovjvyMlbf4nW9f72Sq/9rCA6k3CJ+RLULDZuLyna
tGWaiBIUoJA8q8iHh0FW14e6dmpXa7v+y2171zuryIwqAA+OPxD0lMuPaNstREIk04MZCpjbytN4
11n9v9pQZy+GUtWPUucoDzJf2l3rMvdvW9/ZWCF0SaQJK59S9+ZVU8M8jCp9nAI04stHKYn/K4wm
erG6TD7dtrSzTiITdKl0kinRPrhc52IOi73YuKK5VeegctTsIzL8y31klKB41Ll/kMq084x8DQPV
qMaDA/zKz3ibDNH8wtci08JJBaq6xZ8MjRkiLjIugZmpsXbWzDCTXbI9FflyM4rfdRQiHI+BXeq/
dq1000m0A1Mvkfv0Q07aVLxvGdGZurEaObXXGwmTfQTbZHnsidPrx8EseupXyFYl93mXhq3bNDZV
rswawnNeTGV98OmufTuNCZrBtLBYG52Kyw2lEd4oUV9x+0O7OuutPQdKLVe+nlIzyaM6wRuGlfnr
9mfct8oNVIWw4tVoo6LNUbeWsZoUg3qGYDed+2WYn52l7P9rZ1L2Yizjf24b1VnK9tshjCXUP9HU
pihxuVRzkkpnYa5CYDEc/V0+20Uwd7Z5cEJ37gLNMzpoNtqDMgXLSysg+rTW7C05SLpaP9dgnj3c
r+QhJlkcfLvrsJlmBRotgK7gaDCB4tIUastFWcWZHBSmnXlaki5nM7QTV5Zs870TOlJgJu0jZfs2
uL2Te2sklAMQDpyOeHYTUE2MUltq4H1Bibipx/im/KzEFpPdFCM6KA7uPM1cNN5m8TrRttkOYqhx
5kBkUoIPuDT3oOi+LavTnoBqJ34mz81d3/btw6yBg3fLNm08EJZH84J2vDmXnaQdFDzp0Na7JlZk
Qp5s5cCQmXmdDsXwkIxp/G8L8uupalB4OXiTdwwKKRWh5gsMCFj85ZfV7ChStYaR4YM+V5+jKqWw
HUXlfcI4uEAi8zywd30fBZ+RPhJBCy3S7cCNzKQMR8NdDmwziR6l0h5ArWkhIgyx2Z2qfB4/L52l
fr59jK7PL3GOmJhnEfLQsBTO/k3koQ+9ZscV2zoAK/JEPYuJ9FL5NS7b8lHv9B9lBchMMqSDPuD1
8cUN0Fxic/mcZJ2XdrWMeG5peSxVo3M+ZH1GXzZL8ocky+ODK7qzsRemNlc0mgc9zSq8gWOnBbA1
pCrzyLDfy602ndawrj1FW/uD4GN3fYCJZDjaQlVsgwgxmBXcKANfc9LG8AtY6+KnZfCUkExov+3t
SCVxckIcDgbzNnCeajMy+m5pg4GQz1uoD71b1fijXlvSH1giSH0d5C1QcZvDgmxGYnbtCsAvbHOv
QJ7zVHW27lqJJH28fS6vgwyBwMDXcOeFmMXmoagTdBGhq2HKUof7ehp7V7La4qTMoE9qzqO7lEzI
Qy4Hyvvy++NWERySdYRrKfiAfoGEd3k+p6FYK0Zcd4G8Js19X87m13i0NJcakfJcqX3pER91d2Ve
Dx94P9dTD3/SH0EZ5F400+g48A7X5wkSJc5XhLQCvb3xRjbqzm2ITHpQ1OuETEshf6EnQrNLsdu7
21t/fV9shXeTbBanQKV0c3TN0QwLbQ3LIDK00kPN8udk1s5DOvZdUI3a+jFe+iNZtWs3JGwSVIrQ
VYSWl9st51bY5MR1QSaFkZ87kuqa0ri8W7J88BMxDrBZFvXkdPHRXNlrN4/6BVr7fG3IbPRtLy2v
IBmjolSroMpjw5UQkLmvU3s+MzFXcVdipA+/v7tklvh6QgaBZr20l6dlWPWKXgVGMdlBIluZhx5Y
Ethrp9+lbfYXRcyjTvveGqklwisXupg43kubGfE60Z5cBWE1q15qNTHwopjLJM+pF1W2+dvOj5vz
xt7GT0yG1TlVolTBrNeJqza19a5a+vIs27V5EJvsLo2CHoMaeDhJCy6XVklZV4fdVAV6ozNFfDao
H5S1BAw6EhLFzu8X71gamQ/KvAQiEIQu7S1Vl8ekJ2zlnEV3dlb9GrOqPM8t+pTtYDgHO7l3L17B
BMyDIGTeetxONVsts4cyQO3M+BrR6PccK0n8igFgftco1jujazMvS7UiuH1OxUIuI3V6cwj1sxhU
3ugoXC5Uh96c55B0gjiMu/dQ0pcn+J3ZQYHpCleAn31jBiDIpZmorrVFWYwyoJufIOncR76mt92T
HUYfQrvUH2KriIMYKLTXRjCx4pTd1qdhemKYXE9YP+sHxMS9E0VbiNCPlhv6+psv3No1aXZvITO/
LlPQpH0TrF1ReHKzTic77o/Klbv2HEIE+NCiSro5wd1gMs8U7k3Qqnb2s5BH6+9aVSfZG5euyNw4
qcZ/b3/afYskLbzgoqa4cUFm2vVVZPFp56bT3ZayXjAkYXNS9CUCcG4fsdh33i6khQxRUUMshAz3
8hv3iw7s19TLQCls1WcSsu3Zq1Pe13XTH5ynvbdLVEh5TOgRIXt8acoeqhn5EZuPZ8fOO31aJr8p
K+tT2BXTE6Jf+LxlAPN2e0N3rKK2RTcKeVUh4bTZ0JE6pDWPWhUgldvdV/Mo3RVjH3kVAb83VKbi
pTSpDoyKC7i5oELCArHC18bUVu4xBZSbrk7eBL1ijRQz9PBdVuo/jVEbfGapTA+xoUav02oeu0nJ
D27JzpKRb6LWxGtCMr+VtOzQIFonDQEzZQoHr2xgB0xOhCq6OmafLbNVvERXj6Y9XvG5eKXRHqL+
owkh26uNLkuKaqZW2z744NoMaKKspQ+tXvuR5Xl4r48jcJKC+XHvixm48OOS9uHfThUltT+bknTw
9mz3QPwa4R0RlQL5B97n8rAtOl3OIlNtMWhyuU+7YQjWtkkDo2+7YMqQMg2r4oh9tfXLGCUFZiwq
RRuQAFvpECRhJSPO8tC34rj8ym6Xfy3tIRd8e7herYA7AqhL9fQKm6eEDuWvsQiRvSm0J1WS9G+F
43R+qEXD/dyO+anTasPtk6R6LEf7wEFtHYawTjFTlId1oTQgNv5NUqoNg8F8eN3xo6Fen+JSe9Ai
eXyoJ+rUt2/uniUiIuo24A8E7eXS0txW2oQWBZBvsp7JNUrLKF3bbppvcrmWByiOXWNAcARd+pXK
dGlMmcsibuilg6/Q0LbpFK17Uto6Y5DdYmVfb69s75wIwu3/N7Z5vwvNGUu9B0g+h5n1Peti9a5f
FvP8B1bAOcLIEmHRtpsgoRxCjQ2gLTGeFcyxOd1FS3gUM+9uHDgQGtO8E5z/y41b+z5TmPsJfApK
1llFS9cf+9B5P4faz9vr2cZb4uQJRUwQPeSfV00oeRmdvkoh5uQ8Ex4EY+rECCP3zGKYrcex6ZNH
RQfQYRvVUdyx400YdSHAGwCZ0GHYxAFT3RSJ3QHGRxsyeZjVTHFlpTHv0bRefCWS1gep16eD93Ib
CrBeYi7YHaDVBZBjc9N6M9VjOUlxYWY9wCuZ5MpFhbD8UoxL814ikf14e4P3DBI4i24i5VLUGC4/
JRyWMMmQeaLlHC5u2cAbdRYUUuzVlB6U9HDc6M7RwRqYKUQ/CbC2MgxjlNfpoDvoBfdKdWfVxfgQ
64t5sojVD/Zy1xTvEjUfHApDNy+XVoZj7pSTbfuhOpW+otWy21CEPjU6DL7bu7hrigCVsj00J3CZ
l6a62ST2z0dWlTbTfVxHP2qQ/x+UjvTntqWdhwCPhKwN0lFMQdmGNn0qjQpjX1AKaHPzwzKq7V80
gBPPiY3yM8mr+ViGa+TJ0RRS6Z6iA/N7C2W6M68Q+EWg25ubDymuAaMNLLVYNALUrm3Ok511frvM
P24vdMdfUkKj8Eq1Cfn6LSokZiyRNc94MqeAvNzokvNNzZz64AnYO/7gzrhzkHYFlOjyw9VmaRot
0it+307Fp74t4vskSkdP7wb7TqFX591e1d7nA/IpehOQplHpuLQ3MFvUWg06rXk3DufCNuufjVGr
L/g0NXZBOWcnc7TLd6E5NH+VVhcdTVy5SvCEhxFamILLygW8KjAnk2NS3nV8+PVydJqMNvTCZsh/
gCOXv7RxXZ5SJZo6v69NfWaWTcfkFzRI/8mh1o7uiFLBt3yupIP4de9gWSTUzAwQWdCVCkJIR68v
Vwd911U7QZZZXFtDYaihBXhwWfe+OQpe0OiE5PcVukmPZDtFfcLx1wZhAT/TVj13B+B40HF0M/mE
8woP6Mu7uw62CUCz6PMD37j87vhYze4gU/t5FSdf0kaN71Cnqt83cWSeyYWqydVmVYxIr+XIjWSj
/JL0DGkH3j+uFHTlofohG0V4BJjZeeS4ZJQxAQPx8mzrGXmk58MQNo5vtwovDXt2t3YYjBdKm7XS
V4nbMsz1dPsW7Hxs/DKDRURJU9RtLnfDqJssymjd+9AnRX6gobtuGCPzg+fVv21q58JRLgHKYTIe
hrMvfsqb0HUygKUrBe/blEhtwHRtQA5mV0OaznqvJzG4N/Pyi94UeVCsaFbetr7jxDhi8CXxYaSi
255VFXV9ajqx44NM1O5aRreTHU7xgVPZ205md6LiIRRkyAQu16iP5qqFGW8qlPh/SqOMvkScwUem
ox4xnnauDg0RgQkUWrfEZpeWmqSJCJrZwxGYmlc1qNRUqKh61tqJEd5Nend7//bsQYDn8Sa5hHe6
eVflpClaWescgCl9AQc9+9wx5P4sNVXp1Xl+1Dx+7em9zeE5IEx5FT0/5PgpNW3W141RxkdqHX8o
odYmcTIivWx1HllC/bB00noXN/botkyRdMV0XzdBHPddrnFsnakz7wbD/ImSnurNJmVzRu5NBxuy
96lxHxZ3hy9AJ+byA6gDIFTHyR34k4nGcY7MD22B+wKlGAa39/7I1GYvcl7MrigxNeVycZ8qVkGb
TkteDCQmDi7pzjUhvBe4ZWgXiHBucqM4iod0QtLDb/QsOutrSZN3laqDa7JzmMiKkIhEVgBFrq1S
RgS2t6+ZC4qkq8R3LVc7cq2oU4JanyAo9bb53+0d3EleBOLhtcQmA37YLIte6xqaJrpUIQN2vyg2
FSgrzN9JdbL8vVDwe0ZEoXfLNckPVrrz6YjQKOy9wnHgD21OSWUWqjMZrFRMKrBjtXAd2ufPetQU
B+/27hqFphIGxVxAselv/Gu8LBRL1SgkAZTMXzAtUFSLJblsUItu0r8XI1KfrVYK79umb0+393d3
mcwRFhw4cCVbVouYaaNZZIgE+Kn6tVkAFS22EeboNYxHjKE9W/g9AbdA4xjg7uU6q9TSFnM28Qwi
TmAAqv2QZtmDvcJj+v1VUWoRWSBdZMK0S0sMYJjJM+sQqbOkkQIKPOAQh7GoBi/OxmQ5eKKuwCT4
PGAOYh4IUj5CmunSnmwkzB+249CfxooCpVMY/TdTTQcGfdmyK60Z3J3Q/Lr2Tc4MlkL3yrKrDw7s
jgPgNwiQBVx0UXq//A1xGOkwvkrWzKicv1B4br405BYHS90Jdqjn0xCmXPdK4ru0wsMpVWZlUaob
CzkN7CKuoNAZQpBb8XVUg4yTpHTK745Dfd1guovEmiBZ1a2yoqxWWZbockhhtDW+GfJkfk6n6PNv
nxpqMf9nZPMVnTQu11rByKx1IdwSLptaxdGpaKbpv9umrlSf/t+CBJkWhXbEDTfuJesKSljaIPxa
VPw7WH3+RVWz9R9FMpOHRZqzczNp6ddITWcPJF0dP3R2WxVuL4N5H8elOjo+YnGbZ5sQgZoJRV+g
39uGhjTF2qCvSugPsZKeKdfOJ6biiUlLYePmzZFqyt45EqJhZKaiK7/NVexFGQ2GCGBOjeIwc1tY
RYMbxss63pu91v9EFicMn4BLdEcRyo4bAqdHyM5NoV5z1Tku9dmBkCH5dqgDQkLc/lPS5A1TsrJF
//1Y47UnjlK4wJhsq3ySZOXTpPWMZ8+Vyuuy/+Hsu5bjxtkon4hVzCBuyWYHRUtyvmFZDiBAkCAI
gOnp93C2ttZqdUnl/2bmYjxGE/ELJ2gfpV+uyylo+entLXVpAbf2+/8b6uz8B+DPZ8pM3q7u2mgn
Z+r2EB8d99RztuhcFrwz3qVphM3fhimB/gWwhi9vgoDqatLJ4kHxRqMrXgXxr5DPX1pwaT6//WWX
Mr+t2IXOABp8QItsP+WvB3IkNbNBiBVbqFp+rBHUP/PIH344DfXhOUzDpy1ZLzz4R+bQxiAnyJrE
ufYBgjWoH6H6GOvd27/p0mxvuFZU4CIwUc/dwqPKepJ4vrczhIKlBXLheK9hx5Z3kHA4gZnr/tWM
fbsxyIbfQZ6JLP8c1LHIXnv+orwdaEsWMTSBoZYb+xJ+V3crTdr/4TJEjQNCQyjdooZ0trzcVWge
BAJznnXtUbQOjjEZaC58M7x+ey4v7SSSQrQevBagP88bnAjGm2YSuAvBC68+SaG+AqxC9wFh/8ue
Bd4SHAh03BBpnd26ARVry9PZ261zSL4uY/0wxMO04zx8j5+8/U3n1ymQFMDMAwEEnOnZll1I3fQL
xf5o5tDs+iY2eeXN783cpV2IAjAYSJi47JVEPJLLFbUdnME4XYZDZqbpC6CAVe5J2+xZA0702yt1
8atQCQbTAgBhcp6Lez5xy7SpL7pG+buZCP3gFoF+wtvDvN4QSGGAHAB8CZytVxUVNxru93XDymie
7Wc5ACxc9N2iHpYGr/I7cdOFwRAvge+Exwj/Ot8Tsw1n+GwqVq5BuxaRpfTgw6OuGEk4vRPob2Hn
y00BFTK4LACIsUmqnwNDeigKgGgR40xNEXkGSY0dun7yTQ6jSHeqgdk9BjpxSb4mMZ3zKlqmd071
6wXEL9g4MqCq/Edee3mTwtQkrCdNvV0wT/J6tm1wJTro4r+9fq+35TbKxqLd6OuvqOvRaBcjBsmA
s2HQmPJ4+w1KoVKUte69j17Q8XD39ogXFxERKcSNN/zHeYmqWnoYLzWWoQA10JNYeQW5Bx2XNTob
//yk4+P+Gmr7+L8eI7ewSdF4YOWgGrmzSWdv+goJU8jS6vHtr7q4WikE6bFpQsQRZ+UDuAiEmagd
K82cwWk6MObJZ/Q98dxLc4d+0nbXb+WQc/qS0zHt0hrqrYoP9FAn/U/WsnHPCRyg3/6eiyPh5gDi
HjHmK4DFUEVrFM0VAy2Ts1MaVP5j1/NW5T5H8fbfxwKqf2Pe4tXEG/ZymYKMC3+2nrfTqe92NQB0
R7OYuUyB4vvnJhnEU7Z0E2sExv+5wGPcRn29eLbeiiDtcWUROw6BhqFUMr8HkLm0I/AgA8D7X2ni
3OfFTycWKBfWJZintrRmDjbBOr3/97nbFAy26j4Q2Ods07jpTb02ukaYWgdg9qc2T+FYcBK9eO/2
fZ0H/AcZRXEZ1eWNEPpymcaZ1tNge16uOFg3Otb8dvGEf49q7I8kE/6u5XVWvv15FyYRxA/UsdD+
A/fiHJgLwHkTpDqpAWqJp3s45rA7GDhH71yCr6s6Gw0JzhVgzW3ArbMyowMwv+9myuGj3LPCDdFY
ZMIzOz77mFgWd/tQMF42WcDe4SNeuH5fjHx2bbCm1WysCS/TQan9IrvxQ2eMOxkeaZZn/WzfGfDC
hEI8GWwLPGxoR58bdbgpNGHIcL+3xkQF1pSeoOT4nsfRhSrLJrG3WXRAgg4H4GyvCLVpTEBgu1z9
1SsrmpliJkNVKtwrRSq88DR2HTtY0EGvsOwwzA6b6Z29c+EKA9sbWQiBpurmZfpyv9L/a4XHoLUl
gnnnkSk81LzPkGoJ8fXtbXppqI0ZtDXDN7HKs2WUBu03sAIE1BLa4dTPHs/XoF8LM2TZv+/VzaML
9U7QStE53PbyX28aWHxhq2oJg4wxW64IHtEHGI40B4t39V77WxFiVJIj4mvVvwo24usw9uacs1kT
QAT75dgQxiUBS9qm9JiXltE6qxzy8UEBOBErw356TwH04rT+Nd52I/31rZpV7ZLEGA8MYVP0WdoV
1BvMFaQK3kMSXbjcUOHZYCgANCKwC18OlU2t9WVERRmutf9jbtHkn2MpHjSPSZdLVAO/I89rD//D
vkGqiNYgrp5XrFmHQ58I6GyUOgFiEn9OHgEYCa6odvU/1wAShOnJJlCEjjMSqpcf6JstLdEUazfx
aVcxwT+HHvAMA6SV3xnq0lwiCgLNGgVyoLO2O+ivZVNDKweDjmMJQwcIlWVa7ZkP65N6GeP7dWrU
IQVF4Z0A7MJNCnzB/x9020t/DUpsEnlw/sC5IH5/lVoWFD2X6ko5x6+y0b6neIMXaJuysxwB5wCP
LyJozOy5VKEZJ8OaaoZqMWwExijHTRTA0aVvEGKaOmih01L5VV1U0byYAtUGqneOaRXvvFmEOwYH
jDmP7DqnuRaefgpQp6gg3xhplU/TFJ9az6W66MBN6XMCNO+fwUvB9eyWmD0vBDjjgtCZtrlRVMPk
l0KNPO9jYuFABjOrqVj4ojuotdQc4/B6no4ANHY9dpuNvo+y0e1pHqts2oXWRbZwPf4kBmogL1e3
wC3lE+CBRz9pWlO0PQu/cih2Djtr6+UOvFImDo4573uyJPTYpawxeTBznh0YvroMHQdq3qrZhQWi
1NqUMbU1jB5gtrXrPWFAkDBDgCYipvDkG8XaHERn6CFNFJTp3EA05NbwOv4jILg2FB1kIX+TCYa4
p6ZV9r6K2RTv4niJPpJWCP/koauGzs+Iez9fFFKZQ7Vk8mlkAYSPZuLz6zXjQbyPQ8/8RKcVSetm
dn3lhCXxda8zXudTmI5TUcXeeGr6SAd32ZL6N03qT9F1Pa/sM66D8GFc+fSja7n8BoHK4Qf6aT06
bFwO35kHO6Er4U8x33VdbX4FHloKhc9ld73IqhohC4f7xQT+cg9cFSTcndP1B6Ebj8HuuqXPfcIS
fxdbnspiDMdW70YNWcrcBxGyztd28H5qENxdPlZmWK4pWIx94UFZ4ION0FQ8rmslp8JKFwEQGZEO
BQC4ZUGwOJ7R7zdQCMhy8OXt56A21V2wNJbvhj62X0XtzbCBpw1hRTaP8lbjcvodChouOZ5N0xxH
4DqefTfVTaHVHEW3oWMCZhpMQporyZrO7QKu2i+wx6pUsdB1vBoMs/0O9EN1GqMujeEoUoGT06+u
+yRHBvkMo6vZFpXVmH0mNWxI0DGJf8esk2gWgjY05CmcEb+ksFqvrloM9hOQ2agtoACNDiMeyCrJ
0XJbnieIOFw3nU5/QUQDeJeGVmtftq1AZNFAG6EpI+LUB0Mjj+TGp4Ofs9TWe4Msl+SiStwfLgUA
23OUHThZnbcPtVu+DKFceeGpLjWYk8ovegWfFLiWwAMX08r4UpBeUgZ1W4+bPavHedhNbRvw/eKP
nYKoYNi0BYRM1PKwcrGmpZxY2kLUQ6U3g5xclsee5/9gk9+hvA5czWmKwkblYd80P0cNA658aVsP
jswjewape3lKbIhAKhbzEhRNMLNbEayDKkDW4fFPn3BKPiwNNH56pODjLibagrUX97Mu1mqNRAfH
ZdXX+wUwrBqrgXe26NiI3pdzKSwh0SGj3+LeC+KHKpwjCH0bC3hAbsk0ydMYBj1Uejyja5srQBl/
tA4+DPuepFL9Qa8QmJ4BnFa/7FVI710gnN9Bv7uu4gI/olJXOCZDk3Ni6+mONcE65miHTTdkaLwY
IooK2ILJGwbxNfFi9FfmoOumYiAeOYFCP4y5C3xjCoIDZT6OcxwtBzUw1+STtya/YebFbqG7k9YR
5BuD5QNrIH1Q6MngjGX9NDOdE9k2Pyjw40MOxUgn7i2krrMhV5rUwWOT4f0v1lTwT70LPJqTmI8N
7HuCEY0P6AdAtaD3JiAjzGzVrmYyivJsqRd+oNHoviQJq9KcNCwLj/PqUZU3eiL1vl34HOzXFUTa
/QJF2/BmAWW//T2uAaueoqHuzKOqVPy0ApMG6WYaW3WXiDDktzZrJvdLelXQXYPLSOs74s8y/ArZ
mjC7zca+CXYIq73Hvq97iQuBxSkQHSaSRZTOIUwjlkbwgwHk7jeVxN0kUzPZow5wx+xJD5W4IyVK
twfNXa0hSKHVWnSpSLGI3DPQrk4ne4jqahJ7eIWCbNpWxP2uA+5Ht1Patn9muDOvwNWmVhdN1bnw
VrSr/NR7s62uUgZa065PefZInB+0JUpp7bCHyZD6kzrSpei81ssnz7pRFo5NHr+pLZ/TPcXviXar
o3CUiZegZ1d+Wo1ZDhtAjx+lF0NQ12UMl+XKjLmOYp6wH4sdldgNXbKuu1jKvs99a5rw0Wje1R+w
AXVToHMlPV20PrbbHWnGFLKynABfKhcZ0kPaN6nOxRBHFhQlRsgj2hqer4vUuLbaK8u9eTdC643w
3DTDYvYSH6Nve8MAhfG5a2xbgLI6RTkfXHqNHGlsj3RcCd1zv4XdrfRmB2aOh7eD7GFE0M8PIJni
OPI1gb8gCZcqK5VLok+S+NNwA4XRlTV5GAn/S8r0KnYd4HtorwxtO403rPJipQpPA704Q6CAmhWx
SFbj7bwdSd96gBnCXJMyKO/UM/0TRLL276UM/PFLgM5mXQoopuj9jKJjEu3Trl2z/WDSSW7glHQo
IcMGWqyxDC2W/dQGi/7qM6h5eXmNhmSz94w3Qr+ji2Eue7BCNH0eA28nfsOwAEJneJXX6VnDKUcf
UJKe7MfU84elML2ucTlCHyzYTaRTQMmhoIH3LlocxckPVLQXmSMarfph6HOFfuyUk5X0/nfKM6Hy
TaEigozo3FOk7SCWFbjEuimH0uLcFzOEj5F8wliCFH6IonRhfXhtwHWM2uUGEFiQ8pexqu/dmLZL
WbtqqW/DuVfXgyel2PFBy5uANl57bCHi6RfBJNnzKLCU0HTJGglsHdqiheA65KWV1tEcAJBk2dWu
pfOVjXHX5WvIprWY5Wy+LiAx34/dQoGYGshcFa7jzs8rYJhPM9tiGtNwiztuDO0XN9bUQTc8ZVEu
Zrvcd6NNvAPYOSErFtysn+k0wIgBAvryHvKmuHlbdEnrXYAbockTF4f8A/et7+P6h6Nz3jDLKUzU
A5doXGU2jIshDtd2b42vmh3smLtwv1TSwfwYqiFyF0XLcm/mboiKAKE0z1WdzjFUTa0cC+SbaZjD
M31kd4xTVv8yrbCzLNRYNcCsISLvoMSTIfwNBIS0cpyLTOylmpPlBi4LJj6ZuI7Co+zgeH5MTGD7
A/Mqi9+OBlO7QCN7aGn6UfdLqhuEP85UFCA1TVgei6SjtzpW0t72oo4dfls/0TAPybrEWb7ExNNf
EZzq/gvRvaruq5YyXIU+ovYJ5mZJ4/rrcQpXpLHQDbLHoErbO4YGDtsR3dT2FFeZYcMO//A4bLFZ
myDr7cy4G6Ef1ZWp1wxYF5EhMsMd0cY5GwKU0UEDNjxfaAvZnnl0mTpGqNV6O4jsRtMjbBLjTwH+
tvWwokPD8tkLhwEyUXXb70N/yX7Atamv8sACvXHUhkGM2EYz/JEjigjyeoqp+UhWpDhlTCYCFG3H
IHEsEmOH+95Kz8/nlPyH1rMQnSe4JupcyMTgQvIgz3k789qD/hBemHEXgEHzM5lJtuC8iOR7OFWJ
LiZC2YNBaBLu0IuJj17qQ39kkRSlNyQztYW8eFCF8DOJzQ32X+UdIiH6KKcoTtybiKr50Bn8ty6r
42bXADP1ByLoMKfqUTF95PE0f7NTK+60jJAi8gZsuZumlzHCEF2xJFd0cvpY+4YBTKrASgmruhp3
adBEdQkdkliWtB+DT0lTkyG38YK+Nmhh3T00uc1UeDIeaAEAY/hBz0A45kBZU3tAwqV/rattr6nL
sv44t3L6CkkgeisWCuV8NwLDhiAiwP+RjnQxR96QvWki776LO4eLuI6yk4PR2K8GVm3dQza58B4b
MxqQMzDvCV0PUiPSk80VGh/Vp7j1WpM3SCQeq6ZiiOv5oD7is+L6mtQdwzA88+9nb6FB0XmBvaXp
7IeIe81aXadqjr8YH8EsPqVa7FEsqYp2JkpAz0Wutn6BNDZOfETdEh+QDQzVSWdaknxusT67TFXD
vVj0QPLGCQaepBox2z6evGt/Cv2fXcwaPLcQX3qG+Ub4y1MMClCLpeJ2thoPXOZGn+dyxPVT4ijE
XwVc0btSgw4Hp1ubJLLgVEHddeHCHXDo7JoHjAenbAiZKsIpY5A4iaQp6OyPYRHF1pGyicbgRnHs
UWhsJlWbCyPXthhGUnVHOsVxB3YhZDLLJBTeFdIKj+1TNaQ/a+eh27eOQ8uRPa+ywQvT4w1Zo46a
OwRkMIxmnUmCvcELAFYdChC/7aJmWAqNkD44NElTPdvVCaQMTkRJCbxemuYqRMMyQlbLgPStwyGn
i5cuT5HJAoSdoNde96HB343ety8hdNh1adGsizysrprmvONtJB7dGPg/YbaUuoJp0nT7NoFDGl7n
ngmcX0iX4F1Ig58NoZLtVBIg1m+qtAuQvifoqagOjrSFTWUodwKumU0eADw/5fXcjXEhFdBGOTFj
A3PhaQJAzetiwHC1SX+MtRvmEs82M3iYpQ7ygPo6PiiRhE3ZzVqMpUsIGM9cWVp43VgtWGAorBxr
kSqRB8PgsiKNWT3czZXs71ooYtgc7Hia3VbIc49QLAs++ZXOFEJqJvCgMRo9iRoYpzLx+Lqr5fY2
RC6MlsL3B0T3oQD2uJgdcY9pbED3cGkdi6tOo+CXg/gVf4T9klmOphf0C0g20Y0YWPAdas+dvFk5
9Ebwpq66L6ZORg9hB0/UD8A/TrcViqNBgfigwu264jUuJH7jHwVELa4SuMzfTi3KTTmiRcuPS6gc
JjTyuMqBbQotJjdJEEEkw3qbMLJim/IYcUu3pt/RBRjZlTQdXJvSKYvHAmj7BOWyOGkJ9Bxmg80K
e088ZKmR9M5100JQwkGJ5R6KbY3LATg0DyFrq3U/+bP63Tbzgm5CMlPEVHOVoA4UxPXzlp7gicO9
Pe2R+46/8BwEHEJHHYe0jHSYljSb+T7RM7xD52Vady1THr2ObR3eAwgVPHU99evCHxd3Qk2zRgpF
iHjo4mQZ8z6EfEmeQioyzrNEmk9BFfPnMBri33a2FNXpqleH2UJ7pED+hrw8Riqc4CBSfdVk62hy
CyNkXXDVywq3erD8xguQqaIZ3PQ9Ur4n9yt3DGVf22T37aYphbZq3f5U8WSnA0xJjEYFZIWWb8rS
8LFaVQij7HmN2txTkHo9RBIRQY45Hn70vuhcLsbUzYhvM/WRZMreJIANqrzDfrgflJBfOCRYfvM6
qY6IZ70JonStQARi0lMzrfrrNAIumveaomLQRbqtcgafM9RuifVahI1NcGW55PwQtSFDPW1YK8QA
LWixh5kyXHZiGiZ+SmFO2hfacPTUlPWRFvitCu9sSxbo+9duHPDhcXDEZHRsZ0Be7kv8HeMTzGsS
vLNtpJsdWyaFvU/rYUYwYPtnVF+Ij4iEzY9CsLCDiwBUCXIxpf6vBMVtlte9kBlwy9I8t8CFp3k/
DEhg52HO7oZhUNCQa0XwFHl+8J3KegqKGSYJP62k6kFg169FosPxCq7kPSk8izjklDqIEKIemagr
WNLQrPCEjff1giQ3h0AUmXLwWue0JH01eQjTpnbBFdXzr2Duyy+aBs1XI3zUIYy/sGRvq356NmOt
HqmA0XNuaGrCXdIn6beqnmGErFF5WlFajvxnHjfRzYSW+FT4tQdXjJWM7Fc2KUSFDokUboMw8b+l
Ud2jqMVGhgBq0nCOh2yLhyumWW/gsbjWxUhX9GhDqtKPgRHxKWzG5muXQIyjrE2S/kbQteA0ejp9
MnAQ73e1vzRfULYVzyhBG2+P7ZmcpopYXrRwVAbqDHazNcCZDh1fGJWq5yUAWitvMNFTXqHgmOxh
IBCBHqS9nh1ZrwIEUVWLTK4383hoq7DlkOtJ4qMmnPm5bNSCCknmvHrXVMN2cXOW3INt28FiAnbp
v+Zam98jAOIm77IMOu+RHTjQ8ZAoeET3lMgCLvb6p29w+ZbYV8nvBbfzZ2DG1Gd8RIhaBE8QSFSe
wj0qpe6HgvDGm8o1CuAWoYhoLY6m8TOUJIAahZAQHb3dTFO9vYhZf+rHCXfB5CJ+Tz0GEauU2GnX
jJCMKsaY4y2akBf9DixiKZA7uuTUuhY+f8h24s9WoHd3lzTIDwu825bgfNgWqqm2ljNU2yBNdfI5
n8MPNFjlsoWFYY/j12cLzIIyXJqRq3l2HFDjRZan0ri+ilBzlKWthbzqo3kc963vWZoHrZ/MhUvH
PigyiGE3ZT/H6ZiHJiU/0IAZUBWBnzFCT/woSMeisHygIpiiglXrDAp9UzfXEo4o3m0kkPTvxoh6
fZ7ZCGUcypJYH4jgFYfg7JigEm6EfppGv+E7p+LZ5ralrr5HxZ59tyEkOoGnbewH2yYBGutrl95P
3CXTI/Em8SvITMX3tUFZO2d47CF8H6h4KKATHByscUKWehnbp8ESpKluJgjkK0QcAzp0Kb1VkLqE
epi1052IUvhNcnRjEfTIhGiEzBF8ilGZiwG5CPj6GHaTVx+pEeIboiBkf17VE2iGUlRkwOtozZPC
zmTwUpuJ26H9r06si9Q3nsXVJ7fMU7qVkFV/bdGGyIpJIKUpVmOSK9I1/YjDAVZkSaGPqfIZEVp7
mNskm08KFbtvcESIH5hHGl5oPPcUn9sncudPQeBgIV25WxbNBIIXKMIEOQjHqLR1WeJ9m5Ff3Ndr
Yj/qcWk+qKZHdNVlKvuIA4XV6bOquVY4njpndZCJK4LK1VD41PP4Cd53EcA6tu+29CId8Se98dow
NFmWQIKtaWyM1DBGLiFGBHNLguRyV2UjiQu4AvaioFIkh5iNIUwdugZT2ZJUPeD66D6oTs4CzwLQ
1LuhSoIySnQXoao1BreI4kYcJaCrk+xm6FExvRmQukEMCFoex2Sax4dkCpbvrnOWX1FrcA8yZ8Kj
adOaFNMmd14oxCm/PZ0E9wx3DY5wz2xTSjLTT+DaB6jK8o58WyoNtMFEbYb9VTny1JihE1CeTgHU
79qhJzmnoKznWdOT+sCn0AV7P0NZAOdLM1LqTrYVqnsJakPRQJzZotnsIBWKebtZ6OCji2P5KWEu
voP93AJBgQGamYVi8wJrcpQJcxgliB4yYB6FpAat66+DdZU5AhzDoIRP5c+FAyGZo7KEvAjAQr/d
Z0Ml/TLtaHLfWYezUc84VXjq4xllToSc/m5M6/6BoBf2Jw71KHIUaBCZMIaqa56x1tFCrix5lrEV
zzCuAdxhBVf+yODZ1NyoziHhDPEGIINJyXyFQhwkNgdGDH/oog3tnnSD+vB2O/YCOGKjmoO4QFCT
AkPkZQ/RhoGCRAZspcDw6W6QRKqPOmr5O9DCi+1RQC+AyYTWNlS+X44S13D+aKpalhD2vEXtDrgg
Vx8A4UoPFeSMC0Wz97BIl5qjgLeAjLuhTYAIfTmk4E7Jlky8dKAv8q2tgrITDJxZMeK9O4Xru5Y4
l1r3UMrY2NfQhIREzcsR0aZkHjpHqIh1xpXjAJt3jxJ7Y13y6+1FuzxSHAPSsrm6kjPwjifQYxCV
z0uIaydHAWfbgs+RQ5fGM4f/YSjItAD9BFDmK7mW0FXIUREalhLP9z1oXxwwGjpdr3PQ794e6vVW
BPwUCjSAdG3CB+nZijmcTGNXIkqoWHQfoJKjbmKLZu7bo7zeF5i1CKQAKHDEG1H75SpBhX6s3Ka1
iPrUbvAnt08zHEym/Ge98Oid0V5jasE0hbUyEIyIQeD0+3I0E6wd5T1Em0hXo9GwymzfM+8+cchp
ST1OR7ykEk1AWx2ieH6P+fX62OFsg70DH7FNj/WcxlO7qXXBDBHJpkLHUNJxuYI7vXqKKWqdVaqR
mSk6PLw9wa83J1zrQiDmIWUEb5xzhm3WCBJ3GTUlEJRj0TTGoHbbeHj1wUT456GgGwcMJcaDFNi5
Bc9c0Xr06NiW0E91I9JUBsNhZjp0n8KUiHfEp7ad8RL7QDfqkQ98OZpnAHmcreXWyk+HBg58VaSv
JmhV7JBPIZcm6Ly2WffYVlF0AsP9na+8NC4O3mYTDr1MJN8vx+0GyL4i3ZZlJFpyO/pS3E/pmu7Q
Mnqq29AeOhHigxds5X+f3gw0xZDChgcssLOBuT+smy2vLNkwTKdgbNZTSJwTkGuSqK6/PdjFr8yA
yyawwQSa+AwRi2qvTp2ZZWnw/ILs5AKD2k/r7xu33KOXqD92FC1bdK3eE8y4sGFBBt+g2cDX4406
W9d4HkOwdzyE3YkPEFk7RgeNwPrUDX77zha6OBQ03KAhh/sLR+TlUlqR4BblZpvRLAKRDjKTiTew
+1j33TvH8NJ8QpUAFS086yAon988WiAS9JQEhBOyqlAcNYfeGxWEhMPg8xj14WEJE7eDetz4zn59
fcMCbLzdsBgYdJZzK/DK14OGPDj2q4tRzqG1v+99E8Cfsk4+CmbmT2/vnAvISwwYwwci2yQ7oWP2
claNtJAzgJsHvDi75S6qzFw0RiM9MjDmqoIGjTqUK0+tNNOu9ka6d614T6j5P67c2e1A4GMC5Dik
y8GVPnu9ED9bKAfULdDj1XC9Iux8ctQ2v/jaE1tCox3VqZpBcTsf1xopLSpymu0SiPldQacFLeC3
J+XSIkBjF6sP9ggFvu/lnKxLlzVs9NtSot59BFlW7QmgGXsJuOPOpN17sjevH2+83KD3x3hcUfg6
X/QaGCgtGe1KKkeau7qfroFy8N85PxcetI2OCmECPKYwV9y++i/Em2rtGmVz25a+GRD1t0T+Vqse
PiZVCiLqCue6wdPz09tTeeHQghzpQ3dwIweAIPdyULSjpwQFhbZcaz0VKpujY0xVtTe16t6BEV7c
yv9dQxQTiV109oEeLM9WAOi7Mq7Z597ByiMaR1MAydPdwG6jOobQRtyrNDCfVbQOhZShek889NJS
/v0bznYyCz0WTZbie2coBqGAIrub2pPhv19Qm9s6hJmBJ4R6yjk6k8D0eEETpMRYaY7Cn2N5UqEZ
DkZZ9jypCJ44ohnrb3gU35NLvnQ6MMObWh+8nSE6+3JJQYpccV+Iruxk7G440UBOLvUA9GDff7ce
EGRvb6GL40GAJwVaGsIq4XZZ/7VveQ9WvicHKM76cgFvrJ+KxGvS/ZgAjeM2Cd63x7vASUU+l+AV
xUtDcDVua/zXgGBoMn9JZFdWrezrU7NgpEKFSXWzTKm4G+bIPhoDfE4HCxvAxSfAxqLGW9M8jMes
ZKpNrlrXhF/e/l0XtxY0zSDhGWLJz8XvXJdEvIKmJCxISPPdc6CUe5B1fieUuDjb8NEGZhsvH+rw
Lz++drNF1TdEWLii7s+pp+6bYAI0DZXdWxi0v6fOc+FWgqELJDIg74TW8DkUvk61TsaYtCV8T+kp
dM7ugWtK0C9D0OZXNnlYyaDGf/1KRKKgv2ALJ9BMDs9lSVfdBDHKVV1pur76TRLRfAYparnrg3k9
LTEIue88Ka8vp/9GBKcapkeI7M9Zo3U704EvtSpJYgVEd5P4YywpmmbZSgoOZHfRSWzvZbFo2AUE
GMoWuNe3d9CrsGb7DVBHTTenWzCNzja2HcZYiMXDxvZJChGrNbtq4o3pNqLT3kkW7jO/zwqhpftX
ITmMDF4GphwKD/gBZ7sKAJrIVsJAhxzG2kdnNSuBRDV5v0ywgBrj9+TAX+3ibTwQtuA8j3vqVVSD
J3Rhy9oq+NyE4kdWp73cERRRn1doq+oiXIf3HDRe7WOMuFGPNzsU4LbPRRbmlgL+gwoNyCsjbOdI
au7HGuhUDsuda2AbyR0AlOSdK+HV67oNCvA7gSITEuVzy23uxi6DBJz6P9ydyXLcSJpuX6Us98jG
PFzr6gWGiCApDmJEUMMGRkok5nnG098DZlaXAqQxrmp5F23daqXohMPd4f/wnc/rSjO3LYs0TUHP
Ehf9NNx+vHbee77l+80oS8PiW8C6IKv0R+ReZIhpZWtCVmU7gGGSaSuz2G7JFSbfcyb3zLivG+Pk
bsgzgg8m/cVGBRi0WjpFTycp/cClJxijft+Ss6YOZmH6ncaDAh5tTpoH6nuxV5WB+YWEQk6yv/eD
TyEN2DQjBCQ9Q2LSfRhKvmmnMq1O/8FpgkBquSmS6CFjcHpmkvNT+lD3C88si3wnUEDzSBzgcW9R
7gnnqT/Dy3tvdVNDJVnGfW75DJ+OF1hVm6lDVXrlUE2ONqXhZhRC9QpaXQL1Kj6ni32LNOEd8DVc
xG5IevhfpwOWekYPVNaWnj+olJpFf77jchGMVz5mVbfGpM+tV0+h8q0VZOMmFvPsTpf72rezelY/
lw1Zq9+fcviaC2ht0WVim3f6G/VtWfVN7pceRreZZzVFucvyMvRAckkbo8ZV/ePl/85Ok8BvYEiB
+Q9aptWFizKFkgfiwJTHSrTr6vYJ+/jAM2HlbD4e6c1nnvscunjCIJBu5PJWI82qH6qBTJ9EzG25
sXUxUp5h5J1DG779FizrB/4Wr3TJT6zWbDDg0YLPV+UleSluaPEFJK0owqU5p8AWNTozK99QLggZ
znGp3kZ7S56X6JqTBFEYsM/Td4fJuVUYg1J5Cj1IhLcJ3ZiGEbotJKveKztVv2iLofPkkHuO2lrl
bVh1zVdCpHPeum/fKh6IChkpFNLspDVPOxlI34t0YgIIMP2dMA7ji0W2/W5otao7s2LfHYt7JUE2
RX7YjqdPTbeRSQKDscxKbO10VEDtSvFsj9OUeB8vofeGQkpp4RcuITVak9XyTiuL2dQqT5wa1WWJ
pReynx0TqYrPnM5vF+uyCxFcQhAGVbk+iWiPUBC3WLzKMZkbm0IwmpCwCcrgzOy9yQWzZuDHS0wf
zl98D05nD41YNahdjGtUPT00rX4QSF+6cx83nqZjMT0rVJyMpeuwEqrkzJZ8bz55RFITC4OHD+7p
4E0hKlM485SDkFqbmq6MC9qQo11Sz+WZod5+Zl8dADEnZ/9zl1g9J2lDqaQvtvaMWGs3aSnqdxM3
J080/JKOWmIkjfYaqz5TY3p3Txr0yvxr3FUeT9arUExwUqWDnDNhqPrgIstMaSPnZbPJMZ10QRzW
F1lsWXxh2no/q7X5mGNNfe5kf2dJEeiRweFOSDZknQKf1QDMcJLX2H10uoPyTLzM4tI4M8/vjsLN
0ADUrPNWV/Oc4YEQEpvX3kQPlUuBr70qKGl//+2NuIAXFqUoA5FzOV04gEclPo1V7WHNlW/Lfgo9
DOpke8yl8cwHSudHnV6TUBMTzBC4Uf3hdD0dqhAtKTArmQ1SpbVnprhwBo2SP4/sJ9scgeOc2ZHv
DojJs8gzUKFZA2NCc5RoAjVqekpgOA7Ip9000X7SQojAUEvSMy/snT24nJsAxSDHIGlafRbxW6be
nxUNeIRAcaJcE0l4pKIzMalnNsN7a0PDqFV9/TAA/j2dSqRSxphamGLUzPZnacDoy7X0mILMx6vj
vXG4UBMyAGzRwYidjoMNHCScJIC725qmZ/ntDVrPc/Zo783bqxkmO8qgOLgapCOWFQJ/qL0htGDE
0hqwCYxudrWcLf7x87xzduHYtVhTcKvgwVZnSCNpbV+PJaZvqrIY+8LXw26BxtY+Gq+BzetOF/W/
zYNk2VMTILeIJIb4ZHn+X5I1OGqFZR8PjSdlBO1WPdQ7lKh35dRIZ75178wk54BoLmbJXJ3WfACJ
imA+WHnjwa7oL4cEJ7sYnbAzmNW5gOKdlcE0AgUyFhgBxcDTh6IHKk+4OjVeimfLHT0nhq22Wn9m
nb+zg/miSdxJYHZa2trCU8/hfY2zyjpPk8mLwyLc5aVcY65Aqw9p5P/gBkQxl1QwKFkOw3X1WPYb
RcKoovWKEIl3J46GXeXcAOMsHP/KN/zXj/H/BM/F3V8HX/M//82ffxTlROEnbFd//J/r6EddNMVL
+9/LP/vf/+z0H/3Pbfmc79v6+bm9fizX/+XJP+Tn/z2++9g+nvzBy9uonT53z/V0/9yQc3wdhN90
+S//X//yH8+vP+Uwlc///ONH0eXt8tOCqMj/+PuvLn7+8w+SKL/syuXn//2XN48Z/+7mefiH85g+
/yzy6PHNv3t+bNrlR8h/LhEG+WOw3/jlsFGH59e/0cw/SbQu1Pflm8iN7o9/5EXdhv/8Q5DMP6FL
0esiAwMgi7wE4k3Rvf6dLP9JysPkxglUBok7zMd/zcDJu/r3u/tH3mV3RZS3zT//ON1opAEX4A7H
IkV3kEWUV05Xf2EabUCjvn+flU8wInTxS1icWfqnR9XfQ/Cc/MaQwUggnw4h1IgYQnX075VI9OLy
Kz3OyM0fpeDQ9upvfSj/GosaIvTYJQf2JhellfFgKrnm32PUaPcIkTI61lQt3szBuW/yO49FPMdN
lU/KQm5cnRs+X9BAxGH8HoM2R1CPZfpVR80oW8SRkXTmuU4PqdfnIt9B6IgBBEzwNVnEgPBdFljM
7EOz9/T6ViGH+cvS/XthfLQQlkwpOKnF+Y1TEOe907c0tEmYj6gs9qUvfjLlGzEA+Nid476sn2MZ
hVYgEiksO4tpOx1FaoIFiBiE+wbSGD0Xm4o7zJknWX7Gv29niycsYxC30HEEt0Nec4nkUsnzFuLs
vk+Pk1rtQ0wzCyn5sSRxPp6zd5/ml5FWT9PUvWZkNKPvJb2/qMPZCVr5zItfrzIehvIaFWqKEQsH
cXU/QrEidVZah3sLMZE5aVdahBoUH75WknYh2viPn2h9HGhUBxY8OLVYrtHUxk/fDy2nxHaKHOzH
UPYSaysb+Bud6zV6bxAW2MIm5LvLx/B0kC5EaCvWLGbc0V8EeTdr8TEazvnGvn050GJki/42Ui8S
V/LTUfisk0OmgL2vWi0+qBJkhNDw6W7/eMbeHYa7Hkc8yJ83p5s4LpAHUwv3Jrf+aaZ9VzKKcwHH
ezNG0nn5VoBgI9Nw+iwNHRI9Qi+2P5fLLr0J0+iuD38vwbBsHK7h1Lssrlxcx9/EadWsz8hvor2U
OjTRSKhPhenM5nxnusggkoOExEQP3Wts/MsVMqn1IoROEO2VgD7kNilugvycH/y5MVZ7JmzSyKK5
g9lS0505jXgvnkHVnRtBOX0fE4WdNgS3th9ak5CC9pQWIoL72yuLqVqy8MC6OGVWp8vQ9MVgZl20
R+u7i2kID/MzDTDvP8a/R1gOn19eRjvGRUbjLyNwuDRi4IT5fzJROMhDUaLbhH6I0xG0EHfuGp/s
fQfJKJhR3wjnkqvvPsS/h3gtBv7yEAHYZCGMpmhv3ZomFIX8XMfMuwNA8MNEmIQ8bZKnzwBtpwmi
RIr2pr7P6eHWo3NM4ndHAH5IXg8kIe4ppyPMWGlF46BF+0DHxKqrskdBrvznj5fT8kNOP4vsbpoQ
ierBP2tr89q27EIuFpgKRcWNr8ROKlxNneIU47n04btP88tAy2H2ywuRcgGb6t5gvmhzUczSzv6j
IRZHiSVwA1O6ziWjyufEnbN4rxbNDd2GNyO2yx9P12swezpfmHMQ7+IDhdUx35DTx9CLbnFUSZp9
kPfGczML/V5C5g+HRFGQMWuLTrqvtPmlhAH7dUJH8YgaGaiG2sfXOhZK91GQRJe1MgUgVyZBye0i
7v0f5lhVGS63BZJ0BPnVdefH4ssIDOUHlAMkvdRPw+sBeG7H90QCJVObRuzbYd2jlUvlRj2A4imA
VKRC/lknOXNNvw1/RjSpIKzOcLuwk7Q0E9Ddkzo6mKdQ27AiKb/x6zEFfq/M6v1cZeG12aB6teeR
ViGqaBpyMjOtUZfKyCQy4BjyELlqEgJ1t7pR8xFz+3NmE3YWXycTCSX/J0gvhHUC2gUqKObLxy/h
ze2HlDqREx1GS2+yvm6QyEBP5FEU93saQm6m8r5QtZdZnqBr7Dlzfgu/yOcPmCVXLcwqF3mBvm6M
m6MoCQHQiAwm2ga6CaE+swVfs1kna4qqNauWdcW9hxT3snV+2RpiiaoMwkB0MEE9JTjwpuU33RyU
n8Xkt40Duki8F5SaDjxtVGrJ1tEbXdZxGL9kURLcdVbFRxNV5yLUEaa0PnZB38T01KvGg9/6YWXT
Z1n89E05u4MYVb60HSJGuZm771MmD5YNo0ABFaSNtB5inlRStgD3VNp5rCX3emUBngDqIU04kI7B
VaDJ2WczscajGZpK6ACqxmZVC5U89QQ/l3O7Tsr8OqhzesPTTEq07Rghfrc7PsHnctWrwijvRyZQ
pkpH7onQjgD4dPIARgBrrfroIJjldI1hvIr6qqtB0iCosaMhbb/rRkNVzS9Ep0XqeA984UcwVIMX
WmhFP16ar20rp++SmxKtHUsDKaWfN79OWVhdVRXJIRGTcoNqKMBP1Td3wkQ9sWil4Ap/5sShU0PZ
1yVaoW5SiqMiIvuxR7VrvAb/ppsawtql35SiMxepsLfKINxY4LrIyA94U/vpRgBkc634crdBGiSB
stGmS06kwm2Gbr7uU8NywwGDezVulXNn4BLDnj7jK1CegAC/AEpcq/WK7DCorVYSD5axODtYhdq+
9CbWVDbKS/kqKhbz37KfLxSpRvUL7UP9PChT3O9qsc1vA0KJQ25OWAzo83Q3J3n4QLJPOjRTidZ4
CiR9cqZiKBHxQcZ3psSgxuWUfSEdpnioPmsIKQvboMEL3VctoY2ufCBfnRWYz3RBjl/DuoGgQMAX
oeGEmuHoZtiJTihUVXoLkA+6XCQKMAbYA8EzdCHri5DE1l3YdGi8xRiOi91nRvJV7qPqxzQKPiyu
shQfKk0R9wOi3Gs56aDt9Tq0bz9NoE39bgAhk8clGqLHAHsATp/TZQ1eopRFBWtseDzBBcey5mpy
FHz+eLm+9hudvkrqznRhkVYiIHpzmxSRsAuUlvKD75eSXQ2d/smn1dctA3GXdGLqZJaXTVgA+nLU
8nlqx9sh83MnaiYUmeGg3TWs+M3Hv9WbqwLxGVGtypMvDibyKodSUGjQMmXID4s56qZuC82b5+wc
3v/1U33y7K+odp1zgwCNQ34VPgEMk0JdKotDmtXNVaiL/o0pBPrOXMKPckr2LYK8T1JgqN6Qgl+Z
BRzNKFsBsgNx5pFGHRHizTmQILmyB0CyO0kUQF9lyb3ZyDGk1THb6bqv7bomD3e90KPl1KoK5tEC
KwPG6fFFjZwG3saZgGq5Tb15Nr6PuDCQTGSTni6fwAy0ymiq4jBUAZp33RCcRkVmbyTaubak5YBd
D8XkkRhgFUEEXx3AsDnUXq3m4mDqbXxl+fEiTxcte0QiuwHwYjiQPJKDhUW4U5JIvvjNxcJbxCmU
JCUcX1Juq6BLB2DnT3pbHriACdjajf6NGEbdmWzlK/t7/ZSL5x47kVYFkranE1qWkdiUVlsdACGG
ztCGtGYmczt7SaWHW/Tl7QYbMPE+yODI+b50XSux5PSSKuxkugrpRp0yuxxBGqTtKNtzEhkvkWDF
dFlW8Ei4LSITzzLM0ESaAEewFu7H8/Tm0kSowkInU8B1n2rhakUIQpYLedRXB2vsZkfSajgTohU4
WqPt2xIOgiy0ZybttMGFT/PrkOZfw2IJuHo1oUIfjaXN1QEHesWW4Q/twM0o3iDBIvCFzrAhS+r2
lAAk/v2HRaZJXQUpBwmF1dtq0dLLANfqg5Vkkm36renbzTwj4Kzz0k1EtdsXJtCIj0d9c27xvAb5
bFxdSDWCBz5dIyJGhwhFlPpAm2XrTCM+CaAOtDNfhrdbm2CNAiiCJso48rpdV4IT2JYsrkMwxrFr
jOETdFcYDQM14I+f5+2SoRuBZ8LQhf1FOfH0ebqg6Us91JQDsnSBgCH2Pb6s83YSMt2hBA5KQlCC
M4tm1fu9rJrFsH2pJnKfo8q3WqhyYHaiPhTCIY7o5VQF7aLps9i2/MbV2+GytcwrCoGHWq7gW5gV
uC6NnkS1tNGRnrnpvH2hS6uZatHsTZiPGe/pBNRKo0awGIUD5eHElWIDZGL3e0rf1+cluc6a0RbM
M3nw00FSRcxoeIqDY21UlqcDv0EPHkSuUtBW18d+sP34rb69MRPmv1aKiKLwf1mruMxJNQVRa41D
E+nfi0rZBj7wH3zdP4/+HsgkdMTczofOhjEh2aEmb5LkXDP2sgFPj1OaGNmg9JTS0kfX+elDk/Qg
wEOMdIADpTm5PM2XE9cTcosFGvfCEM98JVbdNcssL52D+hJfURvDkOZ0wCzn88XX0jyEkThJbjjL
8recEttdI88xWFASw/fqNFNxxSxVmx1BLoaQ4nmq/mz57p9LT737+xhUIdhcMg0I6wrbZOhR5feD
degaCwxFq8dFc91YC2q3Sbv+0E3JFLlVCGvJnjuqME5XNaYKf65OOseHpPRwZlm8udUzQ/Q8ko+j
KrfU8k9nqG/ASI1jbB0ApbUb6CaNV3EDhEyCpc11VxvqLekn4SoL4/m6UQjzS+jHXz7+Ld7uOARf
3CKMpdGEevhq82dVOvaGVloHfYRZgSJdcOZUevl4EG3Zt6erj5oW1+ellUVeXExOH3WqxTqNfDU7
4h7RT/bQZ+w3M253ZT1LYHnSvr0QJyyDtq3aqYOTVAb4z6zJC6pHUYzcJzP7J7HEks5RaXIOXFMd
rBR8+SsnxyxvxbTAq1Gpk68zkCfQB1050IgsaQGsHN037wgR8y9lWAMjI/uNoe8gj407aWNyFxMa
3coz+k3QIFNHGC5EPbqMOGwg1/jCA4E8yMw4aqxvmVT3cJW6impjQRte5gpJJdyr9SwfC2vOyDFZ
uSgAN/dzAnC/7AI3FwEPbpo4Uia7TCzrdpIrPAg4mwTdCcviPhUr8efHU/7OegeeQLMpwjcdBcLa
BwcOst70VVseA0vrNiCfwFfMipDCtjNB3cZW5tBMVOyMOL7Uegy9g7hMjpXfniuavF1hi2cNK5wq
EHrZNXygqEAKllIZH0UjDa7oIAY1q+r1uUP27W5iGGI34OKvfa2r80bUGhFgsh8fh8CIdxXc0avA
0DMySHFCltBPdr4JHzICQXQvdUt3Sac27m9O+lLGR1FHMgKDRKqEqy3tR9bAHEjC/TDZoTPd0D85
ViB4bAO0krrLt/K5SuGyP3/dWa8jkozhwbmKc5Kc7iwxbqVSLVThvnspvhdHdR+SmTo3yJt75aoo
vTok1Eo2e8jhwd7vPV+wdeWLf0uoAQzayM9c6VaG23w3lrIxZxL5d7QP4lqHPA7KglrJwn39kyvA
NDpTuanzi/GpuJCfyKyFhROCQPvC9V0ERn8uFF6Jlv4e/5di8uoVAvGODWmgmGz19hzaxr24yW6r
jfxpvM7OKIReY5hfX9660rcKiNsqK0fLpNLnXt8elJ2s2taX/lZxVSfYPd3fzc7kim7hlpfqVT3a
xV6+muwzCYnXJfnmd/ilvLU6mg2js+IhGqM99rDbcaNvZzeyD2TG3ejZhwF3Hx3vfhjbwb2BbvrE
merfm456Juf7NjWw1Dx/Ke6sZh09O7n1QWEmnlK322a7ctNsi+vkWrvxD4b349vlznCpjun36XWy
kXfFpt5CObXPnJryMuNvZuOX32O10lNJmoec9Nd+cvytfzk9N1h06M6MaM0zHEInN/dSr9ymKOFz
OzPt4jbYnBNevDsbMCq4GvA/RB6rOG4Moc8gr4n310/ZZbqRrqQvwWj3O1BGLqZ+TubmTuqYXncV
uMBJ7c7+POzCS/Fqd2Z1LIfmyXRwoiwt0ogUSfZCBjk9XQo/1dW50KMjVgDWNb0P43EYa/EmK6yD
Mo11fSbUemc8Sm9IMcGAEAGscwsliv2kmMfomCUSLrNh0O9meQk5NHHcwJA+V0B+e9oQcIlYZ5HR
oHmAHNjpA5I5FcYGDNZxRCu+m5q2d7pGDTzoGrrT5BWIzHngNgFcD2KwlUIhNxVX8Hscv80idEYQ
AvsB5dNFGAQhDE1VOVO6fXP2vv6GXNhJmZGgW09JrhphR8EhPpoSrwDsOd8VhneI6dVdmwAyB59c
HfPo96t7jMxLp4OLrCidc+svaqVVsTKb8ZFKQLgbyCZsODfP9Ye8Ex0xDG5CFH64GZJ5PX0FMCFH
JMQ6vSeAx7a62EoIb6dpo3FF3wZdpGygvyuAZfX60wQI51ILYsPNQ1FxBxp9znzC199TvqFECfT6
UM/kA7Ru2KyksaqFPE+OUWbdjsn0osPa1P3gm2/EN03RP318Y1gebrXBaO+BckUPOxLRda+HydXf
iIoiOQ6zVl7pQqDdC+b8lcqQdObB3mYNF4EVjrtgL0i/qqut3Aa+lmWNnB+12fqeBGJ7Zw1GehOj
bnNqqRk8yVeGi6yV8HQzI9377eckNUTSF2EAYrq1GNYE8B0ltAgcodIjbqiprJSiDuYo0871HqKQ
fzOpaAEUKpWvrqtvxFZ6KRfxbPn1sWSLljuxB9MkmpVqK0XcZF6pCgnsuVwZvs/apIhbX6DSY1dd
XDzmRRp3V4afptl2iHo5c8u5zCD1loW2l8wquJskYQ48XZnljaIXKbXXaKgPgywUXi92oeIJap5i
/cObcOVaFx+lfsCfJyUp3UtlreLz0IWPY+K3pR0hccEEIyP+s3MDPyL2MiGOC+0l+mYV3dRtjYGe
xoH055MpdyrVXSyD7kZg1k95kFiRg6AZozpdqWsMbYzhk1Lm1rBETtM9xNFusntyufdWHiuHlHwS
9F3I8McGtT/ezpriIlzq/EsRfmBrazxaY1eqhoWHopWt7vRDauxhL1fXhtZp5iaMGyi6Yyf7yjXc
zEywNXLNu6lc1I5L5ZYSBTHrhdF18mVAAelQVIL/QqYzGSiPdiKY7Urov85SRxF9RjLhdUUnzrQg
GmOGxAETUk+kw2qwS3HphhE71DbbRCqHEuQWbFlHhFsEK7WdQjIJxWBsLVwVwBBE3A1jKZnm2zpI
hG+V2YoYhatS39FvVikwRkZtMiFrxjIFbE2pNJcGglC2CYFV0aXWgC8W6sovM3AQ2cOHa+J4573p
d0JVUIYuG1xG7NwSIUeZVpnkUMZRwLpJqKe42/Z1/oWTGq8TQPnwxc1eEmj7puhg2i2a1Ss/D6yn
iDrZk4/4+3qaAnREplUX8CyFIK9scchmFUsB2Ye0qWrRRQRvkPbZTI2OfMXkzO5TExS1ZfTKjUW0
nOPRUpCEZGHk31KQ3Zu2oAgojuMC07K0y6AWosNsSa0TaNHoyrOqBc4Y+vPkysN4w+YTy1sdbw4F
+xYFpnhUGAlwzqyO7i16FPayGMati+QpuAznPLumM256jGfMYtCTj5m5i7VuFu1GMJTYDroJqriU
Z8+mlgE1HilbHvA5wvZHNIPwc8vG+9YlvvGt7MzqDs5++tx1afqpxqSDeClQi6tRrGRw9noTPFVt
E3yhB0PQXbPMxbuZpmY4u010VAc12UppVaRurdD56ZBgyx6MQu2uKn0Kt4gTQpib8hCaJKHFKHOq
ppweClisOVOUzLpTh2qT2FCG9cvJmiiVo4Osv8RNWd0XiSx+r5raqvn2R/V9VdcGXPKGrANM6F67
hs5Yt05szuGmVHXQAnGrevXUJscJGAY8hWgQbCHH1ek2kmYptjU6ERlBH6LvuWDqt8GcB095pHfs
fUFX0ss0iZYXbeF5YepffW5/NVceQSLbLMzjd9pCSM7O5ljaA5h5bFvSVLeoWUhF5foCiCs7GIvp
Z2Va7VWPb9rObAamYapCwEZJ4A59hEPXIOo/w3oh7oZFp3wRlXm45XWw8gKqK5o3YtEW2kVQKA8R
f9e4lghn0YlSvTvMI3mLAxBpaO9Na80/RymRbjvTSn8GkIcFO9XLcm8FqXEQ/WZ+MrRRpZEBm16n
zft0OwVG4AWqklOLq8r5pdeAI2fCDSYhFxZeL7tE9ZufOuVgFzNDQlhuv18CGM8VCMwOXJnSmso1
VF5zIpD2q8ssUVuRfFVU00dhSsAux6DHoE02J/FF7iv/jtvasMfyZXrIpGq6tHLSD7YwgLGzRwox
1AvCanqOTQuISQBRwGfKOfXxYxoFB0EMzCVYwxGGFUVViXj0aXiA4qWjJpxxkYy5htYDEzeT6JM4
xIXk8u5y047MVv1SS5o/ncnTv40WyaBQB+NGTmaBjM7qrqqquENYnVQfZRnrC+Cf+uehVR8zS6lv
NKsSvaIucowm82gbA+RxMb0ZnQHmkcf3kPegGy3EVdn/5Dd+f61j4rPj/1/Zi+MPgGl/3JGkK7Yl
XenbHgcHb1Bn82IS+vE+qxX9QqWadeZS8vb6s2SGkcZAHkPHtCYsxAuHabK0+oiiNrWTqbAcjDc6
jMt07UxiYbnfnN60fh3qzU3LklG0guetj1MXYsUeDZprzbN1JoB554GUpW5BiV8jrbrGjYyiGk65
qOVHXygfh97qbgPTrBxFELSXj29U7zwPbXdIBLTX5up1wbmkvb4LIr041i2iopFiEmBnNd3+9ihc
o5ZbOTcqKkyr7EDkx2al90F5DEfO2Tb1+YDr0rmkz9sYBz0Wt2CL0uGr2IZ390s/FvQdQaqSqTr6
epNdBo0G4RVmoMuphNljKlgY9PXTrgu0cwHna0VptSwAbVB3oKdJl9R122o96koS4CZwTEiEAxUG
nLML1TzwEujrgysWhplRXm4x0kC1zm0NC9cJ9xQlK50UH+LbxgcSBEtdTu1Bo1wmJsb8yDWuuZiM
xug3+SAFqk19uC62aaa1txY3EMNlQjpaAIc6OqZBm08OyEqOVslgH1C4h2WC2lQXOLqbNHHkkUq4
3fpS8LnTU/33VJkL8w0RLW195F05xpiL0/mfRKxTSqWvHqBvJk4Bhs8pW5rbPl5LK6zJMgyB5KsM
jsL+YrF8OsxctFo7yX7/UNjfXWwN7dkuHMMp7Rc0ws7ZRrX1XlwPt1q7ul5G/ogT2oPoaLbscF9z
Ik/wONAZK/YuRTvafPyE6/TFMiLlWxrSdPYly+r0AbkNkNHEc/NBL63bVuF6rpTxU5p0z0JTnCmw
rff/eiz5dCyAEimMEaF/6LNPqvYjig8fP8trQezXnbEeYJWEkqWB2sjI9F1ZNs5idusCKXYvnjBa
sU1bcu5DZ8v3xZU3oZ24on0mObrOCxDCiRT2EcMt8wk+arVaSMMWei4r4zGp4GSB+y4mihcT+COn
TOTmUkpKGmXLPMZEMSkiuaRFdjJCWjbFVPUIHLTbVGzm/EwkK60Oq9ffi/OdCzFtKcBk12mROgox
GaimI44q49dOajsbz5zcM4Rwvugq1QeSq/j3RhEp1OytFrDHQpkVmuF2ykt901l1fVtV/edBatJP
7VS3Ll4fgYsfRHL/8TtcrZHXXxUl7dJPIKGykVZTOBNkcrXTx6M1G5icThWde9jFuR+Pslr1bGWU
JIsGGu4UNME1kalRe0XI+s44Tly4P0eZIDpJ2XROQqpl5+vD30rhv4Wmd3+twZWydfXH/1+Frovq
+b/+JSN9I3T99Nj2K4Xr8g/+UrjKi4wV6xw4fnQYooZk3f6lcJXFP2mRgfYC+BsUMQKQ/1W4on3l
7RELLhdL6kfLJvxb4Kppf9IasZQOEacSWv2evlV9BcP/+zhB3EqDCZ0djG4txebXeuUv3/hkNKbc
wHvQRfiWv+AsaH3LiWxntwi6baoIwXOSY+OL4c9ofvMxruo8c+rGa7FqKnUjWXhs6PWMY6IgCTWN
TLEexN6klPM2nmExLt35NNnTqWqInlTI0IALfC1z17eq4ptPirNDr0cK7pJ2LANNVdfLlUfLKZW5
hMs6SfRJLDZ0o/nyldImOkVoXHwPzFqL4Ww6jz9GtaiFLQmrtrVxf23wxsX3hLvAMExk47GfI7LS
8H/2iiqSNkmoiphtjHDXHaiK8VclNVWiBr2nstRgOQZBUQlhmyi9oDym0bi0pY06DgwzSARxJw+J
cOlL1Iy1ZpjvesvPX5o5xO0LA2HX76vx3iBQ/Oxr2BG74iw34yZT5PQxSwqz+zJJHY4lSida18Cg
pxtNBrpjD7E6PUzTqIXe2AF6tKwkyjZRbUrfplxDC6qjm7A2Ve7PX/FbKrFrsfKSdFVT68jEBMKe
hKtU61Lvx/UInHYtAQdojZ81hqQBhZJQpSm+jLRrg2bjwKYBWOVsy+vuJdSC6CFQGcaj7V5PnLwx
BMPBwgjTj1QchGsptIz5Mp7q4DiVKlkJKxvmLz0e5dTku1Ab7c5s5syNAqlrnZQEwUMrxmPg1BQk
8GnvTdySjVinLlHq+GdeRo3it446o+kD3RmC6ZiAzJaOP+fGxTDhy+AEfSz9JMOuXCqlQEFnkMgf
OX2fdDcNKEx5W8k8Dq9X0QpbHfxR25Rz313SyN+VTu13WCQlfjTg2ytnve+2jaFR8q/bst71RSd9
xbeiojnTqOn4F+QeExVhMjyp7LLF7agqLFfEOe0TxnqklFDG8zv0RhVgRK4b05MCq+WrWsfgIBuz
GJ/UUkx7W1JbAQWiqoaR29Ic6zvYUbCU6imaFUfu8vxTzaUudMOoqT6ruJJ8wf14aVlIteTn4JPt
c0Ly7Uesn/UQ5HMslrwqrKq9fshbe4Ax+LXtk2ixj1vum5OxvHpc4rLSxkuvpq5ddMIXTAUTfden
XfCCz+cwbeliynR3UJoouR3FBBkNdg05NldjOW3B4WaWgyki3be6XIcPPhZpjROrsV9vgxonNZvm
+fmhrOMYDiddEoQcQC0w767rIXSAl0MgFRK1o00aZmhLEDy0n5o4HWjrDAas3dFOtN/pzqBCbda1
72JWqIZOWdZ+c43UA4+NQGzMbBvGYphdAgTO1YsgKLr6As1nFm+aFF85J5NHrd2mMbXg22nAOXw3
GGRynAYFR+lIQojdkFpj9ebUqTVrYGCNYHDrik6frWASJDmlZY25U8nNPF6OUkgNcyrYyeJMk5Mb
lVH/2azNQroElZhqOxys1GE/ggWTvjemHEteGLUqJpnpYtdU1XPztWYhqCRuhn6EMIf3jCNPcY3X
LrmP2HRKPU7qmBwlL+gWAY3mfw4GGeNd7ip4ccptbQ2fOvwKpC0INDW8SbidvrT6SDo3TCwQzPmY
0pmhRInSbHt9Fh9oc7ZAtCRl/CNpRqPdDAvVxTWUQgmeuHiq3+tiDn72Xav8X/bOrDduJNvWf6Vx
31ngEJxemcxJqdmSZfuFkDxwZpBBBqdff750VZ+2ZV8L5+E+XOAADXcVynYqOUTE3nutbxHNRhze
NmvQ7lxCaFzDzUgF/h7/t4hhQKYtXBnLcPf4assnnC0ezeaM3k+kAi998mu77y61Zeb+tmnd4amp
k2qhB6rEEg2jRkY69/IcoO4WQbkREuvNFiuGl97ZC9RWj6Y3KRPd+kJSIqEI48R2gjJ50jpuA3e1
cSbkzsNKel+/0ZhVZFyZ+FjORjBV7u3KTC4GaTVOxMf2T50gYMyZyiHZKtn1PnWXJB8psQTtlX4g
mi1SLuGYcTIn2tr6mSfzHW1QQnJ0ZRVHwzT8b2Q4zN4mLxLHIrWNVfyYeFnobF3mdukmTzLCz/q+
HGkBi87fBiGGoE3QtgT3pmQP51wfj/Bp1YjgA/lWJKAY2JlelNkmisWD0OlY2TTs6Msmw3rI8lKF
x1G2w+dedRpry9CtD4aVJA+9HwT9oQ6Cj4Yvk0jUolj3VZZ6F2uiphdXy/REojmJWEWvEyxPNjNQ
OcsHRVbl1dT39TfdLWGwN7NmOQwGhttNwkd8bgu3/TYbs4lKCmMOm8lUMZgE/8RONhFdh1q/SudP
LN+gV30e0Q/uIKzpwSis4H5Fvf4UdFYvCViZ9a0vhCKEfk2mJ7qhklJcaJOFWOFm8mvuS4S7tDqu
pAEZm8Ukom2nOs9bGZwUM5Hj5WLbsUVR05AKO+6Fqtx3xBoiFavHUiKkdSvg1F1jeLhQEPB/HBGZ
+BAwkuy57PXKKL8tiK5cy1D2uyAJLLEZ29kREcvR+o3vM6oTk6Iw3GOsCcRlgqyri5cmo9UWNGq+
yRTchq1HtA+PP33/T8xzxyZeBUm/EVAgnNyukWX5JpsQ0P/d3vrfQ/H/wXv4p0Px4Tkf8p+oL+ff
//eZ2PCtvzwbRiyWZ07EZxL730diwxd/CVCB34GBSE+QjP33mZjjsoku+CxCxlPGyZcq/p8zMTwY
2mDnsJ7zNJ7f4/5PmC8/T2SBvdHr4kjO8JuBKP937l/8cCJeA9Z00sdZ88Zxgporab4S8xse5ZLT
jT731a9m2K+kXk3msh85RpRvlG4/t0j+/SMIy4WUxbD0dY1tF10pVaf8bcrkjffJQRmYNdbWLpM3
+K0/l6J/fxIStbOoCwEoFcrPX9Zlqp6Q5Olta8vqYrNd3RiVS/3G9/n1knJRXaCMaAnOetZXTZGM
nBHJNExsjbE0icRczH7TSZn2UWEOptiRijIcOhaBa2/W7tM4S/utHtC5pv5PnXP+ojBV6Jni7gJL
88ucPfSbDkmlLbaLQtDber13VZEsGc9VX+9nUL0bx0yMww+P/D8V8Y/UGNqkv3wsG+rZZQJjg/v5
urdGqHTSVaZyt2bTFpzUsjwzjxwuGIkQH9GG25CcufRI6CUh61nYgSxJTHfJSWwt0TANZ3LOaiJb
HMvKvaRPUZEvP3rdM0HrDPAqmULuKVTonDprZebSMgVcyJZtbOCMDuOhiLYIg7VlYcyJ/dWyhr0K
MvFgBsAN9rk7o0pU5AqKL8hqDcZArdEQ7EqexWPm5MUHblZBQeOIl6DsILYt6ISGA3megsNiF3r3
6RLmn1Z/dr27wc2q+lGUM2Lp0F264kCypPcxdZdEXDtVmNHOFWQPC3QA4w6wmPV9W3L6yBzq8cmf
MpDy6GfC9jrRlY3f32/68ymueIS9oa19KCoheO0yomUk48l1y1RWP3tdYX12UteMTY+wy5Nk52L0
O4eckFdhDt6mMxnyb5g6+1eBXvtli2dVpdQkWUJ2djEQZV4EFUGg7GiJs2sKo0Xf15ZGF4/DrGtO
aoONVV+iQIwH2aakyqxBx65CfvIGFhzFWuArKxYaYRIp79q9DrJ8fgA/iq/Yqs8jjblag0t/qnO1
wawZfK6r2eXYFLiKU2NuiZiRcLE385KgFzjGaCw9XhS9n6r2q4GV4d1a2hzAmSRO4cbu6/pbF+aC
AMdlngmma8rxtlHjiyRTtYuqgrkr5zgX4anAVP8ZA3S9WY3eOuBFHf1tIob8rhr87DLsvfCDSsfs
K21vsjoJaoUG7wer86Gi+7zn9DrsfWEEp5pO3ngqjFB87FqjurU7hxIwp+F50WhqxMifHftqRjyZ
ROtqhXcjswsVe/nsyYgDlr1LaQnC/rP9fpsMCxK+qTHFumHjnqAUZLrbiBokZYzKIuewhYz8fQvf
+a6tysrY5qINydlLAi/fVH0F9LgI5uJ9TdQ3SpE090vvQutMdcRPdqK5mClh1suwnAsEI3Yd3ud+
2CE8MAik3ci+XPf9jJ2cM3vgdrFOGqeKV22sa0woiCcPgojmFzEunkBgUBXgq5I28DbDOIioY2Dw
ufVlWW+cYSWhpXXHgRSp2jOcm/OgL9ksDWS1bckh+boQDQrunHDl+0Uv8iP+L/tzOsjcjWakGHeL
LIKbjMwtL7LcNn3sNFnbhOxa/VdfBs1tiHDF3KRVX9wtuTWkW3LjKhXbOfiNHXGV7nthmPUnZc/N
t7AZGFuHXTV+6tcgebHSc2oieIvMitypYdDai7I2D/TF3eRmrNTCGDUE7rwx/VTrTVHJ2UJpYlXB
xjTnCe08cgYRWQRk3Xqjmw2xPTbWU0JQFg5u5l08g7VLgEmfN6CxhsIpIy8YLMSYmvk71Z9hznFm
U59GdG8te5ebshWIHWjncswM14+d4cEeGquheXZTOTeRnQ2y2DW1xiIXOobt7ORoc9zXBQHtSKGc
LIsTrRb4DE0fGqT/rlV646AG6TdOWY9B7AXtVO+p38nMNSaTEXebdQbZjXmOo4XnnVP3YuEsiQZC
E/nnRBHM6Y3B/DxrZfhxKfFvbs255ZsNvmOslNiC3OiuUM4Uz+NkZhciyUt3w/DJaWI4jM0zsZT1
7crTSyxwl3F6h0W23nhEHVibKgBwEeq2EOeP1x+r1DAfOsOtEt4IpCRMuv2+iJRpUzj3RYtnHgGP
CjZ2szjMpsgmxx/RN+5DLentHGhoFwoZSDDKi0kPPJkzHopHTfuemtMk62bD5K603tjVXmmxwW2d
dedIwOFdcuKis//zoQGLmM4HIw22lZ6o6ESPwoxc8LFnjeOc7p3Yhmf72BW12cezZfZnyYZtuLuO
hUC/cbb4uc19/mFwRqPvxyQj0Aa+zqQMJOuhbip3a3Tavav6O2klLllMVXsvfO7cn3f0330ayjYL
OjHnQwTxP391+gTobvvC3VI9GbeTXa/xNBnBbnQqcZUVw9c/f9wr4fP523GcxbTleNh7OTi9+jyl
mlWxoIntuKb6LgvOmgCASv68MVW46sgtGkdtpqwowJzCVmge7SEwaHeNvIbbIez6Ku6E1y7x0PXi
ytRN76IlcVIi6qVovqoRnMXeCVPpxV1l9AtOzTQfvjZsxv/YFf5f1ELjVzVo9fVfgDD7f+108+V5
oMX2/wETk6rmhzv8y6jgQauy/9dz8wUyZv5Z9v869hX/1v9YKH3/K/5TKFlAlM9kY6iAf9dD/y6V
7L8YAuDeYryA6IRhz39KJesv8GEcdqmueG4wFv53qWRbf4FvoYYyEXhAfred/0mp9PPM7XyoRr9w
BtDwVxEnc6Z3/lgqLcZCM3NY0x1N8eH9UtNHtyZJOHmFGgfLxrdRFe17x5LPP1y035yrf62P+Fxs
jKjwz05G71xv/FiiLX4ztYaZ7rhydjz2jroveva43GxQAf75s36tkFDAnA1MDGS42K8NW1xKPY7Y
bHZVQAM6qPN0R075+sYq9muFRPmKZxop+fmGvq7D+p7cIc/iUyiX6+3Q19POJ/LuwFLTXJA/XF8a
NEtssVf9VB///A1/LY1Yx2C8E8GAshoV089X0510ugYVnz2jPKVvJi7ZTK+kqfOdrXJrq3AyvbGM
/uYGsoGg6EZfzXDSfbWsOW5SDNKs0t2U0EymZeNweQsch52bvVHh/ubKMkgjzY9+w3nRfjVsDcOs
ZQZiGIDP2/zWTmYTgVGTHxPXL08seJ/c0jwFK3LZavDCN77nK67I9zfkvHKfv+U5n0w4P19bz+hL
Pts1tohuA0yF/ro3l86J6jELDgQoq9ixV1SpzaJ3ebFCBxhGI7YCgi/W8gMJrfwhM3ffuCa/u/yM
+sjb4LmGF/GqHl8tN+uldBBdEPy088iz3VBfgGnPdbf788P1uyuAbh+jPmNGFjHvvIb88K4S9DBh
Hs6z3ZiGktIscV8yGVSfmCq6j91ojnHIUK81i+aoy0ujq82NA/Nrm3dzt1vHYb0rrcR6E3ryeiPn
bYMODtOKFhRGidf8S7c2CTXHUrKzZ0fnTBL9OpqRMUjGACGC1i6ogocqXaxrZ1ydFH0Rw8w6STAP
Sme6mOzJeNLezJ8i0D2Le4rRTdo0bXdpa3u3YLNmE65Bjih6knlqvNTl7GyyLCPdxJjz6lB4k/su
mYfwLRjud/nAz60OoiF8n9E//QiY8a9Wx9KX4Fxc7q4itWTnjivK+bCgsCM9YjY3icwAqiU4Z4IF
ClbsiCEBg7bgndFzA4lJAbq9qmfDHWANteET/gRvieGnZNmWjvlbKDnn1zf07PQBSHvukgBEe/WE
zF3iLqSQJdtVJhJUZEEVKPF6RDWV8QkYuHXfV5klWXwbfbUyCbotbJRnUbGgso2sDhgbspDB4ee3
hzSayp7hIsArh5N9SE9jpiN/buhD75XrdJt3ZnankhRwjyFn/5RnpXubz2F1n1cuNVazS7GpDpQX
g9hTH9gXZzr0fY5ded5YPZMMaS1hNK3N+ggbXTwWoKo/D2LQO4Bbb7nOft1/oK2YbNTfE6BZpX9+
f5zRHd3UEck2cfLxsWoXc0/SlvvG/vP7T0HDSvoyKZmvd7l2zYrECM1kCzuqjyd7+SpbL3hjNfz1
uMBXwcNzVjswoP/OFPxhKUCdk6+dOyVba/KG2C1W/4OyIV2laVPF+ZlHrduJ9EbV2G9scb/5ZIoV
DgMYp9gDXouDCrTRS2734XZ0nQKh8ALtdirXaFE9fQMfczJjTyOA0fPn1e+VjfO8/p/XGB5vThAu
yRuv9laVebmRFU64ddC5Ipeeg+S9M6r+2e6LEl+pco24hpa0K/OpLnFRmOtBznXrblD6tj2SaL+9
zEpz+VL0ySWD2j62E1YN/AiVekjswjiNmc8QzUjbOvKaJrs3yqb+7FWGoBoOC0wpZbL/87f69YX9
e+E8M1FI4TLP28sP93FunW5pW5P4lTYcd2IKwnet29335cAC7896R01zDT4ywwQyv8Wv/v0l5YWj
NDrnvr+GZJerEAZVcbiVZav3g2KQnBiN2jRG6++LshtvKqNGgbZMSWwUkh3WcsvdWpnObW0ny7Zr
gveln6BMpzMaC3udI6YBzaGVwiO+a+o2tZrsuDXbryl2m0jXChlIm1wPtmO8cbj8fv9/XqsRZzHy
YJ0+Q7k5jv90KdN5tsZs9HGQprZ/v7KcRIkI81OG42uIlknZG+z14TGH7BJXbhce51rJ20Shsfjz
Tf3tj4KGnKR5IIxMQF79KHNTOYyZJe+IwmzSmlo9M+PF2+vo/hislnHjZ5hKOkHqHT6MEV24f2k5
arh/4wc5r2ivrwlHYEHLnnz2Xx6vkLtZTX3GD9Kpy0bbx3V1zaPlePklJzQCqyCbbCqAO0tviAMt
n3BvFZhOoE68pU7/zZMOGobXmDRFzktn8daPT3rmEFZlcLDbdr10HtOsDK483tQTdpouRkHj7/3U
eg5JZDgZYMbe0Fr+ZlHGbm+xWlLDCUgwP3+6hPoAU5JPn8MkuUr6MNg5NTqe79f7f8vyH6Iqzg7p
/7uAb6eem89ff6zBz7//7xI8/ItKk6kjaYphiLTizEj5pwJ3/wKiGKCXBnzsY950eGP+iahwLYaV
33lsTLx4Ms/Bcv8MK4X1F6MwKubzDeWtx3P5b2XhP5Xv36LK3wdUvDrGAgcEHkSOAnUwFRySgZ8f
kbJzE5Vgw4q8rJvLw0yM23tRuuFFo+r+siy1+VZC+C+f6OKjOOc7UU2Rnfd6omXWRjv0sh8jIqsY
mmW4qKJ1miwTVrJS7Q4643r3w934Tbn/uoZgYiiYHjIMBabB/14vTbJzc4meX2PWwgSHcGOp4ZjN
SeFEK+XTZk5bfwu+grKhyqv0AzmkhgCgKb7NjqpeptYe5SZ1nPkpHJwp2P35x3tVP/PTsR3ix4Zf
dI5jfN0OdaT2EPQ6KkIKjVFzbM7H5WTtvRtIwAba3moK4saVy1utz1eIMO43XR6eIUpL3KLhLwDS
XHtMsBQMUHKhDbmRIGT2aeVgU2tlps1jThHfRzmirhudtso6dTme9U0legOpZdoB+Vw6nVf3rlUO
b+5tr6rM80+Hfd/6LlYlqOU1NUwgzKwnD/gsYNHZjgys7LdK9BAzVMkcS3V17h8MxbErdj21eHtk
ZPKbpOWMUrk2+k/aZURVo5c0rrKeGipePCN8K+CIIezPq/w5MfDsDAL6eZ75g2x51Y2o8VWHzC9h
f7mJe8zBgCEBtYtTWVbmwTfVF9zH69YSoXqfpZN46ZoiVZGo/OEG3151uRSp+9FDYplHVjP2d8bs
O5tiqUoqqgA1zJEMO/eDkxsMD9s8s5a4H13rWatwwbA4jdUmLJcy23cpBpN4DoxhvZ2WsJrvOApY
Lyu1mji0TDqTKmq1asrbtbAbXHOUos4dyKDV3rIPOwhdaxkU9tl1i/AyGlI1j7szPKO4RbaUz/vU
b5oiStISxs7A4pa60Xg2oL3zldta3Kg5ePER1uHgzDujP+rKGHbj4tbNfhhbiD3JYPhMli3/HH1e
8MwZ6yDVUem2t2+WsUmW44pRLolMORgIkJQ7FxvPR49KNtE0P6fIsnAYNyEvg5dZIr9ccpeJKd2O
csuCw9+4UuKAnTVHgbirre071S/wNIYS4Gjh9/mVWH2hrpqcchbJ0MyvIGztdEMSezphRy5L2LVK
cCkHuSbdvgtnqkK52lLRd8mLGXCfab6kTL+Ys9srvxGYqd4w/1V01Ke0u2iT1BK7YW2y6mHsh/6E
c5PD31RmxXKjTYf5CibP6r3liz6IAZcFX6pl9dEVK0DQtaVnANKo+19MKowKkRXT5SgV1XzriYF1
emXIfzIYLYMsR7bITD/oWdLGIl2oXyGGJoSWhclVkAZi5y1ESBPVMzoIKNwmiHuIVptVT8O4nZdU
HwWnfx5CG7TvNMwNmc+Fzu7WwAm+5JLxRLRAl0St2JzNnZZ1R1NuUBdJUU5DZBVuOD9oMUrGfI7M
wl2dYeVIw6a7ddO5UVFnD82TwdIyHhKc1Rz1WzkfXWPEgVXU6QQCW+ATHucUSp6lwtzdMoaWx85t
271RDtYFCuvnujYQnnmGLJ/XQRj259ZL1K43y+LLUrjYHcERs1bBg5+traubbguNV5+W1TtN7bB+
sSrN2VMP/d7J7fGzK+3iylSF+eAPZg18BTkrP8M6D4dhUs71AFbhmHq6f3KVdmIivxFL5Baj55l6
IesHCchi5Psvs71w5wNssH3W1RFE5XEXlsQaYMQXPLyihXwx1+DDUfoWLORTb31e0+BscM0T+8lq
ssSNrLKZSAsYC3VQrqsRvrFR7JDfffWGtEBaJ8JvxIG6y2bgz8OhRxH6IFv6/hF2jPzCUrhblzLw
Y9E47dZd+/ZdQb5IFXVDUzyV0ixj5OBjup04ELLOcLttahyIEVsTlBhogZ4FbJ0ACPqLdt+JtXBf
8nlpbtRsoyToOqRLGnl1lw/yUkrPMxgRuvLUujbLiuw80NJyKIth5xWNq3aVFu1u6Szjq8QNf9X5
87rVwJ9nfDRJdgGfInOigIzOb7Jfid9gFlzg3TXQrJaTUd7OKg3C/exLN+5ztd6DAc83VhGIU5kC
ZZ+L3siulsHQ4anqDObIY2WNkR6QZ/a2qbbtBNdt05hsXaa53pQhJtGoHYbpQ+v4PKwJlusru8/8
Xa/hPwSNhb+2hDYeGcDiKfQH+65M1yHmyjgHvw/ERmjpvu/CVuYbEjEQc2bSWHehskcrym2bILiu
wDufpX4JRlTkFwsKy73ZVe5wKdNKHJ0GwRcNKaQgDSLPTVY1+h1bf/WCIsG5KoDQ7XD3JsndYK0o
iqlyqJO61e7ua3pE6mCsWt8tDnCVjZkn3skdoZmfxqHJtuMyr7dGM+NLN6d8BUpbsZhlPVpi3a+f
nLRHz9FQo+7W0D9vP6kUwV2pZW3c1Tzp7TGfwjU8sCMbyXHkVaiZFc8ZpoGp590uxXXvkyYVTt60
HW1zipGYGxu7LHRs9G5/MVfu7RhMR7ytD+B07MtyBPcyGcPeLpHb+xaClfWesv8r0u97i0LRK+0X
4htu1DrtxJrf5sYgjq7quxvhKAuObx9ArNApi2pmvata7wpYer7r8zPAv5ou5rrjn0oHEICPylck
k7W1eJsfkymcdx1kll1DC+MwIjaPmY85R7Y6PzbSvICBZWVbYaRg3KT2txhDhpdRdPNpPOuV2X7g
N4DrWBG/ON17WagEiqBpHLJlnfsdQ3X0pq4zNERQuCgyzorx9qQLgn2YvyMEUtLWVSRK/Vx0686a
GzO/8upSTzE6c3PnQxep+ogLmqTPhjsjm0Cbarxr85T5kCRw8ggf0eGs5dQoyZMkNYOrKShdpNs0
3x8kAPgnmxE/V7ist9Pa6eS+gaIdi9SBss5D2BJ8aCXpRd30Nofdwb3EPr/u/CGf+z1njYmISQwj
GzzT83U5FfBFglBP6tJZ2nmbj+YK7x2gPg32bkTzZlpiPFiBcq87r+P8vjii9TdS1h7oImxA2PaH
db0vEq45yyBeIUSHtfsRKQq1uF1n2WbtzBXddJXa447mkPfIO9tdFgvwD9ovgT9Hamy8uFjq9nZl
AdoVjrE027FPqy9BOjjna+SjwKPSjp12QTnfSRyS6J/hZA80t8RmcWrP3gfgVe58A3BwVYTlN5QQ
BpKYNtfbssqbYw/VKd2ugj5F6fv9JkxL+xHLcPAhs0WtL3BvtIAhh1zI45A7CTvHuEz7zJTdQTSI
f2eGEXGTd+pG1jVIcnaT6iYwwvmjtmuEA4WrcJKYwd3If75CCvM0BkV/4ZfCvpJOlb63l6mOdGYP
1ieXOvB0doAhTALRWfSO/5jqc2arTPRnrqz7cbAS88SN44nh6yUqrhGJDyAcXPXkQTFBIjPDg14M
XaFcVi+zLectlkDsE45uD71dqiUq25pwaVLdxLYShoMRJa2sT205oP1CGHJhdehV4Jvwc5YTzP9d
KcaB9x51/Cph8y3OPF94dT/udTeV8dRKqIFTmz8VcCBxTnnBhUnusLXx25k7ifVm2UEd1pyurHK6
HD3nlKfFeFEneI7QFPKLOfkvi6kLVIO8bjrRR6Jz0r0I1sXdsnZN19JyTtiw5L2uXBSOS+qMx2me
EdEYbXCLM9t6wBXRnGh3ddeL3y63S1sLjFxVE+7KSTZbPGIUmOZ8NJaRDHa6ips+nOa7kF1jT+PE
SKAVifWG2I0hMkk4jDpmH5Idze2+NLZILmtrtE5KGf3jWXx0KHD3XGB0y67sSaa3nVme0qK/8dek
uWwXzUCZCuAi9Y1jU8AtJTxmeiZtRj5qDjt7EB93ZpnvOcXhG8lkv0d41UWBPwJM0W5P44xJS8Ys
eWd1FuMKo/ZjvA4FG1o17SRe811FasS2MA0qRlCDD85EkS4DBxxHs7SgMrIsgtlj7aelvfSr1qIp
P+jrsITqOHl1RnJGBVaoC7D7OnN/45Rlcpw8nbHWTstp6dvhoh0n44EjlxUrt6FHPGVAE0NuN/e9
I4urYxAVL0rY75e0q/YBhr3T1DRTTGL7S9ZmNecQTfp2WI/buszHfZk4XzuhyDjQ5VpvocYmp85Y
iyjLkP002WLfGPUiH6ysb67qxvRmdiiMI3PmcJxm0BRB7512gZ8Np6X1kSoZC3gR33Dj1tDLqRZN
/5Ct5bdwCvov9YSmOh3nUAL1SIPIz22U2HpK9m1aVPvKRH60MbImjL1GXtZZ/WVJZLLj8N2cmMQR
ioEXhSSfzvlUOsmySds2Zd3p+2uEqgZJHBKXO2lPmwwFFW1zTh4JqKFo9ApucV7uUcitdzoY7Adf
ZMVh7sZmVyH+5AjSdOGVLnocDlqtyLQ6ngNHFTuTdfdzyMnwq48vMdKjxT6TJPax7hPjiolIuV96
ETyGIqF4GoZqOhlVq7fZWL0PcFxhV3ZhGlRNvhlDW+HHGWKDwHU8MGEwRpPjUVtZI1t/1Zmk6YVT
emmo0T2fis3zuHS9TFrP2k1D+o57Mkfod504yZIeb/P0PkjQOGMxrI7zYt72wlq3jsEmbclm2VW1
v88W1LdOPkBQ6PBWxKMn4VzaxIoENRzaZspZjkrqGIu95SHPc+eASjY/BpwvqOga53PlmfWu1tO9
A0gfN84YZk9mbtxWab7uDDv4StK8fcHdxpvI1nIM83wftnrZqm64Xqp5OrEWULtNRv2O89oKfWao
Nplts5fOOYNVdwGPVUMVAgjh6y0SR/T3hsR/TqJdnPJ6H+h9JYDq7I81CqY9rW7nqS788KpbMJm5
TEYjt1n1zp9IL+jL8IWm6jt7bDGvJwVd79bSG8uq5M6zl4PBCwQAXDiXM1a8L01VTU8Tjp0KqM08
H4NJRc6yNrdVQWLBZsK0+g5gQ7sbBzJZItKqONS4WXJw1xWzULbueuGQWpW7emHmldbbbmyrzYrp
Uh+hSswkXmlIVVE5jNzCbs1wNvpUTaKjRIiClMOHWTUvySCfqnkOvnQLQRP8wfrG73XmHbH/uFfE
1RYYXpUSH1It4ZqNcrw2Knd5Lg1L3U5WO/dRMi3dgb73s2hNb8CtptortLriGeZWe+sVZnHRMWW5
Unbj3Iq+FhtTUl5MVm7eUVC6Fwlotn3b6PbCsQSTp9TILDTRlb4wmmC6AsU038msUtcd7N2roQbW
qLXhvBuYK9PbENMnJUbrpZ6GOjaNQau920wlFJO+XA5hSeZ01NPyOrqe3/MLlUDvkFSEacB7RERh
fkkMsW5DHSxfHJ7w/eQG8075crJAPFvViWyWHluPbvdzRRFEpHnZsSogURgQifshklBE0x38qNp5
ZCwz6W0iXQ6d6xA+SVDb+cavTffraPRYWnXSdXd9WxXvnZVPiot21HeJbywXs/LphJal+px0c3go
mUJ+kHKSF2njfjHyqrkQC15KcFI+KUHpu2p088uuoKJlrrLeTUA/npjWZ4zSZn0wTTN7KUVQfm1b
3JWZ7XHMUsNeQky4GOs1vBxwnm3Q1LYPwdgFd6av4Fzx0BzCwjTjqYDRNLfFuGn0YO/lkhr39tTc
zQuOYeHqO40D+3PVY3Vz0LJfleP0EYc5cv3MwoiBkdRoX1BdjeaeFUltZCnTIaZKIhbDzOfkUGuj
/TArxNKTLI1Tir1xOF9wpmRmelVbvY/2ywBdlReFd+E0YIOjua7p5HCKFbsEjT1e5Fmnm9ARwQHK
wkIYcbWU5WF0wsHYrWqe9629eF/9CXl/Z03FVZvKd7WTzPJzNsCkrKLRdhvrLq19mOWStsbN2RyR
bCe3m6zNrEzrgjl8x+lcr3ZApPg8iW1qlXP2vqP9RISR15ovVth6yy6pJv0p5OBV7kbVhftk0AZP
ob/aJyyc4m4sFf2lYIEpsV8YPIZ2lELV8/AOLEWZHxzlE0lFC4/Tcb1UXnByuzGZNrYql+AQNgmg
iWal4XLZ2im9NPmdUWqR6wsuzAKmWgwBVZaF0HzPzofxQ06hvmU5bcrnbphy+tyllxfR+aF1P0wZ
pdB1Vo6V940WXNmCel7GARV0XhBR7EZGJXTClIgjN0Qg1Vo3AkM4eiNNEtqu4NTyBddj/WBTEOCY
qfQ9jI85OfnoJd4PtareUz2RZUWIj/i0qtLT+7zBq3ltjnhy8Iu02dZ1J3GtecsozwvbzeJuzvJ6
u1C1XqVymftjTTNxoXOR9LeKcXVz4dsaUI5s7DyGw1hfNlVrLFEYZOfjpqzmBk1DlnPUHNM7TLJ+
FbEklAWPVj63G2Q11bdQ03SNGbZ77iN6r6Hay1yxpmcWuTLb1G5pHZJ0O3TbfpomwvgM4chry/wv
8s6kuW5j29J/paLGFw70CbyIVwMAp2N/SIqkNEGoRd93ifz19UH2c4iUr3U9rKiJww5ZPCAOkLlz
77W+xVyT77N36cPTmSyOVucyQuhNyJBhrRTfK/R+BigKZ+jdrGZebzdx7fk+zczRvJUYLbnJlJ11
WNDLe4xbHs+9MeurQhQ0kDhbKGa1oUpSew5F3NPHS2cIf/hTaVa3KNzsPYpbuiO5qclrNx8EUiFD
TM9MPJbjXKSlc+82mo9txEGtgjjO7dk3eK0enNryrqnK0+skYQIRWpOs0qjJmD2FqK4dPcyoPjHr
J8VShAISpQoMr4BgiPeaNvrsVzVWDKNQU1TKMWvDkQoMd0W2iLOyMhs1khdn7skCxklTo7WWuwQ2
P3em7sagcgklC11QLigRKNroOOW1fMxTaO9Rthl30cuvbCCzjbL7pOolRjZjVqwZJHJ/gTlgEBLF
gfv90seAIWGIfxlFOT255uLTBG+HWxs+/BCYjSixeygJV6qu5HKYrNixj44bG8MpLV3pnZq+p1GL
FLpZcBI7w9XQlaRyUFbd4fhaEUzMdfkEWMF8Xk2pkGkJWPpt1/pAaonOeucgrijD3peCvXlKxUfV
gSnXaJWzS0socYHXirl6zsY6pqCvBoF+1Z/p2RupmJBigphbAxrQdbWnDTP4V+DpnAOYtBQPjBev
cB5Y7z7OM2wKTDRbJkuzOtlukoRcBFZhLhe9VNmLqZr+0Uus8QYyfnKgz8AjAwdLeBEIvyQ5jqOj
iku1FlAs8BplXoS3u0IiY+O4CHIFTuJQSZ3CStMM887pRGVdriWKkGBE8lueNDOrp1CbO+wVepzI
OBK049cwNSr/UoLHMm/RfrGwjcVQhuU6Ohco+q3qQiekqyZC2eHhXnLq/QhAh/4hc7ayM9Or5cEG
1oiOrUEVEegc3Hnnpko7rcPMUg+WlJJiw3HBlU19npYRZO2QugPlaiz76qj6qrgZvNE3bxEu6yYN
CYPSql3dqgyxh/IrIHlXM8ALjWOg+f153zCVXyWYPXdnc8y7gZplWlELQvXCG4wGT/nUNx8GB74B
0W0u6r14GMsH+rnex6wbiw8gC1J5yFurfDIpOlte1sJ6Ujq9gGCqpU5zXUCTbUc533q8fjlHAiGf
jbUYlmjwaa6c9GypOVgPGleIMb5wdyl5fk6QJ3FO5idh9zdkKjlARGk8V2PHCzolI19dakg9hRfr
tGWQzZTdfKJfaRGSLhydgG7bfeE1VK95p1VXDDHXNvJxOtzYEFKScCp1/bCM+FF2bqy5OxLKEyvK
sF+lPPFGTECHaQ7Loca+Lw+6o8B/DDiep2iuZ7vcNQsebZLH2qXZlfw6S8DCVYrdVJndbQ0O4W5m
E54i+hwy3nPAqeor8A3L1QBlkHOiGIV6ce2q+bwK4QwR27i5Xjqcj+R5SOuE8rRazC5cB7XCWvCa
7t0yirYJu6ph0LFquTfffx9jrZVRVSfSjm0rqJmCfWqGxYc06fXrfpCmV3N6N2GykfiXPBRkD5ok
xRnuzuVlE4GWTv4T7kGRcR71xns/o29y8vqlbnaZn3wdfBOsV5NQ0zWZ7Z/SmXYRPFpvfHKcWEkg
AL0F2KyoHPrcHVtdUHdgEeLO9Nt9O9T+wdE8mvwjXf76OA8mOwMI2aQJkHVexYZZx5e4gCv3yySG
dL3LQb8lN7078vI6lVTjlS4RrAQjjRLzcihEjpJrHpklcn62ypPjj8iN8Nui6hr6qv/WN1oyMj/T
iicEVfp6ucjCjN+bWB0Bk5hALk/WYPTjRz3TC/Vkxlt14BmL8HZOMfvACehRdA92nK94Qoxi1xqj
P4Vug70zogOU4QyCjhrMMVm2HPvHbOPKmBnHy6WdijGsBDvFJ1ulmVKAVvtquqMrnw/nqsvMd2pS
jSCF07fkXm+GxIEQ6kzO7aQRVlLVW1DMrF8WtWHeT0mNS5nW4LMoC/UZ9WR87ajG4PjrOJd9lqhn
22kyKuxhuBeJao4thrvASVymOaPrHQvKpdvOzDC0tYbeRmBuBGI3g08yESJFjGXFgw2e4nNRiYTH
x88E3IO0u2OQXX6F3zzD4EkkYVGsPpEq5+4+y9vcv1ymyrt0287tCYRZlow8I98PlyRen4UuM/T1
7Q6R6JjBC1biA97T+P2gC/+dRukbiZFHQZDwG+UgwL9WWeWh2bOEeT2v+XgSc63fpsiLxTFFvGBe
ABAwYOY0bQ8xJh+PLAbOkWNVDx5J5c2nNm1dFvBp0SRGWiKP3alLP5I3nB+1UtIB8Bb/0rVseYHy
dQhdQ/Mv1rRidCgLcZP6rbmDST16oaxUXES2dGyNQUgMPaRM1UOaaa7OHAtLZZD0NLg8ZctjSYfw
ozkOaWgIv7jlDWq1SKTk9wQiHabPi+WX9A0ZRTH1nvOrEdOFGcISVh1z6az2g4ST7n728bnvGlGl
t4p+axJk7cBs1UnWOrCNdgYOixD3QTll+o1hNoudMW/ZspWu5yEt5dYK+yo1w3ROxwXCTmHvqGsx
NxDiNkRdgWGuK6eGr9UownzO4tMKuAJbrje9d5VB/EQ39VemUsnJaEqGY0b8jC63Zu9xYi0PhdFs
+Zj50j+vi/HNy+z8pp3mdxjHVrbChqBKOlpXzE/XW9mmhQw1G55yM0IcFb03oQcUjPsg0jgXo0Ql
4Vra9JjCMP64lktzZaCxuKOZyoOvlq7e6w65RJIUyyj3k8wM+hjhS8il+Qn1lRmfSuBbVhjPGlYO
F+5R5Fd6l36qLEJ4GbyF3ty3fajlGZEZahkIVOYDI9tbcjdYOB2HhXQedOlVV0hJmoCRtScC1lMb
BNXYMq7moH+H33gFyu0szbWKW//EAbl8YuJQRSOkTJpscDAIFPIwd9qL71/m9dR8kBmmzwBBe/Nu
aT1xQ5L3+t5vO3OHKm9CVt0bz7WhLXR0R7bUrOlpWFhQg9L9tNDIIvapvHQ0dvK1hvayT3Szjxat
/aYJcz46dTuW8JaaIfxXuhgrXzXUaYXndggmezR33HaxggTrqdmSuLkg3648kROaYJBcfsUFfC3O
QduBznTzfyBJMEmHsDY50w9aVXz1Aus9Js8h71ipN17UpYqn+fPimMzb9Erc5otJZfn3mqDXKqnv
H+sgKEH7pcPeE29FqvWUSUetIwPtWhNegK3cjqOSnjdLauVxOBA1FtW//0xDR6X2g3KST8U4BOxn
0/7jFkRQ/+aXxcg9ViXT53G2t25m3ujMoXQWrwAJ0djvU7lMj3ILk6oNamrUEF5+ZOjPiW8uXDXu
0tXVP63lAAuNuDedw6sYZPvsmKOjnVyNjnlJYyZvnE+Mm6mhW8cmfbsoV/zUM3klR0cnxO5yzY3x
s8Ah7eynzXzBzuzX1dEpm/qc09bQwo4olZsZ3NY7j1PuElYjZe25gUeEDkif2vGYTtALd2O+rOuu
WGLRRcboMJ6DdW90n/zV3iQkGsD3AN4/jWLb141HP5uYoHaQa096vBYaU6Wla0PhAmB3rNq9l1Ze
8mpxVvi0yIW9LpUePVhKq72lUVyGXWJbdpQnGlpX+n/xQA8OL1PUp2S/nrxMn9NoheN/ckudM5vE
PMbq2Xct5EsXwg5FmfVcj1lXR63TaF+r2suoNaQU4sDEKnvvlsAZDsS2e+POjsm1Lz2Z6bC04GMF
xSwHfZfPEmFAlyo3gs6OTp3qjZw5je6YFuq5NXWnshrbgtNMQePYF31/6auCbcZTS14iIepRvCSi
WQsoBj4oy1TL6kNSDSjmGsTI1S53R6xyYK9K2gJG4bN8o5txApi7/YVtlDq0ObmqU+uvuvxdP/6P
FKePDfqG6q2j87P8r89Nu1ISpON/CJM8fG1uPlZfh7c/aruaP38Wkso/rm6zZL76D3RHyHPP09d+
vf86TOX4P2rM7f/8T//wD6np49p+/e///bmZ6nH7aQme1R9VpSBWfnijfzaH9lmdffn45bs/9LH5
9DFpfvrbf/hCXf23TZLqeyhIfIMHj/XnD1Wqi/nT0m1sfLZJriUr9p+qVAPpKR1O4h8NxpEIzxHC
Dc00pv8Nzec3SM8wBFiwMAeZhGH+z334D1Spr9chTA9oQzHy8IMQiCJN3P78h0VXFyKRXeL4mCyW
6TBj0Nwx9BujH+7OX8hCvU2R/oNQfItnxHyKYRJ/tM6K93a5I/tGc4nsCLU4jx8za0rlrkRa1wcU
LOl7SI/apn3SOjfS1xxdkZqzQodDJeXt6tTZulexk6GdbfV52DE2cof9mpEvGFBqEked6qa8ai17
uq3mbi13yvMg/VXxeLGwVxeHBFnQkxpsNCj0yXUnmjuTAd5QGsN7cmP6u36FF3A5uAo+d8xR71xm
k9kFE+8YIeKuv9LnMTRmB4Oe5M4pLkdvOuWim+9yayhLJiitvNkAQxgTOhQwgGrWrg+72K6vKMEL
ojXqGpkCMjcGG77NrxfqqEC+LYK865AttbkttDR7yhj+5zBD3OmpM0uSHHuo8WhItHq9mkqRWxzg
e/tk5gX5o0sGycOtzFntWkVPdYviYN1l6fMcWsLpDM8TqetGbpjMYDbs+rFSntKiBhH7TYp7bzuG
O0A7bI0U1YIj6Z55dIdmR9oxKWVj6akg66A0hLZWmDdQgcxPReJBk6ho9Xz5+8fkzcOISBnf/Bah
yT5DoJT1xq1SVHI0xdproaUG/zhIuHO+lU6/EAG/hSL8/jHgXZlIeIZpvI3rXeuYrsY0oOIa6uVE
rPX9MBtm1Iw26kFMCsDl4vgSo8IU8trmV6iXf8U4el10ON8vAaEbOw5OXkQJb8TgJEXCvKlaYhLo
Hl6XsreO2UBpCmux3U3IgH/xAr4R+H7/PBYZ7i+v4uarev2aj7YlC5vqIkSZAF1HOSMyTUjldS2M
X1iO3mCvv/9uYjNHW6C6ucdvTY1Eh8QZJ3OgKmh2tAOHxeEFRQAtSTRnkF9pLToqAlDHANF1hrsm
0fWvS1Nlxd4qcyZ4qkg5N9XNfNvNXPchVrBuA5vGJ5I8COhhbCVdFrW8Pl64urm3k7AeLltzKM4M
msV17jb97/l6/2gjvM4+983QfBvfbmA/7l//5/b/YSICy/a/9148LNmovvYbBeH1Zsff+n2zY2uC
92YzqaWUt4B4/bnXOb/hBdh8GSASmBwzdvlzq7PFb7gyLIzXmIi2yCnOBX9sdbbzGykdeJyIaHAs
xhvmP9nqoBy82oWEbnCo2KweXBnsuZ/U41Y2IJpBPhiYtFJeCttnDWblBeRjIxUM9A7YmV+oPpw3
cypuPQrZRRN3rKrxKVUEhLSpr3OGToYbfxjbh9SSH9phQroEx/K2ko1/WWhlcuWv9XydeCNWJ9yD
DQpojcYzXfjr2e+Zygjz1Cb+hl6ch/lCZso7eWgtdxTJeh6Ys7FcooyZDlPsFhd5P457Y2jUeyly
A0GU4w2nxm/WS3TGDuuUfKgZE1wTdtAeLNFbiDy2Fm8yJP0L6loUZvU47M22PZeQowO4qn0kynn2
Qq1Kk4NYF8wYdPwjuLAZW9mK0blPM4dXdzNcVxny9rylU0Ep4aM3bsxgtDv7YNl5eyHQeR5K4tb3
sGU5q5WYCnvL/tqznO30hnK5IdAA8aKfX7hlRXSxVo47cobna2NI5gtSiArGGaDXT8tsQlQAgT63
yGXouEF8S1/0etU+mYjXI6P1i2Dm1BQ6RsZAl2E38CtDau8VOrVP1ZQLGvIWhoUG3tn7xBiLiz5b
24dhspJoZR5Js7Aov0G3So6wsvcyBu42pNMKZ7iuT2kTx+Ti1dZh7PX66FVt+24hPT6ceie5Tiwl
LocU7gFaw2HmLAbMFv1+6eCkbIxwIon5VLL131iZnvlsy83Bb/Q8AhilkUxuUQZwtkbf3ZUNKUFr
O0ST43xrMHdczv20kI3UqLOabedsMn6j1qmYpUyWTxyT1h98fxguSXlxgskCnuUyWdyXs6TrhdCB
tlNNrE2pLVE8GMV+2/YOXT20GG7oDTtISqIOEckjRM3SjGxOkSZ8DNZfFQeIyA5rn0LntVR9s1Tt
YRgL8WkRDPdMWjXculKPhBTPQPI6VCtug5iP0gF8p7ggrcG+rofYCXV9U5IKqGHEv2E6rBxxqjxV
ndKqG4/thjpyF/9QzbMOaQTtqo0bZ79g2dFCDM3prnRLbzdO7kzHPrdfmnJKjz36oY4GpFlfxn6d
Ml4d1inEPKGa0B5y4yWln7YBRefPyUwSX5xY1G3eAst0aCV958FhnqnTxsZv08f8wxl3S01z2lQW
R+RMODGWelr+lllYW5ga/7ryXSK7hKu0GyV6rcAp5QezV4zyxlR+qs3UeZzV8mHTaYSlUVrMh+bL
MgEqTKPBOIAaNm59AMe7oVy1A1KweQfFV4eSxS2i72xcd50kRb6u2qMrfWRkPGjQuQcHtRdicQZv
jLxUEcS0TXaxM71o7qjemTSiAJfbC8LVak9MWXOs4cRFptbr9CCLlwao+m6xRfzMqzpd5ZgZtnPz
k0CFc5wczdq5GJGnAG+WdQtz7R4TFs6iUWaM14riLp6mmBQIgNtIw+V000EGRb0D5rdA0dwVjAOl
PFreMpHOMYuvzJONy9WbbJwU7oCVxqQat7oY1jTDlPGqsnWp7ZZEM6+ZK1cz45tl6CLp+jWz8S6/
TNGtMlIr+kNjx30QT+qTtvTrNaHe6kvHwDkLbNL9Dm1LV1TartwPnoYuQJX+VyMutcjn5x20Yh0v
gGEul2YB8K1EqwuG7l2h2U4bZUsO7h6FSbVcgMMiJCxrVkuFUKiK545X/aYRW+cz12p1brQaK0dv
R5aXmCe2sjSmwd/FZbgMDU+ooISWmHzak64n9SGNi6GNclPCHyZMmeiGC3MjWcs1G4PRYbkrUQ4R
CDyb5c7LtKdyGt1LVVT5ozm5+wohwdV37LZAxRyNJo9u0aQ5p4c4QiaXDNGs+cnJstPpKpl1crZa
2z6Y7WhHfjF/trqRHWvKq5M1rf4eXyzGu5UnKJXwCkuBGMcpyzzMAPBeZ24+7+asOjTVkO19u/7s
Fv17oJon4c8voixvbD19cLXvcvskn/Zu7TINxag/hXMiW7JS249zbK3X2tokVxS1XKxl9Ucdtexu
gupAwqBMjGOrWClzNdys/mS9aGTu7JDkVxepVwOSlnH7SM29fsi6ytuRwSXDroBH3qF7GAPCct+b
ZffizytKaf8W+l7M4ar/MkJZ3Y/mRPfXbXesFss+L4S8UZpN2DNf66l0hstRIDqlEXy2SgNgiLZ8
qhctfh4HVDXQ4bMoYWTJtu3DoUYlF2XosFnM0sk+xfB7aOx6/n0CMva29OgtTXPhncsyIwUP4slU
JGUXOmzATcBDWB3tzNcfyFYtPlaqyfMAbwoOx4yGOAz47jDA7GS1m8rnNS7kRe8Z6uBxLAz1Abk0
+urmZWqbmhaWwekMQKF7MszW+hTj3dgbbp1tKY2WuHTWwfmCRMu89ctKP/dtKvJA41Jv7aQgOMEd
LkwvXy8WkcRPzSyd/DLD8nSHu+GzsSzlBZ1yxbRJnhNS2R7AYJNGLVWzTwbGop1oxYnpwRJ5UEHf
d4jeiKtpLe19AangVDuxrGGiOifRsbuwLjPjxgaEms/XI9qL8tIxpXtbfJeWo3Nuz4lU4mNtlnez
4erznrIKKXpKouY1XzED+1Gs9d2i1umJTvUzXPJHJHIDTO+5bDzyVSB8IpjeNz1KUKOarHcmcTHH
pINnGKKywHjPWaZjQEcREbS+VkYOjoWXNkNmm7QWkGm9i69ds2xv0j6f7/tkkCdjKDp6ax3K5srj
6A+Qj93bl9pnrrEEmUj/nn1lpsmedLFxmaSetveTFdGUTSie02PcS6r4SqWudUhLLJIBzehCBoVf
Md/d9P7+lB5AF9UMEyscBLmBmoUZw8UM3Y65Bl1JGvbKDYrJxkE3pkXQYOBHDRVP9ocRxjEpqR7y
25ouX7jxVxBF9/LoYcG7aeI2PaBYVejYjP6RluTEFmKs26ke1gmm3u5uRqk9Hkt63ZHkZXeO6Xdf
Q1bGxgdCStB/JQwlQ5OQBhQ5uB/E5oMoUqIVMe3iMhoXt31Sfd69J63O069o8sdfS6ubjIc0rqUT
bFQkhNH4HkKViQ99NitEpjKzzT3TFg2hS1cfHE5k7+xm+NZb2rdmdK2HxY+9yKvcTW1t4UVzxrb6
6FvtCAa2zLtD4Yz+TW+LiQqk8p4Yq2p5xJ9qF8I0DoaXllQkafNg20N/wOcNnnAu1L1DcAX0H5wj
4zKH+UTXHBNfToIgxWPQVGTP2o4c9yNf+K2juc82tSToLD3eoyJIke3L/Ku3+VSI/LVO0+ZdES4C
N33iFM430R3lrNS7mpHxbq4+dHTmAxHXyHd0vhuRFVe1TyVWKUxSpXMwqveiJsBVZBmBUuohYeSM
UkGbP+ajc4P+rr8jiiw5Uaece7vbk/h40/fpVxODjrfW9x2GHZIr7zNpf0aDckD2IY4LbsgrMpcf
Fww/ZSnu4k1mLlfjJBVjGlG38Ns6jZUTWWmfuOw9SF53LIT0nImnJbQS/EF6MNdSfZJ5nLJsLisl
mj/m+Z5m1HC/ys7wjzEGxPaUf3cpNWJ0xFkrss+CCvZsatb4SBcTSWxKpnTA3CA5awmGJ7FZnxph
AmOVVvUQw9gNlC8VI8DRQ4MB+HVRi7r10QPTvfP7mTJ3s1N5yiVzVvRJEiFiWs6LPiXr3qdRH6Vu
n98nE/8L7hq/N9ZrHYTckVlGdvTaLcCGiSiKJ5ICT1pSaneCdqAX0j1VN3Y5Z191u084cjVNmDl9
c5PGyRxaInPubLPvd6LNkApLQ6Gc5Lx4mKhyJAqCshxIKRWQFXfAbQk0nac+3Vk2E1dVtemRwQbJ
9THzTjQR2ZWDJcVi77W6y3w0l9DwEnldjUg+l+wFIQQ3YqglzoQVmQeo2QNBJxJVGIE5nLBy4w4h
DTxo07sv1Vgj5n+pqwSKk5geqkzpOxSR1dG1cF56HsKGxBEXdUU6XmpZ4wFH03xOO/OqtLs7t5vU
bnCT7hmfgnW/xQAGk5kjAFnNlJBhhfuKMWgo0D4f+lwkJ2C98aHRfbVbKcFvReaZ14hfzH1XufbB
KZlurPQ2z3nF463MZTlNYO6oLOQ1otizcGbjyh4X7bS0qryOV8yYul77+c5N16rYj9lc3atRfiEP
2jguEwa21dCIIF2tLagmm7T6yuG1WxD/DA55lcTVCyal0C4T/95Yl+J5kliyd2M8J/ZuWfThsfd8
puBuBVeaH1CJqwRF3FVSZMkZa2ctCauoW3wDvkLGw4qgKcPFk1f1IVmEL4ll+zeGRos3mhNtZrSc
wU5KWg1o9pb+TLhQMMSlfuEZjbpQYMRCs7SOBbG5d93cC46ReXKnltjfscJV946jxn2KjiLsXJxZ
Ve3KT/1sKDSiGo/dqrfdl7atmmdndMolQAtLbZ9sInEQ9Wm4OLH1JDtSQpvcLR7oWCMIhm2IjblH
9C9UcZ3l9iMPA8XPNK76BTTortqB96tgN2jdaZzibCf0tWF/zvl+026YAs4f9va7oJiO6ZtX6+g9
9GhgJ06pg/cCErq7HBZvpN/RtteTJVAp9uv66NEBR5EotU/kGq/hUA/ZNwOxx4urrfmp0Af5+K/G
qTbBtWcGmWOk29uFp7KNraPjo+TNBCndXr5c/mtCTJPT6MAnbfnzUe/8GrqDL28I3LjJsylmwOcn
VAvZmWNnfmNIY7373pX6R626/x9nVh5DlX/fvdv3X+vP6f/ahjX11+F1CNr2N/8YV8GoAFZKCw92
iA0BbCPZ/DGuYkT0Gz20rVMHIP/3SdYfEBWNHh7jK6ZckDFd+DsbYOWPJp5mit8QvDL+wQXAjF1A
LPsHA6vv3fkfRkkeIy9mVRxlaOUxTHrbXh6ZDpEqtKzXC0/TvmsLqv4ln269GV1a0S/z9STHZWcY
I2YkYamLqcabZupFGS09RxYyV2RklQOnTpsTuebCgiAgp7roXNxh6KOnxwwyeJTX6olB7zsK4o9L
LqfHmLoN2R7mBA2tRvjDl/EXE7K3Q4mtnGMa4MOI2fA0OMlfd+gZAvlNK2p5XbZ0Azt/1j+0c0db
QGmH7xeqk26aDFl6t2V9X7RdI39xCd8pH6/uLFcApoZsCfTIRNdt7dMfZoEubI3cQtV1rdJ5/+J1
VOl1J/PmOBfarvZ6ibk2JqQnsc3kxYjztIUGH4/PlPfNOUfe19J4wzASYINSx6pgRBBApK1fMHPn
nz0hKmjrxXSB+FMYASG/+UlaC7iRVOUnJgHQTHtUMaiyfHy045Rjf4GKDMDBLPHNG6OWi7BgIPWL
W/9m7ORtj6Qr2AJQ+fBE+G/gTX1HB9DoerZvsjHuCZPtwOMbPm2Sxh66b0aGDALgOZ5AolKg+Msl
ti8kHZ7URP5HHMSAq2qt8veCgf+voLZvyTFcHe8Tr6PPqJfRjf7m6rAuEFS6GOZ1Tov8IxlsTBvF
ACnO6Vb7vVUsDqKL3kpu86SVF+W8YRRt5OuBS/+LcwcmKBiZSxFf//1t+/mu4cExeUqY2gH2fQuG
HfD80z8Ylmv2xg8j4eY8DL9EyNkb0OX1M7lJNhgNQAQE3fQ2jwQGaQJ4r1PXeq3LsO+JCkpsjXfX
SR+KrhsvqOHUVyM1tR3IM5cGU6n1+6odq8eKyI2MY+9YutwL/AdKX+M5YgRBW62yNASNan4crW3c
yTAjv4EWjizRWEfIurV3rohJrEMgNR9Xp0F1AWuT5vxgZPaDjdbrg6j6TW6tErLGKg5X8YBzZ6S3
vpQZo60sHnN6kGLhg5GbfOHBI+TVNstfZT+/ZS7xhLBssPRuEB/oPf72Tf3w3vZqIZ48lfq1NTXj
i1nQ/wicFTIEF2tpodZkwz52wf8hoXRDoSbxAIMKhuEgqgxM/SNwqD4vmfr8ub381Yq2PZivv7qN
/wTY2jOZ6EKwfX1Zw0AXeUGUcl23ABi0WJnXBeJxXAfWdKoWiieN4MeTaublSammwwuIPBMWT/Xy
iyvZFq43V8K24ZquAzHP5nV/fSUk2CV5DYX6WpNNF41xSb6grSy+pBxUQ+QPlrtnAJ9DvWj09QM8
7t4MmoEbiLCvaUEW8C4F0yrd6O+v7M0Y2DN5tAUBJgjAiEKCSPX6wkarHJOSKvcsivpja3KbSAFh
KOW4FprCX6E1v+ch/Xgf+Lht2sxJDYYSg9rtcn54UDQQRwn4rvmMovyFXUA/9D0o/H4lGmIuopyQ
kigtpi/6ZLdHS3/p/E9eTUigA/MnkD3u4Urzkl9sO2/XES7K5xjPtI65tOBNf3NR0pG9vbj6eZBW
996WZbqv8r4+/v2d/ml/BRpF4YIQz8OoJ1i63nyMZjoF9BHjTFCLFcwDGSWU1CkKQ92LcJwyzais
D62IOU775OTk1VL/YjL+F/efL5r8JqaPiBvsDVD34/1XPujuoZ6QOElfHsRQt/vF1oedMHk3UuHd
oBW/9gY3P5KhagaOP8fXKL9vKhSEQUMLv6OqnhXBbvEv2Vpv31bmCMKmx4RKx4e3/BZPp/LBmcwy
Ls9+TY+I6D4vzDzJFMfGEULcjxWOsUC5no7OfWFgCwRW7VwN1FG7f/xNcSWbRoFCEvTsd6roD0+p
naDAg8FSno3KKA9OQqQc3nkj8qKb2cEDjmUtv3QqG20LvIhffUd/eR9++PQ374ht1hNAMb08ywXj
AWoQfSd1DvNdVXfv4o58p6xuMfE1ZEzGGgjSzKr3HsLiXz2wP60NpgVmlCd1q50Zm795L2Rh2JIG
QnoWbU9CCcV61MoapfpkNec6r5sIbAMKDi2u8ZC+b5zxPXkje0nT6d0yKHGXT4BuXCXVHulg/4uV
6+f3icuDowaAGE+H57zF5U6aD6mJNKqzlUyQ0GLRnxdLHR3pJoyk8VsPvT7d5PmITH6enL2RtMkv
rmF7XV4tZ1wCEnuYjYLDBQeC168TCRt5ajVLdtbt+KZbHf3eTmBe6wC9T8NoGEEzxemNR4P79xMm
Mo7/COXomd8/GJikhV4JSs+bnQ0AtJMg6+eDO2fYWxOPR4p1JAR8lO4xopS/eBa+s2V/+k1tw6QM
IWWaDvfr33QlCnIkwjaHB1YO4Rzny6nD/xUkNGwAzsI1aAca1NVUwiRz5RgSeZUdSNLBwqR12oXU
lw9dzkiHSLV65zCdCBExkCJHsgh+k3j9MKSkztIsfXL71tgnrpX8LqD5Z/eMKtaDgImc8adCLsu2
1LMpOzPCyXZaAT8nI9I5N2otMCpmOH+/imx35Kc7RgID2yvh7VhuX98xT+ox6VBlfu5S8RgTE3pg
mp7udZWSuuVfNXhlfnWM2F7I1x/Jq4qSBeTmpn3ZJJs/ru5OkcGn0/3snDu9xCFqvuj9AO5js0tM
A8SvjAhYIC/3vnfjO81Nht7mqhmnAw5Xdwc4SOPO//1d+HkNQYjFUQXBJdRR1KSvL6lOxJxqDWsI
LHTUfI14Ms35TMS0ESE2+ANP+2+/YuOvPo5cY9dmjITW9W0EjppB3BAjlZ1rDXNJ2JOVbYUas3sd
Ur3qv9i1cSc8b48KgtKrNPuazDvNGxiIMcOfMcjiI3SOc7I671AslB+53XDY/v6efL+KN98Tmj9i
Whz3/3J2XruNI1EafiICzOFW2bJsym7bHW6IjsyZLIan34/ei7UoQ8QsMJhpoAcoseIJfwCe5syF
nMkHYE11I2VtsgBXUAl+RV8uuMOqDjl7iLVjimJkDtW+xQ0xIt0LJzYNZ22jmJH2pTNE+4idevLb
hlaaIbVASTgGsIlNVp1pD1ljlCef2tkTXkfqt9u//l1EfvbrNRxcWEzKLbRyZktq2V5OCpL5T0kG
8xMH5XKbqMl4yJxRXYetom3IMNR12obqxo8Bzw0djNN6GJDHoco/dCo2enl8qDBtgLQZBRtZaTB4
xvbLDCyLDlTcHWmcosWP7lFdKyPVPe/OoZm40SvToWdlTE7dyV+f1irsp2fbzOIvnuEUGx2q4eRN
9AUeXvMwVIg+aTGN445OL+JmZgIk0FHvVHyh93ZLYrQwN9cHkINH6YTi0IQfnYd4Qyz7aN9JCBP5
1DxTOvMgDcPj7VHen5X5CpBnoabuUDHgT5eHyvEhsip96j/R7RroMNE+VTOQXjFvEdxFBQeKuGy2
8N3GLxElrHWNlqubF90LTbTxQVXt/Jg46M4gx/ETxNNrGztYhhn6izn0370upTOF4ohclx0IrMbb
eyo1J12wJGWVlguP6DQps6/h2ppSeFB2lmbMvsaW2wHQoyKdNRgLq7GibetgMfD79qR9Ei5wD0Gn
hOdFhiHPL0dPKih+yWZ6DkMOlkfP/DH1gYbA44BY3rg0piwsZrKCPqH8YFRGuvD+zL02eLT5BXwg
JD5EnglxL5dNbmxV79FHpaBvvYTF3jIeJQ+W+K9ID7ZlA9sHlxmkdpxu2FVDf9LQmAAC81AE/3wI
q33kLBRQ3r/5cur5RZOpCTq5lHfm6dgIqlDC8A8TOr/RDppHUUzB+2CHbwZwE7wB7uFmyy+iLFMu
nRrlhQbrEtkT+QbTi2ELNlag7jFGf6S69lBBQwOHRlELvdSPCLjiJdrS9V6ZHhOyF1XDU1ie35yW
1emlEuOaJ/CQQUWi7tahEy89I9fvKOsjc7sxAJxydQr7PsT/iRzIzWBo6dkORL1Hxw+2mQLx0Bta
e+HGuH6wIFdM4fWkLsQfZ3siEKEpo+IRnccQAxh1oDXie2kKKEydBN3kpRX/5NP+bzxARfPAUY+i
SphhfI4S+y60BXeA1sBAdmClKttCo7FiF8cEII2UmqtQOiBmte+wvUdC5uj3u9uHcvq6y/1HfX96
RajyYzAmq5cT7adNU/VDlZyLGDZ1gejUhIPdd7kIDqqJnIQe2sC1gZCCjeoX87zPhtenOgTlDygX
83KzgQBhUiI6fA51fdybVlWhyVRaD5ZGl1OKZDxfVO2h0yXAMbrSOgdt6B7TDAFdULMwreBJDcch
rpSDL1OayDy1R+Zq8B/obOM/oHgvt6frOt2grQ8SAJkdiMK0Mi6nC5cVT9Oo7Z3hz0MNTtC2MkVk
bLLJ5AAvGkSjLMnN7XzJR+OTy5PaBZUb+MpT8QDGz8WJsJKsY38gy0FdERXKNHwWaG69CqH+QXBh
/NqgkLPSKhn8nYMMDfWtJTPF643LL5h2ijKFdmCyL3+BWvaqSeUhOANCfc6KSj1XNdKq6NBlC7N8
Ve9GrZ6HlayOryXFnDvGDfgjlkWbMxToRgQPO0rYsfbQSnl9b6X1YwHm4hHNAMToaNwU3savnGRN
H+GxHfIlV5hP1lyZxC3IJGCmqnP7LbWzzLHVhvCsjTiXeohwPCJjAkDXRiesqg+VmaVfZNrHP27v
teubliCG+scU6Bk8WLP5xo+gLC2g42ccMo09mlTG2lGFs7k9yvX1x2pO5QXKYjBu3+tVH27avNY9
fEyy4ByhPn7nRGhyU34stvRvv9TKcLo92id7iCdYp+5IGZYK0/T3H0bT0bDvmiyPzlLpvGBJEO/Q
4Idu72jd3e2RrpM/0mQbejN2dQquJLOTWqll1wP0js6iU/7kzaBtFU+t3nw7+Y2CivwHExFre3vI
zz6OQRVm057aaLMwCr+kFCtYKTwrCKmeTK1+A98vHdDZ+3t7oE/WjEI/fVZ0KUlg3nOwD7MY5ECS
at5mF+UHAcq1MQ+YNv9t1a64H2TUmW8P90m2NNXM2RuEKMyoNXsilQLIS4YWmTsGmfWAYRSAFGQo
Hml6UfAwwk1pR+IQoMN1onlnH2HAyd9wzp1k6a27KvDUQ+UbmNNM+lu/26bp923R/9OCPn6OSshW
6RiHC6Z5n6w/V9W0yQghoJzMFkNFTcYz9Vxzq8rSN4Uooicp10+NRbCZoS66Qa2y/v9MFNgFeufU
LKmfzo7s4IVF1rSl6hro7Q2yf2zql7j9hyHyXwKqQxOgPjd4oJnTtSzwxomwg7dybIn3dYaYuSFe
IeY53DHmGq7xIULt7PZSXs8KlwkVEXxOOIYIbF2ev9SDUR/xfJ7VXD63rfNcd7L2WKr2CY+m9BnE
arAQXl3fYlOeynGYkgtqqrO9A2Z7lFAz988U0qIVvHJ8iBOl3d/+rrkdEpH9xTDzsgMoZb3LTcsH
CYUNZrOJneSI4hBu77byzUzGb6Pd7FNfOlV6/8viFC9co4s/YDazxhD6Grhy/8zu2EmdhnJlCE+I
pHDXFip6HPGDlDjfUu+IFPoWt4F2YfNdXwqEJez2yciG+3W+tAiXoSCs5dw+pdYhB8VYQ/tP8fV8
k9Zfb0/3e7HxMmxkxinxUMmjaXPV18OsLwpDVfbPWhk9ywpBWFIY/mrI4KGuVS3f6UNU/SNz8e+n
YvR3oKn2faOb2UGvuYpjBbYDYY5zwixC/hc1BfreWSKBKyzs8m9Ro3gJIKN8o76AXKk0+HvJiqHl
6nqf3ktwJeKNl1gFJBML70lfNddpnwwPkY0jgmoM8aNqJ8XOE6n5S5PKZN0Ug/cN4T3vZE/g/9uz
8dnac6Ls6TJmVqjOXp4qD3SsExdheG6Rq5mwoH/xeC+PnirtNKG2R8MSFOBHAIsQA3KoHL7yWmjF
4fbPuI5TaLKSVpNiw+g25h3ORtYp+CLkfjbYhmvEJf85YxnuRdXFJ7KcSZCh/ZMmjfzvP49LAAEk
yJr8K68sW1WjH/2sFv7ZR6JxFRHoP+Wt7T97g3qWCeLwQDPrQxY11oLh1nUvDQ9cSPDsQMBkU2v3
ct5zqW3Lkp7CGQZfvTJs+1/jpdEGwTUk4Us/DHkbO+/oFNKb3DfO06AO6h4DSnASDe6YRg2o3yp0
N7Ktp9tz8kkEO9FeUUMjV9bRG5zlVSEWd1ONyHEjR/1ZUAtZF19V0AHfTCr19HXjL2YDm8Ak2+zU
9Nha8V+s38sHLCLM/34DTxUXSp0qKAFz3nHMMZ+rTCOC8lLF/U8np48rAy9c2AXXwQ+NQ54Wgh9q
38q8FwRJh6Lv6NlumrcuApv9qY6cat+JScvx9uR+8ojhB0u2SgmXi87QLpddzZBCRJLQc1PKbdvY
EdHOL/1sVVqmgOGWi3VSqP/Vp3V6YdhiE7VgipT1+YpmcJgBJQeOK6cxKCe90o11Pcns5nr4PR6g
F6XCDPZJO3D9RpnqbbrRe9JGO8DkoSzRt64sdHGbQjoiE4EBQWHL/+pWf7s9OZ9dRiD3qM1wEhVK
lLPLaOykUoxyars+lDOk8ktzHQ+g05tKbb9ygfzMFK049ROilF8F6bSUK4Dzwe+F3zGNc/lEQAPm
dIJIMnVaAdN79SFIdWLUDpvSK87tmBVfTThIdySQYPq5kDYDDd6NSbJ2UE3vVdIHTC6I4zfYaqwL
qc82aTFs1T4yTh3401UzJuEOGah8lQ29dJ8kWGHc/rnTr7n4tVQfiBZVojakbLEIu/y1ikHVPOcy
Octl365lyPiAbqNXZxyddT9iPnJ7uKstzHAa6a0K9o3YdJ5Lx6QKXgeFnRS6jUAxjumul+xyY1dZ
sjODrN7w6CYL9+VVKDYNiikel8DkGDmPECq2MHa+DNpRiVlTm4bn26TDwjP03pufTeV0KqdCAZ7v
1lzDibzVzGW5cNy4jvaUSShrZyj5RUhKoyEO0QJFxNTfd+3fRNzn0l0fy64Qr7BM6bMU93iQbqB0
/O7Dbp+X0c4oXj04vzp2up6jL/zYK9wUoQtnetKRAmoARGmeJmaWPKJ9KLkNjYOtlYpnC/LLfsqD
XoDRxQc0QHAyq5xnCwYWqs7xFKh49K7kXs4o9UPPCPHRvru9P64r1ehpslys1gScokR2uR/JyOFe
DoN/bumm7/zKCw8+SdIdNDh8DMz4gNER3pKx4T/achTtHYVTpXcBFqvAqPxVgxAbxAkmrRnCvz7d
yCfQYONC2H11anTeN678CTc5FWymHffhjCNeXjUKkr7P0MXVXZr98puniUCMeVOXLkXY07V+sa/I
qQg0OKA0v3QKRLPB4jEmWiSPKyTbdKtch7TQ4x8RYQMA58s6wmNR76d4VwfQf49fGVLQqfwL/noK
F0Ba0u+4TosNkoepz8RDBGJ2DgGwx9YhBFGdc6vXzr7H9wetKeydDhrgoed27MKHSjjf4Sqp+862
oZ3kpSptDENjDcs+RY5v4gAaZf1iAwn6XZQS1WDZg+a41dBaWw2O/Q/QMtayt3fX1bLxwykh0oPh
Vbv2V9Zj2JmK7OnnMehgQIUWOov5Ew06ngsaQP99MJCb1LIIQqYBL5cNPBZOapWhn9M4Hk6mkWVr
L6Pb2JgcndoJ1IXxrm45Po7ii46CAqeUvXI5XpOxAdOu5eOyAOqV6iQbS8hLt9yno7ALYQexE4Ht
XY6SpqhU2pWpn3Gh7deigFuTORgI3Z679yrV5Z4Hoacg3UJSN5XoZtcAcOkoSTAoPKeKKk4y0vuv
eQy3uK0749nWMiSStZQMI7JGaRVQZt8qUTsikaiiKwrRukLg1wMJhMKBEj/nRCjoDwSD989qBuub
PdTel66tEHjw8QBB05CodZ0E1HBI5eQuW4m+srcqBl6PVpzGr4C+AfrgaFRj6+kV9S7zMi3BBzuP
xYqoJL2LKhuWC75xkPEMq/jpBOJQyJRx145XqRVSvir6y6Up4PtHAhkCGiQeDyAQzLgwOSGK1GyL
uFd2HjyucoWeMgQ/YSW4Q/Ns+bvbE3x1EnipUBsBEUhabmGxd7mMZC1j0BaOfNYR+9rW4IBXTVHr
/Kok3qDWsHQYtKuoCFy9Cs6f0Ihg2Z6/wU2KGGyT9KOLJPnRtr4rQvvRtPYpDODwgsbwsXKwf+TB
8NxBylfAeZdRctD6cOU5awqmW1VrUJRELtpCHu1fov+lKUyvWKUvHK6KMtk1dJVDT9ok6pNGjyKO
gvuCRlJG0S6VXm2BiSX75KmtnF2uwOqFPw+l7Pa0XiUD01fS/0PtS6FwOOdntATvHYS90W0HQaav
VvWpx7jmTziKl//HSFAl/rcxQmv3cgE7XwsECrqjKyJr+EqT+55Nnd2NGLZsb490nW3yURSUSXIh
nwDIn11kIAIVz3TK0YXv/BzW+m80v55sEyBgLupDKBAm14fmX4jARGBgphkl545HOQ66TWFTwJfL
hZvuGmsz/SIeReJIdQq4Zrs3VtUQlfQAN6XaatZxq+p3uSqCldXoGCgClyu2Fbxs5GYV+xSJlF6N
eaxTWAsaUqMbS6FaIszCfrS0Au2rDgOQ23N2dUva1CMscK6Ia9Ixmpf7c5nkz8otxZVGJ7oz7JII
MK7Ptwd5F666uCQZhbh2Whn6JPrEZPoYhYjOaSBhqLIbk/che9IhY4Yfq4HLEgztJvDs723unBG1
VA9mEvZrb5TByEFQ2ZthgH5cU7TWgwi8P10wIaLCEK9EPcbnS0h6urCN3hEos19L5xC6CU8ieGR7
FsbEkV4oeiC1roUH7VrAaN1bemjsUmVEmFvu6+ToGNLwEPr4jxUI7u/J4IMz2i7BG8Im1TlxdHmf
ahUyeTJYOszukPetKqdaKRXWeEFROzgPtela0GBHXtvy96K1JGulIfy8ErlO2UxO5BW2y+ne0eCs
Z2n9O1Zr/AGAgnhYgXr+JmuGZp85ySQX3EEHQoh4RxlBvWOfoxPcRBUCF2p4pPn4N0WGby8KrfkS
Dvg1I9L/ZA8Kri1WoYQ/ul523KbI8fDU0n6LyvIjr/ap1iJn30pwSm9vh7n2GCx2WGiU4iZ9REjR
80pEEVcocGtN75qYAqJkbzT+k4+/FDLSI8D/Eh3genirlch7pPtuuaGuD/fAB8NzNZa2qxVknbBL
wz0q9PV+1Jz8vmkDKB21D4URfMk9Ug7WX11J8WsKC9zqpKLGBUcXCxv7+q2gkUDwzz8gfyh3zPY1
YonGEASdWxlYLQYdiQjbV+yrTJH/srt+l1iapqsGS5FdjCTAElJhOjeznaqDylcQoSQmJYe/HD8t
6XHUcipcNYqsN0WqwT1bvX3sOyJSApBhr0Rh+doafv2jRpHVb/tqUyswtv3WDje3l/W9tT77NRCz
gFxZXHgaT+flr8GLThUIzVouLD4E/s0SnCusVetk9sPzaLey4NdNyuCR0Ci1R/XPFCGf30qbDM80
HOoXTeB0kBIcPkSV7DyVWAzdD1pmPUp1miIM7sQ7GGIpvhIyogGaGUHFRS3FRCoKkRY8ZQDYBnTV
U70y7tSwMX8MVhl8yTD/cRb28FVYMqE1QeMTnVNLu2r94h9ByROVa1dDLH0XIQTrgrmJ9iCAcQIv
u2qhMnCdBjtTj5kyJGhqcDcTdfPjFdoBsC/QzLddxZPqnVVk4w8SCP8hdDD9aGO0s6NKaXfsfrHX
e6TGq0QXf7DlyH+Cwqu23KjqWh0gzd1e9asHhAICDXD60uCArjOVQWiRnvnULouSJqeIc/OuUDt/
YZSrcIWuyZRs0ysmTUEj8fLrNSWLZOTAHddRmwecc6S3BvcPuIzKr9uf8/lAZIoUEEFSzBupURoY
iQhMB4XSNnswrTLHgiao9wV62gup+XV2ykcB5pu67e9F8mlqP+TmyGtqg60mtiuJIf2Dkbj2RA4q
fzfRqnedaAxOyRB+06QEKaYynwLE1PniywN+4YhK/JAkKQKZW5iHIR1SnhYpQtJAEoeOJFyscFKL
YAIZzt/bMzSd4otT/k4QprWtOmx8bvLLXz20iR3lorFdZMCzVS8r9coMsfMBgSu6U2wPzgOm2sPr
WMbBwst8VZNj6AmyzUagnsFRuBxa5EZAohejN9SO0VbunlE7g5Nvoz3UmMEqHryl6tNnH2tx1Kci
j23ytZcjoigX4gYp2S6nM96MQjI3osj8R5a1pQSWxsHJprfUrMwAv57bE32dWvK51NBhUIOykfkV
l4P3VeQEcV7bbhMOyhc5q7oVOqvNZsQVBKuxVtmFtefsBsSpC0Rj7BGFHQUTJq32d2GPy66DGs+p
MypadYgX/IA9BE0mNEeEI0Z8HFZDiW5WNcKIxL5CPo2GhH5uFIiNkvBqBd4gVRuDnHU7QuREtC/A
MBNGAs6PyD5DNxqSnairwZXQP/cp5tS4N0oNKtgFLmoilfRVEToOzjdoOh0qOQyPwYiJLlYWq0S3
vTsvK9Ey8UXzgCmth4tIh5UJBY5wndr9sDZbWXu5PafXkShHG8w7bEcbKjPH73JOIwT0wqSNNTeX
NGPVhQIuY5nWDyFKF9gWNeixNEwtaknaa9kkCqa3JiKmyEndESt+CRuMRwN4ePBYW3ACXtrVD5an
h1tZUZfACtd3Eb8VjALYRwprij77rYowW6kOE7pfSa389GzcJEc43f4YPt+elevHjCaEQpVwag/x
x9kux0OpAPfTaK4ynglWAamiKnho1OJlMJWFkOn6vWCACTjKmwlYbX7BWuiuB1piaC5oOfGooG2F
nFMvbf7zF/E4s0iU0oHgzIE+Zq9iU42pr1sOKvGXaOVtkga/Ah3RSlT2koVs+pOPAstOa5+rHATO
3CegRP+qtHX6lKPU0ee0UASlHNC1C+t0DTGkSMt3TV5+PE66Oos3h7zq0F2krir7/g+jDQDQDx6G
orXcTI52xX049NFu7JNqG6G7+aQG8ZfbE/seZ1xe//T0JpgIETy4Jnm2KTE9GzulHDW3GeN4ixl3
dxjRaTk3hvcEnGL4DiOPJwFJn+RNKUxsP6ja9w7M7zYaNAwwg6+hMXQPMBja+3Lo+p3UyPZes+N8
5xQY3PkYUK2CURfId3cU7kSNFZe+avwKnnatFvh8pPdRDDUnAbCdbxFTtlYVDOZN5YfBMcK4aSn2
mi7a2TdrOhYQJu802fI8Scb9qawcp9XdMG3N1WhZ/SnJCbG0GLU337LLr5XknKlIcePRKQDWoFji
++2Jv0o1iAbg7xFqkUTDTp3NuxH4FKVTTXPxps7vkCRtqUun+n2e2phNZc1PJJezHWhl1ywHbX97
8E9uIs2glc8DCIyAnvnlrZkraoTBXaG5SWCcVNGoSKRnykOLduZ/RiNxERnsLzBa9L8Ac14OpVjh
gCdLbrt5N4S/fCf7UaLJtrCLPztILCNxJA8shQlruhE/hF6SWciSpDGKNpgQbJJOAuHI60dHdGoh
1dHJwuJGIA5l7Y3U+1vG8HZuz+l1aKFQFIJPoekqoaYxy93iCGnAVksdt/Otk6oPj+qQpk8mVev1
UObpyYl4EtNCLMRQn1xVkBimeg/x9CQQc/nlY1OHOtVGB6P2WNkVjq9sUVhaitc/HQWNeO56NisY
4ctRUiUVQdV6jitBPD0noXzSlD55uj2Dn+RE0MM43xM9f+qXzKbQaH2nbnvTdotEO9Ml9DFfLrqj
FhTFqTD18lnL9eFBt8Rb5Pfyk4GK6c5DP2yX6JOkvOU3x9ZoFh6464OqUlKFCYwUhmFZc7guan/0
jMBluUIffkioZd5HJfRBz8kF6qVyE681s4MeHnEFHSVPtxfeout9xevqMLw2ue/KczZhZctYsypk
FbrXoDaZdfmmbsrJL/GprDeVlGUbipZL0KZpQS+vSDgCBFZTvwWRhPnLlASYGQylYmH7nn9LYgHc
DD2LvIuead3+1CQhFq6k92LubERkCKfGqwO1mV12ucViESPwXUmjS2zWooxshPvCGcMJvlk9KLgo
WXal3OtRmG/gKqRbuzWUTQeOYU3jvl2qxHzy/dBTyBO4t6CczbMiWSo6ElSu57bIjK0c8Uhh8BCl
P2I6K/fY2xRuk9nKH9nxJfQL2vUwxhun74EaQSDX3nQZiR3Vwwm+RN/1XGgapSSNd311+8xcH0zc
jOD30n1TuPjmBN8oTCt5cqxwFT00zwj8PmBvFCwcgWuEi6MSSHKBT48W+OfZ2gA6biO0whXXz1O0
J7G0D9ZR2GDoOTT3QZxmG6MZh23WyurO0dov9Vi0VFI959/tr71u0qNXP3mZgFTkvkea53KTeNLQ
EsZKitsNSnznR2N+VyD6iPQ0Eu5i5UiF/sMLBoHtfRvv0RYczqFW3rXQB7/XfmE/OAVCNuR8FWnN
kJXpna+m6dFpl7Lq61uD0EKGY0aFnJroPNY3afjWUqSY7oiI+l+/Rj8pFwrGffg3atjh9dErLijj
jxzpq4Ut8V48uTxJjE39kD7b1HCeI2ukdtSizkEd1nEivI+sU1NqBYqpKGpJx3H8XaV/StH/zifN
ziq+y8z2aFOQWGUjcR50Fse+66MHC3MuYd9HJqICTYBGtvgrOcbd7QW9Ur9iOWEskxTzSyfsyhSp
fHy4uWaQhW5M1/ce6U4XVbHNh+B3oH+TUmWDceXku3UvcJjMUQNfIwyzwgsF/9cn06/va+mAYJ4a
v0iwX6WiXznyY6U+hPaTKYB+InvYhdqmcrr1JEfUAwft60OTo6KLX/ztL/kkBOFLCOcszVJ5u96L
5B++hCxzzEz+odITvAWVEW+kscLuMmrR5sUOflMjGvGtNZV6jUISau+FtED1uL6zCGnRa6Jy/Z60
zEIt1KhUx49M1TUx/jkVifSUas62RSgep0FgZ2H3evub34PU+U4jiAaBS+Efovss7PLRK6yC3ict
M9KjblRbQcU8MPJNXNfbuH22gZ3jcbPq5HA3Dtm6DcDomfldWuZvvmyuy/G5t4u1bBwD74QU+SqS
CndARzUO1najHhJt3WPEqWTN8+1f/smNxlxB4GE/q4D2nClF+LBapZxbWRBrqkt+1z8GaR4/+6KP
XKuoEVZMp5fGEv4W/0h5X9e6sfVCvLnryajo9i/RP7kpqDRwDEBpkYTN79YeK2JbBKmOrtlIA1y/
j+zJMEY9Iw69deJnJXrCY2FjS8GhHJo7DhEt62ErGeWW4sXZCXZqIJ1F8dZLRyB8RvUWSfvKQDvN
/h3Kjwb6bsVZi/MXtEoPCEMeOkt9C7M7U5b4X3zXimq0kB89gcZXgzmBH9CRb+LfHiZspTqiXt1/
STKMW42GgvwoWW9Z6zxMFHZi6CUy+SR0OIs7Jsuqd3ERUn1Yr5frYuZT1lQI2cUL816XuH8Q4zTj
r1LfYec7cUTPQ/RC5amm64UruRa6yKIG/b9R+4on3NoXLmWdvgt2Bc60OpTePJPvWlv7gVYc0rdZ
8oSwgDtmu6Z5zRG5kY3D7QX9JIpF5QCIPrkOVxt6npefgIAJ6mZVO7p6YIynQFLh3pO2nNPCS3fh
qCb7qM67hzb3oj3asR6o6BjJeoi97UYy5OTeEkl7F/jCXkLNXwcLdNIJabhp0aIy32XfPmz6TsTa
UABNdXE6P0Z1E65CszMOip0gAK5ZElXGtPlBRDTsiCbE7yYbw50xRvLKcfKX3Ev7b6KqFy6Rzy5O
uo+QPGmnU0F/PyAff1WvenqUwK3iUVaOta5+J84K7iLaxU8iDcK9aVbSVqtUwFKUPI9WoC3J/U2v
zOweo22JoA2UWKbGnIUViKpHRq4BNMCG/qDAV6dZDXXofgyCpRfvmn8+5ftUlwiu8eu5oi5g1Zs7
2B4Pbm0P4oju02nEGOSI50H54McotZUdfI0qk4PvPqjOBjhKyoYVwXhfCdQwsgh181Whhe2DI1Tl
pyP51kFFg/oJ42rrQQs9eeFdue7vktOypQHRcM1jbjubnlaJQ7ssnd5t5fQIvr93w4YO7Ar/NwpT
obFKuKFXZm/pT7U8BPcYseT4hoT9sRGxf0SoD0MDOxge6yrtXSWN7MfOwGK7sJpThXvwllB+7/s1
RPqsjM9tI/3yTRRCFq7a61UmUOYT4Osg+EmT5vJgBkEOEcEP9MfA1v9lIiweUzxiN9jCBQthzXUB
dipVIrcz1VYQeZi9xJjV1VJadNpjoQz6rtRSbYf1e76tQXdupy7BeuHOuf40Q0VGkyeEkhZOS7Nr
05Ab0BcNjihV59lgClJ9LyU4IjhhYv5WM8c4mmWG3clUXDRim39h/EL/RX9JzED6gVuNtWN3hWuk
kZcqFJ9Nhg4cEU0x5h3AyOW0p+2og19rtceoSjeIJHgbYDwuas/t2in0hTW+vuKYCPJk+lhAnnBc
vxwM6J4dGGWpPfZSq6xLSbM2ZV39vT3d17MN64d2MVc5WQ9xxOUgcTREBVDUxPX0IHNLu34eQsd4
QCT9P+f+00C0SKlrGcQqszodzHdsZ9Q6cS1fyg5OKf5UiXOM8NBYdwo6+MT+qypO/7OME3B1g2Yg
5BWgspyYy+8TuYdvlJzmbmg5/ps2Gt/VIXjRixgwi2O3hxjPpt3tKb1et2lIeAAarBmO6GwDe7Cy
rXRsclfybfOE7I96aowlcNR1gDwhAMlfuQDgi1rzY9lpIkXlgxAT6Mc2agabmmsebS0zVVe9qvYr
CSPHhdvzOr7D9JA+56T2QDI4BzxaduZ74WgVbjYY3Z7IR3quC719xDLhp1PpJ9rjCjVobTjlHiWO
hfNwzQ1gLT8OP/28D69raEU4q8d14Y5yhY3Xk5c8SKCyOuFsta7dUFR88VJx0IG75+2v3BYU09AO
qrIvmATTKHstSZniZj+WJ2FJK8rqP+yiOmPpna9b5TlwlvQaP9sJXIGoudG0h0A1/f2HH+zIWVbY
Q1hSMEZBuvEcdWs7ebwwL59tBToupJ1EHrxps5Mly1CkjUAukMHBGyIJAyYnzt4GO0U5PWor7A30
pfDrkzGRLoI9zitq83GzpVDLwaxH00jRiE9XGM1sdaN+xiZ8E2rDNiq9dYW2cyt+IS7xGBVfUsd+
zsVk0mUf1S4961qwz7qlM3F9O4NLmNBGbE2AfPPKLoY0Q1vESuZGefe1Ma2ciohs3o16iqpGWSy+
VNeTAAKP25kolB4MF9vl8hZqVYZ8c+smQs++xkni76rSHt/CQQVypYZw0xM96h7jGov4RneeMw70
axaWBKEWOoOVB8Zs5Zi+9pzidHkXYY7yM3WM4OX2hfRJhjgB6Ll4CUsRT8IF8WIf5iGmYF1VIHHO
i3uoLdU7NZ1m1mvdjL/1TnP2snpX5ZT4VrjsZq8lVrD428jawhtwvUDUE3g5SSTApFGLvPwdka34
XVKDXpQr1Ek1qZN2be2U+7ww6BYq+ZJS23W9mfGI9aarkh71vDEF4rCMcihZbih8rHHSstgajR09
pJW+a+xeOeUdugL4t0ebhRmf4q/LKBwMCg1RMHhTB0WfnUnVGjXJxorDjUPZwD6xVvdiMKSjV8Pw
wIVDegpwutpaRYNEGpTe7yF/C0YiNNwRaPymS50luZxPdisxFUAoQFFsgvd09cNlFGtVL6c0bdy0
Uc0DCYR3NAycy+nS5d8B2zpbkfTfb8/D9QXIWwEmZio8G0hmzV7fZvC7Mg97QSGcSoCtxNZ6VNA8
uz3KdQwDUumdJILcKf3HWaAUlYYUVUlVuohl1OAH03pvK4X8NAZOuNBv/eyDJv4Q7FwAAqzx5Q4u
mqQcbNsr3B7Do50HpoVSXDUuvLPvLYnL7TNRf4FXcLkyb3MFK/igZJGZ7D1GNV1oc0iyOwKoU5Ya
5lqtw3Jb5MavYtD7e4GO3F8HK6iNZlHYSKo427Z0EbZSktZr3Bl/9kRGu071whUUeg0tgQSV6sJM
t4Mk9N//dSXYV2SDEIbBfhLGX05PZeLMBYDCexQBNoBdDG8vN7N631WUb28P9UmuTRAyBZQya8+V
P1uKOkXSFzhM6UL1+NmQXD+HlcALK8aXKg1tZ5Vwcx80WaJ5b4+TFmNTL2y8aYiPy6QpUx8NHwm0
E6jlzD+36VuryoymeSQFkXadHfrb0BnsN2En4aGL8/AgjLp2RaCdcpH4S+JjVy0EPC4nqw1q4wji
TDSfy+kOh9AKC7uzHls0n+87Wy3vwtLHlXSSepOjbRZxqgNNHymJxN/D1vTuJAH9ryHfeC4koa7j
pAx2Q6B+672sO+Sh0m5vL9P81kHMFDQcbbepiMSjPB2oD7eO4/twRgY9PAun/BN0nUGpy67wRYxz
V6sAzGohzkW3x7zqv02DUr8mRiXg5D+zQf0MLXY45dE51XT/S+c78IuMCAWZhJanjZfOGjnV4ICP
HRaxNWZCSKin69gcCxzKjGIpIZg/e+8/R52gclN0QrZ1OQctUAIgeXZ47iTnFwaX31LN2Cc2JzIr
c7GwJ6dvu9iT07d/GGx2BClVhGTQVnjGite+99DhBimAVu7tKb7+JIiLUyuX4Jag/OplVYSvDr0I
z2rjpC82BnEYMerhuup786CQUS6c9vkVT3VJAbhIGMNJQ5lndsWrlNFCD8O0c+cbv0ZDj++MuCnW
wSAtPZOfjjSVVEhRebnmN3yuS+RvbR+eMQ+xjVWGdtcq6YU2/g9159EcOZKm6b/SVnfUQIux7j4A
oRgUQSaZ8gJjZjIBODTgkL9+HrBqZjIichmbe9tDWXcZi3TA4eITr/BJHkXw9jSeHfSv70XUC/Rv
uVLUk/caUpicHPGwBzQZVIbYGO7SvUqQEBzGcQ7msHtXpaCO6ELAxHHWVjTt1HzeVHl6O80T/Ap6
ERkJDIGNj6zKJjKiG9Rk9kmUXgj6T6Op5VkXwrm5APK4z0+eFRk9JxS2l9zH1aRDAClcPLr0Yl31
6FCUKv6P5WSFa7MaL+Wdv/om1J4spBzJZukDHm+gInWbphgYOcktjBY7YVzjSRj6kWoWv0k6Wl6S
zvDyniBRuOKPh1Jme7KaBBmuOHHyYMCxIVC8Ybjw3c836bJLgeSxzIgST9uaYZwqUvSRuK/gNdKj
SQnDYBJu3l5dv9qkXA2kZywtBEyWn/909tqIHEJRHJL70AvvsijsDw2l8D0unONdgo7a1f/LcAtP
F6ULjF1OLmSAO5ieVOxRaB4Ikdo/CDHrtae4X/UMf9u3Bzu/V5hB2hK0J7EcIBI7fjfkVvVKjCrH
HG6q/ijil1qtkerqBGbiuXsv9Pbb2yOeL0IDqQUm8rWwD+r1eMR+1itcXgfa4KYNrjgbMYssh87v
jXq4cLqeVToI0HDtMSl2cMAuMOvjsdLeglBV6BaQDWOjt+FmpPi8wuMUOvIg98oglZUbu1+t8lGP
9N2Y3GbmfTm+j/P7tgFyaO41MMx6TBU6mzeJMupB4xTvcV0IsRuSGzczUJIqLzz2WZ7JY1Pfo1a5
yPQB8FmW/U8LbqgSe/RILw8pRjm+yI1hhU45sWss3FVaW9VHgWKgb0tp32lq3+97DZUXgZPkhZX/
i29FkgMtl9TDIhQ4+VZWIxtbpIhzy0RqWESXGHEqCZxWwNsXXnp5p+P71lkcBIApcDiRhpxU+5Dx
t2ovV8ZDEUcoNqEauBnVpvj49uI738rHo5y8UBlVld2E0UQZ0wWbbugYOOD+lxr0EsOo2r492muj
9vSlFhs2qOkOYgmvsfdPH1JTEN5xm3Y6RIW2UdrwqXL1MMCNc2mUFPO+Hj4rIrrptJtC3NvDXtTv
EvFhEgcrvNHHb5F7sMS9nhZ+PgVd3QeVfQ9M7pBVz236tW32+fA9klGAS2WK5Jb+3Z2/zh1S9ngM
eGtKLn4Xfh6QF5+8veei5yIR//4kq/tovEm8r4NnYFLQwLjeCUUEnvZoWA/K/KSqazJbvEClh16Y
2Fr1D6+/GrQPyOb3lCMx3/Cd+IfiBZgR+r3AOB2doa9F9HFQcCcX34AxpDEUlvbZSV6K4kcOQ94N
TcKM/dTuNf1j5d25HQgoHbtNF3XZHLvPK3xP/Lfn/yy3IVgGNbaoGFOXp3xwsv8RQ0jGmFwK9GBH
Z7jztA/I8FvfpDdG17UeR8jD59oVdAnzpgTW56O761xydHkNk09WAWnFghYkckfhe9llP62CPB1d
yFzhcJANFqaJuhfVbrLkMxYSFIri7IXeK76tmfUN68ZA1Z7FRKWv8DuAODVWesa+T+abrP3kjt9n
7cXTdpkLn0O568xnBUBLOVe3aXmNwa4onY9mqT9Y+bMz0rRHGSOgbHfhVDgPYIAIk5vS7ODKPaP6
WmocO4OdGQc9gX9txE8KldMggaSzMQuruEaz3ze82row7FkX3XjtjoIHXczhwJachORaXSBxZo3T
oTP5SMLBb36cEb/MrFBuTQEiD+3hXvuUGOFW5kX2mHaGdZuUWXWflr15KztcL3GMz3/7wqYsg10g
eqNgms+AkWWaWnEmIvXQIkhbIl69MfvCDaiZ+fUCRHt7UZ8flJi8cJZQ9jO8BQF6vJpUN4/UKSkZ
DcnbzVR1BQTY8RIG5awnzWRzS3P0LxKaCB6fbB0Heq6uVTq09ly5CjmR5RVQZj/LHvs8Zw32Ma00
K4g0JQpEBDpz1r6KECv7sjL8omkf0RrdNmkW9COce2N2mguRy/lRvjDruNWpW5A4nWaDieDHckLe
IC1LSfcb34ebzqOPGeJo9EiPxfjx9sSfX4b8ReYeLVOgyOC6jyce0Y3apjauHjDtjVbSi9tNH5Xj
2rAvBc+/2GDQ9LmpLDqJC7/leKQ5N+dYiYCLOOidraIEXCO8384P4/kmirdU1cJvg9W9f/v9zssg
fHKCDvrFoK0B3i0z/tM5ZeQlmK44mw8D9PAPOSjFa3pfJYr72nQoqGgf4qIecL0hyTcV5VspFcSr
EjzcpREBYSHR2+Lg3l/ZUOB9NWt6TKOG9Mvbj3kesbpcqBwFFEMWYP9JoJBg7yGm1ka8wwhLmF2t
9lDUrX1XmXMSDIkl1kbfXWp//uLbUwUBggzwmnTmVFyyQMutCQeNL0LKPI94TKNMFm6BYPQXVtmZ
wgUbD6o5qAS4N+RPp/6jkzIBj3M9sEK6sFdar9r3WTO/z6p0BnLpSfNlahHp8qrsgRaAb+OX+bny
rHFrIqz4uRnTJyPqm00vDeO3QzSIKTbJHI9HueKUQ6ZneRO3Y9Uc6G1EiCNZil+NVX7hfPvVMlxa
fa+Xy/KdT5ZhVlcAlqy6OSTtDJori6drFwU/X4M7eCsNxdyIsV6rukw2RCL2KnEGtMCL5oBYhLEG
DFdsyk79DO9sDrLFgmVKx/HSQy53zfGdjgQWyTvtQmaCwtzxXnFlBwjb7sqD7D4lKH7t9bBp9mZm
DZ+KAqhSEXmwIMPJuplx47mX2K+s1byKP3XqsB/y37aeNBbNPMANlBVooZHeHz+PI/XF67mpDjG8
tPemNVR3sys+5WPifVJa4Tz2E8B9JXFvlCbODq4d2886gqE4EA4fRdLQNKnV7PfvqkXRBygoDRMS
9NO7qpO433QtLdUsiqunpC3jTV+k8/rtE+H8RqQvwv0LIB3hB3C2x+/eAeKWNTj7g+Pm8U03J8j+
2pN7YfUvy+70i2MAC1KAEgDaISfnTpYBc1DrsoaJT0IEm7Je1641r2wlBmU/it/skCwflLEoRhM5
GgCIj19qsNxqHiu9PGAvJq/VTiUCHJwLjcTzY41zhi4vgcvixXK61XSpRqTedoVKRxTBLG8fylHL
vnlIML79ic6kWHkd6k5LD4s7e9E9O34dXZtjJ1O89sBFhopHp4U73RFbW7TTtkQU4nvV6LtEyulL
P05JALy4CzrdSJGKNp6EU1wSKDvDKS8PtFSnlvgGJSj3JL6pJCAMgbHsoY2HXYdNuisqzYMu0IWw
mfNUDcp8MB5jNvKq9NS1KgdvNatd9xHnxYX6aXol3fpy8L0Y4RoP+d0bftf101z2azGgiMvdaPVf
3Fx0PtqS01MvPfWqLZMmUDPZzH5sJMAWs9z4+vZkL+HB0UqlnUN4ssDoaZrycY/nuurGGbnPST2o
LfgVM54TtABLb99pCIXkuZtc9aBgn0qtSq4SVZmDt4c//9b0R9FLo1NuLsy306qcm8WNN4tMO2Rj
nj6FrrerxDzuwszYgHAFgda34Ra9ry9FJdLAKnt75eDnoM/45U3zUFzoAp4tch5noSzRZ8eL4MzG
JtJsSXcp1w5077N9pkfxzQT/77nOw0sJ59lJtAxFwxHWHesL/ZvjmQ+7WE6WV2qUF8r5XrGcNhh1
muRvT/BZeMgogAjZSziBcByd7CXgflmMvr16WNjBQabLfGeU2oDg2DQe2FrNY21Z/bpGcf3CtXfG
zaATRFWXFJbCGvSM09o1IP26dz3ZHrB0xlcuT9tPCjYhqzEf9OtaatPOia2PhQoAVJQRmFW8/g5T
F7uPk4OpLN3kHu+QKHzMUBvfVT1+v2VTf4ErcE+arvpa6sn95I35QYlb7nHqMj/MbCGcoJCo7yp0
szbGiC/rUCmbCojEKiss5TN9E30zYdp6YSmfxZq8LmVY2Kr8Q7fkJBDPysTrcb2m9Vg36KJSwFo5
M4afYtJwCjC8DmErJ71UNVqO9uP9y6hLjwYsIbZAZ3aazuymeW+2BxT+tsA6nPaDRQlQqXqg6euO
2Lo200Avt3nzhDCOPwx7CQlGKT5FAkx+/hC17Wo5ZivTpNj5EA4oRujVIoC2UwRmVt5zNeibVIpV
Vt7JWMECYYN+c9zR/tDyXRUaeFmitJPIwDXTdaQz/THCh7eQzqPUChRZruJ+2AhHbKDi7ZxsWEPE
XSGHl4NPiBs0P4t4N5rFuhXZagkUs3QIMn4ttNbpuJNmBOITvAq4bndtWM2mcDHE5n+jQcUG2t2Y
WbIKlStQ89vM0YI0+qryNKO57XR924bTNqdIgoJU08eCixFu/Nt77Dz/pcJBg8whsVwKx6c96cJu
VZpVjXoIu9mvlBkDXlwGEW/zbhRjig4Ts7UdicVWup01cI7Qd8R2sd5PtvNDMeryKrMKZxXSowgw
rI7WCkyPVdu4xi3p2yVV4TPRC1D86H5R62LNcPSfOm14qRtqSqZTY7JkuSuqpL5BplWjajgo1+Yc
aXexmiV+DJReG1xzrTYyXLeZoV3jff0ZjMOhcOiRL2oydTCnYtiEhlfcG/l86eY9PyMBGdDjp85L
24FG5PEZac+mNNoJsFRFuWA15WO0mXSnfnj7+/1qlIUsQreGwJPe9fEoXqVaPczADq6fi5dYiRKu
rSLR9vYov7jqiGaArKGNtNTEToPCpiviUDXa7h4fJGdPK+yzjhmC3+T6y6hC6DPMHOPHfkthLkib
FgUbR8y4d0dpcs38ahdi1PPOAckpEAF6yqRPkLNPopoyb6wmUtLqvvEKIzDKdDi4BbLdRRJZm6SO
nzEp7tcDCL+gKAm9lKZwgiSVj2/Py/nsLzgO5gOVa/jnp9NiJdEoMH4p7mfPefZMHJqrSC0vXINn
g5hQELC/QMeJJvNZl6Tw2gi3D6EcZlQ3byAkUv5rx/LCaXwWTC2joGvI4ocYRgJwvJBEwjI1tEk5
KGY5r2XWV+vOLvudVwGEcN1YbLpksK+UyXW2AASVCxH6qxjC0WWAaRnI0EWfnPIMhc/j8Q19Lgxh
DdadNSSosePP6msjdjV1GUcrMk8TZhyFQt9LKOG7E/JpSf598nrDT9IML0m0ylo9nQIUcT6KvgdJ
FCk9/oqNo9+PnnB2Ln3n67TtB3/C8n399kI4u0DJ/uDSoeyF6cwiBHz89OWY51JKKz2kea2tqD4V
8NgEBaNBbhstubKTTr20J8+uTxRnuKsXMVk+GV/ueMzGHBumkR5Pjo1SIPEzuR8E2iHOWJrfnMRI
rsaS4rQ2z9YthhgYXYZ2ddXOibud0HcM3p6Bs+iT4iSbgIchKqSBfFLN8BDZD6tkruC4IAaMT5Px
sUZR+IcyKeaF3X++Ieic6fjo0qkDLHm66+LRMsNUAa9QK0W6cfoFr4SO4oVRzqJPZg2YLuyf5avS
Vzme3g6Cw0StQBxCpys2IsYINUW/bIPOefShzofkY1qG8aah73Vh5PPTDUUwnEOx3YJfumSRx0On
4xCanS2rQzdIazXGaneLBYPAgFBsSnNMNxF8Wr/J4vLKweSgR60xEIXZf337k54fCYu6ERcuCBqq
8KdwsdAZTJo1bX6wLIAiaIrIrbScQBPT8FCJaUIHnQ5PaQ5oLIetfmEWzrcUSRUa+aAnX1U+TmLS
QccmYlaH/AC3JvYLiGpbs7P6FTvwnehTd11o4pKp2nlNDvQD54+rktVQYzmtSKOHOqPy5ep3XFzm
mgC1WhPpVflKpmb0OVLUfBerMwz/Es1Tn7JP7Jdjhx57ZKe3RZXqQSnniu6joX6xqo5Nn1apcW1k
qve7+21hO6GJAeOJjiu48uM1Iuaid6txVO9MRX9Pm7yn4mQi3hP2F66fs+8AQIMkCHwLZVp4Vstu
/KlaruQAJqqSgWbl4OT5ZwffyaJEe6Jp0g9hHl5qJi9/7+giWMaj87AUoBb5/ZPFPzdm0dDrV++g
/Eo/dsYksKMsu/BWZ8fVMgqa0eQ6lJ+pvh6/VZFmIWpxg3qnKDlC2JjDXemc2D5l9vlChes8eGIs
Ey7LK4eQg+TkaKzGRMvzuVXvYlt/NBZkLe4uaWACiXoxu7Hf9q16G1b6Y2K3vg7QvvbTJvK2UU67
tBjd729v61eZ6tMZxkJggcLSXCB0PH53o3ObZPRq9c6NqmlV2HG4RgtE7LXS6PxMDb2tUON0N4eq
+FHZWGP6cMHjL54+G6i2y9xb46jVbpvIkT7e48UmpFWxtd2s3iE1+X20s3gHflLZqqn1EqZptaob
feKYUoxra0jzu2Qu4+faDqdPDeLtu6zUresuMe1DXUgt4DzHf9Xs6xsuMu9JK7qL9jrL2X08A3Qx
QecQb0Bhw0D+eAYcpxSi0ytYnVpnr+wByv7Qaw+p0AOvHKwVY9qrdmgQ7jPcKKgbpb4QMJw3yykr
YNZE1AU0aCm3Hj9CaDtCjwrIIHqh7A1LuemMqF3XjTNe54j17ds4ex7mXlwXKiKCOExWEA+EgdlG
mic3WcaEGtGsbbGm7X/YMjNXYdvg0JwheyCqaNcQ5GwFV/a6JvpZD9qo3rRuXu3rxJCBqiC7H8wT
TNZ5MuzbIkxM3y1z5UYztBrDxYKz3kG0KSnu3159vzhiUQahTr4I+qDafnqe1KNSia5OodhMhrIx
kaIPbaNFaSPRao7LRHY3ueI1qyadd9kwP8o6W2UG3rdq31pXuaAJSxAow0f6n96Kosahcwfjwul6
fujxkJBASKuIMbgIjr+OGwGkatxWASxu1vt2itFMzKAuCReQStKI0W97Q71w452ffFRqaTpR8vK4
+E6l90SljNVCyDjUUTQ/IhrW3KqxuNTiW9b20dpf2EcGoMyFo4sC2sm9ioBzzUsgXKGy/vXJHNbl
OKRrOYgaROlFE4Lz04+iAgpdhFHU98E0LG/90/3h2py0VjZpB5FWCHzTv6Ym0o3tp3IwlXUdNlgT
GMnd1Gr6lTBiK0hLhON1ZWxXusjGR3Bvl0K7s6+7PBJqXsQWHGw0VI4fqWiVRHUmpHTQn/vEP3mQ
5VX+LS/BqUSmmryfwktK7Gff9nVIIO2o95DnvAro/jQLOESP9lSG2mFKrCiQ6J6uxFgOv1sCRgaJ
nuWi8kqTiKL48YupKrrVKQ3Rg9lo0cadM/dTh3b7LldK4/HtfXwWHBKZMQydKCYQqtjJDhHVINAd
RkdPbdLuLkmvO6/BCdDzlCxAXchQA1rsax259z0s4QuDn0NkcPl6VY+kGkS75RQUMacYmiW2zA8D
+ndbtBfDXWo5DQUJTYO5ib+Vuh5q9Ul142rdt5mGTUHZr3OK4n41WGEQRfZ04Ug/D9uXhwJ3zLws
nMJTrQA37RUu9jg/JIbZXlHUVldlWXrbFGcUP6VpdNWr+rvYGoNUFcg2Jeku1LNLZdVzMBiPQXVk
kRUijSCROF4EBphKHH6G7FDU2u2kJtEtYpvGmigbJJNWl6sMUsfK69R0NRa4e2dpcSG4Ot9fRBWk
DiQPVBPOfDLyOUq5WnpI4p35aJpKdCUFsllKXMkVYl7rzKgvbelfvDVALRDSkHRUXHLMJeD7aYNl
6HXKNi+zw1QVDTqslfeliRXs6GRK6XJwVeAdVA4EFTMWaVuv29GjSPD2pjjf5ccPcRJX5NSI0qbp
soOSJsqmthWxzkoRvf/tUWD30+OhQQsL/xQflktPU9JcxAd9iAHZqZqyGgpYTG+P8kpHPb4oKMPQ
MoS3jQogNdfjGU0m1azlVMSHyBtWXOZ+nn7IjGQFWWkzWp88/V5Ye2l8MIcicITpg6L1vaxbTQpe
w92dE04IMicYFaq+TJ71Ob0zir1lvnSRiWP8ox6/D0dsJVKwl90QuC1QkzrbEZlv3GJ4DxPqxo36
D1XzpcQkbd1UX5E7/v3vBQOQOxBsAxfBKS0Z1k8XdYkeHTBVuXZzRccsor0Y8SwZy+lEuqAI0RJc
WAKn8TYisyMRSh0fUpTrd5U1OUEIRW83eeUmVpxojUdHEwyu8AIHMN2uyHTNB3fRXviiv1idC+0L
gDPgWZK5k9uhRUzF69B1OQy9MGhu4DaoLhXSt9fN+eaHXMa6WU4A9GpPT8Gq8/oocYroUMzN06DO
3mPdOvJJ4aDCBiVxSHFYwO9+e1DCaVAqxPWAt04D+rgFRBW7SDrNaptdzThFXIMsx4AlHDdZqvQr
ItFLVqfnL0pKzESSquKnDbv9eH+05hjTFZYFajYABC1bWB9Ud5Yrtxi1Fcsouk7qPNu+/aKvPhzH
i4lRAScBNAExh0zF8aheTh+tnpriIL3DXIaBFmNwaGUoveV+CcVgHjYdJO3iaQSEqw5PmUI2Z67D
4aoKdxW1Kju9k90Vgjm+4z70yRez9gJ7mnbptNMM7Gngf0HOysuNMcS+MB61/NaI7xyPMnBktQ/2
rG0mFdB6myHy2PoJ16qX5JtQ5tsWrcxekyuJXqbTps85yOf1lAGadRslCWKJXdDQDLu3p2TJlH6e
EUoSVOiwm3UW5A0IyeMZcWb2tjokw7uCy2FXqxij1bhB7pRSNejNIaIgnd5Z55156Yh8jdqOhkbs
FjASQfti6EAp4Xho18vjmUspe4dSpu5LFGgfu8y6b3QZXWHgQgstYq5DNw/XhmB7291g7oQESp7b
EzJlfa5jy2sn+xLQQFCkubepOTId3Fsf5xzfrTH88PZknfX70JYg83cXKSBW0ZnX4zhGaWw2tvJA
6r1DRaXal8ClDlWctWulspqd0rWrzFKrlTIQwEyj6q5DU9HuhZt4u1FicdxRUrcnHb/xXjMeJ7dv
VrKM0vtcF/qF5X4W6C2IHRj5uJNwgtL8ONlkpeLVndM3xkOoRSQKutluYBKUn4CYf1HCDvU3VAwC
VQ/L22h2Lb+2vS5Afjjc1PhUBdxXlCHG0bzQrjg9SoHt0dlb0tiFwkGl+PjDp+WslF456g9hGcVr
YSvtqovi8ELl6JejwJHB3wwSPl3a41HGKouLYV68NKak2uC/x7ara3n19pJ4lWH5eRVTZAN4Bbbb
eM0cTu+FPtcyTWaK9SA0r97YjTkFFVKvEKLVZ6QB9kNqpOvUzZ7sRaRjart10YtqPY2o/nqubNZl
PqY7r/C0PWorHxtsfPwufozjJEYr2X0vLHVc9UZR7qmz25wOZEBIq9SBHmnxujCd+sYLc2sXx1UR
aLOSbijOWoGp5g7SnRK1PYyqg6I2zSc3tbPATJ16LVQ3u3BznW1nJoJZoKPA4Uoc+roYf4ohk2qY
PYlP4AOxztraIPgeTEF/lawp81+PQXkbr+D4Haov8iV5DC9cYcuSOfkKC7we4M5SjiRLPP7YKC1L
PW6k/gDgcweN02yclW1uNdKFt7/3GVvs9TVBXaBIBRMdpPfxSNguujm7X3+obtytvU3vxk11pW2g
WvvRWvPVTR4Y2+pDv3YerK2zV1fFNlrFvrJ5+zlO78/Tx9CPH2O0uy7p1Vp/QCbYt5Dgy6wvRrVt
dBtU6YU1frqTiJXBtSyxF5EJWiInr2waSzUlRuVu1Arr1nGjD23heRey718PAnaash4X86nwLQFV
3YRZDng6wU6xTESyBsWaXHiV5YI/WicIkwCBoNe/SAZy/RxPmzXEyKvNVXGwuwj7ZsjW6EGX0ULN
D1eoZXyhNZDf12DmAiWdLy2e83dcsIR/VXMoa59S9igOTxBRGb1WUxv65FQuGdYl58qTUQB7LSgD
DHiX9jolPOP4HfOMyk+O8sSBCm7e+TMw311GQv3w9gp81cX4aS7/GocaOCIg1MLY88fjOA3aGGD7
ckQxwR9l0u22Q1k96IX1XZ0tDTVQO5n8eEItCjJduJoGu7+1qqRa46Zk79CIbFe1Fg++2msJR6Rc
Id0IoHMw4o2pZluSv00ukpWKwXLgRc6T5qS3Qk29lVfLzWRQai89xbqQ1ZwERH+9Fb0h+lgLOPtU
Q2GCOh7KgreqvehhMin5NnwrCzaoj5RP4psR+qCVprq/t6FfxzXpEnGKE1XRoj2ezQkwpIOQOUWZ
VrPeZ3mW7KuOtE6aeeRntfOxrS55Qv9ioYBKAaVMUY3XPUUtpCaXyVAn2UE6ZrwLp9nlyocf9bpO
/uPb+J/RS3n/14po//1P/v1bWU00cGN58q//PlQvxaNsXl7k7XP1z+VX/+c//ffxv/Kbf//l1bN8
PvqXdQGBdHroXprp3UuLs9DrmDzD8l/+3/7wHy+vf+Vpql7+9ce3sivk8tcQHSv++PtHV9//9ccS
kvzHz3/+75/dPef82lP88o/tc/41eT79nZfnVv7rD0Uz/lxgRewN7gjwpIsd6PDy14/sP5loGKw6
pRadWjLrrygbGf/rD36L049rjK9BdgIq7I9/tGX3949g2tBXJVpeRMeAVP730x19gP/9IP8ouvy+
TArZ8odPhTnRdoCmTgeFHIhLm6zveLFV7aiB48gedKzbK1+ZhPulABUEZdcB/1VbgK5QONMS6T05
vdeGCHfU3pPaWMP3ucqmFjEAV+znysUTss3c7KMxqZB9aU54V1lbGh97ZI/VrVGDvfTiZH5X2nNK
E6LC95wNpTjKTe3kKgjNqUved1KtvzQgzvrtrI8wpq0mbOvbRIlVNIvR2sTEjmoO/TK1f7DTsNPx
QcN710vcEuPjJBrqIHEwtfQ5y3vNF/1sQz7C2BxRntyYBl/vsYT00zg0oX4waUtK1RjB1PWJ8CfX
y8J1NReN3PAnEamqqMAWPvJiS1tHDb+1c+aM/qCnjufPwoyjNVTdMlwJowNTM6G05XujORW+jYdU
v2ltGdKYiQY8LS1AMzWm3YMDnqXvRbFW0rF/qlRpkkkiFufXCIA5ftn1pgcN08MJG3iWkfq5Vo/T
SpO1Iq4M4BRrBWcF6RtogHxMhXRGdKvM+uNQpWQ/xJ4KF+Y4FvB/G5Fo67nSs2JlGD1uGMgDOneJ
MhtL1lm5S2obquNucgQ992mIkdqIsJMZd0qGn3EQ9p7+2kj8bmkxeZ+HykQGw6yZRr8GLhbj8lwK
NZiqQWnXVpbqw2Lf7hCYph1dV3eEHywnManah1aPE+SAqpTstZ/REdlpjanPrBqwvn5f6yHCsAJW
qhPmxKlp5eXDWtdz805103afg+mig6VGY+/nMeCCdVsS6QXgOFrpJ0qI3fLvH1e3ybembMsf8vhs
Oj7j/v871Dhq/s+H2valxBfp+ETjF/460Uz7T+S3KA+Q6kACoRTw3weaqf5JYkkLAz4aRxYqyP9z
npnGn4u/O/RTxOVplC8BxN/nman9Sa+FFhrCVdTbASL+znn2lxLY/4YiDn8e7gt8S5WjzOZ8XMK+
n3KPHCa70xtds54h+eDfMAm137Dl7A+J1ZoS0HKIKV0dLVBy22zG93qfuc888Uh9oRQ6S9PG/TqN
O1PxdXvGp53ujciuW/Dbn6yQVe1LevdpQB6fWtsiSgdA1HPfH0ZKjbUfRTomiDl+DV9wDAAJ0FJS
tzazV4e31AlYqw3C0LA5nFIpgzzltPJTdRhvpISh6KN3rweRo/Up5cVQYFGtejcO6NubyBjoupiW
qH+UVTGsBIfi80zbeSGOuOnn0isyw0cIDAt4J4vVuyRJx8+y7p33dI+GZBujB1HCv48pcdlTlCx+
ZCZ1xIFY2/RH9Nue7bTWvsdFrpm+Mif5R13yrX0VH9fBD+WMsuWo9cTHbtzmsa/JJv1kxfZ8XSSp
DaiRtsg20bKDbjZuTfjmNXs9NvN0m+NccNfAdit9D8zA91ikyuQT1U/7xobaQeAnHRu73KnNAqZV
0wJLlwM5aoNPzIoSXouOGgIMRF0KALq1yBC2XYcF3iobuzCq27JKoh7gdad/MVsgTQigZc0DtYAI
4e9WLT8JObcRZXI4d36tY1bZpIatBMiDxXOA39/Y+KOZq/paUczmo1Fa3lf0h1Kcgo00Uv02H7Tn
nuprg69h7oaLRbjcY2nk2rtQnQaYhxWa4wGGrBL0R23Wru8gXHxvt8Bv/WKYiL1dYeIFFzlpYW6U
odB3Pb1LfUXZLXODUpvd9+QqBcl7rBuKP3YWDsguLIlkVTgFFZhu9BxlRSfIqfd1W0HxpcKUck0X
ZZ0HVYn3EXTbrtJ3dPvrDUW7cvQXjxHMCblOUhZKAxXVE43+6A7SeVeMEu4hA78bwxFAbKIjvARY
gzUWRcnUBk7b9u/HtJn7wHHExDf3utzez3EhwMrRR3rOInpjQUi+eF27XdisJxsARKC7IXEy3TWH
EgAFTMqWs+Le4gW0QHYGx518vQo1jRaGYsOCctp53ol6wgPdTBrL2pVuY0e0QI3C9WNcNZP1ZGrj
l0KO3udK0ZU6MKVLfui2Zmv75FM9/z8bpo06Nd7XZpb8pbrjVo6nqrmdjUKzgkQT6k7mfZauB8RK
G58m36AjBRo7MYo54/QjHbXks9PNuCM5vZSGL0RjTVfYvyZW4KkcEf6s1s0PLULLJRClYqYrzcJ3
aIUFLW+TGUqZBV0SWh+dvCxwdjJHIShpmjWTaZoNCXOS/cj6QfmSt7JGUaOpwheJzkhJgNMOd1av
zxAtKlAAyKWVOWSGRtTQR7wmg9KdaPFHN/X0IaAVYmsBug0qjXAZd12QJlo00zsSGdCA2RRWgIf8
zO2sFeXsp8viCQpLtM6+MGUNOEjGZoxlXT9mPvEY+9TylPkeo80hCWq8sfKV6spc9dmjXUPsoBTh
qqAeqF7ZrTuIrQTCEQYVin/OppxLfdhMSsTRZIvZNujLpJhBlJPkPDQis8nWzdwUZpAgqVAFMyFD
s4nJdXp4ueBtNmqfmp9Kq6nNwHXH5INF/mf5YSeEEmhq1DXXVmbOI2xdKZ+8cbKTQEA4t3c4TKOH
ZUxdq21CRTjDppg01FnyFrTnNx5l7K4SO0/GjWq35pfRM7vB56W7d7BxqDvmaPINu6bE9WaLcI8m
KRoh3Ir122TZSIRh476dvLBCIUzVzP9i70yW28aStn0rfQP4AvOwBUBSlCxSsmVbpQ3ClmTM84yr
/x+ouqtEUE2Eu7b/ojo6oqKUPDhTnsx3iLd9X/f4sad18iJEyLlGRmltoxTh/aLw761IGTiBS/yO
nCA3UhSv4+IqgxWMZLqoOTTzmFOeBcydht+6T45to+m7C8FpfZry7DbqZZLB1NtrzLsZZjcY3NwB
AtpYPlyeUOpt3CUPsa+4CD9+nrVF1VJ8rovwHn0/bH4jCohVu1PaAFIMzt6Bnjb4MPeuYmY3eoG9
egRET4EzXheluQn94qautEf60C9jnX0ZYoUdWmw7Sf4h+XddU96m8ZjY4Xil1MG+bqJ94VsbSHHs
BQ4rP0GWc9ykZfBYdabgNlpZXhlV/9Bms1h8FA5Xip60TpZ9xgEWbEOJ3L9n3maBIjtJiTcWUjVG
+2yCknK6Lnd7i2hkeruo6u0UOfprS4m+ayPVgCYRO/Zk4so4YaAahpGsorpTnLi1Ml6Dm46v1VoR
rs20ffBjNbU1tXYLdKDRhbyS85RtOlb72B8xlMzMq8pPt4nZfa6ldt/pqN5IAHHNyCer/Dl1YuNk
vTHu+e+/e5X/vY7U2vYy9UsSh9edEdyYsfIJYzN4ViYsDVEcd105iLYg8mdxiboPkuEZkdRsg/dd
bTm9JnUG/d36Wyb6dpayS6tmI6jyNuhU9ud0ExXidZJJN70kSE6aSXahqdD2elYNx40YZ3vfq/UC
IkE5Y/7cNIpfc93awMW+aiP5SkQFs6h5oehTUDljasbfJlF1RCi7tRxuJOzI7MlMbzmIFFsfUkqy
Q5TjXNvHTpCh2JM3md1IcxqTNM9hLn+uytR02ia3nHYSXUNItnD6Hjo5euQspVtnBXshk++7XsSo
qMk5AEKNS7pUDWVL4vOlNPKbskx+yEnwffAak3Rbkh6GLNi2WprY4AIpEgdSawvmcAuQtHWxOHZa
LR/uMXms7IINtMmhJYVsR1m9Sdvq2VRBIORGJ932EiI8zfCozpAoK9JfCecCLjsEIUwVt+k0i66e
N7PcpNtIUjdK4JU7k1zDlQvhZRI0Nyv6zZRM3rVcVMWXWjXIS2S4WXjhCPEdOtKAppXPkVjwULF4
xuUyACTyFfWPtuqmTxMCYTEqF6A2WzvOxntZ7alVBWAfocFlJnMIpPwuzajIVofK7/w9uJNDNsVO
ITT7Ksksvnz4cwqD2ylt7Mnjzhj8g6Br+2bU74wm4l3GDTsUFJBT5YuMk7aDoic8Mn8TqEa7CQpg
+6Q+vj3GcAbEspFdNfdopMXpVQN2WhYQLaz8mzjW72Qp/ZwZNCeNeKPV3c4XrTuZS0azqhlbUzut
Rw+iZLFRyfNHNzBjNBWegljeClX9lQzjMcxIIYJnNNY/qcl9OB6EtmI551/aUbmGfs5Tt/tBBig4
oVXzH4dXICz7u9b/lqCBa0jV1uN93VovQt58GvVogzSGB1dQu8GzdouAbgoxxaNz/9pLipNkqrQp
g7i062AobC4YjK8m3o0Y5FxRJttEWSe63RyqDrMnz8rvVNhD0s5TeL9j4eRiiWJtuz4+alQEEkvf
JpQxglyenuMS7ngRw8qncIIUdkUmIk7NS1YHGBUWnRtNLflxpl5ZeorhSH2TDVXmxgnHSR0+pn1Q
uQwtt/M+tuxYK3+QV8P1yX8MslDMRrejFdrgq4Ino2GC9v4kGi9K0hyl3kMBljZJY24CQZRrbMXM
WYkibqvxqtLT+Mmivmk6kY65OiLh1rAJ60YM3CDX0UVs6Nlt0zjiLqiLNjyolDVSpwtDNaN3l6rP
lRaldJ3SsQM8pnvFRjc8aLFekaYDlgVaQp6VZWHldm0iXWl6h5cWhm9ciUj8GbaK7+4NRR2ElkEQ
Ktc8X9pXvm3c7WXdM0JXD70+YlGa+n3kp+mvhH7pNINU1C+GYCbzkVj2vo2phfRdanJ8O3ywwoMj
6b1uHnQvbO4MqwsCSIWd+qWghWViEm6piRsM9ObtaByKFzaYONkDItM0UzpjSp02a8fYHkyG5xbG
XFyRuCDu+16ua0dCD+CYwHttNqlUWVA+mnTor7iARJMOrN/Cx1Sj+Wdm5EjXYqGrXI4mdYnNaCWy
fp0DN/oO2004kJuM5U086vEmrUfjRWp0LpuiQKLCHoRo+vn/Sw3N+FY/pf/230sN29eX1+pH8/ry
ry/YEb/W/8p//eut5JK91osKBH/nzwoEJdP/o8mAlPrsADBLv/ynAiEpxv/BG4bKiD4zdfPZAuQ/
FVWKE7QmcNQBz8f/kahz/qeiyr+hLAEIUwX1Ao9a/60KBPWFv+sPM8ILDzsypVlLQQf1vGiFhEqU
p1aRxbciSmOS2UCAxiSNGmKCQYhvPbz7Wv+u576v357W7f8dDeLKTBgDKLls60/hKFGy7eLbXOiu
qlbZqGvOTWcRqMvQnOb5psNdgsV1Wk8ZurJEMixVbxWPjDVI+9TBEchb6aWe9jAZBzUbelSAgOaG
H+3j0yipibeyZibNbaEl+Ey2mgqEP6WL1BbBppxyLL5LSV3RnF0ATd+iAgICZUVtCnjeUk25CbOw
yCnJ3NZGC2Lfy34VlE/cOMe+EuFb7MMl1d9rgRq540S/wy4Cc3CyTl/TgVg00P79S6jD/6k5Aab8
dPzk9mhUN0p1ix+FOT+leBcrlfQo4Eh85fWNv+F8UrcqUnXuZAkUiY0MPjacBaekZ7YfBpzXx0SJ
bwwNf8Eu5LGQjWVxRbX0Mc/U3G3zvnazsjV3Uqp1s22b2t3oUuV99oQgoq4U5A3w7UG6TyLLW+no
LtAy/xkfaCv4CrPIyKLZOrUYxmSNXN+aeeMqXtWTOcqGm6NGiTpTodyn4lDvclRkKRaYBhyF0jt6
kQKFROZpYcjjg9eagMxLdbyjPNy4+qCjKJd3zT7pTX13eVvRlDndxKBSMCtD3h3t8Jk/dTodaTaO
bSrL+i2CzPquN1pjO4AfdSqltzaU5Nd0j87jgbmiGczRxDMQuOhpvKlMcS4SlPBWiJDiVCisUS5R
XSyC/yxpnzTg3p8XHwWipTi3nAD4Ird9GqgQBd0fJi28DSmzo9EQZrxHzPFmVNdcg+ZPdHIOAiND
/QudgZmwgAb7aaS4VDFciafwVulvMNrdFJm+mZmPXj9to9CgpENuE6x4Lp8dVtRp/2RHsJNmlvdp
UHUS6CK04XDblNkvNR53mpevudGffcK3GLNOKBcGKjHcMe8LzFJbF2KmJMOtXka2ZFaO1rLh1Lsh
fr28CM++IIFQk5gRcVhanwFA/REZVN0jUKSWjuL12x5naGn80U3fw7rbJKyT0vgtrXH26VtMFOZp
O8Mitxa3l5pM2IVlxXBr8Z6K5NjGT2pjBLem9QXwv6OVKwfDfK6frJJFvPljv6vWT0KjWJ1EvABZ
cTHJb3HA3foSRCxvjyLarbwmaf7RCpldSyTuaLTPuOtPAopyZwylng+3Uh8MaNSaVGESnJV/c+os
qBysDyR3YFaDiD6N4id5m/BaKA9GV85W124Zmq4lKE4+S0O3vmPmwX7o6pVb9OxrvoUlASH1wBxy
qQE2JdlcbSzLg2BRCgL/1XihMxnQ4eT8yaJW6jdr6hxni9TiQ1JB5jhBWxFExOlISwOZEm8eaZlJ
4NcoWSnqttaM7SRWjien962WXdfW/vL3PduDaPQCyMB0Br1DOuTLdCGsrKYv9PEQqoBJ1HHjVTuD
cltUZM+XI80z9X6B4r86U5nBKUpgVNFPOh3fkCujbNWacjuhSK+TEmiRZY+Q/OpUtatWXJnBD8Nx
D9BIoyXPrj8NZ3WYTQ++oNz6EC2i/s7EQZea9k2obGK5pGX3V6p99+co3l8Gy73wNrZ3wRZfUQ9B
eYXFW7AbU3iS1pB4538fG8UZ1UujEGzn8laTcVlSQlEXbsveazdtzgNqHIU1N5b5SDqdIWQbyN34
B0X/s4afKqELIae5f8hKq9si7fmUJ3FyFY2hsv3d7wVcErEEkjRkx60lsjDHoTKdUEc7NHUU3gYY
McDFVdY8CpZrm5MXZxkF5CLQNHCFiyXgS+OELMiYHaH56rskMJWHqSukn2EwWDvqfCvyqMszg3C8
eOYGLKv7XHJRregHTolVHaPBcuEjH/tUoeEnuWMtf+kLCBTdypb6YIC8WN6mC6UkUoTTNV6UwVRG
ZVcfFQXh50bq9xplETqmNJA64/PlOTtbHQyPPAftIAUOBQi102B1nmf+4FU1MP/wXlX60Y5U4xqz
t9+CGKNzMAvGgaCau870H5caXF5cIJujYDrUJvlN2N6korW7PJKz3bSIsFgXYxNHMQ5D9bE0YByL
6PTEK4fPB98Kz2kOHlYdULClBUuRd4bc+Yi1ARJxBPFarvdCWLiXh/HBemNxzwQzXuuzVcBiQiyh
rM15QvKhIImnWOfh7h6BJOmzaiM0gAX77uVyzI8+HbQWjOFATIFaXaw4tUp7GphadRRTGZGju9io
/odRoe+KwMmscA4l9nRUqZf3kBCIwCGEe322wVEVXjml0EidDt6YPeVZuLJzF4zgec0hsSHPrtPA
y3g+LzJRCgKm3OHmBxhXcpOpu9Mt+VMt1a6Uq04n95Qe1G0VPw1ivNFzC903umnZylV8vmiQA4UJ
zWHF4cu1dTpyBKG60ahC5JUl6GuV5zYDlM2VCTw/MggCEBPpTa4USjunQTAcK9HD9wmS+U6VbVN8
etKsszXt7ndXCiw9ZLk4dkmC0RQ4DeTB+fIx0UDFXJFccfhe0DP/ZxEW27iuCx/g+jAdAcNdy8OV
oRcrOfX5aueSAo1OwWbWTVvyqTTBs6xwxB18knVqlQ6MwZWDYi3CYrUDE0tltJ2nYzIls6YzFM02
0f+XIJBO5gOJbE9bfCgM5U2JEv+EkBaVffpTdfn98lR8tHQRdf0rwmIYQtqVQpHUdEGrbxPMa3Bo
V2UqXl2OMv/Ok/yESw5eE6uKy4GzZ7F2JxMqYjR608H31cPob9voaxY09+P0yRLUzeVYy2ycE4Fj
ACYmRTRdYk+eLl9zQmgysjLtIEOSQnL/62DtxfDG8uh3pINdNZk7dWsJ2AfnEOqts8ID3xLw91KC
oxzjBoRC2x7KVroqpmk/WsbWM4VfrbAfDWrxjb5JsmzbVT872XQhPB4NQFmXh35+RFBbAhGLAQHF
BtyJToeuB0oBblHEYcmjniGPxpYSAWDQsn6AVxi6l6PN5eLTWUUCePYS4H8R9eF1cBquCOIaOycY
rx4Xsz006iaf6dkYRmLKtgvI3kcvehLlYG/6n7uq3RTWmpjg2fKlwILEBZeASOmXovfpT/C6iDqh
r1qHECEKp1YLCiwaNoRq7IcrldIPQyGIC0+aUjlKrqehlKwc+pBb6OBpk7ZJkgikfo12cZTX8e8u
YfIO8uuZpkW2RlXsNFQyNGLY+uJ47KfJFikYDcFrOHzFA+6TmHZOJR2DZqXocbZr5pBz1sN0zgWr
xUmjlopcUWEfj3XZ2LxXrwZLckNVuSOfdEa52Y/1tJvgLlxeQ/NHOzkY5jrETI+a83zUDhbzl4eF
kQxWXx07uQR7C87tBvTxtBmCgPZXBH5v0CVQCeOaEOIHi5fIpHoSWxay77JrQGGsBL5UIlMrx4gQ
GldaptmCRA7ma8FPSk0bPxIxq3BZeLvOw1VM79ZYvx+Mnm/KwW6xbrCzXs5zXQ1jYKDaH08CkI4k
RTg2qRHBp9Bav6DPAaqxKaS7Tqq0lZtl4f7HGgb1jiYcSp90aOb06XSNaQAL2jhpqyNavSEie7qA
tqwRW0fNAH0DAHO8MaxguhmrEVRdi5Rv30xwkS2p2pRFNiCBMH5Hs1h2p2qEAe51qgPHEccvRAqc
qWqHfVzpg20Uabm7vGjOrt75p89HHIp2lHiWyiTelAHsQAnmGPZWu+lnUswg6NbKjlioQPz5hXjG
kM9BJyfK4gupZTEN2azbDNuWDKKR6B9r7SPGstJNZ/ahq07TvZ8l0O0jxdxEZlX+Zil3nqOZRDiL
01JoXV5laJB7QQpU96h3RbufwElsh95co4Gfb32eh/MmmDXMZinE05WgWtTyTU+ZpZN1RG7NKf3R
eyAyIHL3X+Ikbh0jaMMrs0v6Q16qyefLs/nRJmAfYpvDsTOXSE7DV2pfNsAp6yMiMOpOR+7FjfIO
0iDlQQllmK3eCeBeVOH3xAXe5pfjHOkC5ChAmi37ACZo+cCLe/2AqLNlt5ZS7uQa9UOPde8IEYTv
KraeLw/2LBGCiwb0G6IJF6bO/jsdbEqhTQoMBJMq7acg3IY9pHtRdKXkW+/39uVYZxfWIta8jd7V
lYc+S4W28OQjlHonNtUba6pvcmOtF/BxmLn2CfB95mudhtEtIKLYSMnofQ9XOZq9YXcd+GvCd2eL
lLcrvem52IlMIV3v0yhS3IMaJ9AxUK3R9ur4a9xM4AINe1Jrx5Ny0MmjvIePunJDnV8Up5GX/ZSw
C1oJ5IdIDt4iK4KxMje+I0zPVRp+zkUDIA7qUrqwaaYnq4XlHq1Z13+waMidgZEhR0l7dHk3c0+Z
sT8U0tEykq0hgHiyvo89kKH0vvGVlVVznsnO453PG7rBM41xMZ8VaZYRhKWEE4Hk9oa+K6JkUwey
i2D4N3V49BL5Mci/QKN0Z+u6qa32Y74mqXiWyfIjSEV0hosiBoCF0+kGfJ/HUSDjPzAJbl0/KSlY
5PpFrAXn8ib5KBAABXTZOGeR6VwECkVprONYUo5IYH42JvGmH+Lbpkofq9jYXw71wUahJfF3qMWH
HYDghNYgK1R95M++Lm/bZrgZhjUDz49Wy5wRAw2Z2SlL8EWZVigoShPbPkLx3o+sR68Dsteo7Tcl
7q9KPVzr9Jx1tjm85xQCXQFkIDjXFqlxkWZtGEtlcxTD1HxEn62xuyqdrhUZ+hTAqGoPwe81EWNj
Y8RqvumzdoML1CetQILfQyM/9MLUnfKwvB2TKbgt4vo5l5JwB12l+355FhZeURz7eDhCNRQ5sd4a
zosZ1+JelrwG+FmldWB8zeyP0mqKTQ5O0vGroXJU8pybTrYE/CYbcZMYRbcZy6m1/S4DlRn0ip22
qWDniSVvL/+487kzaUnTSUJtiytJX/RuK3GK+yJNuIo709rITfQpquiBd9owYZkm3JgeWgmXQ77B
Dk5ScOqP0AV5y4mzv/Vyq1kBHJNwhhr03mg8+WYbvPRxk3yBqAyaUgq7/mlIFSt3pgnF1rwNFd1u
IiFOqIqPxpehNMODKahZbecaNXR7DLzoa5xEwlNRilg+CJIBGkMABPikhNJU2D2LxLJ9T5bvo6BB
30EM5Om6jxrtXi1koXYqP6lN2wIti7OjFXsPGCoI/OEBXW8wE1p9yIQCXXpJCuM/FEz3InwGBONJ
jeT+PpbGOLabou1/4niWR06XRumDqBslUIlE777Rp0l/9j3AVSzQU/8I+cFfK3CdnSozm35GZumA
esgsFi9j1RSkBv5Nd0zS6ABVZg80E/uxKtIhO1GIWJlCDsOTGUSaDbgMKxoFWqRr5oPn3UUfZfQf
iwTyVQhQ1RnFonZqE8zQ5ShnNzA1It6ipKKIHsyCp6dROl0fOkkIqe4H3aaqgQR3AO+bst/mhmKP
3ZTY+KU6Y7gmQnd2br4FRuxKnpW1zl5JZq8PDdQe8nAVr+9qphWEdmeuDO/DKHQweAnyObkMTodH
6kv3U8l4D84KT+3RBLWf0/q5/BHPni7zWN5FmX/F+6lCmGOU8Iw66lECIt7yvlPB7FdOkYXQDafb
HGXOpolEtrkst7Xa1IuBGZFSN56bRMaxhPrSNK8UkJ14KtCYUa8Kq2cnYo8HcctWlAEhwam/KsDT
Xx7x+bKhKT7rB9BVIe9dilWOadLmg+oFdwNijpmlX8d5AVeB3prcgMFVt2VzX8tritbn35kDlNfT
jH+Za1SL76ymFRKgmRDeoUYjIGSlUyvX5LXqxdkTcfbKVjQ0OshR3prIp9Pp6wnyHL7Mea1YuEbF
suTmEfSrDu6g2BvoBEKa5oVa/6hHUtUwL9Y6pcuB8gtwBKHlQoeeR/yyWJ/1YdlmmdQc4UsjGD7C
QJ+aNF9JXdaiLPY+EoGARnKxOQ6Wf4RGEG8M0Ha/eYzNQ0FN5e2bUvZ6c3V4tzeGPk2SgTLUUfF1
DudYzIqvwiSJK7tj/q3vT8u3MDBxKX2KpC1LuU+Dq9VET2XeHEa2hVNRuWkgVK48mOG2rLGou7wB
zr4dF7lM6wZcCgcIhenTNaIUcNAyhJCPvt5xZP4qta+XA8xr+WRAbwGAgLAQ0FZY7jAyQD0XO608
JgachJDbkip38O2fBVncaCD+WQESQcKsdyJ49hOslup3V8BiJPLpp8pijFjEUC+PUv7U0xcPp3Hl
/F37VvNkvVtjuTdAWfQZRqo8SHEBZ+GGt+Q/HMZit5gIlzfgAcvj2P1UwspG4uWfTcbiJaGEqG0I
g1oeTSp3Qoq/+YNk/vpnMRbLNkmENIwQrD76I1gI84eSwkVcqW+tzcZ8d7ybjRAZDGPqlPIYwa9s
JdqayfdEWsN7frwB/9ofS1fmfqqjGlJFeezM0FHVwC7VcGXGz86U04W77EInNYMoShk3TSm6Kg24
iWBI5GKjFD8vz8rygQBqAIAPrujmDDijvXX6xcTGC+jhs0MaoduYVGa1/skYZ0Hez562UgD9cHbe
xZr//bvZMcPUM7KcWG0F8c34JHVf9TRwLw9oLchir1SCGCY9KpRHqSsgDl+JMKak387Hl59tsWEa
mElV/RYFsYwCt65akGEohlBpfn9JgwOgmEmxhtbY0h1UF+TKqgWRc1IvHLVobR4wdjb8L1FAYQFv
5DELvPJ0arxS8WiH9ay38o+Jxz2iejb47N+eGvIJeonkOJT2lnj1uAllQcY08RhayUyhfdXbzlWT
bEX+8IMVwN9G6ml2S5lNwk/HYpgU2GhScH1FP2A52YlwiNuXy0P5YH+exFBOY8iqFDeaQIzIS7ai
el9JX+sm3E2QL/9ZoMXEiIVfg84jEGU01x82owz9Lmgcqd9dDrT21RabsxfEvob7zuY0RZfDAO7l
0fKGleHMP3eRWpx8t8XuxHkGdkFGFGxzPmGFtkEmxr08kLN6I3vzJMZibyp11HdNzdkJm9CR6QRA
zh1uq15+zKHwK7lJA6Dd0cv6rCEalOAt0hnKrpP93z/DT37H4sIz8piiWT9/0ahxS1N2lQZGiCjv
TJQkL4955bNaizJPjOtg3PsGhx4k7ibx7G68vxxhZcEv7R98ScpHi9biURk0JC9v5TAGX5ZtG2Ft
iawsxKWAeIjug2GERArlcqOG12XcbaX42+XhrAVZbKs0bf2qfvtg2XCltTdKUO/FaHs5yAd36/sF
sMT9e0ItqzmGOSDk+p3U4d8JuVhGJUGID1ggrGzg5bt4seyXZTepqEJBm79bJ5XOEENGznfFlLuW
+tWA+SLDBWi1tQR7bVks9lo3/Sco0C722jHov5rD96leQ+UtPyVTfsLlWeylXhx5H+pwedRrAP/i
JkD9NHeCrbXhoLI928fu8Tp3C+fl8hQuvHZnjtUp42YRWG6CuIpHObxttvou/Bw9WMfsk34N10t6
jD5Ratxln4ajvDO2xbb+6r9at9b9oTjke/nYjLbaOtqvvrO94ypWZn4fvT9JZ1IJOi9/MWYWt1wU
BZg7VhBZ0B5w82vtKnKfETRw6mOxcri8tSzeh/oTrs9zkLb1DNpfTLKZJ5UaKJNyq97iOXPdH+Jr
XXPkBy8jLXWkXbHJNggagdtX1lAFZ4f5GwT4b/jsMtdOpXryrJieufq1AOBkTxjbOUJtW/fhcxTb
yWvvUSFZGfFytS2DLt6mxpCMeZoTlLcWFryCtPEUN0DvYG14yz07BzKAaszKrzP0YHEMBb6UeLU1
VUdzdOTSNg5KdFUrNq7lbeDU7cp5dN5WIRx9sL8gu4s1o0/eGFsagFr1q3ZV3M2yNlvlZrqJb/3d
tIv3yrV1PT0JL71pF6/598tb6YOpPMWbLqKXFfIzYGfGoySjT2RbkqMqtvxsPg6H3i5/dt+qr+sG
P/MfPVm7MNfeY08XXxjBcnixhTQdMVJrOhv3stR05RfjqUvQCnHrT8rXac2o763pfinofGq+e+go
9DiCRBWno7KtHeWmvB1sgYMKMtaNsBdcvC/tcIdsYkhFYl/t0l/BznowM/fyB39r4579jJmyZ5DV
I0K6WMaTbMQt3YzpOF6LiILs8m/BS1ftg9w2K7vfJV/MLwdpI9yLz3iwC/fCfXSovsUPpWtt0H66
aVfQ/GfMYICUHFeyOqflBuXbRYo5eSZNEy0Vj/E3CHeSoxQbiabPF1S5jD/W2EwfLrf30RaTEBep
3BjiHO1X96IpyP7sZjWLHIVZMhcbO+zxKg+33o/LX/28HbgY5eK0VAJTbZWeuOmv8LO2RWvXjfdI
jtwEX8JPwc1U2uL3YQVhPd9CZzNtYZ1BOZwC9ZJaK6ZGMPoCMcVfqoF4zlW6T5QvUACUlUBvRJll
JBBMYG9ZVdi7KqdLuy21HNy/Ph6Hx2Yb/jAepmfrJv9M8yy8Eb+OlYtgBm8uvXVwd7pa+bTnx+Up
CHvxaQ01KQw8O8ajeK25nTtsx1/Fp+wTXuTX2T7aq7v4qkSN5pBF+xBHupVbYZnrsHxh5SHGTHWc
y3fZgwvDdmrGeVe31sEat23/vco2q8Wls7vnDWTzN/plsWzzyUesMFblo6rZ+itm50jnSLftymF8
tmCIgkiIDo2Y8jV30Ok0AmePPXrD8rGvtvp0hcQMfWq52Uj5XbOmyn323Wb8B10NOBXUl0BlnsYS
mjER0XcFz/OY6o6WbIZvvrK/vDTOVsYM70DiZ4Yn4Lu9fPNPiLpEVVVJR+VL1G3b6qkMb/KXxPtc
ovRk2JeDnU0RYgq4QOuodUqzNvfiIlNHSx3ZCOGdzjFibcPhWpscX92nK5O0HNRbkUn7q854hu0q
A73AxqU85iT0+7S2VZpAEXsL1chNv4b1Xo5qGW1xOkuFMmbRXPUvngk17UvUKw0QOSu76INBgSPh
8KA+M3sXLp6qZVtHXlHVPCTR9uJOLuwitbEUwiVxFBxz7TV5dg28PYveVbYWwzIHLUmAaJTHMkWp
y84PxV18H422iPRUZ5fP021wL6810M8apovH2FIwVTLjXIJ7Vx5xFtMqN/Ps5qH+bFzFXxHXUVKX
TY2cY7710pW1ed5BPK1+WItLf2gzGu5zwQi5Deuxxaj8JypPcQPV1bX8bfp7eu4cI2/xAFXBqp/p
7YvzyoKxmbWI0x2bLN/Gmmhzx9s616xhFVv67Id2WtkWy7Prz4jYCtNv459lKSIHyIV10UStsrBc
L4o+FWh3Zdnkipr5ObYsp2zWcNVnqcsy5uLaa/zQ6vWAnlumCmhEPuJu7ppK50x9uM1zFB/kvWQh
iXqt/DZ7GS9S/JR4H8xC4rSgF6dNFOHSVyiCdugN1e7r1lbAXY2qa4ovYiCt5Ixnu3MRbDHOzvcl
M0t8/SA2P5Hjv0JQwk5qNFqE/OB75MtYQ2IAtL98oJ4v2kXYRZaehnj4KB5h21/maCeqo5tOPLp9
5Q7+o/Ua7C7H+3CUFIahvUkSNL/FGSQKptJPMuEsfxf3G9TtEJ+TESHFSQFB0WxlT66FW2zJSdZS
wAOESxAGe1AiJ7C2w49ssFFXH14vD+18pc6fcqYOgQumZL9klcRKqpi1FeiHgWAdknLu2LiVsAmb
jdfYmivf6pvLIc8ujkXEefjvXjtiMo5KnBOxHC3cKR6kKdwMfudW3rcpWANCzcf1+/zzbTf8Pbwl
oE20sgDvJL5lBTvTrDb6jGarspVMcy3KYsYSYcq8KmZIeb31IzRLyW9z6fnydzs7x06/25Kq0kOs
UlKdoYRBupObnN6RdaVUw6ZKUeIpK9ukMHA55DIV+/PrIcwEhAdO7TJ7N8upogDvaYfE9Ow0GRwt
doXkOlhjfH78/f6Os9jPIQ7Q3YTj1SH0eeoqh0LcyeVKm2dtLPNveLfs+hxN2Tq3tEOTPyRp6yqG
YJs8qjNte/mjnV/mbxP192gWVxxW40peg2E7xJUt3lvPzZdMtMNP8j752T73j6iRmHhKrd3ka99w
3nbvx6cNg1iBtDxk9SZAsjVGLVoWvl4e21qQeY2+C6KUkh8VGpeLKlgbMwwR3H2tI3lzOcp/OZT+
/oKLI0IQwV5bMuuuzjadehQKx/phvtB90b8LotuGW3xyL4e8vDpkcXHE5zUENBoh2qHMd4p1kxgP
NXzJeA2pvBZmcVBgJItHuM8kaX7hyDg09ONjNriyVa18wg/vkNmY5G3nnr05RB73kTIyUUXohlht
YDpBMXSHCIwoILu5kqSvDWuRBjSiIOaxyddr1GdPV6+L8ic9W6evlN/PN2YnYBAI2B7MZgWn6y81
OqHP64EDCeHzzkk/D8iP2eGL1bnTbyPbgOSbswwDRFZgp0sKtzrCf6tAah4sZTMWAhiU/2HLEmFG
B3L3IqK4WOYWJDdFEIggBqUH+CCpt2OOzJ4Ra2uX7gcb932oZQojpHqnBrCjD6ke4T63ieTKUcJf
lzfRWpDF6jbNRAxL8NEHkeQoritXrwsnNdbW9lqYRYYrR2DmlY6xGEbvqLw7xfBH3q0xe89fgm/z
DwOWWgSFqyX8QLdwWmhKUTtIX9KD960cEPzgdaS62giiCjsaW25s+hj/yzf8O+rihM2nUcyVgaj5
DHt/aLRHfc0jcd4ki5yItfB3iMWywzekCIp8gqCefkvDH8Xabb7y95eEpT5rsrQoRpZBlLoWCGDg
wisHzsdL4K8hLF3/pnLIUThkCLr8R2I96PqVOP7beea/yvQth6GxMTEVBDbJETArb56eNXEpek3o
l+1dHU2JS6XvVRjENWGCN1Dp+8mYt/7MWEHJDgLLGezbhGoiJbXU3cVChrOkOXjCk2lW3WM8Tu0f
ATqnMMx0qUGeJUmplKZqW2tOPvj9N9wGSmeCmZbaYS9R+hsTuX+S9AKXRVDPPn4CyFB8V4qwRCQY
LM9opwiS4Ysi1I1Ae6NsVlLUZWo/D2aurBnsGbDWS10Zq1WKxleT5i6Qk+mhy0pk4qsyBSxhBE4m
pftZfXNlwyzT4reYaNhwH1i0OJc3t5K0aV5aSnPHgd29Sn2EKcOAHUfWoxWpFcr0RyzinqFo+9/b
qMQ1ZpiVRHdiLustriJC4qkniv1dbknxTZBGkNXwSkAUOlx7f37wWecvyiLEUIeH2uJcHRPIOD2+
gXeeiUho4HWvQmu5mJ09NMp067VJt7K9lvf5PLb3ARcnLB6neAkqRn9H9S3Y9InwYKU6tl0jJPG6
9n7zlUE0BoUkqQ7jT0SU6nSjSWahR7449HeWF8i846vos+713/LE8F7qCkPeyxP3weCoyBvUfYkH
MHpxwnJ7yHqCQcadZszWIGPbuD6CeU6ax54r5KW5klqeZbO0AWCtQHGCQEItc8ns8P8fe+exJDeS
del3mb2XQYstEAidWpDJDSwF6YDDAVcQDn/6/0RV2T/FZFvRejs2m150NzMiABdXnHu+ODayQQ3h
lqc/2pDex/D57GS074BTczXgaXF2Cpb+iil5jtjvtD6/7A8MrKBsCtcedNBg1fzpGMt1BvgB5v9v
w5V9s5Ghh9WjY4lT+hl1IgUWWJMWTP7OKeuXsVX86p8+9/Ia/pEqLHWy8NWG+NXM/2LXaNvE4WkB
lb5VsnBiLAzmuLSpD2wBKKizIUaEf1dJ+eUIv/gUQYGAFszFZ/Wz9F0D+ktalya3cQfzcRHGAypi
6++qt//xU7BoUF2MEJb++ST+8Ut9vF19aTfccgKuAfAAHBEc5nH/fdn+0ii8+OCiMA2PigD2tN7n
HkyaiXASE2nvoGyZnoI+yxjeYprf5MK6DuALU0Pkgok2W3DQP33oTEP+1dXResjhFXRi63igRnRb
Rz11dIywv07//4os+f8mqg096H+8rAvf8icA5RN9HT5e/wmf/PMf/OWUHsZ/oO4MkjsifbRas0uz
9S/4ZJD/AUEOekMXPy2Emdi5fxulR3/APB12JKjfAlwJkS2OxL+N0on/Bw4oNJLQjkNPFdZS/n/j
lI4mys/RoO/hDkO/DaZIlwMKpluf9ingbFAm5/dKpW446HbMkOqsmDItGmrJ1Ur1g0qWQZZgKoHh
IWUcXMUixHTqCjrhC1lSbQvcDug0aT9p290YABtfNquP9JakOUosOAFAITA9hfkkiS8Szoa55Sus
ZkF1WjK2pkVGMVFWwB+wfsQ4/2yrQGVAn/pe07+uSY+yEJybnDoDr6yaehdiMnZBjcN3c32XO5ek
PjbdMoA9hJnfQcqySwIdgbYmZeCXgo9qfVhW2vATjU1Yqhl4BlvEy4qvusgWjcZ0Yu2DjjD6s/N0
sHblDDc5mI6YQDSV7ZylO9qOGOL05h4zo23v918xoYrRQ4zlelNJA59kZRPU7Ic3BdFXzDmr6872
Q4j/qQa0C2BMNB5GMwVJETieJaUnhFaQAwcWdqYacm64oKSQpgXecsHVwON4n6+wWNvVCeveWWo1
2WjpaFssGCD2t/Pihd9CFqgnCTRt2WRU6G3mapVWggaXJlkk2Y57EZ6HyjCDcAKJMg12OBcB2JqC
unuPa8Yb+NYpZ760y7LkL4FH5AuzvOs2jGLkZ7M2Mz/0qx8tFVAO8ZehHd1ralusE9IMK+hBfeuv
pRctmOGDl5fsNgvAEPWC8WHwmQZXF10fdmed+pA7d0J3fqFS5WDAGygBbI7LMQsF41e90Vj1IKQD
diEQ6MKdK83GINqo5cJkx4xgBPS68se6GBrwoNA2MuFSpDSrCdpIIdiTuT/ARxiry5+2Xd+JuCQD
SeqNzGdg/dCwd3kRqhXyltXGxtv0IEKBewYAXF75Q4j2GltN893vB0IKTd0gi9D3FUoZ9YzEOVsI
cCY5RYOwMMuSXesgAIpwyUmO1oPPxuZqCFn35svBv7XNxPsdt6T9yMwIwtmMYnRbzSaZH9s+De4x
/1Uv4Sbseo1Rja7FDjAl6G0hGnAN71T9AlR8zn/QXnHIT6ANdtOBthSrA8AMC2Gbm5BZlHDPz7sr
SHqzd0xPLxdlHe75XYPlBrKqPwPHATVeUlG36viKAIPmoQQ0zV814qQrl7QTv2+5M9k9qI0YlUbh
DePPS9cN7wToHL3VUW37M01b5u/yVDZ8P1z8DA5uNesOxL3xrR6b9BGurMtYOtPzO0gIZuhWEz7m
lciI6U5jSiYQPiZi9wFAI8CZTTlgry621xedVweOimT7iHd62fUZdY/geyG5XmWQ/4CqvbvOa+XW
K2BNlNnoMEgexqBdXjzA/3BeqXxaKx00zfOCIf96g1JHHwH1pqrJKKHB8mMjL6XXyLMYYM58L5ZQ
QBmfsCSGcc4gX+KYomhh1By+NEPCvqgejUykURbQPCB7Uoigai+5XYCjJkWs0M/jVsaAR+Vx90Tz
OqqvmWQKmFog4o5atJncuRVrFmirVEclJ20H53AJit7OByLlhxThYM05ntJpTrYpWiKRhDPk0t97
Tdpe4rJueUVsL25SHifDhqaNS8vRNQARZjCsuWJTBBSlbQzOOZiDrTd07ABGqSdvUds4hw11CegS
KDt1nDEPf7rVshiihpm7yGsQn+gWugSI3WsDQ1Y/g2clAb+G7eF4hL/Tj52ev1l9YUFgZNHifI/q
dnmDcgIEz2Rs7LvC4f71ArR+82CYcZ8MTbYNDdQbVW61M7ciltEAiWmo6R6czXooE97m77G3DPFG
pPAaOGYjGOPFSg2szhvOBkiQ6hlTKyCSub2fzzWs/msksIW1DHwjfKUkqVg3uW9j2mMfwCoHnCjk
umKAB4ozS3GRPU2VXUNCt4EBHHhT80nB0DTOa4cklIwnNwGyVBrhLc8yHy1wQ1jwx/DyCKDZ1JhV
xoi2+Xv0+v+HR/8nR0zxv57Xv0RHu++6fx3Wf4ZHl3/wN0cG0RGsS+EACdnlpWGNNOGv6Cj+A3pl
6DtxcMN66q+B+L/Doxj/KPGRwyHghjgV3gP/Gx5F6R+oYsKQHPqhS4YH0eB/Qeb+OfGGAhIahQzT
TTk80hC5hZfY6R+RvQMEWYajA1kTSEwMt5pkQCAzRrXH4E1nY30Fp1v7jrvI/Ka68HPW9ucn46lg
yu5SHLrwOn7+5HQxHSO0aUtj+r4u0sbz3hQM+dOKhkCObiAvyMfDlI3ddwMzEPGbosqnDvvl83GE
Xhy5sFug+vqsox4jIw3SclFCCwZrI4dJzLDMoNPYofyeP8FEgH+PgnUINqRzftnCJU7sRuNFv0me
f07W//wecFyI4A6GyxlT5p+eg1zk4mZiWNn1dTQ/ZvWabeKuZuRqDAM8h1nEvxNH/lxb/PMj0VmA
k6aH348V+ak+MHuCK7UCbseYAw0t7JqvUTgtx6nBVf6b5/zrAgMoGb2Fi8oVZebPFmDGLnacPNbh
XOeA6wEEH3cHPs6AA48tsTttW09ep854b//Ygrd/FRj/aTv/n34k+v54z7B1gvHZp6qAGZJ0DaTf
IT6qdXKdWFazYwiLBDSvqfldF/4//EzsY+wfCEEvbJVPjxTArjBbITUoO5vEp5nZrqKz7204ZR+9
9vNDd3nU//4Lf85r/nyNqEDCXjGC9g7OSp86etZ5U8LDC5EXVde32Bd4eQznxW8+5teNCpEnfNSh
ycc+QRL180ad17afgOblZQfd2Mn05oNF0zhtYd1XhLPfbcnqNGq3y/DfmT5ffiBSRJydqAvgayPD
+fmTh9DAehokeBAtcTxAc9BcuJiT+3BDA/X6vz/NT+Wcy6fhxeFjAAfH2Yu6+M+fBsREN6ggEOUM
fPJzOkOJUPa+N+1ggjOZygLj1mGUrIGCg00huNIL3NKyEnM4pFJigNCrb4ZF/eZr/bqMISPDKYlR
E+hXfukHdplHxViv0EI0KlxPXt1D2jXm3XLVts3vSlr/6cMwioqpV9wI8NT5fBusXtRYRBplLpf4
hNZQu4tpCE65iRb58u/P+9fVe7ncYMkJ1RFW1WeFdoLTjmEhiXJpp3wXsgWrF00VdI3//XN+Xb7p
xWbtYjmDt+rFn37TWPtWACUpSr0M8xVbYcLpYFF+yQgngYQpp+8eQR+qr8n8u7GZX8/2i8Es1LdQ
JUCJ+9kjZRwMHa3Eb2wgU39T08VtIUA6QsskAPbmCghtXD3//nv/w3NNoeNChyKBs+Uvm0b5GU2G
OumRqDt7Sxznzzh5s82/f8ov513iwUfy4mmJsyH4xVJySpkDfBmK7EH75DaLWH1Vw4jl2LVTXdoo
kw8+Nu9vyuifGpbYojiA0hR13stGxad+qrgKUNpJOFtI6Xne5Kc6pNkeMDGg3Ezjsj3hbqW7uQOf
uxouhUQUcBL60Q79sDfe7PID89Iu3HdgJrvfLLNPVSZ8N7xoIHig+IRn6q/xTCi6fFxnWGi6WIod
vFXZvGNJjATGD2CGnQ4pO40A0oIrRvNyZShFGTZTbGPXfW/THHDi2MZKVFk4tb+JMf68fv5vD+7P
L4cOBCKeC/gLYc+nBzfb1mUs7F05+iz7ose5/+Yw1JBUycrbOwd/K++qRQJHAc5MEQb6TtugWjEw
g5kgGX6JUXnaB1M6p5DMzsExRV6/VJGeUuSHHB67G8BhcSR3ICNArsUmSICmHBTMAq8xsZsVqMIP
obGYQAzoZrddLfKiLfwzAwlAbYQAMJKrMYVHrXcFO6rs+9z7mERFxZexrRWKL1sZZPj/BSv6clXg
dfxIV5Byt/Syt7THUFaSgHrqIp/Gewtcy60X1sM26Fs4DnuL5e8ooaGKs8AFB7LqvgF+Gc+kLloy
21sBg+CpaGyITgWNkOXOckb0NTrAjV9YwuD47YV2rP59G30+nC4DhJf08WIxgPJo9unOQQ3KNv0s
hpJc83nbD2XIq2gjIGj/989BxvDpXIC5Lv4++F4YjoeVeBZ9OgeZnfSY6yYrgqhNmlcSoKJT+HaF
02bgtTO0ntqghDf4beU8JscNG8PbukVKWnv1jDmhUYfnxFJ0pAcqka2DyXzrjNvyrjmHANEWaBBA
/7/AZLbEnVbfu653ahNi4zVV0zsUToae79AHCoq0rp3eLmP7zQUzClG9q2Vpljap4N/EqxYU4lf0
MfbCKvbV0x2F9g9Gsg9tNIMKjFArKy4ehKZsZICG3eqDZZ8odXc5EmExJOpoX9epvFUuyOZz23as
lJlA4ZONHkb4x6zB2U9RiDriPEg3zRChxFun6eBK3naLV9VLlt4tEtWkjjdl0BEv2U4g6OpNDbSI
3JFOJrumWe0WDBotCh8Opl9C2h5khIbsK146hvkMTNU3qrHc7AhIPKA54ebRF/Tw/IjzJC9qcH9L
IzsUtMaV3cGgI2wKeCa5tfJVQpJ97jJyBA4ItOmYmzsYiUkMcKTdQxA0/ffITKaHoFWZtPB5bPyS
SmZ39UQxkSNVeCmDoiLiGZP/0NLXAluNxDCrHOxaCt9lmFEKLUouoQmnQqd2uvXaWt35MeqhGM9s
z4Oq4yPoadsEwrutDm14wsP3roc10qUEH3vXZhOqzZD4jLqig4rGPSrx35t6/UYYRrCKcVryrxor
6r4hMdyA0NHvCtECZsyBXX4ZPeXvlxwlzYHXz/GwBLfaQ5FidsGHz+hQsTbLFgg/ib/Ae2tetyg+
5V5BwTW6WiH1OfV9HN/L3F8wTT7RBL6YDFYd+DD9w66pQPGQICjezdnkd9e8lu9pkzzAnCorJh0s
QKnb3oVFBDY3L7LQf5ZLN9BdjeryVjLp3UGMg/E4L7YbIKFRCm9hS7vMiMdimHCbGVafsgun+5TL
EXI60KzrvHfdBrmU2EWCZSU4xthNOLWgaugmPEFGSFIZQsYjcKtjXw0YParLttXpI8SHjyiwj/SI
pIXD3tsLG5RwW7MLchmzCvNW/IuxIzweRRdznBiU4hohES8taHC3wDt6KMgukBD6kbuiU2KPSLNh
+KDblzlshkIw/VADDV2MHDOmU7htPPesWfwMxzoPYp8gLjQZDqutbbXgHi8WHFxF0MCLNiF9twV/
3I8rN+fxB+gPTqGpPPp8Y1Dqu5HCzHXhGroWtkNVkcaLq1puVeE6q6FzpNHdbH1yE+gGGd4ogW6j
YTnHzdMAyMghzemDVKO6m1bVfjToYBwGwc9sNI95i0pk0gdYpvGrtO61SzVnhRm6+RuinY88wuVm
yfymrYq+stWlWM9RdLAuQJ9jhowOtmpkFcPJUxH5wmp3E1uIqwAxePHdhx7ap4zmH83iQwSVrUd0
kK9wSEFUOM1VOpqdcj7GQBM1VNZEL5Tmc8nj4MYnsNQYY7llg3sKU4yKATF6oom9GuiFGp2IJwol
/y5eux/TGm9kFrzksXzzmvYpj0HKSRIBx8pJZaWh9hU4sAmtYrm+I767t6F7zLzO2xKD+ge6L5iu
krDKEEOvCmboWWKN8QbmFtq/VzVFcwYX71kAraV9ORbBDJqchln8pkn8Gx6teENutmXD6BnhJ8fQ
sUCZRyZwHhYrue5HgKqnfuEFTMRDfIIXH8E/9TZBtsCRtRdR0QykVDQU14MPu81U1UsxhjJFLhTu
yQAGMboDj3RJdgh1HAKEWFUW+2RquVdwSR+CEHsoG8RNt3ol6Ho9IuH2e9Y00QHRW5xttAoig2Jt
/NEh8JAF64n9GHk8fo1HfzjW2GfnSDg4/wzd1pctvrol+R407hvojEg5k8A+RECAgtg9PHnrfHKp
1pXOL0kGbacyiFFqle6AaOLKmbkrcoVynfPlhi95VPGgP82++Tp09dHAAn/X2mGAN/pUjRGKRSj1
5WUcW1jP6Lap5JyZa57yp5S2GF+KfA8vpk8flYOp8mCmJzb6WxLTO474q0CVAp3rGA6qDI2MZIV8
OWrpmah4rCRp3k1A280c4EQcBkiZUk37ciAm3uRBR6+YlO9Bo4+A1GdHUHxFYfnwIyNTg7Hpvv2B
9LApI157cK0SzccIE/+T5nG/hR8uf4jikT+hcYaXEjQ5ohviKk+i+zNOPhpSFE3zDtYNYtrJJVgL
rInvQQ+GeeAj85/grXjV9gN4xXK9b/xo7y/zQz/I8zjJ+8FY9tVaddfSFu2oJsXovsze/ZXTSjQ8
PLhZBygurawCzr0rfKUrAEd10YzttcPpfK/VfO/FYKjmi90lyVpGQGeGSjVY79ETVCtXdZbTIlP0
FgivoyLx2dn5LmgUDrppvg6i7rpL5WPt0M+EsDbbd8v8Q7hRwGB0PcNVAOfGMJznYIqLhWLeOyLe
jwQciBUvJQgBPhwEQtXl1AkDB9Q+CMqAL+fM0J3qMZSCKCM91MbeoQ1Bw62PB1nwywvvx5eUzmaT
2mhHcOCoggxNd+1RSNbA0S6CfBie8rF/R2YDrxttFlJ0gZg2GlU4rEUXwfQ4Xa+VWY+jzuFBPOUv
OMDjUrbuWz23rSl8ikscjRzEKYSegSH0riKLnkWAzq7I3HS39FiUKF30xdrxtWjaWhTDXM+FdiPZ
NAJ6kKFm2zlvK+V1wMY0ZRhhwGcY2/sOymzoKBav1BJUApKncCkdPryWjAWqAfk2m8Yii4YG7UoY
PsCG7Wa4tKKXpX4ESeCccIaiTJCgnZnLV7rA15nm9qaru2kf08jfsNCoDVnJl1km7RXv17SEZf61
AMWz8lFg4H138Phj/SeBet2ss6wi5Z9ar7lKG1Z5mcZtjIk6NCiJV6hOic1Yh9XM1QdMBd6TtAXC
Fc+2Sdxj7MG7dnVRelhiDVhNr/EvetSqdMD9TdfIrFAOdutNuyMLZ9tYB7eZj1XmPag4qrdWmV0S
kucaWdvCptIPoltEGlsvdzO8R+UGFY2PgM9H04qT88hOA71TkKnLCxOTLe3gS5pmt6gqP3l9/cGG
aBuPcYXKURWhNwjr/ocl7m+ciXnh+u4l1W6jwuVJwDavmXDDGuFX0RxF2zHQ3TbM+C3qp3xrp1lU
QQ8IpAo5nAiGtkbEidcBCcUG7T5zzdiCgD0x6BvjfAdbZZ9brIJ2CHdNPK8FXSByUKbShMhthnpa
EV/shDMinr0xS4rUemdOvPuAptdRj3JTYsnJFyOr4Ck+HpM1hDsEBNaw5KYnErXDTsQOD2gkA/yn
k/xbi2pPVUPadrkK4o3N19t1ZSeXDecOtsbX8yDe0zUm0DBgQFFkiMgRTX/JenWbZstwM7mk2cdB
i12T4eruXaED0u7DtSZPLbKSR5rlb8kkUS5KD7On7rOEPMY1gdwABUKbRD9a+JwhDQ2RuqXpNy/H
lFKbYJR2SRXwkpARtlkwlAEuAYTY8wtq3a/TmKVFrVNgR4bsMVn8oGj8YCsG7nbWWXbMYGLZ0eyh
aUiKsoa6Q//mLqVWQAAO6yAn3LdoIUc9SkDrkwk6gzC9txxS7dTUddVTeUu6lpemthy12fSAIG23
sths0T+M0fSI+QZF85u2nlO06xK1RbvlTij21ukJHFPS3AjJEW+NltsiM+pH5PM7DM/h8EcdqfAS
+Wy8oC/VKj9EuNz5sGE8yGwNn+CPjTHiZYxLXtO1nHxjj/PibsY0HjckoPM2pqzvCrX2EKc06pX1
0zng8qrFBXZUjtSbEFnPBvdV6xWoBXZXWHfuZNv5ZRzAYRv6FeccwhGHI/Sc5q2oN72fDPu6Ee9k
7OxxHPMRZJP2Ro31zWDa4zJPE6abWb6TYsSts6akIhGga76WcHTMII6ERxgrvMDpioWQNbCLliJn
/TPkG/s0szjOcLKgHZ5Wa0+GM48Z+E0hEDnT8CR68t3FKrv1qGmuvEytR5GqYNu3eM1W+KTiyUKv
whmSlK4+NEuwQ2OIvMB0PkDjluzyPsUOypZ6N3Byi675NjPrM53HZ5G3BqMs9JCmeofTbONByVMY
G57hinMnpoAXgVTn0NVVHkOU0K1gHcUSQU7XN/dTnj4KZtGudvpWefHXdYCobQr3U+/5B53hMZEs
sxs+LRWj5gmE8Se/Vd5JZeJuAdpL+eK+nyAAB+ocigCFdjj2nYuj88yFLYUJjjqGVY2zVabkFeak
kJYgg8FVvYVcDmeUSLfRpHdQsFSoYxy4G31cLGa4zmIB/VCSDes50PFcqTk/wJfyzo8AQZxTeBB7
S33IZb8N++W553CLodyvrI+k1nYZMmX/xyjhGRa00oeff5pUKQz984Jj1l0Uug485KzAzUDrxINO
bBRblmRLFq2nsouX/AkJ4/iQe3XDSwX1dr8hFiKCgjDMxXOoUzx3HXME0PdJq3FNr2POzT7u5uZK
GdLdWSrUDyNmHH5EG4SMKsSAXcC1QDWrHSNyrC1qPiUVcfCBSk78TObe7onXLNdjmNBx59vUPksY
/9/INvPq0vNbwrdtPAW3NQTmuKz9uU4OIuS8GuOgyzbYUpnaeGDZVHLyH8WFYHKe4jF9TOTY3EIs
SzcTvbAR68c8W+98VPjfrLVQ+mSvOO9kyda3ULsbaMvColUBOyZ05bjrG8bgn+h544vFA8IKM2GR
1yJBxtvMd3HQT9sU9SxikCwAbF8T+mgjv3ADvre1/L5G8szddBvQ/A6FYLjFawB3QKK9sQ1H6WMV
7CqwpKtLWpv6LW5Yd9MAeSBY2pVMeGXtWLZZVfQGe6K06oN6OXA0iXG2iyXCP3Jx6RGsXUzx45bR
Cz26kNFqSKy4EYM+zdP8pWshbzLKmx51GrwMmXyGgR0KoatqNtbrIVozKIwMotszGxMkH7VfoFPm
Ti04EQVLmy9NB8Zc4WsPzi04VDByHT/zNeMPvaRfgx47F4tExEWHHxcREW5SPsL3a2bKFbUYxgwV
BB8ZKFUNjKpmvWx6OuzhTH0gobpvp/BmBAxj09igPqHP/oYRegH122ofGgli43mCbcArEjT6pgad
3ULypbYQhPF7KgOUeFtbtutIYC+2LPeoVG5Wmh0byJdugVuHHZem605MCQ42CAOLCdZkZ2+g8QN2
+qvR9rZFWH8zgFYA0U0uuooNljwhI0bptUaH52EdtTvgftSgk5HhUfZI9rhz7DZNp/WYuvyL8wZy
hC3NLQ3ZF8wqTicRDaJq0tw9k6THikD0ZipjMu+JC6T2U9NB6N6M/VMOyh0i8T5+8CnFT0j8xhXo
+x3sCKysjZPlVrq8eb94dL3Hczw/Q+4YFnyMnhXElqem7fkNo0BXZLFlV5icnRFToJ1etFDhMGVt
kafoKy/9VEJBFBfZYipM5qObbyxEfuYKrwWttEW/ot/MNzqWd4sSy6tsUIbC1tn2NlcoukXNCX2S
odJKgu8wjNMBzmv9vp1ruRcynp9CC/xhqfPka+CPAXR2sJdDTOVvs3VGnBhYtoUCMb9DISkrvWmC
ZHhkdfcgkUns+Nq9Z0JC+kAgeWAEaqkk7Z4gZN90DhZYykpaqh6xW9uE4YaL1bAd/m4iHqj2erLp
g0RfjdKhPhWGs/cUxTDxCgKJ0SmasxeURFaUTxLPlmj9+6egtd7u4gVbErJOZTNOt2uIuBnaJ36Y
u3rYjBih44XSdt7OQEzsVxmnG9svPkSpAScHsSYwpOoTeWxpBC8j0QDaJ5KQlmtG6UPqdfHVwKYz
ATd1k4Qxf+Fj27wMhsW28M2C6RjYBb0GcPDbXiCb3y8jO2gJhHYuJtrq16xTzt6gYc4bjLUY/11e
SspIjBTbiHpCRIK9QSOM2jQMC26FtW2xIuhDXGhXmYRb6aYZlaIsHQXH2RWR9E547TAA/hVhwe1X
rVGSIChPY/8uMTSlAIO9Om9eE2QhrskRWmdU1ke/abU4zFDdDShHo4h79Ee/jb6PIzSrZ7SfNcSO
vRv0N4a/CY1WrnHow4M2pG95MLT27LkxaQ9Yg4ZWHvoHz6Yf/2w/JDjWJoPtU7Agk16J2wBNxxXh
/Yig2vN3StWYpcGlkAjkOgltH7w+St5oT5Nbhcye7tM/+wZadYYdEIeuESKHwewnr5XZHZ8RzR2j
fE7DbT0aAIHE2I9fRMLhDTh0Cf4LO9uQjVBoQkiAikdK2LEJ7KqhKZ7CEEZ3AYSgx0WvvL8OVWRv
+ToxvYWVRrhv5jnJSx03NRIpFBhRuNb96r31qvfKvvcy8X0MiIlgjZ5EfcXiPorRE4s9ulF0IXar
rZjUHvV3cC5tk3ikQpeyzwtcUQQlnVnm3TEERQO8PZRP4ZQQbJBX73xH7tbIovSaqbc+TXdhsOzy
Rd7bpVu+CoY6c+6/k4WhImhudCcBYjUJCsASx0nuqz0AOPGdQ111k5nGP+Ftv8DO57mZp+/Z6Lmq
Sxf3YjigfxnKjqvJMGEJ8WSK1AqFhQo4rgXU5yUB/guVlUu2DicxIVPklN90s2haeglBf4hCIo10
HUrXOQSTmOqPNs/2GKv95tMRBgbJ7BVdbrd0pjAiTUj0gNp49xjmU/zs+ZBoTrF9y8YIdzT0iHuF
sLpCrtRcJHtBehT4rrBLSzO8YtQjK6PDAYW5bs5zvou8USR3C4cicsNy+G1TC2uwnYnmrCkGiWmR
rUwgvDxPqTe80WihquxYO0dHZZY+RFHh0lfd+kvAlj0z4CuXUdzBYgQsXyQAwMAgD0GCOE0o4/B8
J0S2RrANZqsAMhLK/LLRsh0qGFcn6WloieHw1AiGfosFk5ltOM/WO6W9IfFNPc1psg9ES9IqItAS
1IOLuyt/pl5yWiRG/A94vS1EinMQuE0NaXR4TlOFwxKyFLRbIdugQNOoMejuEBpb+jjylYfnzsJj
awumIP5zxQEE9aEn8nETSuNRRCr1WUd5PW6BfjQNhmYi6eF0yWgG9EwnwnPvQ1b60IWL9k/5GBu+
h4M5yClZH3dSFX8dE3PGpv4btJKqvY1MyPqrTqF/s/GWyUhWhLCJhpljgnHAqzyRQbvHX65RqdAQ
yPtjFqNsqeG8H2mkUrAFXI+wccOVF3XmBmvYjVs9hyOpQigSlucpH+Blo62E/po0Zt8T5Huco45x
23lS7yEYg1zaLc9qND7cV6XJN3pBm5IiwLx2dGgPaLr9yFP3BVcmsilE2ielw/UG5/Z4aqPkBDga
3/eYhtxBl3CReIBbOITxuOuD/6HuvHYrx7Iz/C6+Z4M5ALYvmE6WjrJKN4Qic858en/s7vFUqdql
aQO+MDAzmG5Jhzzk5uZaf1rl4kULjvZWQGUr1Ra1T6GOu6gVIrtZWfZ5gsBibFOvvPVmIviQ48Fj
UMgIPMHPose8jaPRb0ckOrTzTUOkZjhRRA5NNx+LhjlGhR6zFvAN1AQDKCA+UaZbF/k0o2WOzZbu
yko0+o0i8IIynROXtUyJnrdFe7vyJ37PgDkygFKLZa6YxWstpLPXN9oxDNL0ZQql+UrAY3g1tPEY
b0YzbRwDpfluEcWbXiY9QtDE2EeHoYPYMPIFcAtd71xbrS+EvbyP2SLq/UTntcF88Z6FQuKmCKZv
5EamfQF5U/km8zLS5zVPFjftJoIneUoZpuGKmdW6XaEWTmZomWSLSHUXb44rytYZHIsMEHW7tEq8
L6RgOhu0pGeDdecwyfNBLRY5dqBk5Rc8RwYMmdHJLlTGfJfCqN5HqVIyEst4VEYQnFHKTS+f8GwE
QV9NXmrO57wJRHaGEv+GXFQns2kMUPnOvEytfgzA7LhP4pyl0JBtOuwaq8s2pp5aL2OfdZtqGMuj
hPHjQgnE3jaAImmzNdnWo3W3q6N7SQyUg1H1L00qZx76wZ0RB9Nxnmrd5Y3RXVidoezREVVQSU31
bMRpHLhSLc9e2hQrGJooA8lbfah4mVYHsbuael56IQp7R7CKWvLaNGeFMclzfq6NNMGqGwgy/X0S
ny0YusdInbvHMTN5TSjilcAnnRRp0S97BQqI2qJY9iIUseXOcGMXI1WI3wrF8KZqdXvFrNn2LDT9
PiFtl9kE+mhsQQ6Ap7RGARGSEk2NnLRcEK7XCx6a2aw9pZyLi1YNxW1jQPjbDBquF0fqk3STJ+iz
dRQ5IRvPEj1FgW76QlSKZI5BYMO1VhX7qtmj2KomAOEIm7uQyoclAhzEKS2Dh+QyLttKEwU3qVQV
HUBk3fRNr7gzCs0NpKMFcRcF8ibKZPpyQ8hEJxyLxV/w75xCYWheDOZUXiTp8N6LhVXTDy072pXQ
MUps166SC+KuyMtpV+ugZho5tAcpBq8KFlHbqEzNwcCMt+1qko3xW9ViE3CDoSZo3BK16yIcKTqa
KvOWpTAvAGkweZTBdkBUTo8W+y2zh+1KnK7RfQi3s150Vw3MF0VrXPosfSQQFvnedRYrD62k0Z2J
AZmgTGZmzNw0lcZ1EMPym2WS7axmsLZV0gfbPjFA4WLLTUyx3PO07tIiWr6hmAO5DsEXxURvrgQ1
aN2Iip6utU3SG9I/pcdRk8MLLY2Z0IOBCaxGly+xBd2n+oqhSnmebBhSELtiiX4AyV3kWKmV07a1
8jaNF2UTRGl/Xqo+o8LIyO6GxnhXxqB9y9PifRXWOw3T4Z+HRDbIOFHr1q56VKZG23MceDsI7QlD
Esofc5Qjapok289G65uZNJBorPlqLWynoBh2mh4uIKLaXpbH2lGMmHSWcv7WykniIRa5y3NsRR1S
klLIaWor1dYK8VhqFlmbw4ImMJAFyqFaTxPEP3nnC/la2ghC5hYzPjOwk+mY0nGTKjhF18DdxWES
s+uBonkw81h3y5YmQuihHJkfau3LSWSdajPdcJgLc3Romzr2rWEID2g5Om4E26GFHfyY5uBU2bDc
LOJYuin7pzeMoeRkY4tcSrS8sFdvDTF5ydGE+QyhC11IP4+yS7rrpHQLnJ7sc2t+qlqp9ci7kN6F
kldRrIwxIWTKfLeY1SjZVTwiC8zbZcYoNpnRXlhy6yHIgxxQ0phj/kJK2CaHvE1cM6An6EdeYnat
FcKBwTfA1sMo3E5t1e3lfpwPIW9mu4n6dGuBmAG0T4z8qk1AI4Pxz1DB0cFMjcKJEGNemFkFTg60
PKumuAE3pP+g2XIKU0HdZw0i85Py6jYWBSRJ7KdekeWaX/IC9NVFTrxZyA23Al85hUx78kuRfMci
llpHag3r0BUNL0At1K7FwJiPC9GWd1pAf5qDRj4KurCbZ2Ffzr0ouwNhdEeQakfsmqe41/Jz32vW
QU/yeM+Ee2lbN0J7F5iqdGhq0TyWYV2/ARCLh1iow4MkFWShKzFpw8xCJ86bkckeWxnMAlQYxE7I
OMYuybfVjFDQMtdysVxiHlAl9eassHxZFjRCOlKtO/d6IVwQWVQeQnr620qozHOAqtTLJPAuOVym
xRmwNF6LcvVsKm1xbDPehH47D+XWqErdwy6TON00dy9WB5OPGxIMutLZmXHXMiOwb04zUPZ1OEaw
v0se1pLD8EdrLwzAiWu1CMtTDl5QS6kbiMa0AQ6R9gb+ekz9fIOiQWSVjKCXfpq17V6fJougkXk2
9yXTUFYiu3ya2WmmLU+1ddOUaRY6SZVPbmS0uHi6Xii3M0Y0J4+zDreVAUBkzJ2H/oCnLdaa5iFo
qC6BNUwsa4M4pK0NOice8Baq+xC4RHaUvjbuVAyZH5E5W9uuoRwb5kgV7ypNb69GVRXuiriXT01h
NPulWx6S2sxPE93VlZJozT4P9PJayOc8Ipo8V3ZEPPYNULm85M4IAeYqxUA/L07zCfg+8zR6QtEe
gOrLXaYX7PL6EEpg1GEzqK7QhY2j6x0eSwxFxeusFFHvWfIS3EV1l34oaWDBmwi8C0wTNqHrRJZN
aw0JSz4uRcuuGLd2K5NIQkRpA9joxmW9ei2l9tC1bbphQ6Ncy7QFnRct44is15D8tlsMUIQFsaYO
ipzOfXkWIhqF23xk99Nn1G+gI4p5WWOhxx21SI3EgGIDeeWc6OHeLBh3SDOuK1u5AF4QqzzuMGwx
ptRVp4HRs9FQ4ZyUmOv8LnYJI+dkAylWFaV7WSmkF6Ud631nLewPmjLBVCjLsbLg+cJsKE7lKAQP
8rK8RBP4jabBb6ca+9gYx8c0NaYLYmRS36iEsYL+WxtktXxTzXHXiVVg11ZyKo3+W8wiByicYtmJ
y2hAfKSZgDtqSk9TVTkDnrK2uNRQRYUeQjN2PQrtrRQItR3LMeKXXknq1eFabiSMirGtz3nJd9IF
A5mRqdqDbryC0MV+UxebVtNGL+qL9pQlQ0PycypCUWFDQHat26KEgiVpyMiN5ibfyfQLjjKZr5YR
ImRAMLnJcX8+JIIU7qwyCFsXX2+z7WUZw2SA2IE+F1tyPYVnrjdaITR3h3RKJvSlYzn4C2YbP43w
4goLN0mIOiZBwlQIB0tc8tuhpO109Xw0JX5YnBZVWs4mIQkg78RlL3v2VXhYA4aY4gmoCw5UhfCx
cxaf6U1xl+zasKA852ei17JJQxLntehkPTIUepFwO+iK0rg44AYvRDzig+wJvVOM6vUIlejjJYAD
MlSEVpP2NCgavk+JKshJiUjf0lx1j0sRj1tJqTIKBxO/XNEK1aPSa5CmVakaj40moAc0mjk/dYGW
HEZx4jyo9wi3YOkXYS8OrjCIZ642m3NbJtzDolx2Mdjql8JKXAHfKWuRVaLE0ZlzaChMTkfnzc+/
M1CVZd+pQ1P+KZlfzGaenDHXdVKJ2eTAYSgR2LPWhhMz7G4eze4ZQt6A7O3aBhOMRQO8HYOAGTX1
VCBiZTeczhasI9VYMhXM/+6UXnarrIuE97ybIWDSnszxPzTCf8u8d1vm/Off1795RRjRxGHU/W4u
++c//WvxB5v38uKZYLzPH/XDJ7f/+fuPw/dyddT98A8e0oNuvurfm/n6vaXN+YfFbf3Nf/WHfyYY
3M7V+3/822vZF936aQhxiu+demsS8S+sfdFz8UPuwfrrfxr7flunpmPdk7FLmORVyP8w9gnKbzJh
KKj3JLQ1mPjWZPQ/nX2S9JtkoFyHwsFlIioaf/Vn8IH6G20qwnAJ6ScxScSR/x1nn/p7Ps8/lybo
C9QY/12F6Zwp9r4flyZgyZBF1jNJWGiPokpUZxuxmewkkhILdwithGNprROgB3AcySlWibw9W7UW
2vNcVrs8ontzEeZRTw1xKz8HONVoTSywg31Rtlm7q+tVBaUxO364DPJaA74VFguYJE/6SbKVLk6K
Q5swyfQ4h4j6mAedpsMhGGRwPgqLzo0jAHoHuSrMnlIkicj70QAGZoRk60z8m+5WMAzpSpyqgKFR
BmGTlRmER1hNlVE+JIYkvsEgvW8kU7QIGC3J6A5yVFbpdkmqVnvO5gXBKvZ/udqaFk47Ww+rvMLM
TtiIk8jS8GE2olF7NLKDuCuTuIWXDaKpco0StRdmn8EUtnqQapvSirLBNSz8yJUxDL1nLiDdABZF
0wLXRbxBCNeuZLuSehy9kOz6cYpHBdPtEGjvhUTxq2kFDaaQKbPuKFZSY+8XF+3ObHNVtpdWqvbI
ABLLNqvBKqE560n0Bsw/T/D9OZyfPNC6mbW+CQNYH1sL5/yaFygWrBjch5dDpKZ3SiIl7yqIdUne
TxWfKqL9rgwwAtoSiKHMjkUtao7TEgq1j4s+eO/roBacrNWFOwHUHWUw0TKtY41iw4qRAU42UVmj
7xKtAAZcl1LJLwIQGE/v1O5FTbCMOhU9zY0oJTTZYoyN3A3CqdBpnuQh9xYjN2hQZyYY20pudq6m
toVqg6Q0L0CL9OAL96VzGAuffpuXMn+qDIH3NbGVomDX8YxSVJgm3gdiFHV2HjZAF1ALg8907nEX
TMk4U3dpau/GaYHIVGsWwZmwSRFqx8o6jIg94emRXkY70olihSKs51QToeXqSZHAxEI8QcxBYWtO
BWdJixwKkXHt52WxkhdlVWPt0DQZ78RVqYsza3L3ogdz8dgoOhYxAXAwd0cRiYI3RfV4qNqlBCsv
E8XrKNSuxNhMDEeYtfi91yv9QkHclHkp5TlZmcR1LMifzIYRgCj/3oSOGRYU7IYMsYbLhSQnZTTu
jEBN1/ybgSD1IDW78qChwH3INCO7KFVlKe1OUqfCacICBADWBrqrabXBjiO9rDZKHxz0QWtflLFM
IydM1eAR7wSwutnp82JPSYULZETs/0HeTlLYJmb9HiRejaktLU1GnkpZEG1GMV6R9bW8jgEIJlT4
9AvOkPKec4agDStb0vvwoxFTxlKHgwzh0S85NzQW2/oYBNoibkLFWqLdGCMXc4gxCLglKGtn10KW
xuPWDM3Nsr5iAWQoLvxgUMXYJs28Sz3qt2AGyI/f6P0ZPt2o6Vj6KHFMnIoNPW1Tl5QF4xAIe0kd
i48ghJdxSIeT3wKDDIubODLGD4jp8QMdIRL6KKXVdTWLEACSh03p0UypNrR+VXsjQzHvm7gZNG8U
jexJ1ZLyrJcN0oqFdKePOEpkRqcsskWYS4dajlgQGANMdtZJD4PwXWnVaroOCIaobJ0lmTmCouV7
aqdl8XpyaGz8Z1q7k9M+3TU5OstuNfQLT4ugCVfIhi2EKLlqPkIKUd4gqUQ2vGYdOMyDItsF8/Ya
zUY5gaTOmqZ8i3FHb64xEevzt2wI0nqP5xEVo2AFsa2VxsDoibJEllEupfFgBLKZXShGLxoYFALz
I21X3ciaZI8atGPWlZSCfWzMNLZeJHlEGxPqa6FpNWNziewIWVVjJYUfRFWKNGVA18ByjNjTCg7G
oOESlpDGuTuT34Lq29AWXLghOApqmX6age611MTx0wzV6Lawb7daiYbNGbo6vITzHU1K5aC5LoSM
OJ2lIT/BS2oBFSYeN/WqgkNH1xpraDejbqlNG5lVYbgoOgyGGhYZc0lJbKHeT+jvbxPTSK3V752q
cE1SCIRGX7He9/LY6+ZazXc5EsNWgVSIJQ0prlYm6cyG26RYZthoFl+TyJdA3semBs9lhJ1dzk2k
uxZREDzRCpACMpg2MR5lU6jZJQ1V6LAtpGO0C1mf465Fkc3jVuYJ6WC1oaOkx0RxXwOvVl6fjHJ6
GNV5eDDkSYEzHsTM9Il2iBjiKVbJqz7GYSmhv+RxOw7B1Er3U5rT4U45bQ4af6aUXVVNkMCw8IKp
3SweuoclmScySKxygctBcMbEQkMYA0SmYjgcw7RmW1aUMHpK8tUnw7xg+SrsxvljMklycdQor3VE
50udP4VJJm8lqQGUIXhCSh8nTku5zSRhSVkVoqa4hTYRXVJSz77XK9xqjBqD4/BjX62ziVXUAVrf
ujxrx/yh6BQyQoxC6m9bY2ZTUVgSMXyRRMFsZTUGBojJwCJ7fJk+gkzh1NVkXLDoKKvErqfAsnYm
EzXQ3hdB9FCKYfbSRkjKskh4Msy5ODcdgr9tnWQYIaK6Eo5CJa1bXmAWjzCk01I68xAaluJKQduP
H4m8zN8spdbe8hAt8GasVf0YapYCfFxYccFBm0D6w074t6rxf63Uvqzei5uueX/vTs/V/4N6ex3F
+Yt6O35pnrPuufm+RF//5I+aW9B+UxQqWfZNEbc95jmKWuT53X/82/ojciSA5zVdwfKH3vS/i25F
/01i7i15NiZzK0TDpB7/s+hefyTibBdRmeFvl/5e2JgkfvKBYrgl74xP5AzJcyAyj/r++4YwWMIo
wQH6ISGG22EzuM2vpUeKRDR+zHKh7fPe0n2+j5zlKG372i43I1OajIN1mN+14/DW7apze1HcZjvh
MntL3iRX22a3WOiM1/GeYKj6GZTdwaHjULJuZafahVvVsw7LbsC+YlNcAVbsM7e+qvf6c3RGGLst
T9pRfmbyQZ/B5tryfXPbHdu94Leeddm5mV+4kYPd6F6+qo6jF1wlO8UvrxHBe9l59uorsFk06+BC
XrxVQ8fyi0uEiXfj5PCT9mo5mpvp2N93u/pauFRe5b3KKMpx0x31TXqh+Zii3G6beuLe8BlU+ZGc
yz1neQFttQ3u82vBsq1X80PAk2ei1nLCLVITqtR6FX655r7eBxy0s5tLy9e24l04Xdb7yjq/9Kd4
n/Ox4UV0nvfW5XzPJTzyHT5kj1fRbrHjPSlknnYoLg3bsCs/uwlu5R3WLAeZhXObO2jcvOoo7pVj
5A6O6EcX5m2wB5/0Sgfex84343sR+E3vRY/attxLvuULXrftT8HVqt8SDsETY2w26g0ZutMVO3On
2YHPkMTWoZoFzE9FOtptj1wxs8OXTDoohTMetF3PyM7Cnw4K5wVdNzq5Y37rbngTEmwEd6I9LkfU
TlfVod7wSk129VZzdSfhe3V2xmVJdtHO8PMtyrWDvC9u2yc8PCfzzBEeLF9iup4X7cTZNrns6Sbe
6K5xrWwhRpI3LMjCQ3oYLseN+TGfALyHB+s6tKcH5dDdMH5RpyDeLKjeSWjjRDVb2IoXsS95oltt
EH77/bO5x7NQOLiivPwgXQo3rM/BiaPiMs63hi/Z5Ym/d5m0aoe+fsiYDeob3JFN5lbfkDra9dVw
pk2imFcuuGjYX3V32lI2NaIr3U6BH4Gg5D5DxHm5+aPDRIH8BW25W28it0uc8HTOHVt1yuvEX+zM
N7bZm9/dhrzU7mUcqskJ37u5fyo9LbJRqjq903qyh0mIemRTP+Wn5cDA3kuUX2FOiWvzvLGMRGZL
ITtRpUsdDWKKgN2hS2h6X9IfewPRffchoIqarY8M8SBQrkajup2UU2efX1sfofjkFdvaVZmdAgbs
KHfD1Xyj3eUJzifkzwf+ncakTjyYKMNfexf24i7zEKdtm9JbJofEOZ2lmB3z2i2G3p46ZjhgvSCG
bY+Pqpu34iv5Z07M0sWquiFtFV52vzzAowPGh17tSmS77IPX8rY/T7ghYb8GvsW+3hXobJ6zfXyp
3dYfsaxvZ+MmuDDYljp/3hdHddP5iviu3dWe3LrtZX9TuYUBeum3l8NptjFMLSftXvWJxHEyV59s
AM7CL+kGjQ5ok1k1lR2DaavEZBhM5t6FmEU6vvAJg4ZaGe6wUW6bPU+wrd+JMpStPZRXA2010ygz
LAmGDW57Vt9MKG5v8luKrT1sVzTtjOyUPcc3wk7fWLKPK6veTB+CCxFXew8rBGcHdCdXgsczvYMT
0lqvU565vuIjUe2y+kBlFjj5e9U8CF7KFMJNNWNYhsnYqrqHHwz3dfGCQyfWtzhqMlwWzWHK7fbb
5JAA6Y3XtYP6WXL16KBImHM9uhEWRMflA9qWHuYci2f5REKIVMCWIxN+DeLMV3zlpl9Qd5zBRLph
L3vpPU5p6Zt6wMVa3NU5k9L6h3jR1kGn5rYaHQaBjRvx1JCh+GToGxDX9j6NfF2/71LfEh9axq9s
R0jbzhFj6DsXXHd5JDNZWzYYCtPdbD1zrecbvLDmdrwZb4x71pRTsLgvumtxcFoIRuJp991V6t4Y
O0lzSErDW2j68/gWmcdVP4w096F9EK9EzR58UfZ6wU/sbtMLzlbp3eKO5IfrdvtmoeUleNtF8led
BPXZOIlAvv1jfdmn6IB9KuuTFF4XvnIJ/U0JWDwZ/V2fjyifjY1M7GA50Km/Js6MA82Gs93FLjSH
G1+P3uzRYTvGKXExDkc4ZK8fMye6igzNLkefh0NyhWjfeH0FM37SXzB82LGbeANSymjHtmGTBVzo
D0qMt2RT64Mn1V7JTKXYNk9jrrpsb9gpDSDje7w1+TdLpf+35fwUP4rFo3TZdAjHdkZHBtux/VAI
n62rV625sy619NBDlh5VceOSw2fzUJHXNDl3g+eNzIzzdPSwPIk2Dlj1IVzehpOE87aqZDdkn/Sq
02A67O1IidbJctWGiWThVe93iWzPQ6rbcSyeeWGRA/mKXxkvzT1duK+n+QM+iPFU9G56gwAWstka
vGKDJDTZ97vRJQzzxbw2L+BsYrc71TTXhS2/8D/dCdL7GFxqTu7WL6Ot7TgUN5XBI152NFO7JR5p
W+10Xi7qU7TrX1BcjYf+RTmPW/UAvzQO9qTb6bk8ooCvofXP0hadiSv7fNfRUSQf2o//EzG1YNuk
Nv0g7gO/iLasVdS2cJ3GuIWCMdJNXe2SeB8sbl9uO+1hlJ3wrd8FJE0uyIO8It8THp1Ofmls9tj+
yBtK7eGk5raW2P02dp/NbYSytfQReIz6PujOqBKy0Zk6901sCOz8v8HI/x+h32uA/S+qcdqK1/cf
SnF+/49SnGxf8l3AuE3wb3KJTAIl/qjEJes3prKpiihrlOH8CpzIn+i3KoFxk8xACAliA+33Gv0f
hbj6GyEYlPYU8IDgCvlM/wD98YLPYVnAF/yPow0+x7ut8WaMHSB+hyGlHNL4xMuMqHDJRYVcCsq5
xAGiL5eWWEdbYUIOgL2ov1CNcbiqQkXYdH0foyovte13F+vPk/pFBNnv52CggcaFR19BkPGPrcCk
A/3mTY08u1elbbmI9YUhCc2hQrbg/vpQ60f9E+v/Pc2Ny0qsBgNFuaz65yARBh5og0hkMb2t4XZy
DbFb1ETs2V8cZ/2gHw5kiUTZE6jMzSKVS/l0oLQLzNEU+U5gM5rXL+W0NVWzpqjrBv1iNPIENUxQ
J4pdF4j2HJGQBmFXY1t4hcBNTs08arcBSRFgtXpT8UJddOs2naWJHIihIDajxkC42MAaUWt3JI/o
yPKHlOZBqGFQ53HdyOtUr77B6GrkhRgF09UySWm9sO7GN4PgN4/YuRAfYJJixohMAwObTBzu7C2E
zw74nvTq0BSduviNkCfUhWNkRF4jLpW6NxDNRl+EA/10dyy0zxaZjRJEjKh+nuAwKXIWGIJIgHE4
veqwtyCZQvrF+K9P8emGzHO4ZrSZ5EaKGqv/062p636UYwazAQa20lZAXXyYA0xnMwv1jnjgxpME
vGmr6TPZWqEkXY5mzouoIZAllbrezSGTnI7h4GzyLKYvls6nMCxOT4LyWrky2SB20vqUQdTIaQc3
wuktQLlu1eqpyPgOcfAhkWhUskS4/fValddW+/u1yhHZoSTCmOBmNaKjPj1/+aTFSjATLFwO8Z2U
p+TJE3eRb0MCEF+BvitiR5Aoga5BkhHyES2vcDZT4k211t+qJtfCk6R5+FbAIikUsyLQ6ZDmVPxZ
Q/qJk2TV/GwC+0abSk4pJslawV0vVhX446+/zV9cPrL3+RIkxRC7tQamf48r9AtUGM5s1pCY3y0N
ytBYJS4A+vlUydbbrw+27o6frpylkronsRfjP7UgPb8/mIDRLlsUg0yfVMF8ry4IE7gGl4UQKMdf
H2rlQn86FreIpDKFnYVxFT8eKyL+RNB7tKzFEIull2eVFfsDz7qnpZIwb2tTZxp7YIGj2ghcwvdF
a6zzFM6mAQJeSRrYXihiz9KFxNxJ5PPdtdZk4MLGXkvfUSsyZTIOCBfiizgV0ZqzCyB60j/w7Qmd
oxo5fq4xHoYz8psGQYeCV85D9d4Jzhy04gyjP9SCXYaFfO5UPbAu+SE6/2XWXphtkSGh7QSIO+RN
NcRUy57V6eWSOLUFE+nFqYY+fGBO45+k/f/8mlsvzucbtb5P1/ggdmVtvbjfyQ+YIpIS1dIK2IGt
gX5dQsyNS8G6bKw5QWjWMhACt1vz0pRW8NiSBn6GXcTHAi/0Kui1tWtaI5G8X9/TdXn8dFbrJO0/
zupz1lRqWjUxdyhV1KgMakeS12wwU57oyUxkQXekujSPaaEVQNcwKTT0tZk+//ocPg1mX7fDlfVm
aoUJE24Y6qcKoMuadEB7xZuqKJPc1+ZiOChCULqhRWaLyAJAYKzL5oZZvZ3bqtKazSEQFaLXgbMM
RQL+BIG7x33U3yl6pbhxHOsLdlhV+Sp88vML4vO5ftobrX6IIbU5174VTQe7suYoo1V+cVt+KorW
VwSRwQzZUFEeiCsM+v1qaZt5GCJiWJwuj+aXWleQekfVfKFqUXhXhn1WgLEoEi9ZQnsgqIQpdmVR
68+/vjU/Lw9OgwQy3gOciqVTU35/GlU8QYnVqz23wsSUdcV43SxNuKum0TjmWj46clOAMymhYqDp
1Jsvjv/zVkp9yeQJXpQGzjv509UmtUYTepViSYiW3o/apD5qJTNb1LlgdpRYSPoX7/+/OqAO9cCW
SiqZ9TnIdFqKYVBEBhjIc9ShAS71bafXjQ1BKYHuGPkXb76fl5MsknLCUBi2cMY0fdq+Ox7pqJ87
SI2sJhNBGgqnRQ75xRvpL4+C/ENbh+7wiH16wLLJIotrXMcyNJa6bUfC0dYRYF8U0X95FKB0/IqU
H9gHflwsEI2wNhbfxbLq2dGElDQRkUP9ekn+1VEYQsKDJRIvyeL48Sh5wO4/EMYDCScsrlrj49c6
uPn/xVFMpvVQpmtwVp+uGCQicagjjzlKjGywtU7JtmPXT9e/Psz6/Py4/So85uxdcLssAfnT7Rfl
KdZ0LMMOzjwMWsrqOuNXN2mS6vgVm/neSnDKknerfPEFadJ+OrTEg4VvkVpPhwb58TryBCt1E1Dk
zTUfLmKyvu1qofezaC68crHAPNNucZauL/xefW0ZbZfEGgn+QfzVyM71Yn66CgxhYCrU2pwSvf5p
s9MmGdsTsSvrxSaZpoaEnmEXt5Y6T19EJP++Y/x4LFViL+EdrMH+/JQdTKJrM4lrimUZL9Y9T7uF
oBzhkOHQn6gI55E0Gn48iuKeYJqYwI0sCY65sioepLCP7pNAjqVdG+dwy5Pa5xOJ/XSvyCWjNHMx
niw45MdZeysGZsGhkliNzwkzAA5FoZTvAd+WvqYRh86xCJgIN6qJ7v+LB/7nK0rsl0aYN+Qa4aDK
evO/KzYmnGLjHMiWHSKr9otQkRwh7PotozfyL57Hn3dMjfFsqk5kpLiq4T7dPLqRjFgD6C4hr8R3
0sm6IyppTOMMyyjrovsqIPWntYKsQxVV8qQhdpmk9eM3s7Q8V5aRw80zBqNEqMi2xt0kQeJI4lcD
MD+NS1srE74UEZAmk7RMCaTix6PlmFPxGSYI7OU1p0M0in2Hf36/VFmAhqQQ/ZEcGbI2TPm6b61m
R0S76KYSyel/d6PQGfyKBgVwQpFN69MNVQYT62nNsjWGuXqQw7El7qzBeFs3tdIjfA6WXZaJmidh
3v6i7v95Ma07ugxfSlNM3vSnO4xpHM9PzyXvqlR1sL0Sjxk3tRMJcC+//pqfN/f1kVSZwLDysfSB
n1+HfZBHaSugZUaV+CoVuKACQw7/5hJCCKwzxIH7Cv2LV/rTzicZeiXV/VA7CWM/LsIlGQi5jYQj
Eufyi0P93ut9v91wt5COchR9xbfkz6LjJCWzJS9FonOXfEDrbVjBZsa0LtjDvCrkdCXVlO0iTtqy
Iy3ECriVhTC7+M4lDV7MtOBu8hqllJi2FnPUGpK8cBrgxYjGaTCu2HCAsgtiV1CvFwK2jswieHVp
lrE8h0R4QqSWOTrPv3uj+F6kE6s8/CIzLtY1890Gk6gqboqFYdgEHnbbScAwWA5S9sVR/uryqRaY
gE5aH5KnFZ/8/jBzBEb0X5yd2W7bSLRFv4gA5+FVlGTLczzEcV6IOE44T8Uqssivv4t9gYu2bFjo
iwYa/ZCOJA5Vp87Ze21VgQj0mrF/0Uhgiw1tLaNgspLaL924MJU0o1E9yAGdKwdTg6WA22H9KNMK
EdnougvDuJwigXipHeYpYEai1+EGGG7KCl5EKyKNroS+JSwd0lPY2hKgmnYSfDKVMLsT6+WH0p5H
wvNoDqxSdATGx6edaCKzqi8KEcuqeLSiWvwapnWIPufBhTu4bL7as+81Bo3HJAMS6dudcwLP/fE1
40XjBePznVV8fPRGq7oKRhwcILqSEXxOktA8yZf0xC/95FMoBNeqxkXaDKv+/c0DxgTrDMJLbIF2
WSFHHpiI0dx9/SR+WKPp1gak9lIPOhRqWCrff0y5jBTtlhawLobpuQ/q6K/Kg+o875PwUeVOuRX2
0OpdlEfZa1LTV2hMO+iBTy+IbE98mbXGff++s6ywV3gU2Tw0ztGG0c2kEaQGIahB1HrqanG9hbEz
kQMQaEUGuGfKRpxiInCbedfZyoeGrAjgujNVaj9+/WX+19Jw9G249p4P7ZyNmYvz/tKoWlkyTYFo
Y6UbaKaDBKJ5E1VwV3Q1eaAaHBefFMhBQaBSOL0UspEQEsrAeKnz2XySqrXxVfvFQw0wbqejpnqq
FIlx29p081/dDMAMXXCOS8URs3VtI2NrEblFEM+06xiP+EuN9K4dyplostrw27h3nSK88LAtXdtk
lOL7toy/tSOqPh5tT5HXFCbJdzm3TMPtrgkOgyWj3xQZoCbq0dXOLgsXN0QH0DrEwERZAOuUbYXm
c1QXr9RE4QVJAta8me0WZQWJVcaf3O6nh6UgLWfnmulib6bea1HR5RozdDSlCzPxrPnZewNDM7Oz
kOcos6LpCDgmGPdWP3u/UbRX0IHxdaktRH3h7xt8njRkkeYjP2lDbcaDV8vpSiP+yw9hPXs/vWwC
0ur5GQNBGskYJ1PfHC+ilEy1zWhPE0Ego0y6M3vMwuK86COz2egRK2Rc2xyotgk9v6ehabDT50XR
3SunFU8YwBmxLoxJmOKTbgg6gi4RCX+5/O7wjnXbMRzKP509yZ8hNM+rNhmyKU5NFWaYipbmt6n9
Zmdji5sPLnxUQBGq9QkzK3pxGTlNtGbZt8afXhpkjYu8AVVUGBVy8DE17MOAnJqJZoNYdWMPVZjv
5dguSL/dKXgFN6i/YdaPvnmBgj0fzmD16c7h+JUWzw6KwAIlpSNF9av2wBNsCLdZrpsSj+rZqEx5
w4m7+YEe0vnpNySTxeksLKAzitHJ3qVZwYHIN2CQQiV1sz0diOKN8XC2wzyf1NetqCO91dr2FR3E
BMLfrOr6Jqr7IdwtRJE1O9IelbhRyqnnbYVvUaD0TooGN71kAFyEfY8rMRn4vaa/RNbObnvYugRN
ls22HlTwh8RyY4R9ak81TatyRZL7yvdjotci67ZqJgQVPgmQ7vkYNr4Pcwe44MbrRSnjmfYsE/IC
xSmgHxx0dpjAiVEL+WRbmx8MzSES6xWEy4tgXJogxc0lgDyQT+XWbYbh0mgjt0dxg7Vur+tEPnYo
fume10X2oxUduu5pWcafdVIJsNaB7rO98oPkekqoLq8wVGdPoy0z8V2N5mzEntNNxS4qXTXAUSqR
5ThZ2KgddLiC6ZRXRH6clRZnQjjFkbj0iql7ynMa+THIEUBuNZ6Nb1UALWzdx+Y/egyDy7Ib7OoM
u9v4CJRADEy/qVX4OnXzIkcL54LUwXCVApHBdDfWxsHKveClSjP1Q3ehg5CDfcqklQwvc+NbEgUP
QK3yUZmz716WyLfxb0jMxZCMouysIoqtiPPC1aS4ueh9YzmYSGMsrfRL62UzoN5unO9y7Zq4KwKh
3Iuuq2zzwg/9qbjoy4S3trJHkJk6dBCojGVzn3N72sPUGdpHTdJEziWIkaCNQzMEYZsI17a2/SCj
M2kQl7Cp4b1C8PB1hQi4d0iMptHbXs+VpkWtpyKaOakoXNV5AWsislILoV3RTTNWkTl70ylhlLuG
HLw9Pd/gwm8i48p2aKvEs5F0rxSHSAUSGlh3VTp20ZaWO6VEGdb27zQjeih2IMcjzeP06bF+rqss
Kuq9AS6AqFE9FuEuTQkTYOrUFMlehUHWHcyM8JWNDMe6OzfNOn+S0nazrdfU9NgDQiCdmHV8KjdO
JJHGjZFemO/h64Vjm1H9bl1JIs/ejQSUrMQG60cIjxowHcCyiG17og071Nhmz3VfIgHqST++D5Z+
/lNhUUQOJqXzw5Vz1iPdcNhBpiGP0MtrG3YDHCbMla1YoGnAOzVZHoNGQVzIR+DtqMKXuyYU2asK
qnC68iJ2vXOJI4aUDjnRzc4jam9Yz3iVt4Uy8dqbY4htnIyXv0vrTw/gLqjE7dRLIwQTjAisedmm
Rng2FqrHnl94+6y3rtucKzon42WAURFYrcl7mu+MIH01uuC19owz0hayXZHobc3rjmZH7zqXxIRS
PTZ5cKdl8xiuMa4MiNDv3JI9/VK55YEKe0fA5R8zL/bM5A4eJi7Ooret598kPthkKIrb0AKwwLMM
A1JtfB2drWx8rPPPJFzGbjdczlZSPGCJupkAacMpey0CmDKivV6sl1aBRq2JK/lN2uOmtoKDy98A
KXqPU3GX10BhKh3sgzwstzmcHa4qkK/FoRrOJD9jkzaJ8zMFSwcZif5el5i3CoxGvcmsTN0noLdw
F3iRPqcje0m/iT8LIWl1u6XIQs36Lk0CvTX7/iwPhkc1ohRMeTHIirtOpoplFzA24W7fXF0dpEHF
7usaJbV4puB4hBxJF0Zm008Tj/e5OQdn7bz89DNv1w/RdWojGQ3FvWPXTx6Wcy8HoltK+z7s0m8r
yJVMzBCUqFeLraIo3tRsd5c8ZZC8p79ln14E1IlJHeGdTeWT1aXXbmbDNtTTcubgeRm0E8ZpPj0A
cz2bRgOkAthiYTpPyVD8skQTw1UipWjszghF2Ce04mHvNnua2j+0Yd9ZYJWKjB622ZoPdi63UUT6
JAgounwGWjqBdd9Y7DPZZg8OksqsCB1MsfhL62zZ9UaV8jXu/Nr7MVrTs9GDryE+gsRsYkTfhmSq
N3poeMv1VVqUu2jKKIrqW7DdiqBP61CklvMzzLnxODdix5g0yDYkl8l8OaFgzMjjmGzzreUB2vXV
8pY7P4FunE3efDul3nPF+7RRfr5dfPM8VV5/P5FeMnL49xFjJvYE9xkrN0CKGXZwQCCD12Nod1IY
YJ0UL7ZBxHKbl3dVLs5biO5BkZqxuahXXvxboFgVsDxwiCpgicMHdK8EyVyJI39jr0FRmRtFCe2t
FlRKOsC11DbXk+zMKwHyYc/GHD5nPDruwZy8aydwz8N5OCc5xDkPO3FVkm5TB+FV77m4rVq4BRgR
bkgwhj250vjaXJ8nFDNn2VC+NRDL46UWfwq7fsR4DfQZRPMw/BpHH+HW0AHDOUzwmBL6wS4Uz6Zt
Ezgenv7uN47x02ZS/1bbFQxf2wpm2LfUICnojYLxbGUh04vCDleWx6GEQpIqK9rKYe7vNcEg0WGQ
GZFmpjnD3cZDBePCF9BFNhnIDywntlx+FEttwVoidrXZglaMBkTdY3kTYDK0dnPP6b9y1r0FPH0L
HJXiHemurQMjdop2GuNItOaZLEivjpfOsLbuYOW3SeQBDKl5LUg0gantcxt89mlvjjDbFwWqMBMs
nwuHa1jcXViPQHAQNaToItuc0sdMQDXzEDk9jc3Qag89hJBgN2op+Pi+nfNdwJyDv0CG6hcHh+Zb
b2f63vWnsdiXKdDPjWxgHcQeaD8qSqNrESqKMHzLAHL+lC50wY122v4bmcAGM0jihfNYhOXEAray
PafOIWdm5PSMzFkjm4ZO0KBdnklnjctMCtR1wQJlu4WN2sdDtaaHu6InkU+zvUDeIVSHnTBbganD
bilzwClN6RjAUNAhIsSYlJfHlqspRDxtid/d4KIQberQv4+8HsIvw2a0iIINBevADAyDTh1AhX1G
aqRLJnlo/Z0T18F0aGNN26R9NbqIKkiR2DqTA+bTCKBHxtiIarjwtAbGS0LQEefM1ujcOxUD95ue
JRbIL1VasKN9n15GhcitrWNOhMuMhvL+Fk0Pdq7tVfrsjhxSN3gNs1crMizA2aUU3w1pjVfwMTFA
oUKZGdMkas0RXwZTQgUYiusgrNnc/UKuRJY0wLBDLAVOmwnEah93QU98B8bh4Y7wjajf5dpanqoC
ecqWwVDyPeiH5tUzchvnLFPjX3aSRfynMrtblybidTk7FiLacakpzECke3HerwOQrFFRQY4LTI6L
todrsw1VGike0R7su4mHB3B1IEO8wtTbcepHEPEnq740+qp9DnBQ35h+wI/Ht8ZVZl5jrA2xCdoS
4bohamXwK0iWFlr4XtsEVBplYv9k+bajOLEW9vZQjRRw6RLWRNGUJmECfdKlh6Ie8x+4Yx10p0Ue
jHFYEy2/0bajXk03be9MUTi82i6gfyCo9fepJKyDmMV1CobcwWNanfA+ws1twh9FhFZis8whGvqq
6fCVORYxfoyD68scDiYidOX6WEmKJP9G/CVC4SmZmW/lvipuE38i6QFXGBwPbxHjjcCfm24m0Uyv
nDRyZvfOIuW+G8v22gr6rMfAa2SvHf/DD790gppdOLSRg5KCq+KubkOqiAE7R8DVlndWUjW/lggK
22ZUhv2r9ZP2msGwsmIM2UCiDUrv3wal87fcqhfOBkFthWf14BYVJ6aQLoxQeae2SWFnK06Ww9he
Lsoi5MU1K2dvEDMvN0D6YRZ1y+h552mHmOyOcY/Axj0t6jfIUVNu4blHD7jdcYEl4fhSWS0n+hJF
yEMWUeiSLKAwzcJZl3+tvkngVhfDi4Smk+6gvwoY7vQOOAZB1SPbgdMoiYKTzM4FHLVqn5pz2u1E
C9F8g1+czmwU5XQ+ZlLEQcPlLm413GRA9cPIyp+tNKueEzAvrBqESMJm7kpB19+vb4VREc8j3YqS
0iATsYecE+Ba6OpFzNjq6+kqF0ZW7saZyRcWSU7usZNq3hc4lMkhTDnWcJhYXfUMM823KYBbtx0J
SHhuO7cFyx5VgQl0RmUXC+xZmK7GJMNtUPAAbFJ81uQl2LV/VkPyLYaaNooYiwyVDBZ2/OoGbW4v
vK5MlSteXEv9zvVIUErDXBJvYkPtOJgGMt1KQYPDwz2HHeEp9j9/usTEOTUcAqB7JNS2pVbfqWmN
YWe5yRpWsHiabQUSDRkCTfoIkHJ4agcYNAjo6snd0bjgmegLydYdkexTbaUxB3Kf+T4hvpOlowPP
HDZpH2c1gUaIZIZN63mZdea1obmyZNkl9RCgUy58wJjbaYnSO5JL1jQ0MiJppMsSU+cwepxGhqgl
wW/Bu3nJeNghJKbmOLLtshGlu1sYKSKxPnjpG4IXNwj0zF8z65m9HzthvihfLH/seexekzRxh8Oi
++BaTn6GOWJKk29zlkN0rGYhHwxqiR4Pfs4jBnqpq7aFG6Q9iSzF2uhyzOKPVSmLhyHDDr+dBppQ
eDY99Qqtkah51iyi013dR/l2SJGSUFEoeeZUozDjaViwqIe+IlyM5mAnMBz7Cb6upCm+0RBwTUA8
QyC2YEoscQbmb9mWAPZuJdQbUgnNhPImS0fH2IHaqDyeK/avbavS9M4THQ+DPyCwXR3ZRD+RwKRs
wCcLfvRMWNUPUji8N8tkk2F/UjZVs9NxzjFomWp7yZczd/HbnwXIN2cX6LGO58pYegD5UJpdCCzX
ji7lDeksPFMlVbFPr1FMv8Kp7K8BLtFrAs70z9gU4sopCcLHnjMjXbSLIOJQvYbBkWAlk22e85tl
XAc4kDGpTSuKKijFAyxW/RJMw3grQj3cd0Gub6j49FOnfWc6E13U0XBk9obbwGAuTlvGnM6HMey6
s7HqzL/9uIjrZEkqHyLWYqZ7URDOmIgRbx1owZyAGsPzyti3y+SHC6KiIEwx6UheACoIL6tPrnPQ
2s+cDXBgs6hXQ5wOWl8vmOCREumZGFv6j9ULOFktD+BHNVCnph9fyVdafhMfkK/xdS6HLTB/zVOV
0o7ilrMsf904Xjvm79rGPrMWVvWAsQs6xmP9J4UCnIZZ1lCYWu8SXXSy88cFzaQBGe3EZ324YQyn
/dUOivaFEeOxAM10RN0B8lhRWUl+ReNPwk4cxv3Xv8heJxpHP8lhsBjYAZJrhKZHz8WM/qEN4M3E
YWnj7MKkv0cQKt68GhM6otDoutGYpxZBVEsCYO2612tvtob1UOIv08be12OKw4Fo8dmUQRgvibFc
0g/KLqoqGM4GHXoPrj9Pu5SqZvv11//khjiuhwyfiTfaXP9o6J239hA2Zg9hzp1dhNRwMpykxRbp
YTb5+qOsY50iVZrLC4Qmhbk3BtyjCYYesiSBZEH+Cg3IKU4AotGBHaZo1TLk6u8QeAPJhTDLu20O
O4SYtsxC04lCIIy1Y+bf8fe6DsNiQ50YRH/yrCBV9Nbv5zJjWW3D/54G2sVitUmRl3E0NAV2r0lf
0/w6oRD55FpH6GIsdLt8BmOy9x8yFrls+5buU5h4NJ9WQkQ3yRe4fdWJmb71cbzpozBHn29H2CkY
HB3NZyANK4kMhWg12dRvWWFFl0XbRLQbesNzt+lcTgYCFC3sNT/PfBNR6g5XdRem+O1pcWaxl6Z6
3kE5Dp99C64C3ToxcJCuA9pskD8Tg0pktujUAP7Eki+q7DcBDzUmxbxxCZMIyb48OBqxFdTKvnxx
sgpampsjVr0GPkvrg1MkYVmgNYWOAzz9fEZEOu9WlZ2Ro8LS8jqTwQrULKfgwVKLzGLG64A+nLmx
zUsygteSx6He2Ejb5NgJpSv9rlRk/12mhCZNkbnPQ95DL0tUMfwdmmWAxRIV6pzxmdbbpsS3ENei
9v/gzCB1JnJCjWuTsip6HoVsUSXY0gviyCQ5ZKsblfQbwhHyF2k3/QsrprwrqXfnbeC51XOmJAd9
4jW6Oo44RIKVHBjKXi3OzEHRJr7Di62KBvU2aTyJu7Byqx+CZFJEQ8KDimcuFHHnEx0LIsLogBlx
vowSQkQYvbmBaO/TmQn0rrOa5YUBs4k4RS6NtTfniTO2HQwsqIMec5ow1CcbIgHg2cxYLJ4xsU9P
trua7ADG08fuRx+0aMCMDE8pE0XcrdrAm1rBC+d2gMK8cStCpnZzs2gIoex9UKJU1jyUnLA4SXLs
veLXwT3pRk6WQMlGMPIw/v8aqu4PSNqIrpCpzh6L1FksYjpCUKUjASdlJ2jRi8SliScBpgrQbEH1
CnhziXPpjY8nFp4Po1MqPnTl+I0CXm3AAO9fvEhEQgxRiTlUFYveW6BJMbZOqU+nNGIUsx7Jov0y
Y93chHRwAauD/ru0ywm9w4nv8nERYKqMfwbBDZNylpr338U2nEwwaOliUaTd9YyijFPY4D43es1Y
zHCGd0Xk3DoNax7T22ZnVPWjrTRdenpTF70beVtCkmm0uvBvv/5yn383vhZOFR/t/9GioZs2bGqa
UUCNcvI+G5HtvTa5b8JC777+JOtYnoi+gz0A3ZMdovVADfX+MqDlKmyRkLkQ6UlW0FdE8DdqXboG
dVvEESzqrbc2V9rCl3uf9S2WqkxfFtLd4QkzJSfgS5pXQ+qAGNdlcwEbnGlTQcu/FXbydOLrrr/8
/SbvOhjVkAA4GGyw1rz/uhopTcWLS6oL4JPzvOjlJgjgkmsx2AeVZ2LP4objlGL/wufL7zjIq4vc
TJ4jkr63Ja2DewZEKW1Fx7wmUtAmqGYdLLaka2wqbfX/UW28Xl/k7ugwTYR67rGKhgBla5ITzqcO
sM++zdM0TqOWO2v7v1uFXfjEBfpYBSGd+wfLwXsGX+Pofioym1RpaTLjgGgCvO45IZCEuJtqTxyQ
k8F/UIt5PwVkfTOyaLdOMJJENcz13dffZN1Ej+4UugRK9ACNBKnaR8+wac21DpgZxp6l5B+jGBIM
X1Oz95l1HGpIZCd0WOudP/o8lM+o12i6c9p1jyoHnawQNUhlrC2iufXBmf2o/TG4mtyy+M/1AzgR
BCmrLMXlph7VaqGR0d+dGBCaaUoMKxmQUJMSNmu4xVF0oq79WBHRVvS4kH6ILYeb+v6JL2n0mmnP
C2oGzOVyqF9k3ZbLiVOV9cmLhdvT44BKqULtdaQXasupAE4OXNvQcDzjJvKS5xBpJAv0SBTFTpWO
RV6r6+vhzlpUjtPXQ8REDIeBJjYotcFJvBv7G3thZrkR+LJu7Tn0H8ehwBHjJ/WiwOiV6fdlNP3p
xFv2yc1nKbeYnXHvuTVHN9/ocrLFxqyLrWDxiBrSxk0O4O8qsZT//b8+1x7bV7SKnfDH4mh5fz8A
i09dFcLiXcS0nCvITwc6dvWhh39LtC6Jaf/989aFGTcpLt0Pn1ck0KsUnbhYJbN3BrIelz3SlJ0Z
1eFtvmCkO7H5fHwSPLRWHK/ZFTmQHKvvR2lNgTVwNKxwEtCLsZOHwg7760BYwVk5lIw3VCofZitc
mF81ZXXiCPBx4aD8xyIItJNbiurr/QXukqZzKTFroNKNd+NMJCY3di8uUgesQupQN319gT++YPgz
+Sj8fKHHyevoyWdkV5tiXEnww7NuGcZEp2qNj0/nKgSEhoTUGNvlikn696GGLonA9Yrd3qUnuNHJ
GB4iAvr2Qi7hiaXp44/hoyJMRfwaDtz+0WrRJcrhBC9zJP92+jywQbDyR/9Voc2KZK7C0BD7ElaV
Y2OB3dcMTCHWsljk1WOfNt797BYMF0uIO1/fnY9aytW5YId4ByLbRVW5/uJ/yVAXf9Lu7PV5TPNE
AdfHziAA2W979CCEZjtm+rOqDQJXkbAT/G1nECftzr/++mt8dgsjDo0cmv3Vvnb8LTqDN5QbSe/b
kjsmf9PBLZrvkcjME/vYZ3eQvoyF3RMbAwva+9+Lz6VoCYDBUGDk0wFdJdgqvTgnHvpP6j6AtzTS
2DPDEInv0cegugnJZRrKuDQwbsTDaMOQylO4fEtHB3DjaLve2WoW31tZklkAbM58yTszfKjrLnvI
UtdeM2oXujpeMKAdqlapiMecC6ZGMkV7giClPPGtP7kLtD4piPFT41o7vjZDwTgLZRDQ8srzdkUw
geHP5Hzoi16deO7WVeZ9OYF5n0vENHNtyhzfcGVGgzUz62F6PtZXid8E3zJnhPZl+cWTsB3fQYGg
hxOP2Sc33/JtzrY88sFqSHh/863FjQo0aDBYUOkfoh7QXud09YlH7LN3ykasjkaelYK17+hpzi3k
awwXyZhsXPiEzLsLHaduX7BF1/4QUZ12mb1LHHD6TIDJTIrDohovIzJUhxMX+pN7akNX9ik71nRv
9+gnGzmJO//IZqmdSKew6f0gH53PQltk269f4k+uro29gjvKQsw/R898r+08qnOSTT1PDzs0i/bO
nzAkf/0p/xyZjh4dgKiI5m3kL6z4RxUCzNQamSo6tXruxXYw/PLXzPlcbGrEUgcGDPmOPJ1up41E
x02fE4yA8QOFfdcSSSeCyyIc9LWE5xF3iMPI3BlS8wpfNZpPEXVbWQt5weih2wLc7Lf1yADo65/w
yT3heMUWQg+DffHYs+aglNUW4R6xPQTBvhEoJlF2XTKrnE9crM8eRcemWcvpiLMCL9r7Jx4j5ujR
W2J5dxaK3GVEWIYRtbs1OCt9K0Y3PdhLJr6VYvEPgUemUm400c3Xv/eIzh1Qtq7d6cAP1uXdDf7h
CP5rk+l8jWIopNelZUl07Ywu+NprZ5dufTJ0WyPM/kKXddDVleaZYU/5NxYi902HulxVMxb/Iq1z
aGsMnm3lHsSCw89COgNsb3TY9NG0aIJtAgbjRVXlu9Fc9Yl1X3zXs9WcuKifrF3/CNMxUGKrgPLw
/prKBimYo+cyNoSTPzGlCR/yEnVSzfmIkWxJVjcz5RNl2yfPDC5HE59YuNYE/tFTX7US3fTEPg3E
AdmJsoqrQfUIAcPMPPFR9j8L/dErBsmd5k34T6/8uJHE4LzM6qzAad+jD9pARQe3lGX0zsaiQi5n
ji16gAGTGbb3uiwf83KJdmbqEBqeDRHyBrKjImVcCdXka3xJbSbbxlqKx8XHWcCojlSYjeraUu2I
SK4GwFih5cZm0jreRQpe5Bfpydavzl+cV8i6Vr0z5GzfkAYZGHQnPR9DacK8FDfPUAOGsFqwXa49
pb/6nEgFvMCEim0CxzbuZGaR02ipqLrBtej/AIocXLZlB5UOu4q+IQaUjtkY9tYNGvdUbt3RNrI4
kH0HuFq1pI8TS4dKnPwkgTzZIKe5U4X/CC3Yeh5TTV4DM6d+dT92870RhBAUbdZ9tQ3q3riQU8dA
lZWsuIiiDJqvy7j6vjJTHx54ZDgJCqRJgP5W0I9v2xIKxS51yRncjOB3f3cM5C6YLTJB7qHKX2ec
xUhKGpYu2RIlM/A2hdMUYe82+dbrgYUYIapUWIlJjTYxqlF+xbi1kR76UUPTi2wqUF0m0nX4cIhH
yeXzwOAP80B8QzRM843y59LZk0FqvtApnyZcPGnxXSR1Om+ZqItfPvmBjNDY4opdUBkZOSFVw18a
NXqxt1R54gq9V2hsq0WYRCcljexiZUiw0Ubl0kTl4eoQb7sdBLFQy0We4YlHF4lAf2m3FhOtCw59
ybztunB8srD4J6SzuU6/nXTRHeAXB/UV0XPQjmqG2mC63eGNdvSyxP1AguK2lH52Parch4eIOei6
6qPZPhtQlqHgIzI8jFHUhn8ymvrcWn7aVdCZYIjdSkU8qrocPHSXIyh3+uQmyLIJ+PKeoEzt7maz
DN/okujyQtizsAlVQUPkqY6odKTw2tuFBhlYnU6VjqU5Tvk2p6+G8qGhyAZQmNNpsDVyUxQSIc0/
2NfprSlnB7WomzgNxjQxoxSyGdLsWtOvfoPk4GDat7DeN8u0XurWt0Z5ZuTEme6s0tbdfsHOBpmt
G3oST3ENhQjJh6GIGZH3y772J7dbo0FG/3xh1spkYLA6MPNhhgCN57CmO5m1zuUyGi7hA2Y5/xTC
It3VsztJNl7pV2TJZp0F55PMmwiDsaUruISNyzxDVDRO+iwtF2KDyQE9H9GbdDch4TDWGZN9v7y2
hzl4QlsdgDkTedAclm5EnJzy8s67QoTTQxq0KeGEI32hTS7y6YpYaf95ZLv6lRllK3YlWyQishrb
7xY5K8FYRuqTbx2pEipTru0U/0eevuWEBj3CfOfcEgyW1165w8QyKUzFs0IsemTuwtElEiEUSfLq
zrP8PgSlHSK3mYI/PeUZI+yRONtdg7L2arIIHnoZQ1rXG8ukNYofIolekGEmqJHG4s5DHPRkUNPf
Z/VU7WtzKkF8prJpYiOsCPerPGldEOIpnF1p+unbjGH6CU1H+/3rnfaTEgxDL7MwpmIcco6H954r
M69eOArjMQjjiirzhui98u3rT/m4FzECDuhoE+NDYXlcvOdzigKPgNDYAINp91cppJ6+2H/9IR9/
CsZrl8phhZph/jzaZS3pSHp+7B4dc9td0JO7vZBbe2Kv++SnIH/BJsVFizj/HtVHxYDoLPON9ZxW
iYMnPXPvF7q+g1Xebr/+QR8bP6DLELFxdqF5YAVrWfGvIiitaqRDs6jiduowtKdEKsfd6LevU7L4
F8tMnsIGWYf/2BOpPp0D0xl2X3+DD8QCOpzcNYy7iP1M0EpHhwFUe66nyEaNx1EU5j3D57qLB2WR
C0vzMnE3vGDZ3cRg98XIHJ+oM3zNZ5Gb9rsOA1SBt2DJTxSHRxDptTgMXEhIgAvWyQP9xffXpc1C
JTS4LNRJg/s0MzVCtETCyaXfNjBpQbm7vydVdaSyIy80maFbrD52PiGLUqZT//Iyc/7h+rkzx/Oc
rRE3/0cBvPvfquffYLtPRswBWpjIZeJkMmI91lcgg5kDa0SkbpVe0Vwx70XpOAwWlqxmRneMHjX3
UEOHSSA2/TzIN08nIamckkJ7o3QLwxE7nLgbx2FZxdQ21GPNjog51VqWs8ounToGFoUVLOh7QK9G
lJUHP0xCeMFdj0ejV303nHgcPzCDuO4+nBY0CjTmuAdHvayGcG9lDqRn2GWJCKKUpXPdJMP4JmYx
3VHnERw61jbIUNeZu9/NILscbFrnPhiZ9iWCKUfvnCkKjYNnleo+8+kobsIe2FlMSnTgnnp61zf+
fVUKpYsmH+Ne5omkjrx/UOh+9UpHtGqrdRBmE6X2EDq1ivugKR+GUQF/pqvxeymX/GfGIXc/l6Nd
n1iWPjlRMSUwaVLb1OJg7o4eV9VB/UihVnC4nyLjEp9N3zPNdZLflUM1EJdRNf/Usl2Rpt2ip13d
dnDMl6Z8/frB/KTHRH0OpMLlWMCo9Rj5NlYQykrUDrEnJLDBTrYbG/jjZWoTqF44HaDbsDd3ZZPP
d7LI9BMPBFYXqzRugyZJthPO5h19+Pmc0h7SrpX4Z0wn3GvJyOXE07YeT47uHR1alnOcBLQIji3b
loEcZYJ+RGYKwG/UUfKAygwP47xUj8R7nzpir8/C0ecxvqS7brEZMsw8ukujwj9Yk5IQE+Ba36B/
JQVBzvr8xC345JHkNBYSNo5NG/2J/f6RXPq0joqUmMI8r+g2EEqBBM5KCW3b9JrMZ4SDg99sAl9i
zCLLpCFTg1nKS7qY/ol19OMVDlfVHu0mixEdCXtHXyWo9Mx8g0xLFakfudWGoJLl/N1bPIcgdyt/
OvHb10v4/hJzJGP4+M+cmAn30X6GRaF1BCnOcTBGxh8SLqdn9ljrW19w2Ouzyr0mvKBHbO+OAMy9
4pCEwbR1KoyWG7Kt67vFquZzyCqc8ZckONHq+0SvBraFE+ja1mbUcjxFjFSDzMOhTdSIcEj2HAVX
d0ZpmH+LkBCNXS0i/7fvdI3NQUuKOw+Dwl9ww6LcQsYLvS3B3f01mJkSz2TigEZY0IWy8rer2Yrm
ff8rrUT6zV3m4FVMvql3Cmvv/6NBj6qZdYvbSgOAdfr9fZ3/h7Pz2o1cS7P0qzTOPWvoTaOrLkiG
k3cpZeqGSKOk92aTfPr5qK6ZyWAIijldwAEqoVQygtzc5v/X+lbSOGoYUVVrUyJ491oQSbDJy3Ds
WHIs7Xc8Se0D2R3hc0MhET15I6nXztSU45myxwfPG2QMjlQ2DnRK13W3ViUiaZxUKtI0SfcE9Jm4
mjr9kur5OYHGB2sT4RWL+JQ28LLmrt4r0mQmvBwEm7RzYm7l0e4uitnMHg0rjR8ViBbEDSFU37Ea
kNdkK+1tphnhZauY1d4qmuFAv7e4SZ3OcdO4Lg+SlMx7haNAeqaUt+yYVi/BIqZb8jbQTFA9P346
XYQ0q4O8502akL9pY9thzJO7yzKB4mORWo9LdagOJLXp5xCoH7zwbCQphNrEMjLPrQZGTxJ6M2tE
AlVWM0xM5FHcbVMkHBD+7dK6jZD6o61O5g7dkVU7P4ZkEF8ceWgJWUNaaOMMK9orqSX0y6cjC/Qx
GyZEZ2bYKNqZ+f90PoZBxz5Po4/Ddn49H1vtMM8Rk6SnpXZ2xZE69E2lmf4HT4OSHNOfYRAFuF4R
nZoDYz/g8LHDcnhMcwsfK42gXyMblruurUeOZkFLwkBhOGeAIB+oPlnVaNrR4QROzOJzPBJMpOOZ
xJzhBQ6YKAPwyGVrJoPX4Wj6jTwE0Copp+MWa+90mzkIGgiW1+ovmAGICMrb4L5O5+ZcrfKjj0Uy
E8MLiQjl5rUAKVQJTpdUwhc4uCe6T5p4+FjOHPaJhNIQYqnJD70xsM/kKvNwUyhPfSqn48bIbfKz
6rzC2Ba251TmH8wlhsJbQ/We5YMX6PhmSSP6mDTC8TIn/fyYUw3YULMyDqnNZvnzdeqDS3GAhKa3
qNEc5X2q+ePYZU6Khgo3aOn5QHVoYCD4ahynBO6a5zYd72zD49kAda39foh5b0avpq0o6NugjvTO
G6tMn24x3OUbh04g4SVKWN3grCYTII0qLFBS2dFraMwAM2braC9p0lAtKPM5eqoRgSgkx/XRnWaT
JYUFjR/6ukXytGsnc31hWcn0MpchpIm0zsiAcHLZurGHTjO3HR2RVyRJygvEkvYlw+n4TFrVT9Wp
5Ge8a/JrY7YXdOWy7TzU6bABphoDAylm2Zu7WmdZ6bI63C2R7fI2YGd73zqtTGRCKSOh7GqGPxW9
xJn9RMnBFUiZ5ADQrAa6aYO0hN6NlRO8KUsa3S4ln00hz4KCk7u0AQlKK3LSCsiqGkYKy0VKTnem
dlQekTA9x0Gjkh9gheOPIEDkQqS8mEZ0P8P8YkwjRAElx+zEr8cSS3Fn0pjExzf+zlSmk52OmmHC
o2lmT1pomudO8KeFf16hd847/UM6GqsZF+c4Riedyhz3MzhwbtZ9nezybZUa6h4QSIg5cGzPzGnv
6+pqUKnIrlAO4eiRIQ4dvyupGPu5bdhJORO+NKTjw5WB4/xuTmSTIiHhcX6LJRLxsTTs6TETiI1z
ZpdpuXrfyM68RSyrH0LcTpzk5Nq5KqgQnNl8flBZeFc1WYB5LTD4a1yeZgS51FPT9Sxs7RtLdlKf
wliyKcCSvsahNdygZrKRWVMA19iR3pZsAa+ywSQ/IQow0n3+0muniyNofR0aPowmmv3rR5VWQlbj
aNE8E16o+FTCyCi3efXeelHhB6pr3eg20ShrDxMy+KfJLmOVWJpCoSeFHvh7WpdgZ/C8xyb68Rj2
iEPi51MUBwRH9rDg2dkOSnutKQOkkqBqJMlXDCAVuIg5d9Jv04Th63UfO3sc7xaxhTW8AM+OHe1X
PAt8knOaJrfNZAY/267o+23omNOtrqv1RRFHREqogSa9dR062XNbB40hczSktIU0SAOcjh76uiUY
4c9SVEQFFROoMVJ1eMCL7XWzO4QerM6z/cdlxju6EgllnIvocSKCVSHGHV9JhKUcUTBBOeZLD/Pe
+Ep1dBfs59/ZhegAYJyZ7D/Q2R2pjdb4uzIhQ0jtURv5r4eHt4fDYeduvL1w/XvhntECffBiHl1r
veJPIep+ebnW5fZpy4V2u93vx8v7M5f5oN+9XEZngwluDL3W6mGVQg5bVOnknGzaL+NV7U13w964
zLYjIVql1/rjDrLOAahJ6M930tb59vm7dIoHoxf4Z7l3WWH/WEFLlIgiVij35u6PB/fwzdvc35+5
xOkifXyJ1X6gqay+CZdL0LQj7usNE/HmbXAL9zHdxj4oqTPj5P39Px6XxxdcjUvTDqFfUtDy4J1v
Zr8jRia71g4Ai31SHLf1tXOj7KSHdE9G1xYy+tbZldtso2zKrbGB8uQW19Pe3jS+fGYm/WCN4XYj
saSYgJdr3bDHWRECM6pbT5+l3q9LrftFTVbxmzwMSPlUBlqeUXJmd35y+y1qwqiUeFWZLaltHT/h
oI2RegPZ8ZpMyg+BlbQXWFA5WVTWuVPk6dGOC9BWXnrZVGfYka2updU03Vj4PbuAkrYJRqn+RVtL
eYqDKHmV9J6znRGCnYcOJx6x7xBoQTfDuI7UWfnVqMpvs+mJo5y0+cmorektMtvunv7R/HJmUJ6c
WWigMHNRcFwO3ugljz8pB/LOaqu68jQJAd1uDruaXDZBqMdWV+opvlYSLHF+pVQklnEWCwQ0j1HQ
A+dERd8CpuPslTSAJrdP4r68zYdKO1fmOBkvFpUXSk8yYZB42+TVhyxYH3h6Gn7+SU+/j5SOf09G
jlHIydXgheBZuLzWaE4/wypJnodZhuYFpYDTB4gtW/dCBUeql1lZjTdHEXl4kIcKWbnoISceAFJy
qnaWeonudMMt6n9YXJyeLJyXeoWHCYZSOhD+lhEfoepLIJotISfdOVo562eG6elMZNFAQeDJo+dx
IK06fiK61RWWSEf4E0OuH4ZEoTen1frWjqyBAmhm+zhBh02vwLWLeroJDjbxTUO8w//okyAg5AVd
JpL1OtOxt9Wygq1g1OffbNrlrmq0u0iVLsI4VHbqMG6RfR2sqRB+Ped0XrNzq/j7nupoDlvuBgdO
sn9QMCPXOL4bAVuJsrWWz6C24kagY6el3qvmNzPU7cBtw1zxEBixt7dklt0QCJKQFfJY0MXcLQIk
nxT3+SCKwNq3YSRfOzqt6qCXo6uGnNptXASE6JbjuMtqirZTQK2dpqsMpiKlvVHqzRYxWLjJ6wZo
RNvVW7uA91HKHdjy0lYv7abpnj9/KU9nKr4obRhMGItS8X0f+sdalCQ4k1vH4LzROsET1Ndh05W9
tc0muX74+5ei8sRAUzWNCvJqiYDVlDZdjGOl1wWahMwct1UH5wBDXbn//FLaMukdP0rKIpRDl6YC
3+x9O/vH1+osaQprZJZENcyga2vS3cMoKHZh2Ey+AtXWL0unoAMGUMwdqLL6AApGooB4MYWyIPGk
cXKxMMi4LmXzVa6y/jCXGYgEUdYvqobzkNSF2rdDRb/Lo1y6pRul3IX047wsiau9Xg/hljzlnpZ+
X8gHzZwIUCSw5KqeyupM1/VdIrX6vmw+Ibe+g9NPymbKBOaT4n3updZkvslRkRU+fDHpLg1QHG2R
7g7SLhtbEpkjqtrxnlYalb7Wio1kx0EfCzz4y1r3qMgo+7Hrw4gYQsOo/FHo8r5SbEyPtbBoqZaI
WZ/VrtJ+fv7MTideFjFFobewvH+U4I7fPs1hxo/mFHZVMsQ3Sh+Mt1VviYMzqykKZoey5Ryfm3eW
V3p934wF8IzlFUXdencgpABgIzlOqLVFd0d1hbIAkqRFN9PejQ3Qijkd5ye9s6sz29DTEx7da0tf
usecRPH2Ljv9P4ZoXAL5pL5NnKuWlnvCEJR91XDexibKASVI9ZJr47t0Rwno5qTCbRJyBMalVxoM
lQnhpp8/gNPleWmnszwzkqiOr2tImg5pVWTYrI2Ya9WIQnboTOQzr+ZH35s5wEQkYKJFoHt1/L1J
uUjTfIAjQNy5fQW1PvwyqTWR27BQDlAkDD9Ic/2mhMV3N+kIegEPjVdmM7Rb6GTTmc34B/MfnwOl
AmABZAvrhIh+joWA/Zd7Stwn38wkB4YdmsGrHDpsVD6/waetzkXD/MfFVlu1CfYEY423NHSCcRPF
5gU2oC0NDwHXh4BFaYq/8YShgdkgR/Jsd+b6y5BajXY2X3wAjT6nQ3jK8a3XshTpMgdVr56S/DEx
anYhYIswKLDMVHMiXib0G7dEu/Qbpa303RwXDVy1XH1qhTGd2Wp9MN6YsnBIUFRYRtyqwCs1Q60U
WkTYqYISKjQlY2/Aqj833j66DMQIMrVVij742o+/tKXPkRoR6EnigWWSYmS3D+qkNl8jgYCWl8ku
+0OZ58UO46lGzKfNJxqF3JJNraUZf1dniUgLOUzom+RZvfn8oXzw8d5XQ/wiS99zrf2JeiamwuKZ
hAaF9A5y76WZ1sbh86t8MMzpMoGABjSu8n9Wkys2pMnSYyJ6Jhte2DzExNllCW4BUs39zy/10Rdi
P8nBR1/Y/OtKkV06CCEcphGyCJxLHdYisbQY6B8/v8xpt54z3bvyR4eFyhK1fI4/5k8jjKvC0WFW
jcSFPEKIICJZDhLbpIzK3nCKhJHs87Gdhm1UzhE4kyESlkswoUUOVzQ8as4YFzsQcX20kfqqjt05
tCdIemUxgGPu5txCo1vRWfn8k390g9CHIgBCsk7haHlWf3xw0ingFPKve+WMstpudecSEtO5dK8P
njgtCvo2eE9wp619CmVUqnYX04hIlLCAeSi3G03SCauVrFk58yafpAeCO4fOQa2SV4Q62Lo33BgA
riIELijkBMeF5UyTN0pxW+SAe7NSgYU5a7NvF6V1rWokOaZlIXlBqDu3tPwlv5cHtseN092PiAXP
Vec+uBXYH5newfBodCxWK61SoSqillZAv20CgoqRKb+pc2j+YC+v2NdTIFvmIcEkelMlml5uuqwY
HkzNRoBg8aoEAMvkvCVcemSbpKmMObepZUVy//a4APKCBp7eP7Sb9fGjDGNK++iaPAoZzaFXcT3P
2rlF/rR/RQeYXB+b+RCkChFWx6NPL7H8FmPfkObcAPwfRlDQ1UwEL6GE6LDj2LdA190kZRvdlNCh
4ao7c/QNOPTLrEiaT2GrOjdFf7BbJ9pSVXALM3Y4fR9/JsDADQJoHU5YaYn7Su8gFMh1+ht0+bzV
xdTvCYvaSEn+1nHe3uijU+2EQi/o8wfwwS6aoqDOzsSi58SHWS0VoHCLGmJz7Zl2pbtI442dFqPA
ALtFCHqtpFcdZeAfekWQ+mAn0XMyTBM2CvErtdV7VQClwuS+BGKSRVh2prqPOsLJ4Vl0m04fycCe
03Ozyem2GcEIHBdcxGgRdWM1uEE8O0ZV8CglCf1015b2NRxh5zLTRlKSsHHupEzYZ5qzp1MYUi3e
jvcbRc1ptZEQIlzA331NkUTuEE8Y+g0aS/3MC3FaECYJGNsyKwkWF5Ut+vG46MJ4sNOhRekTONmP
qqO6XqJe/WpXQr8BawpmCtCh8900I0jKVF5UxSMYkAaXCsfk2Yy66EcLTOGmhp6GxLsdIYQSlmS9
fD5wlvF5vK9CNIY30UQMSit+/QyscqorUVTI1jKt8RMZ7EmG7XCLAlX7IopWe7W6GA55hOby8yuf
1ueRG+IyhcHkEK6EduH4FtUoo+rE4NL6gECfpaVO/EzR56/40cKc9V3Nf1R6Mt0pUji+TKAekZv3
ppJtIJ1qG7pMmrEfjUp9UDM5vbMh2GAaZdm7aIIkfcvSgFUQux19yc8/+emkvCx9qECxy8rsFFbH
gAyTJnIzGm6KJAv2wGF0E3bUPXobzNDfvxRJdhR/cdFx2Fvdo8Fga4+YlekFDM8GdKjjVnYyuBNM
5zPfavnUq5HArIoJDdUCz8NcXpw/1na1NadRL+ktdr2eIeee1YeMV/LHrKnhheTIEwRsCPBsvJJM
+lrxRM/MYR/cVkYEe7xl82XyIY4/ADC7DNSnDCxDaepN2A6OX+hF6jr6EJ7ZU54KeS1QIVxo2RiD
lVgzwOwiQYwHuN4jhbWwvQo9/1vR4FNdAle7zk1HjZM1xPfZ2Y5WYIiNxfw076vMJFJCkkDAuuxK
ybw1a0eC7Uz32zNzOwo9eJCNeggJPwQ1H/b1xgnVOvAlRwSvlQk+3h3wZThEhHCMOHNM+2BGRdqB
3gXlP470tR2tqh0ET3lQeeloRM8EUfaXGqvGlUFc4QNCMNnP5yS5/3yMfjCjkiWEKp89Lb3wNUjM
Dqn5gfCrYM+WwaaiTulqiZD//kbtnQWxqFwxMAKfOx4eo9KLtFUc4AHxpOJ/mcx7c5zpJWJ0mt0Y
UcUBrKxxcPSqvqhko2bQJvGGKAQduSGYlopNljvFbbBThEpx+vO78MFGkhBDVCwKQ4t6zPr9kUiD
mUjdaDw1suUBSLnp+GSMGA7UEmV2vCQSuEUiomhlQl40a9srfT0DdayzDNRtYIVu0WbWayTn6W0c
tD3k1D47UzNdVrfjl1xHnEqLmT6GRpd9vU3IdPrPlYx5jRiSVzOLMN2Uuu5PJtxlt8vMaHfmtmin
V+SorAKoYR6jibJab5mEiS6SCD3Ny1rbwHgy4fKjhWonLf2Gp5Dk0Spo7I2S6PWFkY1i27SENA6j
Fj6gSTcv0ZKc1aueznUYBXlRqOGYtLrWr38uFQrkbRVYCrzHCu+tbf1Mqyj5FvDCvzkin7KtZC2p
CaKG+gqriYQCtnh9/0hJKy+3QWCTIZLRb8FrDLf1RWo67RcmlVb37XZWZG+cUf8rNCh+nrmhpztO
mnJMkOy3qcjwOI/fA1GjrpUbWQLvNhC6M7QZnajJGA8qYoONrk06xtgI5FdjipvasTrDH+RK+wUS
3Nx+/llOZ2xDMxFvUapGVEvx8/ijVCCp2ZMDY23D6rslOcql02s/sZ51ZyqOp1MMF0IszlqLAhQt
+vGFpMiKcwYZF2pE4ClKmqCQoK/x+df56CrLGUZHQknPdc08ULK0m9KYqySjyWRSgj4PodSemaNP
bxpTJSMP5+oyQ6/du+pQohQwldSLo7LxFgnxFhJseNGqxq+/+30oMpg0uLg1S+didddqztFL+AIR
smlRXFJIpOaPR2Hz+VU+mPjoNrLNXTYO7Obt5bb+sXHoiP7SlDrA0S1S5zquRvEWUq72mxZgjmBo
voRZl7i4ukk17ufBy5R+8KEPswcvGtqisAAvszAmGSHtrTMr/end5mChsMfloMHJcS1vYbJWgiDL
sC/r9a8gzVQgdK32kNhp93rmPpy+mEtphIWXRqDBG7p6MTVYhUwkKcMnRvqrNLOSuomitheotZON
SEbHldmymh76cNUPzKh96tsmfGZjq/5ttAncDg6E1LL47uwHVs8kKSgnCBpJLHqIlnR5Hg+mGqb7
M195OcUcLycO3CCDKZTRgyhl9ZVDqZ+CtIY3W6hN+sVhK+DGNv0b0ONIz3Q5oWJBaETaDf0vjcOm
Dxho+PH5hzh9wlT+OWfxP7gGQAaPhx9GeCyzrJQYlMx4G00cGyl29KRU1Ofu6gcViAVcRJIxO3Fy
aNcSJnL+mHPzLvPsqCQQyyizpfQWZ51ySUJQAaw6MozfWTlbsUuBS7+eJnYFXkC8W+/qLcwc5IoD
jZK5tRPrzMTy0acj0ZSNHyRDygBrlsScCTBzWpajorSBNg+w8HYq7vGnDu3Xk2jz5iKRBzn2Qg2/
IUq2cAen/sEubDxfE8cKootmkkk/fz7L/V+NERrjlHAX8wXypdXzIXoli6Quzb127DMkqXp+MMHR
/92laNEP42CjMMmR0ll/d2VMOrnM+sKjYyX9qLK4vKTVPiMHMOQzRbmTL8SlaJzaMv4/rrceBNA6
9apAHug5gvhDjqLhjuP8365FA7I18Bqy1mPR5A/Hw7oIJBjWgjADLEXVHl0i7PrGtvzPH87JRogS
PcUrSli8wUjDVy9wnFnzCJm39DK7GL/Uaax90SCoPltaKx8wLphuaMrNfiSeALrgXP79p0YZeUnP
5B2W+RDHXzIOBqcsTE5aKFqW4qtT7Cq7JyKpJMrs8296cjTiedmLG2CRCiyv8PGl0IfmkdSCvFHV
ErFh7haqQkjbRcQGXevOgp8/GCT0IxdJJVMTwsflxv+xKLagjJxq4LScQyLA9OUUvkl47aE2hU1b
dDZ9NU2GHWxDzdNswqoMgmTo4KCXUGgbuyye8cbs8+Hh89tAT4ArH72PC/FoQZCiMqBztV6mbMHq
Y9fE9VBCINBF9LCLPbluZLQzhSocz0hHwl3GXAtv+QCETE6YRb5nDUU88lw1/VccCrXZRUYovs+d
Nl3S++53NaAe1cthLuHCyQvWvrAyJrgWNO5nBEbO3LFKZDnOglDpH9BsmN1FEHQh9qtarvMbkv84
l1DAJRgvUqbmKQrAEHt6KHRQxp0AGGw1Ysov2Iki+y6YiT1IA9Qs5VAiT7oTJDptik5PYz/iXt+0
koO3ekbccNlDTyOboojstzyahr1ZjZlEDlkyk1KBTh0SwGA2N3S77AQ4tADV7TS9FnlIEKTviRWL
SydCugvkIdYYqGFI8ncvLOm1BDb9ElqBSmZlM33trVb7FSal9FrJsVEARjCi0u3V1HJYEHrphqBf
iYB4XVSAl9kq1VfDQrzyq6ED+kgnNQ58woDaxE9a3oLDLEfxbtQhce3y0Ixmt1YrsIB2WQGyIONR
9qVWdV5zgkD4gthOv1Zk9+qu3MvkzEkTftDbLtKZrRRw00gJ85HEsj6bTHPTGzUxcFkyA3kFZspj
GqkQJlu61tW3IS9zlTSCdkZV2iXjE04AVfetUW6+NIXIC793OpKEUPM3lltibal9bID0RgxlgmLW
OhbcHTFV/fNM/OgTMQU0spKq7optxigJkTFWY7lxyDgtL+YKhhng1iKncdGzwhEewnvlD2B5B5dR
Zho+XHsagAR8EUA3FhWIQg7T6uibi/HVT605+5XM7cjbTclUdcPRVr5pCloZN3QMAsDQfvXPvZPP
Mojmge0m1ekU/8Ioyl8URvvx0ZH7+jkFSYciEf0WI4RD6RWdBFnxOqXFpBGzk4qQcmnDXUGcMQ6O
fITAAQg8tNAhRgQukSMJIIX3KXLDQFhfgNckpadFjn1Tzc1wpXE3Fa+3KLARvKOLcTPjlibSt54F
zpRsSQ9hIFqLUjC1NxOpAaPbtzVz8edTwUdTlMH5EUsQbl9qAsdTFEKjmaa/DnpYruzbssjGx7aV
nTNXOd2VMN8gWeb4ZpvLgrZaYig0qLkcJbkniWyTiHkb6A7RxfKTERpbqzCe0fpcJfYMwwsq/kTo
KXQb+bbJhzMVpJONIjQyYhFwLdJS5CS5mpIVtbI7oWL7C7Qp+OEQSuIX5dxe1mYwnTkTnd5aiH8U
g2zE7iw6zqr6L/RaZOz/FrZ+Ze0qLQt+V611Dq7/wVWU5WjD3hc7Ne3x4weoO5NhtQTwEODapVuh
h/pTHLfhmbP3B7eNPQgHbzomqNLWzWowtIQcVFRJmmBIyYpp5i0Bewsj3Tpzgvrg+6Cgos+Jog8M
65p12Wj02i3isz3DZn1MY2vaBhW62c+H/amKhydCRxVhxbJAU5U6vm290UZtEpO2Dh69Ia2roG7i
zXI625s+KILKLeuxr2HrwOZ2pWQSL7VmitIbDZEseRZ1f+i1PhvOvCgffHs2yLQS2S1QU1ljgduo
zvRmEGBimsLc4OK1N6kCu+nzb//BVSA9IN5CQkP7Yv3lg3lMmiSl6eKEpNjIcscG0yGD6fOrnLa/
FsM1aiwWTOi2VB+O77FaWVaslkvEmYiBh49R+giAqPMAR9Rb2rfGDYVB514ZNVJYCgPnqip1EZT3
yrizlCz5whMgJZDavPOkZY7pUlQXZz7k6d6XW82ZlfKIY9DyUI8/o47eYu4zqhBKjbXYQy8UbXlf
mfDjWKdxakxfRFbBICMI2c1p0B0+v0kfPQp4G4udgl0p8p7j66dq3RJPS8HYyhRCFZ1e3MhZppwZ
7h+8vrTmKctTPuOAtFYnG31qDiJRqiXwqYGwhAoPI1O9zwK9ODO2TkViC1SDai/9h0WVtnZAk+Kc
BWTHc5pIpvYQkZz0nMzO9KWPjWivEvZz1/dKeh8GYQxGXjVf+lZLkjOP9V1tebzB5VNoSKERTDj4
01fPNaI1JQcx6hoTMl18MQWz/DVK++4HisYYARuAi9YVtSjsS5hy2rMi6iS6GMx4yrzc7vTHgF7N
FyUtib8sUvwFmYrOauqsMdpk4HF/YtFBbqpS4L3MnKlqt/Ms5F9pJ0YNKk5IIZ8wjPy3HYhG9cuw
jCQ31mfzy+fD5/TBAuSjJcImHho3S+vx8OkSc6wUpEMe5qPE54ShQ7hM1K+Yoe0zlzo9Oy0FXp2u
JpYzRJarroFB+RijHpzqSdNi9aKR1dl2q6TUb2yN1tmeYkSFblwY4E8+/5IfXHmp0GOCoWJIj3h1
ZbOpJ8w5BGuNquiei4SYDvKD2q1m1dqrGqXjVg/q9Pnziy4bn+MBxDSMzYPnSG37RN1HcEfLCIJA
bM8tctJAGMYLQDjjug3imW1Meo4ccApZXOw2zPk8RlokzrrNm3KskDMdq0WaKvVjbs9EhCs4s7Vt
Hdq9dphCLWzIKNSkh0h1gMbbaZU9Wk7RE8fXZdFdLAIOFGUlAYXLQCc+WV2u+9gu1NobG9DNB5pN
9c+yLZqHiJWNRqARxd9IK3Og6xLcddfCKiCEtaB3RRSc1LtaLyXZpgrLNL0ag9SUXMJQa/yNfUXI
SW1LueKbOsIan5OO/luyprbYJ6Sh6y4TKtDmugGEGc/p9LWRGitaVJpBvx9DtihuwUx1zuh58kJA
iud1pwWJEofTxfLzP47cjUEkL+Gd5PLNbXtFnazHykB8uI6Lwf98hCzL19EIoVzxvq/DFsTbt+6z
hnixbDkeeurZVnadqthdF8ZbQ2xv2O0X5RX2Cku9CcoUtuTn1z5ZNrj2ElTCa0+1lP+OvyaGMAlx
yQzriEbJBVqE2uMXtP9enP7Xz/E/w7fy7r+/TPuv/+LPP0uyueIw6lZ//Nd1/JNM3PJ391/Lr/3f
v3b8S/+6rd6Kx655e+uuv1frv3n0i/z7/76+/737fvQHzuVxN933b8308Nb2Wfd+ET7p8jf/f3/4
H2/v/8rTVL398y8iPYpu+ddCgsj++vePDr/++Res6T9u+PLv//uHN99zfu/qrS27qDz5jbfvbffP
v1TnH5Dh2Di9t6MWWtxf/yHe3n9i/YPeL8Y52tMIFynZ/fUfBafu6J9/YQn7B146zj4YcwDxWcs0
1pb9+880+R9L1gRc5iUfDC3fX//nqx89pP/30P4ElAG/Ou5CIPqj4kFhkg7EkgMHF/l4eGACsmsZ
yYLb9ei36iTFrV80sRsK20+1Xr6p8uZB0ZuNPg3ZVSar6LvK/kLW6tc6Hw6BOezpMCLll6N+Z6TD
Vl1OsqUaLnCtMfKy2OHk79zHi0rCeQnq76QmwLXOObUlFxNE1Kw3X4YOfAVquBvKzU+TFXe3UluT
TK9x2rR+UX76CU6MczOERNCkd02cHYYueUVVSfpioLZupvfjc9GR9YceoPE0rXkOhOlz/CDdPHDg
AAyCxKDosu403Y/08qrI4p0ptXdmagnPjHBHFvV8gK/slgOFi0pPiaDiLE5WfftmaPMrcMpNmtiI
pWOxraXhdz2aZCBnFZSL+UeSZrdmytcC8ppd6HXng154RSLf+6bWbK2o+C3NHOzLsv/aNPldP7Hj
cGTSkg3npxFf6UZ4iKNnLI3Da4IawbM6GG69QZJDJULVgyErCDCdAF+EYSU9sbbxnUZ37GrhCsV6
sFMz9qoWIxBlEc5E9fzVzDq/y0Z9J1uFn2kk82pjdKm1Ssts3d4WsbjXB/UWbjApfGy2lfI6dTAD
52XxbSaNcqk4XTjkEHtAMaEuk5yuNE0MHrusNmT5yVtJBMlutvJ7oKybLM12gw0SNJzv9QBPbJPf
SI520TYEq1tS9dj0CelcnKGkUMKp06We0CXrpzQGd5JlXowWCaNTzV+2EZdRZZ3g2cF89QcUrwVh
QK10ybuyCNlllxjMfZtnNxl8dEWr+rui0R4lO5YeU4La3CIIAW4KCsRqPz9Lenipp+VjTdUpxcD/
I86IBDFGTfktBRUBnJMp9gOLhNdy1n+Osab56PVDUoFi7aBO4qKHLrvJxgjuLT0cb2paw0sMctDS
UN+ZZnvXNMHvWtGuzb56KdKi8Zd8W3c00GbEtXql6dFWHUB2O4TcbqUAA31S0/1spv0EZsw3Ousi
yhtC2qb+ZrJk9PHVIG/LUJHui3l40GP0oXVGlrlCIvS2rKOvnEaR6OJGhlMER5Xom6u0b76CU/0i
S9k12dMEYNfUSLNYHW+Q9h+y2ej9CfOHYFtN9a0eNrJWPRNLxNuoljeiEhbxTQEijyz+oSX9tVIu
u1PLTDaxJu+d5DrT6c8FsS4OJJlLXt7T0Mp1oaiuPpaXUkKod4sybKdHZQ5MwgGANXL0jezsJyhU
quhxU7oZseFwvfpLpYm/mE4I5Evk+xy0bSMigEJUS0mqH386RXo1dH3rRgFwzaqVPLXJLyyY5yhA
OYfF6g/06zt1KdPXPX1E6mKE7dnG3onHxk/B+hHasImy21jFzVDxgkTdPa2SreO8Jko9MhSSn6G4
GnrN8bW4uQPA0nMaUQdX15viqh+mXKeuZoWPmgoHTmO7BZ7YbD3DqXCHUoFDnRJGByXKDtQ7htfM
ZAcxKYHyVTjNo9FPV1MILFlfKgR6ERo3VQftdhqNggWJJNKeLZkvci05kHo8exP6tdFBWG7ndAAK
q7zVZqIAaffDThn3elunF4NSbBgI1d3CEJwqWEGZ82u2hqckEc9ZbnhNHpV+PkpvsTk4mxhuEXzt
4DY0K5zh6oU+TJdtudS3jan3TJNIg8kmTm0upX3bpWieDCF2banl1+qkeZYEYiMOsfCXYl9Kwx3Q
TTTTuNcUOcz2/ZKqF4bisjdsOteS6ldOASfYka/6XPpam53qqvUgvyWYcl2bsAJ6zHbyIy3U/EKG
Kewq+O3suRnh6BfFrmdfhFkP72vSjsZWq63tNBTQu7JvafNQTtq+EAT2hQn+PqIBN90QCnAY2fQU
ZNgW2TgyPwzd82Sq7bUUqheFmDdzX1xEkyDpF0U22BljnCEn6wLVsGqwPuRkVStz9VNOmT4nQumv
UzO6lcAw0xvtWqrjUbSpsm7cylZ4K3IQ44VMO7dPaEBMN9mkm9+HvqLT0bW7Rok0D1L3vnEUUKzS
VnRAFgLK5VVLWHVkXohw9iwlvpHi+HnGgraJhvwildIDFkWXNLAFhtMu2diRa0/d22TZOBJD3DKA
Qg+qWZAFHC50Ojoa6VBsCpk1pu6v487+gogHDUWAsUb8ktnq4U/xUqNb4sGj6yqU35o2+0JpfyZ7
rDG2ZA4XG5DM+dYkV8CNCYL34yFIt1MXbEF+x9BKNcWtx7qH9OjEW63p4VL14kEf5G9jPG/L/83e
eS3Hbazt+l72OVzI4RSYzCQxiJROUJRMIQON2ACufj+gvfavGXJziuv4r1quWi7b6gH6Q/cX3uCU
ceBVzXOmKkxsNA4AWH72plXy7MrzuIGGWX5PnFCAgGw1bVu3IAzUziXQ3bDZTM1sbagfpnXZwsDT
S2V+Guf50bWhkxqyI7MQMBLg0Y/kfRajTasaMKwf00NexenPJI0GMLUKNoSI61kMHEIYfSG67DH+
cj/V2Cj2sM6yXat2co+HaQ3QQEfbcJqq75NXFl/VzFp70+CsGuvGijaTZSFb740I7Kp38EgeMVJq
7xmEy2B2HkthdfsqhDged8yZIgnRqKo4aVEt7dZWjlFfC3ATh2jXdwTQ+kiVBVou8QZ37MOoqrSv
6hfZ2gYOWK5cIdxeL1OL5zT1tkPpWPsClPAdYvKP+mRzoTm3odNvGVYZj9jdJwh2KldGpDOk0Ovy
IDV0MY1aw9yg5crMM9HtKTU2k9L4Iz6bYYUxdZkeYuwt+hE0AbzuSmfYZpX1LgkB3TjtyhEzZNrq
skglWBSEJ2G9Okl9GYbw9RHtK0CfhrL1NlOotZt8SIygdcVuyrT7wjMZVxUy9mlNAcwb5Q3Q9W3c
LR+lHa3EAqkGjqzW9jplLobx56XaK+sxioPS5ovwwhs37u8i3fgxVZrvTSiToKYsE3WTmObD4rNp
YGqG2Jey8qbUt9MJweEBcVwvX+exdo18LJe9REhdWaV2ExSm/qK3+bbSL0sVUIk3obiN5H8W7Uzr
S1Qmv3JdXFCorwTTSnCDJE0RX4NTrBwl2haUnGEiDlWN2bjb0o+MNiiJH5Suc7eah9h+hEDtBh1r
ZxWa821W2tdGNVTMMHGUAMX7UAF84pdIixlO3+/qXn6jbaCvzEUfr5vsm77kuS31Z+TYF5rKpdZO
8+9hkFfgYZnrSvSAy3aXa9Ge5skNkU3el8CQnYEf1t5GVjbG6uZuaLG07pufTXsLrPxOMP3K2nAl
jLuqyr8PInosK20rOnczeM1+VvLLIlL20Lyva6tYjUrarKo0x7BVAjRi+rgZ29pYjCh+V5n7ZOXc
VxwQmV1/r5zmBRX9C2Qu/T6sILLmW6n3KMib2zjTkSUV28ySfw+yWCe2PAzm8B1Pck9FCayOSOmb
jVF4l0Z27c3yxzDpeFJequZtZM9fq9G76HPGtmYL9oKhW4z+v1rzBQ+ZH2ucZtXYXDQmCc4U9Vd9
ljzbJLxoFRZB47kkTqL8qdf6zm6VlciuOswNMP+rrRXmsjxXyR8zqfbvMiOwSanNywk70W72ruq6
ukGF9OugWBsOkSub1o2TuV8sZB/m5tZo6XKr+AQEen6TJ1OHXL1+peIn3+ExtJIKN0qtVgHz/Hjv
Td9HsrXQzh8RKrwyyVatVruAx/ItMeMHUZoL4y6J1hMS+Kjb+3nSf6k0bJsiK18NldFzL/S7CT16
Z/o1ABNx6XPOMPpWpasAhfP2fel962wymLrrDyCzAQEazRblu6+DoT3U4gmljsvR9n4RSWgtd9mt
HlWlD1Ui9KlIorWM5c8yxmsDq7+NnpvmVTkJY1uKYjeP+nWaql+kPa/xrcWeobVDGjcyQ3L6xU6s
xG/66VuiMOyv5zhwucuiJSwH7zsE+gCeAWMRNLkWE+/xATzmViiYRlheAsrdHG4RYVvhT3RTj1oQ
6f1FxkUYKyM2A7Be/H609li7L3zF78Nw4+XieoqaK0Nx7zzILlljPJlMjjWOPS4O+D+9Lh76+Wdm
P6eW8jIbFyi6fVFteEsRQIQsxgLG2rVzf1XVvfG1qdK/cY+7wufjWwGLMLDMaZ2htCf5dXGoXFsy
WWfIhOrmsJ4S8dvTqq9jNGA8+qSnzktstLsiLS+iBMuPSMNoQYY3onYyvx2MAzc3JdtMWy2JV1nK
X2O4SbR+ryU4Ecz23yXWC0HcIiRaGTruIo5OS7C9yoWyTfR5HdXxrmmaH5mrPDbCDrIpHTeW2mVr
ly7fMpF/zgu5V2R0bTXkpbPCYWNQq/tJKzVQ4pmLTb1cK2rDdFniF2LF4reS4vWlhw3bpN5miuuu
HSSa/cQZupXTSWOvSbfhbxk05+59KOLvAqRFihL2Jdyia1HX6L2ADBuNUh5EYYcBFoffzGKegj4b
5pVhpD875Lwrxai2ZZc9x7hDAUep6i3p6cMABxcNsnqvFFPr90rzNIT19yID8UYWj0xaDCnekemv
gso1aOZRPYQVJqxz7/YgAu2fkaxu1ba0VlrvfmnStOZPy4Q/Ve2NrvZXMBqvMxNmRZpqcHybmi+q
xQozDA3bT9Ec9LM6+q7YHAMKADIazrHESsKyVxCj5q3qgtdOBnR5pYAmGmOwG3hQLQ55iwgG1PTw
UdOi+xh1cAoWOS5/Wn+TcRIjc0aWjP/Vhs0Z/EaxoO/pzABdrHd9w+wv0HKm54u4b56i5Sh1rIGF
D7Z/HSatQIRDrr2qfjEc7UvOZDSEMRpMDohTP48yfAexfb9iFEZFUafGynFrPGuGqduAUPEYUCTO
XTLgicsrHTkf9pMOACKNyFbGavzShWjNRfYQXiZV0QJYQL7zwuzLciMKUfupx7QwcYS2B0tEulTX
+Q+YDuDrFChbzvgrwgbGVRE/x9gkyZwnBIguJbAGr9UPtsWEgrvWmIofcai6u2qqMs7plPn7qA8/
ikR+C9Nyr5g29XtkHGiqKsHsmfSXjUt9IMzHUr8gP4W9wFkFnAPJLjH4QjEvbYsTztGq+14Tqree
cosYl0q852opFIfyQwu5/DA1dafKBQWgJc8alsDrMRvyrUeBvY06GjFj3MtAE83k7cHaGcVanYc8
QN+p81W+Pk6P8CKNwqupNQyIrbMdILzakNfp3/ow/tkjPaiNYDOd8tokEt02fga6c106yn3its5K
E9k6TMERNeUmLhtkKmZtjUmW34SwqUd66Lu0AE2ThVkTWGG/Ls3e1/toZ2vyImp6HL29aSM0ZVz1
VdIEYEAvGNljBhwHhV4eGpm8mF62Tszh4CXGbijiC7P+mdvhw9i6XwY5BDDeN72rH5ym9wdQrG1v
pn4ytD9CLwnavPjZZMD48/gin75HTh9U5fTVMKMbTKeelFJciqzeWSRtdmUFhZccEFr96uInjbSs
3zaIDpeKvMT+/ItR4DHR9l+i4VGt2hCkiX2RtkgPUoiusI6VPs1Gk9cpsQ9ORUTZpX3pedfYoZpi
FabqkibNh3lYsmOpgjrAhzoG2Y00zBIis7LJBaN07PB+tgwH6lS7rhVzg//S1aAazy72NC3wsU4i
gcSkSNHpeTCn22j57DcVHiUQy1YzE6VgdAFWUuRdJ4hY+qCnauY8fOyLmkje9LQD+f7opHm9d4lU
ztdYpNtK9p6PCsM6IsDklNx7NdA03a7QBjWgdUH+MVOEStT+wh28Hd5Z3SoeIoQiEvjbeKHZWEkU
WgbmIDuoZvi1mZKXeSrutFHGq16df3tJeOvGyTMkq6eM1ruB0qbnzBuVK11XnFtVLwwc6bVbxWtx
+Gnyb4tjVjfX9DhyQWnQe5sMfj49e4PsJ/7dZk21D1XpXZX4/dErSo1+A+hn1yQZqW3cYDakG8kd
jr4DWJKm/ObY092Qi98GDlY0J2/gXF/RfPICQGw29w4enVSiabLVVXIoXaS4allRtI/nmCLUdO6i
crzDMfwJE6H4n1nd/44MGBkwZPl/RiFvRgZXz38/R8/tr+fmeGrAf/TP1MBS/4IfgVK6o6LNtkjQ
/2dqYBp/LZptADI0prm4njK0+s/UQNP+4t+F081AcKH/L1PB/0wNdOsvKKhQuWAyoyGxyPR9Ymxw
PFJikIWiwzK2X4ZnIAVOSRIuXrauFsdZMMT5uJ9djM5MHIvODM2OZ7mcHcsEBPDtAglZRnUnCFx3
8a4YwcAHg1VfxGr9MPTDY2+Na4RDhN+Y7TkJ8NPHYimAxUjG8G4XEsQy5/1jIDga2JqlEY3FDonu
m3gS4dZz5Oe0D3gsZuN0mRbzI3aXAc/xKikOgHJKcfuo1Zh2t9rqW5Nj7ssfEfXvpOfPyc7xxPF1
lcWpB36sh8Qc+IaTVRS00jUsFhbAoYkhduN3RbTJzOSSi+x+TNNf/Yit2MeLHg/Cl0WZNOpELgQi
aFendjfTHEWdbBVQo2TipG52t8HXTllbij5dVioizx+vdzzBXdbj4AZeCcpMV2Hon0xwnWlSQ3jV
XaAYzpMTIqjIcpRkUdadWelNaGB/Cv4ZshKCFWBjln/+R2iEeCLoaTrS4LLi8TDNJrhw0ef/xSqw
cVkLppcB6vx4lSGTqZ24fYd6R0yjN53qUCEY63Y8s9CbTwsRBUxdgYGwWXDLTiI9Nb0hmmOPWjRH
VZw6L9t6EFICN0yMjVAq/XfbdZ8Tbn/dLeBLWNgzueQwMk52S3VCe676vA863URjAke7DXW9silr
XOk/DozT7ULLkg8MOAZ4PRddn5PoRw3X7mWNkmMqI276yjX2oQzPMeBPwp3g44Qi1iEyuar6OqX9
MyhIn5HO0ueMBF5kuyxKOnoFl8VjEWrnUFnvLLWgpFCHsBE0geJxHBnWrJZiRBk+UPvpAmwwzlqD
5xxyoVf7xdp79/H7e285vNMWE+LF7fj0QwaOYbp1r+UB2AkLZ2W3LBN/AHF4MeTA2gMY/5RGH695
sme8TZBCBAYzauR1nGXq/ufbNEobR7WMSY6Duv5emN4d2lDtpx9M5wUiscFLRGlUOzl8Yy2qW6ul
IHdG2e4jFa434IJ0HYc1xYRE0uLzD7UcTDYUb8LkdN9MdznuCyUN+NyTTe8ImpZepPwXTwWVCfFf
nOUJ+hOIR2nQnxKai19jVmG8Xir5qmr0Kai6og1oJWjrTz8VNxihuACQloTjeKscU+lnPmZQsFho
Bhya2TrXxHgGy/U2INgi0gv+t+QB7skq3lTlgzXhCFaLxF51Q7tM9NrPUYpe9TkXPDTwXhQZEaA/
WaWzvTZxZ6B8bhNTOvB/1y3DFb8zsFf9+LWdXFdEOPka1DnYr2ArtVOLkU7XImeWTg7XO8eWvTcB
0GseFqn6lD5/fine3AIQ4RHxSTreIVizuN7NKMGFdnQvEJi8GBKINmKS/adjgXbeAp/kNiH2TrO0
UNW6BAnNgpsxoiU22L2C4kLl/BcPxKmO3Ac57vJYxw8E6cORHeVtYKdKezVjb69d630dRtcqtdCn
GHv/xIS3XPNc9ICfrZOjSKZl7TYOHWaVhpDP1zVcqZhp/AOZOkJM/ZmivRPfLtTLRUkMWj5p9PEj
Ya6J0CCfaCAb0awprb+bU/45/Pbroywo/IVQSfhBbT5eJBm0NA41FkGZFYPusjFvIhAjn6JKvF3l
ZHfgjGdJWTRFkIQy3rkiN+Dg1P0616Vz99nIhjm8oP3RMSXi3mCGJWq19WBkgSW5eundWdkq0630
MXd75cwOvf1gwaRzwIEPthfw7MkOeVmW6dJU4b5aqXmROU552cmICQTH1Zmz4W0wmDZgRHgMJCes
dfIGZagrNNRYquJcXVvNpPiZrp0zBHl7r8MtXAiUYL6o4V61hP9IY8vUkRA3HfrRkYiGKx2L6if6
jm53MdCyY5qsK7m7+XjD3q5J+QG0f6EpLIzKE4AZIOdCl1W0uAjRdAsh7a2UzLJWeauTqhuNdiaP
ONGJWoIRs02U5WwYRDDZT8GWFbujxRUyqxF+zLiKGMKLtrYnAKl13uR+U6TtZVub87Dxp6Frp/WU
CvW73or2qdPcwcb4qgdxhb0bUlC2F/c3JjQwkDfgu+g2Dq3ebCp31jU/arz46ePX9TbmwAOSJy9V
L2pnp1KhqA1EtHu4jyR85NLP56EV1ANz+FPJQwZln18NLS88xJayhnd2fDy0TS7GRpDo4XnYTZsC
N5qHBvBaQ9PUs/7t+Px/T7x3QkED5Q/nHjsKCAYnd60eJmjZF1yApgGkfjRjcEXlgD4WBRzoMj82
xnNH+fJH/g/y9jUYYHEt3GvSMILeOH5ArNJn/J/xrmw9Jsq9/TLNKtLRIHyTGr9F05Rnzqf3npHP
d2HCoaxPGXe8YK+a9L1r7kPmBkCgI+MR7c2rOk/CIMsZpH16/3iZNIlQGADCfKpAauSD4SiNCUuB
MiXxla4V98pUZ/vUTIwzSnjvRCYiJ0BF+X4M+63aqbAaDAzAO1hui6SvXSkXBWz9w0IrPZNUvLNr
KO4tRTAiMWTrJwcvDeIID9sWYVVPiFVdZ86D7uI9V0HUW1M9put8mqIzl9jbnYPehMrzAsiFiH0q
iYjqPBLJ4OoDabftVTsX4dpSpbb3khRgAoy6zcd79/Yh8aFdsvalJjbRwTyOFEVHzy52ydF6Ocqt
O1QJgtdJ01/msVQPaQjIHjsEa/Xxqm93ET1MFW0FGAsL6P3kG2zNyawcwBNBI+d8O9fcZHUGaAfk
yrngdN98e5xfkBnh+wF8Rln++AGN1HPygflykOqwr/0ZiesvtdcwtjPKufyWg9q6y+A0gdCdehzV
P37Qt6+XTgPxClPqtUF08qB5QjqUCGBqDpqUV9UCjKtNmpY+IIT0WrHy9B4lA+tckv/mIodYidgD
9DAOOtpvJ7uaDTBQSoAVgfAKbz+6UX7pGfE5vYD3VuEMRYYWzDaSEienzDzM+qTWCQV6gXC9kzEU
92B+nInQN7FCz4sPYXmD0Ia4TI83sOvGZtAWHo/WTPF6ych8berYrhha7se79e5StFMoFjFphtR4
vBRU66YrLAA5eiHtnW534woSOwO8VBm3Hy/1zrsjw7K4hWAnvZWhLrTEZcLKAHoUCiRsldMGLGxe
fbKd/Nox1LGHX8KfdtdpHiL1tk+LEvHjspWMx9Qwzn/YLki3M1/0m0BfdoneCZcdpzJp1vGri5QR
MHKErrtX64nwWzcclMAVHn7So6agS6Xo7abTp3Ma7+++R8497G3gJIJkP143MzDmtUsIZY3l1Who
KumzxYwrOfMdv7+MS+1MdekRiMfLRM2cNo4ti4A6pwffJxjcBwr9sDNh8dr7OUoVeI8Gzjzo8eHC
CQHueKHMycDmz+wX02/Usdd2HN3nMXDlwsr3lWrsREL3ppQMoWu338Km0s98BO896h+/wDk5Ozxc
KxykvqgI0ZUeAre3y8fenK3bz38Afy5zci7bLUoxLR9XMBjjeFV47oNRVMOZntT7z7IcHw7W0qT/
x29TH4YZcsCSa8E3bDauGgmGjuiCntm296Kf7oMNzorwp7FyvA5UlQF1Xr0IrLS2fWmO2m1r6pK2
FBmf6VdOHV5qcXmuynj38eBRciiS7dFsPl526q3KUxFoAVGdlHjbzOn8mEegjT7eqveORYg5VEZ0
6VEfPSkL7WFSaFmS34VIFfiimszNhLUUias08GH6eLG3z8THDMgKdX6yIEj1x8+EMoc5SItnUoTs
/LmK8TgDFA/o9L9YhySSKh4Jce7J43UsQ2i9WXFgGbOboZ8ymNHWGpvkTD739t1Ruttow3ImYpFz
Wkk51WgK3YwGImHqfaQ+ptUQo6viIqd95omWYD4+OkipdKKP4SFtxFMlwHwaB8WmlsTjqAg3yLnU
W9FMjNttrdplZdGeaVCdMKc56WF9eiait2RwS4/v5KxCBtmadKUH+5OC5bkB4GdVzzmlcUNt5TXd
19gS6mPpdF61zoST69+wfUUsj5wBHs7H2/nmPS90NPoxEAwtsq3TU6sp9TQW1TCCIa6VTeKoxVal
m/E1NlA1+3gpcoGTNw0ZbnGd5IzGuIqe1knshHVZhl2YOEGOdAwn5VQqgwdo0jTbp9IQapqvMiTe
4LnOJkwW0ECOO883zRC73dbk6kiDnD7sfQ2CNHmGdo47Lr4sQMHaubKucyqtW4uhonXIRnVs/UZI
DV/OxgGDmGadfTHiFlP5dWPYI2yUsY4eQNI6r+ORRKKpM8yke8ZaBx0Odh1SjA7tobBLla3xRh3S
flLR77uFk2Z2KVD6MQy/FWruwWaKzREZpBRvyJ+mBy2uWHNLucBfVATiIJ7p0B/AhSaaI4yfoT4V
zhRMGLmUX6c4U5w6qCJFy1tfcxu4wL4HuLu4qLKIIOg7zUaNQuaRYVy1SRoqFQDtNu7XtTEpzmUx
ZCFUGc9rijHBLNAq5yjAMLgHO2kp4XhACDMPg7Q0pvGX4UaLAs0c19Ly03IcElohrRyTVanORfpo
jEZsQlJIptC+dYbK8yDHNKX1peql52yQpjHafbc4kwXdVHna2hbmpPLoJqSrlay8FD+eqbe962zO
Jy+Q7TCKS5QD6+lGzhgNPihRobcXIbTB4R5ImAFQMNHUwxDF+OlBpJnLl1oPp5e06hXIVz36Q7TC
+9A6cMDl6pVtYpq81xEm6vdRVIXNuoUrZj8heqABRh6k7QYOugN/myRV7gLeBW7opzUUngtDwkmO
8A4o4+RRMZGd8iMO5cof4AxNv8rJYJzvoyOJJyFfWxauwtoqQ3w7QDYdNEu4zqbN9FH/jrZSkqJx
i5L089jE8F/Qek4KYNBTp9fROitbF0OWuBnVW/i4feibCtDcmxItCLku5lp1DugSeL8bFB1emioH
VovBQxHtIG6i8+LVwsHkK3NCc6MJodx4+K9kCw0lGe+Nvgm1IG9N0OD6NFjNS40n6XfDiFuUam1+
mz/rAtbmXCdlvWmyUl6qYNjBBOtSnR8bZag7JLZQHCe3lU4XaAXJi681WfKkN0h3+RpqpabfAoSr
Vz1dxh6AXlRF69wsVWJ7zhxjFauj8QvRZZwmLA+we+AxH4v90htTlzis0psW/aNfqt6i01UNkPu3
MlPGey8s3WZvqb1s1zG01jGIzbYygwzUqI1XuaitDaJP+kuUGl2KeZnuDFt48ibez9qMbHAos+67
kxaGeRVNLgtPs20DwyNmXb+MlKlaN2gx3QtkmIdVZWJidXCERc3VxBmQLzec1GljyjL6BT8+VdZ6
oRslDBi7++HMqdU9JCTDfdBEiqTihVTUbOgA13fobanTlZNFUC5rGcPIHAAoepaPS5CTXYsKn/lN
aWXW5OcohKuQgdDovkIryjWCKOzc9pDWfYT/YpIa93OmzPHjnNglm5Gm6eQXScloPe0084GDP34U
3hjecnbjLQbFxk4fgAGWHDfwfued5Mz8jZZb990aima8oGmQfqfFmRQXkyp7PATa2h5X5OAhxH2I
gi/AXbWHGGyY7TPC6iSOmzqOa3TR6yiQSMHZP4ZqSNSvI2ST9rEQk3qrNkp3o80azSOpeOZ8wTlU
3gzQEXMgwsKrML1vsPOmF1TfiW7IcuzMFff3MIVehZQG7Lmtl/Z6ciliUPNKrFrRVsCFVbaAgqIX
Q2oaIEEXu8k9Zl6wHCG9CAXcrWm6Gy2p0/QSwLqnHUypWo92jFA0XnWm/gSvp55c8v0YL1HTG10E
QCLVvdCmqZgvRR+X5aq1qkxZuzIyqgBOFiBML5xiqAmyao0vRahgh5jVbTH4iAKZOFW7UvY/Q+b5
9VVbVE7nG308GGvOEgefT6eA5NIq6fwVPmYjfzRqq/5w7TDKHkA7ZdpFjg27uZvMmCO/jiyjDbxe
6/RA6+GIbTlLBn2Dt5PQIx+xEltbRUoyWUFrjEX0lGtj9lMMtf5o55UbbkwNG64gNXKNsyHhDmjW
Yy+Hmn6MEdW3oZK3xX2eGY33CAAZiU8n53P1R+whe4jAhn5r6LOKfEkamumFFnpG7VMVFU2gqpB/
V05tNfGqARocrkqg9uVNBC8tf7RLxOW2mZe786UTgRh7iDtBj1cKwS2ZxUNeINlUOS6BmDZd4MVw
P/0Oszd120xE+Xcl72M7SLuhP5g4OqAQgWwKVC03weAHRA7u055XTdkOEbi5+t0w7p+omYbiWcaO
81KjodH8GjOpgX0awBKsE6XKNF/MSk2SAKgdlpM6LkzjPsxVxIXaqm13FTqG40HwjRoBrI80pCk3
duris5E34aNe23UCLatH4k2Orj0h8Ta6zXYZ9A+3mWaK+K4QYWfutQq0MCplbm8WaxdIcXHvqnPl
wR+HQUmUzGlSXTWxlNmhFY2X76II7G8wzK4JmBgqYN08lkqXQpP28FDyBj9DOHn40XmM9Z+tLkKj
P0Fetv1ljOjV7yxccK3ruojcF7MKBy571eusA15QcHTLVJvm/WQPSrIGam+Z2xD+dQZkwHZ5w0FZ
jUn9jcwIUj+Q7HJwdqONu8a9mU2qhroavcRHGyWc6G7kTffbaUCz7KYx51rbMF+Mh20aTSggukhd
PUoclKbbaTBKDI/MIq1/Mm7tFmHpyewBdeu1ulcVd5bAk3t8grXJMQ5Wm0ztk4gRxg90LS2wpWcc
f5Gqs3R3+IbRPB81r6wDaAoaVpZZrg67Zhpg42guJtM37dQA0JdCsudBi7UO90iMy7byoygyReIW
X0dyoyBaa12aeiIdkLg841WmJSUA+m4sbL8e1FTfgENJy0WoXR+/RK2S6d8G21Cu66avnMuBeW73
S3gwAq/NaKrotjiZqbV3sQ6AxC9aqXebTnGE9sUp09Tdqp3pPSudqrbfnFCCwTdt4elgdXult9Zc
T68WEcjjKEEW2hMUwU7GrvosoknCoMUtiat0KqaH12T6f/G3/4dm8x91xRv87Z18+fvlSOPj9T/4
V7HD/IsSeDGXZhiAfKVLrfePYoem/gUaSkN5g9ahSnuP+vlf7K3t/UX9DdISexduUhtVjv9Aby3r
LwOsDLp+1uK0RIPzM8jb45Y6k0t+AHALptIuPiToCh+Xzn2OiaAn6dnDTZ7Wneidr3kGhdOMZ32H
D1n4W0/hB7aqhfzpH+/oHUTpcZn3z9KAPGgzAoIEE3bSaNGLqPbaTFj0012NHNAUV9AOkpUrtPJM
efv+Uha7AJiJseTyz/8YU9OOjrGWLsEjooy4KrAlxStE4Aw8KOdE3Y57Hv88Fcp+zN0Bg9GPOCmk
tSjPGgMVOcQEYvMge2uCrGtOn3Jm/3cV5g3ovVAovxl8wmmP0lAAsBSz7e3QwA03w6SKQ9+X9b4p
46Iiixo5tT7esuPe2L/L0n+mkGI8RcQev0faYjbOhzWDDwaDpd8jabCn1Kw2Q2EoQSUpo0MJu//j
Vd/bPSbvy8CAdRkcHK/q5ZzADWSdIOnyKYhUsp26T0osX7N2//FSx92A1wekswOgjxYZX+ZpN8Dt
tGTSCpsRlj7FBe4c+JGg0Vt/tZuMAQIULXwD8pCcoRmvQtEa64/Xfyd6lh4WR8HihESL7vhRyyRO
NTdnXwcMdC/0yuvsoG2MzjqzznF/6Z/nXHzPXLpMdD2sk3UGtR+9KE2hFM/5vBedofqKa7eXAs4H
QiOxe6Z5+84W0s56RdAuEFDrpMvi4q8WonpBNQWyfGdHEgepyZ4erA5k3Mev8N2lGB2ZNN0RIHKN
41eIipkKg4fhHNrGv/IG+dMIMXr6VxCLP17pvWBZoHDgFcHes2HHK4VD6rWNlfASJwznHSPVkoBa
WbtyPbW9L2j3uIG0RPxNzULtkkSgWH38A975HBdUN9w+e4EwnbrIOLjIpJCYrADJQYUCtk8Cx4kn
eiPegHYlaJVAd0r1zOf4zpVBiC5oGKonrqCTQ6AaJ2QsGBMGVQJXEoYsNS6DSzzmpXLIhNJv+8az
NvghNr8/ft73thZvo2Xy63CfngpWFkMy9l3uUjuU+uzj4mFt5zyzVi4WWGde7bsPSacXYXrTXbzB
j/eW1H1suf3MADwnhuv1nO5He9R+inawr4p+Sr4MueJlfiJAfJyJq3cec+nQA2kHZMfM9ySuEP9M
I1VYyCnidLZr9SRdAeuExKdV8Znv8mRG9XoQAN9C4tABRM/A6+Q5W5DhGXgXav8GyptX5wgrWam7
phsMEXVCoCtM9K2kZr9jpqPikuT8TcJbnTl3T/rP//4O3jN8D44H+ArH7xs0KPOdmN8BZId4DuMH
Chy0ZmJMUGdRI4AQ0983vfRHKot6o/Tqy8ex9c6JSHrGD9FB2XD4L5vyR4rQIaIQqbFpBm2JBP6o
WNmFkfXxxjbxgqSaPQddem+TaTljzLgkh4zdj9cT5ewNpiUJsGqsN2oijBU9iGQdUcacieV3zing
oHyvQIWXZO/k0eZBaVQrLEysIPMoqJzBRVxJm+SdLftmHxaWvaudQbw4YinAhsL6fDybkMxgQzFQ
Q0rzJJ4pqGBeo7uFTTPz+N5U7N3EMcXMFT2uj3fxnUdF9pqcGEIVYPJT4DqtgKFUldgMsKdRb4RR
q5sowplaazx9nUemHkCiog9qYrggsvhzhtSvUfzn8qdDPNHMSlRNCnImzRKyEYzVup2qM/t5HKqv
WToDKLB1y9RGVU/n86o9SRFPhliXuYbptl7Yj6ZaO6scbbcNQpnZ5wS4l6oAkCc7R07LfXNqkmEo
cNelxhUHJ73Z6rmMdlmMkG3upOfuluP9e320xb8XSqGDP9UbiL6K96iaOn23VgVAaUZREdq2+nMm
zHDTDqp2YXqiWtl9H61i8uszp+Hxffrv6txsDJcBIFCaHH+TSq+pSJGY3Tq0kNWIjQlpUt1uD71q
Neskl9q6sWjQfRyy7y26FIdE7UL+OcXEaD2dYboTzVrSotgDB8jXamuma0+ds98ObaCvztzLM1t6
fL29PikQEpX7bZHuZch4/KRhmmNAlYESV2oLC8CksnaJmOxArRfnoI5Rp49rZL+JZmGcecnvRC8o
LiC8JlkTJLvlp/1x0PYhOpyooDTrAuuNoFOU6LITnheogwMUr57VM1fLe4+qQX0jGeSBmesfr+dA
EE91XTZrTe0X78bIYfQkETUcbfsyx0CJmZmhNLcioyP68da++6hMFqnTSEb5io6XxnaocBjaNGuk
FtMLp6yR+gAD9a3nR6zTaTz3al9JC/8zNv5nWxfOCfKfMNKY6B4vqA5oeZUR2ppCYHBU0pFEoy6e
GaZZs3ioHLvGapTZBvMn04tfYtTNv6Qht7mBJcFaG+CSnNntkwTjn59EN4TuAmNlFLFPLh8mK3mC
Hm6zdgo0rdXW3XgR/YXo/3J2XjtyI8kafiIC9Oa2SFZVt7rltTI3hKSZofeeT3++7AXOiiyiiB5g
ZjGAsIrKZJrIiN/Qz4CJqCLa1ajmU0IXETwYGhTJOGpnW4/6g0Nzfd/+93egzguhibtBZK7rqVE1
DGWbHO5ZYVjz+7gYNYxSk59B0loHsFaxoLYfASlVCjpY3JBPbL46HkIyJf2k8/PQcp71US0vQ1B1
316/tqAUQxmkOnRLmVK45KLZLDvfaRT6bbGTnTMscr/IPb5gk1wgp3A/4N4EUr0ywAeijUwFYD2B
XYB6SSzXnT81Ge7Yi4ySp62N6GIkR56de/vGJC8yEcBWVdbyOlSthcWc9HrrZ1mNyiJio9el6GY4
4b3jhXNXn18/NOhTAndDdQi0yjpeC7JiLDWz9Wv8DyDVGd21At/vBmjEHBwJe6cRCR/UDNAG/O/m
4NUnRO3aKBKat0h4tcZSfC5hKb7L9BBdBlJ1N1GykL4FitcHH/CllrddmCaJEW9+/gHCvh7mQp/Y
nM24RQvStB9aZ9H9CdKCOyPic8Ztpv9MvTz4PcdRe40yBBevuIinZ6kr0UCMgix419HncvMptFCu
z1SKTFheBw+6ArzfzKzZPrildrIB3l+QF3CKEOSpzdGNDC/2R07f+iNdrGfHnp4mYGjvnaKI3pVx
F31uUBYL0S2ai7NWTM7R2SWW9HrCgKpS7bIUxIyhyW7WRWYkMwVMevkWaAiaVH1g+gOW4aFH58dU
AGm1tMykoHV+Vo1kem3fo+1oY+xwcbKi+ZIgmP6f+0t181AS59gLBhrHaOxXof5vzjG9quoBvFbl
I90IGz7q7VME1eJRDoL4rMaNdBrjMUe5Sc3sD9WiB+8j5Lq/3/8Vt6tYXOFC5pzSLTnE5tU46JU2
OmVL0cMAJGLUqeMyURrCqb30WEOPvi4Z7BhMtF5r8fAyfl5LNkwIiO0kaptFTC3F0nuJ0OAEr5XR
LhfuLVm71FVY/YOlkPnQmmP4ZnIQofK1wVTfKbE8frk/AbeHIWgzmfMdKBgk/i3zMrICvOgKOvqa
VFmeDgKIHask4IbK+eHfhOIodaDVgO3ZLEJ2c1l2AaFoBXe/ULJHlaptWlSlrcg82HB73xUys/AC
AAVmbVUJoO0bWqINFTwFFWUenMmQ4DQldaQm6Gi/7bgpfgRWO4CqBnd/eECJZbPZb+DPBGsbeL9F
brj+tlOCVlzqRBU4iUh9g0Gp7ca4AqDu1S2+DODzjdNUiRsi9O8WS2M86oVy4NJ3e/U4lJlJiPm0
4mrdbK8kMGqrU7PKT3q7eBtWaN8BSzLVN4shl1ccel+fIwrVBDo6zDfhti/WAZAfEHYp99GaDK8x
MuBAaCYDvy9rWt6gU4Wf2P0FdfvgICLUV0ucqyiubE9VrDJGFMxzf6DK5PVc389zklsU7FrErCpK
wQNExYMrdu/cwuxaQOyIywNvc/kMZZXY6pCW+Nh3wUXLjPR50trwPBlO80EyeoBHzpAp3hgOrZeU
XfrW7KLxr/tD39m23HtYD1G0paGwLfK0tlo4bdgBxNEH5dcMSuiiWVN+Vo2mOTghdhYStzVtIBps
1BCVzSwvskLVRWpqHzRx+DcWecVjEagTIuTwFY02WeqDz7o3wyLj5JEjij0oz6x3T4tLDLijovap
Bg/o1NVdkHt2kMJKkYD24u8x/Kg5USsffWL90hpm0HlaGFiZ/+pZRvpfOBGTZ0O53+wh/mSQYKbV
Pic4QnKZ09AIm3TF04KaIuP9YDurmaHiQQY1h6q/tTkeF1sb6rIfaj+dO+O5z3Pt/WKOxjXFIoAr
IPQBKMjX+zHFt9ucU+hJ0D7BZIGC2pbibxiSMsYzAwzTWnk/DkaAOKiW/74fZecwpr5DDPFGp9i9
GVkCDiA2ZqPye6fR3LnT0kfk+FrE5UjOXG3kzzAKh5Z/WRA6/RfLl2SYE4I+lAbVcb2YCs1sImOy
yL61oH3K4UigzTQEk1sAiL+YUbkcuQHubBhyCdHOpOjOCt4OtxusstECqkxW3p8isFjNyU6X5jRk
pvUBBFhxuT+/O4cB2xJuEB55FPj1zW2TDTLMzZkaYGXF00Oe4o/YjUvxsdIN+9v9UHtjE+9frhVB
atpW7LSqVdAvtUgktQIRvBrUUBHk0huYQzn6imVxkDOIrb5ZoMKgBc0pnXwRx+j11+M7WYltZ60v
kNRuorMpeJbO6B5qEcoXZjk+NUqDUiRnMfaPWF0eFLX2fwDug/SoxRoSE/JHkccYrIhLjB+Arkfx
owmy/klFQ/tkF33+VDmo1xow2RCrt8pvSaN+ff10C49kTFBocpJQrKMnfZYANWyFzgx9oi6wazBS
Fc3pYVCnRw77/GAp3RZeRHdTY49S6eE/tvB5K6fUZhiZg+58al3jVGQp06R4MsDSAozzwxCBrZ8X
CR94KU/+M/dS7GLIDhdVsofXFiD4MXR2LUq1ghe9rULLKXB1R+8cGMlj99xMieHNNojd+5N8cwgS
hQcjR6AmPIjkzRoLnLSYU2DNnmZlC+jQBGvYoTlqUN1sUhTAuEPpmNI90G45tIxRXUIVVWlADWBp
m/xBaQxEnCMtvN4f0G0oQfuBPSLE8Ji5zZFnNnmRL42ser1RV//EdjJ9xZkB0LMBLPnVocj0AOeK
XBuW/Obocaa8o/Y2qx56I8sMPC7uwXQmYYHCK6aPiX8/3M3xQ9We3o9onAJHplu93g9GY9s8CnXN
a2bzl5QHg2/gi3tuBjTlq3w8Ug+62fxEooUm3u0UUziB1uEUCFraYk2qR/ETWnxh1ohBF9075EmE
7knbPoL8yTHDaaPlOjSNpB9tRxFhdf6JsfIZEavDLIn+7foXWLiFGrHeq97AAdu6iL2as2sFk/41
Gmw8FnK90b7qyaLTDstrpC0B9MINHbAZj0BWN9ORkJ24vG5+EI8qNHrAgFGHXP+gEW/dVMlyzbNb
Sf9hCwflpgvr92BAP85Su3wCS9L9jWPCkR7DzqcX8hyUgmnhUC4U3+qPgzhvkTHvappRWRnPj2Om
mV4th92bBPjhGQqTeXD23NZ7OfLRWMQYED04mpubgE6/aP3Um4tHQU1UTrIgfVDzOBxObC62MAJx
LRQto+KVOQWjOuDOgl4EmrsB7ZZBVqnz3V/9O/uaXwQeBDMqaOpbQaFZ6dW84ISGlDAnD2VtVW4l
z47vsN0OQt3m4AJUwzXPZ36RUNh8Z1UtlAa09+xptOh8vJ0GfyzT4c08YHaZOxT2wN4XPn6N4Hwx
nEIFu32dJgsVIvEbmHuyKGBEN19ggMpqDdBqvB7wO9YSSuapgR77Vc3LeuxRbr8/vzvbnZoifXsN
TQyRh6+XGK7YY2ymhuxhSQRlwIjqZ0WqpcfWLqS/lVbTal+XnPoDaBFksRfSWv1g2ncWOcgFke5Q
mxZydutfkGAfNMmQVzxqY+mjKuMQMwXt8qWY1OVv2D+HhMO9IfPcoEhBRUYoLq0DhoDgnIQjkJZ9
bicf01CLHrUcFRpXMo0aQ1XywPpUlDny2e2iKO9j6qwHZsU7v4GnB7cIIlYOw97kyxGUqhAOF/7r
Nm1fOVs6CjZNhlK+2VcGLmBW8wk5v+BSq8OC21f0L+5LkgwUoHgegC/YToKeJQ3wxGbxICeopwQH
qFOphJNva9F48Mjbya9eiIAQtml6w10VK+CPYwzx/Cx1Klv3JrzkQsD2i+bDvtCf7KgJBMPN+t4W
iO3BurCvaeZkOnmWYryFZ9d4o9FFB1TQ2/Ocaw19QfCIBhnDtgAKgURRBvp5nqGH1XMYm9OVrBbg
PyL3j0WBwk4fNcOFSvXRVNymXVSmKP1ywdFS07eVx1Qjr56cyfCmVo+vVmYMjxLb8gAwe7ujSIME
9lisLuRLNucY7I9Wq2Ld8Nha6ic7RA89qSPdS7Ra99KUQ+RgC98e0oQjbcUWnSaMuu3SSlEL5FkL
TVS309wr0Lz3Na2NT3zp6nz/vNoNRW2PQh9McrK99Voas96W7KwwPS5kBX6Hzb5pI8u1J+voaNyd
RjIQDiW0c8kt16GWsIklBa8xr0y1p6nHZy3WMs0fUFRwK7SLDk7ivVVJfgcemNaZqBqsw8mqNMLe
4YWnznX1GVRwdmbrVuijtslHaCoR8uJacCnNIjloa+0O1BLSgHQjeb1v5nTRh6zQIDkK1mTjDhVy
aoiWy88FEntXmidHrZndeDRnYJVr1Gu3nXXFLgNYVYrpOTQ6r0LN4bMTGrztsqB4MOOq+ev+mrk9
bCmsic0OvEelJ7Q5bGmu1IWDEY+nlaN0VgWkKJqN5glNLf0cOqkgf+G1YTdO+pCWRnKQ0O4NlzYo
ZS7Oe2okm+3YTVWupRnTq1azcw0CQ7vMuha6Wufoj8sUHjXLxedap6s6DTfhZGsI5Na2D4CqYwrP
vTE9M80DxPANJzuhpBhCs+sCT2s76xya4VGSvBuV9xxsB4UG/bbgpUF0zgy7RGafs+3REey4KCGD
quw5uM6wQy9j1R1JZOx9WYu3JQ93nn84DKz3jDIlmgPl1fCQOSlxglHi5tyCUMFEOBrMf1I5zAdX
VuIUqExcIOGPIdzn+4tr7+sCBaRWyjXKXG6yiQ4juaWLVMOTA+hV5aQN/qJIOC9JS+f1fXf0PNqL
RzGKpxn3CNXwzTEBJzHLcmqLnqRq8285TxSMIPvyuwLIXju1aZn+uj/AnRNXCBujpUWhADUe8YP+
uL3hVVVl3muYHLUKDuXRHJ8N8l4fO4mDmunO0KgXCIkoaj/cJJsDF2pbjhvSYnkViOukLX6W2OH5
cZygGVWj/Hp/XDvRgF8DviYtAcK1VYUu0wxmeCxb8Fg1ilkadQmr1zCeSDGLbLtoOMg6buNxBEGU
AbIvigfOJs9t6iDKsVYJ/WlWsjM6hDEyexKmmRg1uhNukQdZwAsydH0OIKlBF4z+u5CE2wp4VBlE
Yk3mxdAUs/p70mP7N5bk+Yd8HOS38qLpP+BFY+AYJXjNVn2dXgLLic4y3i1P9CJkOg0oxmd2YH8l
g+XRe3/+xdfc/jyeOEhyIYqEQONm7zqY6alKEQWeqWbmlZ1ZueqcjQ/3o+zNOjtF5/DnJifpX6/e
FiUKaBlz4MXJWF4qnC4frNz6nFsOmgNSd7CCbw9BenLcMA4QIgUIkfg1f+wVjeYfqSO+a+nUCqsw
LLKcoNROMsYZ58iwch/G1hGi9HaDUhciceArc8Oxe9ZBdS1pk8hcQl+XM3xVljxyoZ/qZ/KMV/dr
yO1Im8lRwMWJats6VDk4C1DSlsdxhvB9F1rWCXH/0l8y1BPTUa7fQGk9ull2xieUmDh+4EkIaPA6
aDJFMG4bMwZ0ZwB1kfPeDUer/5R3XXfQQL69T0AE0BTiGUrpFSj7OpRjD6CcQzXyB7OL3WzoDayd
x/y7kgcOUBWkOM/zGHQ1agVd+9wYcnWwKfY2rcG1DVyF5yH/sdkVPAfNEVJo7FvFVP5dmUPzbhwX
nH0GGlcXOdcqLm99jrjX1eY3dNbSbwus3dDJmIExdFw/zqj3X+ZwjJ5rIDgHWeoLjHazbQ2qJMBs
hZgeNdD1FJVZpgXhJEU+RlRZeWoULX6MVdQkktjALqsdceOIp1x9v4xq9RYexvwcFBihQfyvvtZa
Ob9zEicEegFqVc9n2+3zGV9guy1MV09RfT+phoQ5E/kEbc4a2737B8LLub4ZgOiLQZgQNfAbt4NK
B/2TBx2uWXLxqazkDHMtDJfgUmFCaQEVivK2u6R9pZ5GK+3wnM7xkgSq8zYr1BCLZHqw93/SzRnF
KQjXkDYhTXaheL+eUgEmK8Zo0fEnwD0wxGB0QLqKAmPqtNpHQw7y8+sDspG4GuhribrPOmDQFSVq
QZLulpqiX9Wo1R6rXp08KyvKh2qI0oMM+GYHQ4gjDDheamsIxIk//+NYtOql140ArpUej+O5htIC
cgGoAlTuyXv10EiyiQJlQQMqt5lL8mEpGYxCd4cRKYJTSxHpH2cps09I9o5eUTrtQUAxV6vlJBqQ
ZGKc+iB8yI/WY0NNL2mxU4MKYnX9BQ1l5UHX+/7j/WHdHEz85Ww7yoKW6JVvO7poljSUpmBhmDEG
xsj5974yI+GNoyrexfbYelk+lx8jVRoQN8mPEOe3hWHio1/LnoFGQN9os2IiKai1zkyID8/HM9Q+
fOMsHU6eRtd+rCRJQwI2b1EqiZVR+ey04/ycWlV9DVNEl+5Pxd6EC+QsNEtKHDS41xNegYdQrBBC
TKg6OW4AiuUVbdG+fk+SNbCKhNQgjcjNMSfX0aAGFgoyQPyHc65k7zH0/mVXg+OlpfbqdpyYXt5s
CETSfbkR7p1hjFjT1OuuRnfhAREZzMZrvOruz9xNdiKi8HYQkDeOv20GqqBGZmVjq7scsMFfWknu
paEU8yulgYLYQKfq72eQRwds553TDVAuL30qDBDWt+q9CTmgoqPo4MZKZ35rVfQ5ToZZyedFr5XE
77TmqEa0H5GNQo2PwvYWdNeo9YBUGkQenDhpNqZQI+ZohOioLcDWk6A7mNfbFYmbB5UTIDOUT6jc
r1dkrlrpglO15qq9Kl0g4HUPc2sZB4f27dcjCv1GECtotVtbAwzdCcKIUjUkO7Kz9zjThZ6Gf+Db
EechYJyz5CSnUm6NA1Th7WSSeyFjh2ouoEwIaOvBWeGijMnCRuhqJTj3QZNcdVRZrnFi1dcxWMaD
u0Js3/V5SjydSg12uNzSxuauoAOfI87uAKXu8AXSral46LEf8x1lIikKqJ2WKE5jXY100/3tsXPI
ERqmCQrMuKrZ2zrRHOrSCLpacxFHCrywGy1kQAzVb1rsoGeAyqdQGZpz3k+jZ+TqdJZMSfsoG+B5
7/8SMcbtHLApyHhhg5Bsb07bbgD7hJAbug7KgMVkXUeurHQWrpvzUXK993lZV+CzSehQc9iEauNw
lNQACYmw74Scqja5jTJjampYw0lpu6PPuxvPYG4FBVm8T9fLqc00BSEaVXf1qVEwW8yZwN7Mnnq+
KpTZdj54Be9NJSASdibiy0gDbG6L3hxNXg0oOqS23J8UoQg4R/bg94p61KjfOwb+a0ZBskOrYxMq
RhnG1HCEdxsr7H2HLM7TCvvVSCuyG7xcKCSSv1Il3uyPcMT6Magbwx0h/Z5QEUZ4C4UgtwmSX9Zg
vU40gn6kSKboxbD/2RbqtncT0ABVK7RI3a5ta9KpRLlkaSFB/2zaxxaqt9sqhXlwBuwdddxTsgbT
gUq/uXmGKbhZ6pbVsSizlneXYrbGe40SxXzi1DCepcFE129K5enb/X23d/ZAICav4JqExS1+1x95
qhAbaqcOGnETl5mf93V8USTH+cxDt+LFUjieZFbjhwp1gIOzZ29bUKolq+GWxC1g81W1CRk4c2Sa
baTqzq3e1ac4LuOLEyK517fa4N0f6cti3B4xdH3Rc1BwKwPHsh5qkRlyasrIxumopKElGRYmzMmw
t/8a7cCsPTXP1AKlkMDMPVMLDfk0oyT3Vp6G8pvCg2466XlVIWw4FUrol1Nl8XCKOyQHp74UdtSG
IslciF1M+5JyM155yPK2VyD/KS5UdVEN7gwzn56zZKYfUWzSwxP1fyAcBjqTBcJcQ3UAb7hNogXg
iMIpTxBW1hZZ1pUR/euFz1tPMIWi1DRPmpN1foyaIqYaPaJ/jlm7KoW6U9bxHj2Yc3G2beYcSB/F
GsR62FDbreugQVyhJqqh+yLH32dNRzw9Nxv595gpLcZ7SdN/6hQAqSfdSAu0o2JN/Vwrs9ninxPr
30pbD2mTR01tXFL0H98bMZ5HJ5XKNtDkJqsXLJSt6iHMDQTdQNFk/+hjZR41MXeOVFrD4J5eVA54
DqyXTjIvuREhgepakj55ijNnnzC3CE+8umf//pTthTLoGINMoOcH9mYdSsv6qlJSXWPxAL3k89Gq
UdqF2yLrDsqzO2eOIAr9f6jNRVjo4pSLGZVh9Hg+q1X2bRHPoROPvig7dUU9XSejPFK63w1riIoT
D2S8wDaTqeshwioxI8xowGWnBluNGRolftAnueqrb44TS36gN0c+PDszS/cUayEKTWQZ2050RL1l
ivg9rtxo+TUt4/pUdXb9FKjy71d/Q24pHv3kcwLZuDlpUgpRzjKnOut7yr/jMGOdHb1u1JOhp87X
+7F2ruBVrE12MRUAjcNe5MhtJn8aUMX5UYm+9P0ou3OHSBSFE5JFDEfXq1KXS3vM1AqJDwTyQHHX
zse+xK87LoMjxtReKIWPpPIMFeyLzapMpilmM1PO6JWwexfmzejrcQt1Kiv+uj+onYVIOkEbhAYe
r8Mt7nTILezpo4BHzNyAe0LT4izZI1XdCpfrNKmVj/OUG9/vB937XsDbxLqgpcXTdz2TlA3sqOxj
3ZXjwfbSpMiQI83NL/ej7E0ir2ryCKq7fLPN96JQ2puYpwphh0b9HjbF35g5WR/NOv0XS52hkJug
QkUVa/O1NGsAozpMmltGQ/xcGhj/cLOGmHcvwevcyF4SM9GTw3yHo5hnyyZWJZQjMgciNEKFnQdw
vYMyvnyeskDz7k/f3kcihRZOhVDAadasP1I0K6NRj5yMSptM56UMo4vVBa/GOlKuE/xdWNdMEkt+
HaUqDHs0EcZwra75NSPx6jcWOD80OoVX/FBd/8WgRPkTwIp4bG4GZUrOrFd2T1WCauhT0be8sYLM
CuSDydtJ7BjW/+KItflHSinuG9jrxNFGWFpJqSy4uTsLwhhOhmGr7hwUCnfjUdQlJvclHaF1PEqI
KAXnC9s4tdTqFARt/HVAufRcR5b1HPTtoenU3vLgQUJ5x8CrjjfWOmKipG3SI9tMuz/Hx80oGrcI
ZfX17zg6aywQwWtBA2BzT872kI+q2ZI7Vblz6hb4AOGYKt5sHXKx9k5CwS+TqZZRrrppcilJkced
qrngmOInK6AOhxtS4xVzhKdWYL8ZneCf165GCiz4c1JphLGsbxkIidKplTKy+DPeB55jVOZHZdDs
z/ej3ALxSNsoxIHEF41huK/rT4UmsRrhJsWiB/Z/iSp0hSVKKrDW/fHJQi8a+jFzWtRB5eYjKUGJ
JgVisMmRTejtFPNDEM6kpszhBZFs/UP0vqG/3jDeIreGZ03S4q/gnPs3ZVejacSr7ywthn3Q3Lu9
BqgniQKkgNXCy9pseYqcbRaxGxEPGcKzPZgm82CjKJnF/cHpcrsLRSiQnZy7L6Wz9fiUODRR8iHU
XJqNqzmx4wZcpt6UdL9nKTiCju2F4+h0YO3hcMH2WIfrjIT+6MKmT4e+xp5SBfsTpdFJQQHgS9rn
0kFJ93bLG5Rv+GuEJhTGSeo6Ho4DUHRCHjI8tUKXPuZ4lSNbP/hee4sEZAa1qZfazbYKljQo5MFG
BHOCKe9bHsHjRRqTxJWXsXPjuLY9WHSFd3+P7AyNrhFCI4L7CGZiuzIpm3cwtPlyUji+ydQs8p2B
Y+d+lJ2lyPvTpm1PH5LO3ybv0WvLzLuMKDQ/wdziHXCKdbN9hwhY+up3DTmPqKLw/6Wguu29jdSi
BjNnz6uJHHhkXMnJjuzFc5aqdBUdt5rJCI9YyjsL0qRhL5pVLJGbhl9RL7FeFdx6kd5/V9LQfqSn
VXyVpFE62UGePtyfTvFR1g9rQZ0Fc0GLip7mFtBrGTlN2mVGH8yex/d6Mk4+/GNcQXSe1VldjcJr
KH+cMCb+aEfqkZLj7deEK0Eigf01DUCme70dMtTLZWe2QOrn4Si02+XaK+DK+Us5h/1BpWg3mKhh
8EFNmNibJ04+LpPcLwXk4Bo9rzqe9admmc0LD1blcn9abwkRL07bL2x6KqjoNqwHVkiWmpX9nHvR
mA1wgYbJl9kSPuL785uwm9InY0IbaYoMOMLS9KQPdvP+/m+43Y/EpWElLixEZbZwA/A0kqktiOSg
zTs9yAh7+2G8ROd/EUXcu2Sf5IK6mPQ/sjQe5qzRzM69kYrVNSblBU+hHbn63u4KkbnArBGFPmHV
t46idc0kpQUFNa2l4q3Fy/CgdkP4GJvjjKZ32bUHH3Bv8jjDNPImQ/hYbgKGeotwMvABb6m15mOn
pObzUNntqy87oaFqgrGiN8xi2UxenliI3i7Y5tVpql+jCTWAbCknNNCm/NQp4VG823thHW9z280l
TWWIKoVnzdJzBjLqK/XY+RrjDgKD00YRP3IONt3Nl4NhTPtLQOmo3t2wJeSg6Ks8RAJ2Uhv9NCQ9
LjS61Vx1AUJX4vIIwX+zyYkHO4CClDDivZFZs6JiwedkYKVIUXyOmorejwacgV/ZHVx4Lx2e1eEp
Ymmik8AigUq9SQonjscSdd/ca5sBdx0dP5tvrKXpnbX0A5J2cV7Qd5szd857x68rR/spx4man5pU
Tp66JVK/LKqG1uicoJObYsqOEthAa1kv8p+ogPD787z8Oudae1XMZv5ANXtAyk2rp5NUNgftyt2Z
wz4V4gM3LA3T9R4rKrSfJ7YTNk6T+TTKVu8bA88fGx/eg0Vxsw7FxBEGPIZQHt0CEfrJ0qaRZ7iX
mfMPY7SLn2OQz5ci6SIA9HWbDK6exUeKeHtRBS4MZiT/3nACCycip8TbwyslZfadZaqgQhjSKUBC
55x3dGYjrML9++fj3qwKK05eq3QnQGyuZ3VJkz6oTSnjeYdAWZOos9eOUUvJ8ND1cDcUPR8QZmgM
8uBbhxqXdrZCQAJeBwLsZERG7abxGHgRhfCDLGxvV6O0h+A7MAFRhFqHiuxw1Edbz7xuzO2LRWPN
G4xu8KU0is6akwf/uT+Lt/cpK0YAGHXYCKhDbAEY0iQ6e2BXPGUKsd9ScBE6A3nOHvtGKp/GcGnf
SFPSotObln/FTqP6lpyUBzfqzgIiCugPaGz0IbZaLk4OZrAs7NRrh9jymlgrvQVvvJOBKsZbJ3Bq
hNP14iDozlfl6CQnpMLOxbfVnm/zDu6irace2oZYjiTB+HlRrJZODGCJ+7O8G4piFehNqB7kZeuv
WhdQmOeRUGEjh5e2zcLzYKv929ZostcfNoB2hNqoYD7d9OnjXBt0TE0INdTOqQwW+yzV9YSNSXNU
/7hJccl+hMgdAF8En3nCrUcV5onAKQUpmjC548lhalwqBMxdY3Cc36ZRT/6gIKnaCNACKlNHz6K9
SQWiLbS7eEpQpFiHr8mITJmHuddESnYaeglF10rGhAgrn4NKz86uBFwK9kE0CzgENif4YiVRjfdv
5i3aIEMma6pPWbBYTG9TXJVcyy7318vefqCISvZngm6hDLMemtZTLzHTCROgUK0ec8uo/bJSizMS
QPTTlDw/JVFSHxw9YhCbSxeR8P8F3Vy6MSW6oUFd05sCDUGuPs/mT3C8zUtZpNZDiu3a2UktpTxN
upp+vz/g3diUtoBfgKgGJrkesK1MczeoC8+VqdPeLIXcncgMDVduMexpiv5n6hTKYz+ZR8i9vUVE
GVnI5KLkCuRkHdiZi8KW4jjz5G4JrzNv3y/wcEOX4+oIBrobimzt5ZoUCk7rUBS5MuzeigxygfJh
yWXrUzlY8Jd7OTioUuxF0hxwsrxNhJb/ZlBM2qRD3Es94HWxu7SL5I8TyMxksprz6z8c/FFY8CR7
QBI3O6OgRpiYMscN2qHFw5wnTX1ysvxjXTfSRasgMHNJSm6kNtOX+5H3bi7qkmjAEh6HelkcT388
kECdols4Gpx0i6R4QZepLiz86H05yNapb6Y5OuFJ+XWoo7I5qaKzPkiGfZCq7u1UeudwrTgWuLU3
45+DOBV1k9Tr9MR56NUI8T69iNw6K34qdqh5tHWOFN5unlCcuwJsQueIvJ+RrwdexWo+hNVMzBgm
6KS3/QdkgOyDgtreloSegpKRqGNA/1xH6fJwnqLWSTle++ldofM97XkKztyWP6zAqBa37qzq7Yxr
4NFO2btY4OvB7qK7wx22GeBYYMuVYhDq6YPaVK7exaM/tWl4NYy0+Zp0lf3TdsIpOjV2PrvtYstH
bg17Bz6vR5R9hdoHWclm8H1aR6iSpp7JJefyfAYrEvWJN8pUb5JCPzIc3tux4gYlewdPTZV/HS/O
THqpEvGMxMhce3YWT6nN5Bw5TXawY/eGBhGIRz/VIbbtJlTSTFYblxppjxOrJ6e0TVj9QXvNcEr3
x3bRD9bR7dA4X4WqJy00qovbrr6pN8oShGHqDdP4MWza/rGTSTQzED3v758Ie5GAZIhBoZxELXg9
iZnQ+3L0NvXypOovI77EHiB5kNLNoB9s+9u2hUB+8A+daXFjbs89py10isE5GasUT9+x/hzqk07X
OD417bh8munw/TVOGTaKTh+fY9PoURwrTAxyU37QOJYHp+HtOcSPEcKpHInwMLeYwkyWLL1bUs5h
Kc4+l4Uxpm5mtPrVHClXnYK8ar+EfVWEB0nDblwqLEgQ28AOti3fXqX/jyVi6iGM+nuS8O4DhWA9
oXiEjpNezF7eG9qn139n2BsYFQg9wBu0vUMfTM/rMvX0UclgDY7p2UpG+XnW8Nj4F6G41ZDN4xTg
nbReUsvYh/ylfOYGgOPZsOOFHVObmJs0R6ZUt/tSBbaBpg43tkD3b46cFk1SAyfC1Bt1FafeFNp7
R47r1WEoX4GfqQ+vH5q4tQDbgAwFvbkeWhObvVpkNbulMN5FdlO63OXF2e6i5SDS3sh4KLA6BF7z
5r6aC1paMNZSihKxkCoqKhx78xD35bj91GVjcYCpu70fBVyErBlGBq/K7UfT1TmUrNJKPFOp6/Ng
Se272m7UD6+fPxAwwgZA0Nq33XpFLanx51XioXIKsk1STN9IaXX1nDn+/VB7A/ozlDj4/sh0iljv
CrxJKSUCPXiXdkFyQdl7+BdbmXcUTUgg/XDXNzn4xFWo4O+ZoCGWTm+corOfgwaVUWOYgl9WAdm5
6sojcuHO2hDWIzJCLJxbbOf10MK2yGWu+9iji/ZXEFC6AShg4Y0B32wO5KMm785MvmhvAy/l0Y/S
zDpcgEiVXaJzgiJA3Z7byJzeI375OjM0cDDgyl4KYWT7eI5sF2DjqLke1UTp8wqXUykJSrdGaPjH
FEnTW+CmRx2JnZsPagJ1BTJRdtq2FoYgn01ETazFqXEhfxmuGUXWaU4OFUj2QnHhUVignsnttzmm
qqlJw7Tjg2VB3niYQbTnueCyAUty1MPau2RFHRNKFbkK2e7mxaRFKbxvDl0vGwP5hKWJ8lsJJL04
BbEQWsmEgwyuBV40OfIlHHPVRQwluxR9gYtzbvY/72/DvaELhILMMuVptW096bDOR0NqYsTapRiz
6Cx45tBDrkgOj6CQO9cqdvWkvlCa0QPaEmtaDLHMfKliKKogMDWrbs5p1YO7juJmQK1ICUAhOcv1
tQMUFDYuVOS6eWHcFB9V2ni2nMK7amLHV6e+OaUTB4KRxMnBE/V232sQioGKwYKnE7w1fwDVb1Vy
GsdePo0Zgvv14ANew8OlhN/vKMjs3h/a7cYHyQcHHniAuGK37zT4wUDGOoT2F0TjvlLrzX1og9Ll
fpTbFYKKksVbic1Bi3kL5+hTHIlhuEfe1I2al9dJjWxWi/UOpjCn+6H2BgR3lYcZ8lW3Ku5jgfZc
oUihR8YugYCDmTxS5vfuRxG7eV0TIgJVYQjorEJW8/q8RIKUtuAQTV6BOtUHuXGSs2kgQdXwNsQ6
21BOVigVH1ocyl+/QLjEqS6SDYmW0+aZAt/cmhycZD1uYCxeOqc/t1o7/10sCTYSRTofrP2dBUk2
JJgOooMCAWE9UsyYgtboiBc0+QycqszcXO7DB0et54uZweE9+IC3W5zHA5ke/VdF6MVsXytVh9RQ
TobcJnVwqaDronm6qG4Qo0NPs0p/1OI+OUha9oJCUuUM42WP3phYwH9kEkOqkZlP0+TBly98Ne0t
32rxvlLMXnoy1bD8EON3dpBY7OwKcML/Cyqm/o+gstqAkQAAQSfUDNyyXuw3NKFGt+my8OP99bo7
PtJ0RP/ZGTec5C7NmnGoWK+Y5c6/FGXETsOOpeIcq7PktTlLqSitVxPIeAfCRWTLU4tG8XXzKXXk
hcopyiYvNWCs0HWbvQl58kdyUIf6nmG//pghHikavgLiIb/5ilW/OJhpFZOXWHPtkup0vo4gpTta
iXW+P6E7BwBPuxdNQPpe3EXrbxcEUjuUfTV5Lb2bNwsqC/9H2nntOm5safiJCDCHW4qSdujdOfqG
cGTOLKann6/6YqZJESJ2z4GPYcBGl4qVVvjDuQ0NWEdpmmraA6o4yjXU1PKlMsbwYOydK472nuyG
UYahKLLZN5k+paLxlpH3bvzU9d78bmrM9PP9Ce5sTnyVIR+j1ESssS2HEDVpJcauYyBiQ6otiuTK
814HWTI3B3nJzuaE70fPUl5syA5swhkvybK58rg93ZLufJsNCxVJtXwqLPp9eZ12X5ViyA8G3Zkf
IgeU8OQ9qvHgrhdwVpWF0kwyBrY3eX5c5mqA7Hr3kDpj59//lHI91o8FZG6Y4jDUKb+grLAeyra6
UPNG2P7syOQPBSDcyYQx9ZEqXhGkFP4PKku744HYBIkD+Ijqx3q8GcRFPbbEQ+ZsuU9FPiUvcR7V
UI6nqPir8URxMODthmSC9GalZBtJ87bj1LlxM07aMgRai2lKhG/OcwI57+Al2hkFEToJMJLiQACM
19OK4yUz9EYRARs2f5AwiCeMi8qDS3nn41G0gc0IFIdduS0YLYPRCY1XNRhiYzSIqMfhGo5R9k1p
RfK8aG14UAXYmZZkTEmhCOpTvLPraVXWWCU0dUXgVaZ6rZ1BOcfHPPvbM0bYSiMCqRw5zha1vLh6
1nj2IoLe6pL3UduHT0o7J9zMo0Y5WTjvkTJpD1Zs71siQEGYgqyTTC3XU0sSRRCvWAJMU+H+hQxw
foqgyTzEMyrc6TAdCd7cnmkyMOqOUq8TrsAWqtl5DfSvuhjwhyqmsx4nzVNrsmGo3h7BeHdWjf4K
SCrqbdAytwTiWaTe0vUlW74cmqcmNbRrFpOS3L85dibEKQYOJqWemdNmyy9WqrSuxoSmMM/f62nb
n1OzwnUwPtJZvR0JvAhYa+lASmK1vTNoVsVOn1bEIq7avjM71frsFcWi+8nYePHBtG6FiSS35+cq
oZvMFbx5PRHeGhLc9KZAJHE1IA1eAtcHhxe9n6Kk+zeMRwpUqhmV/1hENGj9zImFklSZqiSwtWrl
fohX8d8FnsqAIbrF+Gcc5/lvxe2Sz3NsDn8TtSJUpDUooj3MFJgNPx91YwnuL8/toYIMSHkBrQwp
mrHFiAzwHDIjSvogiajW+PFUVF8ymkaRX6BV4qO4Dh3LGw9O1a32AQE5tSHoBSi1suE3T5fHfdsV
cd0HA1Svb1O4KEggD9ainWsh5v6aiNG+mNJ199KOsM/tOTT+U5y2tv0li03v4AK7PeVocJM5SgAH
gutbB+8phgMw0l9AiLxLnjvy5PMc5fnJGLL+OUuc6OC12RuPjjSYERrj7Fh5NH8Jm03c3zMt7Qm9
Cks/FYjknr0GIm4MctIX2GkdvAi3R50iNw7l5CRcLzfPaTfQVMkrosrESRqQDi3nr8yOYuW9UeRF
Sb+WjjsX9XpW2IIC0gaKGQxl6l0rjHEvNKTagx17e8ylJpEUN+S5JhrZhAbD0mpVhOlsEOlucqbq
1n4wwybzVU7gq7EhcigiVMSbaQNvEQTpDJQ99xqCf8zGfGspxj8KB4tWAvLpwQ6r6Ov9w7g3NXQq
0F5C91LKpK8/YI3eGswmouLanNxTi0J56utl1fmpYed/v34sGYaw/SjdU7BZj9UptWDDIFI1d2b8
zNsXnik9ZS+DMpdHdlM7lwwbgkhVmjgRJmzm1U5TyU0QkbqpQn1QJs/xQz2u/BoI0mMzW9NJJ0k/
35/gDogAORNCY4SpeRbcLQgs1JrJ61V5Q0+NAKuYxJ+KbBSnuOR8ubMlHmZUwh51bONOXaMul24e
tO/3f8TekUDNGYARiD+6v5vNOnmRtyw5KyoagXrfKGVIeApG96/74+ztHMJkNLskWQ2tvPVqurnj
CKS6yD8WSsUFDUU/r90aR9l6Oviue3cXokOMwyNLkroZik7CPCpziLoZ59BPkZO71CmyBqnbPtvZ
OPy4PzO5D9eZh4wp0YyRYZ8BkHA9s2XKEtxkZZZaWhpOokA1ReLVjT8si/Yw9xgWx7Hw/MFYjrTW
dratjMDIP7gBmPEm9gOmoelFmxFQREsGhdLIkY9IAA0Yeq98p1dY+pNTT9f7E95ZytWom+9r5NG8
LCMVBwMhoIfMzednLYqmU+2JI3GX/QnKOrRUEWXbrL8tk1YadeZ+m9QouUymPYNpqShuCJ5jTNXH
ZzfTjnwv5B+6XVAJSAVUTG/d2gImnbCaUOjQkP/LVBsUXBu9DcflCJi9s0vpw3OTElyRKmxVSnmk
zNC2qBbFOqbliRd97/PU+ZgvTngp4vDo/P2kEG5nRbGPyjfxFEaJ8lP/8qIjaBAufQVcxu7c4p0V
5+JxiEITHHFSvdWmSfmnn9s+0Dune0ImuvqIGyvhIIKB6YlbIvuYDEv8QQ/tf6LYDE/EHd1/9F2p
xObWjGNcJI46j3sHC1Yd6RpNcPy/NlXRMBrRKax5R/V4kXpTKIbnLUDLCsBRgLpzdY5EuZzp8SsH
z+rttqPczK2ocjfTBdluu9HurT5zHFSt1DqZ/cbN6g9qqTajT/E+ea8ts6s9Cqg/0cHAt0eL0oxK
Jkd5FMvQLaJhGAzgIzOF4H627cvSN94zmX7uL0MYvvqWZCjJ6UPqmY7SVsba7tXQniaurXRWSri9
zlAHSjva7yylajo/64wjFaPdycmcEaAIQJmtOLmqNC1qLoJHtrfGIEk8+1LgruEneqs93L+ibrcO
k6PHiqIP8HI2z2azh0JPzZKtU/SOeen1Jfs3U0r3HW6+3bkeIP5ZPaRQVc2OFNhvjzUjc1nRqKOQ
Qh1lPbIRGU1je8kUzPUynbxsCt9UBY9dHI6IH5RZ3X66P9XdAfFhoo1N9Qv46npAAtlm9hIZObtO
8+xA5/PzKq1ORTvplzgBKHx/PPmcre8RFx1Rulk0LGQ2u/m0kakJM6y5kgu80p+S1hifPA1xnhlT
qADdpvxTBbDjWg314ptL++erRzcdWVs3+AF0SzZJbaTnjaA/SDZom/SYo4QCrm8ULleY1/anDK7H
BbpZ+ZImoj9renOEYNvZxKsfsH1yx0bRitHpg76hoUerBDxJXwxvOms6Ij3dvkPEFbSx+L2AW+lE
r1d20jLHK7xSBFhidwHqkMiCuP0RKmFvQtx2HEiqiujEbjfsOFp2PTQiaGza9+HMRTOHArt4TIFO
9xdvZ6vKLihtCiIWKcG+nlDCv6w1U4hAzXBSDTUz88sR2cJ6LtRTrBwKTO1NDVohsQMzI+zbRGZD
2U61VasisLKofHAVLtK4r5aXGtTmwdRudaoptpCDINpBTxC/qs2+6DOlEgBNqDAW86ASgNHP9rNZ
cf6iveUtPhbB1gUz5rm8zrqK2XiMJM87V8RWQddNIDwEckITZ6rN1adsDu03dURGcL2/AntbiiIC
bWIeVSrl8ov9EgTQfaMmlPci0JO+fYjMsgn6STUOyv47xRMCRHy74PyDCqRYvR5mGtzIazSdha7q
7tJ2Fa51CkXduk3x6y1L/OL0Wlww0Zk4sqp7chHPfYK11R4sy86O44cQO1ByIxXYPjnNDBNX5OyA
SuQI58GUtXx03OwT+a0BZTFyXp3m8LzZfF3yAILWbWM11pOhLtJoDKY4EY+OO1CyHAZkMqxQOZjb
zkUMdwAIOrcEueO246EWFbi8eRyC0jawJYAm9rikRRrgO9IHsAsTaAXq8NAs8RIYeNYdDL9zuCh1
U5JjbJnPbTa8sGHTJpVLwyWJ1Cc3N/4qsOL5OrSHZ2tn05LIgYPkcFEM3iKyG7OuSzUJEXIua4OW
ced+ijCWPOj5784HrDl1ZtyUaAqv96zV5CaROMKC7VQsT+kyjuc4TzTqpkp98Ol2ohMKNqhhQHkB
570NvRrHKwuaMENg2XHxRSxd+ZSHnvFR0zPdH2qMqspEm/yiN19fmgLnTT2F4pQG2s7bnH9HYUcB
Oh/Q+Gi0ANYNIW5Tpec57o2DOGH3EoAGIlVjQPRw4a8/qDk7oustmn9t71Fo1oroWpRpdZ6y+FNf
Wdn7wdL7N1xERTDYS+YLz62uYlRfz2qkiokqH1kk/7tRdNWE6zZulY9BNaOV5+dLR8tJ1fLpW1ya
YKbjGTmx+9fsTv4AIBoKMURK2rvG5myYs27nS0pf12v6hKb/YGBTZTvP7oznzoQf2UkJ0Y+6P+je
MZELSy8c8WVS5vX3nmETCt0SfG/SJj+3J+WjMVfp+/uj7B0TAmq5gYjAIJOvR3FSI7HMFk88o4+s
cxgOlY+YXfN20qsjkvnuV2Tf8I5QMgLbsB7Ki+ZU4PM1BHgeI6eohbBsEzFUZ9Qh/0Xla/iSq+ZR
8r83Px4swBTsGJfHaz2oWWiWsKtqDNDmmNiUoqsCVdj6W5FbR9YLexOk2q2yO2WrYdu6y9sl1Md4
5srRhth9tK0+ST42bqhaX4xJvlJRhWaupY/5UXNo710EgEoxgCuN12MTWo7LbJo9WgtBraJRHxG7
B/XQiYtItPEMrPBIpONovE3YHmrhZNQp4yV1nwZqM8TnvGmrizp77iUajCOVsb1VhNACmJC/yeVc
r6KUFBrEXA2BAoztGwZ8eGaL0MQkoK2Sg1bJ0VibbWpMKABkOkgAUCj6eZwt76mcqYRVc3wE098d
ioIx3WUkq+girqcV9UaDXiQYAKMurC89YrKneCjU86TYr6fx0eQFtEHvTabS20pENnjKWOnszUpp
vStqd+5VbwECeByPy/0rZe/iQhIHu0QJf6O7sJ4VD5BbWvowBHCpTO1c8j0HSUQ4upX3NiFJALsd
hSbw15urK84Syu2mS1Rq2skHU8ltWgtW+lQ7ZtQhKrwcne+95ZJWrtAhSVnhPK0n5mIbj2ZNBGaW
CO2i2sK8NCXmbOEk9IOCx+5QEuKAhesOV4TmblTqS0igq87lOcNC9DMbQ1AKsNKDofaWC4AufRLK
oySMm8/Yhq6OK3AyBF44dI8lKd0nRTn0LNidEHBym2eU1u8Wr4RI1+LGKAkFFUSKa2oXuGHZg6j8
pKqzgzdt7x4GaPa/Y23WqTcqw00dMAwIDuTXvsJROiun9E/yueratJ17SWGX/caup2mH0AIIc8qc
Mkj8JRXL07pvRMoVRUWj+rfQWkhcUe+GB1HB7nf8ycSV3GYQN+thrDxPRTmy6SE5p+mjlkfmkxuZ
HGIRLk1w/yTvDgYVS8I1JAx586y0oLyqaK7JCYbODH2jtuKnuW+V+Wpq3PL+b4wGKgC9SmSKMOle
T01Dw0odsvQnEqV6a4cjHiGT8RTlh/Jde/Pi22FsA+xJsgLWI4Va6mgKNDvgQ3kUqEvYPmIM8iUe
KuUgC9lLDcg9SCFJ0ZGa34Qf9tK0dpnwBWs8rr4pE+ICTqVnUgs7OQ99r/rlpOSnZcq/3f+Y2t7t
KENkrBuRveHUrecY2Z6SFSNZ1pCM+bOKgxrGEnN1TcWA6rtQrGtemNP7ph6S70gohc+tnqJljn53
dq7iqrvaaWT8oYaisN/kdlz+K4xh/u/+j9z9jbIlwB2OWsh2M6NIXqeax/tHehtCshyTh9K2uwvm
luKNN6RHRiZ749GiAW8BcFL2IdbfxCohqDYOL1MZeojWcklc7G5G7F8HBYGn1xG5em+fSZAL4S4Y
BaCn6/H6Ukt4Tybe92xGVay002+mlEavevd3MkGYhXTQZAKKCuZ6KM5vTKeSqdlNijsDRlDtN1S2
BzQga5xFTvcXbm9i8r1wkQWC5rVtqESYzVrtrA3csHr5UNlu81DqCaKCBeoH94faWzPQcDL5Ar8C
7nQ9sWFw4sgcqRAPspUf6dhaT6U5k05HGV7b3pD/cX/A3bnRayBv5kuS624GNJveNZJUoGJmKo9R
riMSXQ7xwkntw4OXau/t9bhZJW2FlHZ7wZLRO9VsMlY1mMPHLLN7JSAnHJyD9doZRzZcoZBBZaQf
tXmcHL2bywIZ28AajfjRKubmnIdN8eP+l9sdBUgAvU6SrZtGK8yeYiiihGpk0XXVZahi/TFK9NG7
/v/G2ex1yjggFHkHA0Bakz+7Uw2IK04Oenc/efKbzgiVZkqeEktBJLvZeZbpJYOGNWxQ60Y8P9l5
NWm4DuRcS0OTZ9/VPqn+HOeqFQ9GlWtkJCKGdW+CL/kTiyvdOKuz1T1qaqTEQUHLWfhlkjuQCHSn
/6MtNU3xVSNOPvVJmeuBKJHb4lLKy+jt0GYl/10+G4M/hKWxnAR82oxaQ2o+uh35xLmtsuVzO+dt
eBAP7hw4SftDLYashNLZps4zWh30yQFz37BEJtctkvlTW0Xugzp64A07rbu8fjWJCdk3P2Hl2y5C
FpamV6MLESCQmxb+OKqt7/R1fZQj70SF1Odg2BJPUxXblh/0rinSoVbp9LQthDQd9D8hmxpg1dFf
lJpwpic3OtiqO5eJZFfQfKYKSZK3eQEWuoqL0fMxVbQ9HsZ0yj52daH58ATMg3XbO31Sz5KmD8oI
hKLre0vklFYwxu7ZrplFFazIvhn0hA8Cmr1RZCNA6nNKVp/cPb+EubWiD7oSlTTsGlX5DsZ0RFSZ
Enlwf1PsVRtl7ELbXip984iux7G8PjM73e1RpU6EGtjuFL0f8ijJT2WZ2H833Qgnhlg+Gl/Gtuw/
4ec+/5XatqKdTS3D/uT+79lbR2I4ajsYH8FH2BwKsIt1CoCUK8eggLVEmv4ANva/UuuPQNJ7I6EL
B3ZLcizgyq0n3ozqpIYLpukuZbEfg0anC6nZbPLDDrLq/VntHQm5liQS1MdgGa/HyqYoyztD6QKt
UxztRY8cB1jjkCrVyUTiNvvopYqb+4gATn/dH1n+ydu7lToqtwxtFR6LTXQ6d3nbafjeBrGl4j4y
9zk2PHj2vAPPbJ9gqM+/sYA0QyHbOjRGoc2vpxpbimsqykAYkeuZrziKg8Qycv+1rdcHe3d3bgSY
kshPSW4rvpDjgm1mo9UHVW/2j86Y26fQiofrYNfi0ZJayPe/5e6OAdKLIhyoAfod66m1lIaJbLlj
zG4In+NKMXDW8bQnI9aOOh17U6O5LO3SqSQBpVkPNaBZ1A8oCATOZMYPM9nhqYFf/BSlqfK3wvgH
ccvuNQBoC91vIkD4vfIH/XLdEP2NqJ3Chijo9JyKQbiI40/Tcz2VS+SPRTd9KRdz/ttycO7zDTGl
V1q10QfbyMqj07L3nX/9LZuTSaWuMyMq8sHAt0EyHxYn4sEW0ihx9BvPBnceUJefGgpbEEgcG0Nj
DxBqUG8Tp8QsNZCcaXdp2sk83989exc6usDyEEpHsO1zr6ljimAauXA8K9kp0/XxDUVY9fv9Ufb6
6aCnpTADpRUJidospGu23aRMAkps5djndNTmi5FIdXq1hHdsu+Mby0irN3EJRq9rrHn2KX9N/aXN
hDM/CIouVwDg1ecytKzHnvz5IBT/CYHfXklAZoENIwDKHt881TpCiiWKYwJ2Wdv/Wy2p82Kq8zxd
S84xnNoOm+QiczoOch26b6Pc7P+OTSO7YMeb/pnUhlbgUul2ddDWY3mwSnt7jyYmmaTGIpFPrj9f
WSMdpFEDB5TaOsmpGUP3AbSm9UcH4/bgPtk75FIrgFyB1w7E5HqsNhVIQEyzCJJhnD5l2JacSjcM
sQxTFr9JEvPD/b2xMzeITuCIkSaAErc941WsxB09FXRXudxMIuDR6DBJI4yDPYBE/sH0ZK6zWWc0
oyF6c6fQrd2yUE2UXsfBhYWUhq7p2wJZ9dIcHX9s6vIFnK9+STL1hz6N3UFCsTtPDhoflpLajf6P
01UwR3OISVQnx8DU0/TqZsDu1cE9El/4GY/cTBLYIa+rtKHYNoZLOEuzoTWc6tJIHppZ6H7p1ML3
UjyOld51TlrYjR8ihftEGRNMB4z51d5OjCxtY4F9QC/Dim+9j4YQvFPc0/ESwtNQH7P/FKIrzx3a
FwdLuj9dcjRwGtKPYuvB67hpAx6f4uuwaMo7q4ysj5C/3CdvTB2sG9rMX5bZCQo05H3HmJ2zm4ZH
z8NOMEUY9b+/YQtvdeFukH+gI1/rXft9UmlF2xiNfELooHwap8T70KVF9vqgn2CUljTHhsRme1a7
0IuVogA0MnTD6CO1oT+HxKkHo+zcCJLUQKOK6oE0clmvZIQ6a5/bjKJh5/A5itMqPTVm77xdxlk9
hzGlmYMV3XmVIP3KZirFLNnlX4+oqkknwk7lY5rxDLVZi4lD+94YX1/sWY2zCWjgCsaYKVOBpO9R
X8apCM9NDd5mLMbmQP5rd0o62B5cTMgGtxEo5pv5sDiCpWqqEXdzTJLMJjkqce7tQoRXkZVhK+Iu
sqle2UbTqnXKUgmTuD7SQxnsmtNZzG0TxG21PBSzfcTD2rvZiHOp0kGgRg9iM6hrV8h0Cr6ip1bl
kzqjZN1b+JHhnhAfRIS7W1FWCgA5S6P2zSutLYAl+p5ulV0hgl7ipKz5i8v1BkwuD6Ky6z69/nWS
bXWE6qX1xbbpN7oISEcT8ZHRGDDP04WeqeJEX+wuz66/MxSxGBkKeOMtG0ubF1eZZSdO67IMwu9c
BY2bumenMo4Y23srhpcVEuv8n9q0fCR/iavNFgl5TZGXVVM1X0WzRH/g5WG9GUst/Hx/Vnv7Xobu
khyOMsn2vSVx7x0xyiaSmrqf4U7nXxVECw72xe6EqHuRxqIKR6K+nlCvKlBLeh48ynbKBVuPxh+z
tn4YS/XotdnbgrBJgCwj8gAUaXM3RdiTTJrLO17nAp8lDKYf8jbNPi+GaC/oc4UHF8fekQYcwKSk
eA2fcT21Fg56hE0ByYA5NUEtVO9dHE2T71LmOCexEePau4R/3V+1ve/Jepk/SVAELJtzZqdKXU+Y
owRRkbmf4fePmIOL+jkckVK/P9ReQPbLUNsMhGQ5a7Ka2orqxsV0SeJEeZtXjlL7NtaaJ6e3ipfJ
KQFFct15wf3B9xaTdxMNU2IHauSbfbPUaWLWCqBsaRr0Qnr5LrdaNVD1eXlJ9PjIg33vMADlglIg
SzuA2ddrqWOZiBzsCAbcVMNLa1rTRenUIz2n3cUjlZNcMm7KbfTX4O3UFBk1JCtZojO2aOV5jOuG
0nTYHZy7vc3JppTCdBQfQJGtJxSHKDjh/MXmXMQMPGeez2meln7fWvrFyAw8PWKEqe8v2u5XBLNG
f4SrGbzsetBML/Q06igOgtrLrnWPCQUkkKOW2t4o3MPsfQqRAD42WyNE/sOwk5x2xlTUzw7u5y9z
Hxbn+3PZWytiVhRLwJuTG8sN+stNPC1wcK2B3Z+i0PktScvJh8YzR76T2b8TVUluGvRQnhftBhOL
9H4ubCoYTu1al9SqCrg07hHPa+9IEZByPRrQmIlC1jOStu5pLFQoQUrfo7NuymjAKq51kRWPjlNF
B0d4r0hEKABYRuIUGHPzmNHEU8FcQJvEPxl4ZrJ411xJ7DemssTnMQS4byy1dWmWVPH7zC7xqjPD
66LPR2byezOnvyzNPRCIo3G0nnk/DqOeOyPJnWmJfwwzT08FKBe8zzCh0KLU/PH6vYOamfQRweoY
HsB6PHWuw7CwB8bLK+WFKDw7hY2bfHRTKAH3h9o7DPRDJWoCBYVbP/UknF1vhMkWT613ibwu+zLi
p/obERASVIRayAYSTW4mpOV5bGgT5Kc61BW/1NIomBWXEFbxfoO9BhkH9ho7B+LTNqepWm5EfL7h
y9l96KdWWPmNFg6f83mcD3omO3ckjQO65SB2EPHcltm7rKMe5kkhsdiyL0balf6c1+MFjbQWJoPj
nmjGHokU7ryq0uSTHArNfmlKsN4bQyiS3NV6OoqGkv6hp67xULWDOBldm/03G+0CNTT54IXCODDk
27nQaOYBMqSnTfq/7Z/XgB7o4cEIHJQE8hYyW6cqresT+dyfr9yTVIwk31ESdEzJzltP0R6wT0+S
mIJbnHenuQMfUNFr/Xh/lJtDLUfheWPlgCXRA1qPEmdNSdE+Z5RBjE82qJq3JU4hF0LEj/GgvFri
XA6HIgPMczYMSdx6uCg3xnaokzqoYte9KqpoA2UwU3xaNeO1pw0ODQECGlTcIDwK22BkpnEZVn0d
NN4knkyvWIJuTotnxLaOwnP5R63qUVIikC8Ck4rMFC3S9azUPiqcIiIEQRQNkRcxj/gWluklgTJ0
DUH3+si3NI815W5/9KZXS/nJ4ckM0UCFP0aVcT18gbpXlXRgfgr0js6Uy5qPdSHppARkQVs29Lta
ftL9jXNzEOSg9Egldp+3YDvnWm1xFSuiJpB2R6cOHvqlUrD2NJIwuvzGUGTegNkogrN91vOzF97c
zjLqwFmc5dqlOpeLTchet8588BDcXGbMiugBqUnK5NKTZz2UtK+ywXTUgepFslNvhN0PPS7F5Ee1
qXyojN76ACUj/nJ/hjfvjxz2J0xA5pKgYtfDNvyUdoy0Opi0CpGCmUcviar+N76jnJYOaxvZmu1Z
H60pIgFmn5RDX14NS9EDN3E1vx8j7/wbE5LQAK4w6qRbT9todhTPDJmQrjr1R6PgkFJTs9Ebuj/O
3i6k6gR+k9cO2fTN9TX21Lvj3KzR90qKs9uk/03CA48yeEedpL2RJDEPzT4mREF/vUTIDHsKxZIq
sLXFfXDBqvhN6qlvhtSqX/vGsBvoWLFGwB0kYHQ9VMS7p4wO9RGrTkZcnEf16i4Tj2ln5o/3v9/O
9U8zBI47mwJ+zJZiyRZIqGRPZRBVtmj8bs7V9EUnyHsEe+AOUrUiKw7WbG9MWgQgvaQE8E1fHoM4
I2GGeKB2Y3JO8Fny025afA0f7WvpukfN8b0z/et4m1hhykNWc8Ae1BIar3XdK6d00udHV4QGGg1x
fK2b7EjrSG6H7ZNARYPdr/Hk3diUlLzXVqc2ZaArZXmmNK6ecgorz9Pk2lKFGyhQrjqEmm50MiZb
Pzh/t3OGSSo9RMgiob87mzk7idXadcs9VqI49phHixGMPayPIcr7T2o2No+OzoG5v5luj4ikr1Ju
IFOGSbdVwPN0UCvNgDIDfzfoSZTK00Q64etIQ7z6KmPP8helDbSWGG59RERFgMaOlvbfk/W1G6bZ
n6yw+FS0Tn1wRG5bp7AvNNgltPBAWMBEXo+VWnauLMwMOObSJ/hNdG7ql0qV/cinsoITiFswQIEi
6k9i0roXAOc8uRnkM50XK0p+hF5mFr5TL/WHtomLT/e/+u3bQX5NgMiVAQHG3R7hZqiohpg2n0Ix
0k8pxbqTiufKl/uj3B5aOk+AI1C4plqAvNT6I2Ac2eexS4iTqjpU8USx/MgZvM8iq7/rY+8edBP3
JsWApOwUDQBPy632S91gme3WbKh4Bq7dm5cWFnjzDpNy+0jkcG9akkYL4xMFk5tq5zSY5cLmacBo
N2iQ9XGe+QBNI7/0uuhtJ5SjCv+tsg27iXwesW7AQWzfzc5F1kmlBMfOddM4epzgBr/1SAw/9wr0
G8wba/OzM4cwCMPB6V5C4Ykfme11QZh51be0dO3nro/cZ3UoyekMrxkf6yY2cdNNo495rSV0sZpD
EI7c4uvbjB+Nga6s0SLtsKV/OCFJs2EmLSTcvnR8xcvUD82i508G5ptvPadX35TWbHyfNcU7SC/3
VgjUgkSlEf0h87reCTOyW5M7GA0UTvM/MUXeW6ErGJZYVu1Dsx5+Y58DNYJ7S+NRApfXwxll4oVq
m3TBjFPRP6ViTQ8CFwz0HwzXF4V5VN7ZuTN/apk5XJhEMdvKflLaZtkPSos4hz68jftW8ymimo+1
Ox6JDu+8CQwl0zxSAJKvzZlSzbhXM8xygs5qh+XiNqI+lypJwlPUcIBzo3ODLkqSgwL/bfsauS+M
NniNEDmjdLS5P9sK69k2gxOw4KyKJFbaAXLXwrH10zwKv2AHl2o4/dUIRFIU1XD2Mma39lszyo/0
1W9fZX4KktKyzSsfiE3Rs+zC3O0qvQ3UUYjvqTCRVneL6U2rjTGya8L4ijxBiWOEPiYf5zITB8/W
zjnireL2VCm70nCTm/2Xa83rlhAOdtcFbTRn32vcN3wnTmKkECBHYqsa/TPXYnyoK+eoDbGzz6QH
O9kp68ATvckw4BJaWj+JLqhdxQkae4ze62oUPwNjyD/cfyp2h6I6Q2dbViy3aJ4ekjTNlAoRmBI/
42KJTF8A4jsVCUjv+0PtXA7UfqTijCtLpNt+aSU06PoIcQRCxZzmuijt2PM0WwA9tX4uzp0eH+W9
94cES7VeQjc18GZC8hMfZYeWqe2GCcmhZSunZFHmN0NnTa+l7HJ+/m+SQBTWIzaOPaeKErZB5C5L
ENktraJ+Xt5YGUii3/ie8qDSCv6pfbUealQ6LQnNDOHWbDC+JZ7I3yxDrWBUPScQiXLPfn9/wL0D
gc0IxW1yUu6lzdzq2K7VJUHUNNZF4odVWT16Q/Jvoifte9jQ85PTWd5bBBGOOD47AQaVCyBX0q2D
ltUmQEbuoOuMpG2DUGT2lSSnPSGv9fqkEYIaBRmJEJL99c2VOzeFMGyy7iBS6z+rMl9eDE0L4RXN
/fn+h9w5dHj50T+l4IVSx7Yg2nV1tUQDSZUd4jeJNl8TjCPOEcjgHkGBdi5RQiCmRYMPdvK2kW/O
mg6JQiuC1jBEd5q0tHluBUxApIGU7slFS+trPIzlU2mW2ZtUgLW7P9e9F0Uy3MiuCMmZ8+ZFWVxn
cMqfgAUBVSqNx3+GgaJeo1TmtTWo22ix7Z4joiG/7G3vSth+ZGu4cw3ArCSBJSThN9wIi6XqPPUJ
Ru5mMeYXOzXHd2PjAVKezknh5Q/3Z7yzW38WMeGdc1SASa7PJeLo3RRmXDfoWMTPeWXHXwbRJQej
7BxGRoGuRfZmkXZv3ohcaLFDAMKcMBT+MaiZ7XtG0bx4Tl0/Z9ggfCSCqYkBl6N7Z29LEeBBPecy
QPxqG+RN7hyPrUpJINKsh7it3aBMaS1FSTo+dEmn0GPT9GBajOriuFP+9f7n3VtMWMc0t2R/jXrm
+vPqaZaHtUmFINWMhSvH+d4QHl9y4f6nKrH++ktWct+57wAwEtRuF5P4pOTtLSlHj84VSfX+xSqy
+Nq26fjSU644eCRvl5V2PCPRhdEJxLZc2cr12nRoEGXzxnD+ENtWeCow1/CB81lXxNzrIEpCrFRD
80hS4BYXTRgNiokSCNpB4FE369qEUSfiqO4Cx4qw/stiKznrQmm5bHEGz3111s0HZxmts6MMbnNW
nTm7dqQ22SWrYtNX+6ZNfcUuDHQCFdg/gzn2f95f/NsGKz+Stq20RqeISIi0Xn3XjtIqGVETbado
ftYX+RqJrPJFP5XoYbn9m8X+SJs/8KBqxr462dZDYrRHdNrb8JyfARuIHUiFgO7I+megNGHXUSRQ
w6oM+7FXhh9Rh7nXPJj5RUML9ZyGy1H59Hbjw9yWvBEpVwUlR/77X+JR+K1VEoUdfCdi8PSsLNOg
+TlqmuoVCDu6kF7fzun1/ge/faqIf01ad+B96KRtMzrQZo6RC3JugSfJiYZkdJoGO3zXpbl1UEb4
iWJYJ64O6Sp5hVQBpzmyWVsxcyS8AmWqUOlNvI2asFj8LjQ83dfqeHzqE5TKrzhGNiTTIyCZ01Da
019LqwzG2TNStF7UxXJfXNG2xUkB4Phj1Fu8KhR3dr/m01jPF+yIo97vSrV7Vw25e5Qh3q4Ra2Px
wdCVkN3OTaQC5LcK85RNKVLyIXO0nRNwKeW/qIpziJND8fnVy0OGQhhBxYsCzDZdw0uZP97J2sBJ
zchGFbP2PiwIH35urZHPdjDY7eUEmo3kkLYOly//sN6BdZam1tw6+J7natW8ZLoRWj/GbMTRHkWN
AiZC51qj/z+UXcdy3bqW/SJWMYFhSp6gbEVL9gTlCJBgQCBAAF/f67xRX99X7eqxwpFIhL3XXiFB
Qu92SKYEWZRktiM91Zilj6dp3+BYHfQk33OMFE23rlXOuyZd+T2bB4Dm1nEKBCWJD4UFVajjrWzf
lISeuwOghmAGujf1I4iP/DXaKPMurWFKf6Ij4Z9q2ti7vUlSdlhX1ESdmjhGy2Iq6qUHtdCsx6yR
BHnGFKS/fk8sIcgzRxDglYMGLPRe7mE4Rb6MsmOQ0rKbWUwYEYoVLuZ9O/kU6rBIYZyLxBc2Ij57
GN1pS1Rjbx2qPP6hQQRFmkG+sfyodAsH3IKl9LHwIpNXMC1DSsaSTboGOlY1X6OEJ9Jfro9/rz8Q
IwC+gIYN2AojiX++ITBPc55XQLJZPbQdQ1J7TxybYaLctscp8Pr/XclChgQ/4f+QJC5Shn9+HiJU
qsyA932IQBw/TKnkcYMP0+Oyw2z+/159//7X0J+iT4WtEpoAdMX//ChkAzAFuac65Luaz7TJ+G0d
MhCvahFuoUL5WxP+n7HXP48jzPawqnDwXW6aP9GeYgsF+FCg9gZKEv8Qch3f89EO9izwA3dLUdDv
Bn687IAqlrLHKazl3K+AamJfV7Slb2vj9zdc1cPaCQyE6W2pdfZzlUqrDpeLerfAUx4HvwJB4QOL
zQOMn9HsK8f26zkZ4SaHjiv3vRaVSrstH1oOk7uWfK5NwT4IkrdfVaYX2pFqJvI4s8mzLkI081nz
2a49iDLyx4IM05d0XJIvmwNrDu4Se/OZGxjfdHpg5hrD3CkehsXqJzYm6S+Q0OHlLVs6xq4OC4r2
y9t4z21pP8MHrrqZjMh/BYcYk0NVxuE7ajwtj5mPCD+WE8J8P0XezBiVjKp+4m4ynxFaFOeuSaiZ
e2kgMr+dRda8RUjt2MNieEq6GetUvkTLd/4Yba0sqDam3KZDztKFPNIZZuJ9my8CGw/OATdT0/rP
xcbJ1ieFch+JngcDoZYewmnFFoAlJ9yEAF4hvFIcLAhmM5ANKp4mcQmiLjNqH3bYNqUd1O5h7TIH
1PS0Ap94tcmIFnZBlsjWV7QMY2edZrfRtuv+aH1MjoxhLvaX9f3nTXtxT0c1i8E59i7UG3+s7x3b
DDRhEMF8peVNtrXTHSQjY93rgC/85cP+7FEuH1bjqkXxAkkM6JL/3EzbBiFFsCRDJGo69X6y9amh
9m/En39Va5cRxyXJDzfTBcQjxT8/BhP5UkHSl/bZuPDkuDTM3wJtokfCcO52Om/9C2XE3lZOGVjo
Tk25d1OTJmOfLZn6G+UV1h+Xf+x/b2r8RZfnfCFmX5zC/+RrwlAwH3yoEUSxoKx7re2UOAz2SKvh
Vl4N5H1nSL0tTXnRA2YKhgpsJ0u8gqfKCMfTRfkN7II8QQK83LT87BEGX4BDtXPwKtiy80PealF3
Rlo9XlHkNwDdklua97pCwvWTJKMojqvJZ95RP9DsKOaqPhmzzeyYcWoftTMM3z3xy5HTTqZr9mZl
J5AXo+sRMBmWzhJX/97TQS3ntnDDdByTNnvCSVEvx2nz7Se20f2rlll5UclRMpwVnKc+phT61N6V
CbY3pwYPfGeV8T2v1vKbkg4kz0EZ+0An6Oo7OODv1fW4jAM90lwmX8TKqocaBmPILIYWtgWsr7DN
RpSh2IMMQPixVPl6O3Lu3V2Z2uZj1aoMSKfR87Xh0bBeRK7SU6ob/wXTv+06aD+CGyJo9mrLZiNd
Ylc4Pgq2fsIUaR0PnkUExammERSmFs1a9Cyvx3uIwbGqME0Lr5DD1zcIDkBZB3dpTFPmldqmQ4AS
8OsNDtr2jJYKRpxiCvGWTfMCDjmyUfoarjtfsQ/wF+bgBdzY1BIGMe2MiBQ5Jet+UqwMEKo1fnyp
GCacByeIQi/GEeDY6VoLeaBu5o9sQbXybBulv/IxhRc0QzbhG0Z8S9N5mu9fFjhOJocl98vPNDWx
ulphYRx7kczNhx+YTlDpGCZ6MCHIB4Da8OKmrXngDRJh+5Bs7Y+IP/7Fa5nLiwtH9WVbs3Hu06Rs
31IfKT+ailN5CEvMajCIaA633qGQSDPYGd36UFP2yWYLz3u/QVbUIcOYjaDnFH7o5iq05vM6N+an
S6Y0HEGRlw+gmmH8UAwZuZujysWhtWouOq2g/AVJMUmTQ2vW8aTnBLZRGm4QxQnDxfrnsk3hVxRh
Ga6abS3wOKaGhLGPU2Z/o5lY9JE3Pr4RyFjCW10whJkilj0x/bDoPbnbgyaqr3kzjnCMqqsnOLgM
LxbqSHJLBJ5eh775oqPTZsDvXqphPmP/sGdduAbZYouO24i7cHN3pLRze0NYue69G3zljxfxHe/2
bZyW46Iw7EAkTnDF9WL88oFgXOM7VdfJmY8b8gPgVMO/D36hD+veqAkxSDL9IEu+1d1cFOzJ7shd
hvohLw+EJWgHE3iWPJYJmfK+4qH45fRUb11pId3pPPxaHnLeaCxR4aYXBh1yfm5TeGIJRxtyV2cU
JEkWSpleIyajJP04ioGMHVvqJe8JwmbvLkPEr3Pic+xVL8bnhV6gNS+if6UJkipB8GWV7GYqdte3
HhQsX+RSof7ISiTkrBCZPVRohNgVdYP8BF1+9U0ue627LSLPpb8kV+kT3Gys6wqNRXVTjoV4ZAnS
3DpeWFm/t2JsTi7FoO0gTKj6korUfbI0n4anHFG/qjejXic41GKG26ElyppDsjn/XBe5bg7woGk2
OLtK/1Jj6LD0W8Ep+DmsmVaMVCt8cObHYToleuFlPzaUx1tT7nq6mWM5/kgo2tXraWRrOCLxh6cn
1cDGtAepuW4PFI8sdo33DMlRIdmfkYTK1uNWDuIB/uTglOQcyWo3kKBWcjiPVK68W1ls53vHKvYb
U4q6PoLUH4pTUlpDzvUU0m9+x4C3g6fJTg46E8VPdNqogdYwFucId/aqv/gZPsKTZKa9knQDPafe
a9C983ECyliSLb1JkrVl2Iqx2PsxQrdzn2PZwbYcNMxnyfP6k6uz8isbWriPRSn36hHyYDud1Nry
+bRMKn0KgsRwsbBcPtU7xztBPBBHSMowRSzrfJLXY07mb+nFYKZHVql9qtYq5ecJ1/R+E5xfbJes
c/Y5znrD0Zx7fuPg9Ekwq8jXD+B1pYO91LJ/FgEe590e621DIBwio3ddYLusEKWo01yK5snpDCFd
PttqcgCpODbHxFAO74NlH1SfmKX5rb0lGuQDtXzGtkxdh7yXZLrec5r+GMuo5E20c/aETI3CHkez
VjcCRnvyjPmiafCQVv1MqwpVY6rzKj7temS3CUpTVBQUr4UZWGpf10xOr8mQpAYXoZm/Dd6teSeV
TL9DcDvkHaVhu9cUy/ywezh83cDWyqxQAZRkOBHetleVdxEKJuTW6s6A60NPfN9c20uN0tgu0JIc
QJHT5W3L9QZn+VF6BbKXEhdYrA1flbtww9ts297LNWyfJp6FtKu0TrKDsDSVN2sm4faN1LHhC6rL
EhH0Wbuufe1AXL7ZB8eHvkQyuERVkCU3KE8JdFVY9XE6I45vFVDwDraETWBYYTRPRlkiDHorPmut
cBYO0Q4/QeFleZeocmLXyg4h7y6n7/JIFV7L9Rpdru7HBgYnbxEl93C3YprCO0xWYosIzGW8MGB4
9knEbG67qpipPQZsa9czl00FOoKt2XEoXC6erS7jC4IK8/UIVlo0QDmMCVe0HAM/TPU6f06ncaSd
UKv8ZBJRf7PljG8bK0bgCOR1+CRHKCV6xnBSneTQji0KcUY+r7QtnyTmkNvRiaz2J9iq7vkpbmIb
e1xOFN73tYRwZK125AehBdenSbIA8IHlPO1c47E6tCH7vcxUdF1T+my/yzKPDvEiRSl7IhV9Rnw3
IPOMSfqcJJldegZKzTfPxraALDalxdHKFK8ppFo/ZGpN6/M+6EHfSAIhxfswDKjg6tGSdzOmydYj
57L+aCJQj0NOJrhH1TlsMC82W+welu+06TB3sPs94aWtu4jfCrbgCtyi3fJk6vyaFwA8Fmp41emm
2e9Xh8CMrpHpiM4dYZ5DBz1toD2bc/+ptmFE+BdNq0d0Vc21ye2e9As+8ifCTBkskBk8OkwxFdOp
HHMvwXmiWzjL2NbQMI+EfEuBn7cdlZr+AK1gZgek5qzDW7GwEuP1qpDvY1ZPczeWLrtrKxfbLp+z
4jMHxACrs0QkV7AnSpqDzV1ZnHGqq7s6xrLtVMjSX4AMCFIrvUVRsDf0oPyEAiotKKdXvtmHtB8V
4bqXZCfjAWYW2U/oFpLLe2EZFnFWiIOgRWNPcNJdnouVMI1bIw8SRJpBxS6HmP0rxLK4QYQpQZnO
JsQh4L5YVt6vbGz22wJH1XjbuNGv2NUG4RCw06tv4gx6dhd2pekJm1Orfq62eF8uJqeHxrIpdAOm
Lrhh61ID2gDfDBxxZyU/WyiYLdQZChNzUCOQLcxs466GPMnqU7Yu+TtZAASfYf6D7aB8mj6hQRrE
sc6Wpr3jAkmNXUqn/X4qiBDXU4Zrq5PFADtaitnJS2p0th25jek3xK/p9ERZrvV5nHb1XqceAyV0
EeyR7GilesVhCteRdpdXqFwChgZbisAlVi3NDWrsYu1ygKXzGdBVUh0U5qYp3NsL7OIFQYAe3rMu
4V11MW5D0A9ytNHOrRUSF1VuuhJdB/AqBCSA+0EgTekRtmFeaUvwfAzshj4Mg9sPVigPcI6wvEFp
uZCvwuSb6iekBeFYwgLHpQ4A5U57BR81kxrwtXKMrBLgFLUKncg3c7/4SbhOzXUEZQ9yZpi9aSze
vooTKU4lA4bQUdKCRo53DzkXPpmB77pL+92MQ7XgEJrbz2Nlmwy1pC7p0CE/pxrPtNrB/8N8RzYo
yJDS2Qlwnd9QQpco2crKNZ3aWfFDLvAS63LkSJlTkyg5vjaLbzHTgDta3RHivIOuTwLcR2jtdLR1
IcxxBdWQdGCnQ1IyQ9yDg61tEUiiYzKb8wR7kptY+BH/BrynsvNMxFz2BRQosYvFImIPvaLP+mKx
7pFEvoNmCtbFL8VYNaE3GOo7vaoSIWVLs9S4DGFP9UhxoH+xZMNdMmJdxk7EKt7heECBXawaRQpS
f/Nfi+D0Sc+L+jBxTua7QriQwGmOeMgvC3jZXGQstB+RwPuWuhBU7+ieV5grNe3tyAJ5whvJil6j
IThBiJHXCFdx/jMbA9guAiy2rC8dLRDgRlh9m/sBbHEIceQ92QOueT00ywCFG+ajB7pX5YSySyaH
USc29K3R1e+KRNLeErnxzxxJJHj71vkPC38OBONtif65li2ArcyV9XW2li7vG1MUj77IwgLMT013
XqQG3E7B5Wu5MhScjo14zfuGEKW+Usil73SRz1u/eElvcwVTun4X41YcBs/nqXdM8RcHY2EF+qsG
8WVoB8tvJbc7RYpNta8dkM0NloOexKMzvFxvYDZPfvF6KMVh2CQa8irbWX0VIA9bD2aotr3Tok3e
4pLrtSeADNdzPiOQpsrt3HRkqaCwxXcAF5tT9ATGzavtYu38iG3XyuGA5Vl+H6Dd/saTEQ6N2kuL
SHEc6jMC4On2k6jN5vf1HCdzLNqt+uUxJ0GeaJQTemqUqJ0R4zAe9nYE5iaQECRxgc/4llggnuxn
lsT8h1UMyzgdx4tnAYQBBjOSIfwKdLg4aG2VhHMJDGJ6B1TsXSclmJZIiJ+x0dIlwcFobPkGw8jm
d50FgqCLbGv4YXTe1Hf7XG5Pi634Fxi3VdNhQKsgOkC3Jt5EZO79QjjAdt2g9mr7aUqnH1kq0h03
8QBgwerGvuRyH9jVloJpedXQYscGTP3ye97zfTwKlGgCUOhSfPhlct9sPa5Jj8yTVAKGmVvAMNOu
/dVFAYdwaRlL1RFXOtXbxtZPiSaYk8BCugQnlsLYDtRNU1ucfE12D1ULaJ2LYkXdwY9o+D0hXoBf
rkt4dC8go//ckHD03Y6GC/RSYpkOYE1ZcQhZAX0gRj/r940i1+9As2k8c8+dOqA8m0YAi1Y97DUt
8TJqJwEK1S7HPAFPfD+lypGPVDpMCap2dFtXDGu9diOOmeWofUp+q6pCY+GGy8wTbgxowMcBJGcs
L7F382L2zxCjsKFnqKReEi+TDcWBT64UJjRNByGcxt3sLMazAnYWXUF3BN0a1Pqf1awKpLl7Z38m
C1MPkxrYj1ms9N2HYfhqUTYDrIYr9JvKhjL2dGHxLSDWPO94mUDeOpVN6AoWGevzKbhzjSZt6LKB
5fc6oNmBAhVazmPwGTs7BDE/67Buz6EZgLsYaUaBrlrhVtRAoO0BBkwV6+H0LV+bGmGrXclW/4Tj
GjjF6JP9m0zK9beS+yohYRpq3btYiqWLcPF7gq1X8UItFddoC+xvErfimWMD/fJyBXtvAoayovdP
gd22vKggGVJptXcUdrpNl6IZRdR9GZo3hRbRdRy4w7csMys/gNpSj0clK9ThsD42GK2QqB8B6IQJ
RfY2uh5TmUU/EfSiw03RRigFxnwuvmheLY82z923Vkjh7lSYmh2zyb0mXaoqJu8GzZvliD4caSS+
3dfDYFS7XgvMDn4OwPpvW0RCLjfwl6yf4Fh28ZrD3FH2ZYhZeoQiUN41W7K9ij2JP+A3ubxCiluL
07IsgI0tBrj3tYkrA2+xgnUwqFvCdMYu5H2evaWHqBopLyCXeUZWGMWstUwWfYXjV562cuZJV+UU
B7jHHYbBWLomaT/jnH6KGa5qaJw3IJLgxBE4PKXZCnh0ZMtzVmkbboBtlC8RtTJmfQ5t8xFUUjV0
DMA7gkkxfLt2M5DSfhpSgzWjE4D384z4u27UYcl63iTtdAxb4ede2wnmZznodZ8mXahwxdpWNA8l
Boe/YWcT31ZYtdl+D5c6mgfRXDM67yPKtFTtT9gCgIbUNtgHw8ZFw4u62ud+auGT2wuhizdSrphZ
bAiMuExdkiW7U7zYbjhgDNrtGsLdc9AsqiMdlno6YwbvMerco/yxBz+8gZy7IvIMprrjgXKCOAGj
bYliANPz33Tf/V1QLv6cBM7R+3TNdmxLqMC3M8pfd0PimpuroKbkqgopsxgHVRZprYBZl7NBzfKt
9R6dbCFjfpK0UPNhLtX4hBjZ5FNZy/LFYII6dFZV9RO0y/MXNezJcFxEDeq1SXL8Sh+QUN5XxC1o
DPeSAgjwAdeFRtdI+gKHtzjwjV44x2a7JEouYfuKQnZ857bBZVjTRDJs+gbTqwHWbFdARqKF2LXA
rhBiRK9Vh1T2XKYL/DKEuqS7kuEHLRwx3eZAzToq59mEOUxu5g7q9dV3EGvkbyhJqudy8rXp7dT4
G7bKrO1kTZLryYWtvN0rcOedne1wNYWcv80RMNIdh8+jOjFY9A6o7x3akrKQ5EtEs8KPBBA3roTR
CNwldUPbPmDg/wZ3IDKeIENbycFOQfETRrfsCVypCeEqGaApuWbtGRx6+4UoX99rnwiM1kSeXoPl
P66YK2lsBDG34i7DFGvrcieGxyTPcJ9r68x4XLaFfmNg/slOOY3TEEHOEIc1U4S0JEUJ9UKDy1A6
TovYjpWj5j1OC9ivWuKo6OC2qN+gYEx+jFgAPzbwGXiPSQX9KEU+fjIbqoY+7qrAVBweL2cbNRA+
PsjFHl3FDBIP3TzdTItN2ClLTXLT4LSrjjBMKUFkcjVdroSZ4txXSFCYOzlUuG2MIdldWW62PsKn
APUWemBomfN64KdW52ztuVbZdQRMj6nCqux5xDyMdJZ7lKvV7PYGELvaFqBnVYnLGUcsKgwGXl+L
4ydgRNyO97VeW5REJOY/ZzAxvq8ljF97kU0Z6oAN3hYtG3BSWzjH9xi6mbprV6o/7XMcsgN2xlzD
zyMg8K9sbSjPVTalDI0Dj+9bQfa0F6Fai8OWAPFBBZHZsa9XX76vE9jctxwZTHmnQS+5D0los161
c/bJxUtricOH8FuwTNdXinyQC5Ukz54Jimc4AJYEw9x5EjcYdTS8hwdZ8lIrWIr0TTbmnyZ0OMsT
zef4cwbVobley8W+NcPAHivVnAYmU3PlkwzY2FzpHKhAGUQJkkHb3m9t2D8wsGjkFWRS8y2aIPUz
mRhOBsSs4ifEnOSPcY+mRT3pNrBE0QJ8krh/EFfVRCC3FJUDIJ26nNBmioIfL002DPGlaA44WFkL
6Ga36moFxQvYkZwwBQoIh5/u9FRwHJblPj6EkvovCnf1c4GXM4DBteW/14aj0r14591tRbtCH53P
6ydoACRK19FT4OQFvpYOSNDqYEUM0lec2gktaI1l3iHvooRAdnZgA+LFPhU7BbIPYJ98rXyNsiHX
dPgBRgTcnzaYfo5dDbOO9h5jXUB+zVICnkLIDUkPASuU4PieEuiZwC7Rn/jC5rRbK1iIIfi92thx
XdT2WrYIDru1GGuYY5igoEMLXEGmK6soERuShuYbOCRCnkKCvvoIy1FcNrnmLJ5bQO5v0EkXF9CY
oFsJDgOnqwDMynabEZCTcZ0xMItYPZcdUPAGCFCCuwPXQ8WWYxkXWAyi0sum0xAFSJDHtLFtqrpC
7YGcXLHNycMM5BmhtlJMm/wludb8wbNmp1e7GQSqHKRZFgGn6JCL/DhNPgHtxDGQOfWDHTCUDn1l
CmXflFUqnlG1SJZ0Iy3AaGo9aJvwqct58pJvvmzgRp8LEKM6Nlc4B4+1ypbxuWCVcrRL4TE6wUc0
qOK1RPDu8qCWxKcAX3DplFcmraCqQrhmjsp6SZPkPeXzPl+Pflf15efmYb3lcK6wL1XmIuqrpInN
+qtehxz1DIZ++IxNttAwdHZNyI7WPu5pdkW8yPd7VQJCx7xAuuU3jKxdXHsMkdF8nbSsGP1N21gj
OxpWs9OtWRCN+y4Qv7L9RHBOtj+kzUqr3sN43n/GsEWnr7OrhBt72lZz9mVNJEmr0zRhQnhFM+cw
SjZFbOLPxK8XGg9qOP5tAWlWnPExGrNEdoniDrgSEU7wUZRJis2d1bDObxFYTTcY5De6NHB+Whcz
AnXBPAV2DwJPB7IJY2ty5Ui0yctM8hWVht0lqd8NdTqA3LylCluKgG3RfK9UUdXfbdWIejsPmJIy
3pW+GqUB6jSU84dscMv8bNGu0qNvfDHc+mGYtk8kKJhj95C9wfKb157Wt15DrHEeCufmuxRdeXlu
kLCxHycA5/Gpkvj71y5tMCiAhT9i/H6ygfnpteJp4r/S4HFtYFIS2iuN9Y1/rcpEewYobt11tjlc
mTzNMUgBpLbrm5BYmDpXphbuysw7skS2ZRp2XJXWjA+gQXF1Wvfarjc6pnE8OjIX4is8PqhCb2sa
fQTmWaZXGgST2I0L6tdDkYS5xiQDAEsfSLk0HwI75hkWgaO/M4GghYkp7tfj5jf4I8DvOXyxzPNf
2sdMX1c4BMTBl4J+SZhe044lbn+D6SbLTz5tkSy/zoXtIKOf6sOI6688wtRMrF+ZEbRGg1W0/opJ
fFOPeyPQa4bt8tMSNZJDCpZzOIOOmb1BegRciQCxB0jdAnvrIKdJHjFHZdNBNGP8GlS9PkMXnb2G
hqU1uiQzHI3iw4IRAmrEjisobjsMUPj9gn77sYGNByjMpZlJRyvKv26Gmax3RG+um6UMH3Mew45C
1qXpIbO5+hFgSv6xW+FvElnDfb4FVndtDQzv0ZlVx6TAvkDSpbguxlGBKbDFOwyB3HRcmStvV+ye
vYu5xfBGBqqvbDns4m6qkZS5lxvGD6yQcu4czyUyAjAWx1wewM/3OWb+Va6yBmRaT245qAnE9kPk
mPs+jzgRX9NEG4DRsDRFOASpecBUowD1YMoqUD04nu7roKArOYjV6Q+wjZpnKuZMnNhC6/p5Rer3
u0KqJWg6pSc/29WJAACGGPTRgcxLT3Yvjpq1/mLyIGqYNDMBWG33iMK9M1u2X1E6qfnapTu/2kFh
Xu8JREzIiBgIru9WL8AvYGuHaQ28J4H37HnK7yBeJ1MvLR0Z8GaDEF9c/AvGnorWZadIrb8qhrvp
6MMMFseIfh23sWgRf2sjDVeAslh5MI2Z+S04VMmMeMNhno4DjfYtgiRgjugdw/e5yvgPGNk3TYcC
09wUTJbZKSg1fNXbDpJyw/n4uMlywOAyb1awFUPcdFdtub5Fv4SeFTb87f1F2MD6bK741oPfE1Cz
JBlmvZtbkHwgZ4SvdkgdNbis3FQmnaJxe+Ec7XCXihWmpTUqHX0offCP21g4iUfiSdpxnECxY7qe
cOJlLWhWzBkc520rgzlngDHfMdYH78EJOFP3WJYAq8c4yFvmUWIdHUQ7DofbJZmQxEF9EaooX9PW
06nDsY91k5uw5XeJ1HroUsyBPhgz1YQez4DIvRqNeXIJLMq/BQCy9zVwpASLpzVPxLB44fqR/H5l
unqEuw78XucVx3eXRNGEIx9CeBxAxX0pBqXmW40hBj/S0o3wgwfZYDtSQlmDGQ/Ki1OjMQ2/IAYA
8R2xTAK5zIg6Zfk8zicryxaQD1o/QK6bd70Nmf264NYt+ymDFc47ZBVLPKgUXDegbLxmx5S3A6zR
68LcSgMe2Uc2xmY4xjJpvtWraYpeqcW7I7Y1/BPGeZmR6u5NW16rdN3unUfIVQ83JGDqzTwvN/ma
ALDmGXq4E0qD/LMiTv/C6YmhlhjSCzYEHDtF4+mzptcjsqDfxlHHqxEUCvjSigQjWdCBxJvmmrxm
Hg7Ftxluuqc4ZxUqgf+blPkvHhnY4bBWamB8lKKa+9P3aJm2YFFOAXWVoz7NnpNrN/71U/5k28Pt
F45HMACHO10L26M/mO9oT1Q1x6XppQTiXE94+2TNwHUS4HL4ULB+gBn5X/61f/HxLh/6H/onVJjA
Dy9f/190e8sy3EEU9tQlQoZvYZi8vqy1oecZo/v//0chNBnkXBhI4T75U6QFE55sCkLWvczAJyia
YTuzStgzz9TyF7uSP1m0F+PkS0L7f+Ig4Eb3ByOP73LBhnNNT0e5dIIiJ0HU83DGXhAgbC7f/9/r
48IPRiI1HM5ABPzjzYkgIwVzpAVtIOTXU3T+usEJ+pfn99/+KRCYIWPNYYP6r/UBNftcCz+2PRh7
iJvdQfguKLTJkyOY9o6a/IU9+V+WRoYU9xwVPMQRGND/c2nkIIQbA41/31bq+1Cm4sB2UMoHu/7N
GuS/7C+kmkEGhOQ25FiRP0ihUMUpqZKh7QF96BfwAOr7CfXuX57fv3maWBUtpHlYEBV8Ff6U5kqi
CdpCvKZkA2K/CpnfC8LB7cqRS1cbgAFONa4fJ06fVeWzz//D2Zksx41kafdVynKPasxDW1ctYuYs
kiKV0gZGZVKY4Rgc49P/x0l2twiFMX51LUrGJCMAONyvX7/D+cgldluT+pj7358vgUOdt82OSRfN
on6dg51HawYj2zaUy6+TgDIVKrQs65RSyZFHRsaDiekTuEMB2lpcyUxjP0kRPV1TgaNvpJEQDNRi
GhnYY3aQek1ep+nEK4vC4bWjCWPTUO20mofqFNzz19lkgYokx0UxLpY0WCxJLTZaUikc77U4G7+T
TyHZCZK7/pP2u+SUCPWvppSLqbZESxHqefz3UzdNWyMk7UEwzDP8q8orn6rK1chRYUTptrA3WdQP
Jxp7lm0jBg10aGrR2AYSn5FeXNOjFpxw28xQI3W18fViIpk5t/siqKqNFrkTxVPDN78e093Hs+no
hT1wZzBhUMldVvBTZjLadUaeSRLooMOd4neq/6bdiBjhStpZvTWNmhrTsjslCHz0nSp9EdV169ET
9H6YS7tGPKgYg3VozcVjrhXl3WTlhFmHcShuPn7KX20Ejb3AkdUOyY61ZMokVptWfR1wrTLy9/ow
1XtjJrHw8VWOPZHDaZdmI0yEsWQScGQPCbF62NjRaegjFiSyurK4mKiYP7FHHZujjkkvGC2mnkoO
vR+8OQva2oPStA6o47oe5RRe21pafTWgNOjbubTDYYWbkDrbjx/x2EACyUMhDbVFmmvVEPy042up
Tmy049Q7D2bxLTcjp9jkAaT/zcfXWTbQqvVAq6VHi6dDXtFabB+tZiCTMLkBzQU0DwKKZdWl0tiQ
raChkoIGNGk65++G8sjrwfLjE4/5625JIQ3V/+BhbOipS234rjdJ15JsXofwtNc2XPdVanqI0Q1p
cAh1eQrTd2zmAHZUxFaLmP6SwhmD5kgnGlvXfqf3O0RibkO0hDZop/kn9rFTV1oMLJzROZlqBjZy
hbPNCwNtiDQLN0Vd2Wcfv8Ojl1L6rSYwC5BkiwVOqCuMmtAO1raW2N/BVyCVbiXVY5XEp0TMj70v
Wij+51KLnQofxO1IQgXrPg5AWptojUbE1raIgDuUaqI7+fGjLa2mSZ2gau2mt1txoJ3F9Tj+AHzr
sm47aIOxpx9ppFRrCnaZSRWhZY39zosI71hT3p6wZMtBfblygFg7c4V1sexmTM2OLkfT7LZ+m/k/
CiGCs4x0MAx9Q5xYg8cuBVZRxzaDJHTshY1xYfTnk9Q72mh7/wfF9vaaRonPsm+0UweJ5ftTT0UD
maIIQxNm531vVvK8a8wkor5Vs8YrsjHGY1MMzYrEhXuX+/mpPrml9eRyql0XfgzVjFAxF09myA6N
FD/ot6OWUD3p+nvnpZ2C7goSqkJwH2T2Try5pUlTF8Wc4LXZ6igYLPzUxOlr6QlqNn0SoJem5mSH
HkDJQ0P38A6Pw9kSABLncVf7T/E0Dve/PWVxaXiLHKAsnnmx8PuIBFszFXJbTI3cy2wnxJ1VRN2n
IvadLWlYQQmJOPXQR+YQvfosEaXL6tFH9f7F9h3+PheR2wwYwJ+ha2rzGv/V/RE1CcUFHz/ikVmk
Ng2oU4qSy2R6f7GgCcI+Q+hry2Ex28nCTm8bo00uUMYytm5jhieG1Dh6QQeMK2BCJECWKPM88SI9
yipJeXpjXptEc0nG+K78nksRHOp+GD578Zydp7I1bzn/5V+IFVvbmvbdelUEZNDCoEgIWNHDsQ1F
aK0MhMdPOc9H75JiNYUWpNx0OdtHTvCITadUKut069XSn1dMEOfQ5Fp7aFwn/+vj1/Di5/zcQKZm
ukcDDO3p1DTov3h2LcWLzTR225iesU9eOHoPMuj6+0F01nViEhA2ozD5HLREevN6LC9QXU02dDmF
F1mSt4feE0Ow+7/cFAdRG4wkSJklUKYhHGoq6aNtVrnFhZtOwWae3XbV92G/9SeiXTap+bVopXPV
6nO1dXJBzTdvflt3oNpRZxUn/MVjZgihGh/XG6KEvWT2UO0fhcIkIz0PcXFBkbncVdLvbzhjfc+q
yCMlNdYnrNCxa8KFwB0GLssGtti5gHTqszZEcksbUUqBjNmrzJX0btPJ77MVuT5iEEVoeyc2k6PX
RWVAsS2pYnCXJpek+RwTm0Pr3HJJN8hSAWc7ZEtJvsT01mp6vEuz2j7x3o9eFxSiMnx0ey9fu5Dx
mHROKbe6mVsHL81cl8pjmV6EtIZvejEZ5FDoPDthitQwLpcAS45dDZA2uMcFp2GgArgzLdpCQGz2
D0kythuzc52Hjyf1kS0FWSB6y1nY0CWXsAHKTXNHBnOLcRPpNgBPdEYPATUXbfSD3uae0+RorvEW
LBCtnXXCvzsytCYvEr1P26C6b+mK4DpMTWbETKU8dS9Sl+p6H0WnPU5ru5WlSbVf3Z4i6xwxZlyU
GAyOgmp1X8xfNjcAtQHbWNeRcgavwoY9EYPPvDBZe87Q//4ahYlkqn0bkWZ9uW36rQI1u77c2vmk
XbRu29zGFP+KnU4jZbLWcxntpsCbPn38Zo+NLQEBvDwG1kS5+f1WJmmvcCi4l1utm+V+EkZxkE6l
b2nF9T+ZlLTTTdhMt/+Hi9pEPJR4kXKn31+0KtpEzx02azeLxcVIZzltFo72V1RV4x7GzzU6vFN2
YqUc8RDwDJjCJuNoQu5/f9EpTD03t0O5FWHREhm3unuJLmdOGXtDv+rHT3jEb0cRgwZnZq2SEFq6
I9I0+64f8MEmGpAtes3OnWG27jXSnitJi/fagu29k9nc/PnxlX+h7rIpkjdFa1YRtpRC7vvn1MuZ
rX8KKD8ieEBSY6qva3KWP+jRmHZxZSGkalWN85dfhRXauUbbz1SiVsF5jk74Aymc4aIyhzLeUARF
S8HHd3dsVbFds7AIbXKuWLwEpx90DcvN5uhT20ZLKoX+lEBckUjXV2HU/y4C8GUwiHgTt8VNQ2Tj
/WBMsW94dc0pJqaecuVIEAcm0cx9Ykrz9zcARROmthSdNh3NmfeXIsFktTHNY9uQMvQ9XvBjySrf
Y2A4zgSNcxOYRbb9/eFEOhdAHuh9hHsWC4n+N+FS591tnUIQPjDK7mZIymkbhNSh2CjF3X18vWPW
AhifH1g4eT4aUu+f0S/1mVaost/2dqgfxrgzaLRv5QOtkga06iK8doXIToUSjk0a8KcIwMDGVHjF
91ftkzgYItoOtmXnWGs3qClEyxNtQx2hprgF1ok3ecRSWFQR2xbvExGR5fUqHwtMlnrYOlOUXVVO
0nxpTHvaE2LLvn48oEcvRZcj5DZU1dBFev9ohgfCxou4lFcX01k0uTQqah214YmoyxOilkeG0aYb
m/2b3KDi/72/Vils+lNopdhmdRTuSnd4LuzEPKCxRgEzNdwn5uaRRwO5CQmYjDDMieUhiZR7R55Y
H7Yt9mpLDWC2pwLCpvjcPUUafyG/Lbwg5QIhnQYGjNjywua5MUVmbjKOW5nG08GxoBvUidbdolkM
IXeQLYdRvfyUdK1+3lZ03zhtMN/oQxd9S0Bmf6f724aEYDWHXmm4eJYT3kdh0137HAHPmQrpoaTF
5RBFmTyFL3vByP1y8+rISgjS+VUYazYstDeplNs6TSsoJgpp03LM0blA2678Iqj5wIGdxuhPzp3N
magTuCQUFWnP0hIJLSOAA9rNx9PyyPZFfoC8moGb45Hxej9VdE0AT22YKoYrNcqSCl/RmXqoLdR+
gbLIDrMWtDRhCuvEme7YlYnUE9YmOwHJaGlhnC6uvDgat6nu/Y1GhY2vPstrOs+drSHN/Ivb9slq
aIPuhJN5ZLqSFFHaxOTcqO403z9yRG9YKStj3EJPjylEc7MV4oLW1qmRyft4dI9YUbjc6jpExuGf
LJ7RknlksROOsB1CVcZvD8Wemp5xVXUjZZDT3By82uxPPOCR5a+MDKoV+AS6uYyoT4bTNZmgAb6a
IKDo1M5S1Q3W4zAPY4kFAAFSrT9+0F/GlNmMb+moTAXBveXhhFIBYYx+N7H6kva6NeJybwp72FN0
eSqHeOxSTFhwxjgw/i8adlWa927qwctQ5ZnndOYlq6z3qUgivn3Chzl2KUhUFm/Qdx2civczpTSq
KfVdbdrSMky8vmjsbu1Q5BJT0DTkJ+aK2sHfGQcgg4Qp4aoTbqVEd7ESfbpoqJkFr5BQWH1NrXbq
0iEnALX89qvC9nDWMRk//rd4KCMCjhDV1rTNe3gJNh1htMcgEBwFon76+FK/TH/FTXTxirHYnDpe
2Jc/pXbcLABVoMLnNLXWB9m11bal93IjO23aEQifvuhGPvzunq4uSixdIWc5BCz1s2IYerSyGhQp
UegGX8NM7sqJCJ4nKaP9+PmOzA8uZaFVoB4ON+n9/HDpijOob1T1UBJ5W6clYw+fjuL5wHvNzv3H
X+N/Rs/i0+tEaP/9X/z8l6gmEGCxXPz476vkr0a04of8L/Wx//mz9x/69031XN7L5vlZXj1Vy798
90G+/+36myf59O4HmiXoILrtnpvp7rmlx+flItyp+sv/31/+4/nlWz5P1fO//vhLdKVU3xYlovzj
7Vdnf//rD5XE+Y+fv/7td9dPBR/b8yBl/lT+vfzI81Mr//WHZhj/xEF9STOj7qFTXfDHP4bnl195
5j8xEepYRksu6RoHO1mKRsb/+sO3/uko3hc1n/jweEj8qhWd+pUT/NPz1WaIlolPAM3547/v7d1L
+t+X9g8wQ59EUsqWZ3m3piF8IVDNDOR7cJA4JC68duHKiaUBs7Yeu7ozN50/Ug1J4Crx0H1qI0vz
LycqujVvlbf0658NheXWj6HfF9UJRPritKjuBbuMIw92jNMqHu/7yUqZS0oBnGdc1SbQkXSbW3os
zxtJx9KDVOXxV5ToIm6wAdND28s+onMq/ZLko/+5bCmOWgWSBsUzzQ+0aQ+B3PJvWw2tzRNr6pch
o1SBThVCBUR72KUXvms/ggEZqVa90kw9j1ZG0GnjFYgOa/hCfwdNngVNjul+oDemWfWGG6vGqcYX
X36aZW9v8sM3x22olBj6r2oOLd+cNdViGv08vyqiLCm/NxR7xzvTKmictApaG3bdIEHGoR0XVfRu
g5+S55GEKfj94/tYgLzxzWCVE+KEh4jfyL0sxiNMZUql5xCAxYTJY5y7AibHypUglvSLCnyh+Vkm
2dCuXFR/TdrH4kzRaNxwPYalPp2IXR27HZ95RN0S+wc7Isvt52w9rWVROKSWd17RnV7edpEVT3QZ
FjHUGjEGqOrsonnIonGFSLrljxsH8lkLXChLRHYr8GCnw8cj9N6P5NQBm5JCQarr1MGYhfb+jnJr
SoYxtLyzDoSBmDZsNU20TyV1BDRlgyeqxhVNzRPGOeicIv3h0H5FXPrju3hxlP93++Y2iAiTl/IR
gCEe80sNlbS0ma4EYz4LpyAuw29eY7VJc+nobaC6b0ItoY3P1Gs7S669DsZOuI5p9oTgPLlehQJp
1g1os+nUYuvrchJpOkFL1YRgTwHzFk1bc9Sm6SKSnuY+xYhktVtCaYYzrXpJV9RTQXGxesYA2aWn
sLf5f9lVkfQ3Hz/pcgq8FDFCPkenhNIpE3GA9wOuOWlQNMkQ7kKCMXW98gq6BcWZ5dDrggPYGiXA
IrChvfpd3ucW6Lxa1rm3Qx4nKLU1LUCSB/74thbTgJIVijh1k+MupxiCEIuJWVG1NZEZ7HeFTElF
auAwqnONkpyc3g0QemPM6qWvOdb8PezYMjq1Mt47A9TNoW2Ju+EQDDRhpC8hsM4QDh7iDM3OAKMi
r0Z/pmKwmCbnb9sc9PwqRvdVfgKMxH+mblI+xuT5dKDIeeqcycLohsuoLZJqj0efT+kmhzD3dW7z
8fcUQTAk7ITAutg0ydWoWNL79+f5OUgRTum7qNJcf2fAFY1XZk3j9VVZyPweSFc/nlikv0waVeRo
UrBMaoGZg5f7/qIyt0bar+kz6sSs+9c9khbuQ5hmmnNjx+0w7xgAEd0D3rLrgwdcNb+qG8emgxW2
l32y9HKxyzAGmFPSutSoUbpqL6negPoAKNNouZsp7rrxRdcb285I0uJsLkaDzQ+IAJ08c9Mcirg2
CEWl3W1B6bxLI503fx2KLHSfAy11r8xWz7Wt7eZGtjbdzLJXlPta47onhkFFbJRI7ff2JnXz6HfD
+EQ0Q1dFvu/H0phqe4B40uwyOhj722wYUy9cI7Vg7Z15lOYjgY55vEFkIhE/hr6hOxxwmPP88YJb
RDPUPCL3RaMVPhRStYRk3t+GLW1dq1nnu2Q0k/MxsyCKDajartOor+FmJNHgGducyFF1mScShphj
Nwge06IwjvuiBin3I8fhpfn+xJ0tlyJ3xnmDYwBnX3QElqVecWB3qRm41S4GcdKdV+0AmyTK67Tb
GB69cxvNATO8z+sYWbospD5iIx36xHZ5aucebXkiHKN1AQ/hPhd55tyMZAOzG2Z20Z6o0ny5l5/2
DTWKGCxV8kOAiWT6wm51zZRPHs3Gu6r1igfpdV5MC2XTN7QjtFV2XhhGt4EP4yKMO4cDLePuZEQH
s+pq44sHLFluitAq1i1tgoOiNsU7bzA6znOhUaxtaCCcwEcIbWcynL0nOnWT8Xwsqv5uQDU92NaJ
D/Q3cnr3PMHJtcWqr0YtvSIPH7UNIJSovvesAekZt7K5glcKPkXF/HxKZUDNl8VIwHxW8QP+j0Wp
LPxPp8UI/wVVC6fd0as/Jbc6RJF0lcumdj5ZvLz6LJmd5NLTteLh4/ly9MLELjniM6WpHX1/Ycnp
tOh7q9tJwr5oGDhtvUctIop3cKNqhJET2FE46IaUJ1LnR8wQ4AqmKsWyCsGvJvJPjwxfUobmjFWk
ldoZ74vUAfQ4NsUz0BcZfPUQAjXhU1QZZYpsxfOaFrI8O7Fcjjw+7gqFRK5FSuOXel1h5RF9M4Pc
wYOAHV93o9EBMTRSsa4cI4LiQJnKJrMyWCO/PfDUjmLFlCvJ2C88CaMG/k4LttwZltG5O9pji/BH
y5qms2RwI7GSPiCQbYU8x6n9SEXeFpONAx4V76QakL62FvuRyLKuHAGw7jynK3QwjO2ozj9ElKAB
FPBBNeLJMJ1MsYuI3ef7tteQ72GzDNsLoesMzu+PhafkgkjNKrWNhRsLhbEqyMO12AFROpcZDPHn
3C+Cy9rUtOq5b0b3fPZJxJx4+0u/iQpmStYIURKnpCp/uRPOkMbIEbITOnY++JtpLP3PTWW2n4eq
1uo1OqgVnFk6WmlW61wt3X782MtjKfaP2LOFX8ACMPEnF6s+mY2E3vyq3WUgEoMO6mpN0inzEm9j
p3O2VpyigK41s3KmdU3u+EaAzLgQqBoM5xZ26KaXNNqvwqxu2pUxtf2pStBf14caHiogKW/x+Wdx
hwqOVGlhzB0myTRussz1pz9neJFnQRAa7Z/akFFr5Pv9qSqrY2PDUR2GKeXf+JXLRDYYGK8LCBLv
KmuoP3cR3fo0r6L/AACroGUE9ajxS0atdAsTMXcvusAtL2lXNG/1wp27aDUZoOAuHZHFTyZtxKck
SI94dar0T90Z/i7n08XmVcUQYOwhrHeSzvu/eitOmxXi8WS5JhPc3zpxzPRrwou/s4B1IbJLp+fa
MiAbn5jFvxpSDInpoRhKBAgTvrgRU2Z9RR9tA1TcjTXmcuEnFHsKUzsrTYHk5zRAsxKrOm2H6jyi
pnab2hCJ7k7MZrVVvDcreJS2oc6harYszUpQpZNTB1q961wxF5s666x5m/Y5qN0hKHp/Qy9b/13U
A0QNTe/Dr2WGH7Sb8ry8yuAGp3vmfPkwFIbXnTJ5agwW90azIHIR1ID46AEuTB4dwaCknbne4Y24
1jbu/fxS06fmutb16ALXonjoZFo+0DM7VRtHk40JVcgp94YYiucmqadTCnPGL8aHA5PSl0AxldAT
rN73+9+o96Iae4bLH1qrIdkjmocwQMN7Q7cSxLB5hP/ToSb4HdjweIW6DwQ51Ho4vpeFSH1cOKAj
ux7jXK/F6CWc8Mp02kqkkZr1XFB40XVmcEouatHGhOvLRkktv3rTime/jA6ZE6k49gMon4NLc+TG
A9GQPHRGV8QbbOnk3clxrMa/pRWV2VMzpH78qbSqsflKOzt5Nhp/NNrMT0y+X/Y0Dz/c5VhBXoT6
omXozK7KSrPcItm1uhAe2byWTtxwpZm1n9yY6Hq6513Xahq7+4Rf+JgLEHh389CFLupShUBic0fn
ainuP76xhcQQw0VAlZ2WvD5vW8mrvn/NJQSsnpYTBAhgXAExQaDAJPJpRX02gLjzesc+CHOK52HV
e2ORwYhAbqReTQqgsetgv2ZPqV4R0UgzPbvmc6NzqAzpyEvk3wf7fELQs6GlXxvT8WAHsGH/dl2/
5lI1CQd6xD9+oF92BMRBiTGwYVI9QGfsYkeY5iAheKsH29nn63ci6XRxoYEfaqh2GRqER8LQCsd1
582iPKEVS1n5+3Wsyq3hINnMPVWAwu79fjRDk3ZqjEm6nyqat4KbETo7gxUM2sg/KWcs0HyjFgz9
+A1Ihe31Z6gdzMg3TXNa3rj14Mqvw0vMiHwyMafYpn4J6GMXqyBZl+Ri9Nca2FM9PeiVjMYOIIPe
adXBzLDdj2M5ivSH5VVa/hky2ex8TWv24xDwY+/et3bkplBJNb2GUGqgRESVdDH3IUB8vYrK+ZEe
BjGKTUBhNa+mndMgDLZFKpQoBnINfO06sxsoXevECyb+ZCiEXlc7Pe/qPNjrXZrx8YlSQYJb2Et1
6ZAeeH7yyzpEo7cAnsNkAhsEMm2bBJCcn9K4KIlPVTTe84cjyk0ECy3k19pkjwILTc4rIvhIW90V
vecOaLG0MDq/dQVt9F/A/E3g4GyX4BJGHClFvmrU3Tq09mGvaem4jqgvKVxwd0BO10Ns1jwGOtOW
OlzGWgY008lg3olN1wfqdygltO514ySx+m8c7wznQDM6ArhnmQ0WPtp5DPaY32iF6w7WrRbA7Nf3
aS2p9jmrXDsM03ql2Q5YZt5PwsnuYtBMVtgnHUZcJK7f7japmUjGbp5Herh3KWxwGixdzt2mtp47
lFofQ9j/trf24VAjWp6WTsvqhHpn8MhMo3wQF/rYEmN0kqAHhhI6JkfTXUTNRdSdG9RgM/FioqIM
/WilOmOORkLKwMbmOHec+BvJE/exTOdHQgYtKzxzq/QHaggp76l6W/tiiHnpWVsUDAkERLWA334S
09wzQF4yFTy9awLrezQjM3fuAJTm82NflY28Dtww+kFZftQ+AGkaqqekL/XxkmR/0WkgrGqg4HA7
ZmjQq2QAsARHOdPURUfyhqrkKCy9J7t2au3WmBIVwRzrSb2tpsuw5EZe6s6DaxJ4hZ499QOU8njq
Hl0zh3a8yV/vPEadRMAhCEtEbJo0w+W4pdBOg/IiyRgiF5B2M0nAjQGOiVUhha7stC0jAkcr349q
9zoI5iSwzsxhUhHTDFquGZzrdhnI/MoUAXX9YUIVybQqijwXF5OE+gHqJ/SG9lMP2w46b5KQ+gfO
EvTzeAkqXULUI/I303tZowjc76PGsbAKMXLMAS24JTvL52EqGvFoNEY/rhIpsECrNpEZVHTPnIX1
jWoUdcsgFSJVYC/cGaIunZBD0Z1zWOIZdx6aQSwtVTDQ3+lQwrHxpVNn82OFsgZjPcw584Aeb/Vn
ds3kIVJjwxaoPvkGEsHQsijY5T8aNhAva5u4kvaG69wLRHIHUEptIaiCe/YhDSPJZPOcDPLL3gl7
9U/WjyXD2YJjSH+8rjKLDiM+ZHN4Zt2aM7jP5B5BALTYVwQbq+ypK9BIBYoJ2YK1golRLz0BPq/M
mmiYq2mTWumfBirD9SGAZdF/6zF9FkqIg8iDQworM7wDaFwQMoTwzrTOK983n/URkinzKIrUuhid
CtsZkUiQgJoz6dLlXUFxY6YNka/56y4lhngb1GmTPFZmp2d79HAS018FEIiyCdYe8gf3WMA+uDMm
a+Y3XmbNKfgK3F1xGdacger123uanYp0zIq/1jHtxdiz4b8+cBJnXqAAIgbor26SNfm/3K66vzw5
Rt2XJosSz9g41kBisM2nctRXPlj5GcjUUCGLbkfMob9FY9TaldE0ZVbuSBv6za1sgzw9uNUI7wiU
byfGddvNGgTtLurjjZ+nVnHoI9Jm13D7DHJZYQhlnpJvTYM86lSAGR7tqDG54TAtCNS+LQmgqryo
t5wG41fCjjaoCR8fktkTbrGawXqJbGNSnMHLHmgPQKIsqCU/hAJGUbbqIk9tlX7vG9OF9JIme6L4
Q01DupFr5yzKWmfqd2GoFcGdrO2Wj5J6GXmnROlVXmMYwowBLRwJb4reX0LGkF+aWbqEkqmCubS6
PkkumbBlDQ+1MYwVVBEiN1SMwqI59wJk8CDnDilZXzSAEmXjqhYafbG12Is0BGsCu82VDMPLxoZz
4Yz9nnJe6i8JUzZG/IkOl3D4TjO32q/ffCW0C5S5ftvLgd+GOJilNqh1RDm7AuWw9lWG6G37TWPw
zdzJ65ZmhkipyHVj2MpdenW8HOmq/aovrZqPeZIKMba0jhQ7GLPZUHtxWidqUy2HVu2fZRhBNyJm
F6ZqqGxPLf23XU9YZhJCFxz1MDH/O1fnarGym547NhR4TuVgemudUZ/HlfOaJMrL4eWbpalWFDA8
NR8iZ1KJp9L3NcYSzUecGPjTEV/llDnvCdmnlCXruHHcRncTIJ+8eUi1sNbc9QCWp97FBrwFrLPd
DqzK2tcirC18YuWXkh8feeAmGoJy2rSsQd86T0N+FhdSogdg7EZ4uHzAI2XAHqJLh6QX6MZW+RTG
69YH4EPNG/watfSg2bjauO3N7CWV93oFL9NL29l4E0EHfVskudpAHeBamY7E1FhRvAkgS21P0Fnd
Wj5kZqNV+WPTINiG8AVi0nr6LTahGcN6BkqIuVx3yOOKgnM4IKvGuO4K02+wjb1U09xCwAgT2Zbg
5ED5WmXBn0xIPvDSdcp1eAo86pyBrJjS9qHSe2s2Ppl1XjTp04yidGPcRKWTMRQigRGoGStaDvl2
YMBSx/dL4KkhpMdIlbGnrh/nIenQRHPbOn98cwuMJEvk96qd/O5h0iyLxWiHsVSBaliD09oupDLD
CcxvddOVrXxCS1VIoA0X2xY51CSN2faBf0gGWU7UGllnb75HAgWcv68NWz1kEVP1L+6Hpnb7u8ZH
8cY674NCyfeVufrCsCk67tehsZBFRDWBNuJarYK2NV0y6hgMYSu1KqhlvEiUiVXyMqmhRU9quqmv
8AqcXXHWVFJwa47V0p23nsApskS0OhZ8jSESiBgbgTxf01+J1/lcorGk5nOgq1X0VhBSxYXLd1qF
hR9gJf3L5aiG4CszQh+kS5xalOmPpgUNam7w8KPZUzNEPWaaA5WbN0PaZeZFnkdtAsxST1BA2GqW
5kXX+P0iefR6dH7+DOLQr5+9gOutkanSbbkPvLYq/wTLqpPXp43bRyhBhypY9QcDKSWeuEBnFA1D
G89zk5Lqyb6ksV43SuEQPRRzE9eEOQWwcio3P4EKnKcvNR1aRbkBqDo36Nw09DTrm54yt8C6imXG
sWMFclnQuDWLSes7YL8D0qYPYwR1Ngc72xS1u56onenGjZfR/YfcRdcXlHCOJJmC1UTBCGq5aI35
3Se+1yF0EcvcLP9OZNzLBs0GEw3RFWOTecYlVFz0AO58inL0fBfoEGvkjR1kVDDuq16EBsYuiZxb
ZCL8Uh4gI6jr0zmMJtm2RsiHn+zcqOxDmE2QQmGvApq/qShY1f3DSD8k1HVA2hJZCBy52DK2M0S+
BJEiGzK6sSM3CMrMrcqUqsyxFTr3FgOVlqC6Anh2ZH8KGKEwHpqxVIZvYHori5cKNvDw1Wt+M9lV
QskZfhT7Z44ldl1l40nnBMawlX46pU9tWzkAR4uwrSNjKzkOFfdpMVV6jHHOgZPGTusEX+hxh6q2
GrrccyXEPQRppitJgR6AMc3T82JtAHis9LXvJYP0v/izwbxxk7BpTRLrRuJcmU6n3NVCNOrYZr1u
cunIPgPBLEXwACjn65+UemSj3dMWs4baJKlYdSjjANJiMl7Ppk5Tqu+yW52qh6Z0WL1piR7p+CkM
R7vdMWkDtnQmCs4kcC+OJ2mQvuwLOZ+56CpL7fVQPUu2pteTrgn3ltF0MWtdsgkmMxTjjsBvmCa0
zryYC4owSnaEroLjapEMwO4bCHSRxYyby7ZoTZnccU4Me2PlZrZiWmdQbDCYjdcr0z6hu8M/qV+o
DdjzI1Yq9srDstNlY4YSAqTr5nID1fzFJw0LNSxv9RK6K3gOK/KVwfOHzmPPaHudJwyqrmdMzbJS
xSJpoSGegY6KnTbZwXWVGsg+oKps3IpOL+tbS1q1ybvuGDasBrPG0cPMZF81qpFM9ds2XropCiG7
yXFfxuX1GKO1bWSAn3fdFiW71u/jNRkiiWXT54BZtp5jQDnVjmYn2z6Yr2Y5wW/lgPTqOMsoIGTT
aJYqyClBmWHPileTR/9PgD/ztrmGlZbwQjIfNTtkT6KCiMpKhP7MHK5ePZ9EhsrmWZOuXAXTj5RR
la/uOqxxdRwUZGvUgWIyOSIWsaVCDcY4qp3ORzmWDcJvDeVoAQR9AfgmWhBfDAAZJ/PbpAXjMO8d
BngcNswQP7jX7VqKaFNSZxo9I/Iiw/ugn2qK4ZNYC1HAThG/7lcB8wcmrR3XsH0jQhRGcyBEl/nP
hAn0z7UI6/FbPFiqDiqOeI17u0D/7czso3B6rMAxDmuERKx5H1XSmj/jWs21tm9F4IzJ+UT4sU4A
IIk5exxrRGK/mmEBgM2EFklTTJ3RLNOieti1DcjrIevEXVKg/kBPSW4lPnKHiUZLbDBPEyhPgMxP
RpiP5plWyjr9nkrTIJswC29fWshxlOcSUph7Nste6+8LMnLhTQ+5lHXZllHKoI81Dt6PcIbyhwxl
65fZxqZkxeXMkmeVc5gEFktu2gIUubVhm0QR5kodzcK9bqBSUxIjY+RwHuFftDuLfKORXzpx3c7f
305cb142boDyel6DBK/nFc0K1YZrdzGnyiigwPfCszi8lxtPwN80AaCXHpOyfT2oRzyv2LzO//HV
hzJfV9U4zYQbkTvMmB4JxZfZ0+uROwtRf7NWb37u25LwnF651bVeKC+cEu1a/0rYoPpe9xO9+itQ
7io0NVt+NUxrx+sK9LGh9gw9Rtv0mWGbWPZv7ohyrZO0VtaipR8wvZSEyNIbYfpxh3qgpoviHFyk
m7mbKRqVySCmq85BGgcELg8ufWTxZ6KASrAilsFRsqozo8YF7YwAfmcBkpNvp3IhZM1kSWdEP7BL
OaZrriYjoCNoTMZkzalsyD+zpFyEryh1pHtn1TpUipyhvFtA+iVaPVxHACxnd5Xo1qwTPnHrWd9S
fTm2z1YQdO0zvkSXfo/9uk4fkzTQmYZtM8n0u0w1Y4CL6FHbk7FfuA2V86grqfNUMg2q7mku53L6
Vg2FCn+NyHy4z2i04k/vkSvu+Tsbqj22Ro/oWbD+H3tnthw3kmXbX+kfQBrm4RVATAwGZ3HQC0wk
JcyTY3AAX38XJHWVyJSJlfep26yryqysMksZERjcj5+z99p+3YzqCnb/3jxymOXXRMZVKBwzsoWa
9XIQEquykAoqBmqjNrX4HyP8W/uiN6J1J5g0veJW/VzDeONc2hNJNxpUOKnWQq4j5i8iIFezhFKU
Vy2jSG6Y/WMfGlSj5OsUP8p5oRrraSOanXX58jSyyu8tReelCBteCXMJ/3uTXptOXPY6X58Bknlo
gxChNthiN1sq0kWapm5DrrVVrw9fCp+S+w0tf+RG652xNjRauyEUI4yY7NVtMDkGkSKhbU0RD+b0
UzxIE7jw6HmUMw9PvWgF0Fx9IP3CC+cfPYBSreiYAETkEK20E+9PVGGstwPy82aiYfpxVB8WqPTd
FqFlQ+hs2uhcNpd0a3kXm9ow3v3cU1Xo17yLhkToOW8iJ2rmZ4CDmE83INXketHieeBaS+Yi/GxK
7vUyRcmksDKD1s4ssrnjuWsCtsB11xSaPvfsmoZJMzhwCJbiYqip0Loe5CdJydVmIiaDtFLG89Ui
jz/bAAxj10qDBkTOFxI/e3n0Yakc+t5ZF5Gfh8UY3j9HinKAaYmsZA2BssK0JQLomRd0tued0xqj
S5lMOgzLiegsuXaH4o6OGFFjjeS+aD3Eyt6nNeqS+Qf5ev2vyq35TjTzWlDKPENJya0jBWrtO8SK
vRb4ZUrw1D0eqvV/KEllcQRInXQsyeyaf3TU0nx0jHOue91cFD39vq8LIXYqtRfY0wsz0SWcbXxU
ctIfvk8z/pG14K4u+c97t8Abl8F/5j7Yfa1X4X73/h/1P9F4wPzsj8aD6ssrhpcfJobvTgX+wE/b
ga39ZTD3YQ7IVoWXZjXx/7Qd8LcQxDH+RRznMBdxmA79tB1o+l8rYQ3dHgAwtAQOg6WftgN8DB7r
INYfpLXo9FXjn/gOVt3QL6Ne/IW2YTPEdVwEZasv8+2IiJAFt2ocGr1GBpKjM1tA1drYAYHvP6Jw
fJc/vP8svu6q3TBVPBXvPgtwQKJNRUdT2fKUU0GVyvTLtEOvmz/T7SDLIi+STTLp2xlI9FWRGggX
2KBCd55AJ1txFuR9u5PAPI56XpkbXtBuOxPsu2Pusy1H8qibXHDI05UmrFxydBAdEOlWNFTyqPmI
k6mXE1Bc4/qXG3714zf86gF4N51eryJSHAt9AzNql6n426voVLHt5REfvyhkCxDFQP4ph7WNbpHF
YmDwJzHDY0g9lNb2z5/8bsT385Nd7Ck8YjSy17//iy7Mnpax96IqC6k94o01cnheVHoQf/6U76SS
d7fO4uACmGEluKrvLZggcbR08EApr2k4eBkstdnkAxIj1aucCL8b3W0dQ2YBoTqOXmjrxU+wZR9a
SZpKoOWKfesoyxkEB51Y1xJ6NoQb41si3fR6AlNCaLcpxUAYWR17DD2G7DgR3fE5E5MT6o7LHl7W
tnE02rw/DNKa/j9Wtv9s2bocv4p+EF//C89U91/boXr90uNT+t+wivFU/mEVG770X8svxdt1jD/y
cx1z3b/WQTZPGf48aDYrV+DnOubpf7F0ALjBfIKegJXp3+uY8xdIlBVEA2IDncu6Jvz3OmZgukJH
hp4RTxyyoH/kn0Kx+3YlA7yCKJbzKd/NhAfwfiXLEVrTgazynUnhuqkg8/q11ech2+uVmrJd95pV
kgwcf3MzrbpTHaFsOcBck9Owx0LB85ugLTOnKvarQZ8PEVi2g547xNu5HYSsPNkRymZQyMcEU9Wa
8awvE7u4STrXMMvPdUZXCuEV9ao1nBOfRqCE4liBaajXuTs+VmXJCSuSX7RGMmvLR+rtyR037Twn
ASKGbxa14SamzvapHYLFaVZz/CqyV6wtlHAQu90wT1g5oKXx6umV3xkodX2tSJp9Bbdx20v1LtYI
niVF1QiLxHUfYGOrfYhus0p3xRp1hLIzf5n7pj+fGQpt+dsI0yGCXDcZAyAfWGmxj2CWhi5pmPTA
I+R8Q4oTpdEuJq7lCQFOhT+jORtbJ90ZLo1FOh8BVLEk9hkCdcfBIviNCNO2Jn5GWJ/bCAaQUHv1
lGniosm0T3icMclSku0IdYu/MR+i29d43kWNfwWse2PGoZfpT25edKGGF4iUnbwhO71S9gRXke4U
y8e4TE9mJ5bt6kz9xLT302pG2rdSjU9VMpQHAq71LzXhAnHYElJFrKSVfC5kXweVtuiM0fKxO7Om
4kmV9vxqOW13npqFfeg0e36sW6V71jG6qstckSbTmElPukELkB9ZxbjLl3mYuJqeXHyKV/I/J5Ee
pKV4l16RICex6vaMyS7xbEiD7xjbpEFjdwopllXQNXrxuJhRCW0b0faIouHoImR9jZEQ0va089dU
DJzI+3Yc9Gsy6gzl1NNwIjRp0nsmVvlUnkeyR2XJjD4/W5jkWoxMyDMJJlEQ7k4ThwZ/3FZ7zpRR
8wBUOM/2w6xXN0lcFJmvT730VcnAqYZJdb7ElnE+VMMN9tWJjYRWTlU5JIUuBMeqwn2wZXFBCh3J
wkTckCXxoPccHGkO3ncIsUJDzLdEW5u3eWHkR6dOiMrWwFCr4dARCh2oiTPPDw1yuPaR0FISIFrD
3fcCKpdVDd3DpMh0S8CK80LrNCO5xVOWW0JxojOmHRA1YxsPcITqFUBvf5vJvjovSyu64yTMcElx
Kgr+yXKPuuDEMGQuFEyr1W/yWhSXU5eWj+gKjediqFWE4UvGrJiI5vpSn6XC81Aa6ZZCXwGtYE9X
AwNDosl0mIm+m41EQNilku1IH6/3jdVdCzF9U6NRDWZZrx1gz4G8NxQkEWtIgVNjOEtdlTSipLws
ougxV6dQGR11r8jLtnaGcLLM/ABLId23KLhpJk3YRowKWbO6LTMSmsuqGEKjUjirrghsk3jFOxD0
jM2o0Ryhb6oy3pLBpdxEKfSarHuNwOt97RPRbIfU0xKso4SuKOPR1JJE+ZR3tksUhyDbveguGpxl
1ryJJYKaedNh4ku9rW1Fuke3gZHtPWqm4xLZxosh8vy1jwr70aor+4rwa/OsbTXGmP3Vwvg9QGnK
vLm3pzVcqNi3rVnu8cKQnAluBK5bar30PU37bPLsQI+aXZWMxGWb2gLZJxnvOzJ/Lyrlxm672Q4i
jqihyfp4GlokmEWVZecEpiRPmddHl0a7jKcoLePTMFQFbGijIgZeKPZFOXR9u+kUY2vVy/kkmaoS
vkMsWw2nonrWZ+PgqR5BoWtsxkCeoU5n4xBF4pa0Oy3sPPXaWqYjEUsE0Df9EhiIEIIum6atkrf5
Wd0+tRO0c2QKPln2/bGaW/dKFFG6AU0xXnpZyWGtNLL70iGWmpFI1ZEJ0iY+gQFrP6QX1lbNtdyv
1QmmA6kq5U7T6jrdEIEYLmJ5KSzzemo6GyKdIckypjkEgTcxvo2OtVEKojtI95mv1zUT0ph9WhBr
7a1Fozc5GLiJ1PqQVilN27YFcDcl9Z2dt1sntbVLt1AqUCXq9KrTxN/KrrOvPERKZ1OfosHyiIMh
8vPOsKneasyqQcNZJZyFIzcNYd/7Elfhhue3CbQUy7Bf9eptIZT6ZuwmWj5T+wi/qTjSKXQ2Thy/
sk5tp5aBcYuc+7mexBob5pXMpJJ2ue01796KscXiP91SHeThMhYP5KISt06JHxo4oYMJselVrK/d
r2nqg4JINiGic4w38+d+KdFQx7GLOLBQt/Yid6VTVGE99TswS8UmKT152WNpEXr+ySRjbNdW8EFE
205bF3vTtmOvvHP6+FNktoLbTCumzp3bUS6PyyjzWyIC2zAywbkx7in3JtHCSEaHZDuoURVSg9C+
M+PAEBnpK1V9geztAqANzYVWd49e1ni+mU7zgRDc+ZiAttoXgxRkZbGPqRHp3jUhmH7lEVmaziQj
In0N+IoqPR3l2lUHwZIyYwjLoss80i7IXnfo1Xc08c2MxHlnFEdcuxMiDRYmQXgRHJ3obpiWbTaY
jwu5gcwClba9gbvXpWxAnW5l5pkxJuYIMD/hLOHrM1leG8AyqnNPml1Ow9IlBo5jmNuvY6Dqcvbq
S1DDW50SIy+qe5ZuyzdtPQ36sdc2U6pUm14QQmBG+r6vRvMBFou1k12yn8jN0532mtkjse/jfDJq
U2BwS9gB7VON8sdmDlWJOMzUEuVHeogF+SA1odQE9iEPkZUfpw9sq1/GMQapzPGPMFGbOF5xRe5q
IOZWUGvZm1ntL0gOBCMZJUfbmw9Vkm7QGvndKF7wtCanmATpW0UmV5SiN+moJdsEbfheyWs11DtS
/jp4LqMdgrIZfJ55Vi43yl/aOtFuG+yhTrHWaUk2rL1a65MlG4S7UTuHMc3kW0DkXEvpfSX8vDoN
WsciM5kvU7eUW1TGgjzjYWQTifrmssmzcwzcaj/4AzpKPWGsNKfZZigovDfNgOWp9+s6SZeTwEYx
hL1LgNoFoWaGdcqHrmTUbFg4+A6K10uip9JoVg7mnGQj0n6Zei+wCBlU/Tj7/V/T5wPahKYil/3T
eSmtvr45LH3/Az9PS85fNqhXqJ+Q/7Hqoe//12lJs/5SV/aZ5wCuRB68utf+3fVBK27jlGRcBC9u
PYb/PC05fyGH5q/yL0jO/J1/1PV578jEgcw/iBObASAU78H7Vky2KreMMjkpQoovE6lhcSD61smI
c8wrGappaV5ZWqfTS657ILG61IflYENE+mq5A1iyvO9kFf5yAT/uonz/UnTIMM4A4UAu/U7jT7xS
q+pTcWIK1dyWhWI9MSkpGCCZUf7Z82L5yZOF92hZg6Z94Kla/9G/9Dd+fDS9Gy6GisENlsebNkqB
wnUNjz1VTabgDMFWJcuIrEc9Va/6WUue//xLf/dxWPwhia4HZ8egXfhr18YoJ07GRXZyzSJzqBNF
+bLqoz5HLhnFo1M6r3/+vHddvu8/79fPW8/Ov3SJ6O3ZxDNnJw0L4cbN1eZAwaXuSMb7KLyAo/7f
LiS/acWlYNLCMff2k5JUNAhw85MCOeuUKTl5lETkfWCGfNdu+/Fz4BG5pGmsgUzvPkTpMg+EQ3qq
3aHezWOmrVMccU6WcHFgbt4+Dy2po6KwP4r7eWce+vHB9NngL31/e99dR0ZxalWtm4qOTy1oKtPY
Gihub9zFcm+qaRiPU+GNAapOKvMMYNqPtfgN2ufXPuNvry7cSh5Rur9UGm+vrkehllsqn8/utWlA
K+xiSQnz54flNw/nCqi3oBTxKbiO335IbrnMpOvklLpU74M6KzuNA9P1lOfJSW+o/P/8ce8tMutF
1fBeg07h41bn/9vP0yc3t3QrPnGAro+kwSuPJJSmV7VqRNeurkxP3lx2u9lep29DrmLE5LVB/Ser
efvnr/Kb14TXcf03jzBelHe3d6xGls0oPvVDoQU9ObxhNHScGEg8/OAa/+aT8DNS3sJp8SzWnLe/
eRBKXpWRcz7qffxIGG52EN5ibznhZ/s//6b3zrv18jJjpefOVkMD770p0ZiNBumVcT6aff2JIIzu
M50l97nx8mU4k05s30MXzFADJggxLKWemnCoS/eDDvlv3pwVvM0vXcPa8K6+/cGEPVpVY2vnejPM
hW91zhyQJWuemmUN71aX5YRXvYRHUJSHsjC7D7wwv3mm16AaosLXyQn+w7cfXy5J5oyGcV7HubvX
Z6/fMmogcjSfxZbhaHz45xfdBEOPdIrUM5V99u3nDZ6ZsPPq56Zmty7t8ZzW44AqnUZS6wyPcjSm
c5G4w0OquNpeiSrjQWQUhn/+Gr9ZJ998i3dPGQt95AyMjAkPY2uP5qT91s1puxtQcaEQm0fgzl6z
Y16RfPDU/WahImgC0xF8G1aQ7z6vXzYcu8qTVC7o56ZyOYOPae2RehKx++ff95u3yGRb0xxYgmym
5rtttJciUptGO1dIxSFHctR3fVKqAVyZ/gP4wncA3bsCARcCVkhoRip9xPX5/uUHkagyol3Vzr0K
2h7+lJlcb6N25XVHqDao6sKOT7PayUOqz5zczS4/tzKl5bRcWu2dI+v6wsLAcDGBKoChYgnStf98
MX53szl+gRRyyNhQGQu++YbQzxOElhODYTGfS9GZG63yiis9lfZujpPpBtVv/DWqnY9Iq78pJtf2
PVAA6lr2xffRU5hjlBG99FGZ0/wyKtIsjFNz2Nij3e1Uq5ABrT/TT+26CCMGgNduYSZ7xzCrfcMW
+VGc0W8WPMDOqBMAEq9RI39b8CY0uowHjuBMim0058NJGczm2ZHeKsMfUZQ5WGaRAYyhTTIE1Nsy
uv/zvfjNngYYDoM+wD8bg+V70K2XCbJXC+dIiJI4r7XFQSoeRRdWJxSGZ05149GB2lcYK86MFGWg
Icz6Co34PwWcsPp/vxJwF7gYK4T67VORDZMxaoN5hG+eveLebMLYmg5aXtm4y+aiCeaSvkmM9mRv
tGr6zdPE+Og2LSqFxFgOCWBIn7O9uHDlbH70Uq2P5NuXCjoNh9t1v6VafP9S0U4quYDG0SJ/R4G5
lVjhMM/mQR+m4dSWXyKViQi1VUUoLoFK5RDpIQX8cORQkrR+bYwzJ7R/neF+cwT53bOswwaEscLX
YqD67nrFZj8p+awekWQQfzVNZnG1pJ0IG+5mEDdNcQMKQgS4Y7/gWKsxnBCCFBHlcJ2IOPmIOv27
Z5mvY3Ei5DauuMq3t48+PQAJyzi6hcx5bhH2+GLSTB8obL9Z6r65Q3Be3+CMJjiYhPgFZ/gHpcrf
t05uEjM6kGXr4vcetqLFZK4pBTcpYuDrr0nnvqvhdAglKvcQLNP0/ME9+O1jwWeRA6ARI/d+88QA
MaiFox2zqmv3yEnT3bg2DEmSUa8L4WmfAciKrx7MA/Ke1TQ6TF5xcDLXZKaBqhBn5Ef0lb+vrSTJ
8PuZVSLbYbr47jZUCP3Fkh2xqy1fVKHxiC4z1BE7j80ugMYK086hotvbAKLDP1+Ov2+l1sphZBXh
UjBAePcIKIk0c8PLjq7WZDe9TOZdVej5R9f871spn2IafABjXAdtydtfaKU9Ei50FYQhK1+Xdr7N
m/lVlEoejGJM+YmOuaVH7ewyut5hlE8mzqaGWHYnMaawAF7wVPemmaFxauPNn6/Ab64+GwxpWZTK
bPXvqTtF1BS0OZMjF0jfT8RRXJSml26jSY/xItJPnzFQEgf60Sq+Xtm3yxN4CCrWNWjEZjt5d+Xz
nmy/qlTOXDt3CxyMrqA3LseqIjmgbtKwkFHMM4eb6KNz3vcH6v1HE0PA+ZY0ULpB7zdzoRmFOibH
1MzLc6NVVL+UaU9Wrnbf1fkY9LbWbvD8XgPQwswrmS9YytxtFQ4QfqOI/Eq0ZRpoWJFu49TdwWnI
bxbkiqeyHcegHeMXoQ53A4DGszmLMublrRcI0SmbyfCuNaZkKtasDx7lvy8lDpkEKGXWWoFybX3U
fy2iRFogsnbO9HZ9VQohXGLq8UULSBj1xtCX+INTx9/fnfUDCUJg7eS8Zb+7gzw2pb6Y9hk2kHgT
D267zfO2+scLJB0IFioYh6RTwrV++6vUNGsWJbPOSkWLrkbHLCO/RQYdzNj5Zl8uiXL75/fh7+8q
TA641jbv6rokv3tXgaYICg9x1s+Ivr2O9PIi0eytYlUfceg5HL17B+hOUfDSKeS+8QPfB4i3DCKR
WNs4YbGab9vY0usAoEH1oFY2MwoXZ1eDL7NcHvSGRcxfePj0jSONsTrYXYS2QGoUvJbSGXtV5ou+
p0UtkmCZ2mTYDPacXWqS8WyYVa69w7g7RQd89PUr9L/yqzKpXXs7mzrWYXMgnCTAGmbcS9y556PR
ey8dc8MkdLSk+UKUutMDAbR7uTHdxJIbycz7BRWoU/oN6DbJ9ELL0B80CxJjoMreVh/I3wjEVFob
z1yUOKi7onjpY305J6padojIDLEQvNCpEXsuMXO+bIr8igkylhS7MYYXFgHxrS0YH+Y4bkb+vzIX
/lAMxTemKFMfJsZsf62dLLvhbKp+w1CnX6PuhFibNMKRQUyY63OFeyYOFTxQDTbjwv6S1bY++kyc
o89mqc2TX1cFGbmRVLNjlZv59cAkF0OvYyp3HP/1ZBcVBUqULK266bhkZs2UxNQ1xkv6VEo/jiAm
IarNuHg1Boq+GepDhgcHt02rfBUcfT71tZlEfjLZHk8wGvBx46CV0+DQz5m9LRLxoDN5HUNkwIz4
siRu202LG2/B8ZbhEEbP7aTMIkWa+NRq1jcjUcUZwFv7EddvL3FmxLXr99CrFh+LqWcGKtkyFvSF
uBFMkA15rBVzScOBPm8X9NitlqAYozaEZNowgbHgXvlJBTcVSTe7YtgZrtx3XQmws2+ZdOOaS8s6
sForuiwFmKE1Ei/F76Wk+hV6CyXZCQb6Z30miLjR8BnFASMtSr28EXyfFpZcvIns2KrxY6VadByB
T9SboYNTD5vBfbEyPTWRRvQ8VaSmrZOpohrveQ0Ups2qhZHfs0TXbyjp54PRGeUTNZWOZCVvo+fB
StZbUqFZROo7E5mlO+KeRXECCzFPxl1Zaclj0rVA//NuMl7tiv0Ws3lr3pCRrDth1OPzDctlnqDp
khW39qhwWfJ0ztatVE3lyU1wFW4Gpq0Z87ZCHgu3LazdmHJaxtc2Yk6JR+GlZ2SoQAJI8ozmgILz
mpk8yFjHV518fmnstGv9tiwqHIlxre0QJBeK3zgLsNxCxKnHBGzB46WtKmW/4+EZjiZe5ZWR4VCd
e4hnqp2sJwOciLAkhy9RUjOVknF50JASj0a+LIdhFedEZN03NfSuCmHUs52NjuqrppN8djDO99wo
tsOtJ8b43JTqshvVtCogWmTZPQ8yw/G4iotL4A0uU/q61PgLbmKeG4Un21BWVtwe4FsZ+0ngkoUA
gh5ssyAHL311qsSxbvIFKhA3edyg3IieTTvOmo2Rqy7R8SRwWKFsS6Xf63XTP0Wum/WXzI/ljTXp
OvbRCOslc1W0ZVvGqNE9mIBUBi3uYYKdpNq4YWGmLDSRHNo8FC0GlbAA0eb6aUPcNuaTccgPolRr
A42C7ZQbDLreC6EMDAaLJXKdjdc4pXuez3B7fIjTcvazQqsulCVjzTGjxn2OWzOhFKId/rI4uX6G
0dS9MzIz93yNJ1L1IdkpyA6iRRcbgcW1C/I8xkatDU13a9upI0Igm07j95qbGTTIEFFtihZuhe80
a62dpvrwKR1yC9aaZLZLnxurkT9o1XyxlMryyUCaxoIG2WAfZ/XicqSTyjcnNQGySdMmmMS2JuU6
i6Yh8u2ZajsgCtFkvqx3I2gBBU1b29T1tW10+BudyZMPEErkk6UL/cSVsnR0vG72iRuAtSdy1Fs9
LRQjcMtqRJQUV2q9qcvazDaunXmtHxlT5/kTgphqq4MpuCX20nbwjjI/CDoj088B0C5P3kAJ5vde
EQ2+MXpa6eeI8cAYiEYlSC6VrU1UowumazbZUwKs/car5cr0ZGQVuquZX9jsLWVJbnXTaB66dNGf
R7WeXiYHG8EG0Fj5ieRqlqBMePeKbeKYMSIX1X9ZKfam6lRiCeHMLKm/FFOahiqZrKSIplK9VhOr
wSBTeNwZz5ksOxCN6XE34g4VDYW5clW7es/W1xdyDwoke9DNUcN4Y0RXBQO02bfVyb6pIwv1ULss
DhM1au3zIuPO4QZdUmdHed+4+LMXdkmQqVGMilhtv0mVKnHPqjvWeJSw7EFYLGxkun2Xl/7IQ4n9
e40QOessSz56soMPNaajUxxU+kCPbeblIwKwZOgPs6XZ4ji7iXI3o4vcKO1gJLtClgStFXA2cKFU
VfEp10YP0kgb2ZdAY4siwCcFIjab1B64bum4Q1C6ZcZDPxCfSNFCqz5TpkYEclZYtZHDwXeC9SVy
35xk/XViWFMFVs2OG8yLKQbkLpaHxGbKq7Mlo5AAq5dfptCY5FfLHoe9xl6DCk9VqwGNjKHnQZIa
+GlMrXYvadSkBSKdmCXdyBvjM2SivA0phpYaFYcx54SF2+NTjrzrIPWuGv3WMKoqmEZNuamKskVB
quv5q8uEDKVLMnnDlo6Y4+KU1kQUVEY53HRSXwi+740Cmz0s8pfOHie5NR0xdic5Wyia4sKz91UL
bNRnpmoaLGiF9ZKQe33RL3bzImFW4GuqhvzaLB3luTa8eKSbUpll2CmNED5AFBpAmlmYPRb0tmXB
8bJbBDjTRckqzxyLep1NYUDm4Qv4R4q/tIV6pgrHWs4iCDLKQ1lbU75To4TwnUg2Fc7jSkSdL61I
MU8a6w814czB4gpMFYo5A+lfHvuqFyUynHiiyInMqsIgGbVXdV+veTT9Ce+U5icDHfMNBlKoOXVE
TTG2aUMfjUHUprAt8di1WhaFsePE2VY4dvKQqsJ+tSPizgLwKlNJ/ybVX83BkdcWA0LXT0iqjnES
CPsaAI7GCgi0v/GJJlaRE1VcwSByqaNBIiAL9N0F67M/OrFGQeQa1iNSleR8xt19uyzxfDvTcL0z
NIg0OCUb/GAcv9AClmrUpBu3n0YrQOTWHHsVRkvoGHT5zTmfv1pC9k3Yj4Z1N3XJdOe5IHJ8Opms
f4seobp01Ca6TDCbya1Xgvy5afHs435FIrJWWAhQAmksXerHnduMQeVknrZdC+uTQq3QBFNWrXtP
LcZrR87J51JpCZAHRnNCw91tGq0g0IhanjVFyo7EGlTK+sVKAlu2xI/lKlwtQ/2s17XAkArUeA1f
Kq2TNYzj3WKpZXvIVvwGatu5vC4srKEsMmm1y9DuLhCFbVoBkQ7fyDdrM/oaJWp50xQQixsTUK7f
xy78XFUu7JNg+U0ZIFTCH2pmc7v4yDkbb7uUvZJszUJq2kZX83yhxB28b1rXNkDD8P6h7a5Hbt9M
JKd28nJTj7eNB1QsqNweX4k6IAcHZRZZtxV0+U9Nwp/aosaszGDEKPk0Jhlp4mZH0NrRjeKZeOh+
TdKiM2q9ZpD1kf7DKghth3sSgmLtnil0MXd4nYyrLWY4uj84ELkn8ARq8FW96TzWSkpbQLGX8k4F
o7iGHlCrIzKiF73B4Bw/IHbTToyMl88TMR/3Ju7/M7cYABECf5pvgOa7Y1CP3bCzJwTovtYsLeXP
PM47m55ptIfff4fbxdsZiii1IM0ptnaG0JVNRellnCYuzvXgZGm2b1LLPWe/NRPOJqpDcZ10/UAt
lEFFSHyGGvUNis3xrsKfavscpBe03zLvn0uzHp/moppvSh4qrDgezEdfmYa6CjEB9/ae5TWi9Jsh
rwZLVrRHxi8Inj16zeu4qQH1kE3m9CqKnschMSHnLjE/ZtN03fgEnI9EQsBg+utEqB5P9GQ026ad
Iy4wyvZbZbZqLIHdnF8whS6+Ab1UgS47i/lY69aYbJRUy/Qg1sDgnqWoNWWoNPMk98IhSpKDVYsc
q25JSAvoaOejrxRTS0fRm/o173ISZqAMFjigJCH+AmrpwBM1ovvfwiFZYrbiqISgkcVfaWo5Y8De
a6Ol75Xp0RZI7XaOVKNvhTbqB8sgS9SvWI+e1onERQJ6LT1wF+SG9R1nTqLr070neLU72F+XblwM
SG4WM5HnhqsUt0TMOR4RX3B7Q8MbEXgCs3UDar9OBiOxS0GSD/FzIjo1Dsym1rFNJYg4fEAqVocz
k5x6V1bI1Gy9VK4G3Vx6v405z4Qcb+S3JRfKsBWzhskSEYic6FF4zlPFXznNsu1uurHQroqIS+NX
OtJ/v4Wa8NgNLBKAhnsHestUl4Xf2EkJDS4elEdESvNKo2AAvZWGWn7LnUq5azM349oNTlpQLsF4
RApfpGsRqrl5QCoIBDwDEFsROBm12gYYOUMYpbSqM0swld0Ka6BiLusU3XBJVbrWfCZldlcl1ngS
DSk5G7ueFi/oh8T7bOqi6jZ0XRq0s0RaXMaCgKpAgLKUfobT+GJhjYdxOaScJmuiMZ56YbRGUPST
W28lcNA7ooAEcQyJHn/63qr5R+K5/9BX1PzvCmOi5fVL12oNe3qbxjTMXyqGL//2RH7/Az/lcZb9
l/m9l83Rl6BLbQ15+LcpEgcd41zAmT/cRP+Sx7l/rQIRtAw0D2n10o7/lzxO+4s/gImS7CRkkvyf
3H9kivzO5fyl/0pnDWwnc1SYyp6DzZLf+munch0B2HmFByKZxlLDs2E4uDby2sSHPPFicE7Nls/j
opmflibROLe6XpYGMHNxicipH28l0ZNwSbXc+Nwlbnql6mtZRI4A5W++GK9yaTw97OKVGBA1N1Sn
BAaxtMjRrzFdH40GzI4fG2NM5W5yTFOqhTV96K1zzYycdkUlWvdTzqneh7VWS+zXDdB/x5xNEPS5
1vGFl1i9leBHG1/HkffYQQ+8SJM0NdD5R1q/VfuYX+REefdIERzJ0KT6RFlPtNIXYQ7xdYthfqQS
M/KvcZcslIF1bGB4mXIxbDLZW74iuu6LUJOpCGbO93DisLabOwXzyLFdwTNhqSt9HDZFCSuGxmWU
bzS9dtcMTi1+6rt4OI19XOQ+0QWMice4ZJamVam5sxPZcYx1FfodiNAvOamYxbYjQJ18nNajss6d
gTNQOXjWGFZGMUXrfSmtQ7Oo+h7LiNNcyDjhgMnQ03nSrD5i8XTiRgmjLveSg0JvgABLB+4e115i
/YrTMbXoMoJM2vWe5e0b28mtgyGtWwbG0Y3CKQ27aWcMLjr/XrtRSuw0YQsv/UTnCt8STBprCGLD
WT79P+rObDdyJNuyv9I/wAKNk5GvpM+Su6TQGHohQgqJ8zzz63tRlUBHeAghZAP34Va+FJClcncO
ZnbO2XvtoPalQfUV2nuVITObHQs8G6HiTxPdi1CLPa5hmbtppjgvVj3qi0LabF/EiP+W8kIAU9I4
d91y7EMpzkbR39GGYRcRRjNtyqCrfBdxsu1pHVsg1vH1MCALdtEml8c+G0yT/WrgOSZTRbzbgJ0y
NmY5LkE7omm42qnPsjmQT8J2pxmVR2fMmuCW9nrpgVhSr9jopp96UxRv8CbU95FUliurnuZq6+ea
TrcAJwz9nCENq3WSgGxxNWZ23DIo0C+hNeAyAts+zW5qN5AQR798JhkCm9fU0ZdxSdybd6llsePM
5nCc1VGJ1mqT14o32LHdEiFc18/xAM/YtQY8wiT3RPAek9YAxiatg0nd60BG8+UMGyfUjHVWZXXO
PliU9cuk+OnJB0bTredQNvsuCiQXsk8zUmeRnZlbqfXp7FKAazOCcPMCUHzmrxn1MltVM932sGHg
6os1i8nBuGBCPU4r2bwt6CTeEKCdxXuQxdgo6NXpwrOVGXVVDvKIBmwkNNfpRUGqkELz1I3iebgS
oiJoRQ269Cetlqa+qB0ZXtKq00fXUMdR3VKBTtEa0ItqeOXMvXAn+NfvhEyEb4mW+k9RwyASrVYY
e5piWd9p06vcO9Uov8NDYbcrArDTHLAn7CdMkLEeVrCIM2IhqDdsDbuYNyRaf+rLMKSKmEX3bI6x
/mNIjElZhXEYt3Tq8uQqx+fzQ3YMRinXbOdnW46mdANrbO6cUNjtXmf5I4iEhuptHKXDDc+Y3rjw
BikimNqRlJoqo1V59uQoFCa6FT3YPv07r814cN26Ujm2k2WSBeu8QB4G4K10xKFTy2E89RgpJD00
aUeej0K/JdXM4XJg3KggDJq4m7xOg8HhKelcW3dFFSY0fduyYpi+oj/IIud3WTGuKD+7i0FVUdSb
ZRPJdR02arTq20ROx3gIA+NKZIH6osRSI3Y8BXi2TdPZ0rwZ+Ey8MimLx6vKhAe2q/RSTS4LKCj4
P63SvO5SZWpvipl+LBiqPPLhfViG/GbQHNUOdTgV6kGpotE/1FjALd8l00h0sLA42eGdklmOTcOp
RdSsm6lT7+U8kBg30aJUvNzgmOmFgcLzHYZ63p0gG031A3DvNn1L0oRTvGNY9rBBh9WXnl3Z9rRN
gq5klZhS49EOM/u64Vls6Mny96ts1MQLHW7lJeO9B23ol6XpEk0wqCthZ+3dwLWZ6VlyRNzEVSOx
QRmRNa6YtYQnU02GA0CV+QmiJcY+i97NcRaqI7akEdIoiicbxvpAevRr0AbzK2lf9RWwqvi5rEZ5
EYaWePR5oV8xeoWzN7TOqLssOvQfGRDJn5ID4b2OR0h1ed2y1sPnRfo1qQQhs001tvGfN5yLXS0x
7Ee9H53iwqoVycCAkhHSW1s3a82u5oxdgiWnYwQH19Mi7o0LYOjzKp5mfHuIPUnMkoYVX0LY6G41
Kzem3QAC7aEYBmRLAJCne61MefZ66GdkxFWB0eNxHWiJRjSGtE2S1dm8KlSbC1jVoLkOC/WG0dCM
X3hDZQBnPglHxjzkFmOss0ZD9xRs/DAFxWLwpA0MrKYb9Pg+klTiDNQdUCotCIGW7SLmU+GcJJez
Q0sG76UKn8EMZh6zqNCeNYRNkQt9uerZ/pO038SZYz4zvsjeZQAXwCtSq6w3SqfH3/OiGB9MLTZx
qPmq9QKbqL1bZAfsoMaYZrB0AbICz2ubV1kozr5vneanzZTi2qm6ggXD6DUwX+RkZ8CxzfRmAmpa
jFt2WydXL/Ks9B+6GG8ME8KWIn9uFecdBNH03qsBhbtRqqxOmXGK9Jk2fJbUzRUIThyD/lQcG4RI
TxRaKQWQaIu7qMGER+8oViu3I8VtH0WilDtboW3i5b5dX8JxACJZR7lOZqua45jBQd3uaEzp3RqH
b6Z7oT0puduGOpj3YZyht5KjV+wmU/o1yIuAPiV4XJIaY027s/XOuMsLmFUbDW8oQQxqTC2qBCVn
rpEyoW38nKgKJ6mBP5U5xlF9yNQnRqH9E2DGVl8HFvA+N8eyE7mkGcwnVDUYfBv0QvvIipCoRGUa
nzojSPsThvABcG6cBffsKGqyp1sqHqSsNJoiY4O5sSGokKmdinl5wkgWrHXZYdrWxpwgMRpt1n2r
52qznTk5PdUyTMeVzhzijkK5vI6tIQq8XlXUBqZwkl6yqIc/Wsfof2ZdEvzkNDthiI2LZxs0M6tQ
u9w6+Dsa31Jyqz3eedr+oiwbXnPIbNcRUuH7ZoRk6QUdxzF3kBPmNV9JkjtAkn6yIujP+j6RWniR
B4CVNmCBHedQypaZTD34rdg3kV8W7EmBeKhAdlwHzlRku6JMx5/E9YU4iS2tvBB+N4Sr2shFD161
C2kJ+5XctzQMNQYUsTgMMy2Hld7EpN0sODhw9LpOeR02MvB4hhM2Ta1XdVC+pb+19Z61cUaHtp5R
OwVE2sEZc4NiFE+cEbLQJVTOHFd25TSPYWsp9CX9DlhUGdSJZLzlZLi9o0iJd47fRLGnYHuTeNhm
5xut34muoi2HOyOuwkc6rWXpKYBD8bTlWviYE+HwZhO8Aigu4ehEowC2oZfQKbpIyG656apGqdxg
GORdhj++cNnjgxMdSxqvQmX86jn5OGpLA4O/tsvQOc2oBfV1zGsGOF55wiws6ekoMFgXE2d+IGum
Cr3enMx9UlnGfdzHJQtsPfF/UJgNxDYd6pM35D6zhB7xteYO+qBToXehGvxXm/o/UQb/r8VroM/7
e0G8+MWw91MOdb/Vxcvf/VMXCx3fGP8QD/mh+XOQY/xTFwvrPxTFGHlxa/Ff5CIp/cU2ZiPQQ2eO
2pO6GQHVP7Yxof7H0bBTkZqiCfwc/6YqPpdDUQwTurSIWil+OUucqXfGyp964cdXgarggLWaVlc4
2ecq276urYmCq+/VtBbKF7rmPzSQy+cSTw9jhzxKugiLROUX1RCjvaLqy+gqDNZMYI692biAs3KW
k0sryt6MVFs3PjMZR0+efrlDn6lBF7XnL20ABPw2Th4kNthTMPOdp65RU1QpBpsrMozriyG0um49
5rqxodYXrWdUMkT1jX5ln446dThi2WHAJk6swOaLb7IIvs6+CYZAtEwYU3Tm/Mu//+UiDKIJLKye
V0C0Q8YkwtLSVZMagFkHWqodiJJZML+1cvEyFHUj4X5WDAmEA2+RYtSGmBQrDAktqymr/487hJTE
oPtCDjNCuTNxfFgMFUcd5aSWFQzhPvGndwyzAsFNaucIU/s6u+dYMQKdnTQd36vTcuSbms7/Ilp1
+aDzq4SlQnLTBKrrcyuROdmspkVwpfJQvBRmV7yMhWOtfA1IZioy8dhnprxWnKrgKBZ/FVK3PIh/
fLoERMMVIOrdPNMOZwxELA5Hpziowwf2zvaFw1W4CVot2P79cTjXtfFcgg1bhJo8m3TCziRnehiO
1az4J5+DzT3Jd9WO9BTxxYd89nM4nTjgeaSNCPnsfe8LjuABeIbAN0qKAej55Lyo67Zq2/t//3Ns
XmzcX1hFwJ79/nCnvUZ/Q0+uOmF1d1VjVVfSiav93z/ks59jOwbrl8Bja8mza7bIFrQmjfC0O3St
KzPM9qqBrCYu2ukLt9Fnt8dZPLpEx7Mmn7+sVA++8PFCMFvv1j2hwjXahK4bvb//ok8/Bo364tPj
cVvaob+uCa0zTBLWLhcrme9ixuSXTQTg4u8f8oeVgWeNyfySu4iBjAWI3erXT4Faj1Qqi65wEXSo
DpjfItKQVQ8EyM7COxqG7S3TapARqN001mKAxjYaBfqr254wifSLL/TJrzYXYwdl+H+jeX//PnNq
FZDF7VPT5vU+CWZ11yvJuP77r15+1NmrzGKLeYtWtGHI8/5vmaWs55U4aVTU4MjQhTD1egzT5GV0
6i9sEJ/8IIvRroHdAIG/cZ7bLlszo+c9nsiLCPaoRAhE0YOvOHHik6URxyzPyUdopHkuI4/zkGzH
VDsxRUQb1FhQvmtQBjxdyBYMtUHFxNlYoR302phg6kZ03N9Ma1bWtRHrl3On+HvENv5dVbXxrQbO
nWawWjPLoYXwbUF1f7H8LO/j2S1gIeepZgtGfq2dteCNTisrUjVPZOgoV3PRly+UtcusfuHjTIGK
nFQ1v/39tn92kX79zLOFqA3VsYtb40Q1qKte2SqaV+RAPEobtWCol3RuUEQyChRmOl1ajaXc/P0L
fPYsSAYfEnM404dzg29XNk7EynKSPo0MTB3NcaQ/98UD92HIOr+0nKmEJSyiEC1r+Ra/HCaaQlRY
5NQTpw1dX3djQemsEe5D3TE7/ZOZNeH3MklJ66I/LtAbyJ58X8vO10asKnT09dRS3E7BHvDFy30e
WbacuEAdCZsVehEdn+/gs9Di0qmM0+L+XkFPDb+JNkpfijDW1swwo4dKhztA6xpVIZv5+DTyDdch
XXsCd6zmhky66i3N2uGLtfbjlHl+zRCkOdDvOHyj2Pz9mvWzibrJUU80bcRBhgW9+zTp+0PTN0TS
QeG+7RAKfl9yUC7qeogeEWFCfY4QKAs35WQP6bbW9mOZJwdMBeXdv39wcMqQmM4xGbXP2ddDsdSo
FA8npSaGscmp6Uhk6I5//5BPVkWm1+gubYP0TPt8C4UZFERJQOOiFH2yqlojvM8AQ7vR7LfGJo/H
7Is9+7OzvzQZmNOd5XFgtvf7Vaf3PYDSaE4jk6sL0SYArqcKyv5Q56PjEk44PquhM4K7igR5fqba
3/ozFskvHstPXkteR41XxsZDDLr096+RFHGhh3Z9SqH0rueoe184FV8cGj7baCUye45zOPWoJs9+
KylFOk3D5pTVmrnMPlKPaX+99cdS+1ZFyKUoN8hrygIf1W6Hh5kx/NSG67yu1S+u+7njhreQr8LL
yKiV6f359le3NQJUpT4NIdVDponvSObfBlt98QuHhu+8beSXVrfPrjFLm84GiEEb0fvZNS5tqwFt
fdIHtCLo01Bvxgb4ROFAxTHE3sihuMKvuxzT+VFZ1ki9uzGnFq5j8RwsZ46/P+yffp9lEeJxNzlt
LNfol0USTnvVO21+cuag3vNoI3qhbfhFXffnh5DaaLDPfZwAjHPuiJIHAFiK6kRLPryP1Ki5E2Fh
/etfwsic3tliAoUlbOq//5KCKQCZLwOYNKN+1QcLXKCZlF/8kj+P13wIJlPeVjQdLA6/f0iuOIVi
WsOpVQftFoYafPiZvpwXg9DKvngdP1mMqUpgK9LxgFCB+fv3D5ssNR6MsD7JNMoJOrON4CYEMfCg
gwtjBIqqytPKWL9X/azbj5QuPyahhQeDqQ34cDKFFabbMGdVpgZXjd6Uw+rvD88fCxcXGuuM6iy9
EtblP1YM0/Qn3ddORTySwNcOzKlXqtNHF6ZpMfuyG5NhHMaNTF+mmoi6LRRDuwCpefov7/7yTSgR
yIWGLaU556ifRKddG1bTyUqwhnIABbimRuoXd+T87vMhi3WQnFtWL7pXy8Hql5dlIheBIX93Gojs
8UixHY7IAQHz5/Hp7xf2/IT28UFLxcuxBVeeffZB9J+EQyrmycpqI932WdK17sgRYVsP4U2NYuM6
h8b+BvbUOWitpX7/+8f/cXQ6+3znbCcgyCFgsIyKwmiaI/tFfk23vrtW1eFYKYa1roIpvCeG2Eu7
aT4Av+83kz2KnbSIoPRImU6mL+7vF1fEOXsXaAhHce3XJxSrTEpYV3/6aZPeDIPVEHWOtaPF6cxk
HueMKKt/u4At10ODa05kqYYA5zxOu8sjclPM5iQzMTB6bMkvo3z4Ym05P3d8fAirCiwJE8WYuvz7
X54uYlMrHF/1ibstbrSukZsxQ8Lgm9Yaxlby1T1ertivR73l43RBi4DGKc0C++weg0uMZ6etTk1j
M4TTibe9KOQ0PtlOUaA8EW2Xky/PzNadIj14M/u8loSNDTN5xaIQzhfv1qfPHBopXmBKXnRRZ0sr
HgNS4+B2xlrgXMxMRFs36g2rJPRQeepJlkdiIuTeyQ3Vg7OZrTpMLBvbj78VidZdFllZ/fjiNTgv
zpZLxBmFtM+F8sF/fr8jbZ/ZhaW3J/IQyCHUirD5zvBaIljk9Bh7Xe4Mx6IiXnI90vch6Q2KmFgZ
VT/cImLBCgOfd1EYqEmJCNPvum0cTcgflBS/x8HIquTti2/82U1lQWYpZBHkYHO2cLBP4McoslMP
rH3G2mNYoWdj4xOriFwwiWKqVWhboHKqkPeq7TXqFPmmz4hnGLASfPbFDnG+8y9XcGls29xXldPW
2U2t8VUGVl+ehFLNkIE7ddhaiDj7rx4e7ZOHGc809n3o8Jg5z96d1NZzHGvL79Zz6jtWcSj6jp5y
jEpy2yNZqNjnVYGoq7c6XFBzSHLzqqz09ES8ZpWBzBiQqv79bnyyXZDtTZ2noapdKtDfHx+7hW84
286xQRRyGeRGegOYMXyO5nK4/fsnfXKZHYNiHcQEJmC2v98/SYY+HNxUORaInvZGllnrMamUL9rO
n6xPNBb1D3Qd8xdDP/sQjuF+p9nHsu4IesPdhBjN0W+SpGR+5/R5uvv7j/pzyQd9xiRVcOICfn9+
oMtnFFf10B+bSGueULi2hjfnA8Dlwe5Q3OtqUBsXdByrgQVpmH7mvY9E/e/fgaXn/Mni+MWwyYFj
ZVC3LLjEX1dlCiX4ol151BHYhV4y9Bj/Ic21TyND0Sdse8M9QAVGEWGC1PbVgHnJMJ32UXM90qXC
/BQYoXlERIIwMnMk3pH5w0eSOcGcbDVRzMqjqjRyPkyL7QQRAw4U58ON0iESRlH24VLB8TuexFwm
txXxua/0/vGzkGaQ4RaebXwu8sPzYowK9j5zscKAuU5u8EPijwnZE19bRNWnYhinV8SLgbEuPlw1
Q5TKHa7KxWuTJWNzJIIXD0612HGmD2dO++HSIbGw+9YYi3fH+fDxoOzxu40qg25aJs7JT5lruH6G
xQAEw7jIvf7DF6QyR94ncTF8Lz98Q5Gm4CHCppdieIVW9Sw+XEaAh5huofmwr1BuFuTAtIsnqfiv
PwkUXkcSoN7BYGVUhW0mDjGzTRWKOgypgrVs6yCoKteDPUEcXpEcaEevbaLmxO0idzRWYW2wpeA8
mPKNTsDa5BVObWdbpvOYBzEYhomJzAJiIWh8CmSF2B30j7saHJF59G0ijPFgkBaF1IqItGuUmfZW
93HSIkyq227X6L54z+MI9X6rD2Pg9nOSzy5qzKFykWQtHBXynQIkoPV8Is0ywZbcWsg/2gLB76q2
0jFbGRhxTdcX7OX3bTxAyI6BXN+hZYO54fRNZJEHh00akzQ1Jno3y6zWehvgyO0b7s5qdgKArJnO
zqlZqXYD0VwTJ1wJKKt6v7cyBGWNSNczco16J7i535O4CWyPPDrQvUrIRN+LsdrhgsCt0bgSh/Db
kuJHraOMz0WnpfMBDyLIvIBA6NfCSpr5VEVTTiLiLFtinUgbu23ToGjQxtsxFh09BmaJNdK8nlot
+RbMFU4wdUqR9ncYXTjlONALvKJ2iJljDspT7fhlg5OqsQdceaYej5tiyvE1kcKBOCIs6ZiCgp9w
eXeDmJw1QqCsBousGPqlhuCjW5EsHfww2rBVN4Gey9vCmsY7fdKsDLJ/HC7sdBVZ2RiPyZ06NjYb
o5pEIXbtpr/uiSyDEMEQzu3Y+Qkqwxj/00rGUmzq3tHgUkT9hTT1ckuqH2/pQJ4MsuFQJ1OB/xuv
cnzLHYYyvrfkhNnSJ+7zLqpycQkUSrmorIAMSom7ERu5XXbWvlDy9g63WnRFqBlAPiTMLG0VPaGH
VrWJztQIZU/X3TwYH/mIDXJjox//wan9T6gY/peJ+dmCf1n9/xDz3xZdG/6f2+7nj/xX5cLHX/1X
uaCb/3HYBNDKOxJWkOmwD/9XuKDp/wFVKRkj/pNWxMHs/+kWAKqhZGPPtJctmi/xj26BP7JpQHFs
sQxA8fzzb5QLglPVb5sVXUu+g8Fk9oO46zAc/n2zyoVNXNbYPbCsSmAWBvIxBQ3hhQq64arrUd3P
YYeDz3CGdZ2FqLWI9tpOYWHS68q0G8KU24Ojk0PTT2pODje686qHeB+aZAMayY+sy8YLPNh7OeTX
sTPXbjgoxjruoWOTH2PtOgkD0DeVt2A5biYG/uImGK/aLLuRVbtPIuUbmeQJQSP4jJWsfYe9/phG
5VUg5KnXUnw0NSZnYuX3g1qZm0Axk2s9zrS7Nqcr7/qlPl4QIhaLLZTzKd2k7QdOvogqZJP28iaS
BvscYO6+6NsKPw+S8oPEUHDH9DcilNf8bhop/n9HNMVrTiSjXFtO2F8ywBa7TIkawTmVscx2CXR0
bWsSqyogj3YY6n5nJ3W9D9GD3OB8NX/okR/uZrNud5nTx/cUbchPR4gcp4ywOEI9dCPE1df4O1KC
38mYtQ4Zov3vhaFTpyYoKTfILK9MrOyrrpVPVBQjSbp5dBlV0amYwwPxGdf+GJ9sbHJhYO5l3aHO
127B6q9Ns7+mU3AZF+WNLfvb3AlvR4LeNNZi5KS4HmU23Kk9eShgDRSXx7QzN6S4cVYqHEIG8Edh
YAbIWBPcthlnXYPhnSm3JBO9lWFkuvFAf6FQg2nwCgX5LJT13sSj1kb8pu9jTpmBBxW7gjI7M+EW
Io6u4ogOc+Nlc9XO0AWwr3cFKj7Ep3v6Vj5zBJLnx9U8SHP8zsZXTaSoIMwUxS73mZ0TxhIl1VND
v/cxZTwfXaZTlg3fjMEeggc4K6PFbbSdWdnABsfG1sQi9T0C5ozMG6aGI5IbouvfOKFR0x0gGFny
4ChNlTRr6YRANPJZ2m+DFc+95yODZ8TXKtadqMfujpGLfdeXDJh70AW7KQOyAjsgky7eceLaa627
tUcSDIO5DS5sMy+ulLmmfwzfX24R2cPgn6ciPXXogw+5XZYP6lwYT5QhwU0maVqsagVb8M6AUzQc
8KlP0KeHiVADmZFxuM5kDp/CNbWkUz0zn0IdBbiKJY0TQX9U0J4orq0TALYyyygrXTPXeeYMHvpt
M00FylGprGguj3jfVNTx7qQbDGhEJEDzD85Kq8hMJdElnA+FweyEhFTrOlGok7wBLvytb2fdmuDJ
Sne1MkuelESIzSBaZ28LwmIwFfhYeJJZJDjWiqJ5VmefkHAn0J47IzUvxmlQDxzIQkKr02RvExfU
Mfg8tvRXdprTmXtOkvWNEWbiLWjH6obrbGyCsa83YdtBv1cHXho4J11/jXo7XreqOg2uFmYNss9C
y7e9nMrTlATx3gE5cBgttXjqhyjZFhH6W4ni2+vbsnglQJoWSjKU64mETW8ISInkG04Xgx10K9M0
Cg4AIGXyudS8djL1bSjncRejB+E7p8R+WUVsXBNHbHlKj2TTTPv2soRusfJDhK2hg755DMv5FsU0
kRnI7W+CaDYvmHPbmafhxl2Pk5g2Zs/RYuK87w3ZZOwWvO+KkFvfLUh/WZHKMq4igoewOqrxCieq
xtHRViEAFFPhct7VVmozxZiZ0IRpucxeqtlWrjg1YcLH6UDuYoCpVvBUeo1h8/DMpEyucOzgG6ni
Qb8G1FiznPr5tvNHglYqdOFJG6/1DvrOTPbRVau1Dz5dVS8U/n7RTg+KCNb0DV7jktE50pV4Sy7U
lgUv+qklydtUKeGOeFsD6ajZroCrX5IZciFmY9Mw+GWVgd1MvgNwFnzPbmMu+ubeyY+WYW8HpkAb
J2kM10d+sy5o4JCzBHE0yPMG7+tIl82IUN1n0C0470TepIzBOovTi1ibd8C13gfd94AYx9RaJd7g
VBi4tDVjNYSG/q0Dnb42zPjd1pqtFqjXmsAEUZhqehEaeNIJZhLrjIxMl2hhytgy1rbziO9/MDHd
2+adk3fkQShELnhq39y0WFVdhSOsy3Ezv19GN9yl2RNVQ86DwsDGz27UlgU31Emw9CtcKza9Br+e
/BXYs5cxHh7zZHyeZuvO8sO9TAaT7JGJ1xchqssYciRMxzcuUpira18LsJ0F1U/25OtkNjXQLQOn
+Vq7pncAqYJqy4URcSVMP93YsmS5oLJYWw1glYKGXTCRB5jl8iZPlGOtGa9Fba7MqInXAeC7DaYZ
kIJasQ+N+OQD56BFZN77ELcYMNavw9C+kUVaXICC403HYOOApSFc4oZK9Kh2Zsqmz8KPsqJ1p7An
3mVix7XNYwjqTPSm6uWV8do4bGxjeJ0E6nPXjQc1LDDX9DxxZdp9mxX7YEH8iNoET5w1F5ulo+Cq
eb0by1dfb34ale/Rc30u6WetJifYiDInxho42SpTles+aG8pvhWvK+vhIqH15hIA27nSz59IsiC/
IwXeAWjBq2SRwRTJ7xruzj6bwnylhqnXmsk95YrhxnNAWsakuVWUNet2BtJplcG4HsmMXFkx+ncS
0MmBz1V8YOqiCTCBORx6qzYvZcryUmldigR69PhO9CVK+24sHXaJdN61Dotpxj4TmPJKyuTnnC7B
FspW761pPdSVs3a6KNvIWnuIEvuam/EC8RzHumHtHAXfGxbOdW9FR8AdlBNR/jOJrO+pAmI5sm9x
RpADBSje8ZyxIrgkmZ4CsD1WW/Lbh/q72ejho5bW0i1Gs9pVsWDS6bQNdMV0eJztCc4Gi/1J77vw
AaPyzAavHDIZje9REfSrEHUKCu5A95qpBIbFl0G05pOoO9irKQ6SO2FUqL/oyq7mrr6DxXyZE1C7
agdRkn/S2vx1jSef6nXP74fOhcYXS3N6sNRk0+GK8fx+1j3GYMWxdloKKdUGtSWKZCM6VpaSEfFK
03zWNs3Pn8U8+Wsl6w6x0H60fRptm6zI9w2BNzVcltC1JyTxiV6Hm9gXb2lIULBdmBvGVJM3OfId
qNIj2niM72pT8UN8XP1Wr4m7PEcEFfbyObJFjTXKsS/thvDgmsEXpXXZrsvK9lcmnvATZIj82KnO
0SZS2iXO4LoX2nj0wSRfxJPUQfGJazHHDQEyffydSZS+EWDP9xr2las46fJTK9TBk/n4SAbh4Ck2
rnzslloMRWpw3ikYVTTvUh0yCt6geYI6bHqkO1XfHKHcOk6prI2Z0r3hmt0yAGSlIqlNrjr4TCuB
gP4OhwW9MtDBNHnDjtS6xICjsJxOrWqds196bRsJ185gMKFyJk8Je9O+wzOBkjR6hYWs3sbl9Nzo
aXXyhSKv56piGfTrQ5D5gm0HaktqwZsZJ+MCKA0Qg7G8qnuz98qY9kc4ggeMcZe5xawfraHadfCP
5qbaK+p8qY/9Bk8LsXtpGd82DR1ymbKwEiYHNiqP+wuTowyQFNgZdWtca/W0y9PhGh5qAvqgcA5h
aop9Wg3pPuoWGkYW309Ruovy/oVTLS2iajpa2lTejxKpv0Yy0saA+XOpquGUedHUJ8+ACCAwmXMP
r03nyNjpWPiB8B58Au8OTtsRIaF2AzuNEW0TyIp0lqzUTGwv9c1YxZupalH5bpAYNW+zdpbjU28n
2JiTSO2xVRgkYTW3CoCQaEPeB9YeWEij1W2cMpDqMcDmb/7MKAzNQwNnrok41A2EjKbz7KMjJut7
YHnUav7nJN5pagDVJEOKszGzKr7wtXr84c9SUomVjlpss3GOaA3UvW14iaWHtIFHazjmGdQROH5p
xOE6NkUid5JeStNulFIqY8La3tjWi9WBdtriUY0kbIgySshmrjllUPppgamYuE91SB9H+q5Vti8k
z75cSUJ8cIWM1cSWrpS63monDGv0P8aJJc5ZclBtEXoWVDyBfh5lhLEjHZw75MENarpTFnZS4Dpf
/AIsUF2B9sTOnNDxQLvFan0pW8Kyj1NDOx8kUdw01l2QCYNoikkhJV0MsHkzmSXHOEc3vi4tZsC5
N6Va1t8N7DzjBj13nK2kndoPbRf5Fja1pNqyr4xPmLvsH6Ktav+RYXm/nqQfIO6c36PZDlb9zLG4
bcR9ZyRXTA+e4HxgkMul16ldtwOGXLoAx6tDNciVYQqU5xjyjpyGyGqy5UEfEpvINBAckESeOo02
UJ2wi4y1DWS16VdRDQIoa+WjoXKacwDIncZ+LrZpvvhK2U/Xqqb62ymRzLv6nF3NdB5lL3bML/Q1
QZFvs9U2+9zh0MgwtsViJCrSoHySzmbarCbVOyQotitD766SdC52ipiDLQCfB27xtR74bF/hTgfe
A6nCug+L0Nhk5HfWI1FxCXHyLGVXU248ZdZUbsMQ1JytxxM5uMxLgDM+JkJdqxGRblPBm59SVxDV
2MP6TjDxoS80e4OILP+Q6tXTrGQXImuedBl/s9P5stKta6ObYSPWxbrWGuz9c/SQEv2O3MH3D0VP
0z8vU6LIZPaO5OkmVjhAhOli/qdj4JqWChcLW2JT9/cjIKcDJobVMFYsw1jbAD3HXqhNK6JL0VPa
ce2pthnvFNXJdpiCCaWcWtVNpvZKS/Cb6xlb/qiRx0e/9Adlp7qeauVdTcm5cgJl4nRh49m1OaPS
oM9JF+j2GKehS3WpR9ocamFT7usge+6r/HLGdetik7214wJzZadUF1iP9lFc1Qw4w2uzrOct8S0F
CYvNNY6HiUjHYnIxPn2L0nrjyCBcRV3xXLfmj1Ctxl2gU3UBC5ypiuJ0rVsN5U9yDOHhrZKQ0LJe
IhWT7F+TSneZNjeu+yKKb0qfCUWRlGJLFzKiS6q/OHn1zdCbja4m2Cv0ZJE9TsW6Ms3sBjpUuE/r
rPI6eu4eTfQXtZx+SL3UVzlkAjo3SP2qWVvrM0YLhhv/l73zWJIcubbtv7w5aNBiGgERMiN1ZtUE
lqUgHNoBh/j6u4K8vMamXXu0N38TWhuru1IEhJ999l77odyGAyz882ZZBg85b4Abk9eXtYWp4uer
wwFEaifuyY9cM8HZ3KdINivjPlgLphz4lXstz/7gvJhia2k/LHN9mCf+8mHD0cHyLD+X1kDzWYlk
XCxJ7SiIzN7Q3aUqzgsUj1qw3JTqX33VUtlJXGhnG/LXmMFJdCoOZivXCdtehzOI+iq14nPqAtTw
0qPNjj0LBpUrx1IH4bW88hl96j3jKAlsP5wGd6PBb4Jb1tdZMg+4M6262m98y5GDHr6veo1xiJhx
v/jePgeEg4mcxCaYUWiqsy4O6x2us+JwAy6EJB4MdXdAKZJHyzRu7cDM220V0Gk7e7ZU/yGhhe51
fXN3E1SEg9G5Jc2w49W2AMdNJu24pQgcNB31zbTqBMBm1ALLIkgvaoKj/QRekMR61dh9OBkEQ6bl
YWlWtjJq+4LmNoRthq1sGKctStOKIdmrtqO1Lpx9hKtjKwF6QHZ9r2ZXSzxog9fGJ+ebLfmNWz6p
GMhyB4+aZYK7q5hRfYLvjeeWSEXgJixH51tEzGM7sl7BR8V+QFYYaeik1EJEeQjLRWa4G9NbCqgf
L2B+0bX5G2G/Dw1NKPUXTmyO8RAU0KXSjapKF66p4p9n7VqWdX7T2/ynZ8rTqNJDex8FTXKxKy97
rt94MAUh5GFadxzpN7xIJkOp/FFyjLaRCfcb80kt2yO3UyRQEsKgEIdANrfJQq8KslCnZbYzaTSx
4DEgT/2Cg9mH4Odiq/wjOLlPE6lNn8N6iTugsceESquj5ncnX9FavHSffltf5047iLk9wyB6853s
kHrjixMIun6z+Ztw0hezRt7QTGSddWGXRMyyOllcgalc4k6HrtKAWUNCMUIQs+m1supbJ7dhz6qM
jk07fc+65rjZIwgGtyELVd7D/Nb8ZPZiY5ZK81vu8IeZnG49iw7DamqKJQPU0eZlkCLiC77otnUe
K5aqbbBcg2W+dvp62Br3qR21sOPwkqPv7TZk7R38zQMR53mfbvI2ckKORDvizch43FT5hxqcU2DC
KVl4DGAtoUQqQIuQloD8uFE1XRi/ahwwu142EfnofZON/BIpK/XqK7D7KMgchv+tfOcpGvqLHtvm
/Is6Ve6MRUuTRWW3+9JJDW7kG9NlLKtf+ri8rqNLIYmuW0+FqbLQYELW7PkyiE2dCk//4K/NeAT5
e/DKYQ5Ak0mrjah+639aWZf4QXrKaxK7vj8kVosCXdoUg/pOWPocCdsJicagRG4aWZENW31W1fDd
Ett8bvz11jrc1TbH1ySAQZEsDttYa+VA5cQwOr6CZnj1hXfuzBxqB5OlBW+NZtg+XpV6yyqcRH3d
1Dv2P/p+ohuNhsgbIa8okKbBcOzcn7m/O2lqzFj4q3BZMaKpcLSLy2ZAqk5VhBccIUP5D+aoxKPp
ldMzaDY1EMnPV3dIWIXBK90QkoJkdKX3YHWLoV5Ned/wgUDV5YGb3ekiDTyg/hMAP2DGmvpnqCUM
VkiQJaez3DbCrnZlELEoz9XjRE1uAlxmjO3OHr1o2yrEHrvvSxm6i57Dyaj0Yjj2Svf6nN952gUU
VzrDL4wEbX6Z7c4Nc46r86NgrZuGVr4JqXaVVfg+UnkQqAvhsNr43mriB3pE5p7tQuTD2zLqNK5m
/BFbdd2aR256Ii5Twga3y38PS2GHpj1znacT9cMv1pLeeZYjqwgxrf1RkY13Dph0kXFsvzFfqlIO
p0XNTcI51FkTZ/T1h17ovZv45UjCidPjoIeMaLM4u34rhq9MbHZHl2XXDHEJm3dJppy98o6Yx/DQ
VlXGJnRVr9B0GYjpAR1ztAgyezuUvE2/gvFynzKqMNcDGjh5Dzx9FVJqM1g1CoXBE7me43Gss3xX
rRY0hsZuyd23euch72NMuKnZywEowBcG52xJeVas4M2HyrbpMhka3awiMdtwifjYi4aITw5esZpq
Y6FsYmo8QLp9VoMwt6zmONaFP589cnw7j65qsBp9rDWqoeV7s8pjC6rpSGs1ZOdKgCcBO6Hxz7i1
2acCHbiygh52veloImJLRSzT90ywB3NWYEVyGqPn6DJ5cAro1ZtOdJ7VnEgpoUfU8psSpjeX4j5P
Gz99Wxzpf5eKk9+enS811jmJnSWcNG49vrnRC93NXvcBG/a4MoYB2YdxxbypCc5nPC6lR6N1nlPZ
bq6JXvO+gaxUhxb0tANhqiZM67F+LAy/OxCyvOaO5GMzuBtPGGfVU+VJkZDuD7hBs/bU29a1yFJx
SlfWWe5WfQ0pNW2p3EbKrktgOhU1q6XwPvr5fjtq23ZSYpYAjzoVs+ka9q0385TNlyQQrZW4k2hi
rWTzP7XQnJCjY0HrCQdUbz0oy4YCk7UrTNj+CWcIKxY8r5FhSTu8o3agH/pUGfQUVm5uBoI7HWI+
L8h9JUDHQYMkasDECna5U2qnLpi5mgaveqruwYKUNNPBmuUbQrE8LnqPHey+7zwyKeg7q4cuiN/O
ARNiyHPNzjuaveEu1DTqlIJ+OuCQfMq1+WAOtMqKlPFZN6bnNvMvJtwaNUx6OGt34Cq5yp1ZpBwr
reU9V/ZvUqIYp/MMKhQQlmulGe9B0a4RO2wIIW6VJqxJpz3AR5/SGzBEudCRBQX7HHzyiYs21Gbs
YIIZJla7zH00tXcvoN+g3YxwD6fZP5D/RepXVRAXom6ePWMbnyZ9OxNqRkwYOcBM2Zby8lr7yO20
KmmsOTuwhJLvkrBsnJlZ/hqk47XenJ/+nMZ2Y8+nCsUxpjvXTqTh2T9TdgdRWeQo7Q7GCU9B5JUl
2rGSqQVQVoFEb4z1WKvAu8BbKR5XYWuhs2bjsaAHeqr09FBwwbMmBIYS9ECz9Knj9VHCowIMgUbq
BTTUdeO4B46PBaHReIdjeQEcITq5Q9wEs8SH/sB6TX+qe8uIBqIwIeKTFttlNSd4PrWo1acbOPJ2
N+Rp8B0/SnHuRM6cMbJZERo7V02xkqIjybum9rKGwUbvD076pJcyyirJNLIt7t6h/5HhrO6HUy95
wqjUZZSazNskNzLpxLcOttV98+0lGlwQtHXGes6aOQdKfyg4+mH8oy8934/e1uLyMY3ndXWhmlZK
ZxxedD9x2OuEBvNt3AthScjZuctWLah/4el7z62l5HSq5SzRvGe9n+x4IQewc5bse+9q+tkXnVXs
bbP7Zvb1GnmSo0Ob5+/EDdfd0hp2WFK4AF/Dg6nD6FfftxtsQ9l8PmLGrXau7TSvHM+tV2QmN2JY
zN6Ua9EIWfwsasPfeap5qw3x5q5Dc2ir5rswrezJqrzqQmnPfJ+ht7jqzOnMyGLsxJhu11yfCu4S
Hb2+FV4YQEwH38jgSo9896zcoAznmuKlIQXAv3PmNf3YMmbWWtQUiKhpeGpoWQZgVoov0C9y15qC
pIjnb4qtdQ0kZHFEktbwzeetxyHb0f7dC2NvjzNPKMFpgxBw9pXl63NVjYhIuuYcy85JY9I+v+pK
ny40QP4RMwuJVEvbR6lSsc+KPCarcajxe72Dhq9D4iHjTngAqMtZSp4gTXAkbcmByQh0xLT5bLnu
gmTDIOW1hhvRBV1Ecx3II6axyPHUrcoW+WQMwUWBKQ3vkhkDqvhASMrOsILFvppH66UuXPYLbQ8A
eIF+Xrunhhdp6HD0ODiwAcLeHOoIEyeUfl3/U2Xs+LWpfQM4cu384gjI/TeRQ1jiXZ/FQpbtZ1Hb
lGpDTN61/VQnbum7D/24PkqpsVbJyA5Qv+C+2qk9Hm34BI/t1FeAjEGEqQDMLVUHE0aCZsbaY6VR
WpplJPP1Wmead6wcbn6zK9xP1op8Gb00z4DQL4PG86/I5vGSKtFwBeYsm90c0E3TfmFcCHh1uot1
GHttu6B3Bo+aZuh71QVu7BqacZW9ncXuaJZH0prkhARG2yc/Q0kulDm/c+ONeyHN+X4bf3bd/Ki3
zTtXw1suVYkM7v0oEdXDbEaqTQeLY+1Ak9GU1V8mfNRn1Pr6gRNTyKbx/kvg6T+svZ+At04x2U1m
ZKSNftTsYAwbuDA/xpW4v2783ugy47S+fuiWoMGcIJmZmK27HHJfkgG8N4V5In0bHOt+KlKHgt93
YpSle+xsH0ZfH1Bqj/ms26W5+rVmSADuhkSz8J1ezQKXnY1qyaTNaMPzs4RLWXTTE1jcLOFYt8SL
p30r3C2LCuUUx467+uDkTcO2UKYgcBqqw7l9rD3Fa85hM93+0ljiS9VVdtQhL71p44rNIV9D+hC2
Q+ky1W+y6ZLFBIC22bUdz2wqThldrDzeqHUpA34w4Vhr1HqdiDyvaB/cVDt7SxnmvneGFfwq/emt
Nm0R+ajDV/3esuzk3pmbpQCWNUP+nn2IfOX00546NkoleHC5sBbbxgEZGb7PPhhEdoYdEFp2+kUB
2PzSzMEFwPk38ppRZWVXXGzjDvcEOKWggPO9zs45TZFaTY0xljvGmJaDTB3n2jecyvYjC4C+KEX0
d1vU/3eI/R8Suf83h9jjF4f66Wv9V3vY3/+TfwJf7b+x28azfO/rJLhjYPX6J/DV/BsLE9I8lKXz
P5yS/scgphnB30wCcoZORu4ff/g/DjHNpGNdp2WdvxQqQcB2/P/FIvZXfxhvMNT1vwcvbYzyRLf+
LR6witY3Z8rPIyurXhrDhKNscad0aeb9B+P///6VXMJrhoW9w/4347+tBA8xm0sP8OD6gPHfeZwp
V4pQAdv/YP7/374U4yY90fwGHcBBfzW9mbY9YV/gh2JmeswriZBoOM9Mk/+hj/uvTvB//PIsy9dB
DAFfsf6dFIKro6eVLODctIDY2MulpF6WQDm5eQixDsvQj3+5uB7/kcX51x7sv8ZP/vsLUk1t3dt8
6Rr/t2ymKjO7oGtGMDwN1S1ofQCh5XDFWmDHIg/YQ+dS/gfDOxHGv4YJ+LI+Zcp8Zj7xfP8f/OF/
dbzTodlrAXtjOEQ2GBnOhr+bjq1rIRoWBXnuv6ilm3HgrB7GY+j4zFHVaemU90ARL0aDweJ93Yn6
IyAtwztgmE9YsNzHLeewbNeszfN1Go6BrnUHI3O9l1LRytMaC51BUuLl2mosx5yYuvHcqQqjwNKK
b5Xp0BhjYoHd027Wyj2uq/Eu0qUQAysAZ+mmkJIs4X1TLEST3NJGm1Fbajdf2f7PlCXed5uPjhfv
hmxMXTG7nHEa14vHOPjltdUvFhflXrdwIkqPHkSTlvO+E4GBXQe7DCdqZogCVkCPZ+eM6b46+Ebl
ctQrtA/Dzv0Hx+vnyMDIFbvuxBlmASv53niOTIp1KG68BMxdRenQ0WZve6Bh4Etve/OQ9ncqb69k
9q67rfE1TMJ46Ub8Tzt9ERj06nX9SQ6vRcOY/SqGITslsNl8SopqpUINqYkMRtHxC67YzNxYTvb3
ZdRS/RhdDmgpPvMLC1P4hnKi1VLU2vDJyV88MzDPr17eGUd/LZ0Qcz6euaExf7ibpe1xsyNlArmz
wi0ttAtlhH6oFTpOeVIYPzN3xZKZp8arZnUTxjRI+Zh1xrq8uO0gDrx00yOKjI4ZtWevPATylLPE
uJV0Kz2OVZ8eDW/cQHjyfx4mpixqTuqqCod2dWJRlBzc0IExglSmOnVKji8rTcNMynUzoy/mnJLH
0sm/ZYZFaejmp+3diMfckAvWfptunQKmhy8zkwPy31iaPxUmkWknajnd1feRZqhxcIFCDv7BKIq7
gC+HFWk3I8hF8UKit8WNzNcGOmSbfo08Ak41sHsc/SRa2a9bg/E86uPwe9J1eS7TzGVlzC93wykc
FxJU9h6UKLUEDU1r6Mm4Gcpq7D+pJsqOriqtHYJlHk2BRlO3NSmIpHQvQn0oNprE1HzADeW8Qzdu
H82OzX2eNVQstV364Y9buYck4X5qdq2fwNSId9AAG9pqX31fNfqUeg4sSbn5v0ejockBE+YnlF6O
D+RwX4ugzp4b5bgXV9nBW1oLkwY1109ovstYfucN55iKkPGaGvqbteU60niXPhhGAd553JrlJU8B
4oh2Tn8VRZbfFge/17Z64kzxr3jSHCk/8Sp64xOuq76KNL4N+ZN1eIcrlj6LkoMmgbWYgX7UQw+N
mTF+zYe0fR6EtPqEkiWqDPzFXeonpZslp3+2aPovKp/nKgZ2OKXY93q/SVLH56BOHqltGbow3DJC
BuUbk+R9HYWk+UuqYPLiVZ+zNcoKeIOkGylpufJK4fe9wTMlJ0bXxfet1yhAWEwW63Ej6CUJtVQg
ArhF5zGWZv6jzp7VK4n8JcCkKfZhP2/PBC9WuImNwzf7hZAzvRaqtQVHtU14kWObtJL4mwRAutr1
fMqdOW1PLG7VRwNTSyF+WMtXjdPORWOXTr/vTbn8nPRS25IJ1ub7PKWBdxIofn9qTr0vxlrn1msp
0hFSaO1qVP7QA5kfB00TeKS8ulvOeQllNATFUD2zp2cXXaRvRSqGRO9s+K22re1TOV4cfQhCauvQ
CaSXYkUe0lgpMOIwm7uQIq5T5udxD6B2Tw1W+m4RK+K8XZZ/7Jw+EcbpiixOgFzH5bTwL3a+t7O1
ls5lxzoNSHp7MQX6WZtwT7HKYU2itN8lU+Glt7XukVnR2OvVBK+5dcxDq9H8xcX/Iri8WkTxOTPE
QefrJcZyz/rmwauc5G1w3UPakJ7ga5EFrXuZdJl7Mr2FJXVD9L1JbeNm2us7/u99g7uBN1Dk9wMq
53zGPHqsO+9cLdX7PPefDkNnsqTEo3rjixXcrhztxBjUxXC7Nx+5+433UALK+KC7IFXdgQamqsf/
M80jcj4NqWS9pmPbtMmGCrpT7vYuVm4bpH6iGt72VRXUZAtx5S2ZjMHwB0RN0lr2zQY9VlfdC4ms
JzJ1zQ50RDK7VlJ4+YR5jld9nacytD336CmApKKR9oNq0j+5Pb8WAz1t+E+AEz2hPjx0HtVnbR58
DJp5j9GgepDcq+NMyie/4zpS28HT+3NeATdfe0WpSf5z0QNs7+suC35P3cqaxwnCfKveWcVTXOUo
HpkVUVZBRitNma1Ybzv4twvXO9BOtVcSRBJIh00YUVXWO6JWX4PiO96MSy7WW20PAKKp2tNWg/Nm
x5A39rEc5sgrvdsosTk5uvuQtSw8amu6OqBpXuiBioj7J71aXusMgcCFRX3FhHWAR8x1xEKDwTxe
uwBQbbV+I3bQ7Uu3OuFgjOzCr1gLcw2nLYCjmb6tcKZ3MZmWvg2zRWNWb2YX3WRIytbvdx6q/86k
RaX1aQAkNJ2A2Wb4W4dHLS/7D8NXbI8se7hNhfdoKea4XUrt36XasHCaPcKzmoqTXagghI+KSCOq
18LhaMgq/gq6OUsom4unrTgSyD07Mv+iJOpXw9b6Obcz1H50Ods0T6ULz7YjOAhK9yWo/TMavXUr
tRKfJub9A1+AH75sIg+IVjdYeuyNGvTjxf9Y0/W33eHu7R2X9s+WzcGaY03YJNEPdzS8JzZD3UOh
Y4epqhb7vz48dF2NdzLQJiysXXAMWudTEjHYz3I9M3+nsVvpR2wtepJ14/iMxIt41PZzXGvpIdjM
+cvUlvzae5t3wmfxmBbNYdVx79oQ8a9UZx97X2sPxbzhjMDEzfz+3eJdf2BaVWjexhXkPjrXjK+L
3iv2xWX5jVLCPYj3hyoP5GfOhAQMp6KFTxJXSefnppYixMvzOQaujIcl/0Tfmfh3MokgvDxJVby3
xvxc+/YZohESDhkuLu406WZoW0ijV/LQ/T53AfdTs/6yrPqDYamjVXdPgbWepkJelIEJZte4lEMF
eTMnfetfYS9vka/X36s+O7v2cECIBvvtNPE6mRfbWV671fiDzHfwrP65z9P3qnKfLQfAoMDKVOGH
DSiCUSyUjPs2AQHOQj5bfro4lNcVV5/wj8E4HORcJltvXzRuV8wwa9xKcaVQ4KEqRRn7PvEQZfyw
SAxuE9XhI5B5VLhsZ2j+dzyZz2CM6j1xIdyGVQT2JzaFcRskfiYdL5GRb9rF1ZvXcdN/NFCJIH7h
9tQWbNJVixrNkeUkrRW/Ej945gOPXpeF1VbV3CM/k2Avw1ZxavDwLMaFfkYZyvseZmrpWCgKx3om
7vNg8Ifs5SbjMApt3GN7CnZdZynEOeT4oDPfNGkcm9bvIh3RlE0e0nkw2wCQBvOX7vMhCtDfgWYv
e0NoP5Eq9RgHpnsqrZm26Fy+Va39wv6StCZOS+Kd7FExoAdkOqyheHKGftvDMAx2mcmmD8QRcUFf
/WStg8KkuuvkztqpmLVo49bmUqEMCGV3GZrQwwX2soEV2XXWgEfI4+Ukx62Pu5kWMqynH87InpjT
z7e1Nq51xfvGc0mVG13tYEWQBhkP3KfjIstfpvJ+mGOVrFI7r0P7xZZrjRYzvfGYikh0CexM1Rh3
LlHU3jU2rLZuFg9+B3A9Uy9D6/Fy6dwjPz8/its8lEX3u1rkmR5PKuNcrBJ6j/5dSFpbzEzk5yWw
Ob/di9oAnWk0BlfynN6tg+24aMetQtkiZdo2B7cUTdJubgnaUO9KzqxZHxL/oCSyXX/X29SFINdZ
PlpI2WvTNZFZ9X1CFtxpQnMqu50h9eV9q9YFE6Pm/MwCbMEiGCBLlCvBCrav2wQBhtLkBn9+al5q
wfphr4/u9K43mP9EzflYr+X8oxnA/uO2YPtZW63/QpaIE0DGzHe/F7nqsowq28BtfxtLvl00er/e
VeYQ+6CCLhlnS1t2bl124VoQ+fBzMQaRL4ONus4qf86B4H4JvVoI9VrXzUrzeKb89KFazeI3FiBv
DK1Aut81N8BXbkP62dMUwNKC5d8IFz84Nn6+sIeR+orplIILmr9MP9mahqEpM2rzkhPWOo26wSpi
7vuwKcbtkeywil1sig90SI4v4yidm+WJ+jqI4BveWBDkdFr8TiuDBr60GBlvXAytmeAabYOxvQw8
BRN7bMWlw1X3MhCriHRrch7GBjZda1ZkkqmKCDsNtHmqO+pGsYz7virJqsvOJ4aotZNYcJV3loUh
aeH0ZfrUBVgshEFehqpWbieF86ZYc/PcaIbxhDjQ0fKbW+JqQsZ81TLB8TeFAdPv8a2weKXM6yfd
D23U8QL9WLgK/3jeNESqnM0fy52+oIut208YB895PZAEGpySs0VQ5lSW9RnbgZ3DvX9i+5DhMVU4
DGxWb046VlFV6L8nCckl01Gg6V/2X8k0Wbc+MPqXecMLscqZ41ltHLEhpeQU/F9qMOg04UFyklvA
B71gMsr1rl3PlAlMz4NT31UNr1z6RJZm31A9ySd1os9Gm3GxZpgfA/Ox0rlu14te41X1/zRytfwW
WZfL4dHDo7dOV93ucYOEvbthtvZqEkoVSQjKKayoXwUmQ+qy3TpaWA3R1Eos7ioHJ7UfXeEbH6NN
CIi9VWlRA2S32XNtrxdiDTxcaxjLep5hHjWLViSj2fsfDcEkhi0Y93Y6w5jy3JagB4GVfs2tGPi6
GdPA3l86H3cJ7H1q7RalR+2KLd/xqzUy+jpNptp1YtBZ80GxoC3J50cDtWYUYlphS6ElFQ+4AVqj
tPdQY8YQndC/WJhsd/aUPvYzpyVjCYgfkYBPWl78GxK2OUDG5+MSnaLTvFpOGH+7hJH/ZQUhcP+A
/WO64rciiBmV45xdS7l8s/3tt1uw8qXItNopa9RAQObWKYdfD0r2GafMic2afsq6et6TB1eXBaca
nmjWdcsy5JEin3kCCTtcu9Gfk4mWtXNOHxTtePdl0GpZn2ng/ly4n5MMBHloU8QS0xExRYSKUPEb
+zUlR+StjowhHRKIxfSAIXcJ8j39AO55NIGGOI5GEVvtdZihgbCOrUO8oE5N3pWEhR4mtlCzb8TL
2Gqh161i5zjbj2DIufLsRd/XkC/j1ei5sVZzwmeYu0+ObZ8HZ8W6ZLH0QbTZOyv9WAPXUY/3Ctti
5+vHrWi9C7fywgvTw8Mm8LiYIrdvQ9c9LAULltzVxzizl+DUB4TfWeeu5YdsazpjZJfNx2mofnSt
dDGrjyKi/ktF0hdtsqy9Hdkyo7FTx2RSzPKrWLcmzv0GJEPhE6lMs+KYb35/69vpmWIOF4t39q50
XHUeObpo6Nfvy0jtZqcr0opmGxy4371DthBooa+Kt7Vi81ojQ6jGsD7XuunjVBFQW9AJYHdYD0id
60OPUhsyVdYhI8Z0dgQtJZYUNC2zUVtj07TZ8fNaqw0uzEwXKU5MOsK9TEvPDGpfuin+DG5zzn0e
zfNWVw/lsvrXIkhvvkPNhzOY6ptF88sxWKnt2rXK+mPYJkHe3piaN0fxFKzq7Kkb9eLiazjn6CsL
YqWX+QEcm/7N4MF87IQ+hGPTe1ce8SV2al8eGGOqiBfBRJe7V+G6KExcwp5z1KVDlbRpLJ8b8mok
XX+9oIPXt3KZ2UiXZfNDS9P5iRobB79L4JTfnLER2MwI3WHfEZHsALv15oiJyrH5P6c6r0+mvnqx
Poz6c0Ar4L2ATOv3Wa3BxO7xYJua5UZF3UwvTaNZZ2bxLmoHr//ItGwmSN33VwCnwVFLA4Pk91Yi
bJYdiSWT1ACm09pPHzR3wYLf9+/rJLbjmuKcVJbH1cnOMDRNE9vnXH3h3eM93GKVwZnyvtnWg5F1
+g3Mg85zibLpE5GTcqHObcbIKkjbvGPHqEK6NrIEorB2AuxZ7TbQSIgQ7ZvokNm30IBnkXtgnuAf
4tykESu1zXBdLH9nONsnl0N5kJRIRqy08SaVLY5aVuPQlbg9do7iSrE5KEvjOyyQljW8gehs0TTB
/fToLgqQvl/78STQ60sjp/vB79xH1VfsPwfrYeiaSu7I4eo4QHX3qLXF21gZb4ZPrpY2Rgb51rl7
xHuwHA2W0IVLwh8C3DJK7K3Rfe/vVVCNTTis3mKyJHRONUf6MCN76b55pX8oU+vRWv3v9aJ+cJRy
OOKWKulnf7zlFIfaHanJ0pZ1lNoeY4eUP/BphaPo1mNfaAx5vT4ejWF2HrnnhuvWivEy8Io/1KUh
w66o1kN+9xW6nSViCsA1/ZF4nzitdHc7xfph9esXdqOJiW1eXxpcgKSpETj6McvWPT5vNzJH89YR
c75nOWb8G7OBj6+Yz5M5zXHjNMFHKtflA9wFc5TlgxqaODxXhb3zqBihiP4Og7OXF1f5717gnltD
kM2nvLYSDm+4gdX4sPTfGnftQzOdk04tJ8/LDxwaQgTdywp953u/8h4VuR4yTx2UN70Qeovorwwx
Ij6TX8FVhCbnlEghhd5eMUGYnH2xYjvluG+GoniaBxkigIcD/1HrcC2WU3+cm+LoLc6DVwSfwaCz
lHX2nU3kMytPsAwOVJ6/LrbuxxW0Qr2YDlPL8zIonqQ2vaq8extYLg+tf0BTjfOljibkkKBWJyK/
YZW7MSD03yMLAsxBNGXJx0bbnO+maYUDzTeVwct262go7fHjZEMk23X7KD3cmNiEndzBfLBGHQf1
qtLOQ8/d2wRnyzOIYShoc8qPFw0qgCcf4RPFOEzfO9qYcvbCK54cHEcEaRhttuyUNfm+droYf3Zs
09X1TdVuPAjzxYWz0g3mHfNmBqc1cN9SjFSQ2KLKnriKNpwpuFEFBtgyTzGvEoE0eb95HrZsHGpZ
/au2uv5hwc9xmM025K1xms25+5wt61Q7Q5Kr+WjnvNWLdDlmmRXmrb1jH84RoVGXsW0SBlOu1dS6
NON8RDCgFJxaYb5TkbXfunIIibBjDihCMhg4coJPDwPv3RsXcVdeKE59biQCEo1RSCsND+90jHGa
sBUw+DCmfem5l8WTSe4quGvVI3kua5+V+Z4ypsgb/VgLRHPhV3kNnPR1HAdOGXBCTXDyRbwU4tGe
7TP5I3J4lSSlWz3S4o66vPCXoD4z7ASmiqcsu1C8yqKpqF9Svb9WK+oXb3SCT+HW1yokj074Z7ae
snwCNBZ8X2mSrbj5Ml4e6KPagYBJZFmbSdvQchH/xdyZ7UiOnFn6VRq6FnNo3Am05sKd9H2Jfbsh
IiIjue+LkXz6+ZhV0lRKGnXrYoAGhJKyMsLF8KAbzc5/znegX9NuzXrhnJW+OmZt7WUmn2UFYlnA
sb/nM4YlG28l0fOGxHJ+W2XhSR+SN9n2N1NI4DfWuoOWzKS3TecOYX1iG5CRbew73zKtc98bQOeU
RcDESFKUw3hLkARZ2ySiNnfJDQ/828zqzg1byllNERA0pDV++nQY2ey73XEoojuKyUFF2MOxouiZ
1BauPalu48jdVIY4jjnAwFa6tHGFC58yPxlLRMIK5d1gTvcR1lYbb0zcqzR56630e73BpeOymgYK
7ZDEg/tNF6u7OAJED4fswNnWtxLjTXcCYEFpDzajf4LTPmxpCJq9tLWPhjbZXpg131XZ83Tpf4zR
uIfMuTdK1xuL+HWI7FsmRo+aWTgo7/1bpg/HOXXcPbOIB4NVC1fKJzPOc+dGH3RPH/Cab4LEuqEl
fhc6Acslwx4Ru/Q0Be7GFs2dNBEVNOnGWEzGYw2110zzbeCaj86sXMmdYNNSCJgC2brv46LFdEmN
Spid5ZB/wVhejbW2pUnmSurg3W0HZY3ussd9ZNGIBOaIH534/JWziUc452gSfQGPdJda9R2ZU1ry
zPZQVO2F599bGbvG2hLOYxbiLs010kyZ7eC0HvAhzsUV8+YJZgUeMWV+ZoK9kgBccre/ZtHCppoD
9eRASr0XIedwpU/GyzwzlZNOiXsZiH5/P8f5Q5pIvF3kLvwUMvpET2PDscsIxB6gBqXHajqdpFAx
brvzhfxyt3NaPhd8PrJ9S/BlG46Gc8lYQ/A72eJxWuaC6gJAAlmDHYeQqku7DMWcWk/cYeU0RbSV
bGdflGRKZm46dz4SosUgZJrYnro2qzclCAIf8++yBXKsDYNkhsh1hsO3y6L7fA6Sj1TXkptsqlF9
0qUPQ5eB6vVxrN0N5GlvoGCo/DCxG+5ysm5fw+CixChC9ixEAfVXYTBXm1qNPrJoDJpdEC9AN6z0
/asia2Ibhizljaj7SoKkBBHqA7fSdrz2R58FmG3zormtmR7uIBzY94RL52dLMZ1rlePUp6AFtzC6
UeO7WKS9djBUP2qy8QbpUH8NlEh9kyjJu1IufaNmFpCopkZ3nTCGy3xgFzVTni7fBHYs77CqK/7E
9saHm8WmSuMZVkA+e3drW0exmMFZjN0IVIIoTjBMrD5JNx5NAl4bxgkaG7vAvQMosIQsW86NGZuL
eEU5wBJdhjQW8zQ6040Xn53JBMGCaV4+ZUVAgJuT+2EwpfMeAbjbmBoqaJj2BmGKfvCkkY2PQKwo
mgMjGqY8BcppIqfaSR4AuAerXasVGMJ7zkQybr9j3H6zO7O7xqgHvqDh66HPDeLQRtkSBxjTcj/N
fXrfmAirlYwRZdBVvbkBMWaXZrFOGaWoOcpPwELJUBIB1bTnj4LZoFxFriv3o9Jm26rtWH/U2d7Y
Tl0d67Ip+ACxtNWh6hmlgGqsJJsR2e3OVef0GHfmFmPCLaMh/S7KZ/bBAFtbX8XV4+FCLvyB3fbz
2I7zPlvydBrlHTCAiBf7ZpghqJM59jskVE/TkZoGIOk3NQSmc1DaymUqYWJjMh1LqBDxiHJRDtlV
m4hfsbkMj0YzSp4dMlieJjguVpJi3EuMdX/dm4I0MDSHW7W03+pGqzfoP+0mTK1sy97JpYzRzHFq
lzzY+7DrLhjUiCRaCZAGPhlmeujN1L13uxRff9uX7fdZBCoZI0yCm9qW/dWp1JzjmlVEXj9r/XaQ
7mLFZ/vGEd82trPRNh3bgoRhehOFLDR0LhrnoBmNQ+uE3cFIyR/z+ZwthI6oSodNPo7JrmcA2nhu
SFh/5WiN8SCqUKs8cyTKxsQQBYByTfdKwoEIczUp+OOZXV/GtGeqJcLuRbQi36VDTH7LpEtv7Drz
HDOo4zUV67LkHj2TXB7v6QTdgCSmtvrzXODYqXqBlOBqE82w2Cq1gPU64ChRZoF4ca3Eioip2koI
4oXJlodZU9X3f+4iWiVqRpF+OGCwYrzhhJgDmeirF6u222775zSHp2dBIEAXo/BjBUiJzdbEPT6u
CdRHT9QNcSb+/+bJG74I9TVf/3F+r9r/2PTF9/cONNd/Lva/z7LChhJG3f/+9Y/tb38Ov8qFmvbL
H/yii7vptv9qpruvts/4Vl7o96/87/7l7wXqD1P19Zc/fZZ90S2vFnJZv1jtVCxZ/+uPr//7913e
c75vVxbf++a9/Ydv+d2d5+jfBN0+8LsxSLkWXIW/ufMc9xt5RExPggYoAUUVj9lf8W32N3w92H5x
OxmaYy/E/nYhxf3lT0L7BvvBpTKN4zxtBrzgXy/ud3cX79tvb8Y/cXuJX/1lpmnSFWTjDdSW67O4
nF99bATagQ6llrUBoTT5pFVXONLNI0nfW12BlZNxVOoDRjVYHXCTPAeyphQyzLX9QCsddt3Qm4EJ
bXIR3/3hffwnl/azBeAPrGiT9nqdQhCcYQbAaN39OzdfbLcSUWIIt7MUwWsWFAFhyzwl80fiP2Wm
BuPNx+WU7+2SaP8JJQ12mmXG0V4NlIk9xAQmRe/bB+ikLWntcsmyKCC/KnzrN8AmxYnlLIpvknLu
KtLcgcFcusy1D+zDauf1ZRB8acJ1Gz+JmhyZPA3ESSHmtP/XP+rPhqC/+1EtYuELPFkVmvH3XRxt
RPoqCkdqSVWYYGPRd3JB00RQfYS9s+I+vo+FMu8dJVW2jdLHr5y4FFZNqkvxaRV2fCaqkVxBk4Go
C1znu8MvnlW38v+LK/3V98j9QvGWKQR358//0hcW9B944ZFTa4PqxtE2kfN4k2D4eHRM128ibgvT
0uV1aCbnkQ1xswEJYVxnt3L2yWyXOHag2K+B+Y77jpqNozVP8rf16P99Ny936y/vo4E8TH5OhUYN
0Vtdrv4PV2eVo4V3KDE3Fc/Z+7KrR28BRa+lyPJdHqfDkzrRHYYF7NBiuDyZrRT/BbCY6c0/XgQP
UUOlYkC1bbybv15EAd7JsJpQ39iUGGXnYuRkCr2EcWNipJBy8F1MOnSBNuP8ybYa9ZvqbETGR+zx
SFhNIY7pEnNvbameFLPfqjXdhzqIBp4WQ3knMY4TbeexZJVZurEKU7vRY1NuR4MRUJW8TW0j0A7U
5Kk0p4xjWZE+tazBawKc20xqxrpR5EPEE/Fcy5zjGFwpRvW0Jj9EukR8skJtgHlW2u+JGYoIPUXL
NoGikTqwhqHwGHsv/TR1tlUb9RRrKcKrHIx5A5JHLKH3cNiDVQX/h4gOLKE1neceK99qSoJO5zJM
g0AfsYMNuq2PRAg4hrgiZQ08ulLF+JRWnr05Iq138SLAtqKzKK8N1SWZP9p8limP9GVm4uutIpl/
KUqG/0CkJqY93l+JlwiNiLj9ikaD+ElN2O/jkpO7eczrN9dqjIuSZ9MxrJyJkUcf+BWpMoY6I6wK
o27fychjCoyLE/apblNPQ37okbdWCa24lLxmzZ4YN9n2NPfasTbRF4ZkW1qM3cWC/agGhXC7NWD+
mURxsg0t+nLJT/mUZw97oVT3utllXt4ML3TTNPC0kKdUeg1emN5Ufg5C6prVboNazi6D5ILrvnUy
eHUceTNP6lBDdjD1h1KmIbOT4SGWI2dvKpndh0Qqzo8Qvg3jWMW1Lrqej2DXheDAA6lkUOa8WKG6
kDNs4/ESahG+Yibf+T0js8Ej+mhtsbzgShoX42NVEhMECSWY0K5My0AsC93+IYoSYh6ZmNhkOEQd
s7xUOFHwSxwxPWxqMYp9QA7hSyxnMhqcM0gBzivt4BzgmV4zXFS+lKiV63xsoVLo5dsYiWJtlbzJ
c6oCFkssZjOG+4mm5Ncg5PZjJpsrbrkPQXsZZ5/KJO3J5rIc6BIj9eGbSmT6SAq1PydsgmNuJAB+
2nGYlVu4Lrfwc9qbtHU8GI39PkN7J3FdEbfrg+47pVw3pgjmrawjaphCuYlg13wps/2pDDC+BxlS
axI45iaJoez3bsxvTIubtVZi6Fz8qBhyWu0IySf6oTdTe2GtYXCu9JH2KgE3MulKrY0ISuIpQBe6
dcnpwcOFMyEeNCYFce4Xj2r0X5O5EPekvDLgmTdpEncPU9Ywgy9r46bWTbo+Z+G7Ce6JivkikR8x
6SezblJGEEWs+jw1xrecHqcPPYebmgwRfk1LN96gYRurySXDjeNaZRMPr0ySGHKjndnOd6XGUXpk
/LzN8Lxfnbr4nKrpGRPXRI7ZNU9tJQgu2iS5lKo0nhp9bu+jKDjMAXjmMs+D2xTk86nLpc4U2doh
Q8brJJhQ4Btcozuc7AyPzZ/5dkTd/kfKZ/QNQLriQL/S8iWvFe4A3NswVmW41qdkP3EU9UQ4J9uu
0V12zMlYPfdFou+TXPJxy4xDj8jyA76WvJRGg39rborZL4MMPnVopcmNS+qKBLv2wlb41ATS3pNX
KmDKMJmh16A+RFY++Hmqp0fMEunFmUPrOaYehzYKORbHMgAX6RjxK/bOddoo0Z1SOfXFCMMMQRVg
Ndp1cRB2bXi2I90HWVADxLor7lqtKz0V5hDe7IgtlDoGLtoFBEegXvEVuU7flHb8XHKeiz2hDC2u
vKGfbxdpftWFg6KtjEJgF5sJhZc2CqKqowCrxPUR0UGJUBxCdYYSYglPumw5+edebefRPhd18iI5
Tz/iBVN/VCFAI1fLPziaxUfbdKu9ESjmwwgtyytCV9sLmfxwrfq+z1xAsW7/Mv/cUUWwHjZRnoP4
mZJiDzaDoS0GW8xXoO+KZgiuiZXf5nP3lBilAxffuucxFR10fRTg5vpxn7nuRtXK6kCs/5RY7ZUp
qO7LSb9UMYMVhW4e6FXwIu0q7z0kGbFL4xmlLZwPwaDeFn1G8tSRBN8t2Y2rpukU1FE4R6k1BWud
hBZxY/KDQRJ84BW1vYje4jWU0WwXYt9Y90P13NRh+S7qunqMMUT7scFpztU5CKIamLgeYfxAEkiO
hYXxBxyovsMYE/IBNTR/dIcIqbm2MRU7ESbFOtvkUDNXGnBi8meNcaV1o87WOEtxHLjpsCPFnh5L
dnyPk1vcJ7jGvxOZOjdd/Ngn9KyJiRn3MFREaLPkB/bc/lwYVn5OUFZwHyMpMBXGWzVg/v8q2jjD
btLLS00XgAcEERpkPo2rQRTqzchQrSWSp+Qlgr8akoZUKhJpxCpHEBicvVEN6TuAGgfz1DlhROrx
7mHwdY5NPBQU3hMjpHsUqo3hp8GgiG2HJsCEraeSXr+fYpvzNWoM0gsGsToibh0X2srEtEsawKQL
edtXev5JXbuanetlOHu0oM2j8DjF3CLkYwH0aK2n0l7lBgK761aNgSCZd+l9BV/0JIKsZ31yiY8N
lolc0NkcgXdhvcTkcwGHbK9CJrE2mtQbedsXU11hLSZevcYirR9nSh3OwpDhj74BPLB2wUbdayX7
qwu3ec8BpgGvPEZ4SN12pFVn5P3AWcE7NPUBaGQbROXJdphBeEQD22dDMJDrmyrdGsOQXarCYdGd
TObuce6+q2mn70DC6X6ROHhUomGGdgQ/BzGsMLHyrwYVl7adovbqfWSAUJ+gMJC2mCoCI/a4DUQ+
ViSth5GZjVbOpR9NbdisZnL7xOiY7TzaKdTom9xA1pp7K4SpF6ebYZK5zyqjHude1c9gwMUpk2Xw
ascNR5VOs9PKG+yBlHsUwTdYuU3SnsHkwa8iIBsclFwNmEPYtepZRsu8ubDkvT4Y9UGDzg/eB6EG
AUFoOJb66YN3gH1aX0D7Q/+37sq6hFsSD+zN5lyyexrFJpgB4AELiQ9kZEWzboI4vgGgqD+XlUrb
ggM4jC+ZPxTdBv1jhwV8E6WkBaboGMPacWvcA564R+1uOXcVT4S+QRS78XPM+7YmjgFWK7ng63xu
54guHAM/H1tRcg6mNvpa2t4N9aCfymLqTlCe0XEWjn1XqEBvSGMWd8hdcbKD5OpUHGIXD1oVDAGe
YnK+zIvB7hRmAO4Qx0VyyKMuIHpj90NOUnnuVmYQRN1OpL1QzlHQtdptPLtRspppuvguXQOIKNvL
700Ibkt1BqgoQsv3NPVmL9EynLBww2ENwStnWtWDUiKvxaSImSO5rO+26l4ViNl79q32OpkqOQMI
Ba0IomwctpZeMwtOKgN/7zyDRVtpWvEupWw/HLedXiIjs/aGXbenNm2m7xlO1jEd2kMpZo0ajpLo
Z9w20ZsVlxyAAUeDGZo77T0Jsnw/aXVI/Qa/bLTWx7BuzEedwfdG9uG5LeAJiYHNAYFwVfesqi/f
lS6yAs7RmfpYwLvIF0KS7NZxA9oa3+oyjtO1LPmeV/mNminJhc9vfq6YP1FexOWHK6zTuqeIHJzF
HJrsbSznRw4NycslMIdqQD1M1YMKyiXx3WbUzzhzKFkw6+5aizz3eSfMzDMQK6i1KDK6DEaGWd9j
GCo4CwyvbGkwxcmnuOSXC/nmQlLwVKe71YOQbylSZ/DUpAieU8PAEqggzG1NpELPHvv8OpXVrtDg
6OIusqAf1A3iewYwY2BmEpJfOeHlX5R3xav1UOARxBltVMpXNvTjlez3nucuq1xQdD/iUTCnruzB
cXe9BawGDndHRnYsunLX4YlJfJCoLhLyBBswFN3cEljGNcd7/qNQabeAVGbudMwOjK/oC1YoHnEY
cEmicnuFGdktcuWtpMfVS1PnOawZEhltzWZSJ1XaMqpV6CwBh1cFD8GY3aZJKs4juO9Hh3AUlnkz
nV5CoGEMgheydF+7OdbrbPxgRZm3A4Zn3NWktCHx7jljYXWvpLlAn8Sx7Z1oH7IAL2Tqqfd0aLzH
zsCdhgXHZOOl8Hx1IzQkdjvrOLGTp0zC9jJrtpxsvodTWebRji1dis4cqjgDRvlgmQZDGawGos7u
J0tws2egFYLK4jCXNGXxWM3l6EWjPQzMjVuSK5mh6PcdyIRnmffYRgpDzWGONloDeRnrnwZo49md
hHmBgQYFLht1vwWj8MoTBwU3GbRtg59gU8bDosFb9rvaN09VZtk0+zHQIdgNlkRSX2DWacSWtd2H
WXJP/CN9JU5em1s1S8K92+jJZ8de+TkaHbmJLcjxbGyVI7hncWL6It97QBdXKCCtp+oxD1yuLI32
FQ3tht8WQNfrudQ+Vbk0QIupciA5WQDcmD4DCchscbKYpQN3FiV2Gi35+inu/FsR64cy5z+/CrE/
9cT/q9Ke48+mbMsf3b/8qu1XuSik7d9/0S+K7/8UiVeoFv6QP0hh/9DTcfOuZLHyGcXvStv2v6q9
f/3u3yRf2/1madZS2CFcjU2Vg0Qmv9ruL3/ib1RYc0SG+afuomv+TfDV9W9ouYZNMNDS+ZZFC/5d
8NW1b3jFBX8lHFXYpv1vhbGF9WvSVtHIz6LqEgv/VZZygdImFbTAXVnClQ0sYqaFAucW7ad5c6F3
rkYNB7upyHxH/lBsNT2Bpz/F6nHSMq3a08Ezs6A68bs9NOWhUcfwCSaNeQjn7CWR7dvY1+2lkrZy
NIv8wWoY47PpyldjmvG6EQYBLagoLViYfSJKsm2WAtSNMvsO0IoiPDhw5rZsnSutdfKUMRh6MtPU
eFlaFkpwMXGPK6o04Axkb0HYO2tnxgPVBssJXlMMD+3yXpjvrBeU9IipWUc4072ghuapSWZiWMPP
lKWU5wIQw440I5tw8BOrkokpcV6+mkOwIj/NuAjuo6QRuLAE1gs5WdZbqFraAfiW7dP0WHvlAkmc
2ik/dVlZhLSS4T7T06D80jkEAXjQQxJldnOspqL4nLUg2DSAkx6AwNtPdifAatdqjMMybQ4KO9fd
Ene9rcuJpcnSQLrA2jkgiNiegIBLlATPupcGYUtJg0WrkV249zBvZsmWrgZdTTZrZRlueEGlSNeF
MAYagQJcSrLqP1sc6s4q4d6CcuIgomkq8eiaN5Mzu2qRd2p1pJYCxmY3ZgngxKI6T4pV3MBaKphA
A7FfWvzUTWSlPUyPsjhjHNB2VaImF8tphuc+HioYjIF9ZyWRe4UqqJwKKjofqaXIDk1p9vAp68bL
8zy7zlWZXmCH68BJjPJkBBqSYiXg3eddELCJdpjbwtE59xUb+S7BYUrUsPMsDQzlaMJZwc8rfFWt
Z8wBUQKLEx0Swg6iijPqj1iFcTy5zkTsTE8+KCqosKQNt05eEWprSpo0QVlgUyDG0CZdsEWUDHc6
VGUvmNovk7n8pTciTmCRJn8rmPu3Ftn/3gr6z5fi/5HrJ0iHfzEi64vwvfmVX7G02P62XGraN9qI
bNWBeudo8BRYl35bLoX1TXAqhT8B2oL/YTEA+n0+ZjjfTCYYjIYcvsBipf3bcmmY32x8ahpDTgxD
rJbi35qPQcr4Rc63VVzfprAhE1BwZNmO83djqLJM2r5wiW21jvIWjNtlXxIFUNjaMmNrpmVgn7uc
UlBSZgx0L4MZqTubJhovsXE24RZD2yBtBKstfwQNZ23AsnEctEksKkBa2cKW+mZMZsxJJNLPlQ5Q
tDKtd92JkxuSiqgmc8WnokRbMTPrdZLm98He5j3AlhbYXlk5/ZFoESMtR6/hgGLO0/CyHLVYUfwq
bnFUhA62bQwA4c0YlqgbnYkTMQn2XUUXmUZDmqm4b8kE7o+Y5Ak1+aQIDsaK1il429CyA04+m0FR
9PNoKbqvUhvL0aKYOaQ5AWJdtsAPVKL9Iyr9iDqaOA9EG2pf7bAY17nqPKE8BDtck+AcUbAGuWqs
WNc8plvqQ6UgpPAjKg+Vo2OIxDJWwNUKh+e0HQF2xUGHTOma+s7pIX2Fjh0CNaqBrO2BlikPmEIh
Miiy6qQ/mpEOu7QzVb8Y56BY5YYMjrES0alkodKuhYpga4dWSPYtBlQXtuZiVYuK8sUl0FPYSNlR
OVWgy8Zwo4iJVRcqAD001mCn90Y4sFNWyrlv/d7JtQP4pdAlZ95y1vwJLGASTGhlYN+6hpBDVUXH
r84AV62u8LUH2ZrKanwJWLBzAPq29jxMY79PIMTvMZROO84On/qkf5XZfIZDbvnkzaYfWQZ6N40U
DH5lktRnOc9HUd0iyCaiy70xXYLMdYYRMaURIuj7BPd81E8vGHTaI14o+13p1aOAjzaz3eUsw6pP
2o805GTcE8Sm0WAwPxHItoqivKLj7jU7+CCufk1hRhejustFfkc6mx9gsfhTyGzd9FBmvtrIMlYN
evahMfnt0TJnLDGXceVkwiMZVvlWPRy1xEEmErl7Y+Sd59DbOJqNP5HnjO2eJheIwg5mFq8wmw+d
jO9MTPWdjChoQuavqFqUV8cbNunF3mABuFjQAJg89Nr0RNiBl8O4pmxcOnCIOYyNr6b1LYMiIlmS
egx23fntOPVA+wcTl/eAsYXTynBxG3s5CGm6Hxp2tOYIOx3TIoW6EW5du9H2oyxDP9HQ1bMEWxE6
IqKa2cWnvspssglqsLdoZNxrQea8DEqp47krFVK8fbXs3avHpGhe7R6E2li15Gy7JOSkNVg22Tca
H+u0YwyRvFQSJV9vgJtC5MN+bCAX5Gb5OMxNfVGLMNxTflmTi8MkV3bkYEadniq7Hj4nOMtkgRqu
K0imaN1PWKfMVsUVXhJiWgk+113cYOnM1Ggdl0L1tKy0KONqSQKx42MQqqg7ovDFCcaL9epoBgUC
VAq0ZXIfR8UByL5K1sxxKVYnpaJ3Q3TH+A1+ggAEbJrWtSzcbRnxU6fLqA3oY9URdovYFI22dXR6
WZ9z0Cexe182ucso1AKmEoRsWtIf5pxoK02Bb50OGllLJyyvQa2eelVazFiMca/DRbiLdYZYyzJ9
qFj7uQcJMGOCRIjGmreKLdZZalQmwg00IK6TwWE+qp3hwWwXWEMWl6wQ1rCn1fAcdHzeWvm5zOTX
hktVB6a3FURTsmtUwMK+jU5mBXMSZcdtG3/u3RSAA8i70UmtU0C1jT6Jr5ps9Iof5zAQOFy7hYTe
H2WLd5thmdpad4gg8a3LNABiaJodqsCZN6OlL1jnkCN3lcobPFLJTgU7+gAQwY8LoL+LZoglAGtk
/jQZWCYb7MapaR6KgQrNQrxOQs0JONvHjlKWNbv1Bttzy4TMFCQEMMo9RPmIZlEUePhrMz/gFGMy
lDi+JmFQMA8IurXtGBD1B/txLApe3onJAeO1QkhIxnXZtxHvf3HWWpqQ6E0NdoY5WwxkvrciWWaV
FfzvHjx8rM/PMDE0ng5m6EkiYM+mm2M0KwdzNchlwme6w03S5O+EaMPNVHZMwpmo0XpjrptBjgf4
qzVhevbgLhUy3axdpon0rh4qN4I99k1QUxwCCfZKwOceitqR/CAXBlLGbuMbJaheJSMAv+roMbK0
On4BA8oeMc75IVl9QFRQZGRTgqr13Dx62w1XS2k7WGY1eljJFpJIBoc6fTtJfT67yPMEPOtuR4/I
3pFJujU5rnB7qL0XaRWm3wg0KsnwtD9NTsvgpaixSkcOqPuAbBUtIMtgmkdwmJS7iMIvcLnVy9DS
96N01T3wRedQTFhHab7Kt2EzYn5t4nZb9jnpy7qRXpYUtwW0aleY3QEE2zYv22w3VK166KbZeOgE
xYWJxBc3WHSEzZ2PE48EnuoQSklegduSVVQD2EFJ2d2RdzOBlHNvMTh5jto08rgJxQ4J2L3p0wnL
ZdxVe54Rxi5jCcFNrTGxwRUbYUQvra0lJWxdpVEbDohhwncPFMI5KOUmyUTiUte+sR/1JN7qFtNa
oyXNIdCXyuhK3vN7o9le3WY8N6LgE1RDRR66e82I9vs1OaW1yoNmY81x8FIrg7wLqWk4BwnNYFY+
iS1K63jqVJgQ6mDVb1HJyGmVz03g00E9x37CcuPNTrzLZzqDIllJUjjcTSOIW5b1Z1l3m6kT2ylW
jnOVnEZcGDkPzOSFkfzFMrMrApFvwNkwk8X3G+l3FqPoVn8eS5IriXkbph9ubkB6yTYhk/i8UTyR
nnHrAmzcp2X/ovU8XImjD115NXp9t3jyq9TB+VmP1GlMAP1SvbuTwage6sLyQgHynqHK3krCZ0NV
KOVQrbt6QGSOJIccp9FvyjHkUVX6yqDTajYMrR9XW126G2wGEB9eyAZtsGY3W5kX7+mYXdVW80CB
3iuufKnU6GAa/aXtSPCV9Q1mpwudZkjitN16LXNb7CVx4weYibFSm4iJERqjmECeDwERWSFI/Ufh
bq5wRnIqXiNrV+ssL96cFIpLFDtvCvRj/2fe2ul4PAylAwVoIcCsUuL+G55k5WpIW+CVegj/s+bA
SEhpyzDyda4rpE0TGmcwMgazlXhnoCkCW6YCrR6xsGf8KlN16n1bj+u7quG1rLoKP2OleYuiIfE1
LeOJ3aQmdmKSHnRjQEstprUFymcTN9E5n5SvyLXP9JtwcxED1+vm+xS5ZyTvhR7rQRvapB1bsBr5
TY+bdq0vl4Xi+8KGjddQ12G1gNHZMZEdmV4y0fF7TIb8hRuNsZ9SPWepvPSO9Vn06n3OMeaiqNkX
u7PqUOK9e9Eb/TZXO66K2Y+E7GEp90Yubp2h5VbSGJ2KFht1JO56ivKgim0J6ixvor7pzbHYTvwf
7YhBlu9AoZN7l/E4VR5fMIjJqzsbzBDFmboYZdPAn+qNdnpTKTk8OwOVHQQ38bBmdPnkc14v1Sc3
SMffKbP0Cb0pzF9ydT9MKbEP01ZIxeKd9RpHt04UTFMvZximzzDxWLZtSkOWYd93igNYBsmYVoG4
sj+wYAHMwIRyCmowSSGz+xVUcUx4tdOBWAeL0EE/9YQcddzQOtBemwITgLQxIxHrqk4zym4assUI
o/1QahWScKpdOCn1Psnz1z4I7ixSXq9BE50oOjh3DEzgcrMLh2paHwGxVyB502ZtpFyjKPVoXcre
eNfLStvli4vZDuBUlhDStZXQYeDiE+FfJrI+hpwbFM3guY/KnB81NxuOJKATX9DdxgkKXjgp5eae
zH97HQIixaph5w/AZFLPsmv4JWHO21HYobvnacngp6EwLrZtgXarQKvPwrj33dR9c6o43HQhnSst
azp+RoN2wzxpkeodOhwlEdzULfsDZuUMDpP2Lirpfp/4fAw0NiR3RVarfkIx0Xq0yVpINXolgapv
FCuEoGY6xSEv+xnkFEH4PXtr8WhE2Ml7oyi5Sd3mUwuGGiztdCzodMqYgAj3sel5DkN1sdYGLYIH
okGRVzpI7TieCEfAk173XNWTYiywWVmb9hVbH7kHiSWRVL7BRAOCzlCJQNk5QG/Wspue5TQKL7SX
WaMlsv7KZHrahen4GpGWLbzahWuPj3SqzySSg2uTpprfZPZEH3A9+l2lAG/pW9cTc1UDrpj1N1eW
2qa3OnkQCZuBtQMsdZXVmgq7NIxXSgoJd7BILjJfxHjc1gfMUsrBHTgVa+38aItUfZaUra3NtpdP
M9vtp5FeqLXEbkeZjplvmVHD1goJ3JVRnN2pP937U1irRypNEA6LAsK0HbTkroLUg4wrIAJo03If
NT8GCgFJbqTaudG7bSyKu9F9/j/UncmS3LiWbb+I10AQJMGp9+7Rt2omtAiFkn3fgfz6Wsx6ZZZS
qiSr4Rvf1GU4G+DgnL3XzrFwwkkuXn2/QnQQFyFMysZiJyezWFoEwyxl8y2ga3ec5igA6gNgZoMY
tT76wjjXQNXDrdfZ6h6syZcmsNwXyCuMnZYS+wDf2adZ0kpFDF5eE6bIMDmu23Xk4t5kcfOctu4I
LE+5ZxiPBW9r8aUnvg6NmyEBMu0uXr56cTtK+bkV+kquX6TJgtfMrrOHwRHmQA4NsQtQxJ2o+6s0
4PwngoquK981N5zOzX0z2sG+H8rPo9uFx1FF8XU9ZnB75bSwHEVQ/WHPX6dTmK7SGoarRLKlL0S4
L7AvUmZKMbV+Z9XTkYJjiQOD7VCq28luw896qJrT6PaYjMfQPQQwzYAQ+v6J/jnjYj8m38YLEPvq
/mLZ/BYy5pkdKsc9Qz72HpwomE+NPxbHag0l2pXN4n7GKD4/gBuQjxRq7ruj2/7WiCEZKAJRrgI8
KliJYvVh4bj1nGI8R/gP0Z4RtFl4RLueoqS+b3r7W0SmbdGcJRAlXHnaw/9bvs/s6cRHDDH8gLo4
BX7XHAIf8jCAmNS6DhrXeshlxWQsQ4jqKLZaq4loDjcswYNurVOhx+gadS/T1XR5TAsn+syNT68M
4I7vkKKh4lmte9RZkD+TKcvCmqKWa8TyLHui2q08NK9xYQefy6nn3DLJ5osZkxJvtZN+ZZYPNCQI
bZadsTUt9oyiOs2DjTIXB+4IfvqjClJehN5VNFMhIxN/0w7zIPZWXPlE9AAQiL8wtiXMhgyAqz52
Irn3tCWQi7SdyrbKKOsRHd96rhvb6LMCcpFR/+fDl8gQN7KJhakeS6+s7jN+4zFHh8J0MpqzaxKD
J4h1ZWPf1ZR+5wTlGnw33RQxh/MYE5apnU9kcBe3JpeG6sFWDHjzXOHyL6dwehpMOYEv5JLxvmq8
W4Fz/NWqbYUSyloei67jZGr7eX1ugWvg1Iub8DnGS8qKCrPwXi2Z+x1hKwlPlMRsYprh8EQaI41l
N/WvfEUoXSUH9BsoYPSOg6h8d3NfrqIu6wD2nCN0I2umhJazm+0FFZIET+akwcqsqHoolJaPBMyf
O9I8yOexthzhg/coWO6LsJEvcIeGC+iC7kq2IS0bjlbEjjUByRNIZ+DC+BoRDQwOlGL5QspsqN/c
uDqPQ1ABxq+w4VllAQIryi7xanl0EJPeRAQjnt1hvJiUA1NqXZUQ/FoUwqoh/AtZ56HnODJEwFmG
0K9PxIpFRMcBOx26lpP7Yjb46NvdrJdjq27qgvDKJGeHDOUDv+Is3f6zQhOWzGSyMxPeDV5zxky3
TdGleePnZhrxydrYmMiFIQdPQ5Hup9uI0vVxRjqzc+HWuQRfENiZ4aNqQC04jIlR8p4GwkdJeYrL
Yt+ulFTzmuXeQz0vO0lMSTLrZ2a9ezTC43Yypyn/nnVsaKOaNl7iPbqgkJ45GY7H2I3oRsCbYC42
bTHRQGkdHJS19tiQ0xB73iUYMo8pNZgrEX2bIoDuNkAWgl9O7kw6EKo2ItMI6tgkKn+le0FABI3F
TRoSosWo4eiapDy6OrgqBT6pInavtON+A3lDTbc6hUqlAyp4sc3Xo6diT3jI4lWBWorvs6T4xhxV
PLID7/0aCoedNvPJxxVvuTX9DknHMlbyQBF1V6wLnguSaxsGhOJppj0bz6POE65+I6V7x2wYRz6p
jYBBgP5nzMIx2FWy2RLNtBtQic6R++iW4y6lhVJM+AywwEnj3xFPgFM5IgQieClDUJ9WquLHliMg
sB/5VoEw2qzvY2WDBxHufEueF2cTkLBKzLwVoDgTB8fOgyXng8JdQf0iqHq12eckXGFqeSI8dq+R
zsjOhRcVffX1CZ7hdmkwcvrB82KtvTF9ZcPtCAYJNJZK1q+vFj2mAPk1JnI4ywRFIwIkzbG37vB8
HYfKvIk4u4lSfjGKJI4C3l7NBs1LsaFuOJjcZ3MvbtPwuo1js+mS8DLl7SOVKtGRNIkhtZBvEuov
DUr63TKva3r0OJZDsyGMydnUoTwTdR5vKvJYkwlDqFRgUxvriBK122StHfwti9hULYpbdv3XFMEU
YHu9G013nYr6Efswjjzgs7DVBhA4AtIuB7xgC9DQBs7DMC8hE8vDOr6aG2nV4Axr0ZYxbr2vrDI7
9XjavKBiPxOhS7VUbR0rZb0m401XJ/KRwasVp9m5p/NI2T8R5kV4KAwfkHwTwNGSW0MPrL+QDI9u
B5Rs3/ke5KASOhXen7kWdLAQ2G9p/t2v0N8u6/nWXH/bj7j06EFsaJSdx4h4d2t6XBxx9BprF3nI
kTQHvTZkMw8+wBofnRRGSp59r1uM1BGO7xtRSvHQdsQGgv5laW1AWZhUR69kSqDaUTJBkwXQzPPA
WnAOesslQiqFgsSrrBuvYMHLURchxNm1RA8ttNiG8hJDvELR/KVtX20wXrhp70Qgt02Cb7pRNUL5
7LAA97VxB6qnMLlm9LerRjJkJhUydrwAs9lNzafa/q4T+43iHL6B3bR7q9P3WemE58g1V1VOcE5N
0AT6bkS+obgvehgnLi1XFvn3UiD9gWJSTNOnzrTXYv4UyO6xbAL2SgR9+6mjJOic7FOapMeYY4pX
81BqzKh52F4SIr4IubNeLHmTWDUzDbNtxXAlChe5DymAEFgkjiT87TOYDyvRp7JdoquW/24aziR5
g2K4LyKc+/jU22tFn4oiSF10AKU2f6HvQCDISzPdjh4rir88gWGn098fkuA40hetCXBHpc2ZkSa1
gItS6BtGKpt4uEqbTyxFGDY5IY6MNWJyxtrHhIrUwJ+dvXkrF+cemasecNbKL+78nnUvjFs47HEc
ZD/oHD6vxVxhSC8BG3X6cyesbV+jnaLfgXAOSiTZxBY9t4Hs75I1jfPkJ/yy9lZX+dUi4PYhFDbP
nZqd3RBV+CiY1kCd1s9jHKhDaeSj8of5psHEBZliJTL335XxL0VW7ZXEec4R7xCg1ruomlkD9cvO
ijUY9TB/VqN926TWuW2g+dKF5pHFAWGzuicaCm8ZA+p2tzjwJdLBP8WCY6gMWf5m/ZAuyoOaMKNM
9vo1U9OLrqQ9fC1dB3gWQYD+jVP0z2JS0Qn753xNO0vl5Lf039mC6H74VDLA0q49lkbCFdeVvJ/1
XYhN+jh1AWqJjMYHyy8Tjc8gXcF0FUv3MIkX3ypvMxuG3wTLjZRx7w5JInkXBMWgaH5SGd1hj2NN
07B1mAWceBh97nu4X/7kHqitmdeNZHjMJI14/qGrqmsp7xdyTlp5zJJsPnWTCQ7asYGLG/85Xthq
AudKpOKurl8nQhZFh0vf8jfd2O8ADepNKezLlJJlUTBhA327Nk3lHME6jKaTm+vwQCscXDHyelJx
Ou9WCeOds76+ge5NM3dNyYsfaxq5tFkiUhzLAF15Tvrd5Br+LaWYRcddYOkHn05PKcAjUHFEgtSw
zvI7Ki0QCvlNFF6l0h1OUE4iziFhcwqGqn2wA/9zmgCbAupBYnWbBHelT+Rr4gP24S5sXb/2bwKS
houkuovxsazmGcfW7zAcI6QXuTiKJW92rgQH2volijwrfzRhLI61H1+RQbx3UFjsIrfbjxFSZihe
6Q7RynlU+XkEj4aKMwT/0L3Sy37uQWgRmR4vrxZFIb4pWEdIzYEZa+olgLKCWkMP/W1EHY1OEg0I
RCFKU794RPT9VkzqaMvxevJ0ghu6/DTn1i3dhZfMzU6Wa0jw1A9kmKhdLwaaWMFIw9+9oKB9cKj0
BkiRaOBw6vdOsi+a/qVoivsKQ+rWWXpFPxhBRZE1043d9RKc9DTu5Wj+gpEK9zzV7Qkq0Hs8hxSN
LlvYmFFqDSJ5S/WbvzQPvpugH1TTcy1mwswUVkFzY9GRPyaAltkUlH3geH9u8sY9o8cOUBeqeNvW
zRPYB7ziRA7ll64HdBF08bccVFiABra02Rwj8bSgPywXJvNVAblQzLyAaVVuNEh/P8R1EWXXlu/M
rDoTY4XCKuML7HMSjhDjTNU4H8cm9HZBjv8pUg44SlgmXst/M2Nz84bpnEB72K650S/Y9+yNmbxb
mGQUPF4dbNdDy4jrB1yToc/J+HWb6HUK1zyw+YJ4r4nGhdnuHZty+l5DE9gMXlpt4VzZhwXpJ1kC
drOPZre9zXLnLkmn/syfBkS018W5b+sCUBAxoHFthl04tPBJOgc3qN1/DWMQEfQw5G5Cw7KzOsLw
LPuJ7/G+Teje0NoihRUz3b5Zesa9C80x8qDMZy+nomyneeLw1jZXUy7SD8xw1Vk3cXtZKki4ZhwU
Tb1ZHhI7IT8sE+4+Afd6aNH5nhvjdmfLQ6ATlLigSCRcK74UOFaaDltrAZvoGNNtywoBBAQ8mkhJ
2eyRd35kJvlkFZR57YrUHpEhSJhdW6+1kl2v688RU6R7yQlkp+lPPWqjyj2dpHQrm9zaQf63bpxF
McKokGkWqbE2uHGeCHV4Jj/7Sz6QlgbKL7imWgSR3zMNT9qF5LYOQRTd9ZuKM3FCfsKVFVntGXZ/
+lItuCFIBXLP7UCLe03g2GazuJfreHmp87vKk+UxAYf50ftAi2A7imsE08H7TMTDpyorzWfCCpaj
qoaZVmjEQAB/oW0RLYup+Lb24jvYlo/WKNc+LX+ARuf/hPIJ1prPECNFqVwadFGBHXwQJraLgxHG
Mrnx8EYK6qEkC1AtUEUUlOegRlKWEZVrhARy8h6jBGgZsMAXL6DESaVGcKAI5uyMXk5o7Ofn3rS4
SRCwvkiruylskXxlrtKeTARTF3X5TeFxDysnPY5JUp99HMTbtE1vhhJxC04U4qlrKN7g3RjNOfui
L4tz3M/2rnWAYFRxeqhg+K+NsBv8Vu3dNA1vuOzyPWoIVrRukd12iqkkhrrrdng+LoG4niPx1tNQ
iC37YHXxrncI1yPbgYmcWozcDIPjbJjKPnWiG44IyKoTYVfO1f9d7npXfy+fyEn43gMm+P9Bqmrj
Jv7fpVbnb9/zt/LjB3nq+i/+H4zAdv7DXbOFEJLXWyJs+h+tFX3u/7iOFJAKSM+hRU3kz/+IrTz/
P7ZLGC9RQvwr314jYbr/hhF4zn/IapGkDwkf6Zbryf+L2OrH6BlXoVVFACapznUAKMElreif7u25
nV0I3iBkfMaGbYXoYk4bw/De8ObMS77NBSmE/7g/v6AM/GTW5poex3DJh80XptHX/njNwXNjllzc
U5yzkjeG0SXgGfuhxFR7P07C/cPluMH/NKj/fTnlaGYdCN0kj+HHy/UC63vmNB1xmgG5joqVCl55
jh2BTNrf/7JfXioQts127UgUdj9eKhzyWgx2RqCibaHEgZnkcuycme0Juqn7318Mvd2/fxcp5kpr
Ba3i59vYIaq0Savu9pXTZrex0w7HhE3ta8Moh7HR5O1aJMQTVpyhJfwiUH+4/q8e46rSg6bhQYpw
fnp12JVDD8lpu488XVzV5NRtmAq11/0yEHZIP+4Pz/GX12MsJki2Qhv48+8NONcDqMSVsoQhozUs
cTeeAfIlJq2vAlD+v7+9v74cHU0G4bZLHtSPz7IphmByI9Xua98i0NGiAuXwLxlRa/c0BTr/b5Hq
/wpS+NX1PNcVoDHBkDje+r//g6PQzXVSJtOMOIsYFCZXnn0v4EHdFDJq7ibp1H/4fT+/q/h5ATZ4
nlhXIMfTPz2+3KXLqDIkWyUHKhzabCsoG+EOEAP+5fe3ckWn/PCq/nwt58ffFrBvpiWj4P1Qlt05
8wDIETlKsGhGWLEVgTeKInlv7Mo86NAi2WIy6hqNObKO3/8lv/rRvLBiTffiCBH8tBZM6YxCMOcP
gZ1X7mbfmvDLxMkVnfjp/feXWtf8n3+0VLbA5CBhzXjqpx8N132ZaixxJAIaJFVDCsN0sc1Tjzyb
UtaZvgKhbunodXATcKaScOtZ8vb3f8X6lv6DzkE1T9nkkl3HK+zyja/OhH+8VU5rwU1rgnjvK4Qf
kmPbHd15pBEQjygtgsg/6wztJo0vhAq/v/bPC5QSgcvOtwqG4XKQPvXjtWs7Cxg6RsW+eE321i02
oOGzdRzm3fL0+wv94kcCVCbvTnJelDg3frzQmHhOYlX0p1Q+JlcO0OQTGhlzrWOESE1kf0yx6s/E
Qft/WAL/9Qttmz3TY6sWApOqv75u/7i7qOFIu+7ifD8Sl3DiIvRpmLZe5gbIbKJJdEaUCAB2RH7i
RJyIf/+7/315kCd2YEt2NvZSf/3f/3F5BqBgPMIu3neLuxxkxOgCd73aOjXmwr3MMS1oZ6bj6fW9
PlVUGX+K5Pv3nSeKBgng6qPho/J/uvNEKCQi7kGZmq5e1drpR6IqZ9t4MRzQdqwYPpfBYbJFe/j9
T//1hbUQvsKi4wU/3fk6GSKGAzUi19SmyRRUAV7snDm/cMrbKB3Ui5nHR6QTyR+2+J8LJuhQPhd0
/LUwE2zzP95zQUaWzQykAvMM4M4yc30Quui2UORzQJTY42tUyn/4kn7xa7Wt+IYAALH3rfamfz5o
NBVpD+SnIgzc4I2JEU/iWBnPNRi+remk/TjpTj+VgZv84Q3/95UpQzVFYuCTSMoK8uOVnWnysaFi
fnYKlxZhZlVfYHS/1rNy6HmP+tyPSPYi4f5h3fp5NwR2hEGZ5+o6AkjEz580Y1SLeJIIsWmz2nPh
r+/F4jpXenZQXwfW+fev089MLtZJ9lzJMI99ASbXv8BXRAcFTdpZO87VyxvnMntHBCGEKpCLAjRA
2F6Hlo/2oR7T+BpSXXLjo8x/7xki75skz0D8z+pcT3X3bKkW3IjEu/iHP5I7zu3+YTmXcjVF/F0F
UfcFPz0OX4egnHPb261NTBjG7tguX22ncvK/FIfX5tZnUmGuC5OQlB31Seqg1EsX74hDwoGEuEwy
PZrJmPypS9COu7iBIaLtxBDK5OsQDkLcBmSL2k9hPBQBY82uphnXVKR7ZaaMu1OomtL9OsoZNzfd
niUjnmHGYUsbSERiX/h5uFx0DBH2NDi2WL1uddcfLIgXxa0zOfqtI2LI+4ShO45uasbiGIAqZ0bw
GhGZvkmtvn+Prdl097XVwikuedUS1IrN8hg55m8auMNzKLBxqb1xciU3YVchaHNiZqhQL5GulIE9
i+dBT+o7qGNDVluJJD8yaAw0vVoXNkUQvXBOEfS7in6dTdSTRhsdWCXplQ79fStuArGr88LjaL/U
1nXDR4gzoS+6t0CNTn2I3XZiwBoHwLsjfCc0X2HNHxfinT6vHMuHFtNaAjzJDb/OE5OXS9RaBvUO
NPNbsoss5B0cSRgM6tCtj1kQ1i0LSuzXHMkdq2KGVDLggprcEDEB8OnYyjlxtl0iuzfcc629V77V
06vEkrJt02JGjtC3qNVScC1vyI/H26HyvekwWX043o2jaejKDHU8HJKE+fx2tuthQsGirXPeJ+61
vTS0A/j/A8+qU/+WbnL1Fzy9vjwSmxi459mzenDS7ZTQJKeFGp1CncizH7YLwCVbkLU8kMMB2yUC
UiowmINOA+QaHezFou1ayqRQW7efPVRvmPdv/RyNJ+2ovkl2NR5OzOd6bAkomuTKgSGDVB4mz/gZ
2R0p+iFejO7Apks6d7qAQj86RWGmnT3HzCdER4/NqGiI91YDgQOHQFGOGD+alXxFdTmccfF6yQFb
ZvgdwdJ063VC4AQIMgLKtGNFwTbzl/HZqds53CR1TT1cTDJuUNhbYbELvbFCfsjUbK9auMKIDRxV
HhRDpmcHNyGPoe1JIps7mNXOkvTVI8E5kPHtXkZAOyen20sSEIorZHhJAYU07fVdXzFoZaBUdbdI
fp3oqrFd9YRk3bIgCQRMsgSyYv1U92V7XS90svYBMxKuQFdR7/DqDYx1CgDRmzJOCABvZxu1eDmk
1XFwVXiv8rYrTuzgKdq0OgUPJJoOj71b1KB8S7adAsZ+2rPA05x8sbsgfGU/wctCqJ0O0eCGSJYN
UHwqCQ8PNcmd0Eg9QugYoERz9e5FHXsEZagFJ34K5uRQirQZ75GlpOJBxnnREJ0w5w9KIpg6OpWo
D7DkkBjkSVv13A4xBPdz7TXBPecP+st1lzg12V2+eUJXaGeXoCDCPmntuN1LBnLf8J5nQEPNMIY7
lzzSc4nzfyEiW4l0GyQ28YZuJskRGHNBHkLmNmRHEWkHMbQEIz4D/MpdJJdIJeCujl70kfZSLPto
0fLGyleu9MqbAPJL4wSBvBZ3PY3XMEX+HtPIJc0rdGFFl1hXNzHOkZ5gw9INtkBp7PZTZCWkiPR1
h0JuJMAWUUDj9/HdUJM+urfbuI4vcKDq/gysFqwLah+QujOz6W4byXyaDu5cYxrJi8C9HQIWtJds
zBSsXxab6pj2ICYfldu4407lok+38+zq7+RqwdROPE6q+8RrQmfjtUZsTNqN4E2cenkin0szzCht
c1gQbhBYP/kYCdC/41/JwGKuMbABOTvMVmpxpsWc3pUz0QnkyAXE0w0CNrcvWl+cIjFMD0EQxc+h
nr3PRVkEM1kgXSdQN+M7y2yGyahRABxvYpPVAcbPQSW7yXdUs/d8guAIG2PCtBsLrG/bcExqskGa
CRSLNyflSxaF7kyUS5nee2264ksaAoWZztLIxBKsiydTaaLLZpgFT35ZRt+6YESiR4FG+8pjuv49
m6nnzrBAqvmc8Z1HB7BLc3Zchn7szirINGOJ2J92XgfxcYsjI/peRBm0iUqLJDqiPPNfApPETNsm
m7gM+r3YZX2Q/Qsiq4WI2TqfjwYC8IWAeXwjogr7p9qsAWRdbE1XS6ckU37AH6gaexMt5Nphl6Zb
71uf225Z/oLlaVDAppiMT8MS6i1ueMlko4zRchRzS9edPk6RHHilWJYiuaQ3S9BOhMUACf5ux27/
gOllrs/zGCKFcnyUoKldgxIiYQ8Rd2wJeUFvp5C8ow3Pd44TasJaYPFi+u0c19DCdtiJhrKaV1WP
7cc7Pa2CxthzynCjitEayCmk0uD7mOX7RKjLtYi74J1cAxIFYlMG0MRGaN1z3Zp0Z6oCQUEWJMt7
ZI+Yz2HSAKoDB4h9kfmld9fIZsZeVnmju/dFxsyakOG63wJgwhBE4tslrqqPSFFL7B2/8oHq+R29
9SJ7G6I8vnRuXIrdMlVqVU655bs75nWxtVBF3rALdiPGptl/r1TTyQ0E7lpvzSCZEPdBrhZofAVQ
K7PoDJhi3zA7JACyu4HmuDxHPgkWORTFYYMOWbdPsz+FwbHGrNps/ciOPqwBRPLRGrQNk5FUnztG
DDkhRkoujEvdXFIPWnn2bcZEeG49guz2oRdithvJOHueea0VdhPhuohB1h7Igid913pj9i0MUzwc
tT3EcOU1Wq8LFP+1znQofXzlIYmYqNuuZn8Y8nOhDKL2aQmyi+ht82WqZxziOmNyliq0bNucBw4a
EUM86UtoNV4iIB4HqVhc9kS02d/DXkx4T7DITDt6XMG9oUcQnxZ/XBmUuYAC1AEo97cAo+Z8R8Wk
L1VpQZhcWhE9IDrmaXWascaWbNLWvvFsD/JaPtTYn5bWCSJcA5o5lcrtMjra3hp/bJTj1FeW3ZUJ
i+yIyMlFgwaW0LB65V5bqlMjbWZRAR+02EDKnOODBK06X2AHBa8T6Owg1O+UkMq5cWw3AWBIN4UR
FDLAZMFx5wKsG0kafy1VAqI/aquIIMmasD9SqpR5sdDu7dWY6OdySddhUBPO0yWDgf3RekNa7EF1
yufSGqNnZDwdiEqTF59w0U/1B5p0DIOqX0jp6IwpgBt4jN1HJuMJs0tpMkraqOmv4Sal1+hM3Ppu
dNvmkoYYOg61X9asYvj7pvOC1YmAxGImJcQqQPZVGT0TOJ3O6i50R6+8tEtVoV3xa0720Oi7aMtU
L29JcOqt4rYdxRgfNCOdZTt53Tic6qnBvov1J4tPc5ROawyBUsU5r/VSkCc0ge2kDwYPMnJDHJdx
2eorSt4+OaVtAJQUIq1etovU/VswF4zMGG9hK0gQtF1JzmvdMYvagspGhwAXht7xd0tXz7iAIGif
rMmp2NYRcRIli2QN/NRgfyPjfKQuitAiLonbOruJSMlgO8aqiLZ0dexngQwWYviCD3ab9wylNsQV
2IiLCFQgIMsfioPvoqaxkIEzFyYycYLK0kz4ZhQ4ZCRBEN+3o1g6Vp+MKncr+0yPezOHeqCrWacP
adOzJsrGLk+yY2M84cSuRxzXAdcsZ6k/+kT5M68nOZ2kVyOu4amx8vlq6pNdXM+pYX6IfYdczaRJ
0IbBXwThZq2qsdyf+t1USEGClZ86X50ySd/GjGbMsQP7iTCL4N6bJA+Ddm9qPyFgYHTyTykdjpIM
oJYvNNGDn9EpmiQcK6en7FSUupSTtsI+43swyXqCygwshqYJmOPpqdzKNIsB8MB2KCmEyzY9A2rw
j4JJbYD8KgOwj4xUp1s6gAmqAdVZVCHTRJXtJmhymC7U855IUuQgDQ6QTyN7F7SfFufGoAwSTMuG
r48gNYUGwogxKi8mF6PaS0o9FPRUr5vRyZr7uBj858iI7uIzA0WeO4Wc7jxhpkOlXEvsBz7tloFE
Qjadm1m92iGYKPdO0Oan0uqgAQ7WMLxm9CR8OpT1IFEn4B89VjZ65K3ktvJi+qskEHlN7e1hyI8f
6UT376KssiPyJ2k650OTNXFSI/6OfZon5btG7aAOQ2iKbylvKV+KGkhqs0rfIfRyYgJHsDQ7HQnY
NjzrTvm5Ws1jy9EPelQYCFsjRIdxhHnclCY9lHJgPl5PfXW2AG0uhBgV1jfu6d8RBCXGxLbmwLuG
rRLDU5n5kVPswAa+IMK3lcdXZlvSpHfWEoznVhYBnNMmWq4aV+MMHBrHmk7W6AMoyFNTPWZj3XN2
nda8U3fgeWyKpJtaJt9quavaTHWsvmJ6AQII/n9o1kyT0We2b1N4vFpe7oJnYWIjAKJKNMcKm+K2
bNgx0Rk0ZHOV0ULpS/hFcT3QMcCgy4jrJStEwmsSQVdZ+6vDhnNMIqFD5ZzODJ9tewpyBx3dMvWU
dDGo04JPsKRiIUVZGspzTx+6ni2n5Ug37Pxc5sm2hRf+5BYYU9B5JuIl1wUSSFCRej/M3choP+yg
NcyN1V26xA2Cs05YINHpCgLREP2aQ1/HLRk9BriIML1097ZjEEi4iUPLl4HYlG58Z/IbhF7ZckoL
j7QdJ2KKz7S/tN+9wcTToUFx+aShkl4nqp+LB1HEBJiD2SUJya9IQATToIn7cfyEXc+hFxLdMRby
nhWAvAmpGegI1Q2+YmEj2GRDUVD4SNNoXFytqOMKUdsQCrBzVjztq7lHv1WPfX2LRW6Yz3VNlPiB
eRe3LukQGuGlkxoxWxP7jOCreAEXhNBFHQtCCtDdR4G3546G4RO5cgTlJXXlJls2K9Ud3Hqp27vB
s+D/5kkawUJ1MZVA9uNXMW6RDoetoZgbXrSsy4Jzk/oEvLQ4nOaTu/QIe/tUiWbNtXOXI00HXdD3
wsTvtRidnpsxBHRd6WF+1YQGywPc3ukcViUGO8tQ0G3NlJivi6zJrrBjViSPTKaFmK16+K6ybrmO
rGFhGUHRP10nixcTRBdLBLJ5VnX2LqHsMNfEgpPwRKOeQCNhd8yfK80yvOtgbVjnWst02DvZ2DyE
wnRYh9g9ujtSuFI4yQ7ichSNPjFFmo3M2tSp9KNTicoef2NGCssBwq4/7rwq8JPdYrWz2IZdRhqb
p0CHj8PsNjvLMcVfECD9mzqQizxgt+CRiFYBJlBjQ9IiRyw07BEd4q0T0STc8Bp0X3x6YETOY+ZB
k91NI8CNoJ8AVaCZ/aoXnwrNqNjyXsxSDC5Hb2lfzLBEepsyKn5YgUMxtjfVzlsXzjEMImUTW1Jq
LKnXgWfkt6poYWCwFJM7SrMAdoexV8cm/6bFq+smqU30Ips5LhQrkAd2K+zXI1RFThR9Hb0IKjBr
q8qxRRnfd4S+QnPtmYUtEwFYgtRLmBuFBmQRNdbUbkkCtxBhzmHs7zNUwB1Hi1ZGGEozHe1tSs9z
5vBPd2k6DTf0EkBAsoJMCQJi1zU7MAUtqnstC4lTIkETz8AteTOyG25jilo+VFituEpop0XIYdkv
OUi3OaZCPJivdpFwVg9tY8jFJeFki7/Wv16U1WeEv9fhXwkr73vRe/qltTqjQM8iqUfOPTLxADnZ
PnFJd76gVqtenSpuzcbx4vAjJpd5OdXBbMlTzEmSHaUjDmdb1g0J9bW/wHgfk8Lcg2REm8WIsK4R
7UPs2Ga0QFh7Ft36rMt9d5t2UYzZHp3ju28nKzyCyuy7Nef+u+gbfMlLN9C1MBq1fld6IEPynK7L
VUXjJka26LrXa/QmxnsAVMkZDoh4bdlyPqkRi8Bm7qfsBc+w+ID7a+Rt3ZS0yMY46Z2dgITske9M
om5VN5EHOrtJ0QRGkukxvTIy4Bb1jbngsWa7kdsxAuZOmGuTHIfO4QxbtRT2GzRsy72HgPQ8p3P2
4eCLDdgZLPud5WNoHqmhY+/Ukf2ikUBSQOzoM2S87xzHSGUSLtUIraGZziKDoI+os0B8cWpG7E6H
TOxdqIntvvMXHrRaPOtrx9GQA3OA7fHoz+jgriBzN2KjxIhAP5gootDyEaPHRr44HE87SxEzj/u/
HpI6heJHdBaZne18gHtCr4HeIz7tupBQ+yYQhwAIEr//XDiZNW6hLJbpYbRH8T4Eih2CFiZjKRdB
yFMKB0Nf4c9DnydV/1/sncmS3EaarV/lWu8hw+QYFncTc2TkPJMbWDLJdMAxwwHH8PT9hVTdraRu
U6bFXbRZL0olKysyMxCA4x/O+Q5mPkcVI3dsTCN5CkRk72Q74JAOyYWmsZdhjwre+/2ZZYp24aIK
znfcC+zW6qaYoAp5+U3hLRN1TN13kOuldpO9G1mVtwPePlh0ZQFdlGFc/JWjDpcc94O8zoEe/yCC
JkXiaWuF8MuqFF9ZGw4kKLLvIQJd8jisB3+BNUJkLKFxeQDFgumWiYcti22QCnyN65r8nPZArDf9
FDKypNi2pof3nHeDU9Bit4gByyLscGCb+ouVKRIEAhKf7uEBE09Y8UWRPScjzPhhOk1HMDdw/WUb
lKTvaOZ4/ATNOQStpXmW2N+dY2w49OEVV128LRc/oOxhjOnvzDIIgCOSKJ2tH9c5VHsnneHgFZrO
nZPC6ahP6xqDsIvLYk3CQUvjgl/WYw0A/3fPTdff2My/V44oYlrDzDn7+5YFtE/S4P2fl5SAOdyz
Z0eHJfEHM+Atr9NmSBlFkRf9zCyH5RVpD2DYloS5ho0R+VX7LZMGN0hfhngw5J8qcgPWPX1Iu5L4
O6D1F2fTRMfU+IwhnaH/N9ByvisOLIZKoT/vseqgJAxF1O7HvGufuDqwOj2LFLeGVVFMaNLSn0Ly
MaIVwVdiz4FAJ2MI8RjWTVlE9QZlIiZwOr4G6WiDgHRlNUGXsGRxwTVTWdiUFks7ED7sNEzeK8pn
OppIRaS0yYWNurOUTrhmA2mGS5KS5xsrS0ivmwuHyGMOelNfgiopo320BHF8mIxdUtXIPsJTK7Ku
37lO035hnpvTAS0BGcrSVO1hDrld1iO7KbO3Wrd47GHclAchJGJ8VDgOWsgh+pIzzfXXiWXru8Dr
RH1ShS2vuPb9tFEoOW4SUXs9xv9kRIBN4Cf1i1QV82ed+JfZnEh3RXgM3ZdL0jYBuWOZElYXenwN
EUvveNW6ZeLvCgKtgOhImd+DtiCQVxfR+JZClxErwIGhdVbkm+eJYGOMGwsO5GlhG7Rp+qh7tWRN
uz0zdyAznD0gDPpQEFUAx5QOywnyjCFvrfOv3dw5tENGV9VVr6AAkNS8uO8uSbtnG1oVvQd56z76
SP7xfTHrHVaJSyQCj7lLHOucej9C3QGDmnEwvQQ4HvdYnRglxomF3rYJy1nxggwSgEopFkgwTFSt
CIrGV7QF5ts0jsxJEhJzURePBH2U7TKzHcGb6WOx5e+HnlLQ/w9xUQSkh9Zwr3uLDdcerkB2kQch
guhYLm10KPUs7mM6I8U5OhBVmtIpO4yDtLzTjZ4e5sJunS3Sb1InZlKU3CuqPzoWGEUmOfmQZJL7
jP0EMatVao8frYUbpeOrDHX4xLolFptiZv+4ryFEeCcWdiq9c8mm8a6HaTLzTUQWV3xfu10eXvrQ
dfqvJI95eE0cxXSZ1aS+dUReIjr1nSb4O3XTX/bHXmyjSQgcD6SOD+3l897aL5s5oGmcNh6J98ep
x6phI3bfcsh5O8wz/d9s6P8iC0B/4bvnUCmHn4yq8/PPA+fSpSrBxRY0KQc064SNj8z+QHiHYnSU
mjU6kX7/+0L4/wPX8H+a5tb1+EL/e83t42DeiuHPktvf/8B/SG6BvsYumUk2okT4H+ct+r/whmHw
m43iTSAsOGtHzkKKf+ENLfEbKgcXjYVADYvz55wapv+Q3FqO/RuAXzQ2nssfQ2j0TyS3Z67sn5f4
yEI9RFGxDdGLcRm39+d7RZ+lWKIR/RPZkcW6BI+G2zyZ6IgH/5ANOjpWeir3ATPLW5dNM/YpEiGL
OVhutTeZ0wAairDbai8l91pUt/llHPfto+NMbGErerjAIdGD3T1Zmg4xXZsGjdklAZO524ukW//p
0t/+oT74P9WACSWjK/i///b54yA+RY7M+AVZSoQgJrJ/VsT4nQgSH5+fyAe5kWUVbVUUvdsY8P9G
pfFZ/fCvn4Rg2CXeCu6c+9NPGkpGWmMziAe3LASg/Sk6Umtl+0pQryFyC66aoZl53xDF/DfP9//j
Q/IT0WcGEcFtkCk/f2dgpuqJ8UPyILKYHRxeklOR+P6lFMG8/YfXk5sMVDHizBhpk/fz9VTcN/g+
y/YRCW+/S+fgrQywKlsTUMtf/6TfJbr/JSfhgnqQAlE08UA4CGuj8yn6JwFZWNuBLEnqfsxDe0cr
fUQCtCN86bICftJO5Q6hDI31sWKoYvyX1rbuHCSwJMvL5K0Mf/g+oglLw0/qL2bQ8zSWxuD9x/dX
Fg8ECz9Nolx7ZXgoGn0i2+nUGXnbpzirB9e5/fWn+Xzknz+Mj7CTxzM4j0y4ET9/mGiamZK4Rf7o
5KPFWEXXa1bWLhu0Hhg/48Hdr3/eX+5GXi2o5gUEzBDVofjp4qFRDXN2Rv6jjV5svyTTcohZEpzG
MiHfYRrjO/ZcAqjN394hZ9Hm568tREDv+Dx5KNGc6KfnIFRqCmJ8KI8D6o4tUTHJhj6j/JunzfnL
PQ9JG/2CTTSATzxr+JN21GkcglGtyX0cEgL8lJXmBz+3lj34P6QjUbFByoA5VYLIlHBFQZC5RJLF
br6O2BffsUTON2o6uEP79g+v/O8KLRfaLCKxMPZ+OkCbqS2GWiXyKUsk5i48PjehY1GINoYezptc
Vl3pvYVu++7XP9j9y5WnpODdgObzd1Wc99M9RlhAYKeB6J56f0vgERyFlPlXOFZ3rZ5fOs88qmLG
ECTp2OaCtR3e7tH7fU5LE9UMt7AvNPtq5w0i3z4f3B/SoRbxYv9bHSwbEMv7qWm3k23+5mb9SY3M
03FWlkfcsYEL9AC/x+enw2pgo0v2aE+tcK8SFGFj0cAeiq91PJ5UdVblVCvSu16c4Y/76H+rlH/7
XZb4iyolfct+tgb9/kf+qFOYjfwWILwnihSLgYdF5T/KlDj8zeMWc7HJ8H/yebH+Z5ni2r/5PPLx
uXgJCes8F7b/qlL42842I9Q6FDghL6p/llJ6viH+65Ahc4fXHPcdYHybUY7L3/bp3WDzKo2XyeoP
ZKHNt8I1w5XFvDBl2jWRS9I0yKX2vZDesI4E+CbqeAPXyc88QiMkhmp2fLgqu82vH8GzwvHzr0Vn
FHrIYZ3QBXHyk+JY5A2MswIPO7yyJIG3nGKzDobUmjbuXMJD6uGoWymTwC0anfwW/sHY/qM3NBde
YJoAPUMyACU//cXnSxPWZmC3Uk97aZVesJfgmnhNBkVOxnhj8/F//ZF/enbPPw+fGJmZHq9p/Etn
n9ifX9N5HNN9shTY+1Oih60JvdfcZci+YR5ifx2zcrxhq4g2tRpNDeIvN3CwBgAkh7/5Rc4vlj9f
fH4Rein0wHAmA6xUPx1/TY7Ca3ZtsS9kXw/Atif31rdn+T3pE+c6LuCEgd5h5LLK7GX6altN9cA8
TFrboWfctcYMLeE/qJb5+69/tfMl//SbYbKIeV/ZjsB/Fdo/vRJki7WtjnKz5/ADPeinaeAfOtUh
Xvn1D/r5/kOMLFx8cyEO/Rgqxk/fvRNXmPaAUuwRN7Gvkq2NobpnM/GytKP4cHPg3oPqqYRryz/n
1/YVYPxf/w6fKx3uB06AAPcfxo6YQjH8qfKAqQWbe6rovZdoxoBtuYrGdpqxJredJy/tMXP/5vp+
7m//+JGU+WjykKHb8V8U6CLtXKSdWMx00XxRY1FmmGCJaKf/8MWJ/yCVRKrTTV//6Wc9l9x8o5Ra
HJE/P+9zVi4NsUzd3gP4zq6eaKthnVsBUh+vSJIaVVLCNvXXP/Svn5YvF9cOe2YKINwdnx84pFmL
P3p2hw9yTA8QDpxypUw+fq/irvnuBnULQTo3xd/U4+fn+PNNLMKzXYhPyX+juP/8YyWmN2foVb+X
s09ka1IO3UdYckftZwXXcB/qJoyhl8uoYgrK+PKPecJ/a0FzHfvzcxT5AaksXHA6U+7vICb45NNR
k45twokH0WSuMmcFsvjVMbK78ExtX6W9eERcsguXutl4AHoOk2olYu9EZRs89dBG8BoxUWOR7qrJ
u/O7ltie3okPbTwVj3maOzcdevC9HvP3MlRy61VedkiXaty6LEeQZ+JaFl3Rb6w8rW/kPCc4ludS
XFh1wuw/6pf2kDLKq1bGbmLo0WlmvS1xsTArpxJul/bDbUl+h6N2qkC4HbUj54swBqIi0ZcfyilP
ToQKoPjGVf2aIgA5upP3QQaQcxl6CwuonCeqVyp6yO2A0Xgr0pti4oPbMr2VnkAAGQbHLJLxRYao
sl6B5a++YnV6RZrms6gM3MucxRcAhKBqN65GRAa5F77W0B9iUDsR4kGLBFn0lhSKhPzOlH/qwUwq
JCQks8FFDPX4OhFztrU5RjeFAAQwESTb7qzFVNlDxTKvXUeIQlAbhYbmd0UbKuJuPVZ9G6a7mlTJ
fIaNXXMAAeZy4pPpo4WxcNQOho1rlBfoZpy8Ob+qFU+W2iSMZfH9Z9WUn5MSQMvFtxErUghFo4pS
NPKF6CPowGG78OsItxOrKWmbLzl/Y3Np+6Obo3HtVWRdFaGVtO3KjmW13NYl5oktm2qTv8x65Fgu
4ryEe4nI5laXxgn2pJLyzxHuQHbni55/dytXTk8F9uHgIkv9Oifa6cxTYehslOKC1gYve0CkGjwx
xB5cb3jjytv88UaenKEEDIam1f/opcNfi1nIN/cJyy6gLPHUfJGzFzgrj+U9GmanFFFyEoV99j9K
zTmDBsJ2gNLF/NZSNfy+jPD5Z0fuADdJm2d6bXEPofQqI349OOQ2vxh2p3Yi/Vl2VXnNXkrCizSz
j/wYil5E9MoUIp5xWuN/8YKSHX3ienreZMTCIG/gtXHpA7NoN01niegawgF/9Wjldo1A1wajoOFO
6ovKNtzLdtlF8yXS7uZLO6D4O+Inb4Gm8bxxoSgXEFqSvAiPfNgFlZLjOpyQOG4cByX2UbDruicN
0Ss2KOFFeFla6Fd3oyh698aR7WQ9yDgpsrvMH3xYzl1eVoCAnR9LpuaziHLxvzsmm+IrKBzNTcNY
bUBWgzAWDVfSx+w25ERcj5jtd8vr7UsGWXLT+jr96DXXahU0cyY3ovaJFCb7axH3hVoqhCZyjhoI
KJEJV3bmJa+lW7PMxEB66vzSNeuz6XiLdrTTq6YV5/MIw59GFJo1JC3UXTgfCtueHkM0E+6KTtmQ
A0RQLWuzPnI2xq1VeJsXmdiIoJTyZqrZ9hLF5izZIVQDZxnr4Ib8g3IAnqeKBqJ1EUMqRj83sdRr
2bNNe5XE3Cx9XLP/ZYWBrKlvRNQcktL4t55dtc0uZ3/abOjh569QPpbqMOQtpo8cwRELIA+M+Epl
Amq/P57DyEU6c6KL3kZTNWogUVVZUsoMOdSKkwwXj9l+lyQkkWrSUbsQH+u+huUnNsgcCYVdFt5S
pc6vqj6sDsbO+uqypF3YOVaU3OcxrI5Y1NWN41jBhSHY+Uwxc8qPqtDpuo3j/MbV/ni5xDYkcZ7c
9LthsOE8EdoUw9NRYbLG4sBO1TYOlyfre32oAyQxCXJcb6NVFidrWITxNhgzYvxm6P8d4KskDta1
Hj3kNr4A4lGdn6W2nHbxAvnWGRL/hmEJ87SqIxdDZMewcbtrW3kxvfDiEdgEPOTQ+NOQoHxMwm3p
p97TwHoIAYO73PEe1YfIH9W+Mn27M3ObFEc7T8HbNKzdK3tRB8LzrIuCAecaFV29M+jrj5q927cs
nT0MJaTzqqiSV8Q3vthEoJdw8LoBygqk4ZXQy7xfymZ8MCWMZ5hdXrxOq8Tu95GBL9Jny0hkiaLy
0xRGMFV165h1b5nqyNmXVziAAwjdUW/7PwYalpWlCbzLPffF1oG59pulJQZ9iTZikQQKtEO0Xawm
bze683vrrbDQEDm6H08av3+6JXFcshOT2DKumWvh+7NacZtLaI4OkYpb0miwrfcZesETaYm8QYu8
uJ1jJLDrUqn4tQNsn0KeKSQUq5kna13FUl2OI8u6qynS8fusxfCjoezaovFEVIHiPto2wMFAElb5
UfQqiPjGm5Z3VzEfy9rRQDfhyGfgXkS6SmqruRsH1R54RziARpuLJLZdTs6I9KpsMv0NyCi4nHjQ
1qNR4pZrqBgeB3I76IIXtcqqB5xo5RYSWXAxB439zRNnTDuGK0k0azVaG1JRnFuPXMcfoAGQMJo2
zVfkVvrFFlE1qhNClRWyf3gIWTqik86aFCZS2x9dH5Kj6+YxdUQP66qo9WWcM8jbckxFP4Lc9466
1Q5HtkaF002FJpBlGKFpDxin8KlAmCXt1cdPlTZPYBesg+yJd7NVkN92bgwiHw1b+myPdnAQFTZ7
gSVpLzR1Akr8TZrq7+OChHXh6bzBvzHdmMi9EwEEpjqpxv1UTmLLAQyJs0yWDdXOUmF2zavrbHas
Y+jjyAjG0n6nGNSXE0UPSi9OvHUyYEXrZuPdOFF3kYaakGyXIVWCg27VR0OzimQYCbiEfN3rFq3F
sz8LjXcoTuvrEFvdDQJX5qYI/gy8baHHXTWnZHHMPqhV3BfZJkY5fpxIx1wtc2k4+YBug200u15b
W6soU7B1+Y2f5M6L7wgHO9b06JLRQfDmY0/exaoEwViRt6oEJolEX+MpWC5snE0X4Eiead8/FNBx
1rHfw1GyZE/dqwFp7KHjYEQlO19NJiXaghyJsCTTCebtUzZaZF8sWCZQLz8F7cAGEsuW3RKNFHXN
NTMu90pPv8d8THCO4+LKDYZHn7wFwJ3g4mvUHfWMap3lCRL5cSg+hnOwCpXZGemUbksLdGASns3z
nVttfQu/Thr0xxijDP87/CFfdcs1Ur5xp+LWXpNPrJ4RDn3gEs2OyKe/WEJYF30FYjEoKbZCAuYJ
1H0p7OotZnxKVAsB8UtKcl4Ql+PzVBffOIKvONVvSXa2WapD60OyYK2zeCbbz1Rit3jFj3Q2L1lh
1E5U4wxuWl8tKoU84OakCgeGMGdqCxyLYPvyBWh1L/dd10F8DMLssGTTe0NeEqYbt1oNnH+gX3q1
jUJFQOE5MW5OQExp4Lp9msb7gCIIE4KW18hFh0NtOzNK7OShHJpgbWXxYaxJyrBsommBWa99Cwxj
MhBnH4Em+RFnVssEtIlWzDGwd9r+8pprqC8s3sOribkFMgOf1KCkQZuTe4TCCgSmpbEfOROf1Own
25Twp12Uo6SxYY7nmFjj6UkgXl4RCtQjSAgSVGWFWpdBYoEFLmEr9OFbG5Mhs7CWwoyEEnYEzNnV
4bubu7eish5gzkpQo4Piy2+ddYxyNjU2mC3MGaupFsFtCPDWa+yd3YTjAQo7eRLVOdAJo+oumic0
0rKxjl7gXcwUJQcnaPKjxSB/pfvgSc/2wTCCRYDOKm5Olx5fSmLHGzhWw4Z4lfi4JM11OCIgr/HU
EkxqAzCzMnei0WmAt1VVOh+8JbyRpX4ws5dc44xYLpq2J5mHYvRSLYQ0TAPm1C4Qz06j5u/GG7sj
ISLefchb4H7E/3WRqxQInBflOyua5GPaVhWRG2cBcOF6r6ZR3Xtmn3U5lk3GlJBmeSHTw95r1vsk
e4HdnhC88OoQ8q2sgmdINJRR9uKvSGCGCgdT+1QWk7xSOojW9uICkz/bLySE8XJHqkm/aiFVzwJO
OkMEf910SLAUoqZNELBcSMfUPuTYhrbS7V7dsfCuq9Jp7nXPLlOk7d6H17wp61K9hMa2kNaVbJRG
1y+vGQFVN5Uz7HoANNd5WwHPH/oogmdsB6RKKcwuxRDVALeo+20ns7m1nDsQSNjo4uEGekMHuC//
6Ghig6rDJJNTArABKm5om2NkxS7myVXWOswAkNRtac/xlBBLjH5I5iluSQTyrEX6zKnXA06uR0Iu
r/yxbHe6qecL8O1IbbuIvsWJO5hw2GAnttGnGknEgxw1r6NmMRosZjCXF2ley29+1oITHNDMrZmd
IR+y4KhAY+3Co5KMQde1WGZymuY6WPd64YAejQzOFSU5bqShyTURwSh/pxoCUmHowQy2la9Fi4Jt
XfA+SfC/nB2TncVFYG5r6f5CMJdsd2wC3Su76IkwxyTLjZh52Z0RY0jZ62cuOT5D/YiqSAE9BQjQ
AiuNKOOwMdMCR3oUe7eZxC1mF0lwCyskqscuBXZXj4S7RFF1kwxTc5vboOfWcypi+gfu6i2NFOoN
/G0tNENql91sgueR9NJkrRqpL+wuaF9nAtSxfBp42jG1mrcvGFSIdeI1oU0SQO0eCwePBFKtyYUL
2TUjPy2ad51A+g6qA2nKnNryLXJM9xYP03AxlRCjW5Q2VoM/bcX5tZzg3EeXibbyI2UdlyBHMpxR
pn9AkvRJr4w16Q51dqQRpGdjuYMKpBALcFPsqop0TKkAIiX2uGssE/0g9jq7cKes/BLJ7nujQ/3G
x4qOlFSTWUcS273TBYfzrcpNHmn7QCyYgOiW40B1HHFbWn14mTG0f40K1fJm59VzQ/GSHmnN/asx
Fy6/qWXtQ+bod53gc67yiekoor0lGnblXAA2CAbNC7Mrz+tby0FQSnhV8ZxJNe1qnAlfFjuZtryX
AWOiNBMrBj7urXKj5QrTNOdkY+STg3OxWw1zIV6JbHQuy6QhNFY1wz3hp+P3fB6aN7rIG5+5Fhuy
yhzQwLrsiIuOK+w0hlvQf8zJewSO68MNGDzxlGfh/GhjX9+OQw77uMdUxbB1WjfU2Fttu+VDXJPp
o1Ia7qEqyW239eiu4TLBDG+ZHuVb4WpE2ktNhl5j3OyYt7G4MJiZsbXYATb7hbozSIg1QsiVCm8V
LlVDks8kU1wdLL1dg7QMn937aKL7zMU8GOaOC+sd3ke8YFIu8J0uXs3kE7korpwA3DiFt2IeGT5M
Iw4COvb2G/EPNLltpoKTE5vxTsBxvCg5Q1ajVG9Z34FsKcmMi2hcV4B053I/tYKGPcamv63mJbhJ
F6qEsCKeWsLs9VcZOLfHVoh+Q+ClAXcJBGAfezr5HqZa3yRN6F+gQfnWY+AJN24wpTtc8njGlT3v
cqmzg1FBOZ3iAFOdg6KbCzEbzNvRc6ObQz+AtkYpvndigSund3HVpX38IhzS2NR4O3LgXk+Tt8cI
fGksEN9TcdtR/IwS+Urf919nAChrb6rcE5PbkQgryO3EDvJtqabQ63qM5GaxfTiVkRLDE0jggyLQ
75vG+sJ1UQ6AYbD2Z70r2LNmPFtxZbFvsykbKUPmUF/DtiToyUdD0R0cEtro3wPd97SiOmEThZrR
Xo9dAAAnX7gTNjU5V/0tuvylWbl1H2PKkW2ZgPS3+3jHEitP97U9OuboT5QQN2lNruYGW39YnhbU
pPkR4Gb0gZTVYMhE77xeIsGoM2kDonX0ZulAhfZVeBrEpFdjlr+M+A43EJsPIPjJ+fD1yW+8b7mz
pNCes5aggM3glZcpM6t5ci+mCTsRvpZMhM+Wyo/5gkiVnLGTv/j+OkdIe7kBD6ZR+EsSfowfrDKn
vNG8Rll4FKCa5/CSWF259uw+3SQxLXGk0Lul84+5j688Nzlx6z9XabE3Y3rZ1eBSLatKdsAzakC8
JQX0dJ+0gI3Dwt4lbvfglbpbsdl4y0vV0qgEt2XNl+ZP/oNe4iNx0li3UK1SBBUAifsEb18SoMjk
9U+dXlynZfCtbqK9mlSB78ZXe7tV921rPfZi4MTKr8aovHR1A1UfmuYL7u5jiOl7TXzqRamr7zPe
EyYtsJrZVO9okFizKcelVMdADTKgwj7LG60t65PmwNnaHRFR7QAJKuPNgmI7IQVunl+tSKIYboNm
JyPmc7uqCvR4ETfjO4Ji9JvMe+1t5kwNL+UouQyLLrhQgvmfD1M5zhj0JDYXFEMhrjTq6MZ50Sp+
kNjPCISQ7rPU/hoIWnBlFtHfD7WlTiSIUeGXnC2VCPK3piSQCJNqZJEdp/x8WGNGiTHlpgSmnhie
qBeG2/X8QXROGz/NmLPfay8jA4ZiVafXo6bXIPzO8c2pY0o70DvHXPGZl+G8c0ja+66sJlt2IYrq
4dav0MC/Fd6gqo2olsI6zY3PtGIF137q4ZUrLoAUTgoUXNEVrVrETfXWpuJujrmZnjqNJDwlDDAa
nhnjr+tOOQdAEvnGGdOUFFeH311Ejxgog5VJwnAH4ax5pfiJdtIenykR853umDSaOryHlcPMzre7
K5IYLlMjBZ4DBBJ7ufQYfGPRWquk5DW36uVQ3mE1U7tpQpWyHSCTvTDC5YmDqOOvnSQN1EGWAHmU
AMza4sPpGNRIdS/D6vz5Uver5FI2WGlj1qFBEfb3woCI4YTySeS1NWhCN5fD0QaWnXLgUG3qgpnE
qtNZe/Ch0/RkBs8I7ZLUvYj70n+ys+QHQ2dzDXgnvEgagFjrwthuuyOtfKi2qD7pDedQMsu1x9fI
bkiA4DC8D71h2EmPpL9m6gTfUSF3jGfU9VKE5j6suuGeYCx4TsLlOXe797lUwzHAMfYFQErPVtGy
MNIPOVYa3diMpu1cRHsbdNtN0fQXbYERgk0DY30MKbhkILeW1/C2sU4IBUY4MuVhGHT+hdUyfsbB
ISVsIfbT0UW9KfAAcD5OBPqURM3yxlpZsyRscHF6eUmElUuyBxTa1cCW7IY81HjdZY5zEadYvFYF
KfEbXAMZHpuh2ZnyHAVEkA0TJ4ngu5zD4Kli/P2Mi0LtGuBF2y6l8HWKkqLjjEdrHYaYPR/oDJ0n
vcQlOsFkLlQhFeuIGzQdLzzecBvsa/4uDXFOVQ24mRX2OqxjEiV7tcWtSg6XB+rSykxwKRJTfpnA
Jz+07fTWTnW/tQBJELEUg9SvZvmIU42MxUHdF9VUXHpE2t6rAmrHKkaYue5QWewRYHrfz5wkcidJ
mzFM36+wljCqzpjsAmk3FwWo5d2AKP1DBwua/6pu3izefaA8zHRp6eHdMAC9S0rrKg+rk+XbVGBx
n1MM1vGQ3vsc0jubZcim6FnVRyW9Uh70treaaxcIkEON7GwmRz1Lp11GhqZnmlMv5n3Bu/TalUv4
3CPZXJk2bzbhjCx+qXC4lBGTeD519joRkbCeKXsYXcQO6Zn5j5Ksom2G1evo6/FxXib70ARdcJdZ
8bx3+yX+PiZ1++LGjXWyRJVAAgZpUsaBx0SCoWkDDVNxj7jTKey84BtxaJjX8pHYvsTKns482R2m
A76P+pzSlBYO41E3WC3Z0N1j2W85Anv/o3NbzHJpO6+VFv7Gc60RG8lIAi+lyrNYTHM9iAWuOLaa
dUoU1T41BmR1E5yXDH3+1MJKIGO3M6+p8Za9ibGKeWTDID1Ly6uwTc1l7nT5/Vy0D0SVpfuhD8i3
CRXRAZ6a8Xyb8ituVXXDtz3eA3bwHketSJO23Mg8GRY555BX1wqvuwiqWtthT5jZRIF3MzToZZVM
cOP9hc7Dc2ucAeQlMAYgZaw1IutJDyo6+j8a5Q24RZqNGi0mWkSfODDlGf1uszhC1dklwfXYtBNz
msZqvk34R14qMpeveUVVzOXT8n1uXTiRbPHc+8aAu9jEZeOUm0pNOeMa0ajjYBiZss4DlzaP/S7J
25r1G0mHBfPhbeJSKwlHW8c4D+phHWK6/YJnh2ABwrBg+4/sTsrNWPj5rpja4K7JJ3jmXtgyhQxJ
x+Bzl8cRj9kJG/SwzwnXqHiSomFfzY584jVlEc9CSlrpsXvFRdk+s9GY7x3tVxvbwrjDSKB/UqQW
Hu0ApjiqaLVTwUBIKzk00c4jJn09lTrkbTp/m8FcrfuwhxfF1POyQWm58sbZ24uiW3ZeRCAdLkvA
tiOQABq0ekX4BH6ogjoqgrbF4JGNKYwF50Fz0dd5aYU3Z6oZzD7T71h9ZgfE+TgPBKlO0k6sLU8w
mP+ufMFbk73b3OXZeq4ZkJFsCqnD4MofxULWSFLIWxcm0y4wwdZplTmwpGPAWCUeJaIcDkxrAjiA
RN/QVTMVNef4bKvA5uko89p01XAVZL59USwkyDFQwPpC+wRfNs8PWUwPt1Q5PZwMGXCZhMyACKiR
HxqSr8lJuxI+SUBFYuYXndr1fooCfR6hRvVraLDLzGJ4p67CWpsF9asSWjtse/ubqFmca9pL8UHi
OXB+gps3kZP1B3QX3ITBEL0NTj2fxejPagzDbRWlxEWM3An7IvF6HrroEQQ6o9io/IKg19nNMxp1
LJjfWWRVm5E2D0JA0KxjmCcruiNkYVb66JOAzJqpjfZdVA+vg5b0kyyGT4VLWbz0vHDY7qnH1Jti
NqoFU7Oy8MoPB4sT+UA0sRjAi6NWNkWHIBWc1sSpdug/oMZHaJEpd7rhOC3E3BWMSZZN65SYfoMA
E1yfzLeo6z1nNac9Dq7Rx8PqNwyot0BzWH5gmS6Stcmr6jgkZfN16nXJGAcBTrYNe/vKQLNXlK/n
uKbzqO2yPEc+Vhh1eNKc9LX0B33sNQ5N9gIyucnKlj60G+Y7weDnaDe6f27ygQ/p4pBftjRkcCBY
AMCWb6VrbwJJk/+hlIwkaRmRkPsxajBgdnVi/PNEyycEqB5Pg+elpz6S03fAGjGDpzb3MMX7NimR
wQIvRg4zb6Up+rBtOT/VkB3W3iCcCydxzvvq3vePmcWXsmotZb/2iOKSbd8W8q3OS4botXRvKgBh
d4D7km3Xx3l9moNcbnrZLPcx1B5skSHXH/9xilmHRhNhdVyEHLCaTbyXjTwsnh7Sw8Qt+oqJLX3P
/bHZumzHVyz/39IwfZ9Dh1n0LFN1GwpICNr7d87ObEluI83SrzJW9ygDHLvZVF1EBAK5cUkmV93A
SIrEvsOxPf18QdW0mN5MZreb6UYU5YHwwO/rOd/xmLpFKg3GRElSeWGsN8sAlJ6FgNvHYlvELdF9
BGM5BQEzMGvdTw0on9cZHL7ltss652Zud+c2qQx2RFntfyExkUPaOnWvVgPTGmZSOb1YGGGIbckc
8in7QVyZuGTjCVfxK+7MM/hKe+t98PvRPLKYIN9krsbkwQLY9dbGRvoadFEFfS8lXWlr4PFzye7v
19BnptNO35GcYjT45bLLUdA6FvaVBfaVw9VgYt/k8/dbBsHrtEIVwDFeFd4OgUXmRrUQL+mw1PqQ
Q4bpuEzx61fNmI6cxG9ZefRK8uVx07dNTmWj08VRvYN+DAh8xEk/cnIZk58knNhx7FocOm517Wgv
DdvBODeW7/3isqpKL7d97Gv8K7zVHL16Yr5inW4ALQ0EP5u3eYL10CyxOloeRKSjyUVn7MjilZnl
W1Q1wXxKCIiOnASUDmck3QNsSla4Bjlo+2HsaxJPQoLGX3ICZtyOvgXCz+RY5UFCxIlFXQ8s73NT
wkaT9dsxKTgm9R0nO3MMuZ7akR0bY03a+Qdm5HB/hT6AQs8nbzug59s5pSBS59zlpgsuGnPhuzn3
7ZmNjbttXFP0+Y0vbDBcNpeI3Iw3EEqmhFvGQ11vELvHKnyYZ27Wsl5wSD1YDFGnYGdSw4Zpjyes
AmT/EiYYDwTGXreN4w1nO2sC680shfxCNmV+j+YeNAw7QzT93K377oHg8vxVm7MeGst2jwxuDVAv
Qe1IIEkSyYnFdtoz1gO4O4sdQVchuCwgqWN/Y9TjeuVhF5gIlUvp/XlrFsQ3poj7YvOuBRun5VzZ
HmF3rU2qR4Aj81AVeN85NphS9ugyfzlCHDqYfZ7ERIbxvUqzemH504dyWdxPdbgCoNv8hW2YQag0
S5X9loyl1ATFlAFdK+SKfzgPm4lK4NQktXfxcbe2ItqF/SIwOFjjtW+O5eLmL3t2NOxEmUs49Jj9
PuIqRXLCxvL+OHr2G+zB46nhu7z3E686l1wNnJENoDlpre2+NvfsvC/2nzVoOs5+oeFxYzmeunXM
zuT4ssgOHorASq7Wbeb8hpx0QIfTuZ+Gr/5K5jwKnAecNvm7jsXufXHhpZmWLd8IQDigfy7OR0Q8
vUEiT1oteP4BOJC900pvvakJrLZxs7Sc8GGXnlZEg97soMEYGhYFV+GKJyqqsgHpShXMkF/z3k+W
N4uV8yfYe33nGjCasbxbl2ErP/z1JzUkOufKGkuzeYfaH9YhBDUHl/HKcpPzwx7q4EkQkUSoGY7S
5GBU+UW5WJLrGHGb5X2zsDAzZiRg7+hI0CPgYy+aKCvvi/Zmc6nHA/mwqKHMjVH5gO26X/+gtu3+
i5GtKIM83+g+BaKEwZ8ZdQbUimIZX+KDHskoG5vOvcUkzUi3252X3P6lJ6lCiEN4i1kRnHyYQVh2
zGrkZsFyi2YmQopBmcmiZOP4xiog4R0WIvqmo/1DjER21NzEddpliNcu8ryosQJUZLVvDPwE4bqB
TuViuX9VMyeJV0BzM+7SZCG6TxLEDqE3E92APMnkDDqoV17bXVxOxtMGpfnomYeEu6G7ZXLdry0L
cs48rDW8wpTNKJqGk8+/w4JbupprEjzR0bDjSidpxxYvEzmYbzKPGRKF2CU4h2e1Dp3fp1+talre
spt8MXGrwkUQkU5LNAyeQCaXTWNsY0n/2OUifDOCenqZF8x9CcuWty3x1NcOHuXTHOzZS2tc8yPR
rPiTu7z61q2EYLOGtab5sBBNg03fIkd17rYzagDn8yLd8kvLyvadrHO26KPwL1vPhusR7sV258tS
iOJ1MifVK8d3UpZ8W3FbFgIy6VxvXNdP64d0ac5dEljy0DqUx4HLz+YKmOUbmKevd8Pjut8nufKa
/Q7AGJTZ3XucMx+hAc/Yntb+biZH52YFQPRqSgzGx83iZKgYPuI9SGJ/roO3mKdBMflz+XZbFu89
l92CCIveQZHid1c5q8o/JM6GqPJYuUyd5bYnRs7xTkwBGiZ4Tjc5CKYX9crGPW/DN2Xmm9wdoEAL
1mn4xAktdk6JR6+syruKyv6U1dl9wMruDonqxzFJd+DtrPGO4w5G2ylNJFAr8jgvb4GL7SzSTHk5
vQ67W68qrBP2T+cM8E/cFaIejpkZjubJaI317ocQ+H/lXXnb1vyjBtUgqv3aEuyWp9n07xf516Ed
2+/Tb/9W/K19+bn+Nqp/6fI0/9XW+O8f/zn91p4+T58f/UvUTOgQ7uW3YXvzbZTV9O//+5e09/I3
/6f/8f98+9HKW9iX//rH11Y206W1NG+bn+20uJh/Ukxf2v/P/3f5Av/6x3XzZ45n66+mrv/81z9+
/P2/bC2YVxzLRdWGQR99umsjxf/LfesF/+TfL5EvaPSR6l/+y3/ct7b7TxeSPaJ29zJM/vif/mNr
8f5JxAh/GPjCdyCC41z6/9/79V/iabrsSYnzY32zgXnCB86HzfexrjkUnAxxxudHk5tx5rfv2/Yh
E976DLb8qeYV2XThG+VGjo0fAYYdhjesyc0UEtrefv+pm//zdX722j5W/v/9+IrrJaz3EuVH4kW8
+ON+z/Yfg1lmc0Z9MB2TpR+TwpScf/9hT30ZxV7AGOwVS9p4QP3twD7gUU2HQ7t5wTPS/scq+7+/
zMV3+LPrFGlMV4SbF0mrc15Y1uLUD6z4TO9uAz60xmRlegNHJX33Ru8LXb7oTx/YsXaZ/csHzlXo
rzctUC54lGxWnqPlPzaH/P2NFENmgHjNhNDpRks5+suNhzQDWWc5iuzOLbNCvLAkJ7ggAPpmQ9Va
OWBMzCabh+cMOhdjwt8Ogr8fQHEOgJYYS3fc3EgSV4k2XASxb1vfu9LugexyyDNzhAt96a5dUu7x
pGhb7keMFDbTXyPm/7rAFANOlSIEg6dMFwRcVttD+913l/yZ7/fUG6n4MVoqdQm2yYVSOPofOVpq
Yc2yPdF6PQJlbKg48vFG8CVRaef5N5OB/q4xcm5o9JpXxgYWjm7XZ64bVZM/v7eW3kE4v/t6I0+g
jAzsIQs4cj3JxC2X2pG5GvMAhAL1jubjK6OBWFMr2CrOTQHRSTDTnsearUc/EZ70+kcZDgS6H4LP
O/iKLRcGr8ccUMb7epqM73rtK9U/BiwdWEwEMR6POtpSx0DNlZfED/2+/ctz/qL2VDc2YCOnkmLj
qNwIduRNA7oG+KeblZ96vAuh5scoJQ4oKQkWwELxNEkxccLVNqyxGqtaoy6fEKb9/ts8UWqq0atv
CegEgRfEnSj3t+WwZcS1euHb37f+VF8phbyUa2AtLA9iYax5RASUbxMMvHHjwB1QuT7TVU98BzUX
JwvSrgx8Lp6HCvwyG1nzVZhaQ3X4/Zd4qnm1oJN8M+kcL5Z+j4TQLFbnk4cnKtJrXqloOQO7RnhP
ZkfFL8AhVR050uBCSK95pZ4lOqmt2oogdkYiU6OKuDFSPc0tfw6Z8VT3KPVM5oOL3YveD9mRQ0Kw
0KRGQ+Hvy2u9b3D54J+mc19s9mgZZGqFY5a/94NxBFqdotb6ffOXjvhFPasJPzX3UG4hUz9mh9Mn
b/y67uV7u8cXcTMZkDvvtxRs4fXvP+ypzlKq2t8GDJ5A9OLORmtwBVJ6DTnPqAmd0fsAZV5e861H
cjX4cTmmnXONUnJGaimd4bm5+fLW/6q7lJLe0iI1ayxiMQBtAkwK7o18JGpoV27SiZzSaE3F1nys
6sD+QzZsZp/pOcUd/V9rHk+dttc0ISh8uVxRBlV3kxkjeDdI6uS5RcEE0ZDUYjBebII5sa7P5bqn
/snD19k+IPr3pF4He8posCWe4QelkcQcgUhskYsfB371XPihEqH397dURgN3nlAL4fiNbXMf2mjn
9G2K3IQ9MQhL299epWPdfu8MBKYc8QWN+3K1bZJvhY/+52NQAi55pi6eeFU9ZeDAXudCP8+dmAv4
kfSPPeT4Y0XfpfWiesqwgSLQs4CI+fFgdEuMa5QQg9QO0j/1mlcGDWkNBCiTyh2n3Rp8cplKX46m
UeuN2Z79eEhC/duASvFDrijZyRylFXB6KvNhG595y56oMk8ZJ9ClbK5YhyCetiUR1wHMV/PL2llU
HOBz7uWaXCLTEDuGrK8dsl6h+bMo44fNtS4v0eDFXoDYH8edGAnckI6hOV14yvixO3vZwwX3I9nj
FPG2GXGg1xonrZ9dzS/zcB01BNru8SjTKQYsjPFw4MZcr3Wl9qE1wJ1gaogLkdfw5i18tIg39F4q
Vyl9dj0td7TtHgv2jQczsz405JHq/a4qvQhrQuOsFWkkqb9NL+TWmKwFgL8Wmu0r5ZwVcupgtO4x
uUnhtSCr/ZSA0oj1Ol6pZrvD9TyVtD4lyKYWkkHwAMCn1mvdflzNQSN23Kf8rMbE1Qw2zvnglb6j
N466SikXQJW5fR33uLfy6jyGWBRmFwrr75/90r+/mI5dpV4bMokwghpLjB3qG9vOcj6jl+maeFp8
T/MbKCVrQ5Zv4I8vsU3hvgmnlvQaPNp623FHmdfht9jOsntLDFTCuwbABWhkI1jn9/1zeUN+0T8q
SwWcbZUEeyHjdKyc27yqAX2vleajKxXLRJ2UJUCnuAdPZcG5F3D5iT7K9EYzR5mCXeTNALg45iEj
a70pgebe4f6o9IrKUUqW81FjtmCXnAeJDeXBhlBQvXKHgGtEvb5Xqra0ciD/s1hZEsr9WHbupy3c
nsOyPfXDKkXrFkbpcMk9R30FRhkpAtqiEOmR3qOLx0OC3RWOAKQ+0/PGp0GwviNwI9H8WZWaLbt9
MLAE/+fRHYHLkuQX3UdXqxW0Aa5sC0vNwqGxuLQ+aneMrVRrac4dPGdaX4sww/5N6gsp7IVet6sh
3BjGgxaFEq074lufOxVWzVTzZMtWqpUYvoq4LxoPd1nHlR+iWy29VW9tcAGa/rxLBTnrJ9VWzpFL
ohWofphMFi5LvSnKVmq1zjrRtLaJRWRGJrlk+TdZIE3SetltpU7HfSA/LltkVJeZc/Ac9xNX2M9F
cT9Rp7ZSp2biDvaWGVPk92Zz4jr18yj3UfPJlTLtx3CFYyKJffFISvGKvDrIAdeAXr8oderbhQEA
IeTRcYHjJR7t14mfVjd6rSt1ukpHIMEKSRC1uGy8aHkR6RmTEYx674xQSlX0K7mHXTrDe67hVRh2
RzbAIqavWs8vlMWwleMZ4aqbmTUZq5sQP9hpBJAZ6bWuFKsc0NzDGJLxFNp/kJV3Pzr2vV7TaqWO
BGUQfzTFeWa8ZHj8tAlf86xQKHUaErRKpKI/xcWSBSeZuW/bEiGb3oMrddqUozGEgZSxkU/5sSr8
O1+QpKDXuFKnXN8ucMIDI2qq9U+YAx+EW9/qNa1UaZAvqcF8vSEfBWtx2MWItWUb7VRv6BVKneIu
kVnpDLjiYJl9dFB+k8WY79YzS+wnRjCVgif7SphV0sq4xl94alf/S5Z3z3HmnmjcUoqUPN0ese8g
Yxct/bHGNYS67Lmb16caV0o0bLDsdkY9xS0SzxfBmFr4cZLug9bPaiklKiYxDeQI8TpmmC/tevmI
0lzvJ/2R3/3Tme9OHCs+sFLGgzvbBytYP1V98FrvuZUadRYHQ4hN20YxEu20IbIeX+g1rVRou8Dr
meyUMCMiAI5GkZB8ZGqeD1wkGz+vMLBGElZjCCMCZv4Ks82nYNieQ9I99aYoJYpgcGY0p0/gjN+3
aXvGnaU3kv846fzpp3Q6pPwrB/hRu88APcSt4+rNoD9Oin9qudvcyWs79nZwne4IToqbIdG7ZjWV
ssyRDWYS9EvU1e/2WR4L/73WG2IqJYkab+j2kh+RoLIvwxreB7unN06ZSj3KfsbHsXhTvI14avdt
EnEhkbvqPbgyaxILuzYgnwg3RAV8EE0J3S78qNe2UpHAuUaXPDsjcnNWt1AoPjuhrTmx/UAg/vSW
8GL3iDOZkjOYcsCdHEBCIdlBeo+uFGUwzv7kuKAreu9hQP/GKbZew0pFZmnWOxhkpxgEXn1Y7BGH
WO+91WtcmTHJHYG12CQjvojuaiHp+dTbxaT5pigL20FKszQqGg8q97Utu685kDutXrH+m67LgS/X
ByGw39p+7dI2eeC6bSulaS2IzO3V4tgY+MmdDNLiBiaFp9UrVqhUZzY6c8V6lhfFRVS5k7teeZnW
Agtd3eOZYQ2ls5Qhlb/agHyOppN47UmwAsq1hhZUfY8/oFtqJ+GuBlKpg+lxmT9w+fBO51W0LjEc
P89qsw131bPpFylTAkklPnW4v77WOgJ87uPWCUTyOY/GAZ2u62vZmjfr3OtVKHa8x20XtU9saWaP
cVDaLyoEh1gTfKHZ40qFynRAGynnKTa76t4xKgA2mdYiBbb44+ceXANTLGb/WIA+Pi41phTLKb5r
/ZyquGrjRgFxOQrrufI+peN6k/vug17TSn2uw5SUgTCGeLOqBYSbD62mJjxNr3WlPlt3aVBw0zpX
SOSj7rDRYE/oDVtq8IbscOdk1jLELVobeKFywG47m9sbvWdXynMxbEZFvGmxmLc/R1Zw6xh80Wta
Kc+JiSfrvJYMaC99s3bdtVnXeu+hKqTC7VgSo+0M8Q7IL5qXVJBI3nzVe26lOPOdTNlhLccYWtux
dLaXdfDcsvPSq//9SsFSJVOLwXnw3PlDnNUzmWCD7xUvYE2skAWE3I56z68UqVs2K5Ahd4ixkfyB
ke0DMLS3Wk2rcqkVxWPlYaqn/ufxah4H62DNjt5VnaUSpTE3kTNnCx7csT7Us9EQtdy913typUaz
te/KwczG2BW5s0S7LTeHyNQqK/UmaZW07mRpGsig4pVcjXvi0N7mvd5enCiBx6Mu/NmeDTNNA5C6
n8z8VUJGmV63KDVaBVtS9/MGMz2pRWzALbm30iXXUvpaqj5KgFxzZzLc48TcMXMOfWw7muo0Ih4e
9wqsaGPCFDbAcu3gs83+uV9SvdNhwmMeNz4NjpTQmuiXzbydN3FbuatmDSnlGS5pBe00HWI/SRto
UtttOGDr0vo9VaVTyFtCeF05xFY7vyYb8W4wJ73nVtVLQ87thLcYfQyp70NuDfdV2Wtt4ixPKc5k
deoyhSUYe/TMIUSEfui3OtAbD1U10mQXOJnbsOfeJuuPgyjvpRG+0+tvpTRNk31W45p9DEUFm9nC
QUUkTcPT7BilPCHwXjiNG3UTbvUxkJ73pgL0rvmL2o9fcli6HmQJu4/3ELQXCIaXzKR6t+eWKkOS
BnnU7tryukASNEvG2q0cgSaBSdc6w7E8pUbRAkMHWBv6nmRlMuo5PIuTxOn17hEsVW60lVIGOD27
ODAAQJPG2tXfZegvmptGVXBk1QIUfmh08ZBd8H0pkGp6yNXbBbjKktf3sfibRB/EsvII1fYQsdvs
fvXGGVVwNFUo8Ea7IZ/B8VOMvrsoP5fb2qSa7XuPX801H7xhWembNivaQz7V79bK0pvzXKVmCWNZ
wHxI+r2Bwr6N5nheqja70hoRXKVkZ3u2t65aOmBkLoTwNsFP7Qc44PWaV2rWZpx0xcbPGjZJP559
GeDgd5PW6zU/QDzueS7jSuzPMz1vj8v1MATvsr7SO5uH5/y4cb+sBRrjoYt9Z3rI0/F+KacHvY5R
ptU0wWNfVWkf+034R9Mu1iEDdaDXKarQqOfIPDBk3cX2UAR/EDW3XsmynvVeGVVoNJnGuu2228ZU
Kn5kpC+gCww/0uoYR5lch83gjr6idXfeJHCf7qZsnlMx+Zfe/cWGRpUZAVpEXheINp5BgCQHbosJ
Izf9fC2P0EnT8goa8fJAHGd1bY+2AUkjy3r3LRY3v3/thO44PIR+7V2V3EsSHFjCUzj4Vc5hfLoC
ElgOu1P0w7ulF4Y8mhtE+c9tlhk9QQrAv06Wy1l75HfwWE+VxSnZ0eOWer2WvREUsfDXjDjk9kLy
tUxOEz6C1CxA4NnF6J9sf6XNBXbETnh7mI247cQO81SIdT8R2GI3f6ygJ5LXk+MZxZfRglZEOLYI
53hY+b6nbtrdqDBh2x0bX1hQOKC6yavUwn1+5wUNvjCz38WDgLt4gI82XHf5CGfUbEPIsktdYaWe
Byd1yelaoC8RjDQ7x5RIebJiZqK8oJHntn+oW+iwt3jri/C6sq3JiXd6ezm6djlf77tRvywr9tYx
CtCChPRkSPaHyipaX28Voqq9cN5LoFV2G3su8dYMnnBY7FCztJTx0naSjYVk1cWZV39LnPIh8XPN
51bGygvAYQVTzZsv4V6E1U3iWnqHg44ySrozyhSLE6QY//B6SAy4uUTJtpp9ogyTg5naXsmlXZwK
UKhr2X/3ikFv0eco42SBvXVufIBQoMS7l7jB8iuyHGq9oUzVeGUe6JZGeGMMScO5c1i/ovyX0yet
oUzVeA11Os8zYLO4DFJYk0G/c5jfABrRa14ZKfsGVku7hy2IXGkQGFLcZXuq5zSzVJGXSQkTl0cA
+0ZKSn0CIVvEa2/mmrscVeZlEcK1GzZvJDm97hqJsZH7wSeHsT/p9Y5SqEAiQGxnUxtzUfUd1tmN
a4x6jg5LVXp1chnmHghEDJ4BHdk0+iDzyLoSekfLtlKus9vvNnyeLq76cCdWq+1t7tjJtNXTYlgX
XsHPVxELKbaWCdIf7w0Mf+kDF8rzXHOBoGbJEiGQFHvKFM4dzQDG2fIgXC9mrPXDqmKvxcQqTSxR
i6u2qm48e3bJUOoHIIh67QeP+2YsyISGuscw3Ej/Jmts8w/2tJveUbBQitZf636vR9arHGWt1wlA
v9g3J1/vpRfKPgRUlAzzy+xU5HV6HCEbHuRU13oDjir5sgZrlSv75NjYGvtbhtr82w72Sk/5Cdzr
cce7kFAhn5dd7Hr+bFyXYWMdzQTi0zN3h0/46iw1ZR1vawLCKWjivYIO/rYrSSe7xJuI7rSMrfEW
w9lLwwirArBlX4bHNGQzes6INmk1f32lsDEFe8CEWX8uW58FR6MuUngQWdNVettoVSDmmfbOnuUy
MiWTldzWUO/9eOu3ydSsDmU+JrNowF4rmti2rRwSMDB/51CUzqy5wFJlYh7st6ERfMAmYYNmu/yA
ev+rVmlbSmlXE4npIVDHGFolwPHU/r5Pru6DK5VNRKM1jmDV49kkw0qUN0KMekcAqkasNgwzXSCI
xJMzj2SEOlw1LPsbvU5RzhemrBpSa4F9BWQqiGQm0ktWmeZUaSlFvfjweRp+0TgfVuNLXSz218Fg
utF7dmXJPBZO0zqNVcestV76835b9ekzLJfLA/5iq2gppZqu3DMCaW8AJovsxqoGouPydtGbxFSp
2EJqYjCXdh3bsD7TQxEEPYlWEi6uXscoZepADba9xqxj/4Ip7cPgqnSsTW8eUCVjQwcum1TmJg6d
bLkbh9o5wrSd73//6Jf37hcdr+rGwqXc5sVifq92p2fJb45pGMGca9vIY1fX6K2xVA1ZsHlJ4Nlp
G5tgB+F+kvx2KS0zbPXmYlOZi2sjH3sYubybrniQk/kmtRK9195UShaSxRSYA8/O6Zp7ygeO8ndp
NZo/r1KyDS+jUaIKBOo6JG/mzegemszVczMRwf54lq9yMoxMMVaXMTi47yCrx1PuBpqdrlRtx+kC
+Omm4jKcU4m2D+4NJ801O0ZZNcttaja55RUKARBOR8yH/ae9CtvnQpqfGHLUcGaANEnSQUyP98H/
wtnRi9rPPvy+qH7dtKmqyRyA/rzhdYVptSXKpR/l/G2xiRLQa16ZWHO2b02WXLodFj4HjmNwXXuu
1HrdTVVQ1gqAnvvAwydpxrGTJeArlqveDEVs6OMXMgSQvbkj52/WMpH31hBBAa+/aYpZ6/DFVCVl
wbwkHSvbKrYybzsFqWm+bvHzvdHreqVaNy/nhGvpjVNqpWt7U5iW+VKIzpXPPP2PHfl/H49NVVjm
OTbgb0/y6oA1r1/1UKqBgZdzT3IVYZri7IbE4Jx6t1rbO2NjV3DX+UVffxKW7ZwlmVdkOhqbewj3
REJX2ACCv6obdxXHuu8Bou9pluxf2mTLJWxz5tyjdIv1K9B755bItulmy7P5bCdyoQkYGBnQ9dzZ
32YW/pb78sKpeNvkQQemVfqA04kPXgAnovx8WXSZsZ/422N+CYppZ62FpKkK4tA19uJiSI7SxCpe
zmEZ3olcpHoTrBkqA01rlKQHm3MZi9X85on+PrTS13qvi7IwYK+5kYe8lBCF0dlWwrkW7fgcSONS
Mr94VVRJnJRGne7jWsZ9B6vjehj3aiFxEdXDaWGHkF57oVdlWqdrZqCMOVZPzrszu2VsdIYXOSUx
qHtXpe+0+kmlj2VbItkj2mVMLkF2MpL9w1QQ4vL7xi/z9K/6SRlyLJPMe0JXy9gDdvyAqtp5FWTp
+nktLONK7yOUJYKZhH4qur6MxtUuvVM29UOfk/bBYft1vuBoe2ZT/dRPrgw/yBNSOXtVGpE0Si4O
KVEW6jCjivJ6DwQZ4ZrXTkA4H4/TacbZSTJUdFojDIRu3gcGIs0JLBCPGzcAjnAQ0JSxxXXcZC/n
ybaeGaCf+rGVYvZttJxE4oSnMu19MlWr0T0T+sS9v5fOlamlLiDP9/EXcGnby3PfANMBSBCve/ox
7Ml3+f3b9MTyQRXSjVvY5/k2FATvuaRweG1AGiKgd73WlUqec44ibWllce4Ezrmbt/oUhLnWPs70
lW256XVWVfkViWhzfmMmZGO0nl6fqxq6zQYvTWBXAsfXiZKwP9e50NofAo99/HNuUNfyMSyTU5mL
W981bntP7xTP9JWKRVZIJ3l5cuqIZ7opxpHQLNd+0PsplSJNXD8jvtXgZbfSMeo6gs+3sHLOeq0r
VWqG5ZC4Jix0Px+7W1SvH/p004PDmqqGLvX81JiFzONqE9VZhlNzZfaVnhTV/HEj/ZM3x9hW7lPq
IY/zgsi5LgvuDH8YI61+UWV0a2H2crTb8ESgF1F7QizvuqEs9Q4VTVVKl7UhgRpEyZ+auefuluC6
odWbxFUp3Zata0qiRQZCVEJol4153Cv3mZH3iVFLVdLNqPN3HH4U0Ti3B1RjxJtDFNbrc6VCdyA9
40w+OK6lejs2aQc5PRmaUE+QRhzx4xEgrDc8F6UbYrRqd8LJq2S4bdcy1/NBmirYS3pN0vi9HZ7q
ZefO9h4VwDM98+Ns7xfLG1VL53g7VowmzWJrM+z51iQrEIMRgTDWW0hJbZy74U4waU8SaeRxuka2
KUlpMzjOztvOvQzNPto7KxWfa98Vc5wEdu5rncATMf64W1ejt+BuTJft0jClJBuZgYyysRybk957
oUzETU64Bxko/mkdMo8BaitkQwqlZ9lftT5A1eENUyn3OelkJNusi+rAWU5d6GidNJuqDI8lm2t3
di0j68L9WlxyzGrH19JXw3583PedPztjMtH4LGE3V6Q+EIQk9DR+psr9cjKJG142MhKF1R3t0ioO
nEh80et0pdrbMghM006maBZZfQgMAwPX6ph685oqwkvRmpqOYU9Ri7KGdMchfVn59vRe79mVOZms
os62vJ6wwJBbD6ckkYDgA82OEY9/03xYCPFpqymCUSleN/VafvHM3ddbBqkCvJ1ci36S8xiRa1od
IVdDhHESPeqJ6SqlWoWTvZOtPEa5vw5nN5ngixul3h27qYrw7EXYe1VOY2QvRG9ByniLvXp9Zox9
YmpTNXiSYM0Evt0YETxFmo1ZDsQ4a65VVAmeW0rPsHt6fa/BtSzT9t0cCPrTehtVCZ6xd3WfEN8a
pbhniHPPsiPjsd7lvalqv3ZsEEk+s7DyO/FlrO0Holf17NWmo8zIBHvUbds5MsrNwTysnUiiJEFG
9/t+uYwkv5g0HaVKK6vsRdnawdlLKnd+nRGrUp/Jr6qGszN0zIK//5inXhylXpPZThyr4Eu4IiD5
RbjpkchdPSWY6Siza5cl/jR5tJ6mTX4KkIEdw3b7U+/RlXItC4YD9IxD1K3ddiSRrjiNdaI38alK
sLBzzKl23SGaSzmfySwSBwDGu97MpyrBttr2vH1YhmjK9upMttK73SpcvZ9UpX3tWe3sLWc9URcQ
vlNXa0HC2KAn+zdVIVjjb/7kB0kXGbUxHIu9aw52t+mRm0xVBpY4TjVYhddF+dRnx92tq2MAJv+k
9caouC9pbRw5D+Q2F0Wzv93Nbn1fmM1z3PonSklVgSX2slgSsXLkDhZ+lMuCoxPWc2eET7WuFKpj
WRxXb2F4dgyOzmfjK4F3b/W6RanS0hJWQn6Gf4bzlVSHeUedOGXr+FGveaVOraq1290cSJ/v6gYB
Lvly2Z1nEbanV6uqAqwbA8kqvgvPISGgRSgILNZciamoL0Bc/bQRIHuuHaa/ix6i0RMkmqryizCI
PMn8PjzvF/RRuVgEq2fk12p1uqr8Kswqm/ZL+h8Urqtm6F6bnh5N0FRlX6ybWCbVtXPykD8UjXFH
BPu93lNfXv6fTkVcMELZQAD2SXiSyEenq/BdZ0st3+m1r0yqTUeQbSVb/+y01gpC3Rmdm4tV7zme
4GXn8otJWyhFmhsl2fNL4p3rzhivpmSe65ejb6ZphE/VT67Tel+yF9Oe/A821z+Wp7/6UKV8/U0k
zVz0FdvWdWnWo1XlleiikqhGszpnCWGGh76tias5NHZ/ydortqHxr9uq87L6zMa6KOtDtZfzdp0l
m5F8tu0F2V1jImktD4RI78tyYJHT9XelZwXdi3lMFotsOcPx+5JYuyolGM+0Q3KBD8PkdyyEWo+f
7uCGfZt+7oasltbBKf28vrb3EtzzaWNDT4b81s/LcCw3u1gfQMgtxPK5JRE/YL63fB0bgvYI03MO
4QYavryyOgIQswPx7czOB3wFleQBR79t3nWiZiNT+EXwve5q/niQvTOfPOS+9kHSQ+VxnhdBbuIm
V1KXSpMkvM8th7a+PKxEoVtERwdemn1qcqcMv9YEzdYzRs69HeoDtK9i+3gR6V11e72thwZo1Hhc
lny0ypOPcTKJdq5sBOGYyToeSbHri/A4e8vm1icx7655awUEF59zV+41vrC+3a5ICWiOvtfN3ovC
lHlwMnN7sY+Z7/WswoI6OAU1AFwiJFOvb9BvFm1GUm3Ift8/ckKypi1P1jeDfwiE5+MbmfM4cXyW
jYwlXi1v+LXaLD8MASu7Q2gRCHySdSP+6KfaOy2kovtfZb5v9rkbWrd8uQ8i8N4THuqTPDgltn23
J1kg/x9n37YlKY5l+Su98p1qEEhIs7r6ATBzM/NrhHt4XF5YcfFAiJuQBEJ8/WzPqpmu9KnMnJWr
8qEiPNwMw4R0zj770lT9Do1KdhQe4ckW+o186W+h0ECIZKHbVuPimvg1GPUYw9UY1dgQT3t3Cizd
/LeZD+3UlNMKMPicQ4EknpIt3xBu3Y8ZksQaHr3aQPZLPyKiO+53kLbgoJMv63II+C6ReE0ogDRy
ZojiRgQt68SRdRIxiWzzr6F4NER2fa0sV3sdL7Y7eIM96o5NzaKeto00I8dymMhyVClFYiSCbDMC
l1gZ+gp9jeSfuUvH6VpsOxo/SeNlQxikdgDzC8FpTlBBOZemaYkUuFS9Szpu2BEGK912jfjTBKh2
7OCttmPM7NYG2q04WObA5GQwWYv75RvpI2hmzJpn+jGnQ8IrWVuqvqH34Qi4BWVqWiur6GTvkKLc
sCfQs+bhqEIOmZCY4oledhqR7iaRvtt/tGM/LVmVmWjK7mY8tPIwIqiSIOYVAYkfkZHJY4LtrWsY
LfIhE/oudq5LviFcuOahqBvEo155v670Eps2Q4K2Z4GW8LyPoUZvfJoIWDtT1n+vnW+6pujmjn+j
KZv1R6jLd1liuoSzCzqPKdyC1Wc5fnmKsu+TMiviw4kO4anb4yQptcST9F1lWOanpiP7nRNxc4zJ
zNU9N0vODjFvtXw/d3LbHzwEHiTCJBq+Abx6dSJmZ+vdOP7sMLmR1woB9uFqmlRfX81EJOZ6mUVO
SpWlGfnMGcnEj8R39R0k5NEFY6T9O6QtQ6E8bRCBntVRtbU79xdkSKz7CeZB6adetJmodA+l47s8
yH68S5q6Tc5+apdwiGaptpMIJmZXOdu6+GPM6q5+L2fR6FIHF8ETUSGYESKagdn1su6Wmlsb7y4+
I49U9x8Q3FFP9wsVuTzGskPUo9sUAl4LT7mRR/CnE3M7i5V97+EJMJY1IEN/L7fYYCuR0+YPjE7O
NFWMadWK3EwYHB/rZtGQ1yDNsnmS3IrsPGitEVtZR4Z9k1IojQBOBOaqAunFdYygoyzdzggRta5y
nsRR5exIEPPd715/Tp3AFVQ0bhLYGW64ijZqrCnUFtnxML5a8hQwtNu7u9lDmHag2vgvJA6eIV6t
QRZjiSgIdotyqXmp8QjnpeolGUo2eDp9DHNKKQyOhgGWZ0Xa7Xt79g4q2aeAfDpTF3J2+Yb9ftd+
mgrlcEx7JHF3q/3eJc4171e5i2vkcBicCh0sa8T7Hi/1+m1qt5gDFQzjzsPoyUCRD61HetWLRHQI
pm+QmFw0ieP7td9sA+hiQ5aVOMV1QKEIOZuUZ4uotajYDeI9HxntDKlkxpDWbeM1EVUeELv+bOI9
VafV7V5cLcMU1dXsSR1uUiTmPMSJVe0j4CMSuqLteyeOsI5v3EV0aGPuAnAxfsy6FoeeqxG4CrJ3
JrcbpBSrrpx2k7gy0yaPIF4wtm4Rd4xllLx3cTdAkTFmzj20W5yT04S5sbqbYHfXzsUaMqTowFy8
mL0RyTlJhXX31M7R+JW0G+9vGHKfsdBGOfTyR9rzHcthgG+bPUwNb9cjPhkyhunQZfYD61ZZX2zT
qvQMJS3rbxdDkPJ1wJ7UswrhTGn9ssMvGcbmVip6slPbNCA4Q4aFhcJhpnSRygV90mpIQRwmIBLH
B6sRfVisLozkcYwEv6xDL54R5wvAFzbptH7KEtlHP0G1f3wlvZ5gpUKQKxtM/gj65/ZzsnPsqyTC
AViuaux+aohrngfIMOiJYXtOilXMXTglfvzYmUxVsENu36OrgUfSHkcIJOzNPuSl2AiW/oBA3vRu
1dtaaoti7aEjGBseGxeRyqu2InD1fMfycfW3/U5CVrWtsvRxEDOPjnKKdIlMYlIgTSLGMhh8j8hW
utsvRhG0ZRwR90vp0AveKgfd5wOi2JOoAs2pvvb4i1vkNjdVi9oJ2ALp0q1SmQmfOmMaVw6QtoUb
WAKmX6UxW5EpdiuHLj6v1kZI1EbVlJ5nMLBOIufZ454MMIORAk/9U5zgWSwEiZCbG3paEoJzPxaq
HSvsOna+26OFH1YuxnKJ6xutouEDPHvX+3zBFl/Rfkirdp6+77GcizDU7Rdkq6ibzAe4nXuLkcip
YyZkqDjcNoUqNjR1H+ekgXwUhdb+Glju4DgIr74O66CYfJQ9EWTFkKr1Ohm/8zXFfh9Bu3etlQVl
XYE03FyL1G3rT/BrXFsITFn3Ko7ISq957vbtRz4O/tisDtTlQsKg/x6pykyW8xZJ/U722Ay/pBMi
o42NdCrLoQsLHFXqJuunojO5bi47SZypwDlyy5W3bLj1A4rBn6PLH1KHXPlqVEkz4FZJSOp7Ec31
A9G63o4gRo7je3DWnHqEeQK7kXFbr1fDHEK4y+HeoCuzYTB/zmCVgwD2hXhSpNs8y0/LaJr4SyvT
9V6lZH7QxiAe3cOC3a4YQuwb+z4h/Dp5dAhkjD6lGIVFHzOGnRS2Tc5RqGiznlEET7dmJWWjkUB7
ke1uynlecuDdbFnqMt/peuRuUeoKzcmubz04MQ8Ch21uitUPoFo19I6IYSxDjsREU4OWh/17KSK1
1KAfS8RTmz0/bEy05zC0Ze3HzwPiy4p8a/3Zg0enpvEj2HihDOmUlURmHYLaZ4+4BDOJHscXBF1c
1TFM2pZQNX2mUdlbjdzBVSQ37eiiUEkj4xP14N+GGkPRbGTukED3W/a9mYs2pTCOMGz8gKr3C+vo
/ZIgmCFxeESz8MrEHsiG+pN9alpxu6ainOYET0aSxFey69ex3JXC9CiKs8dk8PMZc6bOFInq06su
06JcIHF9sHHPL5HKR1PGzXSHPsOtV6TPKVvxncXDfKflLCFfT2AFe9RC9dNtOmgf4ayAw8K1YE1a
qWl225EmbbbeJ2NsYOiMwb14yvjo5XHtEb30MBOZfuIWsUGVzWpgS7yNHLsLo67zY2yUJ/cYaKbj
e+vYfk+zvk+udD8h0Lmwr/DFmGHHheICHEh+tSYavck+NuK6xpapt5JnWfMQwKyKyo3h6X1vdz9D
cA9dNfElbDLrrsxF0ur7zgLDxM1r+vmQBui2+yMkkMmB1+k4ViauiS6TVvbJbbbo16RgZl+Law7q
rmxKwVdKqmGZ42TBi0AzPg4uPyjew5oLGe6Qxj5pKCjT58ay6caMC8r6UjYqKhMF60EsXb6tRe4Z
NgmywFvj1DCvUVQi5R69YOMwyYVPgPHIWEqzyJ1bXEz8bpnwYJaEsrnqglzGq27DefKZxsavR5J3
fYIMHANzvSRrU16FvJffxUqbwqbJflz4sn0ax1oStDy0VvZuAVsPO55BSd9e0lZ7zP7rcM/Da/Du
bvb02nLexQeO5KQN5RtK3crsWUqffb9GzbljI3VPS18n6/vRLEmJ2dxMvoS+9mtJN4Sl605+ENuy
FKuOXkIHFdeESU9hNiVP0mkYu2TQ9aPYS8t9d0IXORryGbTf7tGZmJxIR/zVNi3i4Ic8ve5SIT72
KKjKLahvDYys7xNAWg8yIaxBTIF7pH69TBNOhgv3TfiRaJU8zyPl8kRaCXnBruwubueImIfYw38Y
9vf0Fs6hS8FZgIvKEu9XKFvm5waQk3lYIw2CudvycolAuagj+sz5aIsw8VuMIeExgMzd1BQ2bq6x
xa3nYDj5gN29OXREsa4Yhs2Be4OwE0J9VDYeCRBVh0cH92fx2DPq9tQueXPAwkBgGGvCZWf8B+eN
e5eRLLuwuMOCS3tTtjF711MzfEj2frvnTKt3TawtiFRL33VzscWt8LZo0L+FY0D4YjixlTTPLNn0
xanARaXGmZXDvuzbcTSKXgIIudkHH/H8sel9iqAB4sY8OtVDvvq+qPGscBg/BBn/aF0d3AdKGQvF
2g4bBzk5WX2o2leHi3Mfth1GQNwkQSMrep4tVtnWppOqGrYm0WVNMvgLQCjt44uRSS3ubLRZd1zh
XBE/76wnrBQhW931kmnafEEvNswIzSAROelWt9mN2tYe8cXNuGJrTbThz+nS6/h+TpdUH2A8EkaY
bFgmz1O0iv5zhCcTIWw0tLStYqukKxbaorkSbsnb0vSoun1Rp1Ga9kWgYWm/b5ym8826Tev+DTFr
HgW+dJzi9O7xIFNdKEjg1AG+UDW5Mrxv1bstAZp1mMYsHY4ux8ZXoUdv8vP8Sig9zPlA0nvIxBS9
BiM8TapEbFScEwgBt58tTtHhfrGO67gMolnlxc42jVkBixyO+m9XpA/vAPbkBLgOSMj7tbW9xU4k
xxw1lB7w6D92gF/854524pwh6R2Qz+Dzz4lNu+jLAMoAgJ9tosgQxVhFllgdqPyLelk7JMCYZavW
oTH8I4NLhXvmXsb8k7WzIKqi+RyhWKlHGq2PzO9qa4qIkDxFlVOboRR12pM7u/Mt/MxgYNH/MC30
mQeuEMT5PvRyE7DQoJN5QGo57bbDuMKv+Eq0EZkeGJ5P7MFxal4LBMQj5YC/5Qih/kmlsfSntJNd
PFTZbjYzFT1jrEGwwYSOGu2LmsuAIhWFNeoe598phxLRX4mu6cxzb6NpPU4qcuJsrVgovrFdeFPN
pN/WL52gUNcx2Qn7xfluXo+6iYeoFN2SXLdzU7NyBrXD3QSlsgZfSd5C3moxNyqNXmd0WDODQdLz
smeCQ/I/1zdTQ+YrX2/8/ZyS4Gzh6L7r+9D3fWGQdltA5tgsKRLzuJqOwXOULw0CgpfznlpADlIs
eWGdR/1cuMV5+y5PfC5/rgjr4Ye9i2NZMQ87r6loLFJTTjsb6LeA6MdWFekUifqCgPGMZaXtdxWh
uQpxdLXtWMFXOaFJfnE4WdRXsbeyCiOMT+4nYs2hjeZ9AUsgqqMzmrXUlTGQceyK3M11CcOw9EO6
OjAqVy8bfRby9XjC3XIJ/IqnqS1xBurhmWIoFR+VlKOrdERbf1g3SHMAY0RQjO65TNo7rnwMCKgN
3R2UDcu5r1s24omsl8sUA7q7FaRx5Ix6u//ClZz83dh5e3FzPvay4iFsJaXYOAAuNvUXGLmgGWkG
7KatMt2tc7GAOALOOv7c51yWeg9I2oGeKT61uUn729mltr819WKvF60n9ZWYjXeHiXfmCTBKehii
FFUYrofxc9jzzJT9lvlnCnudF0NYHBcShjItFjEKnaL3+XBMkaO+lDN61ankGNWvCHvkG+YV2Dct
ylGzlf0CDKSEbZTYSmi4QlMkEot3Dh3pSw3qF0jncMwht5MYHQBDF+1iuOR+pfLT5td5v9kzHHYf
YFwzkZuBtUtrS5euur2eOIhhMAXctipmaloQhp7dE4RyVuuUbwpOCDXCp0cUFfm7RKaAY2qLPr9g
CHO87KqONhBm536vOgzRUSXUDrK47/WIsJkz6QAhFjXcJvjL5ACr4ShD44KwyS0Gh2J32N5uIy4m
94hxGzE3HkYGqHs9QlDvsgX+UiXnRvv7AdPQb9mOzvbL2FAnP8qpgVquc1r3IAIO2dNABLob5A+j
CegQkgIMCGGQ2PtW/VG2QD2AMdtjZ5eQFNgjtrotdmDRtOpyJmV/HXwO4KSAwCz5Yqwe03ICtLLe
B93s/l2s5yj/5Ot5XO6XtRXthUuBluYwLHXXntdGbonEfkvoz86jpv3ShcYP62EXGjbZ3TTvHzA5
GMB+WwExDVux4Yg3p01ZjyebzM8klekRQ57kGu4KOEg4hcd5MXq25B/wPPj+IKSTaFp4Mm43ni9j
99kPQGMK9LBLdptEhI0vWgnRVd1UG/IUkX1Y70LM1XpXT4h4e8cBqZJfgaTlTts0HX/S0Yr8tCVN
H5dZBqfsGxxkDQ7rZqPEVzXLN65LhGSB91vuCdgvjytsjeILg0VTfI2FlXeXhaWZRmZfvI23QgNg
LZhOPYzOtTQvMU1beUf2egShqI678QTH+Yg8QPCYs6lEfNPuMbgZgz4ieNGbIyhqeigxDqHLt9EP
NkKy4e74OeoBgXyK+2FGA8FQOVaJEVqhd0E9O9wtAP66EsIIZ5cCJioJuY4ZoajaqYvGUwuCxPrN
kyAsPhWr3ZVvWu4rQ7XuDn2a8rkiiJJxXTGbIcgjCqkeHUEG3zSwJvvXXC/EnE2Vkq3YLrWLc15C
4NEIWsFCIbYwRK8HDKIxw5yaC1u3dMfW7HR2wj45Ycw+4wgrAKAmXQGl566qeRiX/phtSzK/5C3t
+gglUpK5FEG1cB/5qbuhhxCrw2jL2XIdcBxmZdQbccWIJmE7dwlP+fNiEMFy87rmNo0P3mYqK1Wy
pdM9zdt++xjh04iokGj2puX4akON+n7l+5rdLa+tyXUdTd2GMwZE171QoW6a+zAkFjWZWVIWr5gp
AWfKSwxJqHdFbAcxfm8DtmyQ8kI+xC/GrdF8XOBKi7oQjzl6f8TMTOZixbTweyrV2uBE5Gr/0UmM
Eb4o5afumDXZGKEPnnU6IkSZmfZdhqoGRwMReUaPGlv7/CJ1Rj0vHLzdw53Ps4U/JcDUWuS2ALh3
3wR8WLtnHS1T9DA1mNS8W4WaLawGAu9Jma8zDImhd9OmP8sBAysskkynR5OjvmMHBCAu8zWkew31
5Y7hzzTAXs3kbV6B7uj4tdcYAd2giODspluyzD6OverMJW9SP52jBYnqX9I4RnvOxo1BjTMN0VL0
OfHRzRTDVupdtNil/RTtCBQsBQqA8RCWgZu71jooVAYa5+vT3oOLWPLYYjrTpv0IbxjTRO47Z1bX
TymwoZKMCCZQ636JduRumyqFIWF/9rpJQ4EyQ+1lkm9uOYVpFOnJAB73V33H9vg5kY7SS9thhFfq
eMDk/gAhcGzQ241A6IHb241Gx9kQspQpG1RU4Jm7Zdq+QlEjha/FMU7AiZ6PbZRgUMNGzGZC0SMb
jRdh3jStjMxpdnLbIvaTzrYoHuHFRvwiii5tEHKG5itRNzQx1j5TCzv0l7zJluEmBqidH3sqF/Ho
PWYqVd8A3oOsEEyyh3Yce3ZdN/3YPXqOG3MdCO/sJV6QhQOgAtRyRJGHnT6oJR+ay6aM6D6gngWK
BMSQhXYGosAHQM0ZzNXauFzwMOuohGkHC7rCAC/n4tiBx/fqPZx/hvVgbJNSCDhXDocBMxy7nPPB
G9xYlyttHjaDm4ZhJ1YC0shJLsJjitsOVZSgsts/YOwBYGvFk3wU+57foFdg0TWJaiCIBYthO0de
52+cXMWKMX3VqXymN3s/QTKdkDC5z75dBKC7boHnx9EhYTrIIvHAYDGcJGBLxbPlK9ztzGC/DGvG
ycMEvwRLjq8erQlat40ilZ2bXayqFIP3XRUG8xoF5yy7o6bOxnMGCa4/zaNe0qpZgx5viIXBTLHV
XZycs13T9CaySRIdMVZ0bdXzRqCu1rPVQMbSoU2/bjmC36/rvVHbewDKmQNSLmuz/0hHmjbfdDfF
/TlOoU48x60P8y2E/sY99XCRlh+mkWbbTZJFNvwMM1X6pl2XIT/sC+XAPgTG0wVmdAvGIa214OfN
Lrtd4sH60gVkfZ4NLkFVy05IV4LOzjDmzrJXRuzKjwJk5Lt+RZjvh9h3jb01bk/GS46kOlQEQLxr
yBOECwhzt3mmvgE0iYA8UR5pC3QQJVhpR6zz4YA5UgegAVvoax/jXysREZk1LUMUJQaPCZ8NFA6a
vt47odGmNwVAW3Fv87WP4BDQ5u2P5fVk/JEvwNkg/6bNeZ4EipAYO13/mBpD3FJmDZB7Uyx9Bg8G
nyLaKQcUGlcpoREIMWkz13dE5s4fsX/CvXDtx3Z9cWrT28205wP9iCqAZVuhZrVcArDI7SPPB73e
47hu0pNFnVIMsKeZC8T3NFs1psDmcdhi5PiAqljkFyuhDbjDVGOARB2BBTta97lDV04RNZlR93VZ
opkXkAIRDzhTdwAszCzfg9iQNNW6Ikb5vQIXEQciUjHgtihWXovnXENrq8sxxgQKCFdt5skVLRR6
WTFxTP7TEtNqs7ygUW4Ah6Ehjd1XdGN7GxXMgfugCort1e1F00/QZxSwlde+OW4QdCLOZ9wyJj9D
Ew1Qulg8YmfmqwG9RqtKP8Px21/QCG80qUwqQb6o/hrH5Q3dioVsHKbR9odYfFLZE1v/Gin9rREP
7dN1s+jND2n7nqPnaelflJ68teGZ4HIo6jbPjzilYrSqYo1vLTbLP4uU/x2jp/htXhsabuLA5ELd
HeEhmOXUuuvBRxO8Ay1YLYDDVgU7/VzM5GGzAIhKxOBGcQlUFj3HH38t7N9Tg9569jQbMLY2Mvlx
QgpoX7UQg9yCdDeXKJcwscO0jf+JQv93SEjJG22CmW2wWZqyI4T0c/7owlQvlW5QZkJ1jU4MCLiM
ehSFWxj/RF38O+TEt64+CrwqbOaEHhlHloWDXcthBqL1Jx/o9179DWtLIwnP5lJQMC6Gb51Jnj3X
9Z/QrH/vtd8wtlAlz4NuanrEmAv1ugnndunTv/jib5hZLkncOC2MHoF0HUB4BLyaAN/44wX1e1f+
5jmvN8wwqGjZsYkjiyN1rdF34/D9S6/+1tOHdDoFqwb3BZ0aPG2dQDrjPj3+8Yv/zgp9a+nDDAY1
elNYLjIX5Icd28GXMQsEeTycDLrQC1jMJ4iDqP5LsXaQtP6WWSh543N4ndAjYkTpx2w29k4lQGf+
+AP9+mz9Gw7eW3OfXIWUraHJjgMXEjiXGIMHhIv/vYTEsecMhS/+ZsySkV21Wj2pvX1KsNLoqbbt
ItEqNPKAVMMf25pKTQqXoyL6x9X95/ftfzUv08M/rsP+93/hz98nHUzbSPfmj//9NA34779ef+f/
/pvf/sZ/X71Md1+HF/v2H/3md/C6/3zf6qv7+ps/HFAWu/BueTHh/Ytdevfr6+MKX//l/+8P/+Pl
11d5Cvrl7798B6brXl8NjlrjL//80fnH3395lZ7+57++/D9/9nr9f//lbF76r+OPt7/w8tW6v/8S
0b8JkeWwvmEckD4Xr9oQ//Lrj5L4b+Ax5jyGz2kCZwGBtxmRFCr//gulf0MIF00xXk9y/OqrEttO
y68/Sv6WkTjF36acwUQbP/o/l/ab7+Z/vqv/GJfhYcIU1OKj/OacoBnLWcYEScA5yhnLXy/hX6mw
wDNw2AajQasin1lC96PQEzmofYjgRJkP1b/cmX++/b++3a9n4P+s3H+8H66ccsHhqMPe5pF0hO/b
KPF+duwagOD1PpSaNOS4CjIeHUMgl6hhEZyn1FRSMvpJ0RlWfy6bztqO4QIv3vcb1d2lxSC0ihbS
HVRvxz8LSH89vd5cJ0VDRxlNRZJgGvPb+yLEtO+j6oH85ObLPHl5keksyjbM85/I+P/fbyCnWB14
txyxiOlbCnWy2CR+nWWXq5CoEbaNXRHF88Oq+PQl38SfMft/uxu+fgM5GiUsnASrC+rvN994C8Yb
msHJlKTzpAxqz0rZjW2J4jDcLh4leJtGf2aM9W8+JGO4j5iXJwyWmuK3t7NXYIP1WWuQP5HDU7Z/
3Xxt1wFfCfMpnaKff7zMfmVA//brw9pK8UYsyTMRv82kdNaAjdUijwKAKQgqFsZBH2TSpWMxxaP9
pEjCJKigSfSY5sCOq3o37HHuOf0B4kgv0KVotRZNMCgxmJY0P8gINLgSn2HfQBfM2BOc1NPv0o/x
l7mlo4cIY+ePapiS+fTHH+bf3TsskDTHegSv8K3tmgGDA+CAnsttjfnNaEx3NdhtB6ermw7jQtjh
j99P/Ooj9Obu5XGM7YAnAPFikv7229qB+qTACLrSRrm91A3oGZhEkuWhbWMtqy6x7dW0wMMaQWsb
7HXSPv20sklcTzPozEWcDam6ywKG+5jzIT8eoBzCEkoSsRbsiIYFSB8ZvpYZ59dLOsz00wwmw3Bu
skbeSjs0FtJwktkrwKfdpbONSnFoJSOQPuI8TPO43K4k57wHg4XS27EDs/eQj45cdGqad6oWK05H
2E2MZcYl74sJLK0GWN2k3m8L5knarvHXmYcM3xtMFiPYRZh2K9pgxXv41Y/kkMJ1bT+QyU19ucYb
4cWG/v4Z/oPOHCYNZ3mQOEBsAzmUgtVgtABPQ9UzPYHoEH2v240+Y0/TIBmSZP7U690+AM+gU4kp
WH7K5zh7tyv4W78Gs8Un0PdTetMivO7zNDmczLyN5281/B8/ZEbkcJOSjag88jOjYshrl1UbTG+W
yvs6/o6emnzO0Gr0vxJD8gpRKRsyTacuRCW4+pYUQ72D7wi4Hj5WkpmYAgBF21jAbzvxh2lWCUpH
kFMAdmloB3JY9X8wg85DEbUYTheg4SRtSce0C4cQvAU+3VN+GxG1hWJfO1QjE2Cr9rSAoJBXAHNb
c8DoWYEsZvPlg8cQF8yNTWIut7g2+2x9zBuwGUBhLoPVKz3A2MB8GeJEWsDtk8UGvwl1AMtjqo+Y
IsUYLgDbAY4s4c+oR25xJ8gIrDefvQebeNyz7GhTB4RAAQIHz4vnTX8gKDFhpZSAx1LOeJ6fPfj/
TcWVUkPFtHhFBfyU4v9n8fgRENUOTFyY6HMPMqossMCBvabwCfelyLv0Bkpy0DB4rLaPAEMyEIXg
qrMUiMDyn/26YxUZobavuaYI8fKjmx8ktYEBHHOa78XC0S8ds2ze78AGEGAlO4ntFl5z/RW05LMr
53qZ1nJ16ODA52vqEwt7YMdFeUC6ms45KJzQAzyQXjTtoVudwhC6lqGBi2rrb1vfdz/XXc9NmSLs
4SMYXv4BGOgyYAOB8LhUoWvuSD+CrxiwrkF8qyeMfSjcNu41puxAjLDZHQInEMUM6dBhUhovxbB6
sR4FuPCq8i5n3/y4jnfc8LYvFj0C+Jc4xkjRmMWC10HH9ke+ghddCCYNq3Z8P4+Jnzgm1bwHyQSp
cmGuZA5iSGFBjDkvzY7BBg8bHQ+t4qAqNUrGP3H7dVs6p+le7eC3/gT7BSimSdfIHdzSB1Ht+W6m
A+1StoA6n0TX4BokI9rQuhmqbYz3vRwk7B8AnIx44hGgl92AfbvKYoVy31ZRxuCkDp/CbC4X9Dkg
b4J1CYkqjXxzGKOeesyUdfgGXr8H6Saa2weHye6GEbPFQKC1A0I4GJ/YJxAjQQtTXW/GapwAE+X9
PGcl0krEjyVZcLG1bGEcBx+Pd+hO8vh/s3dmzVUrTbr+Kx193SJUVRpvpTV6ecDGgOFGgcFonmf9
+n7E3n0OXibs4Fydi/4ivk3EBrYsqVSZlfm8b+6HCjWIz9ikQ0WR5279to29Na+ACbvU8EWDLvvc
LnxQniBxFR4y6XDwiyqHMJ6r3H1yHfSdhFJ9PNX4vYRe5MwSKCvicOyNI0crvw3D8kOMpn3w4h4M
jOUq28s068yZHArq1putxrpti5GdwWIyYus3bVR+lN2CaCfRdfOH2S3d147MARvpoTU7XMQT7I1C
PTLXNqqbcJiYJ+UnadnfWfgZgoV3iHx3Iyyt9DIHgBwlC6WXI5xocJMasdGyASSu8JFs6LXH4Ay2
aqQHyT6yA9VtpixUn+XYOPfVHOjd3pxl/9VdqF8fVTfiMiagPx/mqJSWF6U5heFcCipiYdTXEOK0
MLxiadOniGP9FV9l9RWboPK7lcgWFLVFqcHuT7d1k8l8OE3DqM0n8qfoRnew4NnqVkGzkO3Z/IEq
okkg1Sv5FQs1yLUI7u0m6UBmvKEI58IXmtCvBLMNAWNJdtLdYJmt8qm4Ts5PXudY3NFaowoXABd0
G3DreWZRhfJHQnF/8RrWzWYyc/tjq2nZ1yWymZIaaYIZMVM29voFMhijQyASMUWjw9H4AbQpDYgm
i3mzFE2k2LntvDwEQ+zo6KjmIfP5t61OmG2myyp1xtwXVWB+h85Nsm0w8zEguLAC0FmU3o4/OhN5
TA7FYh+dvGyoQicaooxJn7VjPZTokUYANovWCFpLSuEaMA2e+8VlYo2tvuUwgU9MbUcGG7u9RIvX
1oWm7aVRpjd1OgXzpm5imnzuHAQfZ7JUWlRFXSIcMFX2mQDWsQuPZrWtSBgjP6kwaESM00ZbVuj8
Ie/1mqeRN4TyWQxVuFss5r2iOoMJ2fRdhtXOlFsUV4c8BYRLUR/VNHjs+JgHrcWghzy1Hx30NIp4
MDJtKjBGtngRNcvi8W7lZWlFVAda5oGG9CCz5hMzwstoE2dreyRG5Fb6rjbzUQIL05Fry+VBWUvF
92QwXIbupa1+5kOQtwBpVaqRbS5srT1jV7/Qi9USHx8j57twwyi6XEa7+jqIvs7ZHGfjzli4Ba+j
qH9JnkW3WQaD+G7XNmaMWqE2tk4yRfNxCH6Gg1PayBM4B+2sZinfg/jxLijH0Yca8zS4jJ1e/aCx
3G0zRu1+zfvZvAnAiEChqFq/z1JNXmklzSLCXvbFtrTpvRNrqDHMGEMKDw1At2UESrrLk4Ygo6uI
FlFYHhmeIz3XZlqQX6sCrUZYav1TWcXLF6AS4x6l0HiSdh2Hq8qnQTBk9+2XsZ1zZD/o8zZ5oEzr
ylCF0R6Q1o+fRzTpFeiw0q/KyZYMIUqc/vNAwvSNVlorjlG9pPe07yX7qiTc+KOezdvAyLr6sjbt
5GHtUFe+WxftDvUe6EBXMPHeCwdyXjC3mA9LT7P+oqkgtf2SYcHLBlvzNENH5c4/A+h6EiShKrEC
lPni4SotPizlHCha1PPyuS4trdzQIZyvgXNdayWR2tDvWUIuR9PJbe4AXIrSG4LSvq/plxaenFoL
JYodmbS+W2zJ3F1SBN204QQRfOulan60Y5veW67QccQUPfay0Dvtxzxy3YRyTWM+sGjt+6gaoQ5p
stqAo0xj2ggke8WG1LB2N4YeW7ZXZyVdPhuvduHpsu6iHZIE5JGJyEL0eFEWRxeQyeWxbvUp3muJ
pmJPZlI+aLNNQLRysHa/1pbUJqLI6FJGOq0N20zlo5Ki6j2BfMvdxm6ePNbO1Jobp5kV+ZRl0tjA
EyE+GbM+ZduGUfd3dPgs92C0Evmp1M32QxfwF+koRiPIpZkcen2YE681kvzLXJryjraw+4OW5Xwv
7G5eNkOCN59X6HFKKlYx/JODiB58CbJhMDwCQVZ7KtNkeIDTLG7buNRpz9k5xcNEj9RNzSx4gTYy
SJh4Oobs784Qjh/jwlpVqRFaFr9LeoZUSBKB2i9NV3vfJCHp2uqvehww74IF07T0h5HqJH8LUpPb
WQTS5j3J4aKCkNQ9hINO6pERxO6eRuCasuXQMdtUGQCihVst7xMN50iyA7v6gSUU4boUMoB/j1sG
vVbhII5OaFkHq8za/cTo7a1BJEFAKmbrUMIQ8Wb6fnhP95NMPaDpw/F1ao10g5P1fIOf6jD46KBc
7dYwhVq8ANFMTiRZxJNBuvgE4IZmk8ljiASNsKbGgJdlXnjM9k1bmnklcGCZjtO2Nbp42lqQ8pVv
93X/pWnsWfn6AAsGu5TWT7UT2pvBgNTwqiRdig2ttRhcMxeUhq2hx3kqRBARoqstwH87mRaspSYo
vw0kQygnkLKhnVTszH4BuwoTRr/8CkwhVTt7mCb2ASs2vcbWp9mnszilHMozlfga6qlbIw5owtko
R+CbIX8SL5s7NDNjXXdXtpqXnrEZDWE0RfqQKuI9GTp/Gm80cwzAjdXwZIWGSjgCmYLGi8DozJua
BQCpHJsM9YAChzIHW+jeALtynzj5eOk0ZUpHmLwf1KRCcTU4CiK1GFhwQVYZd/0wjRcuFaTPg9Br
Tgt8mrRBu3r6GkiZe7Jw9Hq31OSDlFoquWvNGp1IHhGqt5VmTLeBrdmB11mpfT9bFrKaqXQEEFzZ
o/UVFJ5a3wT4sXyNvKD09WSY7oy5YGdbYkO8D8vFfOpER4pfB1GCe0ie/3RVh5wtCp3pGkq7+oIZ
f08+aCeYo3GbiCnKuqzy2xUweOgbqFiI/8jQmDtKKwG22BUkVJAY2SYs9T7dRsTciIZpoteboK2W
zy3qzOkE+Eflrk0mdU3bgUadrhJ24szW6sPSzJzsJpa95bWZbQTblpxXEN/yfDdCYaXopABhPdqr
zSdtlogCefniBmeOOfWZHTZssr5Nlk2lt+YFxVGYTJkMETdeuNGl24al2EQl9CuJCxsydfCyuE/N
yHI2eTel3+tMuFdTUnSXXVWOaKzrxlr8MqmyL6PdTLdjGGhPiVMnMHOaGaQXakiZkAqzJvFwJ3NF
Q7XuKYwVQtBAnuSC+aYIvRERVs5e1nb7xYWpbA/6XMRHqMjpB+PokI06c9Nbm9bR4nCDAJ3ygqvM
8NHolc4LYzKFDz9M25fhfVnnQyON6dYOFh5oLZhoyBgYcGsj7Yra52cK1Y6I6OobqsJasutc0zlE
Rg2VZZlG+m3hKzY3swZJAtDP046iIb6WxmD8TBBSPbWxbE4Ofc/hQPLGaW4a3fiTXGzzoywg9DzG
2wYB8tkiAYEqFtfnxWWtD0AcHZsuLi3PSizjJ6LOctmAHfNFLJSelBdw/NX2TPY1po0jmayzGdpG
v6BmYSKELsOFdrTISSOnNJmPZT2lBkdJS6fDlmDV7Jdxm2R7omyW0cxLMUuMFid2tqndaKfJYNah
x9EoYR+KB87PmkPoJJ2rvncS8nNjluF4naLx/Dp1XXfZxrP2tZ5y7WumU+32jakEDIXRLtRFWNeK
DIEo2vnaWDX1RZr0c7jj9Fh9a4oOrRN7wSx9xNhh5vdVHjrXNFH0D0Wc2PN2cMaK8gOGAD+6yTFg
JN31+FyqKLjLWnA3PxMoyREYieSj2Y3GQ8sHPR3zrjae5pihKTWQCvKDzECc0LShVbEQhdlBGQQO
dZma04iXUa45pWzI/Ou0dD4q3cxd3GkNUW5U2bO9RHwRqUehNWOdGvOQHkc1OJdukcY88QGBqQKw
FYCMEZxCV/Tq0baSvPFkabTF0TZtc9jYVZNctCkuxuzE5YpYlplNAyBA97kpOpj2nT1SigOTSDoG
47pW7vcJThmbJtfra+rKEaIqI5/NfQ3i/CkAjbypY1W3vp7ixURlyCpoUdVUbvwCTutHPJN0eguJ
H6JQ8OlbPBQ0OOwwTR8MULbKAzt01bHhwybelFKnLNJXKcNJkERSXjNQWwaeuQ6XJFPM43HD7zrd
DbCa+ciUbaRJVYfD+0ZHIfRZRl0BL78Yjb2x8iAbvTCctZIlCee3Z5rU8nOcEwfiKOIEyieePxLu
pstW5BaANKXKiORjNLFPq5lPuxH8YxvCwhUboytz12OLwhmBTnfwvm7AlihUSCapUFdJThwuZrDv
1QbAr1tMKS+1eMFtYR6oL3jpULWd71ZuTKq/itfSDxP3VuzGXjN8MdgtzhZwWZtaOT2oqxqicUvH
cngkFvfdzkW/cDWlQWgec8ZYFsekzCA8FSCpuY3CdVEm2GLfZGUyPfyXmRcCugwpaU118T3I/XI3
Ioi5/q8iSNEmoWPzjayQ2UYngB+ajHrJ7vVi8h+6DWzaygRQMU0Uo2e96TnFvCCoKcRXuoVKcoFe
0sIsOQnInGOEUmnb281bljFrC+O8fq0o1wl3bZG553MnVT5GFSoZ4PCGNBZY2dqNSW3tG7N4rAOm
LbQ2wSpI7eyN0vmv8TwvrmzTYVGSHc+w1rbSb84yuhashRWwdDXIEf1ZNiJ5y5uqO3YJmQ85qX3Q
JkmlwILbbaqmP5XUqXW/Xpxqs2ig5a8//19Uy/lP5LhKmIQY25Hn1kJmm1PBbngWup1Wd2k7gWQM
lBbGaXnqh3G4hNZv/XZB3LigrD0ORpMdXAP7CkRmq/duXO0Kzf7pTlF1mt0qoNgdZByjVGH9/Vph
81A0qExpSXn+8Cy65cEyljX9KM2gyNQXl5qmegwrbNwAci34ECTWW76dYl2BZw8ISNjATsgSFjYs
a/vlt1c2WExYDnsmT2XDqJAtzAJuKsmafWPUyVbXsuAoZB3vMtoJG6Z0yJ3KTPDw0jTeaI6+7Dna
DuJ1HUtPg9d17o2rmU5bqtCs/GXq5UVc94ImhzKvM3Mq/srD6lcTkPaIa7rCprGAWcXzm5Z9Y2mN
QUw0qAifjDQq4ZX66q9Imn+v4tJgVvba3Dy3iGvNqBW1vdqihmLZZl2pfSiwGX2jgfqcTFmvwgHG
ZWsxHN4eIez5vWAyQCUfixIkNEu5K9QqOV0bV/KvX49j8l6ErWzDkjgsPL9OPok0XBjt6c+ROR3q
9UbK0FhWZDr++0uB30p37dHyfs6ngJlk0ba+KkpNDjEnrQzso8wSfQt09XfzZ349PRsFAluVpfP/
c7M6V2ST0+Zk7YRE5SELTQ4UFou3tqEXXxmUgyBBRWrpGvALZwvOhCzFU5LL6JY7bROkz2inA+cR
DkVsUyyWODgGMJmRuTDhuSTvqEoKMTKw3iBzXgQk+plSWKQVrBdlng85DW2r0Xozr3xtwJWfaWiE
pqIwT9nUVJs2ntQGWPutAcgvAtLaRJXSVfzPpiF4BlEh6hjqeF2ixXqiVSSSXgAF7RtdmHotklvM
LTq4b2C2/4cHL02UzKZpEw318xETAhNIU4u538hQtqejF/WTJJIciXN52WghSmdXyuvEauSpH0oy
+cSmUxqghn89Ev3pwbPGdGAKvlVxbtIp+kDrUk5ffpojvNLi8jJP1mZkS0svpIZxsejIgV6/5svn
bjiWRboPXqHD15w1soH0dVXUlOqI99V+xjfCXzrdvCiS0GUEJ9ZaTolKJRrC4o2t72VYYbPADAvf
Jt69IBV5vlvgjkNbMkLfU1r2yqA31YmKDufvIow/oemDSE+zApVaGm1jq2m2YW/gmtXIcP/6M3gR
VdYfxF2JIWAj+KOzH2RKnDRvcgdHROAvrylG5H9oL/1kRPbw+qVe7MRcCk9nnauQbJjnwF021oPs
TLJ+DLTSQ51lwdZU+rz926uwivicDIH7CE/47IZmEUVGjwUdSa3e7DEMj+/wV7feWK4vH5vFjsVe
5UoDOuscjOrEODlMFUIuUnGYHLBH2WNLAdwwAAe8fkMvvwywDgK+YRsMuYfper5UgqQeol5xKQ0L
i37L1Ght18WOtc0Ti5rZ0lM5y8I2fcOL/uXHQVwmBTCENNkLnbPEJ64bHJcks2hbW0vRuWvqNGVB
cTmIEXOYTupeDpEGgf7WbvhymawXJh2wJYibPB/sILJRD5yuL31bTtN9Rma5wR8vfePb/9NVHB4p
e57p6tzk86dq4o9XWdi6+UYunauitB+mRKtuX391f7yILda7gOJCsP38IgOSO6H3GfU6lRqHUdTZ
+2EpnTcWyBnvSZB2gP0AmfjVQPh1fqDp1dQMOZMTeFW9ca3GgfYiOdGlVdV48StMQ9w4i/ZWa0S3
jDlM/KXt05r6doLBFC60h9yU8clpJ+1jiTLm2+sP4Wziwj8/nuuaCNZtZejSXlfabym0HKZYBpT+
/Co3f+pxWH/pq/oOnXt5Ui7FhqydS1x2e4r+9mj3V46DAkzY/XiNTUPklYil9hIl/+fXf64/LXDX
JQCATpF+nA82RO8zG3SWSz+vRL4Ly5gezoBQA/u09GKphydEVflOzO6P16/7h63DWJfECnDS1XPW
3//tcVBvc6SDH62fWlRXhsChPBLQYRx13BBfv9SZ1uDXo+daKwdqYg3+YowgvcxBW+oYqijNQYmq
TN/k2YwGO4OZQiek+wOGNtdlW9jXzL/AgNNdtDfObb94sGdHKJYlSYYrV67Qhhp7fsOZO1NMQr3j
D4YMfJBMuc1IPDxbbxuKuHNyFPPkXtDBmL5VWie/Knf62XSWIAGhQYJ9VXSTOti/DakdvM+bDLJC
5rX1IZrp2KBb1MQGxpnB3BOG9zvRBEzrs1BfvvE0/7BgTGBY02WsAiHs/MXl5GQMTWRwRmqF0xcT
eewdA2fzrdmZxd1iB9pnAU5wpWEF88YXvu61Z0/QtMV6hoGONNV5thBhA17p9A58tOH94+hgo6dD
xd6RRuh39ey+9Wn8Yd9C+msR1kygQlLT52+sgDOS+mqbl0EX3pFl9zdo+t4SJPzhQ7B5noryj0O4
Pt8XiDBxgrNq7hdRXX/QsYW9NOjH3jgozN840Ip1pz17gsQTxGDEUQvK+mwNTthZscPgpdF0TAgT
Cktvt5r7k8BfB5lyCJ4youujV8i3Estq34z5JxEHl5SkgpMc6jc2n5dP2BZsOVSBfp0Vz431K6wJ
037Ic9/QRLI3WtLMCrLxjU/v5bohZ4Dj5djLNkC68vw94vQwZ4pvyA+zKf5cMKdqMzTueChgeK/L
gh7B6/vNyzfK9UxSPHhUqHR5dpAxtFQn2+R6hiziHULeFmswEeBX17416v2Pl7JdKHFDYpB1jvDG
dP8ydLWZb/d9czTX/GhJneloxs7fjW1YN1Gu4UpY+/WQRrJ+9hRT4A07Y8UMWVzuzNwy9hFWO28c
xf74rlyLIClJ8qB8nl+F6Tx6Oo3cUABLw2sym1NBu8PvJgMSBVPENxKgPz7A3663/v5vYcieaj12
mpq7avrlQ21hDgNqnuyiKX+riPCnSyliHYFW4YFinW0njYtTsya4NfZqxzMMW/gtfhonrQ+NNw5W
f7oUgc6kUuba9CHXp/zbXYUSSY8YYDeSqjOwkmBwippycV3qTFd6fbH/Ie0CkKd8vHrvWhTm1sT9
t2vlZgEkhXufjxRWPNYY/e4HI3HeV5ZUya4sG8vvc6P/iNtsB0Mm+0+YQgR+YlZ17hV47m46wHMI
gK6qN6gs3vL/frnHrD8f60mAa6+ewM9/Pr0jZax69lfsYqvNJIJgF9JIfWOPefnEHUkObUlyKU7S
5+ctWtNUjQY7Q0JY5fsIi7hjXVvLxkjN+o1LvTwJoYKRpLqE4LXIdraO8MHFvoqRqlBIS4GLRxbY
n/CWccG9OvxL9MwWoT8481sJ7MtP06EmxS2a/Mph7+y6gQtha7Qm6AU+sxjjhGFLF1t0h0EEJx58
ecd7by9Y5cu1HIzhNOMksI8iHKEqm2qVn9hD/JEC4XsdhOBe1Aw3e30tvnwJVGEs0iydaiq91LOf
EP+AqdI78LpGOv0HDXfBq16noBSF2lu1upcPw+VMxpqiAMlLOJ+6WWMEStMmxs1Uc92vqMsxXQLP
mjYNGs/39Rz9nYR43X5d6oosZcHeqFP/fr6MkwoWoWZ4M1SC0X50RjXfId23mjf237Uu8DxDIKdT
gs3DZpFhUfv8MpUZmCUDvKm/0Ui8WKYcaLunnwdN7WDK12GLC+zpjEeN/qPnZoBgr7/Dl58recma
JBvURjj7ngWAtGVAncQ52yeDdrcYgyRbvKjDD69f5Q8rhSTSpu5EIomFzPr7v21abI8N5B2jjepA
DXdI/G8pyuYPZkaUef1Kf7ofF1GKQM9DfH4xRbHGj3/UcFhIdTfYBVU+PNq6W92/fpU/ZHYUraid
Ujqk3CPPZ1j2mSMw9uOGGiptGVSnM23sOUg2ceqGW6vNZpwtOmiKbO5R5Y/fO+aq79GvFPuGFh8+
Nl2yef1n+tNSYjGtJy4Ha7LzsbdLj2sbFoHASXHU3rQQwX6R0qVnCjXoCN8wZ28rKHYMJMfCtrbe
2K9ePHgeBkuFrRiRE4//bDNgR8R9y1TYgSdD+jHS3PTKboP8je/l5bGeVJp8iKrDWjkmwXy+klJt
zFoCMJOygPRmCkFRtE/GAAS9yGhUW2nqHNzEgQEV0NfbPFq+4bA87FNA860W99220TK8m0AK/nn+
fyUxvYq/o+opf3bnAtJnmtOb6qn40DVPT93Vt+r8T/5/KDVdN0E25FfUpm329B/lz/+4+vZMovrv
3/tXdGq8Y58j+K+ncbgbqqX/R3RqvHPgRpRLpqZgS41VQ/w/olPj3ao2RZEqYRTXFvb/FZ0a7/T1
QAwhYqzNL1f8jej0/PMhW+EAYdGBRH0qKVw8X1hNOZZkTOGqZEoC5pd8o/fCCAQKyl5XxuatHSZ7
Z3IjdFbVW/LHX72W38MAF6cTBadH3OZWzuV0yTJj/h1pQIFjpuVeCrvFGWZudtaksk+OObpQSiG0
P1ygaI/aBFVXYUF0bGudGR9pX5t8C3BnXgiBsCH+Opct5b/IL/MUXZRp9K4P/pOdYJr4dkz9gdHS
IWLWqNZPa9VoU9Ev7ZmcF7yPRT59x/SHvkugl4aXt3qwDRuz+wzRHc+ek+TdIZ9j+SPGIxRkqoUI
2cWYzXsGLiQlKhqA3U3azJdIgNzbHH/lr92CjZ4XMiUm8tpwnD6Rv+0sVCzf8CRCrZMopt76sZNH
/5w4/vez/E+xCplf+yibb0/Z7wrwX3/hn69Rme8s0kpk4GykVNvXffQfBbgy3lE3JoDokAd8WetG
/u+3qNQ7SdWa5cmRFBRiPVL9KwCX7juDndlxFBeh7ExZ5S8E4MJ9nu9xsoHoYmzB+p/iR+Gk/fxr
NKK8hQ5codBpSpLNYmbLQxPkza0zyeUhKPtA7RS1uyeSwOpTIbU524WjHO1bO4oaUJcSyHM7pzm9
U1wc4l0daW3qgxWa1wJHB+B7N79fme4K/M9cqu2UJcUnhkfuMW4Oi003oBffmEagMxUMdFUy10er
y12uObXlGfbcjxus2yb9EiHouGxC1KLJhqHEmtjFiEBPAHItZpUJrve4JxcHM9cTbTMaeRL5QzDX
AYGorJ8owrSdZ+ZTVZwQWWmQObIx3L3WdaXc1Ljclx8k+EDIRI6oyhAkut0VZFRQHgOsFsRB4FPU
7BRZI6ajsdtjyFMIp/NXq98QVhH8B3LPEv1BaWWfHifsqoFRYY8eJ6vP0JdOWIl5ZpmJya9CB4/b
wcysixTZe3x055ZmdGxgpOYheWtLP8idPt+KHGWbp6psuK0bIF8/xDZ9D+aFPf5SBG7vT33fxrR1
9QxxHWXSqzpoi0/g4na+r5ja8FUvMBXyWzX1/hAv+uJJJzcvVUcXbefqYC9Xgeq/JRHuSoyrSKLA
m1BTOZ5mODacXhK7IBWMsEswYFfYEWEUmcW3HeTYD1ezl7tcYZbqYTgRHMKwlsh+VexcllQEkq1R
lvSv+gkIF9VZ4JyGpisYH5KHko01iF3cZMH8EODEgG5eCRGJG3k65MtGjqw7X9oN9yV0gOLV/71v
varA6s5niob7RLMFqGBuQonGLwnLH8NQms5a+da+EhoZ1pjZ5by3cV2AGcdT8yoHQo98VQjtu9tF
WLdGba83B9fN0d2hs3MeqsGoLsZkSJByzWOoPMY9FcX7PqyS6xbJLiuzx8XZh8Ytak8PhPZzxibu
su8mMe8NTI0nL3WKoNobTZfgZhi3tcLDgMnJRLipEN33wsIr8Yoj93iKgQBCygUBrmoPKSPVHeQK
qg4uakZ6kGWZhctMFarP1h4fV1yGEyuCGkDoVvU+1mLTxYDBWnKXwOf2CdqqQuPL6aL5otcxfD1I
WTKxlSq6USQHoaUACA0Q4MQHRIikWBG7dzlanvwwFpIxVD6OYlVxqVInbH8wXQbj0y42DzHSiG/m
yKCtjd6hDd3QexKLnyIcvi9ZCdfYa8aXNZ4d9PQBHvZpzzy7pVbSdwc3f6Pc+/yQs+5ZknMjFSDE
/WAlxtmelZcQb9qgCIhu226ncdX4c4jHmisQp187+f8Gtf8U5qtB7epbFj8Laesf/yekrXHL4izn
6AZJlEv1639CGuaH79aEk5CG5GTtS5FE/hvTpPmOxE+niWmhytd/9Yn+jWlYoawWJNikgCjyD7Ky
v4hpjvU8w6Tly3kUVw0qkvxKU3KNeb8dgh2hdWGftjs4Rt08lEnCoPUMX/fuQY38ZHhcaI2DzDh3
F8fHzlSMG5SOdX1yXa139yYDqIY7NVXSvsoTXA+Pehh0zA9h+FR7sscAL9TcrnqmHMm0PcqkV8Uu
rK1sOhpOSNolmG8S7CoTlfUnO9WgtnBDHcWhRqiMdfnUR+4DPgAlNGUwx8X4wamFmf5wxslCl6Qm
O7JgmfO8/ZFEaXyTqxY6KSqzMf6xOofxCVtN4x6T2RiNmyhGordEWP76vZ4Y9m0cLXgAT8WSMat2
tXq+123oj31fsn2Ayd93o/u9dMcrZovlG9Wkt4GhXTYqVuumlkGmAnp0zj7vOyFJYRFft1dO6Tqf
IC6+9i6z/I6TESjdlwxI8xbd/mjEEXZHnUtf1aWRV5lYZm+0BGvNfR/0zuwvlRrEtsBvxtMiut14
FbUBGJTSJmPHEL8uPI0uxLftcKT+ZKBRW+hno35BUT+Mn5Z0nf/ncQdNcUynUt2U6GYue8e2212J
R98xKzXm1BWiyo+ttBAwRHUj7tvWwC8aSQS6KqeHvz0umHwTWmtD3Ckivst4CiQ3iS/KaHpMMJ2e
dmUAC88YHEOF7xdGtSjwC7d9lK0IrhWCV/u2GRnDl/shejePaTDyi6z7+VvaOs3tCBfuIV+9GgMT
EUiKmYoXk8jcudrwccGj4jjHQj1xtI6WfRLhLE4YnDBg3sGWKuO7gbFD6BtMwkn2pjEjQ6mSKckZ
e+MODzGHKnSCc5vv0yhrsq9JPNXzPqhF0G2wbq+M7dyNNVPD8sS5mTrq/WojhjC1n+LezMRTujBb
7EM6d/XIiIXWba6zKdfRZ9M6ZpSSrwtUs91eLbaqlVe2AnIfcwq4LeSzMmFGUIWEUH63mA+DwwDi
LBwsINPz6HOFVbv9hclCekwPlyj+FGta0lmeoxDYegh6ymLYt44blGhKuho31Y3MVHhFwAnsZofE
UGu2TG/C9SEtUVU8usHYh0dzmPCXq2Cm4o8qbFudKZFMXkIO4Swl5tEdisf2fYtULbvuGOiX4Sqg
65k4BKJxxJYKiqk8M+6FOwhfIYJyNHgeldtM+uMkypgzy9mn5gBLNLY4GuAxB7mvriJzQEue9sn8
oWMQwVf0COEpSITchcgovqaF1fo4+qSP+UjAj7GRDL0O2YLP1JmRk9pI+MP7+6Clab5P3KBAHwXA
ijdCil+zD4wiGYUzLTQfHXJDG+nfPS03hL3J3LN8077/NNP7OrHHJQerWyy4tRJZnDv+XP30ryd8
cZEiOHdluoQIPG2eexnWGHj2tIVW4TqaB8u1bvJqUvdYAdu5FxeNsdfZCS+wzk+xjUfchKHmwGAq
MVkfdbNZbumbthcZWfFlMzcoDFvsG0LX0fZdpiKGw5BAIdY2qmE71MrFUcBlM92NS6PvaznivN7C
FOtOj7R6qJklkaTOcFiqufwiC0xlBhkbW4cca2dHjoG5ciw1r1J0S0Q3Y26KPy8q1hbr9CzWrvqh
fS86hMlJ3+q7sBghSeoF+5IgtSxUO5bjU2md7m2zwm8z6frT1DAtIRvT0WNwFZ7Ew3w1T9r0aA7a
eDDNurnr2ik+aHTHEMoIHRJUTjtpIKbXaNaeKAd3F3M0Rg8hZX5fK0ebw7nV7OypD46IXT8gUAp2
lgUyPzLKc7+YzHEMsz65jnOzvEy0prnDKgBPdDLaL4iGAigq9KT3dVQ90sBudvE09g+hY/e3qAEn
NMqoqUTNucqOxj0Dy6KTXiRy6+Q6mKKWD0cryb6FyxCXnuAPr0teXIVLzh9x5OKZVhtvJqBxBsIy
79JAtbjVqLkfImmNxx5V9dUU4ZQgE2mdDGeojkMTIyoOstMgm3azWF23hixzW67HJ4MRQZvaZDBZ
zzyii4nRaVdhGQV7pZnyMFVl820OhmYrWlUfmZ4SbFqZ9wd36R7pmcxbM5byrmaSDlP4oktEMcVB
WLM6GUvgfMl0fFM9PXdtxtQBpvpGAFLNEVV/X2ErfT/Cyn2RcTxlWEbU4Z7csziWdqfeiwiKSAsD
R0c2q/DIxl+++GRk5m2pJURETZd3HFjQ9rdRvbP0CmsLmWe3g61/oNtqHxQ83deG6pCPgkjtYp1T
6pwq52I0CvXZnW1zg8CcGX7m9F1DacU+oxrJf68LksC3XE1ZyE4N5rkFifpv9s6kN3Ily9J/pdDr
YoKk0Tgsqhd0p4+aPDSFYkNICgXn2Tj++v4Y8Qr9QoWM7Nw3kHjI1FO6y52kmd17z/nOvZ7ZOnUU
7kX+qfdfFE9uEI8tGTZd5W7a0uiDJoxI4Ktq7VoR1+Y3a7QfgJRK3RC0wy7OnLOMN1qKmXtXLsK5
rAmsVyZDih/jEonuqtfjFJYON4Ho6QCRRNDDKGoJvqhBWhM1FhNARfiH7bLtRF97N2qN6C5px36o
fRDgoa1hC9KI7cU9LnHCr9F2eRuSrOIT2+6E1LCCkAihrxcc+eE9YlbSOafj2Nsh1WJGYNmNa2td
8UHv0A5fTbJGMwpUIgi+qc7AU740Ojdv6e2mdRKWFepb3hQkM3ljesC+ldxB6iHI045z3Jll7u4x
RAkCER1hZzAG2mhXlmOKxwzmxBelcRXKLCTWziPAq21lbft1Mc07qTpyNJc+h4K0kkQc8l9nopp8
a+j6eKNc0R4ZFAxHTZuTqyWWxVPZT/gd89qp3tcoIszJVRxvpqSqtoSuOTsgV48liiAM0ZpDbhOz
oFZm6bVGA/KVGa54BPo1agFZaf2uxZd3yscl85CELi6Pvjc/E4pSHYoqK3bEssqPlDpwY5uJto8W
5xUtEae4yDEu7pB7J7ewFZjoimWDF+S2SXunJwAxicHeu07J8QxqS5fZ90SN0w+hue9hR9Hcd3NK
OgZUo/PYyOJrSH7Qfcm5JoJIkTqXzhzErlkXLV0zG4BWfZjvcjVKda4Bz3rbKWrNe2A4jP1TSBTp
fhGluMYtEX+bJu/eKGJG2px+d3bckywwx+ldk2ojvk0SmGuIDYhZVgJSuoURU3ybBqu4TlLbPCwk
+VyLmeQORzbJPo+d/FDFg0lqYev2D25iT1ckJ6hNrC00BQxNDkeXMhjie4Mla1neNC+WvhoM05eE
9H5VzpxsnHAgv0pk1QSAxCSV1CcTQs4H1SXk9TS5Jy724upfe9EMIEbAE5AWEg328+g21vtS6N0j
OyOJbWpacr7APruJS/zp4SSMY2qnxkNM/Xq9sn2eiipMYb3OlMNRX02Pg6k3B2cq1q0cF1lQznAy
5ijvrgHp6teFUZAPw0t4yHpq/WohivSBer4BfyDorBLOallbY+EcAxA7fkTAEF1buAqW3SI0dT8Y
o7lXsoXRky3TRKShB5nkW2QP8BsyTJrjx1SU7hf+0ucWjqifVuGYwYeuE8N8czG7y2s8IO18Cw9n
ip6BUxvmbdobg0tjwYat6Hu6GPsHo6iS+hrDeGhCBXFFt42jHroPxxTeBQdjlaXDySsa9vO+nTR5
bWAK64KoQIi7KXI0FicrGh1GWIO3DoBhzkcHVw55gKaRXo2R55upS8JDaxRH4nTYkKkLNmnXPPO5
6iAaBxBCNU8UDAI9JKq0qY+FGJsrbaXsjL18W62B14DrvUvXWOmZ5jkNucLDIj6OoBh66TAfsAh+
MYB5KEOLtrJOz7EEcOrEeX1QxJAdbSeyj1IWL0hCLj0yri3OVB3szvBCIw+2JE81nY5c22tytA8Y
QNMfPKDiPmLpxn8xmi8QJeNHyMLZyRuNcJ84jX3NYmpz5JakvWlCT147u8nPUziIV722HHUz6tX0
DuHDWQ5Wq80xpdI0GsdhphzcGrndpjec4u1vEo3YchoHo9A2Vgqx5NYgSTF/LpJ5+ogM7KQbUCtu
figMe2iOcR7yl8HxMQ/NMDrfEMsVZSCskPmqVSS9ftRFvsqlGTSvuQd8HxgpKGGXwqjB4o8z09g8
AyrNwc6umoMu3FoEroOygtqLpN9r0irc/tinnDJO5iTH7nYma256JYoiNIOYxMd37AhCkQZewX3r
BFsP7UincK/6cnbiV0cVlnZNXrdTXDRn4KtzowhPa9YLlnNpx9NpAZ8JutzQJ4YidRI6W2uqReNL
0UfOJQ9DA/nO2NXRxZC5E15bQwu3BrBNTBNvSUYZaHyoDwhKZXXjUvrZGzfTFrnrh6ULD1mauxZm
SY2rrUEbuorBUNg+gzWHfWCBhnJYMIMQtAMS/UAK5ZNMuvxEXoFHRmEf7pLU029r+Ny7Zgmtgxmm
7TsxyvG3Hiqu7yy5/ayRJhHUMPP3oUYjj/4fG6ZjwqdqTMcrCSuc8rd5gI1I2r3ID5aem2f4SV7Q
6PbXvJUDd77uFKe47bQT7fIJPhmKgkzLHNLj+L9FkI/eBrMoCGjhWPBeYHJnbAzVLWCKswaL4ts8
aLJV3+d8qU4YksO3mg4Ka6CshbfN9MXazUZdEvbn6s28KRVUgYBoDytIdVHvNX2ZdzZ9EOLOgSXs
EZSqSxEiaZmNaNg7GoF/s14uAbnyxs6J1BOt0nnn5LYRIAFpz0PV8eQtpXnlkrJ0HRHUALalbt2v
qGK7YDF19Qa8sz/nOvHSJEGwdIAx+a7Vqj3H9Gi+IEcy6Ek3UObCmS6qb7DbkFXV5+mG7GcYR5ag
fueBX2V3fCkLHdLGDC9iRhjMRIE0WwvOB+V1dnRi+vdBmFnelVJzug1RdNxXc5Q90kHNjiXNSmsL
HLE/yrABWdibxnGe1xZwP4XneKzGLdaw7KBItvFlpOBMAbcmON11w0MYNvVLmpB5yVR/KHvvVu/y
Up2UpknJQVJG00mTonZu6wZI+D4zGB1QE+eVp341N/9/x5ExGt3AP4zR1Gs+/9ZyXH//V8vRcJl6
4eWmf4hR5tdA7NcUzf4HXGJkSg7yd13icqJN+VfH0XL+gS7ORGxj4EiiY0yf8K+OI1M5agHkpdge
8eUh8/t3Oo68xd+0RTjcmd/R1FwFIbo0nc9SiQpEC1521/TjRI3n1NFfbTYTaG2mOCxmSjUvjfhf
+HeYWn9+29VxAVPXAnTLnWt+NnebVkEOtaF05iicjh/r0U3LI2Oz2tl6xAj222HoUvuqCue6vkkB
Cju3yxiCauSYUjbntGR5OTHxovwQQ+uKIOwcRlMcBRICh8ORYwzf7XcjAp+6JWYc4W/Vxl61S3Nn
1l/cvNLFofbapj7pXVJUWynSugycZiARLctCcSbCiTUkrc36OYIN+x25kMCE1wHQiZANNT70iOHr
kJHmuhvhe5gbE0xUe0fsXn1vE7kbboexpvXBXFMBqezYIY/54llfpdYv0V5zbfRoKcLadfaBflEE
HbOBaVOmHJlI77DZEdGsaizs3pxR/kzZnMyc0drEOcdEeQH/UU7eMlFpW2s8KoI7ii+dl4DFq6LB
2xdG31/S2DBuzSgiD08HPPBSFPqt1kxxt9WWaLxmWlfuoFwOsFLE6HwtyqKzqDY6q7oLR6cqdjnh
Utp9JwTeDDWSt3mlL6EO5tWmubc3YBO/EGdgP09MMAJQZ8BuZF3UL26Ne0Qv3fGt76B++lJmbrgN
E/pzQTWucznDmc3iTa/IqgysBnkJKb0xwy4MtwbiYmyexkFfz4k++R/ettcKNBVJo8P6Wqigo01o
inu6KY7cCeypZNvZkQoYFymiaMacbVvLAJzeJfM8DPcd5Pn1V4rmhTxKyjpyqsEpdQJ1WTQ5y4kl
tLrJuk6zTm5VJA+OVRH/lkbdSOhTF6bvOlAUDqtJI+HKaaSV7ieB9g4CwmIxIZ4LaL77ZTBzIjYX
gvnC2zbVhvE79d1kCGBLTVou4KwWvT7NUE2rnbI6NLB9Q376XaFX9YuOIxzarmZx7QcLUSF2utxM
Viohtd8tb82usGvDsKRP4nhhe5d1hsjuoDmqbB/O64R4Y8IpT/dKCe4vg4lyd5lwzEUEwxAvxUR6
NE0x3jGvK9PHAmhafiW57bkLCZfmt0H/dfB+/L9+6C5GMhwmwkAzupMerwzvx3EgYJOqBScyZxyM
RcigaTws28QrI3axLHTsb1akRfN2jgq729Vgk7Xnlghpe7/EA3ezSJb6ZeDoIAKtGfEVz5T+KZjt
NcQ+qmv3UpJaxpY7dE33MsvJAh1ncybmSalgBbqOmgJQOHjNS+q6FnJJq/Q9sYdG9kingEdFr4lN
3BBFmKdPjoLIfDfaBNQ9gAbiEEAKEeuG6lxuyNTzkoT5ZNo9AFbTkmND8CcskxnF7zszvRQey0Qb
b186TfmhOi35Qf8S4rJZ1fIlLsHjUh2Sy82x+ZSxw+60aCGdNrUybzfKznqImsS5qXpDv6ZbdqAF
7yNyB1Bpmmu7PwVtMdN8N5w90LVjbvbErUQh8wzD7skpkY9iRmYvI66VIqGN+j/aqKF37ryogp0s
dQ1Bt5voPtk701lkRvg0gBtrg8zUEudim+VDKYofDVUZjJ5kkns9xx7ZL0PpUaWSvzMn4iZmNYaD
6VnjfWmwEuYIdb6bHLz8bFqjh6vigL6WfmIkn4cUwlRZxhZBTsZT7VYfBRf62mkUXWzLABYydvu5
QX7klKQBquIWdZcbmGqMt3qo3WspTvqxc+att14Zb26wFMOiaSHNNtr0OCZqXys93nVxEpMSPjrX
FPUE+A7Dvm9Dn16JEUBZTCi4qhunLFlZkW3Va1MyufHS+MktRJBYIHRzjo+BUxGNmKVJ/dWIDBCb
2VNpzWcEZTajg+jUL+7e1uPmpOx229qZdZy9ZkfD6WoxKVEtamFEt8sZvjMiEmMp9laIfrMR6ixU
zgLWp1/YvcD+VTyukVWcIGjfMXJxdyxT8nlx5geR265PMlbzw+n6g0Qe4lMDoX8avtULkui2pLwG
uqvQYNo0TLOR0DmPvlzUi32f2GRruStPaRuZ4jtStyPFLIYZQq4w6MwvHHxVvIHS65fxSFbpoJe7
2tCuzDR6EB6yf8kxvvXwMi4Timg/dIvG2s4Jg7oNU6F+pw/CvTS6p0lfqObaiuxTlJXeTR/Ki14P
4yYGdEokdP88DM5FT2n/IN+4gut1GNZIbKJ3b4hSZKmemEREVrqP6jkNRGbOR/ogX1k6iTGR2Q4d
RTNdJCnGGw2C/1GrvbcUj93og/NLQZ8PNlIPnbXQ5zkaL547GTCEXQgLY34x2kUjU1rpDcihTg2b
yZ3L11EtP1moTkHm+ES5nywyRDLWDE1Q2/m4H4xSohSw08dZD0cc61MEwMpoxwTMOy1IpvDQWRMM
qDQJ+oSpJbnspzacaqDHjvHqNUX0zdPq2t7YDulLATnXV6wS822LYGULzsj96rgl7YclK1/jsGuN
XREDheyLNFPBDGu1JydrywwmO0R2FgI8TEWdBn1jug9d3ZM5FqcAgKAhWlrAFKYKQvaGa0QTsHiA
TCNgoLH1MsXKOLR6zGDHNpugqlC0ZJwU2RKyYUANONu3zIxeddnkgRtplvDxWeYApIyost8IiVbG
lQdcJ/HdPopwS3MwAAtJe31fQ0T0R9Xbm2jB29gQN/bDw3W29aoKjU81a8mzdGvkE9SehCTTsAdg
a0hgvVnYmEnAcNUetp0dxjEIzZyxCJfRfdZpIdwUSTT2m9JETLIr9Uy/RODuGLbqJR/aHENtG6Wd
dlMsMfVkiKp93w9ACTvau7eFZnT7EO3Wm6cP2WHRCRF3M6YcnhOJoO0UPhaQa/nGnmjhmhPpamQc
0v6jqm04TXiIM2tJcPPcL2Jrd1rWXBsmgcE5nPYG8VNHIddmzX1DrtnB5KfMi1AMk383oXs0uowd
PoqGd/ys8150qfG1qQ2Rs/rl+bIprSluUBf38QEGJxS13h6CjDE0M7dB84B1NYn+xCx733gSwVHR
qENotcVRL/QJ+KHG8sJYWW5kNBIImzbOKTKL6t6dnOckb/VthwE49/WhOyBPKW8S3OOot+w9Ew9j
LyOcq6SkacYDJCIzYDsFMhACsl6aiUhswxCXhASIg8VaeVCNmR7JZc93IYd0Vj7olTVb39lptHYP
eg0sqMiHo2Kk4osksy8D5+pL3/Y0NNEKnJWUPyagqcca/BoUY3dA+JT3kMzTwqk836siuuAZ6Geb
LK+b2EzyYqvRL9aDKCyK98btuiJIu6E8uqB6b5bJ2/VVG+6drGXaHS99x6MtVObQVW/XwHI7DfeG
hlfJJdL7bc67+Kvedi3FiVfnR/ypXnhwBuIwsN25vqfhiFtauzp3NI02E7kAH2yfneG7So1o96aW
MRkFBHoPbyPGEfnqLMcLSw/wffYbuY8ZwnDGjdv+sMCi3+NV7l18kEmLoI9eQkZr9BQCI96lCIIf
lRDagKRImxkc6OkZ16baFeYoXjyKmurDqkJQWaayvf482Iu6zTpvfKp1PB+7urDt1idDtB78GYj6
vTs07rVosaJZfT58oXrUkSoQa73XQ3qTsTsxSOvynmV6JpGcZHq9mx7wiMJId3s3/mEXOrd0Wszm
N3r4csMYNMo2+uyByrXaetyBdSYTYRh1b1+X63zHnujbQxDOYCMP81s9mnW687IYvVlrm9OtPWqu
OGXEJLTMcyVgugnJmnNGdXbJad6spESvgjw1tM4pxsP6gPiGeBZ44qc+E9OpxNbtM11KA9SO73Wj
jGa7KGO4kpWnrbnrcXOBpzmeUqxrvkdad2AmiiG2nqG2zqPR2C1WF2YbMbCoI7IkaQeZcTpvYExE
VkBSbBjdxlz+yB9rRqtzSknuSzPOIFw3RbI3e8fchtyZB+HI1w4o+JfEVnm2G0dmPVuOXaQTqDpH
/VBqR8VKfdXHjGeAsD2FZH6cWdWNs1ss8mZIWsNvV7OlR7jIDpYCnUBW8VuiUZ3AdBONPT9KHhGd
lRuHaUVQzdDvBsppkGAoJVySPJ7Rs3ZXU4s4UiNbeV/CTUxF3hz1WWRXNIbLx3Zqut1ST0kA07/b
a1YJJN00mTuxBtVbQIgNrSbGkispd7zOlMkWPXt6FVRJwqF+4W7ukU+WVjN9WQbyeWSpc8RIqiYm
o4iQ6v4sKR4D8gyGrSACB54hm/1+MpvhqJdIWq9QA2m7tbNxcktbIUWxbe3QkDuxE205oZDg7XlT
UrX9mgAm0nj6Sj7ZnWttwpIaO414anupTDZx2vRUkIQohzkfOFMM/MLJtncF+uLrvCmdpyiclx8p
yszWV7q+3BZ6e0ux2Hmbhr828PLB2uhgR0HlNhpEdYXmCWUDx0LNVpV+dt0yZcNxLa4WRKI2aZcv
qk3lFp2f7e3zUcvubKdiPEUsPP0yzOssYJH00Eo6wohPfT5WpLQ7EwkqTao2Y5gn35tqmYOiZ+4/
x4nV7sZCi9WOnAMxwGA21xuSkvI8OiOR3jVl5JWGsPaI1iX0kVYxdq145FeH3Js99/J+HucFtARS
e1/vu9Afkt6aA31OmT9FFBMJOXuAn4O00rMt0proWURZ8yLzSPmoIMQXQ/RNIEnYOJquk5zKWhfc
kF1ePPRjx4iHnEgL4VJWeT8kS9ED6o2PIprYdYeI825sdsSgcuU9ScBQaD7PkdvC1U5r8d7izdwK
xQbHMSCn1pxijGe4VetzvJjZsWuJjgH3gk80I1g2aBriJjRkLbgKOgXFbLLiTYY7YGsqaPdWS0it
Jvvumc0NfdPYipt+mdSBKIoKJg33jLlBzJvfe2mUXeeocx8KeyZAfp7IpK3Vwrfvnh0uy4lmd7Zr
xDwZAaZj1LQ2azwbhZ6l33PAr7sh7xPxPtPOf80LjaD2aHbeEjVPp5qo8LUVXh311ktk4AD3MJhY
ZjgVkiIaL6oN0ZgwByyI8xgMeb84hF4ealOVz2rgom+QRYurMSNC1adyTij4OEydsxlvxW7JFZTb
PkuyvdkQXrGZVZZcUpPyh66vaX/LSWlH8zoVRbw1l5pcIH9OVX5wzIwGdq46522sXWZMGdmtMI3n
ZRKETcTla17OzauuFcvjpPcLDFxEYC2PEedSvj1GVNdoAGa8pWh1rHOWzSPgezd+ju2fs09Fr/3Q
cuL8weGs40Z1YhjBWqIl1wzLo34rJI/YJArjhU6UzvBQjtHZQU/33BTOA/s3UzV97KrvYw/YDeKY
x8RsyebulW62eRrjckWC/exlyXzgvxd6Xb6zLwzxcdQ054IZYKgBsNrtY4IkiW5VLFC3N7RXDgTi
LCC3k3o4ae7SBLGhjw8Jk3T0jRJ1gu4Z8XNfu/kpzY3C2EAJiF6RY9NEkOhlqZHCQaOvgDld5Mde
uOXzYJuF3MWLQSdNUw5dgGzGqgi0pUNC7ymRx9spIcJl27Co05KI8buToGIk3yYrZ4Np+2qFe6Ga
Z/8vYpNOfyuN+oSQXsG+HeP2fQ2AuWVQwlHDyPL6RWHKOZc4bUZKhzQjlJ6qjRepYdcg5YgaQluZ
5Vuc7AEUB1ZXWI+u0S0bdiZ+jWeSUcLgDQvPEFKPYt2x+Dkj7/WDrn0SMynEEbrdKYrI7PA9Ztj5
MQklgeCEKbTs1isMudfrDeQjYznknYnLYEMbsK5uiyjlywBTs+gzoGJ7Kc65x5DO9Ot5pMUknFpb
diRwrLEPExlWhO6s8dOzN9UvpSX5rpja8BLQPfinkRZmcaY/rVePwiw706XcFfljCziFVGFVu4oJ
Z88upKU58yCwzY3IrjsMps1bUTq0W4pwNV/+atvQq+JLQlNC26cv2iS/ilMtQUrROGGFWFUgxtBH
TZ82tuzT6QKUtX5hnsELQAnia/rVxxE15+WzpsWy242dzjWw64gPZ4uJ3/GqNXSlk5Fh72e5NLS3
Rljhy4FMFD4Sui9eX3Gd6LLWdVndkonC9aepZhRnvAtF94Krmp9EJHtUj7qJJ+LCcondC/meBVnF
arlWjKr5pMU8WanczAgGshuDpae4Gvqsf+bg36mn0p7C9tFg5FPvxsqp1g0Nie6+BwbXbFq35tUK
DLdAX8dK5jeYwfir4KP19pGWn9ZAJsbFwZaO5C9tO1aUgb9hYoYXVx49LEGLDo9caG1GDb8BjLaK
jzjlgKYY0vUjvPG6jfZJLxHZdVZxpdmz8tt2sp6SyUXR1rvpoZDGDhD+UjxY4TDa/n/qZlzSWrOk
X6mQAXepz+HCZpd29S0JEshp3KqTL38botz98rb9xz/NeATS4cIwcwFMY2wHxml9stulY2R6eiK4
a03R3JaTSJixF4O9igWcNtkJoy/UvzCPrqbFv09EeC+dUFWcSyAsmcB8hnxxmAYexuHJt0l4eqFT
N+ibkLvho6W825r9Ik/W3DWN7w4as9W8JylmN9NkYfyfNZd8LEAFegOatNQse0Ku9WI3ozP41hBz
QXoP+jwGoUvNZj8rUZYULoqsNAj6905jxDvPaIwTxFGj3Xp22v4r1B1zqM8fD5ygjQsL0zECzE/f
6aKZtcH2gROQLib3dtUeoziD8iDkdNeO1ngtHBB1KXrMh3/zanqGELqAbGyBrGXs9Lu0veFRGxKy
6fwhNTlYZrl9pEMcf8SSnELfY9r0r/AonxzY3EC41gzXw7XOEdVAUf/7W7Zl0oGyoY3UFnl4s1gD
thepeaeJABdkZqHnXpER4dyi76lPpdt6Pr16qIt6j/Rrp6kKFHIcC4jYf/4qPrtAMCAYtI6Z7zEZ
dM3P6N6yIUWgYUP3c3CVdy7Z83dp3HJcbPWUs8Gf32y9ov/XN7p+CRBD9dUbu1KUeZ5+/xLILLIr
9NDkPXmg2ECx14K0senfBJwwqcThjsvdoB+qA6NxV2vD++uXpIyIbzX+cx6WNOWZqng4sZVyntUS
clWQVfUbWhnsDX/+WJ9vZN4ONiTAEqah9Py9dcT4t7crZyMpWY8qv/658WDiYc4wzzSB9m6YsegD
b1ubUGwMNJEXzljbP/8BoAY/fbMG9xQDXNOSjE/tX//+b39CMprJlDED8jnfN/1z3OWLFqSWpWym
jVp0y5nDGgKti2omA+jiX0AD4f+S+ABp6DmIKre0g+mYKAaIN10UV5h7SwcVEjEkNnYKN03STaiE
BQwQEQ9NNsX6sWmiMaHGWMzlMIl0JMFQWyWmIUs0yWo6Pv4DEhtA9bJXrP2/RjByUGy0zAzWM6gl
GCeZqiA0teR0m24Kbeq+uaQ5JWdY7Il5w9DBrrca8VUzfHWlq7t8nLiIXjcZ1SO1BRsqUxomgU06
semqQeeFcQbyzXd9CJ8Orfa69Y4h/6wGBEyI40N5bsAUXyJv5qcNtm2SU0ZBAoHFimfsR12uO3Ea
cxowh4I/ntjhZK8EFn6mpCJ6jWo0cghhDPdUoFBJt5Zy+itYod4Psp7YKvmOE84AoFGaU6/sMHwu
PWSqfouP+Wlp1XJxtFmxmZpYP3yZh0ygTDrv+VXS1mzoOUSU/Eq52rQc0GzN/QcECk7RlRf32v2U
ilAd5wqK4b4DokhzohapsUX2kxS7Sri8jkjoJAXm0pSzb3kcqbD5xZyiUOzyRdGnSfYaxogVpSt5
4bCLNDDrYJoJcyK1mtndz/OIbDIvOU2VpU27RKwK866cJh0VyKgX58kZCR5XSUP7uvfmugmGn6/Q
JxZv0jOLSbdI+RsCIqIk8Q7M8X5+CQ4f2mHk3XLTEBlxtXDGhxteDHF3RyBU/QJRXTGnqaeQTjNW
gASQz7MpWu6aVGeuMWtjcxMqVRZBWAMxqkPNfV0VcR2JJWwrZTrfGLZFAZl36aydfp3SJmyJFRd2
sHytGYqtRWfzh1Fl5gUZDEobNOWW3JLxs+QnyqbyX217nwQHwMxYKjhCeSujh0RfXMl/Xy08mA+1
MLCLJMSKTJuI+eGFz8g65Vqg6jZGE98QVsIl+PMi8XnxNWwHzpnu8P7AwMzPpwlzpD4M3ZHZdo5i
Em87reVtRXV79+f3+Xxq+emE5rwERY63dJ1PqyGjpxjKJ42Q0nLTszA45vPwrhPevGxfQCkOf6Es
fgtL//vhbF3O/76toFughWbwxi7ZQug5fv9G6eRaJHhWrW8JzXmKPaP4QLzVNoc49eQaIORQKucL
pLlzuBjVV6Itwh9//tCft1EDVzqqBezmK8MTnsvvf8LIU4ROmuHrEife7TSHY72NJvHhzS0P9Z/f
63/cQLyXxG2+cgfBgH0GpsZ9VFqt5Sz+tFTZm5Rh0vhWnPMDb6gQsrXu9P2XuuHff18b9pptragh
6D+/f8bFm02tLMgA1Ed3uqtmiiMaeM4FayOyEiHn70U0c2f9+V15ID9dXlNf8cEOXCnBiRjE9u/v
y16ETSg0Ro4kKr/V9a47zZbeou4ja6cOiEa0vydONv2QSWV8lyQwwNlK3e61i0WiAg1t5nezSlsz
QC4izxmDvXlbh15+cYpBPK4W7ytvoumIhn1InzzGwa9FgjBvW4WuS/VL040dcJjpLyZJjQIuGgaM
n+6qmsH4eCKpXeLDGr35VcgBoyLOuya9YtFk8gPy7G2EQdnsF8OcjsgjSvduMvD9M+Jro+QrnsBC
oe+2GlxBvq05hdg7P8venv1aI9o9pBDXB1R5R0Wrqv/wTDyFfhe6Cx7rarEcplzloB3QvLCYxhYO
Hr/tUbUyLF7Ld6+t+Xn5s+ejCY77iLAZB99Zw8wrRHmdlDe6qsIvxBMazFWXUenFCfNC6gadq2oE
POT7UYqaUO59q4wrk/3MW+4ikIwoO1wLvchS8045Y7/rZoCVvUsWi/UFV4J22zGhv0equP5xETY2
MpaW76kq18ZXgoy0k4Xig6CUoRU8s3dDxJn2MluzZEWJtMYohx95LmSJMGSI2I9nVydww0GYdtXJ
lEayzAgEJVSutw5VXc40Homjek7i1aIwF713mPCCfO3qZHySLhv+1tVsWZ+0Sshz2ZLUQyJB6iZB
6bndvk3XW1shiDswP3btDSZTdqY5tZS1cadxaM8dJsCtV4/y/GupljTtWh6MUMuufvVqUispu5c6
HtdL5bls1XWUcEz69fsMaNzorCeQKa4IE3OtK8zp2ddJVoRUuvaENHtePBt8W6e9aIxNHiyULjR1
QBss31CmZGfc91VBY1JraGZz+iTa1ZO7EdCp2gGEDouNviBFviY5FjNDW6iuCdBhFBgPxm4Ghz3Z
lrGVaGzQVQvJzfxLgbK0M39yWaqo3tuFSyMZGC5eOMgVse63PCPIcn9e3LRNViSn3VbEls/TtP/z
k/8/n3vJqdb4iU2yDfSJvz/3JZI4kG1p40cezQ8it0kDvVSqXsq3n2/0b4lFH6qC/3ymG/3GQfqn
tKT1jd6rmgNRFKvuf/98keij2r6q19/+R4DLX82X/qOdv3x0BGX9tz97/c3/13/5Hx8/X+Vhrj/+
63+9Vz1Z6bwaqcW/s4xWMto/V4meXovX5P31N53o+v/4pRPVHPsfPLR0HjwqVgtSKf/ql1BUc9x/
iLXOYCX+qRNdMbt/KUWRl0oTgSktHRCHXDtONmuHIqbmQkQqVngLqlMAgQ4V2X9/9rtfOzlf2z/d
7ynWf9sSJCzclfcCtRWAPRgv49N2a6pMrRbqdLcYejP4NuXPq5ugg/ZHy7IYAFXlGokNWfxLZeg8
N0ZXMlhaMlyaDClnIsItfSBpGXs4YxddMyzUOvESXoN7cK6ULgkzL2h6LMEkoJPAVNQOJPMyhkYb
Nj+WnrdQINVNb+LtHLLnWjlRGcD1PMVhXHyZQUeTGKUcm2No5KLUHmU+MdwlXz3f5OE0k26KeT0K
Fk5QWDsiKZ6KFuMJCYGWuKIYr76CX/OQioc0meifhLdIRRFcldlgyb1m9166b6Dw3XWcwbEpigJI
kauBzI49BPzINhH2bYpmJJMw6WYHk+j/oe7MluO20mz9Kv0CqMA83JwLTDlwpiSS4g2CpKiNed7Y
AJ7+fNlVfcJSd9nhuz6OsMO2bCUzE9j4h7W+pfm3bB2rNV5M42KdYKqKirFZvxEXqx9Rq9WXM8Oo
TvxjI1OTxvaZdY/57nH5QX3RveJNmu6owsGsSL1wBGPlZJZoHBJjlzpWW81+ZiHdFMeLyeudsEls
PUo5jNG9lgwtnVUA8aOScj71Ojd7x5HNDpuAvOoloPBQJ2p2Iwt3mfPl4IEtX3pv0vZwy6mJsDLp
E10ekM4t9GaDzDjAPNprsJaLEWZMoe0Uh6efjNbovXWa6bdhowEsMBsr/8hIjfbDzu2zO1MhqGQE
bo5WnO/B/GoMpI6EO9Qurh3wXfv1oqryBWXshUO1+EtcGMTdRXk3O9j/F614HVmTV6HWIKmLaEys
z2WQaxFRgcOvYy9bphPGvZcFqjuGH6ptnLGco+GKdKRN7bkiMHfU6Emx4eZI/zO52A/IGFf4oHOu
mOzZaha8wL7+VaDVr8Xq5e5BxcufDncqA4PfcxlIyHUve5wiZSkNwIEvkfW0bV5iEf9q7vVrac5L
cXvqngeTG9kP3cBvkBHWYDV2Sq+E4zDcg7m5sGSUFvnOiK4oD3jmDMVy3fO390apq3/Ku//Wwf6n
9Lo/Htz/5275HGc5fsKF66f/SGX74w39Zfv7M+F/42mvc9T++9P+8La//ccXvP39Lwf+5X/654EP
RItO1PU51Jlwc3BzxfzzvOdX6GYIbPJtlyYLNML/O+4t4x8o/i9PCI8uFuwzv/Sv455fMk0G0Xz5
bN0NpPV/57j/zzyhP/Z33MQAem3DpRb4TzT5b4XANINK6LFITk49I3LQvPZ2sQS7FAwsloepJEN2
jVQ3AFtBdL3iX/EgGo9jJ9GOGvlgiWiqTOtmWszqyhnIH08NBg2QgSz4QBJo191kbV065q0YE7Vm
ZFX31d7E0D40Clhszqes1giSB3XnlId2wv6CNdUQx9mULMO9FqRjve1Tl/792uTfFh6/Xr7/v2Ea
L6i2f3/Rnt/63/CMl//+X0YWx/oHRxhbkf+6TjFu/OOC2tSBDVApXi7g//KvOFQlls4V7DPzZ/hM
rfCvy9TU/0GRw8BWR6LKhUrn+VsV8mdVCdFiv1QlHr8/4McLZvWSdcN1/3vBSiUgCRRt77kvcLLh
HA0xX+AsJ4o77VZQT96KkkjO6psfqFtCc7PtMH63kZLXjnsqFPwrXC9IBXVPfvYrKjeCx8MJullT
pOz299vVal+nmf+xeAjM7Kg2dL4mCwzy7rQmRnyLCVd3MjIJPC7QRrWh55RvdulqePK0IlGCNQ4j
ZCPsG+LkJyaUwChyxPNRJor6BbLjHsNN+CG2rSFrcQQ9Iu4mMV8VZfcx76OeNptWE0TqCQwOX0yd
GCSZY+ifx4AIFWU++932YZuNfQwqL7/V6rxOpm6pnxnKNTcW0/9jOc6H6r68h/V3nAOBBfha2GPs
Q0YJ9ivSeh+1GhG0p4YelYlBtGa1askuxMugGySaMSwLm4+gY3yozlZ9gEKyEUgeEPJLSONObvVm
f8iq7VG9OljnJuK5VwuPhdO2YQYcEjodqzKMj6UTKtrkVblxN2iRa36UZHstEb5Lq0WcTNg1c3WC
/abOOLZGbUnqDutnD57iTqDDi3F22i/aqL01OEyjVs1mYqmWulLs5SGwmh8lAAEIkkgh55FoRGRy
4mDqK4o68A8snnsUWnv3scjVj3cG8MnFgnGetqGOV5fV3mg7Ku5RNYQ6A+2bRk0KryEOhMAYYZ8w
bfg612N5x5rIO+wrMcLUuPl1gRUpNubqRQxqij2tfl9qmCDYPvF6UHAw0i5lSrhE/TJjR0mY49R5
Qg5XlXa+s0aWm7Filq0diw0pvEV/e6/PmY8GfrOvWluJ71CgvGTdLtjNorXmqN06PWZ3L1/zoSxT
x4ba7hW2i5gTVp1eo1GwWh2Rsdi6MzAp74QqiUnNMhHMPfioa5E1R1Jt9jUDDz/MVrAeuYmfpcCO
H9Lyst2Aho8Q21uSohxaBvbjsPwUPem6CFkQ4e9B8zbvnplUMHaBa8C58b20MNJ0UcRXG9WexeDX
rLtxmV1+D75aX4M7SPYvWqGd54mxq/oWJxz6uKzJU7tbrGOdYQ+ebbLLDXS5L3VuDCEr+yCS+jwd
LKLCr+TEqsQtfQdS/SZRwFLCRdDtq1RWth627l4nS75COb+IGHw6iVNumqT9asUawkQRyQzA5LQG
yGW1pTeizWpIARYw76qlFLEnlm8tgoCoWKwnV1N5OBvBdmbCWoTj6j6juDMOa2cQqesVPz1bTPG8
IHFWDvG8mtzu2rGnzddEkQRjY9/mHjeSTXZ1LASs+GEHGMSAlREYeKTD1mmIMMduuKm7mkzhgIGZ
I1EHF8baJOaSGQn7chnmaNLObccqc2QHEI5C7MnWqCqUwPDoVGjNNsHszG2KN6U5QYhMujsL3m5Y
aeOW+vrYYh1G4dvI/Ts1K9temAyxvux5rK0jexqFTp0Mwi4Z+8k7Ymly06E08/APj5Z/dZh/nCD/
Tyf3JQiBiAKHKsO5/Pof1mcaTJ1BISO8Z2p/1WD6c3CV670fI+D9djFzRZ2Rnf78Nc1fa2MeFw5P
sODCAr6U45RQv77oVjuN2ePRuye81ieoftVe8rzNTnk1kSPYD6/1sgHS31quymHeri21eghWunfw
qEYkN+97S6QZpxnBdNQ0ZlJauIG9WeapWTtfOEOLqJ2EOKvWQYQN7vzIEvhhQ3uOV4pgucHu9Mju
VvHAuCj4i7f3a5NxeXdEp+OsZIIFddj9fSkqTXsGQD/J+2Xjs2SSSfOpZx30KMP7W3mUvJSLX+cy
W2CzofNJ/vbtbYhRuLw9636syldWXem8L2dRZDRq6LBn6y/mUpfH+B/K0f/2cpfv9Q8XC50um132
NfeIDV/scnvR8ix2KrR9vPSfXyO/jcB4qcs2xaJoYTl/+RR/famSt8yrLeUDu7gHHmHPrTc9/vlL
/Lfv6deX8H7r0JxVFtrsyvLBKI1nWQanoNi+7ww6/t7LcClckl/ZyXu0gWyof3snmdtbIDOL+w1D
TlO+b+LJW/7ikjMuP+sfvxleJGC3RvoxTHnT+P1FFnsUCClscd/CHdWlDDf9vgwwHFy3+nJuPEnj
CX81e/rz9/bbOIreiNEEFR/9ESMzF/nBr2+u8PHe7ITE3a8CjNkMP/VmxPnGyUwovKlnEhxBC5dm
6fREMdSMcBVZr1jrZDhr3YupKzhxi9NFKH2dB5yvy2nT3c9VQP4pOj4wL5i9Q8tyLzEWwo19jQN5
QlpIfTkoqAoFT3vSHqqQSPeLe9dhWrQYc7jY056S3w6/0XTUX9x2XIqXN/brBw5HFLc2fxioHy4j
xD/eCki8Sl1oyFa8CmVK3RIvBsGgoCkq12O39hMoka0CmkVA6cyY8QCpzwD5lAcZ7wm5QGugtaVw
FMuwJIxxGP0sQZGyS/hwJsu9L2Xu8PzRPWBhcEZ0vSwiuRoQqtg226exW7Jrj2qM4lmZt3pRrtEk
sd2MSFhjSMn+lRhKD6+enDrz5Oj449raUJBF7PVeDhK6gVpxMOaW+LkOzF72ti/V+TLrTtBVUsSy
ikhhQWHeUFYFqnz8hmeNdPupmUTLoAdUZxR0uzpXzMRTa2rYSC35HLt+/71foRwsPRlhQCf4Hcw1
uC30vImxgaOJhFiI8NjRoM2xIXq2ciSKJWKBA3PP/Ga6jMoQdnd3Ptmcj16FjrFtJ//1ojiGDUWM
+DW4muEbArzhJrcbl6aX7hVGDWCLVtVpYeb2e8EFe/adVsYumYcHp/a9H7gXFegZT49Fr/QEuBHC
AN8QicWMAHUnz3xNWCod/Q2mBrDiqV2+kwJoE1hDJEGAGjSqt3w4jIX0Q1Pkj7rZvyAYx+IwrW6K
gZ2Jp1+uV+SCa8x4lsqJTWtd0m6o+aQyu79h7dAmM8QWTHN4SSh/LkDjPLjpanu/ZSrUpmjfyhAl
Jj/muA3HAS8u5kNvpnBDwUorI4/dQvarwdES5SwswIOBmkNbq3s3g10RslObVMp+7T8Q/8MLlKtZ
HgFIPmH4xy6NRDadLNanpoaFTwz+fDKaMrgyamlf48fTr0cXhlNVO/sZnxNQUzyNqbvUl3xx3Y8h
dmllqk29b3+W0rmhettC6EkIDvSqe0R9ZnPJSPsTg6VpJ7k/ys+p2V9an0T01R/VeYMNe71noKfr
JdgfOysYrmTTqp9C+u+oTsYIxrebTgGHgJX3a8oHrd2B7tgfKgXUzBdufjRaPIB+t1p3bI7A6fMo
vKOBcE+lN1nkisFLLCFNMokemC9jf4+CRjyhu1rSjelm1M1rjoLRa36ia0GL6yB5abBrJDmmiKuV
2+20G2N9BmRmR6LZ+lPb5ZeE990MXVZP6VTay6nl8n1cwYUV7DIn62FcFgyt0t8jQ3PIV8qWLKLC
75N6d+aUNQKLpWrywmlzZAQe4Q0MQ5vQSRTU2v10lPo28u81HH9a2RzoZcWnt6AcsTpABI7fMAOu
ZBbvxfDmbwhFWkd/6Ny9Zacl5hMK2O5WWyECwQJccB9uzrFimnWi0NuuR2St6YBt7mS4reA/dvXY
6OY9RsiPj3eTqgztfasZx3tNxDNFXQUDXpDNkGVqiFEPO+AqqutpES6EptJFFO7NW3EeJtuNZbad
MRG2LJLdb7Qit9pcQAnISGx2N19cV1ZPM4aLJhV8g0QUkCXcfvWVcwnWTMSKOF0OqkgWq/rBM+3L
bLmzxonZ2a+mWMcY4MM35W6wWtvMONlQbdN88su7vcizI4qay8IDAKVTeVriqjI/jUwmgKyB4alZ
ftzIDeNkDbQ8VpBb9FAzBW3CjAOIFerHhgY9Vtns39Ne2bGP2gDdNW6MYnKtmw2tw8nC44LcQpZH
ScRRomqMYHoGO8hvxyWuXScAnlusfeIrT4honDm8jFnT31i7Tle7v05Jf1nyjvk8RMLKvKjMN27N
JchPnTs0SV03fWo2okv1i1fS76vu3iBmO2kKUEGt27o3y+LsaT4MP/ayD66DUtPgzxFNqBdBFXZG
F5xll72gjHrdav27auFyu0WPUr4uGH2TYspKvP0wF11Gu0kIvZp9zseqrt7XrZmOa9t0D8RQLZ+A
iEmhsKRtRrorl69LP5RXnITDacYIduv1Rn8nOiYN7AyKwxYUj4b0IOPs9Rplm/bFUcZyJBDLSzvp
FCe6MJ3dBvMIiUDlgMlwTbQWkpK0tvIWqIYWKphM0Bi04HuxtWPSlaLBBb712CZX8d1YZy9xO+ic
mSnLe+VqflL0GctyHCnh7gh5uym2tGtv4yoZzFxjNsoelQ2M91X1rojqLpuOKPN58mUccZHjs4cg
ymN+MbbKQZrka4oTnkcCyuD1Qx+YX/iajmkFWfkX5q5AnJx6K2itMx1e8arfzvU98kHIfw3uo4+p
8fSv1U4nNZaDfWCS8Tjo3Z5a5rakRm6DacjVZ9tZKlQY5s9jScrwytgF+9qCrbwfAgxeHmOlMv8k
6Z6rGmBd6ODkOmp5a8a4ahYc3Fpxv3rWe1dM4oe5KC22pmy6872ye4eHj781d7UC9NDa33qlRUJB
69SHxlqm05abRqQZqrxaIT/x7VI6ABb8kKuNW38EZuHESNeqByBMEAEQMohDtRAjEvLwHgC4y+LQ
oLWmoF0gsF7ISWm3gKXsqA4Sr7XqaJp99nDB6B3qqStTVIkfdMgo8dbBPJesytTYGTddJ9513kTc
gHVocOOw5gvLbCRbK2gnHoqZ1X2xbWY2Q1Hz2G77boiczJ0fWkJYsDk4+q1RzPWVr4s8IYVu88Np
b4JQt2VvhF4z22ct90Q8rZ52j/0TRdSig+LAJxsKPAy3E9miB98Hu0aIqkhx2kyRZWUNpIKleFFU
m6cGJ1wKt4bf2jFf9Q3UtO6C6ByYoyUF7mQiorYtXJZcxcMC7QFozs/SzsY3qD2f6vKncsaYC2c+
59NM4MKo+cENHuO30mXOaeQIL2vfrI9Eb9WfTGwNSglwBywYPuwyf+uUpb0t6NpSaftEI1W6+XVz
Mz+STgu9oC63+RZ9AMNLXAIxgENxhMVBWPLsK+jkuR6pop9IbNm0aALgl0y492J/bKkwpmW7l7X+
JrquVBeJyrth7Z+2g/uyl8Y4szldtwgKZUG6d1skbsPoTrnLuwXCJ1x0xeGB86bBVit5SkJauXVr
Abpg43m7Ee3cxlrf+Ydgce+U2G5hZh9n3U5G+2kUL75g/GaQLKlxVIZqsdc7e4Ndnsn+J1u6z1HT
ZmYmkwjZtmB0N3PoSFgmUvbTPl0O0oytUxJMto6/zwUO7rsgh+1gHpKpVv3B7zH44/uwYzV6zZEc
4+qm4/i5ZVDchuulPcdao6foLbqoHfkimNPpVFSOAe98FAALgqyI6QNE3JTZlkoyU08WRKDIqfTX
lr3xccNhEgGGYFRYWfKg9U1wHmZX54Ep+OhI7MG/vflpvTr7AYgt9jGM7WlRux8WcqXIIlWHx6B0
r+CCOAfDGfJvWsC6u7eo26u5kqdqLJiXMeHFbRcE17nm3Y4Bhveu3bUnAVQ2kQxGngqwityuDOoH
nrBMpcq2xE3JKpTx3+byo63rWTTGEMG38B83nwGZCUH9pq5XEXU2wRLQPa6V3O0bnOpvrkHVVaD/
xYO1Uxug2eqO2LbkxdBKXFlv9/EsvSpZW+kcQczM79vaZrer6Q/X+dYrJOe98Tja1LIG5z/P2vxU
rt0DV50d60iD7kp/qe7rifLVXbtvaz5y6UyjGaKdGk/taD1jZLIRYmM31Ov2p745M/7h6iUPOIN8
BPBIiqdcxl1jb3cIzkjHs3HY6X2xQNPNQF50YJbgCwzm02Rbe4qYkg4mYEgcTWwprnKTED1uNTml
FRCrGIVTdo9dFLq9cMQNZ912XAYkEJlTjqk9MNmlHuxSoy8kl3BdSA7+bL4phhGh3Ni7J9yIJhzU
S2hKaM/B8Djh6viAS1QmTW8jQG57+bXZdJsH57AcCALwv3ZcKomPxx10OyRqvkPTOXWTbkcajdIZ
Y6NzmCbuxMGw57Oh+z9aU7jJ0LLI6JDWH6Yhz+OSzWBKoeAk7epoYYZmH0R1EcTbDm11gWe5d/Ac
GfD1N4CWxkvwU8n8bChSMPDvFY08mXD9Bj1BfDqNv98EE5f73OXBCT9+frutThXSnpDNPVI1kuup
pTlqYYznwN/NfsLcvfu5CDMM+V/Wohju4KowMt6RZqF6t/WjHALxYWE+TS00+wd82ewmICIf681Y
3pmm7zeu3onERMNxHDBe3sN/355KCCvnYV8I69PIignENtxomUaDvNnDVb8twUvtDuU3TUPYzckH
0SLXNJygtFkHVkioMALrEaUXASSrC+Nkz5zq0TL640gx3jOwQDYMhGPUuwMVW46w0WqeSn2gmJva
7GVhrpxybLYHBwVa3E5Q/a22YMShNKyAuwSck29kNuj7Fxovl+XNBpq2w5TNpiLIj1vGwH8vDPXW
Tq2bSFD0d3uLtMQyCDgvDDpjCDgfYgi+sKnQwtVvJjLGKvdYW6VD1MJQPrpcPycXEvHBnnhsUZKW
t4gc1luI5nZqWOv3gjUxeAgrA8VpbofAHftk3+n8FyPPo0YxLqWFbkLoAe5ZFXKKgexOuEQ862ac
jZ9uSf6B4s49uNruxwoLcTpySsa05Q+FIdQp90Hb1LUar1x9rdIFhnPMcWZee6y2InrenOBod3wg
3Mc6G23rJJtLJLpJylOMP7g9jj3fH26F2YZ2B4G3dYFI7wiCqnDvAlSDxaeGMC+E6eQc4TbAC9KC
17kZkO0Z9rPLCu4IFt4I9SqYrkwLQaOQwRONFbuqhQJqmfMgwVxt87UMRgzKF+Z7Ztl4AajPXXtx
TqWJIMc2weTXvsXdX/C5tHaBgQAdOVs/QydvzWXNtn8lJo1yzOHJgHxT3ZTBwgwKddV5aRyX3Aq1
AP6wnEOBdQo/YKeOmUQsW8KWOFx4XXBkNFoBOBHf1rkxY0zL0KeV8YP1WRX16J2vmxIWaOaMp6VC
m2jt2Xo3D2I96JX6lJ4MbqHWDHGJdZNjsVtPooHHko+c7zkRQled5QVHoqhUIjYqJfROPPew43+Z
c9s/YzWxX9RmeRhuTee7GUj/tIG9eeSDIwdoX6uPYQV75FbNq71YK2eUdct9AvaPcJJU1/QZXJTj
gIWz+lB2rgVciU407zFNytYE4dNNcyohiCe2xpMI0vMcsVsdI+FBEMG0nkVikTWrmJw0JkXjDDGA
hYy3T9GK9Cckvuoz60ZGQ70k8kLnyiAGBf2tBNSRkeFwDIwWfgEAknMnVJX6BYaToQ21joQ9fWjN
I7dIVCj7ZMvKubNwYX/FyuxG/dw/VcGYJXbbCzwSO8GseVGmgwn1VBo1k1KnU4mnTfapL40XOxdW
rJpMJYM36eHeV4wJSHFOZKDLl2pEuaOXDaHluqUOTGHNlPklQWBeZ64HJl8BBpoW2MVOY3xSejVH
W6a1B2gLMKZnGokF1VFk1JcKNQd5R4E6JMgwWM/hubktpplTG+MQk8CWit8U2snr5E9rcoh9GCW4
N5IzE1I18CDBA4/Rw1WPXUnt5A1Te8jVNpw0tU2HqVPtsZGdOLrD4qeLjV29CZb5hrfQJgMm6xsb
ee71mq3zG4ax7+zdZvS9c5k4ONljoRo9LcFpREPu2QcA8HTpmdiODKxo1AsAgVzHaMenvP/aibK7
g4v/s4NtBMu9kpG7sLyfFcvZwIbfz88ZwHY1KU6YliaL6sZbs2fQ7njBBG9+qq6ULd89/uB8Y1gC
bq+6o3+BSrv44rbY9ooiiMvrNFQVfANNBceqn7orMTP5VTOygDzj466noTx7ZuO9BEI32YdaWzKu
qwz3aQMqM1jesS+5M8u8B84yw9q5zkQmon51GKBxMod2v2ALL82oHUoQSuNsHsW0NSePT+mOYTU3
gl+OB70cjId+9tk3QaOkpsyKg3JL7NaG7qYik0GKoXQK8czxbgYb8AGK5KMr6uUCW/8+2OZ8aBmB
3Q9bsSZBMVgpeXkuNA2Z35GqtRy6bDUOwrg8q+jpUg/eScJyMqDLde2LuP5lGcfuaC4ESjb0LFHT
bvmDsHEBExrj3rCpntAIqeG0r6bL4nWpSapc2cHnLBGzvrjoemA3QYaqYrmZ7LtF4R4Ftpiwa2Sf
cE1yLOLKT3vs2mnr9+MPlQ35F8ggbexyoYYGVsY9Ky7zYtpEFWmjle45ow11yDVsIANsJyz/Hfgt
K1TTRaJu1eY1qeY4qD2D5r8XxPiMom2vGkeH0ySNFzA0eiTKzA+Z10BnUzupuJWGaRL/B9wM+Mku
29NrzBOInVB/AlneYY16XX9t+jMItNpuD900VKFju93NXuskAHouXB23Mu5zloZHJXiw71r7uYsK
/hPJaGnXMpvbgT6fAQYyvp0zCgkxgx2aAfwSgkOP6ExB3O+O9gKaiWg+T6Nnstz1rIAznItJMwnp
4HDeNVGltp/rqWqmd+bkRBzgSgyFp2gLmh7GGUZbJ/UZg0VSq4yDtAGhgOhnpW3WPTPg8Yl6t4w3
+qhkW0tQe/iqTgIEwKMC/j8Ztgo3rVdhRQkVGjZxBogZtoj2cWacR9te0w0/N7u5XveW9hW49ZJM
XqZHvVA6Dwg29UL3GgoNItD6ffggCqMMF23yEqUPRtiW+3h/GedHweTznDa97VPlc8PYSWfFZGGC
iQoJ1h3AVh0PABufM7qEa3NkDFlUNTUDTX1orbqNAn+Uj2V1r7fE5djau9+s6EcJCknGouKzNXr3
lpklDkWDLxcr03YD0rRKtcXH2x9I77Q2nvzq5Bk6m0InpKXQSduzxJxmawvzaRxG3nl92TPgfrN8
wHGBZQ7RAnvqkLmyuMLlr8VLg3SutN3xpajQcoy1MX6RQ+s3NMLw3Pu6kjewZLTYrMDmw783n9i4
EFHjUQmGbTcINgktWASrKZKsYZ8fYMWZ6/p+1abncbkM/NU+RFXeLXzDaryGcTLE8FfHH1UfLHcZ
ULE7s6ON9QBTHfy9eCr3bL666GDDrm6hCDF47hjIF6UXe8xroblS69jEtnwDumv+JObyEhmpAoGc
VkPl4DNum51Ov23X4G3DcnYYSmUwkKqpC3XiWZx1868M4hLgO3jDoTRLWLk09BETVj2ctK1Kaezs
c9YyHctd6C8MOrD7b0veIDYhN2sN3UD0d5DIxHdZdRorJOos8hGsSM8wtXDnZPfQS9a0LWv7uxU0
KCxGj0EZ0wNYezmmQ99enau5cNUtKoQpHbtpfyawcr+b9R6mN4Jlny1//zwsLaoHY+y/2tjjbUN+
ZL3hspvgaWM5Rf3ml7p5MrJc3bmUXKGVgeSE/K7FzlQYr37Q6D9pDr9DP1W37Np0JNJ7+VS6ndTC
hWHZM8QQcRqYvx00pX+1DUiRg0WD0Ht+agSTdctF92RNna9iQ8nmqy77HpNZX2M13feGwhTuZD2g
soy7re79ZO/7jeqG66QhYCmUo+fc0Vb+4DCUdxm4hKhd50dWhfmx5inAQJeSYTHZii4dIzHXmq1w
c0o3DuZR43KqSHPx7fJBFs67roqaNB8ainLIlrtRJybCGCCN5PiR8BrbWD8H9Y4cwU3ILMkP8kJ6
Cfsa5OTGeiHGw7TGExfIfamYGCyTs9A30+4bmHQApYzWdaNvyxurfRhmmm1+JxLhg6gWMCVes6x3
xUgITG/l5hlbOfOMWiMAR2NMPTELHaMm58g34F393JsLslrv8jMpm0G8bEZwMxJMdseOnyuaimKJ
Dfgt32f2tKZXJPWrZmDvpc/WrjCCYWVS6zqRzpXlPJkK+T4btX1irqzua93nivSVFZw5jUhx98b8
OSiq/mztcr5SPBujody7uMx97Qaj2P06GfPRBMQa+6y1EjoxBO8bST9wlduNXAETuvTST4fehzDV
WzqiMwKGjhrh5Gsc1Gr7Jg2/RAk2MI8dvbw/IX9EgefPxqErKM86ac3x3o3+p7Ytc+p22eXRTK9l
Xv7SFp12CIqOt2qxGeur/jWzQEYaZvljtar9zA7wZQ32J7/sfniazr0ncx8mwCw0nXowN8evvgy+
dATXzgeu0vqgaboRqXWe1khnNPA0YN34UQ7mVsQzeRTXWZVbVA2MqrrCbXjWV+J6qjvrgQCAhg3W
4MHauxB+bwrf7A86uFOCW+c9HPBT1wezGaoIE0x+IDzFOE57hmGWVgd/QVkKC29ctW6HmW/n4GZi
+Z6XVnmNS3iA18wSpjXQQhWNW8cWW8BbJhpE9VbugjfEZ88Ys6DlQZuNxnOH0S9ivmzzxCLgaB7b
gTSlQE+Bg7IpzDHku94o6ETIPmBM3J6ZzLSnjIXtydlQFPjLDERJGSSAtxVXI+uPBxug8bEfNhoY
sOaPNGIoxwZ7SdfAJbfLoHgmoSK4gAG8tIGKlXYNqGSxcPvLeu9jW/fZvm3dfsQZmcW+Min2BZaV
RfgVaduYJGSVufGimCLprnwtysU5iM6vE2nnjNisAaJSE4w/Cy3Ye8hUNoLs0tTZyF9KNKsVYAFq
Qu6HUf/BPBuT5cKj/Msytn4ipVgjIhvmNK9mRbPQ6HCJ8/GGlC3WS5syY83HPOFNnnPlrR7hI+5s
UvIxECdIBZOna8ZqL5GNXeqyKWjGuBCMKyzWMci5WDDp8/bmGzmtNb4KCg3O9MIPK6Rf0Sy3d8x6
EDpG3WXAI77wqLOfsosQllFr9bwWnvERDM3MhGRAj1BZBZ1ZWbGuZNDEYf5Ru151b7FQSoi2cKMq
MOrHTQbOC4GA65M2ORCJl5W8w0DUZjwtUx82/TKFw8y02KvcF2cixcxr6ZgDVwCGMhfzam81ApgK
jSEVISQXBz/tojd7FOZlX+iRzu7mTdsg6aUlgY5mPOtVS17L+kp4kg9it+zmUzC5CwG5qrLClbrj
dhMGEmDzAvI0iGUzfTUftWy/CNnlcoRDJs52YBDE1Hrmy1Ybjh6WuU1tEnjqTg5EjVjull+Rbaa/
arVNgeRMWZc67UpWrauseAVVcoKiqX2F5upEuWj8K4hzaAl8o3sORv/SzG9AuV17hqalZzE9A1J8
cAtnwF2QQ2t3Pe4sYuGvW14625aRaKqbD/w062HTpJ+6xDw/c+MwBdcz+0ySZ/+lhkDyVTS4a7NS
khkn2D4Wan7PVmi6k9s2UdXrBDIFcrnKe5DzJeZlRKlFftagsrApN6mRPHbSHQTCkUmr12/1VwK7
yx8sAP33PLOh9WXr8rPviy6lXVcHcAfVl3LLgiN2tOJ9rSqG9eDpDgzYFD1jAwceQsH/5ey8duRG
si36RQTIIIPmNZPpy6XKSKUXQipDTwa9+fq72HOBUaV0Veg7TzOYbrCSJuLEOXuv/eDkU/eFWSLD
0l5DfYeDwRApCk/9thM06Qe9J/vPnOPpzA7IEBb+OeynALDCP0gvGrY8NbgZFIWTu5NSVVuvM3Ui
7Pi1Gwj904lW4Oz3kcNsDpbfVprZjZkU/e2oKckyY77mDpnZnkmLejALmNFznhzmBVzoUQ4gq9Hk
C84x2pnK0WkDyp/kQOsbUvXmGtG4/hZR5q+GSQvXJnFtC62L9FLSXKAy97G0V30O5aTQyF9F3ESz
p4Qefg8QyvmSZkPySieu67ZSzfEds0M0rnwqOwA1BCK5SD8zXu+ILDtB+Aikh5uM2R2d9lk/ZBmd
cKPM8PIaaXPGzydyKKPiLtYJoqN6vu0pcs6Scxp44DHrdzCLg+0skIBQ8+obnC/VoUwzUvfqvdDk
KYzRx6cDeCyyaIi6s02dRJaszWmGOmAYVjpjiau4EKzUVZQfzS4oXy2HVvk4aebJhv72DJ0XZ3CY
kaidLbUaxcmWXj9zOSfUN8yBvWNrtKDJJ/cHLlscd1Y3VWtVs5SAHKQJGEbrogve4pDP3CpNccv4
QTzjK/OkX8/U6g3W6TWjDEQBmYwBAJJUNz0p1TZ7LMr0GGw9DnZ5ZNKWrw3tJiXkiJNKVG+0tpEM
qtCIEwnOvQjMqd3Jus3ee8MKvgWNmM9JEttPXgo6UktCKi+CZzZ25nwZQMY3awrN5hMl4B9Ueqho
wdXwxVoMJy75BZVuhXoLeeYudsS1w/AX39xGdjnGnOnWMovHNgy+6+gLSuIx/67Uu9RTQt1AqaZD
nALjJWzzQk+ZjYU+dJkIbmEGX6de77da/4lkU1xq4pBpIpMitRnTkuFSsn/UxKXdNBFbVVc3Arw7
fRgNfA40++GU1S2qbztvUJpbhAw1dHtBdvXXgQ5dUxWcL7Wkyd663gUM7fWRfuzDTm7ooBaHrIUC
XPWcfFu6dzQiOyY47Kk0z52SAuCThyTcS5UrPwNI02J04IYR+3Rxq3QtJJ6Q0eNNaDc1eneHll9q
UBogDpiHn7hysftbliIlhIGNIIWXvxml1Io9lMbRTB1qedDqOGOjRKO7vGwJw1OA/nfdKaTvnVga
oFnO4kALYKsBptzrUgLsaJM2P6CDsLcGjvkrSOj9WraUIkz1Op+cLkYkXnPIOOf5hdC8NTPTp150
hY8pR/m8cxq6gdrZl9pE3y3nIK+FdKuLungMRsIR4Q0bqzKMhLW2DMQy1DR801g1dkGBLdJWRbAB
oN2CnwQkGjt5etOahnG/RMneOAPvTTFXD+kYtLexoTenwkQZ5B4MhdEexCPIcNQoe4Cumg8QkiBM
4uI6UTVgtzWEUuHY+jWiAz/RUxdwan2k3qMEjeJyOGpW9sbb456j3mXybPfztQMe/+AY3vANxwJ9
0q63oRpMoCB7GET+ZFF6gjLDbIAW+x1dOexxW9f8QZjZtinohWAUbu7LxYY0tn1yk6FROCsVpnIL
tWQmxZjjUoHUf2OOdk4+yERGh1kb8QN+FbmxOm3B9tnkT1T2YV7kORPGqiNxDDYhZyRRMFsYTaIZ
MvsaggNLBgU5+xrpDtzbDB1eHKRP7Hi9PzhGvzFLyAmrvAneXBvbyVDfGhV5tjEUkTA6obFgdhDn
HEb0obyb6JG9CbugozoyHVKr1F7amIWORYRy7oDIZLoKhSAjociKlYJKuvY0mM/sQRy5XGrOk2d3
r4ArzbOXOOrQOESImoaW3BhzmR1meDl+3nr5jrMnG+yUNphRAoIsBtFk56QpQeI2BAYw0Z1QdZDl
SmiYS/NwZci8OwH3mH2jDfB5VPZoZ2ALJzrh9vzSg2tYFbx/6SoaUlr6jlDWtptLCrxIxThbwnhe
Q3/qXkKSAJjtNOFN1eqjn8BWuK4cSZ9a63UfIocJ4bRU5UomJtGhHDHPSnuemq/tOhZi3qFxxAAC
WerRNdWdVpdXMRV7nwfgHuYOvVpE6CeH9aciaszvNYjb+7BqgJJ4YXRQRj4cO6OLbrxBuVdse7Sh
XAOlcSKjEehD6dineCLty2Jc+7VEKPeIyWnK52Y/2R5xyRA8jE2M+plphjOedYfJU1gEz/U0vgSN
qX5qtRusE2OZe9FUc2/AX3hoG4mV9ubQ8CvGmiSu6NmBruZw1J1oYsZCWh6kqW7e6RgAdnXVkf8h
GhJmN1nt20kvvro9gke9dRe452wwigSqyyjW0yTzNC8wtwwgxHXUTwBLbe1VQXnc4T16C5HA+A2R
5Bv+hOAdqYfajlrYo7yqgcRN2OImp3qfek5LduTQig0XoWSmO3uC1jnYSzEcBWs7jzS2kW8Z4sEV
nB0He/xB6mv1atShOBIaHuPUKqxrLfLqE3zLYjObVnUVlEO/USQrXJHiwXl0uYeDxDkDYyelTY2R
h3RoOpvtnIRXf98EL/hB+AiQyUtME9gLPAwTFxwfW/RW3DLIu0kkw0NzsGkRepDlk1aokyza75Wb
WP8OM0ifEeCUCRXKYAUXGIM/borkBAKNGNv67PQTg5FNjxyaheDvP+xiy+IiXMYw2NgZTLvy0gcy
VnkQ62JQZ10OmzbeVL2O1uspR/H09wsZF3s8V1oGWx4dJR0LxhJ89kH3Th6QaFJi3c92RvBQLIxj
LVGZyxZpQNnlt8u0l5PdqWkQW8/jzewNT8hQj3//My5cSzjqDcfmh+qugbIFrOLHv2IcRoQRlsuh
R5Hi2KYnjuo+WsU1LrlDk5abUONg/++uycODxbRYbXiQVHAXpqXYCwiggqR8J+fg1EbhTlrdMeud
ZcJRrOosQIA1/j+uSYoEKEchTUwwy3P/xXAz10NQh3Zr3IkocsYNcrX5Vg+K+D60lPOzJfzpsXbR
fBao/uNPrv2xYvzHd0MNZ+HxwBZvCv3i98LIn4mrjmJ2z7jbhhCEb5KpD/+Vpcg14GLCuHJMi48S
O9glwaxJjUbpejXfMfckxWSe0l0a18VWZ2R/BNSWfvKrluLtv76N5Xr0Gx2cyv88R+/SV2QMoXTp
wOfnMvqKBnoevnkNfbE70XzDzIkS8TOD3UXR/9sVL21GyFkgKYoix7ZcB+vGSq5qz15VU/SaDjA9
RkVbhWEqRKbmlKvu/Pe39p/X8vcfjEfHZWmADrq4oH55hUgWbpnOh/k5qepjMFbfuhnRGTOgPiZu
q+8Dm6oKPfWk7CNmqAeNLsgnf8Kf7jlGFeGx0pmebV0U1HFam0ZLx+UsNPNm1NrrPoPUy7zz3S3n
b7ZiYOxFP8axvia12Zc4vhYYGJOa5Eei2fs6WRQUxnrM3bUh6hNqlU+Wzz/+gdA6WEZ533Vj2Td+
uUddH2JfQNl2znIWtnlkJOAtQFCmfQXCWruc/NpuXxInPX1yaz76tv7zctBNMtgiFjyie/F0GtUY
KdG++TlFUtxMHGPJAhs5FebyUclvZv/dba608ZPl82IV//2yF+vKRCMiArSZnwMikgvCJPqf4/B9
Cs8y8vx4JCV8IUfeMkXCDhF9siNe0AJ+v/rF7dbLuER2nednLaXph0vjlDmVpBOButfOf/Y23pE2
JMxqgOaKRLF4oQv5lvX2PYG/azZbknedK4WwWCp5sIDzrEZDIeCrXkDDk8IW6XdSm7ArdMVGDVyj
nvM7tzJzjqO0XLxozWLvbqe+ey9zxLuygILGmHrgkGUUyFU1e5MUGKEYLN9Eo7UhwewbIsyTmzIN
cwcMzwzX8zLaTm3hmyYvDPxmiuZx3wWEKSCBfsyC8MEu9LsgBQjf8K8hhmWyBjROFUe3MjbWVN0P
trcFTtpwlICgCEwUnmsf4XWmkWThZlkT2EBZbiR4t8WOGJi3vrJ+oD/GgTG0mzon3XsqTzGaCSYz
KILC8KGCt7xOGvGVkvrkuG8p3WiOYU+2tQhNun6nZj73AVEABE6DWWB/NZXWw6gNV0VClBVSgHWP
1YiEhC+fvO0fy5T/ffAeK68BFAdY8cWDZx3g1ME54cwJ/I5+J6g5SEzM2bTjGIodESgbmaO3teed
mcwnYwweo3hYG/TP6Qz9KDrtjOTysxVS/LYlIMOA9WJDQeK0f7klmCXd09gq1TmtXiU7Ac/JYsii
GY/kPHr0/LXpR9s/mB01av3J9rdE0l7sR8zm6AQtjEd7+W8flx6dSW9P1gaVGyTz08yccmtqot7E
rTUjohj195p53U9QTSgTnVrdttn8kylAdJwNXd9omWkfu4EU4bqaEFLHYXu06Cps9SHtXv/++Mzf
Fyv+Vgt4tS2EYzGo/fi3uogFUQ/I8lx7h7h/jcuvxGtfe2QIlt6dxTgl6a5D/Tu6ilVZ3ZiO/pPY
l5Wci6t6vA1wa6IG9U33R0EsQl+8j0s8mFbz7eLmyWiE4XAMzSuQxRx30zsv+cS1uaylH3dCmmCQ
seXyrHFvXqy1cRIq2leTOs9Wewqm9C6NqxgzHSE2f79Rf9jycYQa1KVwA/CI/sZEhcZZC8bZ54IM
36UNE70yXsr2pGq8jtAob2PPGq/xkE4n5FIo3+LR2v79b/jDe0UTy/WWktXDe3zxrGwnzoega9Q5
rp6mQX4pctLRGdEhgfKyFwLHP9nkf99C+cnsn1RwEnv/JXhcA6Gty5SbGxae/WINc8ZwCPRDSOjn
XpajeCRtmCizkax1r6UP///4uSatTc+BMCMWCs6vO7imd4y2q0KdmUHhLqKPuArL4kvc5hgAJv1g
hYXfefYnX+9liYz7zYX7JzkV8EWY/3AOfqkbGoKZ6IAsNzmCItNkcFXGf18hfLjGPx/lL9eI4T9p
c9+qsyV2Hn3/drLWSj4hsUHhDdDO2xRGfJi64pMX6A9fC1B88JYe0FtgZhd3VJkGTqDA5Y4a3kPv
GoxE+8eZQfHfH5zx+3U4xQHWlbQ/OeRcHgCqGOUPnOL63BjytgmKR60kTRI7TBjRuGNYiPn8Advn
oSX1qRxmKugapg2uES9XX4b0M6TysuB+XCU+/j3Lh/XL/cY2kk+z69ZUZLeyYXXizUEKtAJFuh3S
h7//+t83xOViDs1Jth5E1Bc3eSQzYUa0jV46jg96ifaqaw+zm+/Rgn1y8PnDpQx85pLWP6gAIiA+
/q6YjNFwYuSKriS5t2XpnVNDedswEe8kfn3G5f/DU+Vqjsd/THOhKn28GnCmzkj6drkaxZaCuO4U
m1x8suj8vshJAzzqgoigUQ8n7eNVIg8NexuNzVnJetPk3Q8HU5skQNXs003SNlfIJz/5LH7/5JdL
gnFYPnoOrRdnGW2qnWw0uGQ6D+KAaF476ZU2fP37e/HHq3iW4NCk6+5vhzbTg2mFh6U5m6o4k9Fz
b5rRJ/fuDwdD4rwtYTIUgoWIhv3jzUP0ZCFRnpuzm7/XolxXw4Ta5XV0OQIq3D2jbxXnGTlz4kX+
v/95v1764hszkZGGrrs8t0btK6NlNN6jbP37Rf7wCiLJEex+OMmJsbl4OQqFxhcJlrxz+r6CA2Da
17in8tMcQxP7+6V+/7ao3EhFMBzeRfu3x6UlvddMdhKfO+nMvHjIjiIT8/5E49pXVTp/smherFGM
a+Gtu7DIbV2I35cNCKS20ZX9dO4NwEGgydVu7nTYT9mkNh6RYhwqGvNfNU9d2qUgElmpJLxDsWA/
Pr4vQSYy9LgdaWJkFm4Dw+PAE03pqZeDsx25v8eUaL/P3tKLumK5Kr0aOu4LkZf2+8UKaVa0TjJy
7c8CQdJBr410S+yBdiDpG397Exq3mhMPXzlQYt+nVD66YZPm65ostm+zk+IUENGcrD0Q2+dYYd7M
yeW6m8OYSmVErFYyPPhXLwN/sbGEJlEnMztcKoOP98mqJADYsdDOg+fe60qV93aEzncII+1K10vz
kwXpt3eBYgvwP+1YprqMXi/6yzrc8cwpw/rMKHCTLKIJQlIt9ysZQwy2Puv/Xrzpgtn10hREmL8M
k9FPf/xxihIMkkFTn8e82eElAP2y7stvTTCd/34XL77e/70QvZgF9Q8G82K7QqoxJUaT1Gc9T32n
pyNU3ebOfyip/ydO+bOLLMvwL3s90hGiL+Fenu043CLsvk97x8dd9Em75U+XsRa2loDZTGm8PMJf
LhNkbYD9jhLO7q607NtY37TGJ2XixU74z+2yBJwhi0wjGkkXn4nroWrtc46RWP8ehFddabp7w0QZ
3kp4zOII5Nlyrv37M/rjRRd6Kr+MFfZyRZhzWjDCGvmSXMJn53rnAjCGbQCTfifSvTTv/369i13x
Pz/yv9eTF696o2o7m1Kul3Wzn8/3U2V8cnL70+sNx5ttHc42xe/FniFlTXOxCMqzhmR/JDCkeq0I
WnMOf/8hf7xxv1zmYonoq1DODjyzc1AQc9jswnpXid1kJsTIJauQC//9en9aI9iddMIzAITSiP34
Ala5XUrw3urcFHdp8JoHm9S5wqGdfdbq/dMTkjpLn8F2ysp9caGRUIg6lDlvBJQPO9r14pNX4E8P
6L8XoMPx8ZdYuALd3uacF9rElefohmJ00FYNLMf65KbZrnXR8PjnhWP94TjJDMSRl4daRx/tKcjN
8qwbeYmS0HNvsiTv/LEa4JMjkD8M7E83KTbPU9IjqYLPgsrZYfgvqzrxFbAY2tj8G3Cf3ENdGSjo
8mYRvGVaRhS4CefaUpa2wntlQZwIC/c9Ngp7Xw7OMwbmyo/V/JYuGZ5kPdh+MlWV9LvIYbgWm7LF
NC+8PcHO3R24wJSxVx4QgETsKkXHojeNDN5jwyFedyBfELMDBprHjEHvBI/Kxz+mdujwXty2JleU
Rsw6rOLvDOlfBySzm2Ss2k0eN7BbGkgP8TzYb8hh+J1Q0P2RIeEuTyEySZog8CeS6DyP07GY8/3Q
tPqamJBSQ1mLFRbjHoOyMLTwYpMlvM6SMrL32Gtj6Cs1WgExjdiKY6tdxQIboUhtMsyNqvAdicuY
Es+DagBsIRVjsLdlou5Emb2YObnTyFudZwd/1c6ElbIrqqi7RUWN0k2gz7ACA+eHTupf4+YCUmUn
j3mt+nUU28mGyGL5pTH75qQr/EiYF5srgA/qkAIoJd26svaGEZTPThs2OzkQ+esITEBeiSzUjUzn
WBiI3Ymf1zY1virfMbFaBnX/vbFCe13IzngPLEzUopbD41TZBHXKaezgwEBCmQgC9+d50UzWKkAc
7prpJu672J+r0FiN1jRUKxQo6Iwr+ByeV7SPZWtbfkqGHBgoMDNX2RCJKxHm75VBciz9VffQd30J
kRl4Uk2MFEIrvJlosoGuk+MC9dUdv4MHhICBr28Df9HegHY298rC2oKwsr6OU5dgr6Fu99ID149E
J+NZ2sYpCqufvBjONhOT+RzONhJv0SB87ELnUCE+W4XtlG2SenoVw2kAdtkX0wMhosBQIvrsKor6
myBQwU4mAYGa3iz3Yze9IpHUMISRTK65ReXb+I6XQBT4QApt047Uz2TjNkV7aGyUGAMceyO+6tNj
XK1AhiKQ7nKHgBRD7JAJhvuiGax9UHZgaTBpoyDNTCwFg0Vyedq914P2vZrgQuLUCHaBU4sbEjgZ
FDQqYjmZnG/gECabdPccm1sMODcd63nXZLWDLLIxsIGR2dvHkXZXDOQiC1W221Ym46ogXGDXdfF4
GmA0IKYC79RGVXjdONab5unIOd1WEnOF5aAn1GVlpc73kQiCNbOpYl2gbtxmBJGvAhLjDkacE/dK
kM91TQj8gRyg4EsQzvGhUSU82LEqb70JZ5g3w3XDhANKrIA2qgncopYFRSDFfbPJM/I6Qbq4N3Eb
IbtBMb5zI/liw3zDdoJSJq3cn1C/gEIhjl+7qUCfnQe0JEpVn3BPUifr4fWAZftQBC4jGoxNdE2j
O1cHMR6VbvEE+8FZmfzPrWl10h/BLW37ZHYwRJQzEw0ND0oS4A/QBrFVi3VMqkL5VacDjcUuBK9t
ceCMSN/zbCEw5fSykdyFVzb/c00ufLOKyASGGFSrl1DDWAa/BjCY5Wj0M7tqWrfSeYso5pYE7GaH
NjEidiTM1mZLFEKbpCPyVhtAmuuC0e3D0o9a3UZX3jYnO4itFUKhnhq96u5DeurbdjGSdWouj5FL
YdMXmJftcq4wkZL7Aws3WPFPBHfGTOi2HqnnhNjrdTqFGKKbmFyEhpQmzYQJg/e6hYVksNFHoBES
DwwzfFmPfHiEPjOgnG2upbhRaz186erMJGZdR9pUOd9rLE1rK05fh6J5U4jXGUcmr73Uvpqqgxw2
mi9FwIIPTQCfAjoMQqCrFylp8zoiUGuDEJy1YyaJTwp9jNBLRfc0osh+d6AkFK32UKdENmiVnSFQ
itAi5fqMdk0YfMc5301eY01yC3Nn44VeDRX7bW9ZIWNasB1FP6E8wJXbPPIP8iVm8YhVLa5pJbBi
PMZOgzZeVtmTk+ePNpKur12n5acBK8pxmsvwFHKMIsDLgI7SLaI3Z7ENY7fQXqzQ9fy8wJWDhWaA
6BIiAvM05Pp0CMHae/axCJ03y63hluFJu2ocD4DO0Ggrzs1kxcpmxDJJVyisiVmPbZXsBAEpmz6B
fa/znWwx/tpfks4YdogTmmsYPmB0lJUc65y1dzkDX3G4Tv2UxA6cWvKdRUj5vR06LHcQx3u7Re2Y
ugQ89N60A1UwbiPOM7zaQ0e/GRcEpggcSpY5rdls56Pou8Gfm0bcqySye3SLXQeoE+DaLkaliQbe
S56soGFbF9RrL5rCpL8CVdMvGe7cTH0Iz8m4ACVFjxPFYy7ule4Pj8y/FUQ3nOzebN3gGEnBdGSO
vRJ4hIDaWemVJZxvTiOfZdc9TRLKQU3K+xeobCmABkon2QPlsu3JW8GMqE9Zp4V3MsZC6+FZW7eN
SRdvTNHdDsG4ICbqHKl9bFjmPsgSHsIUyvpYKItxrSslBocwvBU8NcaTXrR10gIOOZXhts2Q1hcL
jaLI+PhpzQSEN4ImcZwOH39UZKusLebj6FjjVtRmcmjwndz0qYU6ISSdUATWW14xIG8w3Bz1tm03
g5G53wLoKetJTdFeUXusnRxHNfFnmBhgH39rYAJB8kCHgqZ8lg/z5GLl66wEfXho9F9yeBu883px
bVgoigcte1ewvVZRgqym0W2i51stvp1L9Je57NM9w9T5ViF44v82m/DKsgckg1ibTtMyaYGnEvrs
eMF902bWLpSNtSNZbNxk+C1R23fqqajocXd55aKwN42thkhm1xa4g9al1tZgRXvvFmcl7/FUeS9u
TaarW2uGD2rIu4MA6W4sfUBOP7Z8rRnFE7jRCAOXehKF1v6wcdbgPUinHHTYnHM+02cWe5F2GHKt
QT8bVRU8BF2Idb6rxl1aGIEfesVEYgtzeK+YWZUDF9K31PJuN7dT+KBjy/9iRWyBCCKx3bpj76uw
DzY0nxQh1TiPgLC6m1Zj8YExgoZgNJMtckV3F7t64idVj4XNYxqWdO69TVz7WgTUj9HgDiWY/urN
RCAPRy4bzrzZvAuG/aZbDMwrMilXTY0mQGf7JfG5T0sidGK5Ze6tE2OEMDVOiK1Q01zf6m2PPjHx
+K2oP8v8lMRG+1CRUmc3ekP1073Csgmvp9Gsr/ta6H6qG6+jXB7aSDfeVgJnyODCPsesjTWd12oc
OT8zvkZR7bKsqyoybiLGtyutYDF123jeqloyT8T+tbUmY7wn60ittYiPMcqyxwEtrM8M7N0ViYMl
dIyProWjKDd8UezILX1RevSgo+6C1UlXDyXjtBsqEPED7uqVPg7dDtVmvB+TKWX4axtA7MNxA9Uo
QzgcZBvyrHBINCGcBZca+DRJg/NDkrXHOM6qL7LKk3012ua61JvhGvhq+4MbP+1En+LaGAD5bhLn
n/5a1XALxuwEWjvBxJcGD5gm590AjWNXuBLnVehCVqQEMVAZR/VJJEb3tS1dIIXYMomHK9xrdK/h
Vs6UTqay2zvALxwGdKC935uEg8c2rafhrLBk1xSrffXsZPXVOMrvCBkVdiw3Kib7KKs2Nv1AMRte
6jiooJjIlveRthcyatPc5YXsN5XdLsD1QnrrrBvB7hFt2o9PDXyPa3tgZ+5ty1nlOFYPssUXlTte
dJcWlr3xXFXu0zm2V9LQnrOmTVd5FXvbucrNH2llcHYh1S7G8YNRbB3GxWKBSXQKKVLRV8j121WQ
QSFeZ62ZHugwThvCrqM7QwGvh/9RO/fkYkKlrK37nvBxhCLMy1nu3Ts7RpBPeh7oiZp0+zXYW6d9
JlOmm1ZMSN2jovg7mEQubSus0gfM1agSqKr9zGwUiO/hFXs9IfdRg+63SWHUWGD0aE7msEope3Q7
9TBxKfOQKOcrUaJ8LW7Nrx9qLGQsaKsiCp6zoC3WVmoJsIci8dNhWQqxTK2UnUQcmujtcKqLrvPW
gSVHvml+kwNbSXwPhhKFvavxlxoZZQwWfFZMmUzXQA0gERmJnK9dQ92lVfbcgSXaDzZ2o1VnYiTS
Mq/eDYzG751Rr/0Ii+0G0jL5vToYm4UZieeHNxOnWPREJUC7GcTeqx2F44ujBz109UTupFEW8B/a
6AbCGALbcJYG1FKnD7Yg35qrvORttJc47GurZG1FahGuROGaED1GZy/myFxpSzIxVUh/EHHn3KZB
zcdfLByxHrA0zJoq9+tmAjHhBt4t3W/wQLJ5Dh3nTcsYWwgOJceRXI2vnnC1XT1p5Q8Cv7EyMwv3
LYs8tKhtuU4etbh+Ag3xhIlXioViLbVK22NmoYOOZGClQ1b2qyCsr+wBSbVuEg7h0pJicdeoGOCP
cLpSk7YjWozwBhtq0Z3ejO6K5qXYGAHkDBkm84pA9XhLLgbNctOZaQdT3HlR8eaFOOVVCQfXKEKL
nFor9GNLjlgcyaWOsAL4ldQsv/S6+U7ISRzmGI4ZRKrpOjRTm2OHp2jA1/XOkiq8qhuJxzSXLmyr
uLtNc9mR/SG675OYZoiuuqB/y/GGujwlHNuKvxbGqSQw8oCwtN/mUKwh/w+k0wov9ZMxBYjICyfu
qHyxnZcRsCev7O7BG731A7DrqO29FZP2+UpE9122JaclWXM+4uGI1Himwu1ZfSiM5nkGPGSa3U3d
KmcTcT1fhEKujFZxLsQtlvpxFKW+PrneN4JU8WdKslR/zoHzAx/G8JghdjiU+sTGo+dTGR8YlcLm
kJUBjNmNWvs9SuV4SOuRBWpMsk2mo1xRRDHnKwObF+TzprxpWvFqm6Z2hC01EsXbC/TCeID48mLM
uj0rw6wwkqej/b2wnXZvZiVtFIdMVnwtuCxLE+VCgSxdYc978vTpq4OtgeJrgnDVKEpALdN2TkcI
S5rTORwKSlr0nWBA0rJc14C4tzad7pVTtw0e4flMf6NHMI0EDQmLfWv2eHRiBwGB0ad8fq7b7mIr
CPduVdRfIuE69/wo8lkdXtTYRY3YDN/B8ODwsfAq6lRZK2ZDuOTbvtsMaW597WIVb6Y2M7+3kRA3
XpIStFYRhPA+txn5HKy3p95Cy5e1ZMamevAVuwmqq0gjn4GF1m/BdPlFVot94/Whjwn351yn/Qba
A5ZGl1ArMkKHbeI5AR4a9XOEhfNIAwqEA6kbWwZ/EIosHvE0TdaXwoke52QgIAiQK3I9t8SaORFz
OMZ8WXb3NggnWysjVfuoqwnHznh6Ogi1QznJ5ovsC+1Uy9I5wQyNbhwrm7ckHqebGdInvVDFzzCW
toD27JVmeZs6I6VsS6w7B2p6G2HAhypf2HfewNNDfEFctbYmnKOtNmJdGaTn24sEkYxwh611gSbb
bncb49q6cgr2wsLD/awMOwIPL6pNqHs/EKRUW60rRk6Psvkx9zQp0eZTgDXDVlhlfkPZ2H8dC2gx
Zh2Q845xBoCXrHdB3qWLN59Tw6zs9HnGibktCsKpxSTzDecdmNz6hK9TtVmyb0t4wqEj3is1odpV
M8GnlQTeZLnvSukVjNEsJZF8ktdoEgvfageElmFo1l+qvBs54Gctnh/ifFbmEAIhwtpHKkbQbBU+
qJWZ5D8ZbkV8tvVrNIJawOdrmEe74O3vZuNl8bYSUFiWWzcgKXbVgDd/SwMyA8pGGrc53tYNuFi6
dVZv+l27EPQS94rEveho4gk4ei6LAm2v7s7JUheTNu5uVDVAbLRIe8qmRj/3phGd68Ysrr3Udb5h
rKJ9xbGVEEUJ4XjG7QsvQe4tp5l8XHbmBv5xvrFsIGa6SFpfCzsBC6Zs8ue2tYMTBK56HxGXsw+M
JrqDS9b4BcE5u5HHsu6SQZyIVaYHZ4diBV1GbsoBmEweJPOuTDxxEniAYVcZuNFMcMeeZ5S7f1D5
ddhs52L+oUWdQ1tWjfahHaxoi6Yd4Ar13NZosCk3Shv2TPdhybgRjyMbAPOTSXQYRmvvqvihsnEs
R2XTbTKr5cSmR8kBuU1144H+PQoOUacZ2h+bTG1Y78wY1bPttt8ClUUnAwLOLm1AgYxx8ho248Cf
T1vYmpf0m6Dt5HYGT7/ls8p8xBT0sSoODJaT6rdAlvm+JZbfKfT0TV6a7Z6P09zC8rewEwmyieux
uCf72fk2zu5Ppxh5X3TWG3xn7bYkjHQ1aoV7sGRVspZUxUOjuY0vLEoOvSBjwki1+LkXTntFolS2
lrEGDZSycK3NMwYzleFsyjX1OMctRHHaFoCS7TYI7nkYxO12pI8SH4NF2THUuKltJMVGY8vnaZb9
kZloB6drFHBPa314ZPOzlravOCAU028jReeCIqnfT72zoMvYNGGooqKwQCDkihOCpCP/irMh8uD8
VPlLFIIgKLosf6cti87UrVmQp260r10CLL6QKeWwi1oQwizZf0mw8hMTFMDgJ2Zsq7Ek8tx5sW8h
CkZHZvgAdOGird1gIpWTDVNedzadullA8Sob4xsGO8RGY/UmqnTYk2IBacDWHevQylZNG6YXoC8G
VWxNw4yuRV0OMBIdaKAeVOG6EtZXe7K+MZPXqeTUd5lGDa7iir4ADIf28D8cnceSo0oURL+ICApT
wFaAvNRS+54N0RbvPV//Dm87MdOjlkTVNZknjXp6TwddY+pirL7G3BEh4pJUSpBQIjzbxIxDrAdi
1qldQ0KpBhqiyVtvwL2pFe8rxmpsn7SSDOy0K8w/m0P/bOXjB0rw6khUxaZoGUQx3/yIc8wMU0h6
BXOFziWegp6TJAQfECjnL5XxR2JBiNFy/JB9ZyVPgygb9gc1s4eGhOwgKaL9WAnNLSM0ZuQP5MdW
ItzgkTMjRNU9xaOm9c6pckT1YS5VE0AZbrXtbMQvvRPRvOjjR1SttFtjUmmu9NJ4shklbHJpTKZb
18TM7PI8N2Ce5nqwUZPgkXDs8WLhFE6JlAiW5qXop64DiT/NL7KxhV91QeVVUbO4ah3p6hFun32Y
oB6+BY3aejy2KBvIhj+EMxNlzYleWTOobmGHsP4FlsEAj/Ge1ic44Mgi7DoJid4rCb8gVadzlbDF
9daPjPecoVxZj6ZX29VXrhZfaZkLF+weFl7TYvx2GmgzGz8L+ltmQ2DrbWCvxBQk9FOR5tdwT5j9
pl+94FgcqjxbY/bYtKi9FbzV6lxSVk9OvQfl7jvJP4ZrZXAuih7mKODWNZts6OJ41yAtuS74BBFS
GvEOqS75fLAnCNNqmILlAtS1VOTPkkK+LEa9wy9cfgdZuI4sX5u3PDnJeiue1l8AJ4XHfSHlyQAb
BOe6hN074axW8RUm7PnrGht6GZByIPRa7KQAA9mxaYLBAqk2lIKZRjU7/lz13ZF8cgw6g7KZk/QF
P9o6jWvENsls85FUlq9ZE6c5TZ8XHvidikgaoj8D+wyMMgk2F2OcBckbLeR7Nf6FTopBzjpZwy3H
3GQCdWMSquWSIj7PgveFauyi5SyBXGtWor/KGPvnRNrtPwGJyXNm7Nj4SMXC/Y5Z0U/ybrhbqr4c
bS3+Z+vta1ipAJEzTOqdGBiRWQqY46ls+ICL2HWMiiOmxK++MbQ0e+grdTwZJcgi5sbjpowVEp0U
ptVFzOCiL0gaTkTXkC9I2wqPhB2KDr9OH+A+YyMfN1lBXEYmGPszTMpYf3AKz7xbrjECZBsqbQAB
3sdbCDV4H9qc7IGZrXeuM8sRC+0DAaLDs9NHhUcxaJ3gmX9wnmv8ubRdHc72Ayxi4k4R3bkF3gbJ
g4/NdKMi6wL3zhdsIxSKdAV0HiMiLp9Nlg/tb27RN+mpXfplS7GGY5uslTH8nawp8kmcWQqfJch7
zQHksn6B6xJMn9DIk43OEIlVjUpNAg51qykGXWJcTeqPUNr2VHV46BMSJjYhYx5QBITHMaOCcMws
4U6YaveYxBE2kkEV+iM4yoLaeKlqdy7GfzrnlJfB2XUhhHySlMlaVpP1jB0kY5gYLkH+oIW2uLDW
KS8mhwmvxPwqaZdPSShn+IqmwV7FwezRigjPoWBzmwcp3Xv2oYZhvR/qxDkymf7qon5kQpwwOUyK
ejUho9Pxsm7onmpHZZobpA2oHxBucUYAoWmF0fNA2uxDkTef8J8136gdRM0JlzWVXLZJYTkO0Cqt
ZmZH078ZOVhwEHT5RembvDrlWppfVBZNFp6VbgJuOSTbdCCyRsH57Behml/1KdMeKkb9sKwKqkW1
715G0VKXJ8oEprlaeenaa2kw/ps1vMK9aSbHxXLSo1TXgrvhw2DfSj+thfW2DtPIaxwOz2awmj37
HOJi6iLaUnVkB6V0NM6+Qt04TN+9IDHfRZG9Ihy1eazbyF/iQNsTY2PunUmjggu6yd6yyZwfBx3t
aGeN+gHT/eSPbZufy6mBedfatLb8Fdh8AI1SPXRIA5JI6w05XZTFsU+khk++TfxG2UIcm1LBukDV
iA1tCcdWCd906Xw5NeFG3iPRRI2nBrJxNo2ahpcGsjCrG0vbsG4ftlkb3DhODGJgAnGUIkv3Q2fE
+5V8SXtDEpZIHFoEuPt+OsFtxWVTuePMlAumCgJxEyECHqCG9SQM/MEkBiBeA1QmBr3bLmRsrpIx
90+jGGLtEabuJOr2NOGWO6lmrH2mBLxsYBMzrWnA+QAgLPc2EZd3QU22C5P+npLTtktkDdndyMSl
S1YDiKEPHjjB5YQVwzhKaVYHQ8E1VdoBGT1N3PyL4rjymdllrkH1SXopueB5ydk/F3pK+IM6POkD
mxqwE+0JnDf6oqBrfbNYVtUM4fY3YZJsxLCw2Tgz2ShOuix7xwmlPwxGtBuzkd3z8rbUQ7OHwV/6
ePP7Rw7omT0SHuyk7rO9LoL4XGlNdQIrAUBNH+o740abddfcU9gtrGnrkJTkZnwyKDb3ykRtk3WK
QWLWurY21E/TadrLbGDTKqxOHlqmH0/V0AdblaLCtShkCnBAepTkD00kbZ/w8584leN7OBbkm86r
OV6mHAXVGP7kwyy3qR0HdMxjyrZb5R8MKwGsGI07TUT42Zl6sSOziVSRLmXbG9aJmybWcMWHAMVa
rVWWZ0GNHjR0jkS2OEdOSe0QpkmFdyCH5lGlUL+5ipc2nXcMXBuPur4mRrAaL4XI071l2/1aGyou
SRiUx70y74VSFWgdJDXxXEKOHedoIxPzJat6Z8fupzlWsl3DkmqVjnfA0CU7QHkELLZWGbhKPE7X
agpLALcrYVd3SqI4nD8lE98NfQiL628TKcZB2kr2NupGeh/meXTVJux9/NjGA+F2hp8O7Hw1MyyO
iZOaR0hL8S7J05fEsDKaT6GeWlObeAM6iBVFCnqCVQ57KPSxckSey1prPmhmEL6l4fxTdPUH9rzI
FXmBUa9s4y27VXVrqdRPhkIgwcrm9ibTUh9CAu13jpW229JctA1RD5oXc/ZciqyNGHDNbM7l9DKU
GdrINb+4ZKl6HWWQQ50Vyiv4yQOq7utcinjLnuBKYJxNp2T+G7Qu8syZ29UWfMVhPUVnh091R28m
rg4Irzs6+NQ1JlgzlgNeOOgz+4ciTQDys0oWSSmgFcVuDnMLk0OfzX+QVKo9WnV0Jk4ATLWf9E1B
P7yNHFPwKOj/7ITNX2U2tRs5az9Wq++LMcZnpwj6I40M7ii25DE3rTKi6GIiEOPfcYVR8HWpEv1O
AlJ6ERXkvCXCbLhEUe2DoiAGrWzEg7YuE5yCjtBAabsxJeFh2WDkdxlKG4P3+DYyMN3yJYs8Zl0g
X0Rr7pfAYS8vFeMvgECwPgj8e/oMF7IMaF1L+TFpVoDJVR/OBCAjGvv+knJY7xOFXyfUmfpUrfGK
wiBaDY4L0QcASOWS3+1x6d4kL81jIsUnrmrBSSHYzEu76ANtD9BTA/XkEFueCKPx2S4ti98CXKeZ
MlCCWdMdqs5ati2EE7sbXsuALWMykn8imj7eDCi2PTYhgWs3Q+47kegOWp91t14Nul2bxsUzbCPd
IztCc0VokiTWUNK7QT3Kf6amtvvBnvX3UMzdi1LZIYC7kpgwFik23tKMOR76Ibeln/LtiAHhXFMG
AegEwlzJ/t7oxfI4DANmRQZQEMaJqUUvfdFl3X4S/1OcmUUZLP+t4Bm0DM9uPQKMCwt3pE9g68mS
jJazUb/T1qbNwYb5tXQBsb/CXvZTlFhbPdIZKbKTLBXDLR1kW3UBli757crxLVLCZzJ2oNGvyp0p
YwYI+sRGnibHVzvkfwBNVvp1y2oxWriODeLLH8xkbL7Urh5e4QkNbkKPCwR37n26E2KHOy7WlgCm
Kx1iCA+7t9w+HcN9lOaj51i98EMHWcIUFCEiM6k9i17/VU0nwStEcuSk6YkrRB3cSUjuNq1ZintC
QbbpJHsNgOlEVmgUOgjZgZmyxdgLvWLNrwzJgx6Mg0vCFjzFvEn6zQDa+B2BlLaNB+vFbqX2qBuV
tqfdQrcj05oTvuJqsc2AHOd62c5jnpCOEDzF8PpObBLzl85EcFHMdnYW8oheitSQVEne4N9bblVa
RPaVtDyGjcwsYpPzqKf/kN0zw7lDXKICcMl9dlUmzjFwlxQ5wPia5FuB0Ij14qUuvgeRXIOFgOHu
Rvhn19xV7cRsZkMOOfFNP1CXuSuZ92YwaNdtv00i2gsix60pm70hn8lyII5HeKn5VImTaTKAfAij
ox3vIabGbJZU0JKOvTdrCrszrPgAaL+TE18cGZs8JhXWz3WFt3e/ZHuZ/zjWnV5rE6u0C+2Z6aNY
6H/UU8e8s+j9uOFWARHDp/VZWPdSfdFppIqHKN61FiM98zCXBGFkv/m4z5g8tYqrteytyvPMKCk+
iOm2rqJ7lo7ZQMY0YrCUu63p/mANUST8tooHILfpz1P+02Oo1oLrEn6LvCH0hegIBx1L1GzD8jkk
zbw+iyo5mOyxpXG3amfLtXcug1V3U/oV7zxMVI+gvZPab6f2Z2ZoYaYoHGmm1PF1ZhzVhv44IDyg
G9KpuBhnZ+NeJEdjPtkR61cj80xjr2b3onoueHQauuuL3THdB40H19SrdBJbbdfubK8cftZPTUZ/
dJYk6oFJWEDN+6b9UDZvKgdmWKXHVNuN4kT+xSHPgATSOXMy9Op3EhGmhkBVtDSSgMLGpyDEB9kz
S51+OIE2OYi2ngGcUR2bkYsHznQKNEUtXkt5kDE0W83YxMEIHvkYoUHiG8NF4vGqmezV4qaQEWl8
hOUtE4cu+llByjgV3dHkDbwoGhEqFydfl2AfDFZG6+4QA9SivbS+DfE8T6/4KTfsNlrjEti7im0W
XhkFmU4HjqdGZeF34idLQI5yrUL1jReF3J5LGVxjg7QYVFzpxeYil6S1GK1ab0t6XDjTqMLyUmlY
7A7GSzSYxYGR7qeWaukVOJ5vLTRU6WXMn6M1/J3qq2uIjtaNm20qbq6TSJoRS8mhAzpYngOtPkXg
6US2z6xiMxI7BL4KZDm5FSBK0O2yUVodCtNFJ1jF4MhzXoaak9dhvZYxPQ02xvACm9eDc+LWlINJ
uiNqnLaJn0o5OYcxnuinab7Z+UWSITHR1Zvte6K8rSxl1r62fknhrjgpSKjuwZxeVOexDnYJ0syl
+mMouVOaV3V51JwXhORL9jeCWiehtazFyrDYq0OCTm23Qvw1U7jR/BHXLzExZoO6D8LpIEfVTSE9
1iX2ewciNZN6qgXWBocZPY6BMM6B0d0UT614bXVPN5QrGhG/1FZyPJT8+NfoHZb4OURsLL6E4VXD
Ov76moCk5cl54dPq40MVMseZAxcpOkMk5YbcyIOLN+FScJwfjVNjNm6W/EEW6IYRrGm4DoIp+6Lt
eoP3jeN2ZlV/WPWRrCjz6OLMxLbrHIh8B+iTPCUr/LhVXgeEaQAsN3ZwT83bFKX7VP+noRKfCwCc
iB3C6t8Y0sV1zxDY1qtwWtt+A0W8gkCg2jgkLiQZJWkuUK48E76o0hyCay/mC03uthqJSoqCYwBP
1Ao2XQzDmcgA3VeSUw2k0F5ZfsNNEDA4NGzGWQ9RrHLg195YLqeGsJiZwK/I9EL9tShJ9+WtmGh1
EAiUEsrylhUnn9SzDFs801e4nAYAgND+12mrMnW6pnPn5Urw1Q6VxySZLJaLnA9K/taP36a6n/Od
oFxKQf85n6V5AyfgxmA0U73kbD429ISFuSuIQBkJpEkFDIE7F2qc7hgnZqPiTtb3wmE71t9N+myZ
ZxqLjVl9hP0H6jLfREWAogEV5nVJ0LXvR+ViT3v4FJ3Ng3DriZ/J35XygxmVVxn0s9an0j6FPCJd
vM3znZa8tsO3VVS7GdUt4gMkb08GcRI1ksNC6QnwTDir4Srln6RaWy20xfLANgYmyFNbvc32KYdi
/j/zgPwKGj9+MMLG4asyb2s4mKPsTfmYTX+sOsr2B8ntHkwvvXK+UbWffCYIzdnN9TmpuTU5vjso
sBbKRT3ZLflzbyOVXR6keeNa21JJuxBSgr+a8cgfDE/SNH87ZVeEr8lwV+f3HNWI6E4K1VVoOd1+
1Roj14g5iiTw0QRBk0+mS3fMyCbZ8el30BdLQo11GZ1qPbuNeCz54KMthYsrx/swIibsmQjmV+Ew
b0xwtL7GI1F35rc1/bYIUhJQuuYE/XQBZ89HwpfBnZNfhS2DTXRJh9x6jAyvML5mU9kxSgTE/4bK
zJcB/DOO3GWSDwGRs2yxfZFCukD9lMn+Yxb6tg0Puf3OeoAmOtvm5lsU/Mpr5xAxmu/bT/tQdw+y
4g9OdMmbId917N/wOB3G6CAHNIcwTKPlvGp7hvlF5zhNcw6L9WQwfnIuqGBiSxHdrByHKYlK5aMN
ob5K+ZA/OL0cQrWIYyrSzJMEk3Ko2AIP3/IRmk9tf06cX4jiGUn305l0ro3sLuuTxv6Zh+jgUGpr
17h6DDTW76blky3ET/stM3+mvGMuMrZfDtMvdibcOY3bhMBf488kvVQoDYCnLNLvMdCZV017mMWh
aWli1b0xWduB+0K3j0Jh+9BujeQqWYmMyx29KlL169w8zuOnJfjGfGTxPyUiQRlAuEokRqVc+tpj
1+9DIHTV4WO0Tkt5g8xXsgasovMYkyf3yZxHKQgQzw55/azqCDE/VeskjcdgfCGkowwPi7ltolOe
P+bLDj6Ba+RXhzFsOT5kyc1AfBt3/7K440twMu0XGOUT11cc4l55MbXnMLn1w1kNiV9GNdW9J/II
WKZfbAoVP8bmzjcUzOSjoxHjd6+YoQ8mz+P7Ih6c3qeF88zum4uIzbanc4vJ4HeS6VYvzjbZn2YG
V1zN/AagJB2+0d2jFDiiBh81MTZC3coa3ww6qYBbWV0jdy45cTNheeitx0Qdz4P2L+yDXaY5DKbJ
5WmutDIuOHgaHiLH2VdM6g5rMmFklU99TqXMpJrSX5EqKaP0I9G1oFWzuHnt4hFuAnrUF8JlOe2S
4wQfOmu/Y4TUOTHdc3HIxW80WJtae0s4ADQ1wUWeuEygcyr3id1hOP72c+Qp8QwIYH5I2hyWECNb
wf3Gry/aVzKTWsj0vXNb068JqtguJBHNlBqT5VuQMiv5pElAsGP72IdwsheDUyb0muBjMtHxjy9B
dckC01Vqcm4YUi3m39Dm3hI9jdUnSecVjPcq4TwoGVc2iherD61j3hYnPXcVgX8GV1WYbwIF7TRv
+kjEpqOhV5SceL32Qhq235cZCOfw29DZTyW/9UBcuYmKH/EMVyGhyv1xwBrLIpszF7o1w+WCH1mg
ZAlIt7QYGyXN0zC8E2QkuwdY0EgtOLGDbVP86KzTYU+y4PwrbV/2xk4EAbTZhBa8PkRWvx3ET103
oGGJ3ZLQvnr0PxXjThWrzkZbJb7Ku5JMh7LoDwhLmKRO4V8TEMy6F6jdFDvezBMXWfQ8a/BGy8Zn
5HfugBjsrMVEYf9X2aTVNa+d1F+1tP5cVEkOeesa+k+d/0WmdTIBw4cAfPLsfWxiWnP0b+z82Cwv
AyFZt0rh4o1eY+cl0oTfN8h8l68JFUjwXMx/Tk3QDgYc8dGD2Ox5xdHeWA4F1peZ9jCT/0JyCxsv
WdT9YA3nXj6P9VbGFClArBJlI1gA0+qozQ+JbX39aer3mqxblmvRdKrLbSYeegtw6sG0BDR3D2OG
j1bC7SgOZRHvemLnRlR+mnrvmlNvnBqW4DL6yXXTnRgXd8pBYy9aMcJNxItlXQZF7BCBblSaKDg1
QGX55DGwoANw47UVY2TTv07EOsieEMLsPtk/hOp8LSDljZxoBuNa6s8IWDdxOTHx+eWMN4Jro5yE
dciTXZ8Si8drY0luLo+O+dcTZcrEP2u2efQ2WoG7jJxGOJOOCt8itgNQ/s+sm3XztwgrVKPP7EZi
dG54WcA9JdmfOl3U+tlEt1qcRcKXM+ELrV5lhchr38Cnr+1T1dL0mOch/9NZJ4cw/RsmVfGz7Nkt
gVSv6lsgX9LRdIf52tUBy33KsjeBzmuGLmQxVKfb4wvQBhcLCm1ZPOUDeN4nu3kc592Ai7qwXea+
zMuPZsZfqG5N+6HRuhjOqY3VQ8kYI52pgEi/ybNXMigfpvhaKSdsgmyjHjPrlMv3BDT6MiNDlyQc
klUTAXYlMWoRrOGx5OmMVXN66Yi6Tk3+BojyVb8PieUkGi4u6W+5vYvix4EsTzTwLhY7gsN0jSBk
yL3h7NUJhpGw2vfx61CSPqM2rKq/4/HT6fgN0Rgo+nuhfdXNsIv02dPVA5B0FFx8jxe7v/cK4ZpA
HWU5eQIMMRkcfgQPfCE1Q9ZYMgyyYdLxy0DYN6spnLb+jNHryJwh2GDve4Wy7y6c1Gis02PgMNVX
7CsmQndJi3NWzmzHcT4y6CH/IJ59bWiPLQBA3g+rodtJkQMazU0HGdULBYdc7ecBfJDacNNQ/bMb
BEja5MMQ/nBC/ERMYQuCk4e82CGjOFrdvO+IZFBXFRMxOsjl8ZMgrTEQTC/fItAeGohocJPpvZyd
3nbEDK/w/MGrC2Nfzzzs1jwe7DJ876fy3TCUvbMMvi3Vc1kSMEhEPHOwjZyzG5NMXx+mI9P9D5MC
UTrDcdSTOxlh3jjO27gillezSvBw0rcD9dDZyjlPw1OkK9uCXT+o5uG3UeS2z6fHcFZZ27OcGjV3
MdtDy1MTO/j1c/0DnQu1BOEO3MbNJk4VF+bXk2Gh94rkodDrf1NqS18r4Y44mXMUXLhov1211ze1
ovsL6GcXkC6Ov785v3ftkzQGSuSl2GjO2sZl76yCbmOcbsWEe8Caj8sS7tG+3TKHnZDu7IqGYHD0
yK1oL0XOKq9gJd83+ykIblo8QG6C29gv7bVf8hP8dsJsCy9QiR5hrEwy6MnmgF53mDf0g5cJHFgR
mm9a1W0GLs0u1TD/ocLRwhOOJa+fkxcBXG/Slpd2aX2Hv6Oihezn0HWmxDc4OGoSy5Z5QY5DNEXo
eClUNMUU57bM93rLc4qAcoyk29iWz5ryo1bsfVqOl0ZMbonlsiUAig0mKaVE0L6i8t/LZnpkDvk2
Dv3RSANPX0B+CrIwoSzR9qwN7VhS27UM5EnCsGdo7obxoPY/fWDuHE3Zx9wnkWr6JvtlIp8YEpEg
XS13xeQKljy93bycoozqPcUW10lx09XBl//HlgD+NFoPLZkbRc2+bjtiWrpdr05EdZDbxDYvGueD
pZVk4BTYFdfnh9fOxYy++dch72kU1rEViwfv7SpLKrZBG58GpkedVW1DhWGcyshnMicvY/zOTOpX
nZ1H0r8r1xxICaaG+21KPm8791EjMWVyqH+QmOmUkISVEltrEHlpTgZSGpQeY5cc0jHznCY7qGqB
4TPZ1VPxwQY5I+43CvltlG3TsIRZFYZaAZKcmArPGid4osGWFTH51LA7oiQECV4SEBRwG0j6Uk3G
p9QeyeAId8EwEe7rKGiIaj+bqlMZcpbby4uBznXoKIhr8OakObH4GtYgT4cxoKo2J9REh3SGkI+7
L3AiGhJSnMvlgE6op60jaVLqT+RFeSS0PJCOkm0SLAl5E77VfHlhycPP6u+FbgH7NPIKGn/ypHev
6UCX12IuFxKzIG8nR0ZdPZld+pHMEuUfYcxmsZ/yEKY+lVVfUdbhEUXuWCAxyz3S6t1AZOeGPVjV
cSRT/fD1SLg/6r56mNFIthEPhShcG80DclWM3EjAF075ICbbhyehqikwaHDMJjoWQbdJEAUVJXts
3A6EMCGABPtdchEBSER2zVS+8qPG3mtMVoG++skw+WlnbbRU34HS9zSzuFJmHjH+0mlRFHeKG0Lf
szX87I3EPoT50sIXGRcMwgxi9NgMICxIStfM8Gh19dEh/K9ce7aIsM9ctHuDqrfp8z84+wQy6cu7
GFm0DfNloDNcmMdWhOcKG/a1GrGeh/FbcGJK7ERFnzLS0zD+QTe+aI6Nqrb2p6A8tTSEkP1doYxb
TobDqjyf28bTUOI5Y/Za9cmxnxLVRR37sEQBEUZG/liaiBJRTNAZYmZLjOK9xaBGv8aGRUcBmwj1
Ug9MyW1eaIZairuExSwl2ZoeG+1wavljws534VNkIoplyQuCyQVguNUDa9NLG+UA6WOZxFVGvOWI
ENxiFp9WOjMTLKp8njOCpnhMxk2L5NFt1rTiJfArIH/ZMuauVEzmGknuSczKVaNy7WImimwPfZYb
Tmu/Xrt6UZxVG+Ox4GQhtB5pkkZyrfzRsZq4c2q4kcGyX7XRSXOVqoRgZRIDf9v+lhTiFa9XWUY+
0Oo0ycYPFtXXmetVQr8IZv41OcGbcIA9HDbaqTCWZz3R92i5d4RTPEEFvrMPvlS8OcMkd73iT07J
MDQZ9xEJrGEndxioPKxlPiu5u9pRqrKBtDELgvK5W7nyUY0oQm12fkIlpT7BliEjdsaOR9ika1DD
Rb3y6Oi0b2Nx6KjYSX2bJ8+cAGoT0tw2uJ81a+dMXwa311Dxq+F+aFHkko875F4nMTvwpwLkQtxR
ChvhgtLd+J5B/SGv/+S7xwGLndhAa9xZ3Xtmmls9Sx5GBnTdFLEOLvB8hae4qXdY+9ntdK6c0gfD
KA+ixyFXDjtNJo/YwRmEspdlZX9QpXYQhvNXy5hkyxQzTlQ8lRCK1+W6rjrMZHgoJqc79CzK88C4
laLzcNTzKtucbD60hToHkmm9zwoT+K61rtQeHyPCQTdQargm08Q+iB9YaGyUnLe0Cs5Lj2Nt7EIs
+OGzU0yXLusxEyL1NyvA4/3MW6QP5Y7ZMvuMGOcgCY1xwm6By8HAq4jMet2kKKAFMD1OY0lg4vyh
JYS/2gMCHtMCwomZG8Vm1lNCd+qRqAR2AEEFnMFEvd2wWvWjbiJGB5laQJOqOct+FWrOVnshknUH
Au1k9XO/Z7f2Y0/61oyT88SUMTc0vwrlmxoO2z5ojOs4lowPbcAWpUNPY3sW2+RAko0ywNW1atsL
19Yxn+nlsamqtBOyaa91FtCBi7NexX+lbv86xNM3cIIrgqAMo6UuLI5jk/qE6EEPJMCdTJVV+ULN
68028rN1CMRMSTKIEVrDzGRaNrpJ0rzO5L1UuLHJGu8YUIbrZahoGhYvIouaGaERobJ1GlHKjf0m
kdAz8jr0kTNsJ42E24qcNRb22yFj49riLy+mpjwYkeFqABbqyaToNhivQFBYdIbh3bCzsgJFZY/A
PCmM3O9hqTwqM3b9BGfdtawkTOIk5WDW1bvDA1pleUPco73uhwbtLuyysrfE+nW7PI5weBJq+Z20
9pfaqM5VNWuWDwKQ4euis7/SzHPbJlbzUqL4eIPjk+3GmdtgNHuE0BJlkA4beR9Y5HVs6jIlEVrP
HkqJ5AvNEMzqXRCFxdnoAYriW1Dodsz3fjDqE6kb30va9jvshjEe8kLijmtS4ryi4MEWAstnuER8
p/VIQ33HIE8DXqHar1XVaO/4++2bZsx56vZTo+0MZtouie/RThRMHNIhSI6DZh4rB8+W0eCvXrRR
/B8It59KjERxyBypXQw8b9gx96xgO79OLdRKLQq9ifBJ7gWdhJAADxNmtZbZ/S9pMmhqE/I1dNvS
PknZQ6E1oIAPq44lXxIGxzamqc/TfsKe6mjsnPBVP6JCiw5Jg6OAGUlcM42tk+cyZ0wn8YlHXuww
OhaODtFFw5dzT4By2MBMwvE2VrH1LXMTZsncM/G0CWWENGU+CNMISGtpFROR0/zEun8bhiTMWbMF
8KElzqXTdBbYsGXyb1ssy7ZP+ODUDJgHNqTPflLGEEFUy1xnAD2Am9JLMhOlO9UUadbDHN2tpSv/
0qWjvY1506D6aeSWeOg309DtMPI9kOde7cdefcqn8adSm+RYmOKSmxmYjsiiFEyK9BG6DVdtZ2M5
NkGt3Jy4snDfdTglm1G8s3J2npEiT69AX4iDKFMIENg6T03bDNuQ8JeT6sj+pWs11r9OvmAAszDw
oMW6J6my/BVtlr2raCJ39TIN+4JNKUhViYA8SQK2OU2oU5iPuvIjWzT6jtI/6yGuItsh7kKkGHT7
mN4CI8H/X/0CTAVHW5rUeJlrlf+4Gr9TFUTKimbb67P+FNu1tjNH5CPUL1WqHJGqqAyoW4bWZphz
UAkGw8wEs1c8tavacynMrRPn8RlRjOaRgdIfK0yq1GRFNx0GLUfzIfv+ZZgGvBiOzRxQdcoXAr0o
UQeFczrFzKJussTAP5fghUe52BroQcxuV66rnmp0rC8nbgiVxPIFImCocSWmUJT5rWMvq8yJYUZI
VR1HtivIG2RoyxFUwL974r/giNJYf5dq3l+1Xg05RKd1ES1DfHUMF3btEP+CsY8RNI+MhorUwZ5Q
s/yKgESx8qjIUMtKXo3QWxuSNIGBWT5z7bYAIOYI2bzNSDRJ+vlBIRCKOK702McjYVAEsRsx5P7E
orqwnGpflem3HizPeTrhXLkMsbzZEThJbJpQOpxpRueHrmYfNiXHuVY9JdRSxL5EHKf5ao02A7O4
p5NucymRO0JXagQH0gJX1IQwX5SpZ7JJht/WXLPf08DBDfIfSWeyXCmSBdEvwiyAYNq+gTdqzNS4
wZRKJfMQQEDA1/d51Zu2XpRVZUpA3PDrfnzwl8cxqGk6aqcQly4yw8441scUcY3VzMDv5WK3hC2d
6TS/ABXIppg/en/Kh1XxCUCDZSrU7a6mLolmxir960bpJzPKemebpn2vEIfk8pJWHaI3neSwNhIw
B6TO0y0xVD5ydZL864WqnoUOk59x8e2UjXiSn4IkfEg4B3/Ns+wv0sJUWFu0LoGKjPim3D4c1Wrv
jUdpegINjLFWhqRQq36YToDfWOunEjmEyafwtiKbIxtyu/b1fugr8AYEYLujS4RoC1UbmXVJF7Yk
hRI9qVzk1sI4OB0Rr+goS7OYX2t6snKVUbrD4ewWNg/gatneZYbygOeJ28K16t/r/j0mMrKbgZXd
KYl32GFGW0P60fGXIzX59CSVo8Xg7Kv13VrZdcvZcnkmvM/F8LSMTr6fICvhhOXiAvY9Qc63sLH3
yFydO3zON1oJkLJhq3qZHAarhxPlFCrWywBTRIUJY8ds14zfmK7G3J4pg6gY7+i1YFAn0UdPgYBl
lSU+eVzsPrz5oozxxPIO6Zr8EIvuTe/kHEiUSuKEpi9VpzTttjWTcmoFXytZh10lNPW5JV02THIR
SlVCCESPVbPt8gV00c0UmESwV3Daqe2Q9SnOBf8pJStCeXaHYUL3Y7JB4CravaiSpN9Na3fXzeOP
API9PftMZngQkuKxn93qNPSSZRH5JImant27I15pUorO/K/mOIcC5jp/qH77i5QV7bu55orFxF9u
o4TtX5RO5yn4g3kXc0Gt4D0Ky7Hw1gI051Sv3xrlOU+kGvQ7cCCxnSEpYDtwPsexLdx9Xs02w98I
jCwFdHZicTCewhW7jQT1/KhutsfCQagKuN/sg5FsaJVyEhPHIqgsh+hRVQ4WxsG+VKUZbvGjDnNl
rhBufItkTVe9h2sFrifsvri9akxJadnx6jOdTD0VjFsWBMT6wyIr72AX9Gxmu3Cb9UP50K3+v0Tn
t/nWM9+4e/92C+4no4KHyLfMXZIlxHjtiNtSINQ07iHDSc6zzh94NghXIVUh7hvj37bmkSWOblvY
X4lJqI7zUzD0S1Q/kpz0rrWG57CZozljD+oY77XGBbuHBoB+QP+ndedkOB/DmcLZ0Qu4uxg0jNWu
oujS+n4RPeVpxM5a0hS3kBxBSGJX4oNqSU30oUYMm7Ar/Njz8ocUdVtpe5s678nIdQKxJWkzVgQU
Hf7QIPgMJexZSY1I2E2P7mxdm75Ur0niFXgeFMKAnlzOvUKzCRmmv7UzCHbH8mUeqX1tgvqVrpLs
TmapfvG4h3CXNwi2LiF1Klqflq59JlD1uwpJTUmSkpzlfEk3q1JvIyjM+7pgApS+BeEoB7ZTynb+
UC6+1G9COL9XgoH1g+iqV5Xe0mFLwFqrmS07wOtO+TH0pHqr9MqCIOS0CFEoNvU0/qua+kfIokGU
wh/ke6yiFWwq3pUi1dO2cy3YDILHNDnYOf3OVExKTPwuA/c8EpqemEu3SlnNwc/1pwfI5ABfI7os
Y3orZokwMcgCllufISAu3JK2ALygqQ2uc9Rui2U/n6LW3pmidm12rZJK6bAY/lGuW++rcoLdsGK5
rtbgO0eRi5s2/+i6hhjJwgWoq6x1U4Bt2eolUIgIKzuPEArGvlmy+rurRf0FOu1m4y5RJ/eyZ3MW
pAHWe192fLMd6sE3rg66Z8q/bW73IlMr3LXiN7IGN09OMGwJA12ZeZtN6ngL3pRxklnoqkVo7FNb
NDODeuJ4ZaxHj79CikX8lTuIf+o7EnsTTenYuuzCj6E9aJw+dAJsEqo2H+101t8Vr3a5t0Lrbaqs
z7UxwQGeXBPD5ociFUzez+RWut02zvwwT8P06tkRvmd/wCB1Q4fWJbxmronDb9a4vwXJyF2VWAEx
JGeMVcU6n9E7I9ggXkFmRebkLMmKmSf8mUIOCC48AVAMbtCxgtN0cr2V3G8VLvXDsKDBqSAa+Ic8
blAu+3HqtYq7rBye1p5QH3Ocw1BWKvlUZw17iXoR7EuZmzZlo4n9E8JgDcXvhKq7epcPY4COol4W
fw6fLMqM4imb6kvia2fPUKPQOymiCD0qNzaBzKJYJVH/U954bdhPGBanwHrUoKb+wswy11HK6eI6
Q39KTZjskH+QKqMxOPpylTurFiP3EaGvvGLttpI8a+Cy5qOPK+luinx1ysM8PFU9DZWhLMiszmOL
dGZLlh2meehnPi31hMiGXOnehGOCRj2YEiQ9C3fn7cMB/ml6B3JDq3agvfu2cdRHKYbhrPqofBpM
kdw57lS83brvyO1aejuX+RJPS8nuCdTVOWCnwWBITTmxk345S098r1jULKhwG9HSxVAXkXWaSJkf
ZerovYdCti0Ctzsik2BacASf85A/WpK5znlucv9LC9iri5fPOwfCwU5YxUv5f18X/kCyC0T26M/R
e5Nb6GyRncT2ZP+senz3F7L2ohDLZ4h8c3ENoW228e2Zvozy1yow1InKmCs+bn/cEkhh9zzUv1cv
hwnjo1NKCw+Z5Rd/Okl3uWTo2gzRKP8Fo8c7yRi9pQ94eSa65WwNy6qNxCW8YaGPzlqf82i5YYWs
bmtKalYLHJZ8/Nc52w/Y/sH/MJqNCYGhIe3sODQRJYuC9aoelu5IfhqTA96W2hv3vP0QP5IuuPSB
7fybHXLNg9FckMbcWuOc+ftvCaPpcQEKvGszxfgPzueqjf1YCfkDxIzG9WxkS8WMGzE0lD4ItqlJ
YhMAyjSdsn51QentSt8Qksktw14eU77/5esue2XQiN5nhzO8ELnXH8lEzm99LYtDS5CGhB8ZYtQg
1b5lahxY15XldgBVGuvJ9v/l/rNsy2Pie/OTqiBJxnXKirCLUs4KZ+nPyrUKgADCImzJtA1qrXqX
sxJ7bpH4MykRyt9o/Fq4gBCCpAtXU+m8ouXcgKoX32pQVDI8TszbXLhRTc6N1XxA3it3lIv+rgbr
zY7oZ8JLPV0BWPUvWJ+He9bRLrHDFP3KLpNLRIqPsKBKvxFwaHSGBk16Pem/1QI/xKG+dqORGT7a
dhXIVzMqy9p7V56vLi6U+1Op3iM5oOtjVssVtbMiyXkPYnUMzktLcM+L7IYvbDhcdZDaqO5Ofukx
cp1hgcyHevJnvE1F87seiZIGFTWffbGgO4nFmZh7CTIlWxU6VRE7iVMQ/axLXB2oLVMV9/XMqsCT
JrxPh2JGoLbdi5IEH5c6WY4rlvhfks0pzvuhimlPowKK3MHVLleWm4Xf7pzIsmlPiQCiAnHeV2tn
7dYgmAN0JoHrvV86dxOEPuSmUnj4bZfwbcxR5EvHTctd466v7uqySIIr5SKbJinGzwVbUkcp+xFq
xVdNfA8uC/HqzaCWlQVo0fXvK03a+OmdFgtBbTJn63QakE5gu4+h3U+I7468z+hjfUoEfCYzYZUx
mp0cwK91X2dDfyjm9PZfiF6CsRr/ODa62zCQC3Dwnu1YHNTbUctoX69l9Ze+0v5adgVV3E1Szf52
cNkH9oFvP6yyC4l0917cjUW4r7jCnesuG9kAspgabrX2bmZ79/RvRU9KeBrcz0iHhoVuN2PaW3L4
qGat1heIvO1xbWf70XYtfxuFxfhI6r6JO2ett8tgmyObgHLb+TL5U01MH+iVzA6rKw4kYDFxDHzt
c0rDt3ODby4BcniowtYm3I7CTnIc31YY2lSAeQxww/w1F0P3UDS19w0+AK6bh6Rfw39c+SOz8VuN
sg7ZEGRbn/Fh1xsWqr6x6zuixxgY3HLCVZhxsrGLyvn4syBpFjsnwp4muzHw0xe3YCvH+WG5r6K3
6pMXdcNl9G5PFKfEAemOrfgg6jg3jf3I+3DbQqFu1hnKKGA02k2mOoIgpD+DlF/1sDbzTdat9rbI
szcTLOJcC93/rnW3YBXyamyWPnXElsWutJLCwsWZdbBRQSHTHADNY2UxVjb9p53l6u+81OYXmrw+
Ei0pLyqtu/tmMt/C99N7poqa5wpLc9QrRUxqbY6R382Pa9f4F1MDXVlYRe780QMw46YN+UEiclPI
F77r2Xu0k6JDN2VHF+UIYDS72ruqHYjnKNjAWPvWGUMyHGUYxbTJNstmAegQpwMvm410v7N7wYhZ
prcHmE/asqBnjKRs1vcy1fJlyBjcKJSD1jaNPiDIMIorT9ZHgYq16XT0ToXzDYHf5xA5fIF2QePS
LpBO92JMySHF2MJSCP4LMXpzkPAU/2XYyTZVOydHUZMe9Wq8eBN0D5YB3G/snBIO6Zdk0E2Ux2zI
3IOe4bYCRWofbl+wTUDqctNw8u4byldIH7cgq3T/uQgcurmX3Cc+YfZkaYpdD3AKB0v2L2d03fi2
eV8mTMZ9n7jHbK5emJrGbSisX5XLALepZ6neUl+Y+0il4ro2+V9Jbw9/yDBN79uwFLExM893lM2P
XB5lTJHX8K66CrVaupjlOpuVV5b/1GvIopjiydeOs2TnUKpzEou0TmkiB9LKGdsgIQHrBUF9hueH
mSRbU4c1HTlJXK2h+MNVFkXJtXCsmNF19hbPxzbzGeCUtP1D2HIhnl17ek2LJrkPB91f27yZ9lyQ
cPfNdf6LBQf58R6XcA7PONusxKI2a5//ieq8vUxtX12wZ/BHB6CEBJBil271aF+rskNqAdTL9JGC
N2Q6kNUvyGTuUa+N/cRGCJ/30OBKm0gq4Ny5/R5Su2AQWUdvQHtV7qc3i+aeZw7gQpb9gNDAwJa7
7UOQuFgk8pbyyzwf3d3goqMiemTcdUjWeJ3lbCiFf2MwjHZJWLt7Qwj7MCka6VLVs28NWkR2p1Fb
fruUD+rBBdnoOJdV4LRxMzzI+DixhI0tmQtsShsDQuvgrONzhZyCOlL/Mlo+Vjrt9gIu9wH+p/gK
bsZysF/R7e1hhJRej1HXE3f+ZP2xq7mP80EaBf+16/dFYU9n6CMzvRrFFyHrZFvXAkevE5LjTZWI
o0gtl2yVyAwTxCIYdFOstCO4fUHNDXT2BdumjlNsFkDPSnNtm5aLxhhhbLK4Cuwy2THXCxwVke/U
h3wdgn26VP0YY09jSc01Y+v6FpdIBx9X2BtWmma8RGRkl2u4NOC8Ehllt09/+Zih/f+Buf+CaEX+
a5gd/9K1rUPtZjWCOGeNiruf7dtwdICb/djDmD3lfhg+JhmO4p56tgc6Fm9gqqRPOI/KYiI+vLQt
9nW8u8SPuH9lN4O5LmhKxxM3dOekMdmDHZIJbBCVYZlA4nK66kdkrFrRswn1seBmVw5EEhyBfFV0
RR4zwCUHsrFE+/1UXLqIvui5A5Pqp6vcL0zpB8shDzTY6LeYaP2ddNOvCoMl/fR2f80GL91B4IZT
qVW+nfksb0sT+ZepoWQuMM1bSnNznEYkfWsHyc8CER07YZv87tuVGAet9jsPGm7sLPPNk8nvtZbt
R5GGuINDiwd64p1y7eEv11u2q6sT7m1L4ceth+HTmcaIl1vc0gkY8nlBwBXNw0SKg7nHkyjIVQII
1ZAAgdofVfmdh7DOEFsHIJ1StiS/XYLx035Y8+WdZMewjQaSzgAXp03i34jm9sLYByWlYhvIlDNX
JWPkOBfnyDXLVjb6V6NQoHTF8BrMFithcFFHJ5jC6ywJB2xAAbKUU+3AU1OkjmHT3Qt/udS5A052
MsXvpKv/8gWGdN74t/1QWzzrJTG/vFq3fJboWdmGAVZxP3PeF7hrV2mWkiEf00/E5A6MMstfGlUA
618xdSSByeJMoOhLPxGYPVa3PWBKYMoPo580qL9Grpv7erTzw6rs9tIZRQfqHDDodf3C8wH8jrMv
xyWA6CheUnAUm2DB6yuAapO1WdOda9hEbQoWDbtUrTnCsuWOKKqqtrfC5Uc2roHzi2in/ezWBQ4Q
l39PkX8iHkRcq+tpV1E3Tfss+R+kouS4ki3A/IuVznRIeFbC0qOY2O2KhC92lVvHWvfZZ2X5rA6Q
y46OZfpzRB3NDuMFhuoG2uO5qu2Rc9UaDb8aZloqC8orLcBYVabBi/khUaPqRT80euMIV2l0qdye
SzfvDHTxbuUOnluouFHVc+4ncMPThKgqcva0XKpJgdnP2/RgcwmLl2VCvzTpjQQCZ4K9cqHgdqfD
XrpDeyjCwvs1u371a8lTiApBV9xAFe7GG4hapjPrHs2IEjjBEGe98zFRtPmwwJsFsW2TOU4kB5cr
41meEudnHqppJybtA93zU/tXarLh1Q5LrJkkexDQhxENaeBvNVh4IcSo+3MvreK3DBmSndH1kUy0
3vcNPrM2r8YPA1vyuR1TmJ4c4F9hTmS1nLgmQhI323LGJlDKwYG3C11xDfH7NZPvHlgIMBn34CRh
+xg2gYV5Aittny3fG78S5Xk3spjpHycbIIgVlsPWrrq/yAzuz6Rtvufs4va+U3B/DmE3rFaJj4MQ
AZEY6W8SrpyxrbP6y69Kd69nM743mlsFFBKG7Dn8tkE+0rqbuDEzBFaX0OvR6QejnzIV5JdWI5va
eNaMO92yLS7pKS3s8iNks8/lHdPCuCjrUWVh/VCFvnpyULSQVJGEXVsS9fFX7Jhm8XHJlznFDFD1
yYPMQROHLvdA9m+aVos52GXCWe8jj1mCvCCCTwrjpJV8rbQC1wDoSjvIfYX5wWbeHENrDGLixMsB
/mB/nBQ9AwKb1lflzPOKA1sOx5Yvxk6uA99TacrrQioZT6xNk3cBsz5RlPZVFWKmi83jjoszRPuZ
KA5gKr5+rf3D7MOU5lW3c7jvz4PFRLHSTbmHFkn97kC763MSYsKFsJY92gTNbQJeMx4StwjZCnrZ
0WoDfUjUOkLgCJavnsaImJg83wtwgHz+CbOyLhhfq2yBoCVrn3XALWTCfHC02TX9NiMecjGL9U5w
goKA8OUBGiycYMH5O9uOdU/p0xRz93KOcz9mf7pkHY6erevt2po/k0dr59jW+b8G3B7GRzPEdjF3
8Ux7deyhdu09PGdoTi7YS8mEW1MSEEt6OrCneguzuD3IQ7WgNxa5czDQujeLSz57Sj02P0Uy7ld3
CDCaUqTRjpP/3nczWt3tY7uQ6jtNrpWcQ4MIvslN/1laMvyUS886sfW79gQUuN/5jsfvA3hAmn7U
Ggsi9rlmzx4iOQYF4ZuE7pR9I9riQirIOpZZWuzzVFt8XNNm7y74k5UT/hulBQfqRgBD6QHak5WA
TGwgOuOqEA0BbvB/URlYdw7WcypaebmVhz8bsFWgFoCRkEDBsKA9+5SULPFm3wmfWO1w3IX+B6OF
c6UjwLr4EAWZUhAkti605R1R4R9WdDcfFcVi21wEIJeGlkaPstSgH8uoOFUeNu4KdJofXW4MH6LR
RfUeNBYExjbp6AokgpNFq32xyq578zSsGZ/k2V7zOD24zEDnAgrAtvexplRFkd4FrKSuM48+h9Q4
Y4AgFtCU9CtNLcTAzPvDgsh9JHb+jesPbY529MM0++NOpa5/iLj/nWmmsC+hswwx5293qFY+fkXf
RCQ+6xn3sszjvByiD9ZxZsNFUmzoEMNR6lNmQc3XsM17NBMewC3QMgSTGlNlBzIErlNd/EF9BYRE
GuCOGbHcch0nfmaxKzRti/nSglsJL1veRrngN2gAIhLAgrZhBPiQdEt2i6Uv2SHzZ6pgC5rYCt/6
5pDPJVQxPkxzscq4SIL0it0VQ+CKTmpRP73r7VbGjqjf0L7SvUJU3C6TYzFxWvkFFS/bLxY6+1h3
4t+aRS892ZcXv7J4pRJI1E+BNuKOdHEfM+VQ+0HmjSi9S6k3NGNIFhj76C4Md/2KuyarjXdMHTwm
KSiFHrhHwBL2ng1k+GanAKW5lkwXR/B0rO3a7bJiBeaVERtsRPoMiuS4LgEpFV+xsKNimBlsqdDB
CDI6VlMdyppsNaMBYYHBEvuhAgucBWLetqIRJ8ResBRV3l1EwHdoG906eNx5CR4sgTVoRBKC/8UL
XrbBQSSK/mRCPO92NYgrPO51m9voA5Gft8eIVcYRvy1kA5txJq4dUAEmb16Hhl05H9zs5EJPDHD6
L0zNHTzLjQnHYDdTW7N3G5W/yWahHATdEOMmWv45tDz3DZ+TFw+3qWKapu4wOgjQSGHyshIkPxZQ
uOLaYKbN8wngxoyD2Mi6fS3zoHm2PIK33JkXjFsI4GXV/Y4W48R8JSDAsYE5jqUInqrMamOsHMEr
zk5IHlXIRgp3AivP1ia/yqLGVBrafKt1TPEeeqlhX7oLb9shf43cFYRriYe5sRU2jyFCdw5HzgYc
pbcWVGG9yLKGVlFl/YtVG7BY7ArvAUbzIx67+gm0O1QOCTxyWLthl3hzByBcIMGXfXVNqm793TKA
Xb0sf1ygVeyKRv/wUeGOHKWaeRBkfELZCUQRplwPz8/GZ1CkRAOlGfIaosRMKq+aTh18wGtSI9v0
ClGSHyb37kQt91Pb3QBzOoNujP8rqaZO7AKv/Afls+UphUtASFThTsK8C47DfjLp/EWo5HMAa3Ga
12x5HZHJd6xjp3hJ+ZflzRgxCGT+HQu19jAkEzcSUtKQFGjOSelD+s+QRToaCFuEVrEFJhNtypKd
Yt357dYdfAVYmJOnN3X4XcJ7vKowZ3U4McYKsWZ33OUUlxI8b89dWNaHcIrkLlmQhW42HIK+dGgA
WKsesPrN25lPGoMybp+pDQ1ATjTMocmxg7dJcDVOR1i2vK7qaRCwTqD6iw+v096f3LlxswJyQT6w
lW1h8uHOTuZg6+tyiZs18eNQRP1bMQ/oCAHXYnjjsOK9zFxxm9vfvPgETosqoI6mpJGDK8EdyEbO
UG5ixHRYQVdNVF/xjtYMVC1Dh+qs7/7mGm4V1JwGg98hA45+KSuQGo5xh+8k09lfq4U9WZRJHtsq
nyhyvSEuwXC2PEVlexpdZKyp0685/q43wayGB5egaTChVG2ihG6iotPZC/vghGm8Kp9nSkaeogTL
LeH0EVLVTLOYp/x/vsRtw/8Ur3PgyqOHKeKkNDrltkSkwQVfVVhh86pXV1U2CqlE1Sc+UuuL43bW
2WF1f6iU5svCjGLTeMMIKbkUFgGZu0R8wad5G0T6pMG6Q/dHV6qil25+aQP0PBvx5kGZILykeM2x
ZmCmw+QK9sXFH1imZUutenDLjVMS+hytrTg5taZNAXn24Dpl/tu5BcFEYGdXJLLyp3ZZQQtsY/ei
xWLa29rso9FUF24X7eNqahlb9J7F8FhoKPDL19xyVbsdjkVLwwtkuAhlNkRQpx5l56XQko91uHex
OcpTVt+RWoVDohNWIt3okOwokB5CAD83Isr4mk83qkYIzrSfa7wkODwR/nHxGTdfYe337Z7vR74f
6YvgP0HdxcxNdbfQ0Muj4PY47Ntk/U7aSvLLv9k5mlyd0yEtMLha8NnFbT1UhPLJW1d3vwBi2kVy
jA6hy2/K7+EQiASUF1ifVxRl8UW9kXf0i/ZZqEHFKLz/d8wR0YbAvLFNRNtRaT7COezuSDdl35xn
5g4jCDYdAKBkRj2CVJq+AJBOun5EBl7eppZPAbvX9jhXwYtSpt/0Af+SyU6+3dV2FNU3XOhgTGMd
kMvbwsV749ZrfoDOF94wbUTnXAeCQTXytPCeXQrNzwIOPMhEMiiaa4iEXXgrXEF96i4pVvpN7jNZ
0fuy10Oyb4jNzg6wOzVC942QMLdj8AikWL20EgTPJkuz9BKZUp7x8HU7f1lYegp3uVMFBPsEm/u9
3SCPUedXHVId8dRMQYQRiNU7m0DqN5aovyrE5kf2GPkWbvsfIivpHkh0+uhnyj6aCWhcwe4QN5FT
n1FVid7WTnuYXJByie7TB6P8b1D0zdluJ3K97hzC2L8t07ms3VM2xdmClZzPBXd027TJs+/jk0yD
DjpqA8OxZImJ+tGzMOKm82gCogW5jeLgzoCHxqIL7/tp4OSM5G0yI/JRGFEiFvKrWwTZpbJciiNP
vLWnZjE/5iGGKi5szo3t3Bw1r+NmaPhWzWNEyXFOCMUbu+HZW0J6qDgn76yUJiYsjBYpHOiYXFVz
DtGw+5PeZuZGqekndCb9Xfs6jSvKvyDKQWDJrGQ6oFk2v8S0pBTEyJGdFpDZosCdE7hiQaWGN5jg
L7mMAXFrGoipmHDgCsiFv6TTj5chICbgRXJ5HQLloCkm8owTh1i4b3+EoCSKApEJyuHowWwbM+Dc
WXTwaOW9B9uVk8fCxkHT3byj0kuzFuwQ0CpsxBZBajshWxZWHZ0KTWJgPUHuGaNK0JJoy3OHGT/2
3Sk6qXrtDpaNf0avVn/k7WOOHtDXxyLId6lTh5cKQ+yOgY5P0qjfO8yExwHPzLMKV8pANdWJABSK
GAl6PoH25J0NBib1RYQviS2eg8qbd0W7yOsaeO/O5IGOrzhZx4a9BD7L8FmTpbuWI+ddO/J8KA9j
dmXp7MhCpYDXQOHPEkmSsAoHFutVXhKEUsYty4VVy6rp7j9P81y6BG+Aa3ObIYw9LMPC935oL3ZE
SMDVREV5QzXkh6Y5wtESmL51cWw8T30xqjLg4EGFAVNWmu+gFOMJrhYPLkwgC7cSt9b6j5S9gBGY
qaNXWPkdz5V7oq5tPXJ30Q9OBlAXfm/zl+mHcGwwdh9UIxEaniwdbGzupBgVHVImPe4PlDzu5YFr
88HEZWTKnihSSWbGwnr+7PJy8R205c5fCaxMsidhlSfDW9/3w5MYaHhMVVge0sXYOwBr3g5f7hd7
fzaB4DWvLefO3h9TCOvdAHiBcPYWS09wrAoYAq6O+OIvzqc2gboOLO7JF7H1GWzsyxWO7s1Ef9Fu
tucv2tPEgaB9GIe11D90F/lnOypYGEXiGzBfHfcQVp+jOfrKghA/W49mwM7sL7Zee8/ChqtpXg2o
R3Ddwm7GCSI1hVqTj9on2oMnmdJsIuAwarwkDhbCgJIer51MLSLzEd1crXFa3vjOrY/actNHxxvr
Z8lNEdP4aNDqEaXPPFTfamQ10dUtV4Yw4zRKJrGfHYGRdLDFJgisZmfI71JQ0gAlZITbmpU8JmbA
dq9Tjj9A1iOdTwCE8ig3B2NlDh46JBj0m2WkOAvyYeQF47mg32LHr4LLdyaWfVg1/xzKFHdwnao/
49LNT16grS81Iw3VjjsSPpTPiuHynp0a3CmRmE8mvg8MZj4yK2kYik/NrtdIRfOEUaEo2r/85Xil
W0PC41Yu0hYsoMIuG86mknIz9Kp/yvjsHLMOMibVMywlWKU6Del1DDgUqrC7cEjClV5x79Ekv7Nr
srPsz7ttYChN2TjJkpwwAlD6pIMFMzEHm1ihzmgqPvBJYWYagn49R9EE2DgLy7cxQasOHfYMQ8nR
4ImZnyHa13ZsLQu1re+h4vcDrpz5g+ZJxOSyCuCKCJj9BEiMaY9sZqxtWZJ8nGx32eOg5tQUZCjE
TPXQ2hCajCh+2o3T6NLMPBBM7xeaEFgvXoidPBRlGb5gAiq2qlHBAWcLewCAHlsE/ozYgOb8x15P
VkZgMw6s4eqNvmLNgL2GxYDkaqGXLt2HU/AvjfSUshQ15nbBt0BXEZQiPOPt2nlhZagSDMrQb+HM
Ff6izz729JQBsEhLDPuq7GmW9UPmSTai9htmozd1pUQSJcq1KRqHA75ws/Imtqse3EXrpvHl0VB+
zPDdj45vATYHWohdLfXOQ5eioeDR+OvPRv9LfUiFEqSvVXU/IVLsAedNd6ANbrn96ep/RAvkbnLZ
32cObzd8COiBN1ip4AO8zUNo3XUG7kf8VtAyN23PUjKs5LzjtQOTwG76IJms6EpkdNsMHLfE3YLy
2NP6BMcUqFkeElfRkQMHuPT7K3ur9dWnBOEX/ywtBWNm7WudW3ups4UEH/YjTIjir6UxXyLBqb+l
7+ZcEkqHW6niR+PesAdyYg/tuyHnfON6l8DHtTcQXTlxD51IFRTDqdSIOmDjw73Dlg5UiBvsdVt4
Z8cuc8pBTewqEsgdC1HY9NNkOa9srUlESic8aD/wzzJhouSEIM5ku+m+q5f+DlK4t+/XWsGFoAsg
6HPSbHzmauMCBPL4lyQ9g2TX3rAfSNKYzvJ8K3sNscb3cG+mwIlCe8oPGGZYG5BwZ73jTh+DlPq3
A5YLiipa0pNysZTRbOxt1y4Bruzy+PU5CBcKJ19Ddt9xkDxExBcY6271I2LF2KosTDMeV88rciCs
YUJheD1vy9FGy8+U8eBdNS1/n6kS1zlrvMesRn61cNk/i64jm2aiiGA9RlYskD0KvMcal1U3iSts
3oFn2xd/JigJkPxj1TeTpAN/VuSEyLk66v045h+Sk3BTTUgTCOnorkRZwH7OEv4MDrXcIqoHvw5P
hADBduOwWhZjRyEitqs2aSPGt+jOo24EB4zpX7n82oeJRDgZaApRzsq2eVWKiUHYLszR4czC/2qZ
+wAtWxyNwnlM4VgZdE+tIbyb4KHiE4Qi5jh9uAmrivetC/m11cRp8sgDdu819Rsu8tdg9PnKTDW9
xjmdwn5U9j/AefE3cd8doMb65e5/pJ1Zj9Tasq3/ytV+vpbcNw/nJdvqi8ysgoIXa7EA933vX38+
c3T3zrR9bbEOIIRUEuHZxYwZMWKMPuogEkOReGNl9MN2Lg5caGEnK/nQrZ8J2rkHBgUKz8u/IAMj
H800bC6Bq+lcJGy7QqZsSrmsp3IMgYzpyeqjLINh57qWwKYoFfVT8laqChWCV8TJsS8V8+/EL9Ha
NCkGODb4qGXB9KmOuabIiiVrCrUYTRZHOvCV6qg8grvkRHfym9On20Tqvi2bmCqZY0KziJ8VWddU
cSSVTtrLoFZcJyepf+rMz7Su6QGtw3QkLtuZar8zCMmwZFXCPSM//a//k/7919kjSP+vf0n/10ND
QusiKz6l/iupBDV1dhqOs/K+ZnT+LdsavjmBazGJ73/8179MWdRubQ2691e2cnqNvEHB8NS1X2Pn
lwWBq0UNWiIJHkbAvx4Bai1blJSpSVU0DF3hFFjgfIeVvDLpIDOpDlHIKWngDQC+XvUn+kFB4P0E
47qtBFKlJOibH5Z1aQNShMXKmGfWkUNtKoaqSgp1kNE6hi25D6rJ8el7mHyr6R2LLS603fIwZxaR
dhuZfIoEfBKFxdtRUvZWIphp4pMBFTYYvyC19g4P4jC52Nbjsi1tOqM3tkZ737ctuVdQqTiZZJAa
+t5UyCWk7mPZijxrxlIsXWPuLI7A7ZDAVBqNWGKGWxvVhxMkYgf9l4Y4wvYtU980xd7X1bur3SNh
Rc2H5KVKy8qrlTzjsDybN9RrCCFXe4/S3fKnTQ6/IYuGOMBUFUkb/tx+WRtmpSC4lnzW6uIjl9+V
WP+1bEGabJrBBNAPWec+0LmYb03UEth9pImUMw8WIAMQScg2FCG1gg5Q87cgg8JxipPcht8ksu6t
ll0GzJXjh0c0mEitRMRhxFHH5c+aHF+DeEJSdckwRAlcyfDVV2cpS1yfb86KS0DJ/NDGJBpMeshQ
dOjFT1ZQXYpCg2uJnnLC3Ih4+c/Nc4hEHK6kq+Z4R5B/coH1yTkPfRBheQ+XnY5Q5ksqG+WrnyIt
KPaeT4FB1O4LzsPTsvlhzm+cF6NX+WVwYYp4/9GyazRqdxTl80srfc77SwaJG5oztN5ZZrUXnPtl
a5PtP1iDRJ+WUpk74Ldfu5prk/oICVYzR8SQvj+yNJn2U0mjlSmd+I3BiqkZIip9OoHn2DmVMYjU
RMsv4Gvt2kOZ/WfTIKlZ7QlKlwc0PTW6pWmkOk3uM0sxRvcMeccsM5s2vwBXPOe689BoyvOyibk5
ozRNskcGdyCN5yyPvbY3/RzNElrfzpC9yJ8CqYQyxocffNnU3GYwZJnhcE4lUR05QYfHk+grSXmh
8IwysfIB+OWu0empLilOhob0CuP4ftmmNDeFBi4Bn6Cq1iQkAOJaUXzGaESmkahdP7gkBsJfUMIc
HOzXVf2l8atPDWio2oIBw7uLLPWQlcZ5+UvmJvrqQ6TRdVNmTe4SJ5eXEpYKvT51CY2S2ZdlI3Pe
5trIaIohwSmAfOflpUL+UngNugfNIG9Gl4l4QbqvED6W7c3OrjKcNwu/K6nDoK9OHF1VWpB2DEok
556XJ9+2t/87CyP/ibRrLanoTlyoqTlE0bSRtvbKMfs992M3xe4nQW+aBlqFo3NmGZbYqFpXXArh
E4nwhBS+J32ysq+SEt+p9h3kBRvkdFYcyexiXVkdzsvV5NlGEcVIQBcX4IFkU+5j9bMNp10PNRQP
8yrcZOSEl2dTGjbAZKSaYoh4SU1XxvewDbQBkie3vCCvsROl+widNftTah8h34jc+9qjZiX8BCCx
MtbZjXJld/j51VgdD1Ko1PGw66qvZEu+2EjJrYxtErbimLllYRw3RNWEFuLWhm2C2PA47tAk16QZ
oI6xTnrxSa6eJMvYSsWvxPguOa9C/e6mL5F7WDY/591MUTIlWcVV4+JurZM/DcIAwPKl6oiabZhG
dpnqQP5hSOU2GiqCbti5F6Hn5bpseW5ury2P9pHqwpoRmhyRBMbmHqmHKFm5WKehlW4xMJrSFEuE
sW905UkduMwoSplZnXaCz2bB/Q1d7I/lcUzPgyHCZsTqUWnhHh85k6pViBZSjfOQffDEwlkjNUFt
OHyKirsuezGltdthWJPb00BQJtLyokoqIo7aaFy+L7Y9oB12JSwpPhzllcE7Q5M3Mpzxeb4WjM2c
vht7+ugOaMFtO2B2y4vrnG0WyhMexNSBhGFXmncGQxbQh28fWmnlkp+u361d+XZv1lqVU9XATePf
Wv+r4z+5+ZkNurx+032IleFVLEPapCj66PJJEjURaYstLxBGbt3kpS9WNsjsMKg8mJIp8poYBxCU
RZSO+mZ+MWhtjPvPOdEs0dG+AtO4PJTZjQG2zbQIWOTJvVaZYiYAISouUkPGR3cOkk73Sy7DB1tW
lNPC/s+vICbPYlgkuGQO2WgrBiXddb6uwggcos+hNhAm11BPHRXjITCQVhiYpkBeCyt2Z6eUNz6h
kY4k2e8X5ZVfNshAQ97A+6AJYGgB6qzWL3H01dTulyd0Gv1wqnmWWYqiaUQLI+/oQFDR0VfGMygg
MlHtPVor90GrrpiZ24KyIZP6MVGlsOTRFhRMraIIppQXnWYGSHWaY+j11j/YHNdGRqcpBctYCohI
XTIeMRUAaeqQRfY1qQ9pvhL9TFMxXGjXtkZ3Wm5klLB9A1vxJ9d+Ax5Nmeow6FwL4kU0nghXIf/v
QpGed3vnRSuOY34+LdJcwwtE10bLRk8E2cBcKi8aSdO+qJ7BUX1d3hlzOxCgtyyamqri+4efX+1A
F5kktVCj6mIo7jaE21fIXowKGv/jsp25HUimzpRVbhhz8jgMM8OkyoTuPVxNiCM7oIlhGKyaw7KZ
aRgAJt6ycBw4QVr6RwtWN63iOHQiXhI13eqAP3vpvsnuDe9FRi00fVi29jsyHd1gEqPSLRlYHsiR
0V6kkdAIhbrHHJ0fivPug0yLtbMQnFTjRXYOWuIOLeWb1De2EKHvwDptVZLTNAVDNk+uevl7ZhZT
UlR1eFByCxBS3y4myCzF8L2gu3jao+4KsKNSkLYe1LWn5MxikrTj9U3yTmEtR/tSbHm01qXcXzQd
jvu/O5pDfH8lZzf8H+Op1Qxml24ijefxaCwdFd649VLxohbQ1ckXB4VE378zjAevbld2zcwLxJB0
4OGqzlsVcOXI/edAgBOHq+HiqPQ/MXtxIImgDcGfGTSco2AuyMV3ADoPve+vbKK5ySRi1bhZWTTS
2beLBkZbKcERdBCx+ntaZW1f2Av1n180ROT/MTKazbCTIVyBnOhicb6RAKeqcyo16HKVlWWbcVkY
Mi26gi3NVMdlBkWGDrkJ6g7Fejq45WIv27s/3uSEN4ZGtoRQeHJVw1TZGsB3mouIao2UiM8KrElh
q+3J1az43zn/L3OgVIVcPGmg8f0cQTEOPD1rLrSxIFFuAQlLEiq7amzSHi1H3hbuQtSoBJr4MjW1
TlXRZm+yDh9bSyALuFps6z8/5DffNFrKTkMyFkmUhjvJ25bRj1o4Z/KLKf61PM1zZ+LGzuiQIyEf
ZaKUNxeFQlgbnESfFi1v06afMvNUC/umfFf1teyeNHjM0bGXuSYIY00ecpo4nJar+0iTiF6pl9eX
ANY7CIxDOacFdUedLG2PhhNuep+yc/wGEUyupCtTO+NzZAVcgmxS+OEjRkdRsMLGEkyjukjWXz60
RySKgR3EyaOtrRz6YZEmw6S0w3MO/4abux1mAWyZLH1cX3r5VwgYaUgSpQBq/HQlBTzjXWTSpXQQ
kISe3ruGAn14Qo/zpYLjk8vj2EvIwyhrT9TZk0ILB/cOqVmDdPftgKjD9gC0uuoS5hdJ2zv1veK/
W+mxlp+oXu9L+eggcAOdSUNByzc+L2/WmWt/OKRsFwqbZFZG/jt1lDiBCi27yDRuWzXoS2hfs/bS
uiB9aDDsg/2ywZmdwh3L0tFrSivYOGWlU6zmB1Z6kSJAEfad6j4LObhqGAdAM6xsy+HrR5vlxtgw
+qszkZmKDTTYTFGTAjAQP9TVQShOTvgjcN+NgO6ZVtkuD29uPq+HN5rPkGNYgYRML3YcfqCQvalc
+VAW3QOC0EAQ4GDsm8uyyZkToeLUKZLAJiBCVnc7SAV0RlwZUnqpX8P2c2fcS8HRit+XjcylAG6s
jM9dYwFDUrDSdXcNvRqq96VAkKSyfuWkpml6F9qjjbKDGq6s4cyMUnhjvyA1J8nsmdvh0anfC2Uf
ZpcQZNImF9SHBCVkn64LOA93OYCyQFir487cxTc2h59f7ZvA1CyLfvvskkU/bUHYDbQNy/O5ZmHk
rSMJXLrcMKq0gyIwQto2XrEwdw2BKkC61FQ4bPK4TgyDSAYdHFsxL+7Lgp4T4T0EAWbpn1T7Naqh
APmkyWv7f3ZcBPRcBrpJGX60WoEsZGFlqmzGuvzIlOTJTv27fzB1VyZG12uVQB0QO+zEVM1aylcO
ep6lX6w4RmnG/wNg+M9IRic50Ui7KxFUpBb8KB4cRE0PRweSzDtZ8VCeNu2Uvg35aIvBvSlUG4h+
v4SeeEc7Gi10NJ1Cavt1eeRzd/zVN0njGLHPIk8MA2bXBl9PXzWMCHbqVLug8JqNm4Y9jXPaOWB6
9nC1QeTt0dFSWTR3OhRvjytfM6zlyLvyNQa/wZNY6L/cnhIrTaXejHTIWpX8bABa8VTwW8D1s0La
qzLQcdU61K320PAVMvRq3KDHPBNPy98x4/9uPmO0UL0Y9Lx52OdJ9WTUtJtCg9SWIIiAKyxbmj9S
/xnx2NUGdtDEdsx9kiV0U0nvevKSRS+e+KymtFccG+d753YrF+b8Pvz3LOsjX+TIZpmG9XCHWU9K
8RKZXCWflse1MoPjYjtSDjo0rpgA8b1Hvfqk6c6gtXvIG+OwbOr/s4X/M5zhW65ca4/qTdtmWnpx
3ZcS8UX13TA+D1QDIrqJVvp3Lb9b3bdQO6rW2vLNziTkM5SLTYplY9+UypHfgnRPL0p+Z9c1HbhH
ByzZ8gBn5/LKyGh8RRPAPjYcUak4wSNtuF9l52jAlbRsZiaM0hSoG03gEQp5C/l2GkGJlxTvidtM
pJGaX0F81GA3kI1vANNXTM2P6D+mRi69pu/FazQnuzj+Xad+KeuPijJbYawE9msjGlbvamPIkFwH
MRpil6akoQ9CfAQbaCcuTGSW/onH0Ok4VyV+TZK6UZMKCKUNxxhiDUd5MuPnJHvWqxXcwKy7ICun
EZTxnqe+cDskmOKt0LeblCfEUxB9r5JjiP6JV59L46QVoPtDGChXjM6t1rXN0TRGpe7nRVhwO1r2
JSrpB8jyQyjR+RzE3T/wGypJQ/J41KEI6m/HJ2Vii56ywvh0/UlL07NkNkdIpPdgXdYe73OBxZUt
azSXleNBzOpz66OusBGzvwqQs8tHan7m/j0aazRzVQShse4MoxHvhOqzHnzK0++e+7psZTauuB7I
6NaELyWoLZuBVEGAdhtdQMFnl/RAnD4K0Se1jQ5kozam8V1tUTx4dq2fClQa2j9xhjz8FIPHLaSA
46KXCBKN/qUcnx/VZCgG9er8u53KK85jdtmuzIyWLfEkudMVtmORf8q9L7a2lvdYMzDyTl4HNbiL
aMGlAa1ulD/15GN5wWa3BQALEbSzRFFj+Pm1X6LjCbnOnjAakq9W2jfa1wTfFBprofOaoVFca9Wx
B9EgU0XDIoyjb2r8VoOr65rPywOanTGOqwpAlz/W6NR2TRkYvc8+76HtpS2J58caamJ+k/N/m5ZK
AoUNdjtp8DN3URhkvBbpk88AZ+jNo6e/NK50kDxrA08L0p1no/zeaw+BTf8QLdjWExmKle03ufJN
rnvqarKhUXY1xlc+shVyU3dF8h6kgnfnJo7+6DaGcZ92urXiPqRhTDfh8G9bmsV9bABrGJ+oNgAl
ECZ98h7BZu77ZD1bFKWKHXyjVfFUQfqSAGSnhWyblMEZvKpHq5/kIaYSpPBtyNvCC0hliytTMLlX
+SydE86bVRlKSKMDkodV3wlpnb07BY1peoks+VtCVkmi/cVcyZlNtvDI1rD1rs5KWOdmZkQwLpvm
FxfSWbo0t66Peg49EMubeG5hr0c1ctadqAdZljXZu+7YsO/Sx9hE+2Y1qzo7eSbZf24s0AFjAInZ
tpFWJVn27qs/hBSaPenVc2AP6AW019aA3ZODyexBosQ21fnXJBOYGTZ8OEqXvgO5/ayV3iMdySub
dM3EyB0DctRVwWjSd7tMvgf0sFaoOS6vzDTCNwHu0i0BDEGhQDrO8EGAH3qBETCM/lWjtZ7+UPi5
8Jh5seuTe3SxDn5Z7pTQPVY0ZAX5Su1hZs2GDKIJNoZ8JgjR202I4IekwQY08G7ax9qXIa5oelpE
BZ6GBbSkSRGshK4zs2rpIh0VqgkEQhmn3unS1FQfYq33qvyGLsq+ttZgCINPHvkWLFiSQaZYnyJI
YBqlcy4Rk3ePdg0VHkzd+zvW4HcN6TSDI1cy9+0aKn/mMN/YHO2VoC2VEPAFvpM2yVI90+gGV/JW
a4/LG2bWDhK95Pd0gytj+PmV04hgoqAmWiXvCpmUpu3zveOn7r5JjRo2qNXnzIznsKhH6aoCOEAl
635rzi2qMISWMXjvYefWrXDfkEXJYPNdHtXcngB7oEkg6li58QNNpsO9Aojtv6dhDre7pqYPhh6v
vc2mg9G4yOlL4jWrkx4dFQ/oc5YFCjPue9m4B2hsIW5T97lUr7iN6dWmc6FRWlLBcoP2Gc1ZrrSJ
btBQ/R7CaYs+YBd8M5BV09BxOsTh9+WZm55fncsT6D8VbJK+42xEbcCo0yA+Sh4ALpTmcxI+wbMA
m/A3o/m6bGq6SJhi8oBe0uA1yQg4Chx2BdnKdz9CP94UdAgN4JH/YyPgo4YLWARBBOThdsMVJOKg
8u3dd9tu5Je8jaO9ZnrpyrtiuhNMXmDcVHQsSLo2zvZ6QSPSQ2hG73GHaDZcaEoHw7O8ZmZaB2Ce
sKTi7YZwePzmiy1VtnWzkS8QwO67RnuM6mwLC8wn+Pz3OvgvQbAPaof+O7lmUVB3y5M5jSx/29eI
ZijLaeoY2RNnveObWSRfWhgfUk3aKcpd2HV03qKKDvWC+1x3T9A/06V0tAGQtN6dXp4RWV3+jonT
+v0ZAMIghKBqP/YiYebijf1avhgJSjNA3go33BlVTSPu3bKl+Rkf2vVMtAGMSbZCy4TCNFHvuWgw
2qOYuEkGPltvj0ZsQnO1tEt1lFcMdDH++I04DPLK8iiKt3s4H8JelS+F+JD3z43zaHorqZjJth1Q
l1zVjItElqwPzuDK+dNGrLieEqsXIW/u0T568hQoZLL+sDyJk/tzMENHjynSYAZcfnQGg9wVS0nM
1YuWfK3Ue035VZIptq3XAm1NBN0RNv9T/087G08fQ7Rw/+gojiyaCOCEieI5b0ITn7WyfQhAXPzv
bIzPfEzZzykabHSk+huIlo1kZd4mjp/3m2yw9dALoRSije5mRfZiF39jXlC5b2RYliNxq1Qv5UBc
p6BdlK/EAhPfj70BtcQDylB0cVzgsPu2cHpESy9yj2Z3BzEcYrLoktsv9F3/8dYjTuVZT1xPOzUj
vN16KEeFcDiV9iXUxB8QnN3BKnfXheHP5a033eHD/cytCU4KbPH4WVgnIH4cdAQuoRO/BGr4JCsV
3CLWSgw6dUi3ZkZRr6a5EPrKlnqJewSSPLgRYXt0kDAo1yr4swOiCMI6mYQc4/u5pA7rJz7kuY7f
fxcD67no0aH11xoQZ8ywDxSg+8CHpCkyIQlTWSw9/eLY7b1g2HRGZBu5Xtng0xwtLwSZRkd1AF1R
HRtB2xPJCPse9O2Fxsa9CJF+/ChmL5CTeFKwNZSdyB1iJn++WIxJ4nU0IFgY5u3W6xRRcHtwHxcj
AJpa5c+wnOyLOnoGWrASfUynkaNEMhtQJ+ke8F+3psxAciDgL9O3xEr/QncNUaMh06B+W97lU0dB
U6FEiDNEh+hVj9xdZUWm04u+/9YmbyYqDCUkh5APbnLT2HdtvGmEPx6XRRiic3ZB98rkW27HlaeQ
BGt6Ir41oiQ8JCKcVexFk8u4zMu1TpXx4ZIAqBom70kQbTzQxxgEXeqa3k+z/s1EVOW1dFtS3UJY
HPVMBNwewgexMrqpQYnLg4wNuIchJzDaIHA1F2aHptW5rNtvWVogCSvA4W4cotU+/fHKUUW+NjU+
AOAQvJykTXVu8wYtAmFDtpZunAJy3l9Sdl96zsqtNfbxg8Gh15Xh0b8yebN0elr0lZP759Qx7G+S
2YLectOBIi+0u8fWz7qHUGrCVTzE+CRgd8hIgnX6n3rFaIsKqW9aCCz4ZwS41Fcp73R701uoAetN
k1PPsn6hnFfBe6xnT2mdwP4VCyUiCS2cmgchr+Bct33k1AOTXugcSpmVkHKCieYDedvTzaDyrAZJ
N9rSVphFoQ9n3BlaugxZ6BA6Lr2UdIRlG/j65EFwxYSoK8za6i4zyQSEkkSLh2F/VUAG/azDHuSP
gLhObJvixg+RBGvg9/q5fNRn5vHmM+XbkyfxyIDpms8sOvelUuOfggoXfG3c/7EZk9ZXkQcuiRWe
nbdmUNVJkyF3e1aL4j6sQMZZdGH3xt2ymZmTRseFSPMpuRtaQUf+38/yrkxELT/H2l3voX+YnxHQ
2lr+92U7v4t91ykcVpcAHoC5RRwAjGl0pGPFhiVJKuMzX4MyXIk2uRTryHcmoXxwBc/apgaKdyHb
4xHGBSiswxYiFzIU/g/C1/xiuO1XxYaYqO88/xV8RfOGJBOEerVjvmYI5h4Kn2MrQgojb9pcMdZO
0MzCgxoeMho8RnCIo6ukEdAGccw4PNdVc6+CjL7L6FLZoSDzsTxXc4Z4xmq43QEmP+5FgKo3Mixk
sM5FGtef+jgWH6Hc6k69lK49DKbLT2kAngFA14N3GCdQ4MpS9a5AD0UTX1BPuTPhXWkNWNfz6rA8
qKmfpdWBXhTqLiJQz3EpAtUT0BV1UJ999WfSfS3cH2n+PRS/Re0vTVq7sOaMkUPmttLx7jzVbw9P
m4oIaZJlPRsGMujeXW7l93WfQwhPl7h3SMyvy4ObrtjQHj8EudrvF9boFIko0YWFZBV0B2qvuWDv
2rR7r2HeXjYzvTpkklDcG6LFPmRr3A5L7UkoCI6dn8X8qXD1XdN9qswnPX0ts3JlueZGRHcZiTti
iynOOE5Vu3JkuTiT0FX2vZrIG3dokB0IEVdGNbMHTRGg8YDeHCDAo3OFtHUCNL+pzg35qI8Y/dy9
5H5J7EbZyZmzVs+cmUMiQpHuQLJrzOXImt7QUhPp3PdCRtjpbSrhwZTvXBQO1pp8xtk1iUts6DMg
Z4hrpfnxdrVc33BV+LSJLJx9WKKrAjXu8n4Y1vvWp8p4bZh+dIn36fTG9KEOTIS4OZdORDNZsDH8
9kWs/bu6s14DI3nWFWgpRUf8883xu9sXx8GjShn3TMuIqfdAzOozJEcbo/po4IdzOmlldNP542kg
8+jmjaUNlEK38ze8yc00trxzXQePnuE8oq64ghaZ7vJbE6O7vEoK0y7wCCT3wXoncJoKxjOwlZW6
oDyc/9uFGl45OHRZJsvDct0OpcpatVPCwjuHMIaCIqK3o7dRvDH66sWwkntV+nCyYlfI8AbCF/KE
+lH3l+P58XcTjMLBCgZa80ZSj7muOkPaDw6KJFZ3VWw6MOqrf9oUPxDPUCInycjBhP1mmLertBSa
MY3a9Y539vzo6MC/aErHuO/ua7O91+W9RS1peSdP8pq/LfIYBGbAfpq8qqs6Cy0qLv4ZLm9pq9JD
kchPm105cM+LabM3QqeBvd9Sdr6pd5vEUf7OM7VF7iSo9w3cHCtOaZJ2/P1BJvkKQ6XBapIy64uM
cJUkwtn33ztIJnmhZsFjgvJG8+wikxNK4r7Mv1v6n/YwD4YJMqBE4C2pTzJnbi83fWYEwVmjWNen
7ZeAOHzjNmaOsrxyipVVconpbakQA6oEZv/D8DJabVlO08iPJf9s0hPQFY99GsBnd1e72k5tv1Tm
QRWenQKaX/khpMQcSx9ImiFePfB6oyMgRx/Lm2HmVHKZAqu1aOehKjFynFnsIxMLR+O5zE4BNDNF
lSEXu1Y7mnEvN1ZGl2kaaFZA+jA4O562T7O/pFXowaQUzFIOrzzoHhnNlNeu0VD50AU1OHvdQ4N4
JYKKUDXxt6HexVGwCyBjr05q/9Hafx4qKBSPhhQV/sZgZW9PcKzJrQbTdHCWrSe0sj1kPQ2uOfHV
tpw/vg0wxTOdwA7MO/DSW1MUlxIeFpp/RmsJZbbPBipxzf3ylpjGCKT/ETOkaskDkab3WxtxTu94
LxXxubfeNQgVPeJUp+02g8LEsqVJQxKLZhHda6C6aZyHAuzWVBpFtmeYTnL2Q7fYGI36NXRNEB0Q
n6bxW1YldzpZgkBxj3FabsoMqlzF3xeGvVLHnzkFcP0SOtBKMLBWjb4jCFo4pdF/Octh+pLa9t+B
Vd5HrbdyBc7MLOGdyR7lpMEDMTZTK2gvZqQjrOyuaPdl/YxS0S5P9JV5nXEyFmA7fs82WOeoE6A8
6PtnvXzyW/c+ho2wAXuKBJIUnc3V3qdZe5TUKT4TgYnjQllRU3JGOcA/Z9AtU5B7MIIvcvsJTR07
vZdR3VreNnOrBenEgFshVzs5BI4k1lFbh/65i9JdbD4W8amXL8s25pYKTqPhfhRJkYwTJEWByreb
YCM1oM0HAGrXb6TKYDsWVsqM09HQk04/OIkBAnIq+LdnADpwC/fIkZaD/CjH75Us0QT0a3k4Uwd8
a2SUEeh0dCnQMWNH6O02VN5UJD6WLawNY3SR2K0tFGqLhbBuABK+WhYCeOlKpDBrRKd/cKg6a8T5
t3MldU5foKHonw3h0PfSpiFjbskfyyOZnasrI/KtkRaJSt5OGGl81H9+5PZKhDo/CG4MsIIDK/Po
Mux9VQPNTLQjyME2p9PSBOPO+qwsyKTcAJsb0Np/29FGk6XJde/B++3DyQov6SD/m93X0ZNAb65j
HBPpEFLgDcqVgzM3ezppeWp44CBxqrez1+Wl4cAg7p/LBu5M+0Vy//7j5RleKOYQwHJ1WKP3fxSR
r0Wu2Tk7ErpN7qPR68dlC9MFojUeChYR5gQLkOVogTLA5n4WJeHFN/+C42ajoWxkeWvwgqmHwYoB
koZUIHe2ORqHX4dtYoRueAlMo/7RgY49qxnoAq1I7T11pDX6nKmTHhr+FaggIJmhBK7cLkyraoLQ
k6e9aGi64KyRej4m2s8CtrhY+cj7tT7t6UbgRSMCFcIY+2D8+A+g6vSBGIeXXPjLK+iwKD8tL9M0
u2BpJDCHdxMZPP51O6A+TXM1DuB5TvL0BVb1n5bhP1CV2uGFEGLyd8vmhlW/fVcOreBDUQb2EpKr
w3iv3mmaP+zFUK/PcXJSRCe/b738BUb4n1Rif6Et81CppftguX96nshMDlUZiZZYDcq2kV91Zajw
pTYrzkAo0Turdp1rdduVoQ0u7WZsQ/4E0BVkIeRAtTEujhKr6SGj2Z8RIO/vBTFND3Ihhzu7qB0E
RZGpcAvzqJrVhxwKzY9M7n100JtBFS4IZOkMm3i8VdVAUvdQdLhUFUw6rIrCv/dduM9TOY9f3ML1
fqRCZLWbQBUb4SA3Vr+rjEZ/MHujPtSuHB8521T+uyT81uZy+OrFDTQYbteXL0ZrFQjzGWjNmA2N
h4pclA+o9qJRku1Kpcu0LVLoZrQzYgQBETRFeKFzhBMCEwqSvJJ7BDUZ7lKxod0cve/g4Dqe811u
3eZkt9o3oUCmW+Ppu/HFuur3CAGSp5KRs5Ta8K638t5HwMWXnmhVFzZl3pdojguq8cVF0GGvup77
mAd+iQ55WJzSpOt/OKpSPyZuw9sDVc6t6Unu1hQK8ZDbebolC5JdIhOSnRzxeIDxUn3wIxXF+EhG
sAvk+CFKdPXcKmnfbCRHs7ddl+ivOiKLfyMs3vpbBNCzE3tGdHYGygTaRrBt61Pjt/4hM5zvaK7Q
RrC8UyZOa3AdZFZAaxqkR8dPHQfYQaoEWn+GpWUr5YdAeNHkU9yuQRonTMWA8ognATsNHU3DZX97
2lrUKt1A9+1zK/XOXwgp26fINBBIFZQvUe0G20BJZLowCJo2USX0hyH9t7F8+dF2ke2UxW2dCT9z
DXhHZ7796STgAHhrDsWVgcdoErG1giO1mnrutZ+hqWwG2U0kxzalsf8HhmCEofaMv548LGtVKrLQ
ztRzYF6a9qjY7133Ycr+yqJO7ruhMsqdbUqUJwYs0e1c6/UgO8sFdE4IFNz8wSfl4ufvy2OZeOvB
iAFkj4ZFiujjnZMFwF7yvFXOfavsekR4kvYlU++l6h01tGVTvyspt+4MznlQDzRHDFjVcQyCKpgn
SZCinquQru3uV5A1RxUiPDd4sMwfcvHgZ0+N6GwFxN1TBBvLd9Lhm0zP9318luKXpnyJMyTCjtlq
S9bkFmEafpMnsLutoY5xO9eiWMGIw5fjwMStMWg8yiGKA2+SfxeGxVbuwl0mPBvmASGQXd0cwtSk
jeWnTc3OSb4lEHbnd6uk0NNTLTNV4G6p4pBZGH+UOwTDDqx7MNgn9Op3lzJNYeQqv+XtWgQ/Z8r8
bWx4obLlbsdfcdHZXpXoVIubF0SNjkWuuGiGICAsOytbbrqvYVW5sjXcelc3dmIHmuGH2HLLD4UF
BlSYrl3PczaA9RDqsmgU/EdnJ3b9KESBUzu5aktfMQQxdrNnwZZ39KyV4eAA6oJdYRzq6L5a2FrZ
Y6UKAe+Iu8Av3iqhXYkDpolYmFkJqv5tZ7Q6hlybpH9E7eSZg5Q0eaxI2ivZBY2yPNzXdbVFrG1T
RB+K+fmPR4jKAKjvgSQZxrxRmCM4eoacXi2eLAVMWb334adHM2bZyCQElqgkXxkZBfa0xwqliBDJ
yeshB7S/o7SxNfRPUnbwvbtijWh6ZtGurY0XLc+NWkKeRzw1XvZqxPpfZoOmbO6uDGrqWG8GZY3W
rMvJXjQdg+oRr7ePXnEWvWcZgV4TreLl+Zs1NUCuJJMXGIw6tweqlwXJUZCsPenBry760svRrmnr
o+ecES+/W7Y14yiAZfJIJgtDwW2ckiMhXgD6iMUTpeddjDzn4CPxFNJf/8QOl7gGXJ6YZrTxjMiM
U1EvxVPoHCUD7SV/76oXxf+xbGZ2M8AQ/P/MjLZep3ZyJZeFeEKcbBsJXoFipbBpJGdlONPyF3uc
zC2vY7KZNJ2MXkVqqOeZXGXSqSzixwwZ3LIiiFWM5sPI6jvdpJjQx0e7Lb9ElbHzkavDve1FD9Et
PdgHaokWY2zRStfuXIXIuvAGxcCVFMjc4kIiBJW4CbJu0sWEZnHY5bEjD6f9voeGutOPVUMjTlOv
vNrmjjzVFsq21NbB042mQ64KTXEKkW3U+feGFe2leOCONbeNBJFK11KLMNc4jGdHd2VzdEy0iDZe
9HfFkyLpG8G67+NHWck2Rv7zz/fU9dhG95tv61EXorR16uLPlGs17ZvjrJE/rI1ldL/VUlFmnY0N
4pbnqumeK8mG9oTHoO2tLNW0GjBs3at5U2/dSxRUht3VnXgSWw+GztckeIJSztOtndlBgIP4oqPn
0HN+JO3nVMRhX5bnc26vaPS9EaH9RrOMXIGaIDMieNhv3OfAf83LZ6F+K9w3Cv97sfiybGwKwWO0
19ZGHsHPFBvKN6xRhnnQemvvASRo1WyL29tLYnqfafVd4qU7M8+3otl/a9twV2bOnahINPr2X53c
3JZIsa1813AiboPnm+8aOxD09EoXzXnxZATJxoISwL4PjFOX0WIT3rmBtRElf283K5SUc/vsajbG
V4tryp5nZ5wZWe12qat+1hsBlcyCBr01mPKsi7y2NdrTDYICmWISa9hC8OxL7cGmGQutyScptzed
AyLLIdHvdWctDg9lGH8qWv2hywJAb9HBd/K7HCln3w12ClSHvt/m2yxy7laWYXASk2UgU4ebBOs8
eWQ2XmoVvjVsxvAhSe4MxBol9b9Ju7LeSHV1+4uQjJlfgZqS6iSVOf2Ckh6YbDDGxsCvv4uW7rmd
qlJKfa621C+t3S4bD9+whp2W+0lWccOzPezlEg5r+0U+7+uxz56DBf20pOBQVj66v3xURyw8vjiH
7HeEJ5FzKIlAtmFU353xvQDr9OvxTnMisBOhsojcEw0roKA+n/uC1SA1FpwcpD/9luEMg0bYWYXl
fZgR8MoGnqJcuR6taf31uMt9crTEGBfPPk4iCqPHvEmE2VB9dzEueDOJ3b3o7JJCz6URjnZaSQYZ
1LzCWQKOAn12IEn+VawE+STQOfhzkR5YOoufF4/mec54xRCTVTQd5lVZXdKsPxO64JUGVgR/LqTZ
5e//SqPU4BW6jpz50HTu99qw1BrIr+ZiofPsMItCDjI2pO/HmVQli0pxyEUcrAhW2Bt4KMYzGhRf
f/Jzb0wEcDZCPSiYAtJ/NJmKOD2O2zQdKkq3GVzGy1rfapQWhypYwZ/iATSUDe/1b+X010HlJoPk
iYL15de/48x1h5+Bog6CaBBCnKOnrrDdARXqYDq4KFmzlXA/euiTc3mB/HEuoQPyHf0FdNidpSPz
+duFfq+oH1kTrrohYUG17RyetMF17VhrdGriyb7xM6j2e3ck+PHvU0TZ38aDDgMXFJY+D00ZzHIn
7biH0NzO2buvb5mNwml1qXp1ivzApvHRqEWlB6krFII+D1SaAiCelriHljKy6T0NWwy4asfoxPO9
kw/FKgPCaNP57TvtjR0jABBJj0pIHBWDvrDBzuxiWMthCy88LFCyjz6sVipHQUN4cFUR78zN92HU
AhLrXdg/Zy6WJVBCzx2v/amslF8NmT+UBRY3NCn8yfc0mHb//v3+HuLoVg4MpA8tOIce2qINr0Fs
7mGLBqJtDzRBLNzmkr73uSPxh8KIDgT2Kzm6K1Hv6n1NGoyn3BS8h9iBuTR4KWlfXWA/nPtGaOsT
bABkBEARf94wFoAeOVr67sGBT+4EqRjbRilu8/XynXlEUeEC/2PJXxdkxOdBgDJxVeNU7gFKKwPc
VTkaibn3QZ1nEd7V+pL40dnVA4vdXtJY6NUdHYK2CmUEzIx7AMoFPZlnf7DS0lRglFzYecs/dPRo
Yl7/N9DR4sGl0WMdxUAT+m9XfTXewjMZGJ2CPXO87WnYOZdO+LnN/scUEdh5/PPHDlp6zgHUpJQe
aoBn4tJ25iRS3SWG67mJLfCfxV8B0Mjj/igpheOMfUkPwF2tytnfRSxKncnC9V/ItRP8M+8Kx3Zx
08LXgoo2ktPPG4RKGc2TXdNDMOXZM6RsnJVs5eIrP7lWEnnG2369I89tewD1AVCD9esCuvo8oCSR
aBQn9MBsnnbFXVb8sqtL0KNz+xCV5OXKJyCxHfcSZKApQNI+ZiU8GJD7qZORtVvfOv2FPOXcQAjc
EB7DsA5YqqPZ9IMfTWGJEoIebJbAY+2JGtrH1Ebh0IE9X/Lvi7fgI6Fwu/SljsEUNm712oks+zDo
18B8z+a1vIQOOxMGo/iJuBtaaQC3HG8IISzYQFrYELxT0474zHuoSB+kXsbtnTdGiPW7zvgpgqSK
wIZzDNKv53h2SQFGWFgcAFcdB3pdGNZZEXJ6sHP9rZP1x9jD0HxUoKcN2X+1oHi4lwxjsSFYfsxf
USWrYTTCSUUPCFrinv6UzXaKHr+e0LkdD92E/4xxdMT4VM19BFmeQw+2dzJ680tHR0hEtcPL/2+g
o0txgDBwZfvYHSjMbfwC3rXWkJaXkGLLlj6+ev+eztGT0hVjNcJZxz7ghJex7IMtBGIvHKuzSwbI
Brpny3/H6HkWNTnUAzAGZVdN9ta6ZUzMJUXqS4McFa6EosxWTobD5N0SGUGyaeWW/oUTe7qbkUyC
aw8aGUxWTvA1HfxPpBoRFjpiyve5sZ8gu4USI2vvI1leuFtPPw2qNFARwF3uAdJ1jOmCb1gkOuBg
DjYf7UdRRua7NRbuhVHOZC+I9tBCBagGf6Is8PnQRA2INkpN9sEaYb6OQBcAnPdxDHA+nzvPhbAi
38jyqh9vJ8igzeIn0xdipzOrCvEM9DX+6NydOELP7ZyjEljYh8me1nnfr0bI3VNprbLsQkXodEmh
p4XwFnDmP35mR4c3LzI2CBj3HVj1lBVV0qvfXx/a06lgACS2AZJaIGWPdVUC7aFnF1jDwWHtGlsi
6dq0t9YsvDCRS+Msf//XTSc8ruwaEumHHDedtKAiI9aZt+UX23enx2qZEMg7qGUgfjl+e5UN1/ix
pQNaJk0qFfkx6EWG7xIA79Iwy4f7az60HuvJq+zh0Ch37ch6x0T7ETrs/d8/zwLvWpSGoKVyzLq3
G7zEs9D6UFWHAPpCbcvjypvSXv57j2CxG1iQeMB/u7Cl+jwhNFaVr+CIBi3qTePdDdHWz1Uc1o8m
f5+q16+ndW71PATQSzABaMuxSAIMjijTXa0PReXGgtwvSXEoVv8+yKIZD0VMPBgnjr6ksIYCVOnh
wMSjQs7WkFv3UhZ1bluHqKIs0BHYqR9feZXUMEUKAoNqeX0VCPcmar21GGQqvHD39XSWD/D54UNC
HXj4bwkWTkJlSPwJRE1sPISzjgO+M+UK8lepYx6ri/Zc577P32MdPeWZjJRBMXI8uAZEhGfZAttT
Pn49n/NLt+yAResMjI6jDWfnYAApLJ0LJws7H/502gJ6Q/q7rwc6d4ciZUJNZOmrnKBNTK6jQjr9
eEC+BBZcF7NLyvxnl+uvEY6WyxtFVFeRHA/S+TG2V1mFtsUli4wzVSxQ2SFeApFHQJpRIv68Xk2m
ZMimZjxk1UtrPXN6Ndc+RKkWSEcV522TWPRK0r3U3ebrBTw/9B+n1UUBBPjLz0OHeVhUQ0DNoffF
6xA4VyBvPdSiu51DZ+XMfjJ1zjVgJiT20UiYffn2X/2AcNGUwvV0kngIoEEGQ7FXQugG0N/2MKSS
rztrR/RLWK202Cp77zoXwsBzOxSEpv+MehShwet16rmPUSdPxN1wsLp0Kj/yS1qTl4Y5qvnAk1d7
1eSbQxe++s2baNeivrpoBHDu+gAPFAg3VC7Qzji63yWf27yaDL6hrERCxj7NZ7axonBVkvwNkNKX
r7/ZsuePrysUAf9cvQDtHudRTtYFUwFFs0MGfCztdov9kB53toF2BfpnrL1w25/Ob+HtLiqkATTm
TzxfZ+7NpnBMcyiCKealHdfDG5xk7ChtEW7869wgZ4mMCqRJ1BKAMfh8HuTgBXUxmPZAyjq19VU/
v3qBwGOpV2WztsglVbBzc/trPOeogF35ehQj69tDR4fYZlHceuWDyyM7JoJvc4ge/3MBF9E1BVAA
bxfyoGPlCWjaR17jkuZQkRIkpgpXZ5VMLFp/vY6n9yaGweuMNw0pPyDen9fRGiYecmM1h5CGcWSC
X3YDSPWYmUstqDM5wzISokLbx6bErD6P5IyUFXNRtdj9LFZiZ3U70Itj4o8rx9r6/q7nj7O28SPa
mI637F8NpG10W/4e//iFcEutmxnj+7V4l66951mlYtSp1rls7tzmkjrZmZUNcAiWjt4y7HGHJ8vs
INe8EodIF2ufyFXt3w6XtuXpwwoFCqwoniTUniAc9nlRmRF9h5BeHKr8XUE6RY0XGImXBlj+/q8g
mwy9N9AQA1D/pXN/R/bD1/vv9Ob9PIFlFf/696t+KIynjDhMPIsHbzNmaQSNVfH69TBnji9UmVFw
RO9w8aU4WqfW8KEFbrE9cCIhkCld6Ko1xQGaNS/ZEL5aubr/esCzXz9EeRpcOmz44/sJjaiWqdBu
D94A35xoBCy7y4NrK5L/qrqIfb0ArdBHWJgTSMc/r2CU1YyDHi8OubDF1Tjx8b7VxSUFvHP74O9R
lu/413dqimkAih/7oCXWVW3cb0JfsgU8HcKHfnUIKDsaIhDqOJqI67DAdKjbHiKoAznwDAeO6kLV
4PSrLA1IEF8X4gDEb47uoKksFOHa2IdQQZ/DX1UBWTf+JWDH6Z7GKD4cALDZUGg77hN08OgKM6uj
hy4wcRvsrGklpgO5pD93dhjc2sBMw3n6RKENwv7BFMGj/tDazZZ4uEvnnN0gikEDN/z3RjHyOEhF
IaV3IXHiHH2cIeohG9bm9qEBGse0Co0WuBwInliXAJdnvhHQ8uGiHLSUEY5B4F2lPVg+V/MBKira
v3Pr72P1/K+Hc2l3IEpB/8HGAh5N5o83gNVK1P2qECpoXRJMV+54IXQ9Ow+cfAIVLHTYj9l7hQuT
Lp9VAEDSPK7HwwjDh2B4/C9mAvwANjS4uSeiHcIJtVXJjBwEvwULJBsgVn6p1HZ2ImgeoumFvAfQ
uM9HX1c9Xk0PpTafXuW1ir351tBLRJvTWBWXM1RV6cLQWyK6z4MUrAJ/iAFmC76rWz1b/S7iO2eC
/JvXxc2lFseZqwY3JYSO0HU9k02ZvI4gQwmwSjZ4q8BEL5O+9PnPZGxogC4dFABJFgTsUWSVDaAB
dlySAyXThzR0pblXIPkVW4ZcpvC6bTi6K7/1VxR9KQkf4H+OIOGJuxQtFwEz4E6PUsYOVBpoR0Xz
QVpP3vTNKXZs2H29/c6tI4ouiB0XDC2+3eevpuD6aQE+OwP0E+ydQd1k0fDy9RBnbrmFCbC8brhU
wTr4PISd2X4u2TJE90E5eA0RlDUnL/4v6khYLnTDUUKCDPuJ+KrCV/BEB/x6Tdo5Fk3gxmQaU790
ykSI8d+vIEB//gjMo8UBqMfnaYVlg6ew88mhb8vEG6qYlQ9ZWaRfL95p2LMAjP5vlKP0OWxLy4OM
Bjlwy/vGWx2rRmO0d6tUG588fT3Y6T3x5xVCKRtkNER1R/eEkjKX5VjMh0pD9kTaie3yFbUuRHJn
R6Goki/vHnwAjo9V4TchZ0As2ZmVAzkz382mAby5zS/c36e8dbDrEVb970jHmKWWlJNAjxMj2TTm
/CELXiL+2ysfe4BCiEYXtHCSWfxz4IhOEaRCl0sQ/eRjKZKM+iO6kSP2eylRJptiKe+i6sfXn+r0
3H4e5OjcerrrheQTMG6aXM3S7L2LCkOnQ6BYjjrREpHacPA42uDOUBrREiVRWN6L6bqbL2kmnRsA
FNAFArIwoY9fDFqgNFTMXndfTHUKdbe46C9Ei6dXD3wSgPNYPJvRmTnO+X0t2o6Ikd9PzpUI34vy
EZ1itLu2X3+M0x2NFHHR812uHbgbLj/jr9CaVQYS4G7X3C+V+LAsgblo4Vz+73kChkFUjVPzB6q1
vMB/DSPZEMxdSJr7LCLgTLMVqy75Fp85MssYi4DvIv9+QhQlFAbifWU39yGxYltvvTBLc/GrqqoV
hxF0gdDUCBKLi3S+04tuEXwBagZUXVQYjkGboD3rnBuIyvg8SuzW+R7k9Wb2mp9hR+Mo/3fQwAKr
A+ID2C1ATI53hquqvu37jN8Prh87oo2tDvy0fxZJtDEKqP6QlwEhHoHk5y825syqQJZp7jW/9jJ4
zXY87s0N5O83X+/AM6uHNw+bHRZCEAR1j4pbhroNSkNTca/4+Do0dor+FCQELUjxDqvRBC9fD3cm
NMJjDiIxMnGAmE5I1Xk7Y0AZifvK/8iDhI/QSVA8qYe1Ips8Amu+WrXNTQYfo69HPnOiPw18dNSk
H/Rz4GTifrTMN+WbNBidfcuzHUAAyddDnYGDLpOEls7SOAbC7yiiJaDjd25AxL0DEFBe3YT0mzt8
q8Qb19HKD9/96NEBqyLzVaIv9axPo+klWoIeBdIb3JHHMoroh+W2hNvnvXB/KnkdOXvYQawC2IN0
29zMl6Z65ipGMRbRGaqIyEKOUx3ZRaPIRyPu2XwXQDlQwPyYwPQtr6HX7P3y863bQS0LTvAFIJvd
XeSs2ujtwnqf2cQIdeButMS7Dgicn09LKSCg51Ij72GefmtDyTRG+pVmRbmmufMIW+u17p1XWFWj
e8dj7pDVYPXrfMru+KQ4IqMmtUvA3qTTvn/9006WhwKmgJcQ6RPE/U8KG2PpdLCdLPqH0gNofewg
WHCpt3/ywYEiX5RbI6RQyG2PH0OvoZM9S394gM1H3TxAy5/IjbGgTevHjXvh/J6Zz2InhVWGCIlL
jgs1Vm/YgAAa9vTNm2r6RNvu+usVO53O0l+DbDTCfpS/jzdU64nZsstCPhTRt3HE4+HvjfvTCa6n
eWv1l17Gk1sBNx5uIpRsUP8G6/fopFpQRDZhW8kHU/ixzRXoLGsveMqsC7XUkx26jAOlowW5BzT8
cbYk3AgqJJmWD0SF6djmt13HE9vmYFU10JG4JA9xElfAsQg+lEAfgay9OIx8PhAs6iGBNI/mAVW1
2Da/8gBkpgtKcoiHz8wKyS3EvRfpm0U88/MwndRzZjLfeSiH4JkWuvmGLlCzHUsXchRBRu+zVnW3
2qc8oVngbCTcUdudQdE6jmY+8iQayQT3yMjvNqPH2b5T6qMPA/hsBKBBDei6rtxx9N9nuyifIJhv
cRSetNXELFS0jF3j/PDdsbkbeefsoH8RQIsrGqu0kpZYGd1Ym0j6430x6vHemiL/HTIo9e+Zw9Qw
sxp/rWxhA8CU/xZdsdZBVcZliYSs62BdiZKoTIY8QEAWjfauzKqPyqqLtVCgBtWNekBF866Z23Ll
2EX3qx5tvR/lVFw3UDuPO0nL70VTSA3tGIjZrwqFj89ydz1LNMuSrvC+S65gEFsE5avslF/HVt4+
2KF5ZqZvoU8x1y8cHjepLqHL4rHIWQsOaZrBzuZtCcJSHGq7XonMwsFQ9RN64Pm+nyyycrT1MYNg
KuNBzbSIgzzkv61pLGINxP4KBpz+jZjsJ9DQ6ycJ0OfWFpImoacDluRs9qH+5gMQsNJxtXCSahW9
GoTZ/SoEkWhjC/1ed8OLHcHgzW4neh1G+ABxE0HPQioxvlWiDWQctN7cxRnnT5No8SxAzjXbTY7T
J5xW7l1QGreNQ9lwljaNEx5cTU2srIInea6GOZ7AkbsOnHb6ARLTL6Dl+zW8Ib43EEkVMa+oN8Yy
FzyI4Rf/bAR7Hvvwhc7zVMQohZODgitjjCocoLnWlKdkhpV9zIccuDU/GluZaMtqfvohKgosz/Jk
6LPmvkRUtnUj+YiC8XfPHg95UxU0NdBKLHvyS9lGxlnrj7dRPxuV9qH22m+91eqNkc1v6OgG2bpT
tgRNfPAe/XLodJIJNCxTwA2BYsyHEB7fcIEoHwydXhtfNanXWv4YT9Tc17L8bnegOlZK9LFVNa/G
Fj/GorOg7lK4SVOLEopzuUkytwziUhThuhe+3EWW9gEZL0WzYgKuCilBzf5azUXZxcLpntzF6jkm
ZTasfL8qN2015+i5KJHa6In9FvUodnXNn9g05jFpa3cFw88X3VvOs9/QdjdN/c/OV/0Q+yJvriD7
YyVaed917sxBagXwldvycrZ/Dl6ZxXUPM1jNS7WiQKLKA8zuAW3rgALiBmbCEJxtV21Zgtad452e
lP+M6gFRGwtda301QabFvc0IRIHnXs5x56k2hfR0nYxD5KcBK3/7VdekQV/BhK0NPRZ7MFRk63Ac
Zmwlj8bUkH01OaSJIQXZdbt+4m4MtJ2d+BV8EJu8A4iLte4+sFm9JbnIE/RyVEqm+kALtMyVO36U
3Ok2PuN5YjLXS4rW8cy676XnJv0U/nRmq+d7A0PPGpj5b41pYP2atfKJcr6fKuvAglZYm3kQDQfX
hwxASJaP2cje7LDyu9iU0DhNvdK8CsB9zBUMl6u9N0iQNDRUju3YEs5zP1IsHcJW91Y4xDhJHdXm
qSE8NzvlWfnWeCJ/mNB1t1Jpa4G3xWvi2sqdTThn+a5TvClXlRXobIOdeltLslEZ/Lc1rV8DglYv
CHcgNM9wvAqrbIx17boqLqVNbsEodW8ltGpTMwwD7O88c21Ih8PXlIJA9nIcwx9UheF6LDLyI5PQ
uFoPMqtXELjA/i/H/HasYKCHOoafx40i4Y0sKS/TuvXkSyid6VEV3Qdwy+Saq+GuYfgYTcOn185r
C9wtZV8kKKTa/Wo2sP6EvbG/z72QreFhNb5rJbONM8AEkFjj09xUb3Y1iF1IO29PmQ+x0Q6bAmfY
SgZvyGJUlGDNapEyRUaUxeXYTGvo2097q8ZjcO34A+S3GJ8/mB+1FmRKo0Y9Ggns+burYPpRm9Gk
Gld8zArXTynKYKn2OwjmoVI9k4T5bRQb48LwOWTQxxI4pUPFYI7cDtkODLwGQmazPUDXpPKsHugh
i4NHrTpj6vXYzFmsKMimJYX6t6XGQzeXcErO+q2jp7d2YmHqc/R5BZ35dT7DEsAUEKSFCCnEqdlH
FBYoLYviVgUzTftBOiu4ZIVPxKBc5ZkBurWusN7wUvye3LIkiWpbnYYUIgjxPACZGDeaCLFx8qy0
NwEevjqdGRvrzTQ1HBuzyNvYnZUDpyNdsrhoosPkwwWW9hOE+8aaZ6mjsjEdSbetAiuZGbqFdtPE
ZY6fSBwIIBtmnE1rOXRVFrB+KnVYfXPwf8ZMs42A/nVm45uoAT8MxXv9gPYDuaMybxK0OXEq3aED
0KMCcyDumGqeG89mazERuvLKOkuZC4fQNAuA1EVuNMUem4fYAWR9jwJvvmHjDEUSZX5PWMsEb6xI
QtRa7vwJFmVLTpXyyDErxzWg5JU0M28ds8s1uOZ3rd1lq8aq1BtuPvPG6mlKcSm3V21Y9PchiNu4
DgIQ57PA1DeUTfNrWcAQ75ulbfNdc5fCaUU6CUq/kIBSdvYmJf9h97639nENwMuppMkw0iwRlq53
PlxbN1Ggf7qOuifGfqbC7dI+ssKHUFTOOtSFL5NyZF3idBkkul0/29oOHIczUbTwQSNl4oImtZ8K
H+A0v+l3A5E66RjFBoo0NwdXkHLr1RChqSmOhaYtDNQ4IsqNqV29yWhtriO40MVhMYZ0VRM1gw/d
dN/8zHbfnKF6UTQsno2q2tgbw+6a5QjIaFWhq9ojXBJBhyMzIpC7C+cuEitrGJ04r5zmZ69IAH49
5F/hdcN4PGXkZ85U3aSDII+uGvtxa/lDrW4HF9KdPfTx4sGRVzKiB+Xyct/NE+M7V1d1HdvuPEho
+cs9KYN7COdDShKo0Nj35FseqjtRde3WiniZ0LrYIDoLvRHA5HFdFdlG9nrY1ZDsTm1r9HfA96kE
jZMulmSA91rZAmAn7bkC2hMPtDNxqGM16LRrj9/ks5OvMreQq9GCPr8kfRrl72BE8ERDsXOF7QE8
ku+kpRDgwEXhvMHj+tuZ7A8jDGyM8gZ9LlRA6mjjVmHaZd7P3GlIPNcZGm3oiEOto1w8Hjgyu7KA
sJzBJHyh4NO29K4BGV+E8+EPYIpfUlZsPYoaJGLavzh1VyaM+m/z5JVXtfJujUOLNAjFb9424U2V
E/0T1uxkD5El/TiHWbaxGUQlPctUTw3EU1c8I9M2F76JVpPLSPUN9JIuhnRifk26aAZEffKvw8C0
UUql9lQMBijCrRq4iFVkJlTJQzxhXqNbBGwWiFg93sdXMeF9i0nnFA8uUeOUWGXnvGsTyDda99+B
hH83ub/oPkGLmw/VWxGax2xqx/tOKs+JC9wwe9KrQUARxmcEd6uB9kGIV+jnGM7hZgyr4R1hgkyR
2Hkxd0sUkiolu1WRW93Ky9i0impaXUe0kLeUG3LXK79cd77w8Cn8uk6qHBYRsSin7KlWAqikjPYs
2CsdwBQlh8bfnOaBRdcWJb+zQg23DIrJ0vf5CjcvkgVSdltYHWUsaVo7hBM3zyE+2ihEpdKXWJ0+
KjYtLqTE2Cz47lqyvUaiAM7kbBWj2Tcu7+gjE37TbAHULsXaRzSbsCGr1jXrIOVYFo+dcn62NeK6
1qsSx9MTfIk0Moho/h1Fg8It7uG2CfDra3z+Fa/D+oW5TrifBa1WY4VWDeRh1IPyZ8TsLXTWSuqp
R8u1bjs5QBIugub0kE86afqOQ1KTcQAj4Y75iCJuqDb2VJUVzMWbIbeu6cSbAgzuAdxchKOopijd
dQgSYR+WG7J4hlj+24AP9JaxyMu/eQq1iaDPzZaUY+vuxGDfoEA5AEE7OG3CXU22rPIcvSpCiQw2
n1BAQo/Jven8Mkyrgv2glYcAFiDRGzsqDfDRprgaclTtYxup9rOl23xXOlluUkGBwkGyB9we+pXt
VQTfMR4LVhcvo5+HsRUwrAOq/WuG/x+NUttpV+jtv/veXBO0zBD0umN4J1QvYJRUdAnt5zKp8+qR
2BNUOGTzwIl6atGnuHIjgZgun1U8RWArZwXnty3hTTLOmXxp/OZuFosLDdFBAqoxTjW0O3c2Xgw4
MELSJqeK4jA7YYouTXMF4C2R99ANpHHoZl3zLTdFx28A8rlXPvkOcmOv91mu3PCQEQJw3Uw0i7OO
/eCefiQOe6Kd9LBf3eGlIJ54CuFbJGKLTvOLcPV4M3RyH/LcT4EUBy5UROH3oZxf3PCjKRq8gsIi
29z3rO9VU5EYUv1RHZdBR4t1GRh+nwHn9uLn+PVu2wYfw6zDWLvOAWQZbzVN4rmtdJk0Fc4FFIl+
9QMcC3ndvrhmhNwFbIbiYuzaOIC5IcjxrEl6B115PUbkEcHuUxG65QuoPsG74xXF1QznKDyhfcBi
NmbtTdbSUSctQ9bK0CtesYFNew2sIVlDsTO7b8MmalJQsBqxnV1938OAzOzLesFPMx+JXBEBn6FN
9ssepl+10tdDB+mK3ufvUzA/tKhb1EiSBJwqdRH+cLIGfH1bwzZzzg1DIkZs3cZ+iH5NGDQdggsg
HVG+Vi0+OGhKdBepNkB/3+12Xks+yOh9uJGukrbBBelx8kF7QGoorqJ4LrEY0LbnqIOPBdasy9Tz
jJ5NMoWQOwo0G3537gz7RVjxJZMMZqhFyiLfq2bQV3Db0k5cG7HP5txKyt5D26WiAwyj69x/GQX6
iXY53Y3MD1Kk80jvDPRMfNAdJcleLFFaceAxdzOXMJaeZgdysyYs1m2Vafy0sjv4poE/PRVLPzSr
5HeAuWDLMCPARk6aJdqfzD6iDuZgAKypZwatejOz9xqM31cAe5phC8ylvK2CpRKAp2dITOA+zFkV
PnUg8W4DI8sqoQWp94C6ek+ihjZuPPhSxV0PJmqMkNF5E77j7mYK+6g0a62gWzct9zeD7taeaMgL
kmCTcjTUbhB461XP2z7aIMh+Zy3MQLdDXmcxEiZwxXPcFHgFozhSBHpHYTRvxBi+YumzGFEJOrwh
YtVpJo8tc822LpHxB8O2sO11VKroisjAJBWDkOSNUrV091ELxV7tlfSq7EOZoNQuU9eo56DwnK1v
0beogKfJ2EZPxYCJQcE29gtvn1XkwWRQXp/r/EfQizfj1MFqLpxoZySSvgidijGozYPIC6VWUhKW
SGIkSyxCmhQKTmUqQ6Qzaso+Aj1kiWcxnjgu23JGt7Tzt601cQnVRAr9L39edQivIp9tHfkaOlvl
Q9J48n7RMZfrvhP2tVNAByfWXvbLQ7XjvQgUcu6G5BoWfaA7TKy5RX75TPscWm0DlHEy0VdrEwV9
XOue7V3jPpRTR94mqxTXnAcBJPoy8W5bs9ngXoWOYzH7N5nrmkOdLYY/2vVSElSPXM0/qrz1NnUZ
NsBhUMr2Q+CHT9Ws23dYFISPQwTdrU5BNKWXYFnDkW+ALc1sJbWyo13HLJ5WgF22cYZ35UdpGu8N
77Fpt3NV/Vi8u64ZWmHfytzv0hHCgTHBHXM9h4LeKpu7qM9wi8SDm4FMEVqvETV3LlT+N7Jxzaqt
VLk3FHyPDECRuNTN77BYFH5b3AthBXtbSDcLxMtpWJKPLGsAtM+GMc3mMtjlHrQJrkaQ/5/dGTWu
yjGhnYDXAQbliBx2gJZWmHi5rW5dWc0A9HkCsQC8l1A7RZFL24PYOn0lnsomX3RDgpchokM6sNC+
N8YRv0rdDTzOcHvOMaKUV4EnYaMcZLXrEZkgpI2W6N/3hfjROzWNTd/dS1tRUEbwM+BfWxiFxKl5
bGp/vMJLi/r+FLFxP7AyWI+D+BjzGheSPxh90D3tXjtg9YC7l3yVSyu6KZoOsqC5Zun/cHZeS3Ii
i7p+IiIwibuF8u2qvaQbQppW4z0k5unPh/aJvdXVFV0xc7Nueo2ygCTJ/G2C/sn2miAfwQbdH5z8
aWfu8vZ1hlG9s0Yig3zHCWYui+3KwdLrWAVTDezNEEyDr/YJtj7deZnaJv7tAnMe0aC+WoRF7WZ9
MvyIxFMWkGgS6zmwXjVwumxmYbVw0SEjj9J/+kanP9NNWmK1hEziFcGbE4m3bfrbVkPTi4OBRdAN
jR8d580rZXbqt6BfHrsqjvzudjU2wdT5NajYSnd7uQ6AI58C+ik9TboPuowCX4rS9lj0eBmLfPAy
EQt/ZNHZdKIMfyaBWj8klWn8dkRuv0IcJ7036PFyslBSwSwyxpHVlfOvUQ3JLm4VWN5kMElMrACf
DrNhjVuh5tMRMY9zIwbs3FNuElHOGvHQNUt4eaIWjpe5ivRAleHZQwPvigYdZvm1ZqQXyJnPdAm+
BEc1qcqBaP9k6qtLtmtRVNq84OZNOq7MfCuAtBs2kV+zQJ8JDBS6KHwcg5YFHWXBR2ahszRD5pXL
2ijm+Hoyi8faGMy7qpfiwkhnLsnA07fYILGVfGKAwghQXU8d9VHTfgO2+cMYgDPGiBYudYydGQnq
bCGGF+L7k4VwiBH9oZwg2njSiSuph0ZeQYvoBFrFnKIiJ7hgvTMWjdcHF5COLnTpoMPnidjxVAbY
GDbLYFkYj5rLISBUzMzP48yBkm3amzmfwxFxU0UUB9hRCD2pUXQKgu11s1ZfzZqT7sEu4wcNesIL
+T5v2cTat7wW07WRT6qynSwylTTg3Vtj/DGV17HsrF2qmd0mU0PaxRskLbFa0c0amEl7p852uB5N
VSFqKtUekoT5/fW8OXOPcRqidCHOBEL61Pfk4npSrbkxHh3gIjd7mnTKYectx4Svx/lM8XNrl6An
QEPYV57rxwk6pkRB9bEwHgG8PWM49ijS2DVPLRtgIPRwvO77rZ7v+c5wjr2gZfjMwqJhhtonIANt
JHTix8HtSR0yK6jip7ocbgstPxjaBb7y8wiUw5LAsLTFo5m3lpn1l2KIJqpgbJOieIJlpA50OgRZ
f+FRnSqGkMcCBiBGQ/y0TM5TLllqgm4O3O9PnU2coM4ZUz8o/YuNwbbv97M7rYD3+CBFu6+f3R8J
xF+vxcKK8g7y8FB48dafBvvTtWxoYTAaT9MItIAyIRVeyPn32Z0nYxsXQFpNUL7EnTn8DnK9/z2U
lntVVEPwnrtWTiiFSoKSKDe5HrieYhBC7JkSANJQePRd3QYR26TIeYjIyvTdXo/unLYdci92O8iv
gzR8e1gNdcgxdHxWHIKgi6pdu3HjbjkEV1utNyABwJz3LVgFfpV0hJrM3TS7hlKIHgbXfELZoK6+
vjHGyduz3Bid/kfEy0SZ4T47EQMZQxyTR1UbT5jaEEcHaXob2lr1rHVleFTNOj0o5owTqAyS/4FZ
zbQyb9gO80GVg01vu9Gbh0pPrYe8LbstC4r+bg3DTQBgt1P1wWFpVZJVnSjV3p1bbQsQDvto9xDv
WguO57TVRnZAOhJyc6uJaPSnGIre56jRelXaq291zb3og6V+aRqNK3CRS/rtk4/PchtAexFgUo1E
88Gp+KrqAsfNncB4gpr1BKeScTxADH19s/+0ppzMQgLbF4kX8QIqb8PHVyyf7W5M3VA82ZO9KrNt
0H5zt5LFV/wAq4MFMspV+nshvMjbmd4s7d6yf0hKTRR5Se668PSffgpeJRRg+NZ45T/+FN1tA+Sm
pXjS+/KmqbP1IKIj7dMgQBiyovmWBCXfpHTTKLW1Xl5Kdzwz7Ral6P8Of7LYADz0fRIzvGxBWlMP
Ql+prkJxKUj4VHxGRAC5WgiEcCGSUolu6eN1zm3vUj+siVs+xXdUYUNm8q4PVboxsjpZD0l6Vzvx
t1FZa216VMWleOHT2Nclo+B/VHZLHpuAhPj4A9KBwF3Q1PBO7+fupuxdzdcVFUCxrJ7yWs1uUHGW
+yhJxfI11vfMnQ4gl1ckJXLAVHe9k4V+KN33uUvMVUKIHHjiiKiskcMO0utSLc+pdfPPL6ZqGB3J
Iu+EGPv4i9VGpiM6+Oiu7RRzHY9a/RA347SSOO43ks//7VRpBYkYhe0lkeWsAmPYVKDiaiXf4qJP
L6xRp3NliUphm8+9MzSDxtSTt8ZI1KzJ8iy+H0K92FdD2t3YWmz6WQ9XQdnYJSvnyYeQF4LxMA4y
Inso4ZzMzUSvprnsywQl+JsLrOdeygg6XWxOBzi5wQ0dXG0RM0ATwEnaz5p8aOT6wlpz+oIvgxjG
H0EgyxmStI9PsWy1qEGtEd7Hw3SVxuWtUIytrYDFk25yNxr6RjODVRAHR1uDKCyc569/wLmLxECE
V4TPLmvMyUV2nRMDEKjhfRb1qzA2tq19V03fvh7k3NT4e5DlUf61Z7FR5xharoX3+kSJbJwgvAGs
VO5J0P56oLNXg1cJtxKJtCQdfhyoNwcXaNuN7sGmf0Vx+WZZaBNceeELcaKE+zP1eN+XPEAMi59U
7loxDmVcGNF9Ese510dy1/aAX7H2WGUDpy/jvdYurVDnxqS6lo0zKSfLFvfjpfF4Sqy0SXTvWr9c
c5fET3l8oB7Sq8mnHex/aS1dLtFBo4rnAWcmFuaTRxa6I/VaoWReZMUWBumn3aT/bif7/4dA4WcJ
Opxouf54RVINZI71M7y3pmkLUHbVoP34ej5Qh7b8K39/QUnY5FI4FeMtZaRTM7asQCVgU+ejMnfx
pqXPG5Y9t0OO5loDMJY2fkAxWA5nezunRb1Skixblabb+SmbMvSqvfTHqh29zgpo/pLQ15TSCm8u
+mLBfmg1zTB87yREtZcZRf8Y9gaoR581uzjXnXU4tOJWTAMBcGNvrDpEUTfl6MhdpoUvRtUOr7kw
xrc2T9iTKjYmAF02yYMVpfm6HWuxsmULJm8OIVB98QviC0TDUOcqX/VlX1DJMOYBJWRVvsEyXe7r
eLR2oWik1/XWvEJRnV+58TStaxVRgN0iWxF1ItZ91Ch30dRSGR+HGkGxFYhkVFU3/Vy625lv9abN
evsQSHBJrSwqeG4UNggmVQSZC9ae1E6Eo8CIOS0rGg1KlvPgNHl/P2DovnMFWLoQ4XvpqACcZpPd
ZaPZUaIRWX6gEuEcpiWHC0gUdqqqdqSxrKbbW8p133Q/EwMCTZi5Boo6aSsyEUuvjMg2t0NLvc31
Qn1oc0F2m7GvwHenYoTjCfJ1TEk7Gogm3BPUNAGmpjfsPLQNzlwW1cR5M818XsUJlnNyhcJVlsTq
OlFN7uaQKGu3b9NvBcTJKuxT2pfMQmVd5HDuCWu0tesujh/w/RuISsaA+Cn3l1Gmw25KZSW59UQK
kmxZuDtF9BHqk+i7OzUw6Qixv2lz7AyoO0TY+00zfyes3Wx9YtvyO8VRiOolrecXLqNWrAZHd3/E
Tqh+17uuXStDoyS+Mtn2sz7pxa+A6p0naKzyGuc0Jnbd/d2oRfc6GwgpuD+PTIxpHeTdb4LElMcZ
OubI/IifnbwUzr5D0LdwYY21EmbseMxBvdzxqXuP5Gw9DC1wYxy6APbOFKL7saQvwdd2SZfhNVYT
B5UozMGLSxL8r7iKpa8qEUt7ow8/g9bN7zlyKKtgqKPQT+wIlc+Y2TdGPTzGGdB3SYQgALrowy00
FnJCklURW8pwP+Z5cxtXnVhrXTL50TJJJhOlJV0Ix0qUkvsc/5MaU/KjCJ3+LjIQuBTcjOeEfaW1
D2BDNyCu1uMUcO89S4/CextRxq2iFeFTVlc/dLvKX9tK/54GlkkXLYp4KWbQywHhOTzNt1kZzQ0P
abzj3rqvxtTpfuGk2goeqFuBrpSbtM6dVZmq3wH2TBOZXKt7ZdwTHG1W/E/DgRLZhPsiYEB5P/Ji
pYZGu7ZHtaWFQ1Dw59p5eCPqrudCHZI3CGoep1928kvqkR8GBbKK32FmznAiKVEqAyH7tV7xfzRh
Ea3WThBBJa3vDK5czVZQrszOTTYdggC/AHv2czXWNoZs6r1RugLoN7KfW5GoBxmjp8zCKYQ+NoQ/
Mee8YSblG6+A6s91WxMSYyPp6AcFFsWCQYPKhNmIMbiI1KhfWymUX8C50psF6G1uV9LX40y5sqJ4
2M6Zk/s5oDyySKn6sZmgMG77gt6mWLSPdobIVA9iZ5tndK41vT2+oyBRrxpS2H71ZZzt0UOYcD8l
+gk9Rfc9NeG0Y+FRffzOwypTpfaCWKUt/ans2msEkukvU0FBjjYudH0jaeZFWywPRlKb22pQbGId
Nfmq9ymH2dGpNDLqIeLDaXB2OjF1fjZG+iuHKEql0iZ90vMu3jYx5zxpyehKgo/cj0FfsXwrEDQu
/TAJXONtnybmJlOU9gH+gMz4rO1XfecAyBVE2/ZOWh6l0lkHRXPcXUcN4RrVRvoNcj3fJdOkAUij
COwyFQV9XJYHqwXkDtJu8WRpTnbV5UJcoy5LVopK/JwGMZsE7n2oaMFKT9q3LMAYAZHSeiLLXtlG
UpsXKgCHuFdWEoHFRlWQDiluMd+mA9U9ioOyJ61rPgzw5DdtDQ+OgFx6ekZKZNkhXG5EUKzRX+Ke
iqAqD02tL2myaXctk67fxF3a38w61J1aOs3aqOx8jd5r8sWklKvInMQuDFVtExShux4NN/frUOt/
8NXN1lOUxOt5zDPPVirQ+FhJ1lXKnJalsPYNZg1/tAToi5KlkM+ae1PLPvOthsIhKywCzyBq+dg4
YfNQJVW+bQ3GtfvG3NAEUeAnS8eXosvsVT2giMKQod4iAkHy1yfqPnWDblspbbWO7H48uF08rLNc
WpsG3obqDtXcNynSWKVJrb0A1HnsiaSgA5CSHnbH9cqumDxtautrO5LWas4BQZSJagof+iJZjUYb
rsIOATMaIXGdTY6yA7tWdmZgQxRHULpuiUM1H1g1JiVtDgidtTVi2fSBJo9wa8DwPTRlVu3zZu6f
a8oQV9rkiPsGWcCazxkNa4rsfqb9IqJ2phq+G/QyMbthW1Di1KwS7panu2GxNrMW8Rie7H2mB8YK
oXZ9VS0suDG5cHzMYt7pGJn8KOJ/CFFKVjRRyJ1OMCmSGpT8sHpvJe5TD/wvITWZeTampXbFOxsQ
y6Dpm0U3vbWhC72pc+YdUA9vWeCEq6ToDB/N+ewZcyb2XaFIuoc48R84AU6DFyWIZYzWekyTkGAU
+GFYeZVJa83RKgvKcl31qnWoQkNu6ty0PUfq+Q18S+hbbYWguTRzAD+2VZEN9GGMVekHYfE9LdTZ
C8RMaaS+CL2JANoMjqCXRs0cbyqsFtMTFuipMt11NaI5KWrrH2eW/zT2aH+XEq9ZQMOPn/S6um1k
mXhoguhAiKtg1zWVuKIkO0RPHsVbI+3Ll3RWAl83+26bZoXh5y3KpjqkOVnNI3tjqmWzLQDXrtkW
MAcnWXpjj/yhKaW7BtZZqr5c09NsHT0YSpBtHJTglJS6Eqa2fG2SjrTEZLEGAEaJh1GUSKZTRW18
zYVVFTLOfGKvBrxq6bgO2jbeFW3UH2eo713Z9u1tPoNTKahkb3mRJqRFYXhXtql62xQlxV5SVzaJ
pgzbcgA1mED+bC9HT7YinqPaJGkXdKu+t/vHSQ9/Z2bpZ4Z5Vy8KNEqHh1eL4JnJL2el+WHYU3vU
6j59E1WXfnNnK1ybCRTYoEb/pFqKUEsZ0PoHs4F6wjX8VrKX1Skt2ZWmdDeohdU1RSYRYXJLpPXs
jGuUrKMf5E2zlpUIN4lidd5cD2KHzKNbZwoN2JkgHUuT5fepJPErGt38zhFzsjKKCPhWEL0SWpXj
japurENRKusIUdDaMsNIReBV6eZWUPYjN82AJ6+QY+CJKHwNZxF5Ydc18P1VZK5F3oTHSCTy2gTf
zA6Jm1QVu1mhoMfs+lUiGuNgNm5764b229Ckg1eVTHqB4HODu4Wt6RA6u8Ad+O5QyePHlE6up0R2
e1vV+8eh1KKNTUzhd0NHzAbu3z3ZnZId2racj5YSxhaqfZrtr5pwNknDLoLaT9p2Zr8NNHbXjiwI
kU6EdW/BFY8tcFk2pcjvMzM9tuDteLEL1G9BlW0iQjSvi1E6zygxg8pPhqo/jJDHidcF6oBThALO
35ks+qNQ7PwxQ2t81dUSb3IiQ3Q1TjqSeG9VtDAO9hYTkUI47sTyYBLRXM+oo2ZdG3ZZWUe70h3a
lUjtpT25O6SW4Lw8BPnLWFvJtYyQAqBMNv15kvFzlPTTZjQsPDVkJ3pGXatPjl7FRz1UUHSZccR5
qO63uZx4jnleP8mspg59Rs/jVuzTCxfdVihN9xB1c0HRdPWqtE27LhIrvy4IP7jSY6u7iQwZ7iB+
6zsza8ZH26rDvdokTBWId9Ipk3f+q2QVDQa5qDrvpknG0tZFrbTnvFUf66pma99oDuCkGIJ1lIaS
c0upeMpgJ2tD7zKkjRw08igcno3A1DdWY6p3Li/2U6da5TqKgnxVJEO0itVcUnRbyytCaYrNZMnp
IRZ59yBS8pmNWSD8Hvp206SB7yTOHvXuSxoIZdUnoJOhPqCIzAt5q4+cmFqWQ18VRbtBmyE2C63o
G606bCNTaitkLL+DtEGaY8n6UDaxdlvqMP8Z2tjRUpHwzYMER3a6ayxT3c+sgJ1HnmHcoJ2Dxbax
H6dDbfGtHtNDhA0F0UBUrdJZ3UZLRq1boF2b9fkwCMtZd0FSH5AchhvDDGi2mEnycg2p+7CDSI+7
Jr8ynMClv5aGawc907VWJemqSlwX5DLms96U7ZPQirck7pw71WCZs9yKfcuA3yZWjGw/hbHzU2+0
HNAs6Fd613R3Vl6IK61wu4Pdq78tu2SB7hvtkIzG6LUYHjwg9mwzm4HcRIAOPjYC4ZlNOa2tHjUc
+fbWWhlHbYtOG4ld5iTvQu91fzBC1JdWmhziss83KdJJ8gDMaN0OyCxYwpU18sN4G5stEgC1YxdK
XNbBcZ0GgbqJCwzPlxellbMiGRFJjBtle+hJ82pcvAFUj9KjHofV965OpjWR6gFKKpn7s5rNB1ef
0p9A/dbGabTxmmCI9ylJs2dhKNxLM30ZXIKpyz74pycD47ExkurYZRhGSLPXj6VuS4/9aLiWhNls
2YkvpeUabVCVPqDXLA3qw+dw38eIq3WrVg59GOMCBDJRb1XXQEDW4abKKD6OtEHbB7Q7rEN3Uu4E
HZKYdkR5VQRVeSNFMtznMX4PxEmPc5dDHVZq7j4Grriju1V5VlzSJ3lXy9irEzc6RumA9Coab0rD
Lf1EBO9ukfZXhGaOB13WxV7wyfJjlLdeCYpOrIczZPeFjta75OYoDN+r9t5apKRpkmBALEjwLGLV
8Ya2Cf0gNqsro9bUrSxUx68rR27yKEj92jBfcNw7OzR1xXsqsZnNE0IvaVDWnppE7o5TU98hWMFu
pLuz6ZWVNj9YMBR7q9cS1PpY4lFPvTdZ6u6kjvR3DClCGOPWuKr1mXZ2RbuOqiH3nbBSjzUpPNxC
Wng6V3FXsZH+zPM03macvjZJk/WgCpioMIsshjvky8DNjXkANx2fy9Gig25WOVKOSf4tVZTmNRhj
64BZrNvGhhtyRsyUo8J+ir6qIFw5dQ2uJXNtVw7BfCsVe/Si0iwf6hj2gqNrcEVFvL7Oq1HZic5G
Ukc5RsTuwo42atigCM0ynEZV7q6Llk1m2Ne/HTRMXsYrjmS/QlCNqsizR6Ld56qq7tkwz54CH+HV
KjMqdM2B3PdRu3H6MbuO8iZ++RrYW+DHE1SPcHaKWBCZOSheTuDJoBk6pZGWelQa/YfO8RuE4ULQ
yJkhFomGSmAGXdyM8hGeLNmkpFVbmcdAze8Ick087CjvX1/GZ2DcdVVjsYkTBkV72vL3v4DxXpQi
sdTSPPasD61uP5qZBJjMftg0f3tfj/UZQGaspZKe1HwUCqcA8gTKUs8VEeZdNu7SXB7moL/HQ/yE
XvAfderBYi7RtZ+EBICvqBUEEDJxLagxTu6hWbluVqD7OBbS1ta1HpigqM3BDKztUEbrNEb2NhVP
o6GshwKx6tdX/JkiwzuOVx2hxKJVck9d0MmsN2qH3/c4A+SG7B6KY9EMnl0d5gpdKqo3pcu/qYHY
EqS3pT7bF+Pvr3/Dp1nET9BgNZ2lp3GxY398wo0yBo0yteJI1sCKom62LBfm6bmrJH1aN8jFXBpo
TvMTTRmCDwfVfIyyfpVzYEuiLWcGT4kPRT1h/LiNp8dB/R6a6ybYBfUFGP8zdwtRgJcd+pRuVFM/
fVEkXuIG88981EwE8foqWjZ149XMgRPVxF3TrCBFw/2/vq8G1AsfbA2aRz+NbQ6KgW+TUMdjpr9p
RoxN6MKDO9UR8TaqjLC0xsFo8n4vXNNf76YeorUM62HkydEr1Q0ItHxoxqG7U+Yj7vbvZmKtzRFs
t73U7/mJxlqGXiJKnCWuBz7r49DE1pYq5a7j0ejdFzkV39LJegQlW/37e6gvMSgWqS9wSidsWT5p
UUpM1HRsa1Wugj5u9lmaXVImLv/Kh6Wai2FeCHRRDIT46uPFxC59oTJRpqOzaNC78kqov1XAXVMF
HZoevr6kzyvOMhoV8cvKbVOddTIaIR5MVcWcjqr76GSo9a1s29ffK20AnaYTdYJEaTdqe6HG4+xF
QmXZVMYt4X4nC50c4LsRrkzHqG/5UEjraUQAllqAE2a/pb7xwkt3ZllBZYtaSoU6NszTdIxUrU2O
bu50tEEF0yi/no32vwxBRi7FNySZIr35+Nwqzh+cn43pOLTVu9oEB9rQt18/rU+fv+Vh/TXEyQRU
8bSFGdETx7T7qRWalxd3Y4GB1dx8Pc65u8WGjpxCg0QR+MCPlxKxkCT4B6bjH3AqFLk3Ahxe+L6e
m3rUaC4BcSxKbE1O3lp1ImO2ztGlNy0WQm8iYGZdj/jKisRtqXSnGxfvVJldTaMeP5f4pTbksv/6
+lLPTES0UaRqg0MTUH6aL5IrpCJgSWHp4FRuW4nnEN2gI2k2tNaX6SXhztnhGEUjqIqc+VOxZdKC
ti3WjiNhN2uj/Db2LQkgrd/2r6K80Fe6SHBOFhJ8cHzMyWNj2px+ze3GsGytHIfjOKovuhlusPY1
BAw4AzuzKcFKXaxiK/tHmy9lB58dmQguPuDQ4erpojIIo2oCTUNLigZq6G0CM8grKPaBca3Je/yT
PsnC668f5KftGtIWRD02c5YEF3ZQJ3NW0u4pyRw5Cr0kO2HKb628IuqgXpVOZ3k4u+t1ruuXpNDn
hjWpxKIbCnkp0+jjsKJte+Kw3fFoUu6FgYfmTZz5OictjTy/bVldeKhnPnX0b/FuQtOzGpzOV6yy
OFFJ4z4WnMIcNyKMAKSxu7QVPLMCCMSTS/IhqgbE3B8vixkKMa+343EW9mqczTstbfZfP7DzQ7C8
oI+32AWdLjIEGNtpI8djWpX9/eQAPVrtGD5+Pcq552Nz3rGR+5t83k5Gyd2gMU2lHI/MGEiznYnF
o84OVd/7vbkb5fevhzuzQpPj+H/DLT/nr00Q1iw5Ub0+HrUI0n/87ehPhPVs5kvZl8v9P323bZ1I
rkX9+7mdqlcrNwrNYjyChTyYQcUaORFWI17sVvNof/ddad/m6FEuHREW4eyngbG2cCxaOlRO53uJ
MxE9cDId4xIpQ6AAHWBGNlugnbfafS45oITGL2FcmCznpj0B4QYgN2e/T3tmRXHNro218WjNz3hM
AaHeK+Xt62d37mBgohkl/onJQhTcctP/eniWGkN4kWN5DNU7kwVSR+qhZHd9YGFAxlxGnGmxM9Sb
SH9Xhj06iq/HP/NCkLS9rJfkv3GNy9//Gl4MZZMZsaof64LmEVDCML4kGD9zGylk1XkVeOc4650s
krEUYO2xNh/dhqNNPfXac42WgSx8zbywUJ075iCJXzZdOupG/c/f/7qcqWyLWSvV+dhBKmrxd2p1
ZiXeROWLiN5IUgDYJz0a+Y24cMA788p/GFj/eB8TMzXC0eznY5OEj4plryP6EYZjp7erOd712YV9
37l9DOPRhoMQl0y0U0ki4dEGW5d2PlZ6+MtK1V+VXq2B28FHIyrRk2JLoMM/FEYRLg0r/68nDd0Z
LAV0yhM0754I3WWRxlNEOPeRXb5X1uvOef8PA7BNAxjgVAIq8PFuhm3cJs7QT8c8VF76kVgXQrjM
C3vB5R85WVWQUv7vIKdRpJ1UE9Udao4DAQNwmHsoUkwMivs2RoCmqvqdPACsFc4ll825F2JBGgRJ
KyhxT79zpTV1aRf92VFzpMuc6Eemt7dac6li/MI45sljcqKoFTP5OkeTvdiod7ch7IhnRv+yo2w5
hNM7wb4L5R7Jg3+k+n+9dG7Y2GFNsPQR76K3WLLNZPv1fDjzheObA0Aj2FMuppqP80GB6yrbxOIM
wgegGDAl9RbG2cOgN/9hai9QH4iQIP379FNjS4XI/naciV2Bb1U78nIc8/nfXw0nKgSVS1Pvp+2B
kwUBWr5QPRIAsnaTZpcE2GFdbe0k//5MtSj1+cBw4sE/frq6p8vWVZnIFm0cudUyPSfMwFYvGCDO
PR1ulmaqIGifReVWDhMTzOZ8nAxkKmHtZ7a97sud1V1Y3s9N6D+uEoctyOdiAL0tTBENwXiEP/Bk
+rOATizy3ddP58Igp28NaqfW6KtlkDL0q/oVl6pH5tR/GIRP7gJcEf54ukNM3ZnoD7J0OLc3fq68
M5ZXd49fD3Lm225zowD8llP1J4RK5yiWgAiOR6LJ3EM7V/o2CPsLS/WZw+WHQU6mGE1p5HLSnHfM
Sc/J6u8FDEdlfOfJuOV/GQo2YfH9cLA63UgMQububCMyTDCeebraXP2p8y7nmyqxnhsUV//h/lEE
wZkHTJhG1o+rTpU1oklrAUxl0o+m7YfKuDANtLOTDUpBEyrGGr6lH4egdaRCSMklURPU8im4GSzy
0bL2leaG7iroawg1MCSO6zldS8REIBrUDS8nO27bEwhYRhK3eH7JXHhuN4Oxj2p29mssuMbHnyXL
TEuVHiymyptfuRbfmFUfIXvuYr9DY+W5uSq3dZFfwEXOTdi/hz2ZS1NYDew2ounYmIOPOmF9GXo8
O8SCFfNEQRn/7Kv++lbZbkyhJnpbriwYOMfCVxcTsSGjbK0rddLaK0XG7i0KOCSXMTTZWCj5OsnT
el+7dUXCTFn7Si+S71/PtXMTATsSSDKeTqw5J3ecuDNJgD0TQUMpkpI9GijPZTtcmG/nVmq8otS5
4dgm5PpklNpB7iVd1rZs1EgtRPDR7NsOVaR9YW91aaCTJxk6RdFJAhGPwQT9p5bETtZ3Yz7iLHHF
69e37txkxYzGzoMdP2z3yTZniMOZdQ4MtFCUG32YSMhWtiIu72sNKC0bkldVjX98PeY54oEP5dLT
TEsk3oiTQVV3SvRmYp+QjsWqRMfbwue6I+lc6YudXRklW3/ek+QgM3Vfdfrq6/HPTWNWdnrK+YCA
Zp88yDgd69jqdTiORid3iAg6Z0Ic8fUg524s31mEfwbcqu6crH9OEtslNVkInIjf3BqKMl8bdRj4
gdFx1kgze52IIX1s8+iSJeTsyHwd2U9g9XNOsTwjQzjOPec01e6WJIoGYGPWn2Lisl3rqNkXNjBn
Xj48QnyFIQYER5qThyk6i9gJsveOyOv8uXlDb9dFL1/fzDOnDehFdn2ClYf0+uU3/LXwdKrM2kBI
/Siy1F71dDQFhDwpQ39ljOauMbvUXxIpUGSn374e+cy7iEMI76btUi3xiYUz0kBL7DFSj5naxx5O
1T1BHYEfufOzZeT/fqcO7kuIPMCJWG7px8sUg4sjEzb52LfWA77Ux0Vq7Cl5cjc5l3ikM7Pkw1jL
3/+6pUqL9F0fU/bR8keW/dAaml9WoPbwcTl+q6/v4ud9ztJevGT0mwCgn6IRND3IkqhJ7DszRv8R
HkL3W4xAn3zM1Zgcvx7rDCgEUA8ZstivON6f3kW3mizU8AQPonqKGsw1811P6HZPE625r4jatLo3
bdGUK1caelttfPr6B3x+IT6Of3JnXdzMqApJDFHc5xrNdxMf+ly7cEfPDgKuvCAJgOinBKp0h6Ke
Uy5Six/qHtVq7qX2/dcX8odv+HjIX4g3JGuQAgSunPIR5QykmLCO3nF+rTeNzK3BH0PDfIz6OHnl
LqMKLvMHd2q7l77SDVazKo48JdMCIlgrDAqd216Nut3cDgkIGhLNJH7tld7ZEnLcX4k4Co90Q+V7
qvfyrRk26bYy4FnUCVwNAb3e0XHbt6QxFNN4GMHzdyEbL68F9dtPsst+yjoO73PdGIljdLTXdB6V
13Ay1Q1pHNVRRrgV+4a8ssDKInLzZiI6Ey317Rzj+5D2WrHlfSMeuZyr2wQJKKoNYTyPifvYld17
PCi6p0RqhpBwjrt5w4492jfTFBKK68xXzeT0e+JhYxB9WVvvI4TG70wnEPnrJ3Hu/eEI4sDRU+fw
aRUqS37H2IfWnaoOBPjs5vp3ldMiGxxCpI1fj/X567js7/5vrJPpO9adyMKGsSZJJiBMtqVf+DR+
XlMNCy88Yt0F+PhcyesIpYpC17rTiO6+J5oRu4tZK09zZgy3plSzC9S1rrOWfZzHAgv1ot+A3IJr
OvkWB30fyjlrCjDi/8fZee3IjSzd+okI0Jtbslzbqm6pR+aGkKX3nk//f9TB2apiEUW0gMGeDWig
qExGRkZGrFirKF66fLiTTADFWzhOR6b9TCjHpPSLKebRthuj6tmomTmEgcS3kV4XQTRm1X1lVtaH
DNc1t6YeF7uhVFMKzKbhKJBOfNNoZ7xMkwJOBiH7uyOKqvO+oSs4TePqV40XrgUVbGJ4NMTCGSnh
V1DCMoP/3g8/WSEv4/pZCNJp6WdyiBDBUWgfJMt3unHNja+DFhYsA+Ei6lzXAC3f84YebenoqMDy
phlg2AGhdv3v969jaucDoyS9u9ot3reQ1PRjcpTT+MkA2wtO4baF67uTaV6LO4bCP8Ljc38KVNEP
LAVSIUmuwqdWNP2PotD695Gml4+q23Z3iiAadu93axC368M5WQaxoOvozSCGcnlrwxHPeENYVkeI
SBy9vmsBR95e25IFalEsi9wRU7PkWPEkFY3ArDoO5bMA4a2yuoQpIbw8jZqskxiLaKij7DpP5iQ4
aSLP9GC9w9bWSzvNcUvGzRwxTgzr4I1N8LEzaJLqVqpCSs2QsmPVbSGD4B8CuON6TfiWuVbp1KJb
OtmgvbHlElIMHjD+1NebnUDp5iVqZXMDxam5K6xYAOw+QA4XMy/WK/IHr6u1Z9PVhEMIAa5nM+8+
vvUwZCHFksneoQJlkDMvC7GMiGDBQycX3VsC8and6fC92mklwDNeleKwScvcWOtQLHgYnSVG/ImU
lBDm0KwwqZlTTkvpWIpRci+GKmC+pm1fGHyTtq0eK4PdVAlSfVqfiQeAnPp9CFnnrso8mcRm0B61
0ap3ZSgpPMeHcstkoffR041gB4Uh+qa3neY6opMngGznsSEiNjR/GqfhUHgt1J5HTWmHTa0UyrOs
BsOek5E+ooBSKCsGF7yUFj7gIJISFcTL7EEQkQl43kgjKveVF2moX0chXbmlFtphvGmmB5zEM3Fh
en/Ua7eA+fno54ypxqLa/4BcVdt3IWqWU4L5oMGedgD0wqitisqGhiDNhsJksfZLru8vChsq00I4
ApPX83hTxN1Q5pLRHn0o+Xel4hZvSlxDe2xlefSqRL78ccz1H8PgZrs2Ad3v54iiMheSCHZmuWvy
q0s7w01KadwgU+AjzHZfrA2BJrLQHUM1ajaMs8Xb1Gypu5RM/ZMecShkCzSo6VvNBzA89JzrSrM9
l4v1/Y5A7wQyL4WbkWg/u9pDxBgHRpL645A+T4Agof1+27Wv76wJ1fo/A8b0bc7eSXDLMvscpf3R
FL8mwUn392n2etvE9et2wl8D/DGs6QvPQ67v1qMlMVRxLCH4V5lrTKA/SBox/VnolvdDr+BsLXNr
dHpowEdYoYb3vyYm7ghOL6CqCVo420UF6SQ/qBXoWDrwNhZjdNJEtjfSWrm91AXXAciLnsmU+02F
tNkFRrO+zkYlqI+W/J80bjX/oerfZISv/L0ZVZtC3wf1fZwkK3av48Wl2dkChUFvkkrDbKho413i
69r9kMD0dnt112FQlyCTIyMGtAjr4fTnZ76SeGU/lgxJH4dIKJwoF1onaNPkTUiibhe5DHzetrew
KhI2vhrgc5ht/uS9Z/aCMu+qSp9u0uFDon5StW+3//7rZ8eUEP79+2e5QN1KYZqognSEcVo8dWVd
PUk0wyAFEVuFmQpfDqAAFIuV9Or6yE0VSVD1Js0Kwt7MrBmnQqYU6XiMRIgi0ji6S2X4xXWtfLu9
vkVDEA1SLlABmc5Rk5EcC1YYDePRLHPmkeSH1mMQOBxWNbEXNpJnBC83wFPkvvP7sdFIJ9yyYkVB
vzXHt4oSkhykTyqzUTBo3V7Vde5Auxe2AFq9vBhIFy+90Hf9qpsGjk46SHlP+a25L339WW/uAsbF
jMJ899G6MKfJl+Z6+H0BfrrZSdDuOnNgDO377fVce/mlgZk7hLpU1LLEa35ow31V75iFf/e5JWch
ewHATSfpyg+YRGPKK8kCsMadCB2Hz4y/0tlebuxcFcL+d6/nwtosBKoI1VTwVgSnQO+2hhk++9pq
Fn/t2SCvpsePgjIthIqTQ55FhiYF5VhAIXgSDRGQ7H2ZI4q3xoe2aGR6AxH0gDnP6Y1EiOpQ3W2D
E69W4IDDs5QJz1RHi5UNW3DoCbkwgbRRRb6qMKfBUAGKlQIgevs+fPDiOxQBEJqi/LIp18rZa8Zm
aAm/aJXGqERuevULNTwR2nuEMCgdiY6q/XJRhbrtDcub+Hdxs+OTM0OMBBuLiyBdcCGSoyMJNc1K
kX7hDLGF3LsKty+Pupk/JPCpeMT64BTrZfSGME15b6AP9HZ7LUtWYKqzaMqLiAjPAfWj4k6SX0F4
SmTxRU6+1LH8320L14EU0BbIn4n5DBrD+dVgtEHRJy27VdYf6/QBllCGkWVbR60KYO8/+N25senT
nR0i+NeMDm7W4OQKH3qULMIehcfUTvJwgyYkU7ordaolVyChBm9Aw+j6ljCyVIOtJvZPIxwBCn0h
5CbsUVnDAy3tIXkK+ZcOwIFG0eWyusHj9d36/ik095Z1L4mvitTtBRlWi/Dn7c+1cJh4vDKZRrFv
gfQyC/vOd5XBO6Wo8Phut4Nq6F7sqzcpR2BGEe+SqFwjKL7exQllPcnYT9ANaX6py31gCroqNKdc
0pG1RPfWNNuPnpysfK3rZA879DOAiEiifDUMoSZUw6lst6cM4aFnurPthicTopN9ZqA22nYr9hZQ
i5NBHoK0FUG+zekgtVFsxbJnGj+gqOUyauQDeqp/BOgD5cfS67dCPTq19O4ckxQCqLxIPQK03bwH
EDeMu6pouJ1SYzyUWXpEomF720sWHgWTDSaouIIZoJojFhGCM4Ih6OEZSFvbY/4d6iMph0Urs2Nk
sRrIHQLUcnpkJ9VEWAnAf6qnl/WoiVWef3hk06GazyFYploXKLnXJ6YOnvrA30SluZH0dIcc670O
K6FtMTFcKMp2SOFx8cqmtvVEQMsUZGWe/8oDNLx0cVMU7crxWXJl+EZ5HU7FoKvxNQHpyGzUihp4
syI4iRZqD75v0v5wy3eKvlMcZxOIBgxykjlelf1CU4kr+mnVKVQ2mR/ZDTJb0qZd48m8viEmMxNo
a6qqMMZzGXt8s4lhRZKrU6L3dwBlXiUhXrnqpvR2/jkpQ3FBiAToK7ljmKQkSmdyc3I1+ND9X32M
8mHwLVONfSG+SPFEsLRyUSyt6tzkLKODTtlCVUZqTkougZeQPiZK8w/H8MyEPuuy526junrIqrz0
V6L8yOV/+fuBbOJp4LVIFS4/TI0DVqoYtacWAr8wjjbpGhHs9V0AEmxqwoAfgnR6fu1IVWmofqE0
PEuCQ6KKdl02ZHTtYxK7b74SfoskZbMSWK5LzdgE9joRCENiOq+sBJ6q+yiqYTPaW/3n2H8G74cA
jwo8ydsG9ZeoKA9qub9tdunYMlmkAoXlvcf1MNvLiUBNGXEHufwPoRb0bHo7H1bgnIvXwbmVWeJo
mkojDZKIn5tD/C0WVPUucT3tY1GUwnM2SqCw4W+0g9H/EliVf5TREFz5DUtX4BSWGOWlQcykx+VC
DS0KJMEamhMkkBDubRMz2uvynVKuAIaWXMdUdBFG6IkXdg5SUuCb+H+uI5rJfdPF+0q2jnpEnzgf
nj1NPvrNWjy8TpKm3gT9SWBKDM9clTjHzC3RYs1PkQGXUvsSlncNYr5i40KLulY+X3CYiYydKgSJ
BFF2to9VDjVj61bFycrUbZe3e1HuH9NcfX+YolYLdJ7yAMWVeQJRmGXj5s1QnFroHtCpDPvDbcdf
8kkSBcgXrImN4ArnUfneJGyUFycpfI3BM9OdQIfzGe1xJxaeCj9GeeALkq4r51yeSgCzmM9jl0IO
N5g4ZRGXjuhG5qDEVlmdgpaKt5zaOmC5wg23fv+pdB9Gby+5n1v9q4scpohwMcRAUvjBbN9GpBEl
HlxxZTid+ruP+7sEcba8eFLbFVzK0kc++41zpgg/VpJcByl5auJPlBqUIrQr8e32B1izMYsJBk1p
v1TqimHVFzn7mig1OoUrN8XCYWSvGdwn81UZMJn+/OxVJDCI2jZFWJ2ggeuekYcUjgjtKagpwYCG
2p6yQWfhbYBJ71+869zy7CvLOWPveh1UJyOBoUY9qPkz/EZbP5btSdO93kX5afQ/397ShRg3MXvQ
YAAzr1FXu1xuh44d166cn2C/dILia6Xodi/s2uDnbTtL28pzQjImlBQDFLNPJ4DyKSuXgAORvq1J
ryaC2dD0lP/52V2w9g2Xotu5sdmi1CFA4a7BmJS/WMmXoTh41c8K9gBVW8nGpr9pdjIJnjz/CAiA
DudgLMitRAPWKyb0gk8FvOiIP97eN2kh31MgyiHZA1xgkmFcfiBTgqY4qXTeYUga7AK1/FC41SfF
L5771nCMoLWrpnx0BwEmveAByaqfA+8n9JBsWr6HMLIctAvug6T8mav6CQjQy+0fuLQDsHZPtwiP
Ul5ul78P+iG97xGfPRnQD07g5Dpa2YKFrwmPBzMdgIMYLp0n1agMI21fCi2jlnDmDVrxwWySQ4Fw
kgEj12ao+s3tJS2ciYk4hAojgL5JpOBySZUMssJqg+7klowSVc34vTMLwwnK6K6vut/vN8awHIhr
iNUmzNClMUXJazOR4vYEoezR8JOXJgSFNsavfbb2EF1aF7miAbUBgwD40qWpsBLMSh+T9hSq4Wck
0Dd1GH80exNuW+UfghmyCHR1GfYnR5yLW1gMj0JP1HVMZUGDJzbdUy8WT5LiHQqgSXfcnLtWip61
ECXIOFnxyYV7guG5iZWebIPZjMmjzmI4IAixTLqhO1VwAGf+N1E9uuEKhmFpM7kfQPvAAsfrchbQ
8pEpFAtYDFlweAdbGtQU0bcuaj9a1NFuu8hSAYEAjZdMVFnXJA1w04oAvArxNBpF8rmz0IOPVcPb
exD82ciHp1teZcN9PUb6pmNsZJOkZfFS9pa0cjIWDvskjkWLHgANXcDZxqawiYCABVouDeTfVm0n
5XZlrQsXxYWJWbzzIU8zQD+Pp9arnHr4JCbKzgDLMsmL+jsmWEHEvMILv5uI8AoFufvKQdfaFrW9
1/b7ND5lor7yoxa+NWB6IjxKCiZI0dmyDTPNVLTWODhy9pgY2aHWPxdwfFd9/N/t5S+snlY1uAzo
B8B9GNMHOPNcAAB62McCoceDM7dmWqp0lODJzB4QpNlE/UorcuFyoXHM+BKMgZZGafvSXA2vHjMK
sAN4vSTA66MYh8hHTVgeIXgGmCKAdh0S78EboTwdo8JfOUTXBxW4IpcHQwSApsB+XNoXVK3ukjZr
T5BdP/Yt4y14OnoI5iqR2bXnAj6AbIqmPMAsad4haGG7LBtLqU8htGWD9pJrH+Pqt9Z9ToaDCMuw
VxcwIUdODm9mM5SbwS238furEPRIqQ3QpuD4XNVUSe9TYeKVOApFZ5tm4ejayqj5woYy9c2ggv7n
k87fdXC5VH3T1MZRziFhbcptmsmvWpy+Ow7wTOUmZkCZh/FVw1fsGkvN48I4JprmSAlTnX29EvSu
TwK0SOB0eTky6MEw9qVrQJaPVo7rW0eA9U+DKkR2ESDNoAv6j8BsDqUl3AHlWzG64CUXRmfHj1Kw
mFVlZB37Aki0IKKvvb99wK9DCdOCFGLlqcsD5Gl23ZuBILoptItHP01LO/W0TZKlp6pWJgrgleR0
0RYci380naagfbmFkh6gS191wlGzvlfNF0350MpfhGClcL+wZxNl0v+3Mh/4l5mL6aoEKyMqLDpc
2WJ+d3vPliwwMEIrh2IXWfDk9GdBsYrrvFLa3D3Gfob8uPjkZdLH2yamCH6ZxwNDBO5lAq+ntafP
PjzEzYWc+pZ1LCL6DWhpOokubTVkVAzZgyG5SlbK8kvfxgBLY+FSKCvNIy90ENCUSqxJElSn6pA5
hz9USU+Fv/J5Flf219CfmsbZ5o1JHzdtjyEheJW7Fz+rNoxowXZsHQV3DVS4YIz+NdAg4gINqvlF
2biIiAnQYx8VlKWLQwFAz/c/h4iAaNn7D9IEsicMIUgKqGvuFIUpeOGfmRsFZY/kR5Jm95AtWVDf
3naNharPhIWmJWX94fObp7KyUSuxmXf6sYfmCCre8CHy0/tG1zd+1H/vu05kaEp5kzWkD/R0+w/W
p+Ijj/SJZGnOMKp1EJCZLrNFpZxuo36vIeQnnsThPityJLVzu20O7hpiZOE7Mj741+gUnM+chidv
L0Cmaxz7ZnDEqHFqbmU/R+JaUvn/K4dv4XwDNOd1C2sV5EtXDzy9dH0Jyj1c9KgLX4tgDWGxtBzA
AdOcDwyedGcul5OmvZnRXRNA5el27r5pXmdrWr+T4nQXRcXu9ieb/rZZLMEh/1qbjv7Z5kWha8Ks
bApHT5aYzvZa1C+ih9J6/9gElRQZ+hxa3TJ0KLOrJEnhJomBeB/zcrxr8uoxoKcexWsZ+cLXAQQz
9bfpz15jK8SxQAkpM80jyMa7Msu3SeKvZC3XaSgEFKACmGmY2hnzEzZKMA+3fu0eLVVwLPUt118y
fadYJzf+6lbP1bjW0VpwCHQqifUoRtP7nb+EuXZRaK4l79SXSD80NXL3fn9AVlFQ8qmhMa54+IJL
TOiUaWZj+vccZTu4CdRX6AlALYbmgj7km8Btt2KtVivXysLsMRV23ALaU/AjVxm9PCLrYFSgH7Le
21VG/sh0+qFBiyQx5cc4NVBrSbQN1XqkAsiGfQmJFwD0q0DYKT2bHYLz3zG/dpCqaJSxdb0TXPrV
EW5+DWEQRX6xLMjec5QNtmSx+YPac1mYtfY59vT6YQSMbOflIP8UC3MlkC752NnG/Hljn53KYhqO
M1BYPwGJ2YlQ29bxRyDenodCAdgndJe6ceXqXajdTe0OHm0wKIO8mzc+skJFu1NP/JNl1gLIia/0
mGxDKj70NIptNW+rvdFluSOZhbdrIiu35SxgyrhpWrsok34jVnmxCbwm2JCyqJswDOIHXirlzlLf
XwiefitTMWiRwtE4z7drhNCGHJz0KTO7Fy3uXpkIPHpatLGsfCUvXTwNZ6amiHP2KaTW0yOhDv1T
YSjExm8+L3xY3W9H4YUEi/kbJv8ngpuJg/HSiI4kkJiYknvs9IcqHpjIdJ0ofInVtYb8Uiyh/wpc
iqIInBiz1aQuWkay6bpHzX0SrLtOCjcILDOrfXTVNXLHRVssiGIojwjww5eLCpReTNtSFViU/2T5
1H7zl7weGJRAPHhtSmdxBydE4lT2APM928G8iEWLkyocwTlt8zDZ5qr7yc+En51X7P/hY3H1myCj
wW3NM/ygLZBBVEX3mMBwp3iPcjVsZe8xpu9y29CS602k8ACoKFhfpRq5Wneq1XbucRT8uzwJnxim
PVSDt1LXWKjYwUV4Zmf2obqG2qRrNe7R6K2PfhR86wJK441sbZVkfBIC2ckYvcoqZVeL4r5Wks+3
17nkKOynwXAnu3rFfe9pQpwyoMCNGkFikne2kEN8KrzFiFamH27bMq9hCCz2zNhssZne15k86O7R
SxlOi1GMJMIbP5FqbO4Vtw32RV7rjlIEoiMoEuI7aDuiw1YmIaKQ1WDLbY0aCwWirTHI2c/ANz4J
6IKYrk6gHqtHV0cF3hpi+VGT6nhT8srY1bGAMLpIbzOj3u0IXB+2NtbWJuFaYcYk9V71KHLv8qq0
HhLkoxwLqRWbrp/lpFHlHkrRbbgLVffZh97XcQfJerC85BtydOXD2NT1ZqzHcN/1qMWhUNfdFama
PaPxUm3dFEVBM9HdpzKKf/dNsGuCpkGovktKRwz19lmoq9wpo8GwaeW7MORX9Z3c8DSmhKkOiGXF
D+FotfAsDIqTufAle3rooaTpJYeoDT4PQu1vGGXlB+vjd27QElE/JDtcyK1246hadlt1/l4dk1xy
lL77jfJLt7n9Wa+OCk0nKnNgDAmf1wUYxWXTmhqjpnDq2q8gwZJmxXOm0HiRJEwmmD6bOgXTBTaL
MHXIKJ9iucJRDPzGHpGYFMxyxYZ0Fcb+GJlmfyAnJZRNR+XsthndSqaAEJKJ9MwdMeCe7nguu/cm
RD270ev8b+xdbJt1nTtZEg67VJTLPWOooaNJefBDzGu0VQO0NLQxigZbKKw1Hver0zr7ifPnVpvK
aVnF3qm1ih/0nutt0QwvhiA9jUXpIPW9cgEv7/vfLZntuy727ihFgXcyAn+rmr4TdD9uO8/iijSe
5ryatWsOGjlH7yv3BeGo658GS3Tq5EGTvM2Yv4JTum1qcTEQikwN+2kwabYYr1ODBGEZ7+SGw1uc
qB+Y3NvdNrF4FP6amJepoYJUtEbnuaD5j1b6n6A7cfAvG3ZmYvaYg6K3DLtMxAVMMN/VzwY1bwPE
aPA5UI33XoKTu5E+QGtD3nL13DJqHZKXuvKQNgIokt7Lw+/a/X17yxYd4MzG9NXOTl1Oe0RTsgb+
i17YJENrS933rMztqn3olTW2zsXvM3UZefAQSOYvYdmIA9NgBODEZPDGk792ibwrRPcftk3iYcXL
ESSObCqXSxphv1WnkHUsE0SvRPV7FfTfxN6/u71zS4vBi5k4meaCSIguzbRkx3LeU6xo8zZ0BqE5
SD0aPrm2tmtLgRGCWMibCMEAI2eBEWFV0CYNZ7QdrGe0QQ6ox99D3roRO9X5hzUxpsOFMjEczR/4
RAmgQa5OoJe+6P5P1zigGvUPJqitT/1RWWVo53LbikJSe8BBwrHKQ/9uYFZxryMJuE+rYu1pMYXj
2bUlAyXlluB25Mk2c4TYZIy0zmjXS83wIbISzW4y7/OYBh+IE7/Kkby8N6W1uapFq6Dj6SCBArl6
2SNmJ45aVEtH6Pa2nrgP097Wiv9Cd1uMDyOY5tv7uXCAGY6EepqSOE30+dtVM11PaDNLPLrZby81
7DJw7Q5WQcV4KMBd3jY2+fTVjgLumPpJDIDPfd4VByZYw1Q6RmnnPhgKr4AhaONdKQEjU9GZHVJj
UnLUA1sNkfy+bX3hxFFcnd5T7Ot1KRkEddlFXigdW6l2RPlzWb66vrCyxOsyMu8BsnFuXV7YVLlm
DuqFuW8FlSQdTfnFH2W76e7lTLS9dhcaG89FSvdgRd9vr+yP1882FpQnHWUyH+ZhlGnpZ2G4dsn9
47jQjmoWFVsGrJkZUQR/GxS1eEjEStnA3fQWjUnZ2kY5Vvu2rlNnHOvql1ma/UYPMunZyv3StnKj
sSNRr/dy6ZdfWqWqP6SIoNtKMURPXVF7dqQK8qtcIIUoeeRz4pDgqEUfvJSD/qUfiuTQG73siGLT
7sjaE8cANxRvsjjItnop+jthRAm1KgYFKjILqvieV8fRHQXk0EuILQopX+v7LDgevZdJ7gO8Dwxe
s2uqLvyR8f7WPMbIx/N6kJRfSFT3xTHPoTwvvgBTu/1Frgt0UAucW5x9kVgWhKzKEEV0Yws5ItMx
QhpNbrCtrcx2kwd52Cm82WTpe59sG/39lwvwjWk6ilz4mlu2Lwwvl4XYPBaTdmGhP7hB9bEzg5UT
teTsKuRdQNMBNQPFmTm7Xw6I0Ql0uqMicyzkbYsKoikClpDZuv9Nju5TVbOBNNze3YWTfGF2FpmD
MRCCZizMY+JlP5Qh+t72wbZP/iGB4k1EwGWBsCTPw5UR0JzOB9k4gtmxc/m1DT7G5hqceeF6ptsJ
3ATc2wKNo8gpM/yeHozaKtt0QJJylJ08+VYF29ubpi5aYjoI8CkX8RWjnJYpTRqKnnGkj1vv+hDS
p3wc2zclscBK6EH52VADYedKkHHVfdDtNAY5DyFKwPsBgkf0Cy0kcF1BUO67IC3uoPnNnUZBTjXX
/OgefcT0Xg8ouXaCKjsjSP0vmp71jl7kCCXWHLimr/RdWJhayJu+Sz0708LytW5H/VeIFO1Dr8Um
6rJatKsQEz6R62ng8lzz0Q8E2NPMoNyFmdE/S2MY3A0WqpN91QTPNcrHPOekzM4rXXgKy8ZccbiF
S5mg+nfrpj8/i6/qWAqjIPCRiu6NQQu1eix1sMLVfT6+dMnu9oda/E5wl+F0QE4p31way6K+0wm7
+rENmRhLDkn2jQXanfR6284U9GaXBuAEKn7cxdTI5uk0HYwyDCtVP46IRvvSV+v9fBUEwUntjqop
/1wRvnVywNFCKvpYMOenR8+esEbztpC+MEjIqC7M8+h5zZPbtkT5nGqte2Q60snb9ifB8C6rTFvx
uV3KvF75Nmv2Zo5Qt4nYVAgKH4W4eVZKdZ96zcGTKSBBr53V9VprYYpk8290vr7ZK6F0LU8RysE9
unVeOiNv4xfXN36hko1G7FBau6CMIQqWvGwjGuXvVki/MIHhHUZjgDkSZsq32z6zFHkNoj3Rg6CI
21z6ZiiGldb3tPA069gJv9oGONf7M3wweH9NTG57dtZ8VOiMRMREbT0p0mtcv2bmysTPkudPFdOp
lkDPZu41ahiYulUE7jHoi6+hAMGEaQSH2zu1VJCCdwmQBBP/7NV8IJPB72pMdcs9tlADMvHJoOvB
YTzeh5MvRJs6u69ifDUI9y5Ujvlg3elCvW0M91Mcq/vbP2ZxwdRp/rxpQczO3KhLFbFVspjKoi/B
+hXGnypUeW/bWHKNCdnMCCxdsCsaF6EuC09NZY6GNsFxEe4sGrW3RyS4/sEQQCEe6VS8eZ7NHKTu
cxO1YRzESJ4aSdlJUfysj/7KUYd5e+HwMXv5P0Oz7MZQRcnrqpHqeqsEDwUM8zvZDOJ93LmfeLuP
O5GybCiUyhPCqMVuHBT3rm7afDu6mr5L/arcQqOF+ovUFnaTR5LNDPIPhcrzPoZq7D4djWZTu1S9
BdlNtuBg1K0fJBKoRKvltVkK2Mp164vWZQZTxVay8auMsjX5xD42xGCbD8jjlXVcbgo5qJy4kBjs
jymFp1bbPsRBH9xZtdVndmmqhW24mb4xhrF02mDQdmmepfe1p1g7NRhRdS/6GCyhltpCH8PBBvZw
H2VEbC+suoPoh4ZNE258MweDixvR3X1fBtohlKBJRZrcsLuqFl9Vg2rGSHlVryLmisXhWXQ9hum0
8S3hv3quWivdjsY47qtE/WLo8fcxUo2d3As6lBjhoyomyC1H7VYolOQYpGax77o+dpSiS+0+Vxi4
HL32MRhCAbhqPDixyRyk2XjDq1iQe+SwfjplHrob3Rj5AyoiW4hdmg18fdmblvrlpkEdaNPoWbwv
m0x1YOnpHSAl9bMQKPqemXt925jMVwFe7zdBqVnoROYfrciEnW/E8bdZXyaIjdcN+kxuQRuiyqne
eIH3ZER5sCmCfrR7gCN2rIy/isEYnbKRxG2XyQXQlLK204j0iUZj89ymmbhVezj9hknUWk7U9qHq
AglcWtPyI92vKCvIb27YSvdWaXSWAylT+61OPUnbpAisbzTmTq06gsWTBHPHlOjvpG17G7R+8ttr
hG9yV6ZPY0z6Vltp8NoMAhNbTdc59DIRaPBzgxZ9br2icO1L9537oU9N6+QLiMiNWu3yWwfjATni
ZuOh8OJ4Fk2TTdaM2mOUBslT4ouj0za5hbxqXm/kNMnffNkoTqOJFvnkSuldz6mxxa4XefgEJGlS
mNsGgtB0PZAb3omBCFShjL6ocf3bKMvk2WwaxaGeJf9WC8/cqYnn7ZHO6h6tUDE3Tanmu17N8k1c
o1gFRL46xkUdcoq8fJcWVXsfQLfEsPtYpVsdobyNQWrwUGnwC1JEZKF9EmxiMf7VlW6zbzs/eBFC
xMvgm/HeZL2TJtr2lnq2BxfjnZFFwz7Jy8KGVtK/l0LBOshirTnG6PtMq0rmPqukfpNJXbst8lKl
AY2A8Jh2/l2gVPm+HX+3qNP7+G1F2XGjAKpdKTss5SVUEaGyI9th+GMW4MWuNTo9y9xjpmcTt0dT
2FXqw5Qu/s7c+hFZ9p+3g/BSbJza4ADKmcG4mojqwX2UHqNex6K3DkoB4CTrq0NWukQFeQ1msnR9
oXMFrAY4tUqadxnxmzKU0zCgyZ+ozVYupZeK6cuVHVyw8YdmCsQ2nUSUAS9tCKI05ok5hqcgqezO
oBIyfLy9ZQvfCH48DQgUzB5092e5U+6VqF8HDE3mmnUfWP+BKgzH3qkNajL1j3+wxaMSypKJ8WLe
ae9NwTT1IQtPbWxAt7njf5FD2JGHb9J85aJcXNeZrclVzhK2IFX0vCN2nxQgYzBrh5/HVqS7Ueux
A+egZueh+un28hZyjYnJnpLDlGhcFZoFcfCUegjDk58Ge9F9HILsPnC/3Day4OLM+4D54FhNlCWz
61+2AiUkgQyZD4MFl+Bfiz8kt9u61spg+JqhmeuZbWCacY7rKdJP0/ycCqrtlh+1bKUduPCdLtYz
8z+GhaQ0SEU8fPya0cLO4eVJmMXQvJdK/vYPe0fZHEgtLagrAIY2JHrqMzJ5QiNiAPSehP5H2BH8
16IK4BhR8jWh5QWPQMBQJ9H+QzGizD6W2MBcDI9ueOpkF9hU+Bya4h3SWysvhzUzUxQ583VJZVGw
wbOHDCrlBS1V9bGyVg7UUvGQxRDPAfhNvGSzDDeDGLuGuTQ8DbkUc68x7SkHFNNibRyemkxpHa7B
CMB6oiZO2CTiRu2tcJN4UbaSay/6DKJuRBLqmeZcPazrIkEOO9bbVy9J9CQ3r250UoI7SI9XLC3E
X4Chfy3NokiZCProlXWIRCQTE66qRk7EPX/bLaeLYvacxgg9gIlRyaKwd/n5hlZo3Ao+yFMSk3X1
ji98Hxt3OwG5Kq+1m+Rntaa/tuAxU0eA7Zu+J52WS5Nw7dZSFwv+SXfVe5iWP/Qd702tXPtSi3bg
u2d0bWJhNWb7JysxkzQq3K5iVW4q81dNkrw2obFmY/KWM+9PwtZIx5gbrO5LW20hKAhynrQrRY/p
l84+EqX6KXBoVGtQK7m04hm+6sWuEpw0baRj8juqix0qFyVYm9vesGQI5QlYk+jz0a6ZLSfU6iJr
JC1AYvLoK7+F5nfdG446rBWp1uzMikZyaVB5hS6W+P49je+z4EfZbox6DRS8cIL+dNa4EbkSr/IL
sSm9RB1hlevkYeNavp0la4nY4kpg951mtUwqJ7ObapTiUtSjwT8FIK9sXcwPZpi+KYZwEPJ304kw
bIQq+f9sza4reSiCqOR+OsUt+kbWpDqUD4K7kTV33N52hKWAy5jepKNNPguD1+T4Z44txKFXa37r
I19obiwS5yAbf5mVcC+n2Ubz/d9yJW57aqi2a1jb1hV/Rar7/rrXxW+Y9v7sN6Q1JWboJ/1TK7W6
U6bmtgrSF148a2+FRT85W+zM7cdqDE03E4lIpv4Y1zxzxsoUVrZ00QgVc4qXpAEoMVyuRrKaUpS9
0j8lzNIDiAseO89aIz1bdMczI9OPONuyhvFnqesa/yQW/0faefVIjuxY+BcJkDevUtqyWVXtql+E
tvLe69fvp17snUylNoWe+9IYYIBiRojBYJCH55wU5ZuvK3tZThxJfrvtH0txjw7QRDnJ6MpVHZtH
p5x7A4yQuR7aiSYxQrpNsi+3jSzcTaj9/GNkFiUyMYYSALLb6arVqpMY3AnCg5AfovhbU3yv25UO
5dqaZm+qOioqL/Qwl4kfXHggDWmvKSvZ0sqS5pE8EcbURJmbJWkUtYT+AD3eoRCbrRk3j5WavJad
uqN0sxLXp52aXyBnOzknlM4LUCFVH2FW+OopjR26J0s+hWm376vCButw+8Ot7OQfWp8zL7S6odFF
tMNO3iDsM2H0gfzLLmQuzcrFuGZo5u5d4/bEJgzp2U/Xf9FNqjNr5EeLNqZRO4aXuX/nnfLSSL06
1AUuEVW1g/6lGD6n7t8/RCYRtP/YmH7D2YZ5EKPXvenChGtlTtr+GrUPVbMTx/vY+3370yykrxeW
ZjFVMSqv0zKPdL3b1iOMSKCJZal1QkpVlT/ubltbCkfn65qdYPATWiwJZnDqpYfQ/W6GnyDVRKT2
x78ww+w3CSxyAaI+C61F05iFMaI4JifWqfOz+ww5kUIYnTBSv/0LU8zS0/mcFCTmRRGv8ArNaK3g
NCY6/bVBrh8CfWz2apN2J5Np4JWTu3RrUL0yZIXi/nWhJ8pqNRSp7p9Mf4R1YhA6W02NlWO0aISR
bLJL5tEQUL90P9ix0nKISPvU4nsIvUPafr+9a4tn6MzAzA8AW2d6WMK4G3jGYRqpiyz9DeWS7W0z
i+42SU8xkQLOY56+jlprZMxT8GIaf8ra4PTIPZX653QUVwwtrgdeBaAksAHicZcbZlWKl3Mthieg
BejOUsGNJEfr1pDoS+uhxQHUjpYueIvZjZQ3fedGSRecKpiNqLUkTAqM2qapZPv2xklLC1KYrhGR
wwYRNJfbUMI8l70ety79du+76QehAorWCmFCK5XifQYtQISsburvu3hEqXGwi8R4jNx+z7DX3lgb
ylq6JylmAfiDPA8N7en3ngVEy9f1KHBN7zSKyrPSdMPGd3mFVEp3l9fqxmryk+c2703bHW7vxFJ8
/EPpz+NHhntpZrgTRDSGJEa0OCq7pOs3Sibvetk4yHL9VnZrnP5r5maONMpJb+Yp5nzwDHnX7yJd
2OiK7GjJ8ExPb3N7dUsOBQ0HzEATbRWjkpfbGrU545dj4PMgCt8LJaJXHVECFWyt+WumDDYIhmhe
RaCgeLzOfLeOtAT6e17GQ3EfVV9869PtpSx5LJVvss9pRIP36uVS4PNNPFMLolNacIOp/b0qvebm
Wgt3KTJOtOcwxIHb4Fl8aYXvQ4JrRtFJc7+n3pd+2N9exVJidv73Z9/fa6IwoUgcQYTx0MEWUIS/
YmbtveaeV2QurI3/Ln3/c3OzOAzjyCC59bQctbLD6t1Hc3HM9ka08nHWtm328XWj8cugYllm/rsc
U/Cz77f3TVqxMB+zTcWprZTFETye1qFu7yPrXnCPgvsxC36GYu+06Wtd/lCsYyPtFEm4a9e+3LX/
Tezg04wHpRIUZGdLzIaQx6kxxqc8f2+H11K5k7W/fv9y50OzNbVHuGjmyO7QCzqrEIT4FMSVXQsp
s09IQ6Vrr99rH0RaG9Q9GkFAuq/ecrpX6GOk+TGV6ZfE3dKQfImDlx6oelLdqfXp9pdb2DeQSUQF
aO0A4c8/nGEIY5CrYX4ymrvSt+ym8e1gWMmnF42AVIcyixcqse7y2GZGEAioHmYnAznqQxTE7bsa
hM1HtSusze31XB8pyiRUGaEipjPCJOylqUiCmwXlgPyUebAB68dhOGU0ldcobRZWpJICcDWJqCtd
MbCCEjaMokdBuxVoMRcUmzWpLDfWKNXH2wtatKTBt0YWNZmaJdOaGCaaAt/nSaa4EzGICr2i0wFf
vW1m2pfLJykCb2dmpgN+dsO7RsCUvIKZKP9UlD1dMsuWtWdXvBeEkyLUTjesvBKuQwYWYeFEW26a
jFZnC4PJQ8ySUU1PQfnTU8ZNbf66vaQFV5ikygzSlamyPYcpMiLZG3LdCs+y9aaGjHfq32ujsMdu
e9vOwkIu7My8G0yLlTQVdlS9s7P4vchXDFxnJTxuoAMg5sCYSDp9+W1SD2WWDm1ligQFH8Z0ctQH
q0pyKP7ZSrlWdV4ATWOPZgqMbNMrZx7o6qxSxUKeNIMlhnVLwDPJTmKGvM4/9sYXI4YALv3g5mv0
gov7SMl2Or+E2T93zJkLjnKTWIUVMXoWQQErT1CZvz9LXBC0V+jBQX4xb3UQhKIwDpicihMRSnzL
PzJCUx2ldFgjrlk4tRxWQOcshj7Z/OmDVl7mq1HIS9tr3+s620aKdc+OrwTWpS07NzPzjDrp1Hps
MVMI8nsbqG9Ds/ZVlpxPJnVk0oxxARZz6XxVo4RZpmg+whTTCIy8KUNrE2Z3mR8cJeXt9lFa3LZ/
jF2J3ItZbqWZQb10jLa+p31miNtuO/XX35uBO4gXHAV1Zi5mJ1bu61TMegrMav1qGeUetKUDFG0l
pC7tHONq8AmR49Mtmu1cIAZtW2V8HEMGYlMyeeomr7XYH0NL2PpCuJY4LG3epO3BVcHxvQKNas0Y
q41c4HNmEtp64x9kIX80tbWxs6W4SvFgarFMwXsOsR0DMzQGs8cjSmETdq7dqC9N528AG63s4LIl
gp7B8MY1WfOoxijYGujaeB0ppGjZBaXtrKr2Zv/ptkdcEyXgClDwGCbcvjzv5zE2c7OhBqPlnQZi
a8rzWil3OmNgdrCDiLHaBJSvsn+RRWCUAQ5wojpJ3/RFzyKelAvMEWaMDFvWY4Cia1rc++Ya6dSS
W5wbmTl7Kw56GNcYGYsPrYGQr3s0hrX0YdEIUiDI00pEO2X2MIPRUs4syAJOjRI8N/1wnOpvLbP6
K59p+juzNAXdTFjQoOfiRpxLPwqDXJgAzbGTCxVkmSizF+5OEaLTqPXOMEwvDdXJ2gZub2Y/3G6j
x+H29o9YOtfnv2EWdH1VC6xS4TegPRRm74Ka7oxR3zCpbyO3cdvW0r5yE8IbA5rwuhAEMSVKH+GI
spOUvHS9/ijAnVfRnLhtZuke4dYlJjKSBcPh9DPOHLEYuTckSnX0zYdqF0Gl+FsuNXjEb5tZSDI1
gOsTxZY+veCnnT0zw+R9D2KPu6RUCbiZtE/zo4VujAfm3Ie2TsveGm1tSGopiJwbnX0uoZaTWkas
5mROYObUp2j2Xviu44v/5mPxAp0WqExAplnArxI39TK/opxjZo++wCvRygInsJq/z5zJaP9jZ850
CTZhbJSWriKcAxsYczf+GjPSYji0tAmrAQUTH+vqSwm9K1ejf+pF/T4f8zc3MZ/TRrDF1jsBPvzA
EAcVVv0UoUwshMXKEVtye2rG1NnhKpOl+WteNNvBFSN3+mb+E8/tEwxee9dU1jgVF+0YkL1RZeUF
PA8nwNp6KscdZFz54NT9777+ZeRr+nYLRvBqhqUYdgQgOs8DstBrVYRV6SbJECZpwnGs0IGL+uPt
w7Xg55jRYVvjYoZPbvbJPDDJiSKzZ0FvMN3Qg/zSHU948Zqftw0trge4EMgUMOJXsxpt7ndBVgPk
mRjHvVbZ15LmyJW+0ptdNAO2DBljyO+vpihkvw9reSB9QpreNoaaEZgfrfzXkswkaCzlP1ZmWJ60
6woviAJq+lrF1WjZgg7UPV27hJfeVFDrM2rGFDvVqfkgqlACQe95yZ3C5rMlxLuidZ1YzTcwjNst
4yhS9CbJBaLTL7c/1sJldWF3djF76F5qWu2DVaKz7Gc+kP2PbnZMRyYA/LX4vnCNUAwnV5tgCNdF
5qHtR6FooeClYvE1TlKnCrqPf78e5vVo/fIvcJSZlzc1aoC6OgrPUv2lhFdarJ4H6zvtko0Qr5CS
LxwoxJ75YkxhQQw+P1CFUWZmGxbeKfRIA02IY9zt2ASHYhyd24tacPUpyukWXQAQoupsUaqn8r7P
VLAoQ7WNRunQUL+0Cm1728wf7rxZ9nRhZ3YVpnrd5Jmn+CdwSo+uoDmQ++16sdoHxSvg8r0ixY7q
Nk5L55nqzKEyc6fP1rpbC1nAxa+YXZN1CCcL8xNcX7BNq3XmJBE1x/4+Gj9bbsdsP1jH8fX20qeV
3Vi5NgOshpWUjFJI5mHolR00Tx7SRH1TPzalvNey7qTXKy/ZhaNgkAaIANy1CTQ6W2SXhkWd5qZP
0Fc2UV5tqrUny4qF+ZLQBlJapbbINoJHuoi2Xv+6vWeLXklhmBFBxuao0V1ma3lnwT2lQAXkDltP
uTfiN3WNDn8hOk2PcHaKkjoln1n0LYRSgLIkIb3VDe9gDu6nvFc/Bq1a291Qq8dQ8NZeKksmyXNV
ElCmca9qQB3KNLnRk8VYWuo9eXmZ3JWeoG2ZRSucsB2tndVF2e+/30piliVKlFCuuXTKSpUrKB4w
CmtPXn6n8Pbd9Vbi1dL3gnMfkpQJZMs/l9+rkqBzYFLLA2D7vbYEdMc+MuuwksIveR2fCjY2cN+8
6mZ+bWT0+7MwJTMT38Pyzi/WsKhLq5g4ESe+gWmqYWagBhPapJBqPxc6wMIhpxsKpP2h6dy1gZql
+H5maV5sykZfqb0M1reptz5WL21SOxDB2bG20mNZ2jMwKsh9glMBfzNf0iC6ejtwkEwvixBeHcx7
H+HAlZt+KcSdWZnHg0SLrSaZnoqGGb/LSvuUNdoBsag3LzIP3KaOFf287dVLGwgckIc4bIVIB80c
Th+ziM4IdWK5GW1JfEokordR2aa0/XtDU/lHnRA+10RHrRB3YZ9hyNXyOzfzXNtXhT0jCBsvG9fK
aAuromZLb2eiUwDsMf3/s0eqB3tjbbbIrWf+ENs1vpHJCFx57a+y+nZ7XUtZIU2qKcmAbJRa5Mwz
kjGMGlevkL5u3QezzH5pReP4TNmCsTh43nhqy/DOytVtnbVrme/0t2dX4rntufvrcR+oXobtkdKW
0j8kdH068b4Wum2qvRclBKjdiosunG3GsCBypdPEiucDZlXaWb3lloAQDM0ZLM9WO20TW2sFykUz
NIInxihC7ryawUxgH4jRyINL0e+kRkKZ2j34qrVSfF84cISoSTRheqJQ+rp0lKRo84pvSukpShyt
2LvtAWxvq5t2luWgcI2VLHHh5jJ5PpIoklhICJJc2lOSohKrVInImzJnCCNKvKAT5YPhe4fSWDly
i66pq5NIjUGB8mqCLavdsgitIjqJmQdra+74sWX7reSgPWnLTMlaDQQIvxJtLSf4A7qdOybl3inr
hs+Vfy7XyfPV8Cs5jU50g4x71AFi2y9L9b6O+x5Iv4i6h5KbFP6yzHF5iTKC3kR2q3XDnaknfzSl
H9ygDJGA843wFVBgBUJJt7ZFZv7yjSG/azoVJmF6UH//ZDWnxjM828AErujDUtlsNLPKIwJi9CFT
B9oyKnRU2VpPZimRPzc0j/V6lOWIBPFxCt3q7UwMjlURPBjRo5jBO9ceJDV/KLt0A6v5BuqNnaDF
xwoOmtvha+mc4fncoTD7chRmzxalLJQYZ01OTTLelUi4AVbz5B+3jSydMrhmZJX+Np2aeTgOClXx
88hNTmVf7Jq42aKn1qHz0/+mfHXXlWJiD4mwhsxaGLiA25o0jLEbeFssdXbYerrHhRlaMbOVmaNA
zOvpwI2jX1qQ2rVxB9ud1UIqGu+M4mfQ1yuOtPiBmfNlVJpXLrMy09afXUK0DhFcDL3kpFiVDZj1
AF/W0fUL8H+xfOwsWrBTbVs170a5/ZwO8r3Zh4/wXP66vftLl6FpTo1n/G2iNr38HTUcbU0SpXzi
AoiSapX5VvDqfBuAKbJ9T8n+3qVQ4poGMulhEVdnMVVI0VKtLJSI6j516N05gfEqtR/+elFT1ce0
JkY6AsasJmKJadIPPYG7Cmle0Qe060lkB+I/ZJ1WKusL7osZIJPTI/CavFxp4LbUetA8ofIaSNrW
zR/q+HcRPzbJV+ijVq6Ia6b/ibzwH3PzO8JtyrL0XMyZ8gtKamVxlKB28+NHTYQ1r38MBmZPv+Vm
Yw/DW+29Dn2/SaF467617u9U3wnW79t7vbL+P+fs3JEVaBZKIYoBcCKpMb7UJjQYL2326rmfYvHr
bWMLuNnL5c/cx0ilqtWtAGvM/Q3jl9K7z4evovArN+8rt7YF9z7OKtuFNzsLn+P6SIHHTtWVNGfh
0PARgGtQzKHka0x7crbmwdChLavi+BRpDWTNwk4T40Nkyc/0OQ+3V7wQgi9Mze7KBtIPTUwwJcb3
SVjBVnms6/fbNhbyDrJ7bYqCcHCjl3C5HFqUeZBqxKIcYS1f/2p15mZ4iJ3KWzG0tBg6XYRc5Hd4
XM72LbaqMc8yOQKxpW5i7zGbbv5Vzq9FK9zQ9FzJ2a6gW2pThVohdlzSXsKMsujE7YOqr7jA0v0x
aexB/8OYAMObs00TJbkdUs+IwCOaD40UHDOxpRc/Ojmz+jxoHLkQoGnzJDss0rdSTx0I2lfmfpb8
EKQiQqsTffoVwqpQ0fTouiSGhKARd1CJaFsoA2B2T+ALqfV2jYBfWjrsVH7popP8TILul54yATsU
q0+SU9gZD12i26aXPMWRv01V434Ct4p+tEl5ZPjGeKfk8rFNGVZU229aHb7XcvzUBPk2V/RHvTBX
Yv5SRwuPAoAIpolhkfm83/TQksXBjU/IlvzQi7rmJgVN18B3cedFYssYjIq2nzgE+1QKH/Sq2DNS
t6ZS/P/8DBxiAr2xTbMD6xOFcqXQ4pMyhI8CJGliLO0Vn9gUpjnETf6T3quvpTE8R0n6UR/a4+3D
vOT9tJM5yUhFgyWb5WxBlhRFrUYp9gtHqZ9SUIVisPvvjMwOcqVCxCPGQXpqte9pfRDaH6O8cq8u
BaVp/oahdSrzV2W8ohosw/P05CRTnRSLh0GwHFHvD0J8V5T6ynoWv9q5tVnGULdVrxapkZwM/yu1
HCBJaHgbot0qYD5D3/FKRreSO1V9BHO4cqcvHapz27M7LS/UXExkbIcNTKXqW2v5DsNBto67VuHH
Ci7k219v6elHc/6fvZ3qWWf3l0GCLfqlmZzgfdv1FeM04pvUp9umeTFRcBqKraSONmOtK9u85Jua
DuU4R0O8FjFvy8wz4knCOO51x1Tuhvib1KzBAZYch0ILPsOrhQt3trguN6p88IhRxVi+jRqiHKl0
V8MnbHu9cQxcdXN7N5cWNXUY/7xgKEjM7MV6bdVjQIOx1V7b7ChUr264EueXPITwPsWTP5wcsyTd
7QM581tMpJ7POJe2yRvhhWQe7Mt4Usp2m4zJ6+1V/QH0zB7pzE3/Y3N2IsK4NYCa0QRmHHMXp2hG
6sbem3jLqmgbMYbl8RJvkngDgGuXFdCy6sGGZyuPVTIHE4HJeHRgy9+ZNVLGtf8AaPuYavmG1Th+
7f8M1WgbyM197eaOkBRoGdXwZlr3imscC1Xfism48qUWT/kk+gP9Np5xpbcuAwLzWprBJ10zbU05
DuVga3W804WX2NhW1Ust/Cjj2hbNNdOLX/DM8uwLKnAJgCeh190IjIEWdml88PpTXp3crHb+XjWX
R8L5OmffLnE7XfZkAAlJ3b7ViPW1UbRWXF9Mxc+NzMKW3tMCQ+qG0qYeHdJKt9tSsyO9tINAPeqJ
io7N+IWy9EdVLnZhYr7EGqAtTXH8nhGRTv9022GnY3blr2c7PDuGbURByIz5OUbwoNU1haM1Ooi1
b6hfRk29Rk3JaNjVMGsdV/0wIDDkxcchandR9gO5n/9uQbOLvIpqLUetLDgJzb2SeKSRK4+ppToc
bkL9j7GaabBrWvDZNeDBAuqPUPKdPAgg2/KLG34gNxfdp156SdsnU3sVxgp9sY9t/jmJCzvOtiq0
cipy4XG7z+IvUva97uG7W6m7LhCXTv77zw+b5VDBYCReMfDDIv2pzZA5AzjhlSdxOMrVsMkVoA3Z
qZG/j/lPMf3WFjvf/R1Wx7Rdea/8Pz7+fz/kigYJgHIqBXEenOJRcgpBf+ppwNmBlO40ZK7GWmRC
EoYYtdwIfb2HzN5R+blDFB4kV7zThOrnbZ+YXOzKyU16gCDcKX3Pk7t2gDkjH0DmVgMCCfURwMmh
g5Gk+mt57ymCnBmaucaIrtgo9eCmVHm4SykKV2l530A6cXs9S0eKbiZ4ZjhbkaGf7tYzD+xDwfX9
mItt+CPv/VLpnZNr8LpAUNQF3j521xDHi751bnJ2isfB98qxJBLHVesEzc4yv/bUEmrrJUI2rBdB
60T+pq++9MEOUJcjC/1W756qjIzFWlOJW8zE4HeduIzpfzEtc7kBkgWBZj5Bx9Lx85Dv4dCyk+7Q
5M8aOrht/k2tv/TRSrdycdPPbM4CS5pVrjRG2NS6HFEm00nzd0sX7LGqN5L61nj72x95KSEjdZnU
WCh4Xk3u1VUT9sbARy7zYN8W/aZzNYpU3aM+YXsi+XDb3FI+hvSpyfGgE8Wk6uWWppHAC1zkzMph
ZWvtXgMrHKS720aW3ejMyuz2wxXUpqEmf8rb3I6HV1W/T5NozyBIX76l7asaPrvyA+x9UNB+yDMe
o9VrX++SZOW5txiizpc786CqEWXovPghvv9NiF9a7ScxIQi+REMOheinQjvVw14Pv0Jj2xq5PWF+
obJa2Y0pfZnHJfRM+B00wYF6zHZjrNNRyJi8OSnpi1h/FIfKCetDGGo2fKGO5ULuYqi2rr+E/srX
Xiqkk+tPEC5wrLCOzUybYz4G3jhBq+Ku2NaqZL7W7fA11PLERjn8l64X8Vb0JXen6TC0ynH4Oxjk
8q0J0u9dWK29rRYPF64HnmZivZyPVhldbyTVBMcr1XJbeOLJD8yNQMoclNEuLqNN066l6guzuciP
ntmceTyRpUQ0BeihIWpPdM62bSRv4xTuZ3HYCXW7UZPwuUqqb33oHsQs2Eitu8nr4KFV5JUUe235
s6+hm62cdlPmqULHLBmAo/VjBJWpHsTbzjyI+efbnrd42M+WPsv6JKFNhVYmtohVcMiBtuum/3sw
4m+3zawta3bIzNbvxLCZcrHykCrWJm4+5TVhxS0cT0SoHF+7bXDKcK4O1Nm6ZreUlhb1kEzjZYGX
vrlF+jPp+6PvZnY61DCS5KrTpO2W2uDKcVq0S9VKVAAacyXP3immoHRxzTTvqfabRymuHlIxf2dY
f5vE0b0opMcgGpGL+xdITAsEsIwsEk8znPkyZmeGnglSCrRZtqJDMGbHgiZwTRMs19bEyBY95szU
9KnPUo7MlzJX9TksSjxsW0l4lcZm04bJSoNvKVNj1mgaTgXDCqv6pZmkrwO1EDETpbVdBff/K7NT
rrXvJv++8pMzMzM/SYdGzgULM7Jbf4sE9TfqJCsrWXaJf1Yy/zaK5ybdSERjMPXRV/wHOUdTGgE8
RIFFoI9x+XmMhm02QOF1+xAsLY4+AWoxcPDB6T8LJnUnhFI7AmABwf0UeOULHrJyjy8t7tzE7DN5
eoYyndZwjdfuveVaE083DHvDczI0jqRGvwjhzwKE7rdXtuQdMFtNlXSmVa8k1jIPotHUB8DiBlQg
xnqrKM0nNfaeQGqsrPDalIwII4zSVOYnAqXZiU6hn9B4/cPVBMhJCYOvE0955RovWWbqK9F/ocCC
MSaZgcHDcSDPmyICAplWOLG5wAOAuNdPSO3tcYA/NttX3WdRym234O2sB9tQWMvsFxeK8p9OEmJN
LCiXJ85o6lFW3RxqF73LnRxQhiN2ubInOyglW8+NfM3idShhtbRCeCnRZZbnMzQ9KkNeLvNIKhA8
hi0AwrWIh/NK8W9xXRN3A4yqoCXn/ABuN7oF3BdMYw6QlTVauY0l9S5urAd5WJNPvD4OrOjM1uw6
1XVhtLSSOBwZ4V2oCfdRIm9QbdzlpbsJkmQr1sVLmbQrwNbFJRL3J4+ZSLVnp3CM9FxnfgJJ+Ebd
lGkPQtfrbCuo76ICsqfbZ2/pqyGoocNVPxUC52/o0e1zLUsZF5Pznxbk0zUnHfrQ20auQxfUvjzn
/owGi1dAOLl0pcKveKhrw9hTJCgiuJrX2GWWjMgTGGkiLcEHZ5HZkJuhU2su68x8AzZma8kakn9p
r84tzC7LrtMi11CI/SPTYGlGQ4nMI3CV7e3dWowbsCQBCdEhJGAe7fLsyoHmiTAvUwfIQru3NlX5
KSmHjY4yTdPZnfzi1k9DX9mS+uG25WkBl/enDALnH8OzLWSiWopHhXw1VMptnqi2L777IJLzEfp4
rgIdtcHbFpe39B+Lsy0VaskrWw2LeaB9aJJyX6BMGDL2umJn4YV6ubTprJ8lOr5RgewZMJQk+8L7
IIapY2UHSf7t+9/LONoU8X2nfmJA0FaVuwRmC7WB1bs5Gv7b7RUvne6zPZ5PM2ZGyUStRCfBQGrO
FjvtVU6bu6iMd00hH2/bWvme1uwSCBDrsDplKmlaT9LwQC3TQgjApcCjj+/GGj56zW8t+XKPg6r1
1EzjXTBaz1HwS5TLjU+7Dm43UOC/3ZSxl3RCc/2Q1pC2q6ZnyVGAWpwsd9OuFhsx+9y3uyD/1Vmn
1uS6dd+V8RG6Hlvv4pWzuuK/8/aaBCgx8gWWbMFA277k0rFvXm5/xOnQ3TiU86JYEfzfoSRl+RSp
8hEW30PoS3bfxJvGEFZOynIY/c+JtGbBZ7R6xVVNdrKVfsMWYg/tl9vrWbpVzw/ALMiYvqCFVgk1
m6DoNlrl4FZNadMGNVMx/n0lmE+NWp+6ZhWjMvnA9UbysqI2w/rmkIi+zEIhmZjfFdPfR+hujVKy
r9rW6dLMGfNdnezqQHbccPqvULk3u5VK/uKXZJgEHUFy3Ssi9VGSEGtLiEGW+NQjiORGTja86cKH
AVzM7U1ePPnwBTA4PQG251FGNQKxDwPKfi6TTNKnPGvtUcxQ/nyQ1d9G9nrb2kLhluh6Zm4WaAot
CSMtnej2rLc4BaEA07kKniO/E5WflfGYhIeuWHmJLQbSM5uzaONlMJFkFDqgCTL2hfkgF5pd1Y+a
tZKOrW3ldGDObg415D1WyNgp+3Lb5DLKu8bWaK3NYAlHtHU2fknr67/c0NkpTAu1EYOEOqY2js8p
QrFeqr1USnDHvPYm4f2Si+KeNtZB6ofNbduL55MhOLpgpPNXs/ApOHORMXfOZ1o5Rvrg0bROT5H/
hujVznS/Z39Pl4bzUPafNLZRGpyXSwFOyaiskbiZnrTLEutbl4Qb6hK/bq9rMbBRG50A6xCmibMr
IpcydE09QnUtJJ+R9LQT3ft+28Siq5yZmLmKKYRIuaaY0LTBVoJXczT3HlpzWf0ihZ/Ufi2rWTwC
Z/am2+nMNcPIGL0KHedTIVMN+OB3gt1Zu3WC1qVbjmfsdClM0yzm7KihUdb40WASTZjXsRqTpme+
p6x/e/eWwiPQ70kV2rQmzNblasYmN8I6FaC6FlNbLpvt0L0LXmWPquJE1UpqtOQN58Zmt1DGIyWU
K4wxQrErg2fBbLa3l7NogVfPpOZKn2fOvlUXuVXGps5FGlp20jBpX65EiSV3Y1AboUSqGcDnZx49
qq1e9gPDiUHyK09yp0MyjYFnO8IVkINQwpVW2eIHmlR9eJQAW53XFJB86AKjw97AV3GLr7mkOqH5
JZPUPUrjt3dvybUZBZgKXfBwwfF06QyFqwhxHPFk1DttK9T9ZlQNCG4Cp+h+3ra0tIuQO5ATIG7B
I3VuifaH3IiEWrnVnKoLUZB8TLP7vOymavaT70crn01etMhj+A/PE8T4s2ELK4tdN8nC6BQOjQi+
LKY/4aFJyvmjit134yYPmGSlyP5ZgqPwa5sy9eFrbrGNx46XmNeOTqfV0h4hoG4rMKNqgwTPGVsa
uucA8S979GLPdi3pp5oNGajfPN/AwFHZlWD1NAUUcRMLjfne5u644iNLXk8FHMU71LOh75uFpDys
G02HYuIk+BByiTD28QH/vhQKHwfJDU1yEpyr4paSWk2f+2XEJI5e3YmFlttQMYQrfbwlF1RNJiMn
7jzjSm9MHUrVA1LA1JEY3omxYCdtugV/aY/5muj4UoBFbA4UlgF3GtSHl95umBMvvq+FJ1HNh0Ov
xxkcBa5hi0a+poP75xU2T4Np+UPRAjOHDqfEpS0lNvQoFlRg0jXoRm3Ee5LeUJ41NYVOyjc70zaV
tKfz7jZb1FapM/SV+YWtfheHOnXEVs02FeOAR0NoVbtT2hE9kRxRMdEqnyzVLDeKKDCDVpfdlzjI
ovugLIc7cPWl7amG8cMdxNZlFrJUn4u4fhfbwb+3+jbZkP+rSFEEAKfVxnw0KSY6o28ap4RQ7SCf
94VBmv61FNMRbYzmC++Ub4M4RK+SB+g6pBl7P5h6tK1BNTKPSLI0RN/FofD29RhOU2I0p9Nh5B0o
92+tX4aHVmnkh97QXPjNA82GUe4JghT9gL6rZtddFttGnAR23cbvojV89RnOcuhBjTs/+pT0H8zx
JTuhR1obeyZoh11UNrCmpaPtu2G36ejxwmFatcwRDk7maY6bQe8HD/o+R9t7U1SArpVMAfyv8jbO
lDhzKrk278y6IM5RS92FeVasHZ4lX4OenoI7GR6zbDNfq/pMbOIWmHysuyfP8B71wd828Vpnaen0
UDulhwXGgZt2dsE2YeZJjVWD/J4QLCnAaHXjZ9pOaA634/efwt7coc8tTeH2LAvSoYx1ta7Bku49
h00n2o0gH12YPLUhcFQ53EQTczGiuYoxbjurfvJl5bPu944y5Ic6TjZCJ2+6bi1+LF2XjENMKFUm
xhnou/xdqSINaBQPMTQn3+rqzbOe5XznRq8ek6W3t2Dxk55Zmu1A7KmBLxddfNLUwbaSY91POGnn
tpHlD8pqpmAISm4WN6oRDaY4rZi94Vnn9q1j5J4dGEcqWiuWJg+8/qD/WJrumLMPKuhiGbgZlsBd
iQ5jMqUTBiMU124Y7FylTCBTgy/Vyzkw4kCd7vZCl3bT4s2M06IyeTXn2WTx2EQtb6yRCTkZa6P6
OWtX7skl5zg3MvtkWRPLVez5iNTIogNR9Sc5trZjAili5+0IiSsesgCMmfhM4W+WwR5pzFNf7mlc
s9Y6Rs4vlOvWTgO3O1m+kB0zFNHvM6K+I/lDvzUE2bqXGtF/qwqih5OLfffI5Ii+U4owvut5k+5r
L14TJlrccoZPYSajPHJ1/+kK6g+DVYSn3hqdWMw2gQi8Ovp4+8Mu+RUaLQQ9rj5U+aZfceZXceqi
fFryjIEqLJ5UebsP5LQ/YnNEkLtW9Wcvadq9RPryoOuptuJWC18cUM6kB8w0FpNYs/OTuG4OVQqs
9OEAGElLzIfRDY9uqh2KEJUQdU3xa2E4ktlS3vHMYTKKxOzn5XJdxQpGq/V6msVwfEb9ve5/FtB3
DqsnWmcCCueV/6WwStsofndq5wTiXV7+MJU38jqb04msSPAsmf9D2rc1N8ozW/8iqhBnbgHbsRM7
sTNJZuaGypw4iJMEEohfvxep/e03xi5T+d56nrvU0Nap1epevdZSN/e0085PN2IOsLZ9SNZNHN/n
Pwu6KVqaJLE6VORN0mblsO8qM1Fm/ju21g7K17cX/XLaMd3WFO1ga02sJOfmBuZQTbOgdN5kp778
xcofhY+1JzTSyfttU5f768yUPYvrQfHCa0eN6kDLGPW6tZ+vKLAwnvsikiemInR03zZ4Je2NKjY4
2ZHpwRvponJe1DbDg11TBzE8Wh1444ytpt64d6DdurWeSutv0R+V3S14k8urACwokxjgxCFrXtA9
y8wu0iYHjIp2PLTYfZZNOOiNxl8XxvcRjMw2y5mlmdtyHCXSjOaAD0IjKDCRb1/bvf7LTLj3UoKv
N6Bj7Xznnptvy6KxttRymkigjftnFY/8F1jr0V1g4+fpg9uuu0nOrVOmWpd6+4qQ2z6gcDmGY0ad
FfBF7ksSJ3+ocG0RZqMd/x59XYGgZGjXXsHEdzNzv+WiNsKmdapNYlvyW0mGfFgluZ898tow/mV9
Its7B9fGPVCA7EWTnIUN6BjWXh97D1nZDCdWlhyPNa07pp72mrrUPw6GVq78otY3hRrwdksqmh76
xOEb5HFtGoBSyVy5JborQ6gTy61sKUhanFRDrC5Qyi+MJAkkQCMbU1KAzIQGNqnEMtdNG4v7Mh2a
bU5sBOBMjjsQtydbyFfUYT526QZSkRZYgNBk0qKxZy0LZkRJZ8RPBN4fCSWgNA1LwTt2bRsaZgaq
fGHr3ve+KrXHNOeKBXZvy1+91xc7fVx7XPyLff5uAQLTZ9rdmJsRdLbLU5o7/L7V5THVOmtTDUxs
c6ceVpAwsEBeMQkRt0yFsrG60EX75mMsG34QyFL+sI1M+1MDT7jOhlw+W76m3Y8+G0Nldu5P5uQi
1LKufLS54hvqqBwrTEYVEmWnP7kg3rFGVHFAI9mf0bbjdTsWeug5VrYuG9auDD9112Nm16Hvxv0u
lh3YWc0yvutTv8FrIHNXKC+hCF8bQ0gIzbdATjr4Si9DPhi/RO1VaNVRYzTaXhoh1uxCrUJ1JnzR
MxJSbaAnvXPLl7Hm3okadb5P0S8b1GCjv6/chDzKuPA2WcxL1F3A89eQpHljpRAb5RVuWIB8aOMW
sb0nZgIYIfBoYCDCI00ZUGEVoA9H24zbBcQuXKgSV+a7rkztH+kQffo5WoegbGxteUnFStZ6tcmE
jsnuS7BmeX2+Ep6urTxVd2tXIzIy7FZsnbgmO80UfOMmRQ1wH541miIsZG0sQyPPjY1jMYRipWcv
uLUl9zJz2VasNS7nNH8EvnZt+N9ZtvGTARKqv2+7F/eKw0YWiwBqAU7UiQLp/G5weZYMtBqyx8FM
nXdmuxCcyga73cWmI3AG8N4XVuytXL0b7xArOlBTMPyocRjfuYT6wVBSLWrlTyQ6QhskZPuB52Vo
iB+NpYNW2+1WIkPnTT9241Na6v0vr8WOMZxs3Xa9EYInzQjRnG09VqlTbLwOEVjeA/UPDek2Yryo
913cmSdkEdlGM8Z4LWOLRYMx9k+Z0LSoaYs35bf8LrPxxNSs3I0kVKkiBwQwm7xsxC/RFdW6dPzf
qgLTa8JQqnDHzA9rPzb3iuF1z31vbdiiPekKWhGe7zEAG6gjn6HQVNyh69lZcdr9K1tQ+lscHUum
0sVGOiXHJafxNCwLbIjB9mxUR3Q8rmJTBm6bdf+6jFiBnst+E7eQpk0puKlZ0WaPJRFNWLUpO/aV
0r8cZ4GRExEukBpTI+Ic4tWWXitROckeC9Pd13FaoQBsvCqX7SBes0nS+Hh7F127hB10v060YAA/
AfF1vovowMqq0t30kTRu/eBk3fDA8CZe9bYwVmNl57sEYRrUrGvDfzQ7x78XY6rtkPWMv0ZXB51p
KNrgae8h1EHch57P859ixGC4bHOmPWkkqMbIXspTnQdTwB2CHGmCIOLTSJiiVnP+fQ93g6w5nAoZ
DkXxKMXahQ+Kw6RZgHmdpxEnQyDaB70vygHgxgNt27mhtOqbgTpW/sSQ9P1bLcLjpn//n7ji4/tg
CgD7AkDp2MJz8Q0F0O9AmItaA90W9p1fH8ylouiVIUxkBA5cKxKIgFWeD6GowZreO9C6dI4+0q9D
dHvbXX4e6UIAQUGwh0woaMTPP9+W+ZD6PRNPfT0G3je3/hoQYJqicwOzvYS8hlaQycCgB4i9oND5
1QF8kLegrQp0MWBPmM1PmhGm+baMH1GJR6ZRLREqn98iE+swglMH0i5IQiGKs43ZBMVdbKZ6ET+j
0RIkx2hbV+6mW2LHny3D1FWDAruONytgzdAMmZ0IrXZ4oxWu8Vy034v4Tdt+aZLQxwESHR13E7Qa
cBC8yfynJ6ttD5aGG0k7yd4PsmNVxQuh/OwgwMDEJoCHJ24v5KnmaTqW9YW0YmKf1oq+6qm5RfHt
a2cZvCCQdMdZA6xp8k7zMhXRWNr13JYnQx/f7cb+nrIFlz9fBGQNUL4BwwmeIugzmSMmwQQKBcGc
1semDlCc9+L/8vvzo2A0aMXO8P2iOOLpHDeb26t8vgioA02oWSi5QQ2IoFF9DvjXtZh64zD4B4bQ
rF/pxbqjq9smzk/DZAKErJN6Oy6FD5rn841UiTImqpP+YUTU8oePUdyuhFz/d0Zmu3Usi9rC7e8f
LBUWLMpIZGahnUf/nZWZ54OASJFDl9Q/AMI99ofYCA0joEvizrMJw4EmBurQ1pS/RVlmHkY0emEI
MA9qxzF9pyoSFK1sT1Qt1JjOd64HniF8H3JgWJKpSW4O6qe6ZjK8KtlRKPBV4SpdON5L35+tCGuL
kjDdZ0f2s2tCa6lhYOnzs6VohrF2Sw0/31Irt9jUcXR7qef9bBfzMzt5hq25eqJidvTHJ+/VJ8dE
PvQZClZ494bS2uT1uvUD623UTrctL41sioQ+Od7Otoa6ERY7avaWDFEjFka29P1ZYqNpyj5F9IOF
GVeQRrKW0PhL35+9oZCFGjV9xMpU48GyTvoScHfh+/Ncl+uLzq2hLwe9hRpA5EOjfc0n/u/Kox4K
h4V09VxGok26AWkTjR0975nVm8HakPb37TWeud25iY/A/tMae1abdgpZhOMIVEt9B2k0/kU6lAsT
syAENT0fzyWYiN0QSj0GeRBLZBrXV+L/JmpezyU5T0jlw4STQAkIT7L/Lxfyn+9P9j/NUkzQ9k87
fL+nd7xcief/bhFmLoRoVkYoGoCOY4EG9KiUQb+UrlyaoZkT6WlZoOPSQ6/GN2OAv4huj+Dq5yfi
OyA60S4ylzPwWg2KOw7nR9991JwK4Iu72wbOX13/e0mgcA6AAGRV0NFzvgKgG5WW0k0chY2Xhr0T
gs1qOy7Rdl9ceNNVBHklkO2CdxS9WOdWbAnobeVgliwCvs9789/YRc732yO5NlUT/hVKohALAJPE
uY3SABEZAgR+1Ny99NZNsYStWTIwc6uO2XV8dGDAb0PBfmZsCXN1bZbA6Yx3F7RqL8vapc0TzODY
HMv3tl/Vw4ZAd7VeAApfG8XEWgasHegg0Od0Pk1pIyRLtLo52u7vwPB/3V6Eq0P49PXZIoANyuxL
WTRH5UVOso2zyLejTixE/VetoOg9vY6mp5F5PoYKkhMIDxJ2VKs0e/TS3xb9PhoLzuPqREGDBQ9t
Gyi7OcYOz7FONA1pjg7dNWvTWYjOrl0QKBb+3+dn3ntEJknpmt4cq0QEuXGEfwKz4O3VmGOnP64I
aHyj7oVcJE7ezAG6XTkanYjrI3fvumaT+lvbW7dZkCFjxFflL7L08L46qk8GZ7srQ7p9St7Vx84I
ZP6Y6mFZL3isa+uCRz2Ey0FwhiLRrBLmOrKHlGHaHL1/Wf1gWguQ7GsjsHWE5mC0mPCBs1Ou22VJ
wPOMz5trz7kDuDIxF0Zw1QSQrjgneCKDQe18+7YWT6XHSH2sx5DlvxGilYuKmdeOCNq7/p8Nd+bX
pxpOhfNfH0cztKw3ZUXMWsXmEq3K1cUwPcDk8NLAU2Z23j1eFIpnfn0seyBwIuft9ga+HIUNKT0X
TYRIJiDrOpn/FB9YwEpQlg3VkYC3PwN1/wF9HePSIKYl/U/CbroDQYqDZxguJx8y1/PquSANV3am
VUe0Z9llMGSr9rvy7wrjbhEQejlfMDURpgCfQXClz85HEgODLqDLcSx3rr7qq4WddWW+zj4/Ww7f
bFpuKiQT9OYhY8iPb7Rk1zgL+JLL/Xs+iNkRQRofhN9QdjmycpdArNTaCuv99sLPSV+nNUE6GLhj
0Ofga/PSep7YymrNuDrSdzf4K12ggZ68YtfmAGDtLHEYUDv1X28bnWZntg8mi+By8EGGqduzcVWj
a4EKDPvA8F/bMhr7SJM++oCN0BsX7smLfYB0HhrFcUBN+BnU0c839qSPqmmpb5zM+lj5T/9uD2Tp
69MCfjo2kgOuk+b4OifdqqeR5vur2xYuNtrs909//2SBxw4B2zcsuOQBFbwkQ5H3nka3jVwOYxIp
0Se6GxTqkXM9N0LreAAuoUmfhf/mOC/5QpPP0udny22NtKO9gc9zZ+WU6yV+miufh+AjzjiIkQwo
JM08MKNZY6aDHZ+c8U4MG1Tyvzw7k6Ckj3h3AvbOs6tZxRMZayQ+ZW4AtnXvq08zF/owQE0ZE+82
gF2z+MSoGEpOeuueeLvnQHEthD/XZgdtOUgNYydN8fpsbS0zT4ga4pNIdmrNh6+vLWIDuFlAC9B6
Pr9iSVPbTa4VybNj1mAiqoMvnzDEHijkAHsJeQrTnF3hZmq1Q6G52inTkjCpv7Elsvtr8/PJwIVo
gnCIqrinnRIV5Mmmqr8a5mB5QVwMuBWS/xM7xvn8DwnShmZXJ88+YAAmdB8CtaSRd20IYGUBXwMq
DJir6e+ffESjNzk49Frt1CZ//L2x2N996YMQn4GOe8LRI586r43aWtdpqrEz8G5GKllTFpjjnW98
faOeWZmdA6Ip3nHTzJ6zatWpkFVfP2dn35+9ZQoFBEQr8f2Ob7tsq/X/5fdnq4Bfjnggs7Jn9eqm
a3CT3fZCVxYBlAhglEDIDGkPb+ZEM9uLu3Ewi+e6igDrK+7BjqBl4W0jFxcztihAjSi6W3gaw9D5
TmqBVlDQsCyedQF6N+8lrh4yKDIk62apyD25nbMQAPBjAqkqdEugixYxwLmlMkOjmJuL9rn0DgDK
Uy2w/IXH65Vjgcw/rgXbQLH7Qii3SvVRtzTCn9ds+E6177en6toAoHUCcSNUZSadvPMBpHXX9loT
t88AonFnX6abbonn5toAgPj0gJBxfBPk0ucmklLzR2ZW3bMaIl2E3VLn4dL3Z7GFlysQUlr4PoTW
iiq0xJfvBhcl7Yk0Hpy48E2zLZsDJQHGeKt9JmvNlFFh9NFX12AygKo8EAZ4u8wnaHQTNPcwCQPD
WxdvDJ2D6XLhWF+uM2zgVABbhawgKB/PF8Hqi4EaadI+99WG0VVhbHqycOoujzZM4OShwwCXhT/H
SQAWFUsLTZLPNXI5XaQn0aitKF1gn79c7XMrs9UujcHkwtL4c2l9z81Hv1x9fTGQLECREhhwYJVn
BwLPFORADK99Vj2QEuba7csAfKRfMmLiwXAG05ldElTYY0ekkz5OBKd12e7wEjuN5rBwF81W5H/N
ADqBfeVi584ubSLs3JXUTh+x60LkWYLWeWEKLXn96fZ4ZotyYWh2RBhlmiqJlT4i8s5Bol2AUuC2
hekLnxzthwXU7MEg8IEQmMcf/ujXba4DSTVqgBZ6I+j4q4BrWoDusghiUKGxJIZ2zSK8Isi/wUcE
xr2Z2yoV0sZZ22DyCs+9B+GF+zDa+rgiFfMPaeN4NNCLNn0eO8NeGOy16USaAWsGIjJ0gc7XLasL
zZYEKK5R1VDuAFdkpb5YNfuYUfgBOAT8dOi/Tj/iU7gVZ7k2AiWaPhryMbayoCqX3uTTi2W+ZpDN
sycCJLxZ5z0OVUpUnbZa+sjM8ZCq9KUQvbxL8/7fmPXHOLXR4mfsweP20Kb934YNL7f3zEfQO/sB
6OPHABHUfxBLnQ8RWrO5JfIsPrhjrbIgdUp/04LB+cU2SjNgkLWEo2qLO5nbKmqFyx54WbSrvukh
ez+w/Ac4kMneNe0YDlPl4eg0yUtN3DLyJRaGk2RYx7Hu3/HYG9cAwv4DXo3tmV+026RLGg6qBFKs
qc3kqSpG55iCzC4kbaEe+tTgz3hPYfNm7hChBxK9faNPhx8Kq3KMlXSPEP1J/sXcq78lOhDjtyfn
GlTwI2sBJlSUDy6S4oWSVPfi0TwYhKlN3pvGS4nb++QaY7n1WextHDQFQS7VadZJju2XssxfGyNJ
/t3+JcaUgZ0tk+9DGAYQyYmEeM4qoxArElVmzqFxCxqDkVRzQW6eQYsWJKW9y1Yu1M6QZPE8tWFZ
V0do6Wx2Wgw2g5YnJ48kATjvzDWVbn3MNaKvJFqF3imr1A+W4QQEBpu674j9xdAD5QRc3Lj0AItC
IQbYt/MN5lW4uGNLkIOgQ1Tn7QOA32+3Z2f6xKfJmUzYSAgAjoOWCrxPZ/G+MmuifFW6By81ROB3
WgpoVNwDuCvFgqmZ25lMTUBNeDwgQJBsmpkCAajWY5tKQNMTvwyK1BK/Mg2A/C+PCBsP4Y4N/SwE
VTPvJg10nAJTLA8C3GtlnYVCvqVkCXo7u/s+BgPPiTTwh6bVPKjKGMDqdqWAyRnMVWG+WCJdOfpD
B4jA7eFcNQQlRgC3J4bFOVUE4V3c62PXHwgR1baBvvsq5RBeaL30B8HGXbgbpvhjth98eFS0jk3J
CnjW8y1niMoVAAv1B9mzwMqcjacAquiDPH9vUXzwLQ7GALrgLK5sQqCJkZXCpjCRXJ3d7y7oioeK
DzA68GAwnhzOgsz8Wpr4Y8XcCf4Oigo0oM/j7MR1RdunVB7S1l+bSgUKeGnL+Xt7ua4NZdK0xEvK
QK5qXuLiIEJOBhs69Gn+YiROVMifZfH9qzam/ie8QPHfxE8xO0iN1KmXc0cc/K7eNV27d9oT+sRv
G5kW+nwj4E34IaQDl2mBaPB8I5BeUSHQJ3+wwBktnX8C7STpuIstuSqsYuENdNUYcjMgQ7GQPJmn
Vr0U0E89KYeDT6ptqfY+pGSUngV6Zwd6uzCyeRkSOwGPIGRAJ+E75PIvcomjWRWUa8MBvT1PpoFH
fOs1IZCLJ7C6QW+D+y8Wpc+aTHad2b/cntfLDYIyCwoWE4Qe23FecmG92cVaKXq4pyys9AO3flrj
Ekr08hSjdqRjZBglRD7m0kQeSNBFkdfqkHOteULPyxAqrnP0+LtGv0uB9XujlpWcTKdk9xY0gJdY
na6MEnfipLKNhz+qcbNnziB5YglTiIMgxmvR6N9AePPXbOMFx3F5pYAu5T9m5sVXy+Ej+Hp6cehL
95+uQEiM5oPb63Xpf2EC9Z+pLod7cr41KWGyg6ygOCTjz8701or5IEZtI3DALrjeq5bwcsMtiYqv
P4dhJi3gNcRrxIGa6t5lMgmlzcKUW2ZUDO0C7uLDkc/O99SFDNQ4qsp4Vk8r+Dk+9+OGme7QHpq6
r9ew1Id6yfixJ4l77/fGsBKOHlr0EfQXecC9Ktnljt2gP47TZwVJ8VVqZH7QNM64qoVjBbGU3fb2
3F9xC2e/cZqxT7/RGmtSVFK2B17oK5pC/qXoq90Iql+LVG+qbFa37V1bASBg8fICjfEkWXFuD69m
T6Ktrj0kzECePtHuDCZXINDad8UiZfLkQOcLgJobXg6oyiA+nTlYLuxKZ3XTHojxd+z/Ztp313yR
6olAb6VC09FOp9rW5ngHsD+DuZBvvzazn41PB+vTzHJD0/xUsPbQVi3anIz+nbn9y0B1Pxwr586U
S5Rk8wrq5HSJi4Qs2ofAY6PP8SsDneRizbY9FHrVTg1j5A5wYIjEG4oDcCDy+6Yw80dhaKBa4HYS
+hy93DYnIsRduFQMuOaf8CRAwQEdB5dhTseKspDp2B14DybgttEeqSz+DukSv8O1HfXZziyygVo9
SjY6WsUqticij7RCC/MiDbuqWvAe11zhVD8Bld30HJ6/hr2kaLw45t1BpFryC3S6bUBpnv65fUKu
zhuazUD04SDInlcRHdmOg6NIdwBK8klV6s5thlXWpgtJ6atm0Oxj4aGA3O78+oAbbr24TzAYp7oT
rnrmvhv2XryktnB1eWxwvaHbC9HH3AlqaCB0fSW6A/PTBl1r9T24AtYV3nOBzt2F1OKVS3kKCCEQ
YkzYpzmuw8+pX45D3h3c0o7Q6LKHjvtTMpAyjD1ke9C9stYr749Ra+HtRbsW8EAiBfgexDwIGufT
SUlsd8rw24PlP+vaHbrEccSqKNZopKoo1d54n8DjLATcswzXx4lHMA/SNlRU8U6aeVNBWeGiHbA9
lKSJ0OgsQWMCXaVKsxOU5/0N8PTpZoiXWIevHYQpp4bgGIjqi5oJ9fOx1xjMSjiWlDrPCJF+LUzo
tf3pTfriCI3BOTGPr1remWlhmJjQUY4rv6/GFRqLUAzqNDOonM6LEnRXh4nZFN9kVZQrZbkj4Buc
gOWpsQNmEPCCV023KwVqFrd/3ZVNjUQ8Orqnbj+IfU6+/5NvJ6k1dCqj7aFyjQBdoYGZ7DRjJ+23
23auTDTKYN70aEPHDRIU53ZaGz21mYQdqb8N5V/Cl2qR1/btmQXj3IICx2TeFyVIPIZ1A643txaB
zEoQHD1zAgav/hVPR1BcjQszeOV2PLM7u5rLEi2/AA7idmxemZWEXgsG27uWnvL49fYcXrM0AWzx
HoX/uYw44qry2+ketuk7JDbT4SCrv21/0MfTbUPXFuuToTkAz9fbNLdiGBrQ+G35Et3PS5mKq8v1
2cZsuZDNLktTm4KK5qAQG7p1DPI+ui6719GoIixlSEm+Vu7C2K6cRtwUE7ACN9+l5Iphx5oAF0EL
CaRSrURtdauJxfYhMaEwensar5kCnbI9+XAgJecxetYMhV8TOBffpw9uat2l8QO3F4KzJSOzeazK
HnCXpG8PqGVDbfWtdd8zMMrdHsm1nfd5JLM97ritr0sPsXXqbZOpDODcWcaLbX6zvtg0MN0DUFz4
z5xNw/3kj6Q5agaqzLgHYnWvJ/bJpeav24O55vI+m5j+/snEUNglWDQxGAcP+aT6lZkkNMCOscTf
e+0UgSULqZ0JRHVROTE65qaswA6nubJ3CZqVo0Eb69Xt0VxbGgiboVsVNJhTdvp8NCVFoONk0zOk
KP2T5Eguc6rXoEUwvajLKrbr5Mjfbhu9NoWfjc42Xdrn6RBX2NmkeEAJJTVRFXjQqpfbVq4MzbWA
wkHiCvfmBY6Sp9RLIB0vDpmqx6MxsuFOL2pv64EoPZKe6o65L5boqK69PYA4n7gSQKKJOZ3tdYm+
uloRbI9ROzrtO3ede47mU4gYh6AI2zBHRna6j9N8H8dDxMeFZ+yV8wyBOuRvgTqCk5/X22rhg6En
7/ihNaugTyzoUb8a5oKRKzMLI/gft8lUg5+NEdKOOitZyQ8p8XdZAq6Khj8AFBnIYtfIxat5Vnyb
DjU68j/ImFCPR/njfI9aWd+VNMn5gZf50S5iPTByvpEpfbfbpIhqSrMgkdZLKXnAnTQcSpavb++l
K4dxSi1NBBAI4C+Y1GSRxlyVPjs0Rf7TZz+yXiwRSF4JYT+bmLf+4d0J7vXWZQdK7hqv2+fKgRzv
szHmQeN0J8taWMRrOwXNT9MSAmZK5hgHswBHZmJZ7JBVzbsjhhcJ7I82IOy5PXVXDjvOHr6P8BXt
2PPVE4Nt8LFz2IHkFh7f+1J8E93RyX7cNnNlOADKT2DQSdb3Qt4H5LWNrlDyPJSFvWu1NhwFxHLp
EvT0yiohDgf4EVULnPH5rIEOiFasSHSUD4a/TWr9iDv/Tye8h7LU4kAh0xUQ/Cm8PbhLq1PJDByR
eFgB4jQPfzO389XQKP1gQ+gqGsXoRczQAiexIDZJk1DF4EUlaikf+TGa87zRZBeYKqSpAPe8iOT6
CndTU+gHaLwUAYSbmlClcReJoThApn1FS2sj+u63kdXfEeW+cz6uGw15JTJWoVa0cTQSez0o7zAK
LfBT49ia1lMem3e5Nxwb6WMfGO2+GJmMdFO8QEvr25AkoZE0m9qTK2KwZ1o1OqhewViZDKsYqcMO
ZFGmcF45VOiQHkDbct29Vty5o70dOpoZko7cUyk3uBUWagfz+i5c0cR5gZcespnwAhfvanTy5Q7t
9UPTpPRxpJ7Y9XVr7KuByLskNcgpAwBBBmCvqh8BGvytaR1/Vgn1ncARm9jZjz/7VDRFpGUe3fux
U0VO4/3mDUeatxNqdXvjAFYH53i+hI4+cfMjPoAPvSBBcBlVqapbe195ThmyzFvZufreijE0Sb+C
omoWEJZELHbWTmWuQaW4s7mZRR2rtshW/HK6GDcWj9Fb6G0HK7+rKr7Fp6Iaup86rUMwCyNmUJ0B
eePxpfKoiNSAFxP3kke96+gOfImQaC2sv4by7pPacIPR4E+iSR7Kwj+ymif3Q833Iq2Rhc7YyqnB
HJZnm9xU4l9iMnAaxXkbcZHVQeNWTlDF/WZovLcq73KU1YdDOlR9QEm70khxb0y3Xob+/6BPLRoI
f2y3LIOUddlb6Mzyin41+JkZZZRGhqv985o8HEDQ5mUViNvqMO00FrgS3OAga88CqrJuHSP/zII4
LX4MnvMgq+4ts/2or7yt1bBHm7R7O88j00xPXZduh1jfWp1/H2d2mOXtDtJQbyAO3qaWcwcGOYgi
iWhsx4j2xRpdAPtyaO/ymn1zY47+0+RhTIt1jVzX2P2oaxL1rb2SrraHyCu8Wu+v7L55qhJ1Vyv3
G3HiU5FKedf7XI/o6DwkHF3pGevfrUp/q80+Qv714JTGivU+KM6KQ0X7dFtqMjKlN6yMFLvAM9BN
aP+CZPNOTzoRVn6ehNXoJ8GginRdE3Q5+Fp2GM0cGcw+P2VDG5md9UurbHdtQQY4QrIpDfq++mkm
Lt+xLN84AprhSEA4DfjfTBVRUVgbOym3FsgNohbCKSGI+pAa8uL3PEv5ruA+iVymB+i36iMPSJgA
xINpKJLm59BBUMCJ7QVYmTcDbOBAg9sJGUyg/YAdQrLvPLYAPKmJAZ2y9w53K6C9Rr4xPPFctWxF
UjP0well+oJGoz72a59kxtpo0MHLde230apVY4oopmm5SgR4rqVE1ct3poO/lRo9oW35uxh4BJa3
fjsORYENmqQPeUfBsDd0bNW0oAekI3sZ6t7cOloe8lj7obPm2Gs6SEL7UzmaR01V0AawHrK+p/vB
kCXkntXJ8auVFNbGwPkRjfU9psVPv0zfiqS0A5CUkZBwDofoD+9VLn/apHsw9GavLBJlstm7RbNN
+jGkqW8GHli2VZf9RIYUbtq2HzLUWtYqSWpQIBoPXUpAuG1905UNV8BCS5qhzvnaSiXejSjVp5Lc
x5Zxl+XjMylMO+hz/wGJiOfb3uwy7sRioTwM7Wdgvi6yTWnhIY2ZSWdvdzKBL2BN0Ah1EkZ2qnUt
iB1nIXb5yFbOvCeaz5FWhHoGsm8faYhPjz28f4quHYS91/1WP2CICaRUeuNNaXWlQlBMwuvbZkT0
dYxqhooeJTe2epbrK17+A0Z5U0FMSoM42PCXsaiDR9jXokUl3WTOodQ56PecqDKVXNUlGyOoHo6v
NCftA4Uy7+b27F0GERPeEPUfGyUgMMTOXl0UYPhS0pHs/bECT2+aevFOVUP33FOfoY8pi0Gpnqpu
X7Wq/nL8DAyqjqw3IIgTZ84UvX2aR52zhtqgedxThE9PyMbTNdQG+4UY0JmGcL5c8AqgHQNxETjC
LvA4noEMpyvifp9CveGBmZy9uGVXbkXHwGuCh/QGPH7pC6py2hP0NJ1fBZAaO5IKCL0kurmD6iDf
2VrrvYIz1H7gWUfXXtcUVmC7KQB3A8uaACyAaCmoimFFE/tXzY3kWai6oaHRtMnTkOvyNLX4rewi
AZ02srT6q9GY+u82hpiIJTs4friOJ2KPQPNAqeNHrNvd2q9d/8WLDQTISquQUWD9gzu28YPVNvKe
eWm217SMRUhydXeKgI9JirgDzS/J7kU7QKrBoO5TK2P1LY6d/kVWDbYZwqK/xGjB0YrDHGbg6IwD
ljpaCWYOEFvkseQr9JqZG+hMLWV9LiNy4B1scLQB8T8xUM+ebb3MaMd0ggH5AB4zamkBEcmb7kDE
9PbOvnxiwBKq/6C2+8B7zXY2nv+k6aepc80sgA76pjB/dFOeyX75siHAdu2pyDARYs0R1Q0ZxNjV
RO6p7co/WamPGwqh2ccsN40VQf56qWh06fE8AEemHjq86NEzOY3887mxR0uVOKN72TrGdhTZuKma
hv0pU394Njs9D92hBx709jAvY8apqAFFt4n+GPjx6Vd9smrGAxVMK+TetjhbcaXra+mqL1LR4OqF
FQBqvY8yEZB651ZsgN8hd9LIPem5emKDongyJGSlhLlUsPyo/8wcA/KoyHNNiRlgLGbXPNVJAsgl
lft0lPlBlhbYdcBg/Sgc1j6lzWj+pqob965rJwc+jtp7ntLsDkpAPUAYZfWjG71sF/8PaVfaWymu
bX8REpMNfAXOlJyEnKpUUlVfrOoaADOZyRh+/VtE792bcNBB1a+vWuqrVtc+Nva2vfcakAl2giVT
UHZAZmh5zz950sOlsjIY3iowgbTKafJpQcw+iLsi3+XwzfNVnkDrV3XwkKqreq9k7oZDM8VnJJE+
EF6n+9iMwzFR7c9O2BJQJA1ppq/q3aig0aMr3JmkgBORVcIFBHvfH6naNQm07Qc3S5HZVOwDBRMI
TuK9rQhKP7njnVKrw8abEjM0awgu9SWsMSm381dghn8bqiO/PTXRoBVdt+tso78zjYHt0qSrD7ys
s0gve7RBe5Safk8s1h5ytzNz3zI49JJp0w6XjrOh3HjrrqQNmInBXBnPXehVLpeFKGJz0oF2fLA7
nT0MVdV+zyBTfTa6atx4zs1ffbkqZvymZc3uhVfHxdQw8FRlNjy0Wl/uJ0jhRRmDdGKtwWscgurW
jnVVfnbMnP3GeZz8i5HOfj6AaKElg2Ldxw2QtZkGWFwzPLjG+LPpgeOmHJ60cb6lWrWSH/GGnzUV
8X5FcXK+GbzbzylLdAASkYkpFUGrHtsUKBvx2Y2T3e3EsTKhuEaj6olIs9TbInFk3B5QA3Llg9V2
Xxsz2dVEBm5thSXu0gWp99MA0m5hhbfDrtxsoGAATi2YazNCfl5S78bnto7mpmY6PIAC9tCnf6r0
S9Kd8gTYB1AqKvLjdri16ZxVMrByPJRBl6OEtnbtabklH4bpgtqu3zn3pf1qaL9uh1kbFZkXJ2rX
sFZfSnWNIPG6ymHygVZOwGK78Iux+Oqo7Kee2d2sIP4yQUd5I/evDW4WunXBGAJLZVlATvIB2Gku
p4cuQUctjibyPTayYCq2aFxXgQDYwyXUmRs2WJPLlAw8qUfroeaR7Z1hasm6ryXad87WlXC5xREF
UjNAn6EuOBvUf1waBgPePKMkjaT8qrIBUAsDNEoHXfEtpubaeNAa9AAthaTGlbIaz4SNeiBLI06s
OyNPDras/D6v7nLqHm+vjKsUiUF5QJDgwgP0L0B8Hwc1msJkoCImUaOV+9rJnkc872k7bSBj3kqz
H/LjHGfWT5yRFcCDLyZPeToeqAo2fp5VhJbY2yXqMZ/T7IH1nwDX5t1nAbF0rcx9rj5Bw31jKV5d
ft7CAxc8oxSvUWtuV2VFp3dpVA/OXAj6LJT2vdfbkDNxNwEl/i9mFdnp/8LNt6J3WQRwGZEnBDra
mUnAvswCA5qqW1Dnq6vVYkyLKdVtNRRklGlUDq3vWHdeu7HgV9YGcoUFRWkoX1J8uY+jiBN0n+wB
owBdJPAKIyjsl6I63Z6qlS+DrrQNzDYQ7sBzLvI8FoZe43rDI6HjIaKhbn1fxrb84QlKQ547uBfB
l2Ejy6+ODFqrELtFFQAQ/o8jGwo3ngYDGwwsm8B062D0TkmSbxzKK9vY0YFmmWGqSO3LrjsltSZU
POEDWYnf25dSvfB29sjYmMKr7I7jA1Fm3Az+vnoR20Vi5ilxsqh7wym4St93gnmhPthfXGRGf4AH
ZmBzQQ63v92SLQXwDCIDrgQBbR3P5eW1Q6trQE4kzyOrTnYQCjyg37GH3eF3ZbYnWYnfDSEPGZ1C
uy7PZv/ndvjrDYBam40RoJ1A8L+5IPdul5WmXtiCplWE6j/51NV1+QN0Xrn1GdfC4He/PZsATV92
nWTv5fXUlCKyOTTr+GA3oS6GLRDvylwSQExhFkNRYwfVaPGGsZTJs8ZoRKTn+SPTTZgIJLvKe7H4
l5LbZ3cywsSgQL6hWtwVGxviaozguqENj7+As7umvY0DdaeaG1PUttI7tVxr914J58bbH2xOGB8O
gUWU+Ve8+2Da7DhXuLNfMjukI/pMEw+L0d3VxanKD/bU+TgZboe82oMIiYc8MC+oV4GnschhNex3
SWGWeuRIxc4lHlVRoRgPzXyAAaLV8Mu/iAclFpT4QCNFdfHjED2vbCfesClSTZEGgyA7pyzOnuA/
e8Anb8e6ymLz2N7FWkynV5WWxbxEj+APE7lWe5CNgk6Osfs3YZD/IRYHXuyyY6iJGE0cbOIor0fT
n5ouyJVb+nUzbJyaK98KBDtgTCEVjr7oEqVrqxrMXjZqkWWeJ/GaNY9W96Plyca0XeMqwHAC6x/V
X7hnW4BgffxGVt1lNVqNWqRXkF6ylD9lQENO9yWBJ3oBKztplGHTKHJONNYeJZosO1dqW0Wtq7Q9
/wxkbUCMIMF4ZYOhqbECvxUOPVNv+Hq8i6udTBm8MD6XmfTFlhXVympBOByzwLPDWW1JOvHqVCM2
6zUctI9a9tWkh/avcQBvI/pviEXxzE0rLPgGEyuzygciBsTM3DeHl9vrcW3ecJoCPIEHN0ohi0Rp
61WhFZrLos76mbh5YHhPQ3cytHtvhM9CvGWTOe+iRdKaC0uoIeOkgRjS4oJS8sS0Ys9k0TB9S+G7
VjdbugfG2sJ/H2Ie8bu8OGpS9CZHCIG63ZkW1ksGwsjAoVGg5aI4tqPy/KyrmsYn1vRkenHmq378
YSkSwoknYMz6VKUURtxuLzZ2y9qyQbEQGoiuA6ePJfGrsbiwY8ZYlE/3Fcj+Ci0jb6uqgLL6yiwj
Xc4pGuqz0I37OAUygbpOiy5HZCrXiMYcFbxSwtpLDOgcti5qRYUSPwV3vL10reFrRetq1yrLOUlU
IuCe5H4zeA9TMB7/anFXCI0W5FkdOJiA1B4PZUHkXYUQdyYaWsdaN/tTXEoNBS+JUlZnOvKg6W11
MArsjxgs8N539Z76NujeJ/iT8RA9gNQfZ2RQRg0DtqSiDkw71X1G0u+OpMZO9bJEUY3QsEXrMafo
mLa9q4V2aoOWE9QGcM36pwG9JXeUVRA3KvHF5AWFnsP5iseaP8aV43cNTJm5HMxHCz6IfmYarS8M
S8CjXDXngRvF2Ryc4aiDp3HgHq3OaecVAQBb2oNWpl/r0mkdv3JV8bWVCiVBleZViHroCMrg2GiH
ehLdTlqc7LosEU/QELOOILU4r0WcWAf0e6xw7NPubmhYeldWNAcJROvuNFfjvl6k430LTbMoSRw0
BqUAZgSSGgfw01+SFMaTbHDYbjSd8s6eWn7MPNIc+kIXOy8BBDHBszlsLfhVQuEjjwC4ZUHKSB7g
+ob5LKCRUmo4Y1gmrV1DrXI/gHG07xz4s0wujLKUiodz1SX2XWqhBhX3RnZUJhM7VJpR14Zmuw86
swe3OWWGo2fDVUQoFSowl/xEOeNZjE2PD9QPZ+ZmEKq0B3qAmlD/7GpzrZQ7LGoczvYDHvxR6zip
T1Io2ucoloNajJ6nrWvu3ibs0WJdvmtZBqwYwArw59T1L7dz3VpmQO0L94hZYewKuJvDoU12jLoR
bEgCJwE+ZzCKELCgF96br7djreXVWVIJECu8z69QoqlLBI7gmEWeKl0fm/TezrMHzVTo37sVUKlZ
aOTeBqFvzp7L7Io63uwjBOY7JJU/7nu0S3NvIgoeM0V+F1vJIa95WHrkCUIYFTSw6PH2INfyDC7Z
eJOhTApQ5eJ+5joDnyRq0ZE3Fb/hy7dreLpBmFkbEvo64MfN9bYrhNWIN2wvrYFF8HANOls/OxV8
H41fNel2ieb9LeoaZy549kDr4DzE83lxPAH8ynhRGR6s2EDVADUsI3yfT1von7Vj4H2YxRHF+SCh
jTF50eREqVn72nDCmblRpVlbge+CvCEs3p2DoueTki6CWP1hcC5D9YkWsOBLLBi6/2nJRk1qY0jL
B9dEO61J2xHRpPfF0viho+M9Q4a5veLWtjCkce1Z6xMF+mUY0HyF7U6zsVjMAqkziJHfuRUPAPC6
HWjldYUuGPSDUUuGI8qSSsegp1IKBybWGmAWw58UJ5OV3jVs56U4PYGwA9Dh/xdxHvq77wUzM96z
BBG9tt6LCmR0cVHkO0zF/aE6JqYAknCrkre6Rt6NcrHe6YDTvxkRs7aLICsLHEgv1AM4SxT7Nq+D
Qdl/W8aZdxhexmAnzrJDS0kBMXalQ+FKF2n9YYIrbUyATmLf7C1z2tWF4qGMMVcz4A632GKj7OIM
pViYkLc0VAC61eJ77LV71m0gla5LDRgRoKdoryC/ogy2TLrEzq1GKhqBpB2VtX0oXPpcDwqTSD61
fNyh/Zz7s/0fBGeSg8etX7cXzsrWQ10PDeHZ0gr3icUVXsuGmBhpQSNjhKhNIeMqGCcOoFatTbvb
oVayMUIBmwx0FoBZy/pilrV6X+H5GlHtdVLHeMDNKKPHFJagf0/AAiJmHtVM40NxdnmY5dSr29Rt
KATMSJAwN8zYeNAcdpYMsIU822TDrM4jZhE9fTRAUF//uAENo4tVN3U04qnr59r0bGv6g/LIn9tz
uBpmbhOgUYU2+zKF6WLkKJAxGpl2rfmaYX7tTas7VCYRx38RCeLRaPgBHg/p6o8DGvQ6a6vRpFHL
O99h1t4bnf2w6RGxNiConcytRUhZoDX1MQxM1lpRuQngdX0btbopfQsA9r20k/hwe0DGm4jt4oaD
rWbBVQ1wgWtP8xnyp6dkIFHjQtF/1JweqmzM8NO4AbD1kUgZwHFYQ9kyqZtdTVMUwb0q97VG/C50
Wb0CXapq3+wa4wjWHRS6SNEA3WfYlzqLh3tc1NReq6s0pLwYgjgfxOSjpt8FxK5IiF/1e8wMNKaN
Rn6OZaVCwHjL01D34pQmOfVbr6Fwio29c1IzVEDgMxIA/wAGJtTc68dY86wnkyWAcsbFGECYC9qk
bCIHZnZJxCoYoY1DF++gAd2EpK/kLoYdShADuPQJJgb0VAM55De6LUMBbTGfkqoMJrufHmI+/FPC
+QWYQSe+G4DVC1qcxwDh6fD1tVV2B9qIEwhjNmiNG+8gat166GQLl+ZaPseDrg6qQgs4Jty9dwFJ
OCTQhg8Af1P3cZ51wi9jIOx4fJzsPUfHrjLqe4LXdOoDmVnuUpCv8FxxnTuByvkRzVF54AAM3Bti
0qPRscdL0QzeM5wMzPs2JvpO0/QSPhOZ7tvK0u8KqpzfJcOAssaa7hIgHcIclq93cO59w/R5z1kD
129AX9vD7G6/dwEBCRwpjBP+afKtrI+DXsC2Ire6EshIK/aRMGLfcltAh2MI9fNudly2OzPMHVzB
HQYvJGyeMjAq3oUG8O5/euVoh5KlNNCt1L0rwNV9kDWx7yD5OjxSBbhBDNWMc92AyMxsrh0zORgv
WaJDdtS0lIKVhWt8KfOGbRw1a9kXVUOI/SAzXrfTB876PKU5QVG7+kYHNgWsUqPPUv2FNC0uKDze
uG6t3A/QDIHoFIADAN8tu7QDcYVdtBTW1Mm0K/MvWv9bKgFkLZjLwz+i3aQUXcF+kfTfB1xcgqwE
9u4aoFfAa0ZN8U1Z/5TsMU2OxLqgIOa3+hTILbTJyisGMlfYhHNVGxCkxSUo5T2IY4TBzcjsQomc
/LeGh+DDAtyJ1wT+HBQsrnr3WQwLHYXVHUnrl8HgbD5B25puEXre5BSXyZFQA/2OmVFwpYKrzB63
FGBaoqwk2h5u4tWxEZC20PrqH9X39j1MkK3X3KY8GKGSF5BBb8K84YDYZI4IMYL2wovO/funAS5i
YKGjIoWGzLIrDoBpXqps/lm18wcQh/gM1ye+s6ABvXG5tNfWK26XaLSCbISuwaJBEaOilSXT5Eaw
46nDZAA2HN5Cr3qfm4GeOr8AoC1CZhYwzYQIExAwPDt0JZ8Z5RB7mTw7fqQ9/DZQCYUUY1ql+8aY
tHOK6x2KytDDkWPm7Ysi00+ayy3fqRsU8uDqjkKKp4IqLYxTJUD+Qc2E3se0pQcvVfEO4NPyJQXt
f0c1rd/b8VEvOgJiL2pNYV9W+P94xaA4kylgtwArQ0lHoTSi7B0yGVB+OqQDbKDykXok8n8LjTS3
AZPw9vm6MX1LqhtVpjXmzHAjZyCgarPXQcLWkpqx71Ln0IwyMEqoyd4OunZ9mJW4YOY8i+EuUTuV
VdEO1BAEleN5FNULrelzzCH2cTvO6jZ/F2ce/Lv3lRfrtSrhVx8NeAaPaerb8Aa9HWLl0eG9H8pi
+ZleDrIKLncRNAPM/L4lWOX25wRXgNtxNqbsjQ31bigOQMOl3WAocf0CVX6ciF8q+XQ7xtu17Sqb
/He+ls+KGoKZOe47biQqHpK0fM6p5pt2+9i36a+spJ8x2hpMSPuYWekD57pPqi4cidg49dYHi+SD
Bh2Ybsv3ldaWI95wrRtJLQ800CcKkI4gsrLbGO/a0QNY1wxVhpoxSnYf1wdRSZnl2uBGesZCBoJ1
XhFfGvbRHq1vDbF/dRzUnmk4wVD+dDv22hDhfWBj8YAffKUvZjbVVFSecCNaPupDgRF+Ktvvt2MY
q0EADcF72HGA+l6sf6J5onG7ERWn+pFr3wq391t1JM5Zzx5dtutRGBq849DDh4s89OJBZZ3fDxtv
1Wt9CByFOAX/8ysWW6QuAJZXE+peevGoK+7zxA00e5dVoLq6QZn8NhgYxBtPrrWt/y7o0rkiUyaw
AMihkVNU0ZDTlzZ3N7bk+sCAZsMJixfKFbChLhJbmgl3Iq6yqK7He1dkWWBXIgJJ7ytJ8x94KMFR
gf3kprsxq2+N9+Vend+TENub67DLPZI4OmuJUeEK01u1HnQQuQ2cibUnt7f7I61FGlA3Lr/k6cgi
2IBmO+DlS4iVgqhnsrj0NaH9bGWML5BJGaYxS46GNJ09fJqHMB+dYic888c4NhS9IFj39B7lUOvV
9RdJCbqtwETus9FVPiutpvAHE8C32+vXWl2/KKcDpYI+M+QDPu7P0m3RUk8cJzIzpJn+D2218iwH
ah4dUxj7ihdZ0FegpdVThetV18BwsTArvI5GD+tZKy4QKtcORdLLywBaJZoQkwNSV5aSHW97MJNH
Vng+ys3sGONyEUD5VL9TijUHA+/DAPhCLUDHsL7Ds8o+e1AT9jm0Bp4Y66ud0GrrXBM0Q3I61i9e
s7F9V5cwymYQ9Jmp9uZi9GDxtVODQzFKITVhkX5H/9IC7u2SinLEfyLMv+DdoZJ2djkSA9dgvU/D
ImtDrQBrrtxoUayOAxotjjeL3mG1foxCkgT6hvCIjlxRP5tFdTc55kaI9a343xjL9qcYDLMpe+JE
FYy58p6i+kan3y5UUn2Vycg2+E4p7a6U5W5Ktvjua3cAGHb83wC9RTXO7myv4Ng6kYKMaGx9deil
QoUB0om398PaRM4KNED64Vp9pSQGNXAgeLPKjYyGgUPrQY5NyzaO3tUYUFXHept7L0v8tiaSOKHS
clBAMn1ageCoSXOL1LL2qp3Po7naN9/cFytCr3Ww+arEi2L96Jn/AKKz49md3UzHLN5YGWsp5F2o
JWswGS0tQ2HYi8b4wXBKv+39zvr8L74LCttASc1balkNqz29cqGO7EWOPj6hS/E0ds7ldojVGYMF
FgB7wFxetfmYMAaDFgykiBpEoyz3sLyGXA+NotKDpunNg2NCrOJ20NW5g00gisyocQO68XHjStLF
pZXPTAzIGUhyX8l75W6c0293yuU5hsyADgHmDwXLxVqIu46AjdyiB1KiTFZ7/zSj8XUiQMp21Sen
y1CaZRfd7SJU5C6G1gAYZkEveIphqDWhOmd9LfTs1Flc+rVdnxP3TyJTIKGtreN+bWcAXjXrsaNH
hPPo42zgHjU2wuq8iFdT/Y9Xd/m+5q55uj3na++x91Hmb/IuJRe2WwFXgOkgie33kwOe3pM3Hcsc
mh0Usg0bS3c1cQLMBDg+rHTsq1bGgBtKDSQa7qHMrHFwAppCIc0YJsQBtRqASt/N2/a+BHX/YJi1
e8JsN8+3x7y2uN//hjm/vhszClytm8rejUgnA5NPCb6kN7s4gKloXnJSh7fjra1rdPoAx4FsJqoz
y3VdQT9QE7kb2XW7KzlExxkLG1ic3Q6zPreoW+P+C9dpPHY/jqvTUSCRDHFUXD7GZGSgPFT3nWfl
vrSSp75yflSV+t4xEthtsTGp83Jc7iv3XfBFJ0DvQJysvBTIh8l94A0/ebzYOI/WgIDoPoE3B7AD
Og7LBJHVtlZmkFWKiP7klVU4sbtBQd4pyipUnIud2Q87ZnqBQeNDZ8TB7fldO3Zx8zVnOgQy4nJ6
Pbdr8b5HdECK9tZU/HG8Zj8RFhZ5vfUyXnspvo+1mM2MAuheSegJNBPqyiifHrrYfjbL6bnroMMQ
q+okRL93lH6YOqvdWEnXCxbaL9ifcBDEOK9qXKg4oTKjBtxuxK+yG6CqdCTa77+dTcTANdMBTnvG
yyzeinQ0K0ijSBpZifatNDuIIVdnzWzvayo2ctz1fp+lbGbrsdnS6YrTqrUDKM52j5ZicYgT7Pbp
uxKWL8W95W7t9ett8DHWYlh1NaVcxujwmeWsF9CGZMuE9Dpjf4ywOMASqIKqhGI0vL0kTlh2XdDi
9YEiLO1/b9Ys1saDYgVEuHAQAb25yClT7nSJoziNJDfONfMO07CROGAqcJU6QBiEWDPyEzrcV2WR
WMOrrrPH+IlW4JTsM9cqj4Up+rDDcdEGivTkFFvutCvMoXkeHJmEHMCnk2iBBZZePD0prSYnHWrL
T2Upkn3sZvYrT7mCP183HrCFhlfg+sgnXC+yozRYfhQWlf40AcxW6y0PmxTAOqhImGQHwnC9y1AA
+wzRanxDltgHpiDAWHe1hJpsLo95aeahS0FPstrE3ZWtw/cWyKT+pGfJXQbV/wTk7D67g3HVt6ah
fxxEv2+NXH/qaAOqm5l5O2Czvk213h2anMswaTJx1np72iuW2fcgABPps1pafierMcoVjSNStGDj
AR0S1J5t7UnC/1FjC6xSlRhBLKBHYtdMe/TGcjhnXprtUIyR6I1lYu8Nuh3Crwhm1ZA7/2yBCezX
OWRYKtUz30yTZOcxbkE00xSfWJ8UAcixzgvTaLVnvCvAhybaoYLm2r2oOYVajjJPtWN/FShqoXHp
2j6U9uILqgQy0GI0M40WKBa3MYp7qOT+Ew9GEpathkplP/32tnwArlMzVhBgVTPvCXoDy/5KL4HT
TBpIMHDW+ZWOfqobB8Kp/OzvKTQQZUQVzZl1E1EIWaKZPUgmjMrq4ieTG0ePo6OZsHvhihBNJ1/j
etgWw6Wh9o+sKx5Yrv91p+Nj+MXB0Md9nyrU+5/o6H6biPlCku4wSHPjBFhLmeC4zog4sHqvnGSd
jqa2DY3+JybJ3suze4DzAWwFP2lsD6Uh//rVBLjHTGwETxmlw+XB3jmtQQaDxE9OkuwLMBtZG9/n
zhYWae1cm8WwgN0HsusKwR93OoVCKI2fbGX0flUmZ+ymaOjp/vbZtpY04Q0KWCbetOCeLpKm5Elh
QZWWRZVb/bQJmPidwTYuQ2sxZm4kcEe4Vl5xTpvOLPTea7XIHFEzt8Dqzjee5iv3SaCa/hvi7d+/
uycbfWE3IwEDQVJBoartSb8qsmPceV/Mur/Qxgn7djxRheyjbckzrW1pWATNxzVEY66KnRmfXJI6
gkXKyfc8/yFQUczHH3zamMfVOChwwJxipiQvL+dpp6xeLyYw/8sR/fwv8ITxe+eTXX69vSZWQFzA
ruiQkXAsaMihGvHxdg4LKs9Fz1+LsLdMTCmElEoNmtmgqsUPvZVBBq8tXMjwdO0RmHojLAflHtGp
T8Pbv8RcuUFA0giFg9kDB/inxS+p7GawFKhI0dihXWimdAoq4smAlBCc5LmRfx0HGAdAHRjuadQR
QSMZP4hUJ0jyLPnV4ZTbqywGfrCtOfAefX6wxPTNbWJAqNB93pMsG6HNp8W7XPR/Uo/cp5L87rPe
fphasw8lTwtUO2HieHtoKxscI5s7Kwb8v0C2+jjHdo3mIYcfXKQ5OUAL1i7OnYteVsfbYa61APEI
wIEzGwCDLAoJsY9xhljkQ64lWsSgvljCg1nZKANXlvNUTCRwuxK6PJrfQI0aoksH2+mfJHHvRzQ/
YlqeKOkDLWkOrhoeDLeFlGJ6NMA+u/0jV1I43Hlgg/EmYAX1h4+/MW/IMArd0KKx/8R0gEXy0NRr
dKDJvhg/3Y61tqLg44S2C5izuNXPv+VdpqCZDdB/msdPqWB+Vf/UXBom2aFPD6NmBnTLsGV1/vFy
oFBNnW01locwnu9wjzYHLRoUMWCmAAuZhFggewoOuM8E7EPReeZlQln0zBy3A1fRycO4Y1/xRICj
a2+xXTFbK1OWs58qBzFCFLb0B0fr9lYtnXuo38Sfb0/S2uIEM2c+E6DHAVnvj5NU45wxh9xDAnC/
xFBgskCSgebb7naUlXxm4OEGVZGZnHpF8e1cUlNVliDltdApxNW6gJYzCNmsKQxAEqAYdzve2jLD
gwS5BG/F+Wz9OKopjwfc/iot0tCuEailDN6fPHvsalCo9Y1lth4LT/9ZyB4Hw2KZQWSx8NoKY9Pm
C2oPw8SiDyvI2AhD86Hb6N8e2tqqBgj8P+Hmf/9uVed2ZQqSY2gTJ35sHDzwcRzvpTMvaWOCQvL3
GxZpBQjf+ek9v70/hiOQJ2vAqGQRrKaOWpx+l8w6DFq6a9r0IPJp485lzH/ex4oNwMTA8eB+gqus
s0ReOZ1utcZMrRhb+5fphFD8mw5EItHvsG+TzIfScaANdKcX3meT19/1QvrEyJG4nRc1DOdaiCPT
043ax8qszyBniBggh4P6OF983s06HZWppxVOp4ntJWxy8/pOk72fJclRxUUAuO7GZ15ZVR8Czvv2
XUBj5DIDcJFFrgbZq8y7K0uM28MpNY4wf94ymF5BPSAcSkhvnpj4gxffGVBAVmZQw4lGSUa0v/oH
ayr3evudwk/erwNrHA4Wk0cx2YfMLDhuXnQjSazOMdi0Fix2cBFYbqRR6xLXhnEulCKYb2uPvTpI
sadd5HmvebmR91bXGfgUqHICW3F1k2sEBOIA/sK61svQzsnONc6x+lXBrZcBml+4AaMblzp79ZvO
HkUgDc1k3UWmMCS8HvuqYVFCP1UKUEIK6csOvBTb8J3u4qivcGHV7MTHfws1Pc+XABoKKOC3RhVo
ZRtkb0QW3Ainh8zRQy8efHRoH7lLD5U6dk0TQJ4zaInpK3bUBjPgNszU7lN9RAIEHq6LqhxcB3Zw
ySPHDT0eHtP0B2FHkp2o+UPzXkdymupTgub37axlrH1cLC8oMaFSiQlYrGe4EOPiBmZyFKvvrdwV
Y1RCnsxJJt+YftKx9HvjaFL5pJHHcuBA1yd4s44701NAXMLnROeQNdrSrTHXvsj8k6Am/aZKvDgn
mJ2P1CjAe6IxhEy7UPWvnst8YOzBJLR24wQypbEXwLqJ75aJRAvZXrv+pgGOSci0s/k/cQv5UWDD
JnWRsL6xS8iXzdqlfxg/e5UdsnrrFbwCCMDvJbjUYNXOSPrFVu1Y7fScEw8dqd4vudglWDJ1/Kcc
ptA07rThpbQ7XJ5fO/FQAfKXWTuJ156ZHCx9X9gcT2fLb4vvhJY+Y/eGlh/AHJ2cZyEP0o7a6tJ6
L4N9nNR32eUnWv4qatAmU/coktPGsjCv0/388PUA7kXpArqCH9Oc605ll7TMRtfD8GXyqLV3RXY/
NhegOnBxeunq33Z6QtUy2xRpnFfc4qQBoh53tdnxFV4+ixVpt5mE8HVNIk7tB08lB0JRtIB8xO0h
rjyJZ+A+YFxzdebKf8EBesMTdUMi1+QQXD13xl87JeO8fB9hcTapuJ9k2/aAR9uXmLQ+t15vD2Fl
76KOZc4IW3gNwPzj40fy+tGScVlTSKTYD7bqAfVxv3AlnsE2D0cnPirSFhv3jrWvg3cMVOgoQMpX
z0FnMAdDcnwdyVuk5dZpPlcSiNJS2luEwatQWHpAX8+PT5w9qI18HB6neDOldZ9fILjalC9U7qd+
g825FWLeBu9Oc5NWmpSizi9JOcoTeC8og/ZJHlWmu9UmuUppGA0Qg/OTB/y9K1jBFFclj2HUctEH
qKgP3UHn3PHB7wY/HRSsPi4Pt1fH1d1+Djjj8lGVQQVreWMzhppAQERklyx9TSjEa380bQ7B7+Pt
MGvjAnlj1p+D0DawfB+nMIYMY9H3XnZBF6qBIXyxF24LsNnwE7fhI+mcP7fjrX0ysHsA28b14Lon
XE/WEDOPZpd2pJ2vJ9lzG9uRMO2/rZ1i+gACwYMRKRC90MXqywHKNrxpyi45+IcN5FfEz7p7vT2W
qw28iLFYfjxOE5szPbvgjv8L3revk0Xv0OdCqwZeCXH1CJ7zluLFekxoa4CvinLg8pSaUKcbK2Vn
yOSp3yaf6SDCzvqOwp0t7912q9i++rkg+fC/4ZbYJw28YhBWrOwyyDgsJmjtyjqItxbF2lpH6xG+
sUC9QZ9ncVwN7sgMaFmIS9Y6ySc7nsgrrxOIOD+nDLnw9ldbDQYwE9q6s+zdsgg4kjLO8fIC3atp
wspGjbNKT7N0MfSYNw6ptVAwZEbdDbqVJtr0HzdXbgsrhW+8uPQt0sTwMlbgnEw/cYu8PaS1RYEO
roUdhZR79VYuSNVnlqVVF1iWGHst0+NAm8je5cYvavLPuNCc9c7u/n4ikTnA1IPcLs55b3FA9o2y
yp435QWms0BxdLF2drJm9KH/rYXxyM2NeG9Xhw9XixmqODcP6Sx5d1V5IqORUk0m5QVGehwNJ8W1
YEBPI0Bnz3XEU5NoO14NkBf2vnSFtoMpZZRnI4HKRJsN9ZNJUOkUqcHhVmf2z9UEKlrvQrjBN2Us
PmO3G5M/url1QhzlUwGVHCEL/SwskoaipvpOlGnjU/wnJ1bCwp62fXofJ5wFqhmyp7amsd/BI845
9UzyV7DeABqtAhi4hDke9vR/SDuvHrmVJEr/IgL05pVl2xdbal2pXwhdqUXvPX/9ftRi51axiCKk
BQaDARqjqGRmRoY5cc7I2BMpSmvHcR8T53rW0RfF8bFsPeGOPrW75eOFL4h0pdJe6Rg4k9zQs6kv
uSjAFMl7ZzbSi1hI72bmfssDYaj2jNjQUA8icdcJBrMVhllBg5IYasoEl/lLQnj3iyKIsm31Hjwo
RNaf9RzhwZjBEkeUfCvehjrzC+7ol3ehpAy2L3nSPST57ncrkmUA3IxPbIQokDexmmr3SYxsg14x
MCsBg31O+kHZdlnUoduUGHyXrlzZ+AUnBM6FzhQsaFRo9On4nz3zKJbFkypI6kTlR5K/u92zm/+5
K78wMfNAZiRBpKxjIg++60pwF1sHE6r/3qIP7e0bfw1fsnBjAZdApEVvYGIfmD0dfjKaqSwEqcMU
gl2PoIMr0JBJuy3bl9z/IYQrGcHSJyTYhPaSZ55y2uw5LD102BDWCZ2uK3Zm0zlSU4DcNw63HdGS
GQ1gJ7VacnGKDpc75TeW3Ft+x6vbjvnBzKqKqkbo7pidFP/iUJybmu1Y4cah1hdD5LDik9H5jFLe
je3r7fVMLmzucTQ6OZTppq/2u/RwdvLyHiY5+KUihwG3n6MAQaQrdSvfbOGRQGaSViXMxlA4zRG+
Wm2mSaSpiePBVh6M71L0FHT3Ldf39loW9oY6FJsCWoxK2zzdCLuxKV2k/px46G2kJhnfoKW3UiFe
MMJgHkhG2PxQ5p4H/a1fK4kxJImTjB5sS+kLc0VHt5ff/3gtmKG5BnKd8c15D4KHDaJzNUgcX2kc
6mZ218nHXBv2t81MZ2i2/eRnU8g/cYtdtao9gImJInolk+GdLVug5Ltwp0qwy7/ozMC7bWe78UpO
s3AcJrivyKkjM7ximijURorD2M0dKx4+tfluCEK61oIJEd7u9uoWDjclQXzBxGoBMfosOlGbIlF1
aFCdKih/KRUPopyu1OYWFsOjOWm5ECCoDCNd+gNovhq/Zujd6fzqLhK6N4I85H2CI/H5yl4trIaE
SVXgz6MrdQUsEoIy8cFiZ46qZ9Q5aRQI1rA2XLi4nonuCdp62Lrn0XdiNEKmuxnrUYvdWFXvlaru
mzrZuXny5+cA3mcUcDQO39Rzufx0MioEkZ+xniJtg+e+kj+EwA1OdeShOqVASX77MCw8SARXODo+
Ip2k+WHIqqHtoVnInC5OpaexNvyNHLUWXOSNsZGa2mdKOzDfYyWQ11ovCz4D00R0qC7iOeapWknZ
z7LcIHeE6qvQ11sje62Zsr+9vqXjcW5kdth9YQSIrGFEVxg/bF+j1dbC4jJkYwpRrEkUdGbBQJgb
Aroxc5pWf9SG/B5ia1B0axX2xY06MzMt9OxJilpCckgnMsoqCHG2h5H4t+8b2OmeVelb4H/7i+8G
tx9zElCcEYJdmkvhhc5EiVV1Qb0BvmHL1afbFhYXdGZh9t3cTCN9qMTMkVLzaMG4J8EwAt6gN06q
GdpB8vW2vcV9Aq0DnIa6OXQmlyuCKiL0RMTKnFEOmfUafw1dATrdFVZCrumCzh4Pntr/7MxCrqAv
slwrmswx5GxAX6vVd1I1FJu0b8CjGrWA6FeX/Pn7y6s4VagmZaSrfoDWAzWpSzLBEABk+4GSabBG
hry4rjMTk488O4B5MiYC5Gy5k2XIimlOAImhrv/0o59SuL29VUumphoRaTr89/yPS1OpiwYUvBep
0/jWRs7iJzfJtihtVMzaocSQaOqKl1g6G4TJlCKg7cHzzvZMSQUxVgcjdeRMQiAlIJ1ECC9aG/dY
MzO7VD2+SPIN1iXIP0lYbaX4oa2FSIvf7mwps2tFrWYoStXEBjRfFXRfWuwEbWHXsNnqa1LwS+/i
+XebOSXBY+DYi1mQxd6o5Reo77etnPEsrgQUS24cNVuGDxgcYrJvFvWLcgKhCcyhjpxqDyCqHhXf
XzGxtDmgKRToO7RpgHH24QxPH6jscQYiK7OV4WUUvjTWSrCyZmP6+9kd0gZdTX1JY3MCxsZG2K7b
1l6l/F3alWmqS0YbG76mOfarpSZV6HqfOFIv0wB9Ket8qyQ/srVZ2iUPrk+KGFOYDCB3Oopnq1H9
3uuNPMscATlYPz8247tS3Ld+uzUUb6tWa2/579hn7lrZoEk4iB6GMV8Y2KsYpHWcOX2ojQ+GoI2b
UCiVrdhLwiE04RDQ2/bNFaGhzWVt2EHVE+7arhHtMkP4WCr0YTMoSgkYWsg2gWxl9y5Tiyvea2mT
IX0EdTHlw1fIUFhnu26oLZxJ+iWSc3vUv8rNir9f/PRnNmaHdQT/7SUW96Gy8ntD7qDMHt8yWbkv
wnyLSB+sqGG0AiZZXBfMGgRsKpqJ8wsCOxizogWRKYPRm6K989t/ab/8hSee2Mz+n5GZR+mhojeG
gSotvIkbVQjsQivtKvx8+4FZXIqliSRcTOBcwXAMQZo0EnQ+X/YAvcthlAl2oX66bWXJFfMg06ef
qlgkJ5f3I8wLpekGI3Osljmm4LObHRKrtIfisx//vG1qaUHcd7DqsLZatH4vTRmpFhuRq2RO7cWP
ninvpc67E3xzBbczff35BSRlnBItyAqteXPKcBFI1NsxdUQ1B1UgCifBNP+9vZSF5HvKshiHpJXL
f2ZexcpCAWEJgc5U/qtzj7VubSwBjt30Lsj9LeCCYlg52Av+8sLidNnO/FgUES9GfDinh3UrUp4K
D8QKiaQO0OP22ha2iam9iRDUAr53dYUgDk7EIKLrVguQHIf7EtnhxFx5yBaXA1/w1GmboG2zY6ck
iT8aqMc5svdVS/IDzIphBStZ1u3+YjXAt2GKAFqNjNDld2tKUtSsMSJHFf4xdKAn5te6eL9tY2kx
U8DOyMdE1jfPrvQMSWuzVKduMqBbuERQnNyKUW43w8q5u5bShpsMjXnqSnCoMME5izGEsG7Hsilj
x1KD6lTozXuRuGkGWUMIQAtFphO8vi9BHOwFJ4SZUIi1fcZjtXH9XDjWo4R6lyRGO6seK7vImaCJ
tDH9mrhDcOxGOfoVK36xt6CdRX6lVO7b1hsO5iiUOy3Xqq0Bb9gRgr7ecas8tcuu6w+RoIZbdrl1
GCDqnlqQgmgTd/LPLK6FBx1IJHi+SrF+iHmj9hs5NZut0jTydhyL7lethuVGyYfuoxzF4M1LtPCH
l2XWMXMD6V6Dsn9rNnF7AGT9FrYpyH9v9I6BoI8HMfPVfQ2xx6YVEESUM8SuJJemWRwF6QcKjhMj
IlOu3iT1Stt3TTzyetsZFeP/RxWO3jRbf3m0dOpTqVpxtNwh+xg1aVeX8T+dLz0m6IvfPmHXE6fg
86i3TKhdcuerI4YG91jEUhM5ySRBXvkVjw796k2ZAV3o6nsv6x/6UnwfXPMxjsYDM7BfxTBaSRuX
VjwVaaeSz6RqMEtBxCgtxYSBewcwp9MH4VFsiam1rDqaQMlvL/k6ephW/J8t+fLran3m0tmiu9uM
Jerf9VYf76Kx3uflq1ky2bvmKK6fDeyRXFETlCFinbv0rikNtclpmCetu8896bGV9cPtJS2aIIHj
2AAyuCpAS1Fp1abWApsQuQfeR4UY720LSxsEMIi5a2ZICFBmbtUTSjnTWlopUL+8xGhzSmHk2oER
fi5NY+WdXbRFCZB6PSA/LsHlBnWibCHa7IZOyJTuXVLCJloaVb9tjT7d+laRr1QBl77exIZNrkA0
dNVh1ZtCDzMo0R2194y9x4DgrpHdbiVovY6HEPfi7YbbjOEsYuPLVWWxpEZBk9IlSmUAx1+04l9z
3EtU5DwwIbd3a9GWAQ0cbRzutTazVdWlXmu1H1EQSdrPOknxRiNozhijct0DNGPGvyN09iuXeNqX
y/iIFZ5ZnV0si/dCcpOQ993vj5Pj3+hKI21EU8lW1rdoiaEUILdLDLYeYhxRFXrgQbJvaQ9KrXuV
9ZVS9IINjjk8DiaTDAw0zU6hOGQioz1F6OQd4ua1+E8+xE+y16yEX0sOmB4bZ4KWKJWdubPvh6Qa
ZYQzHOBkw2MsC58sSUv2JQ8WuFHee6PP/i0FTXvS266lk16nsLXH+mPOwPKabuXCVeDQAG2ghkeV
cJ5jpsJQmF2vBk4PmqHtkRTu3LfbZ3PB/QLHpgY55YjX5a2hK6ViEKzAiZUvuu5vY1E9+NVjEVpb
CTHffI1LZmkfCaetiTUCUNm8xu/netymRoI3ccvXRCuf0R06Qpb49fayFpwWQ+Qi7xMFmoUiGkOz
TQ3yxSnd8ui14rufuXcWSN6gUb/dNrW4SVA/oZgExpAq4aUnKWIDfrKcLwhlbrYdBIVgPYytlTu2
ZmVa8FlekNRtmVWmETijgT6m2J+0zFtx9EsmJrJAolcKj1eJKMljWPcIvjjtKOxbGNEYWFpBxF0P
JSpghEAA4HiZRwCif7mMMq+GGN1L3/GlYpsl1iaqpI0Ao3wW9y+6LzDF1/QfUN0/eWr/ludrCd3S
/abDw1wAGISFMVaualwPTeE5XiS/aO0pr/9NhQZqyy6yaybdQ0U7pLW0Q3l6r3vSp0j6i508/wXz
KddeE91CTfkFla6exMx9awNrxfUvr3ISzSSWZGJwPi+oB3AOMabgOUJipd9kA87TfpDao2DWwiOk
jd5B1YiiM8MFvWQRuPsw0gCBBwEUKWW5u31DFu480Sw10amvh+zJ7P3r8kwuxV7znVo6xclXrfjw
spU883p2WDEZVCdDByZIJ3lO45/BhM4jlAYOd+QnJbgfPhrlUf1RF80eZqkHBMnflEhubL+GuPz2
+hYuDqRljA6jMk/yPn8zzKhJ60poAwfCcncTKT0i63Gy1hdYszL9/cwD1KGqpHmHFajYbJUqerM6
f7DwGLCQaaqSkrNO4nlpArrOzDLQJSTBLSpIvwch+IQcTvkwjn50HHJpeLHgDN4qRr+W+Sw4bIAG
iLZR0SHwm9dvC3UMLSjdA0comnu9r+9jc/wsd+2bN6h/qogzHZUzU9NXOPuQbk+rN60wRQPMtdvG
z59lSFA3phiuya4vrQoBAfTl4bUjdZ19UDdgaNlqxsAZlEOc9c+m8ijFzaao1hgA1gzNgj1FHNUy
MzFUxm8utNhC9VqnPRCytbr30l0G0Uw5+f+qgc4+HlWRXAqH3HcaTfK2xujlb72ndY96CYDs9rVa
9GLgca0JgkAfZF7kzYe8CnNUTp2hEhD8SmnA9RGqj4Zb9znAQsn2UR/p9WBLKN9utRCpsTwS9Q+l
a9Z0qBbXPb1aqITQWp9fjSgNW5gkTc/Re/NBimHabN2tH69kjovbaDDnLRNOkCpYl0fTT/LUR37K
d8Ss/mGG2WEYrY+ooKJTVyuR7uKCYKVjAgOcDwD/S1MTR5jWmaHvSKDFd10x5C+NVqAqyNzwin9c
citTqjphdCeI9ezRHwQIy4eAfYRGqH+pYroCWnHSKn3Yer0kP5VeoW6VshjWoo3p1M9SIEYfwRdN
RcGpgHO5Rgt5MOgEe58eTXrKfQtmeM2u48EechDr1LliA1kNA/bXDWIVyM2We3dAUuH2OV7aVLpE
MNCBK4dyaNbsz93ScGUzTpy+OWQdI606KnLDndKFKxdm0RAkKnQ/cKAwUF0ul0RyKAdEPpzYbw9V
8RVSXFuqv8B1dXtBS0cHZZSJGVjifmozH+DJkTC0iN85CjN+LnU5+vsCzYTbVpZWAxEH9x/ht2mK
Z7aaPivRr+0SBzknu9Sg9e+/h7BppcLP24YWl2MiFzo5tUkE+NKQS0W31IsqdhqpQZK0TJ4zpX5v
tGglRlmygw3GC8gvCbJm1yAMesXqDYaR0rEi9lK8wlas7DAm1dvtBS06znNLsw2i/NuWltTHjqQU
e4QKbDgqHjsBjdBYuwsCfat74h5NgU+jrtl5HLypmfTp9m9Yilam7IvTSBXMnFeNvCqsmD4cYwc2
hHfAeSfoUPe3TfxOf+fXG+yy/LunNdX0LjdOggsqHYI0caxC+6wWI+QXwbYrWF6UbfBtwA3Uyja6
/lGh5xD11n2ShXfA2La3f8jixhIvTdw71JLmXtsMRzmxwP45mVzU20ooIHwwGXL1/6LQQs2S6vDU
WeNJnF3wKImCoGm44F0fhZ9TLfD2EG54ie02jLbeXtR0Gq8+LiDdCRBHxXSOeynDRm9T2QMSnI8/
jfzeAsyYpPfKqO26qt7dNrb4BU2qVYRm0JzMC86S5dU9o1Ipp+UFuI2NemhsrI0tXdPF//7XeVt5
iCB0mFOx1lZmeGJcpU6lAte1svFFc82DGYSoV7R7FQKz3B5sFHJVeSuPwhM0Z+gX+bBu+WuSvpNP
mX9dDXDy1H+jxDNnI4RQL+/AbIIqioETIblZb3xlzPeSmZpbw2gT2JULiIFS6w3s7Bov1dLeTqPR
TCDBEHpVTEtgkfFSqUgdM66P1iB9KzLINAZiu12PoAnji2ssIUsbTLWHhJ9mrXqVIoVi10ZuBfB7
EB6TvEJy8Ksqf//zQwRO2rIIZxC90acH5SyuR9lQ8GNU/xx4XA5FnRw6UXoe4zU6o6Vohvls1NQg
DzOpm12aCVyJiMmygJdL3yy42V3vQ6xa2ze+NnpiN9Jan3bJk0K8TFJLqZ9Z1tnzlCQmvJyqGTlG
wbAPKuN5Ma4EDism5iUJah1j5Jm0uVO/Tu6GvoifZd/rVqws5ujQ+VMiowDDJZ89gEiqD6VY0lbS
gsT4Nrh9cBQCIYHOr+2OfeRGhzbxpTuYh10aGoG6T5shXmudLJ1Eg5yCOycBU52/wl7LOHCtt7zC
wghpYvo1QvUvjfuVxS5dcMqcE1yVyu2VcFGsZEw3o/TltOqjCU4fuPOmpfKOS/GFRytEqkhaeQ+X
AqZzk7Pz7xHhBJlFz7jmRTCzfpOUd3Jm2Up7vH3RFh/ec0uzjRzVmsZZUtMID4xjWkbHVNV3TRLu
m0C77xhhsmME20xGVSyh/idN9W1qCp8bN1wJ8JfOLcVrQh1IA6kcKJdX0fAMlCE7Iiq1h0gt7lA2
G1fWumQCiAk1NN7bBQmVAkbKPKEhC9rL/2y6iftgGsgr3/6iSz4FEfnptQW6DWDrciFtBm/4YDIp
3KOR5Htvakid4CnTHmtYOQ3h9ba1Jfc/abKoENTS4ZjjGDxx9Ko+ocOm6Oij5q11TGLrzo/iJy9S
Hqy4XQvll8q+4ID+szh95TPXbAmVpukh3bYhrJ7aPPE3qVjeoxcM8iRpHiBX3Qutbg/MINqmoaJs
V6/RlCxuJPOvJgMtlAfnIYbWKgzTSQVu1HuV4x8jUt63v+qSYwEr9D8Ds3dBq6NaCEu+apDAhI2I
4V0jxj8UdQ18v3TNAQLSTkQRaBrXuvyWcU8h0Bfo63miINna2LxKaAkqUfxdDbTtX6yJ9gn8dlyx
q5TFTH2jEeHAdkgDn4xB/RyoydZQ0p+3zSweyDMz0/U4Ox5Rbw6JXvHpNN21fU9GHBJUnyfsoihF
B2J/29riRp1Zmz2okpgKvaayqImkx699O/ehSNdXwEK3raA3eLmmBg+YxNBXOgIz8cTp5UtmrPRE
F73G/xaizQc48zIpa+R/8E1K89j7EgJIxbZMNEeR3BfD6z5V8hqie/HwQXjI5C0j3ldstEjyNFbm
wwjR5jLFBbe980Tt2DeAh8r07vY+LZ6KM1sz7174Jj3eBFuGa4V24ffbulQf29G8i/DC7TCuRVqL
i9Nom1Dc0PjvmRdOzDofxBLsnd/exwBE8mFTGgJ1h78oBEzDOROgkHmnOeOYEemAfHwiutL6Lgqv
Sv6jDb/c/naL3o4JddB9ELtQt7w8fZmnxK03LaVOvA80NHaZoP24bWLh9JHaw9gO0T5l33mCCG7C
FQXe9GmM947fISNQVJd20WmvVW8+GanwZQiRsbhtdSGuurA67eGZq8jo3+mGB9aABtYz2LF7zupG
1RrIs8dfci98F6Cpz/w1uMjCbYaZi84oU5HoOc6/Z5prXRubEZO+5kOZRzZ0wTodw9trWzh/Kun9
7wlpMGDz6VigsogJhLT7IbQhgPMYmfCPQ8AbWazBgRdNgXOQqOLp00Tu5WcMkj4vZFTfHGMimEq9
bSX/EnvP7uU1CqOlYzJRZprUX4n75yyDbhSWYuo3AQ2DzFFi/SjWjOwMFjMaubCTw+AQdtXK6V/a
LfadpVF6ui4+jbHSUgLIA0cO41NvyQ9dVb51w5q/WAprwIKCziQRRNpljnROzK4wUCTvHUG7izRt
n6vPvbypShOiyPvW+uyVX0d4VhV15Vle8IzwyZBG008l253HvUlq5V0YKR0YttjWuh+x8pAId116
zL0VH7ywe4YMsSduhCTzisHaSFolFT2vA2fvCM3DEEJtN77L5akY/hGzYnP7AizsG9ZoSjDnjgue
F2iUBDG3VlBaJ7H8JyHUT1WqvQV1u7ttZsE5ciqArxJDQUcszyK1vtBGTWjr1onj1h78L9Yaimjh
q10YmNZ55qRC10w8Y+xAymafxQ7ajrjmpD/rYrwz04c8XeMhWDgPF/ZmTrF2a7/T9L51LMGwB5n0
i7eRX7CP6hMT9re/3sImgfWa0HMg/OFBmS3Os5AFMIusdZTuWaqTbTF+8eS1isSCf4JmnH4RlNHK
dbtNTpjxUUu5cVx922ZMX6iaPdU4B3ON+mBhkAdWZfrBENVRXLkasB+iOJGkRK4dU22BrqH3V3xN
3X9d+UsXv0Wl/cU/kpoYJ/9DMDe+vgewonnH29/0erm81RDYTOyY1Cel2QbmleVT/vRrR+U3xOpd
6O/GGvGclYDxaut4OuE3Yqk0o2Edms7t2bnU6e4nslWj71dm4h79gsyG2E59zEmvVxzH1R3D1MSM
B7ySCTk44y9NDV7sq16RC6fAaPxdI7XZQ5wKawRlSwsiDoXmAWgg1ffZM9YmUdR0ZI+O2fQOsJYH
o1MOUhX/6ZFnMSaTBcz1TwwMczMBMqNJF8juidDtZLXdM/VM20q1Ffd3dQomMxC2axMiT77qmeRy
bgiJIrgnpS9xFN1Gq4NngOmbMUxXDtyVx8AU00a/ad2I4K7obMpYddvI8pw0TcVPsRX/QgpP2Ra9
Otimr9NMd621idOlI0HAC6ARXB6l5ym0Ozt9Kj1mvZBKzwmH3txZraFvRy91d394laaVIR+DeoxO
83f+NlpSMES1oXmOJf+qhu9D/p6L73367x9bgRwDBDlIGThT5sjMGJmCsDZjH7jRNIywqWswOVq2
rcO1SO3qLZnizjNL01c9+2pNMEa9CDLFqZCEAZzjtPIQ2loLbk0L9qFsfEpy+eft1V03ECejlKIA
yU3M8/MOb26OUiWXhufUfQTcx9InYJye7ypV0D4FgtzZ1ZCHm0BKmXoU0UfOJibuOIZYtYmDMv7T
wHj6OUx2MhYBv9gVEMQKozTxxcpzMgsUbvrKjKetqN8U69ftdS+4E9A6NJ1BzoFmnieAUj3IUo8q
oCPpLnzpQSIdYFzxNmke1Pvbpq7ymGlJZ6ZmrriOTd1q88FzxgFm3GFIN9kYw68FIikux82IbOs4
olPblivN+8XzZFKG53mFG2B+cpMwH+ROFYRTpEE5PAb5L9KeKeN4AYL+BRbjd5OO+MoGLn5Yyv5U
rZDfIu+9PMR9EaZJp+aeEyjFIelyEPfF1kWC9/ZHXXCgkwSBCrYUWsIroEmeKYla6L7nxOC4N+NQ
Sc/RgLpSUwwDDMuBebhtb2kTp0IISSEAR6qpl8vKJl4zfcTXIDIJuy30FWBGh+y5bZ6EfhcWu1Ri
NLEo+rUK/NL3hJDzN+sdPAFzyELK2KPsx5LnKKl78IcgsgsdzmLV+4sPOnW0J1gzUgJzAA1hARWG
yPOdAgXkwvtRGU+WhtbT59vfceFlYDH/mZleqzMfVxMBCn0u8B19AUHbOPqOuNXK47r4yaYS9PS5
KObPwAKxKXZKawLgqs16NxpPJY3spFkD/C2u5MzKLLUoirhpBtrZjpKVwykay/guNWlo3/5ea2uZ
nbvKlca8HVzW4sEsOiAv22YEjjXZ9W1Dy8uhyYnrpR42T8hUxgJJlqb97y2nE7WD5Fcr/mhpLUyG
0sMBGwxd9GwtRWSEYwVu9mQS/9hSlSY7vxtejF4WV07A0mLooJr677WQX16eMoRlTB9OBfcUe/4n
aKdOgyevOITFxTCtMc190dWfL8ZvcAZCnbmnpBysbaUOPztl8B4YB1vTplxydYS8xoTUn0iuZ1cm
mjDkcu67p6qKofCXS+2QoUA54Fw3emyaK8/V0sJ45ul304XmFZ7tUtnHrdKUeNay39cJCpH6saUW
cPu0LRkBxcMQEUo6EJ/M3sSB2Bscnec5TZTKm8Stip3a672tNam5+/8zNXuQjEGINDcLPEfE0Rgx
cPgPMbu7bWPpvPHKTpooKJWA+bo8b3mraMmY64zqWuImbIJNtib+vHQIzi3MDoHulZLs9bzlY7Tv
O2kTjPkOsYeN0q/4gaWd4X7CUjBljlcPa9doLerVGplJLmzdUX6O67csWAPoLIUmTNGAbyIRJtqb
fsXZM9CwhDoIUkKTNEf6AzE7/eAZyOwMg1CxQH84xEHbgYDozGSllby4QrIG+KABT169qFGIAmxX
RsIpN3SQmpno3sdhphyTyo1X7tLSrk30PhObFaHDnBgfGcc8bfNROGm9tu3EryrpVhB947j8+X0i
KTap35FWMno4e/LkUeqZEIF4YWAKWxiHjTsqL1n38/Yxnw7ZBZQJ3vhzK7MnrwNKLw6qYIDwU74k
VrLPUAsMrCzeeEkHxX+3sqpFe5BY0DmBXuIKD1OIwL9LPTNPruburQaC8Day0wm7j3L2nVxTKbq9
wIV7THwHHQ8chcB456MJmiEoqe+X5skIu++DlWzFofjntomF04dnYwx1mtihxzBzrwX3qzbHzDgZ
7pPsf4Lxpy1W0FFLn42R2ulZopR7VfGv3G4cwjS0TrqQhXYaS8+Cz4xHoyb/aIbbkk+t8b3+rlrN
T8a5yenDnt3nSlYKSDoC69Q13UGIq4OnZTs/MZ872kKST88/NA9+WH9p2upFHPtdl8ev+uA/hnJ8
p8EEzJzBSgxwjUHitDLsKIEXge2PAzT7Tb0/KnDV4Mk671MuBE6XRLuwTe5rd9z2bf4hwTtAR6Tb
Kr6yclMW/JuskXnh3wxeuHnU3mPKZfjUOilAkA6q7tabWo7zg196zDgn6BHnSKwyO7hGZHPdqJhW
zb8MggzryItcrjqMI9PUXcE6ob+kPo7k6Me+SsSnAArTx7bQQkRmIv8ROu38NYFfYFfTXbkD4vNx
+5xfF1unH4LgBOeQ0jve7/KH9LoR1EEZuSc9gEOjjCrV9sYc+dhwkI6BEbXvSRFHtt65zUtZ+eVj
WjKJmsIi9tmt5AzNqDDduHlfHCS2sbf9UiieGKaLvt7+oYtbdfY7ZxeykXKg54FrnahO+/BJ5YOd
8Za/1QMTXnmt+4euErWt5Wdre7XkCs6/0OzSSAUs90UTuKcaSmvTv4+ZkhCi7e3lTf/I1c1ky4lN
4OMFy3i5DZGBymbne9apVNS9hbx4H6zl4svr+J+JOUyly70mJVowT90YfUloBksILnTdatCwZAfm
JOJ6eFepbk9/P3MyaWcKul771qn1XkGd25Qw917z8effC8/MGDa90mtJqVBu1HiU8GQpen9KNJFy
v962sHTgoBPjVpBsoZcze6sNK021MrZMJkIN2D5yO7TepeYnyPIdh2xjBLvb9hY/GxkKqBEUCK5m
MkNLdd2wE61TbKrajqHsnAihBAVmhPGaz50uy/y0gZ/7n63ZpUei0stLqbNOvWp+aL71yPzbk2oN
SBjltDo0p6tgPHdlu8vE46QiOLTyqTfkP4+7prkL/I+EkCNpzOVJaf0KqvphYBPhjCltNVa0H2gF
gMnMo+THKIVrOvC/n+2rhTOGToCkTxM5MwxQ6gV1FMKxdKoao7sDJ/FlzGVpA/I1fmqjONuJVTRs
y0LX3hCGVO5ieC2ZqQPz2jL1fwr8Np3EmdqjPybNQUVraF8pzSScanUbq9bUfRf57jZrC/kRZ5nZ
NNT84+2DshQ3TE04mA6nQap59BPWwlCXo+GeIiU8KPpR046aWOyQGmAEbsUtLUTGvMv/2Zouydld
ljq0euiFuScvM/JXU4rdYzN4/k/Tz+pN3hZrMw5LdW7ZgNTEnNACk978pUGz6iXQiKp7EgJv+KRn
dfQ4GBC+djymG6X0v7ejqz8Jg2acTCM1/x0EUfTsRJRaBw6DtRnYJR9AeAYyCHpJmp+zR2c0s7DW
Cl84+UL2XriIfeXprs6gzoSLxy6T/FfgrkEJFm1S7NYBPE3PzuwlMFo5rfOaT94Jj365bdR/8iLZ
CC2R/PdC/GNeS55/5ntFysDkWBAnXn7vnMqOZ7gcJmU8jfKPsA1tU/6bx82kI6gje4yiszl7QZni
ynlrQvfk98ovMzBeqMKtHNQl73luYvr72UEtui50Ew8Tg/Riafded1Cb0+17t2ZiupdnJrxGCULD
8NwT3Z97r3Lfx1R8NkRzJe9dDA3NSXWdaZTJOc4OQMPmQ0CQu6cyTZ99NbcLWOfavv/ES1Xbhclj
14zJRzP2W6+pNnEurbx8Sw7m7AfoMyfZ55oAbowfkKTkJV7x0KfaY5cqn2Kv36KFvFY8XYp9pnFQ
mAlBjl/xdUQW8IUM/SekWox9DL560NeEupYuFXgnEoyJf4dM9XLvRig9EVIxMRHoMRFtqLxRWZP3
olFL914T1UeyzXDbFgDKbp+aabfmLw7jYdwwQgmQzjPLSmyEiW8SPaZt+JXykKOGyjbvwetE2c4a
EnkjGKOdVmtI/CXPTVmVsgZTadbVjGtVK6NiNCO11Whoj7Gg4LR4xxjOFsRN6VblX7zlxGEMcFBI
0SkYXn5hqcZzhwFpXKB89oJfvvUce5/L/O3211w6mhYaKSCf6HQgJ3FpxWilMI472TzRFNxJOOIu
e+myt7BIbElaIaRavIiMpRAlMJBNGWy2dWVvKDy1UwQoendZJG3loL4HvPdWZcKraXUPkpq8SlGr
b7Na/iqma0NhS0fn3P4sSisrJa45V+aprXM7Nt+S8WCVht22zznayn7ndMPP25/3N/HH/LQylz0N
GJIRElpffl+XDQzqNDZPglgECAGXoH28bAxeUQlRf1py4r5IYUs+mAeu/1Qbw3ioSjekRBI1qNT6
X9uhi+CkU4oXndR11+bh+JL4LjMUsf9PBmfTAa2Ekjiz61egNItHA8jfBFECzDCvv7eFhWC34Zkn
rSn2VMAOnYvaa3ZQGecDJG/f/lJLPounDBQ+JOTQKc/eGz9TCqmNU/NUWMqdW1ZvTDP8uG1i6Qaf
m5j+fvbeVDJSZIURmCfVzW0GFwgHN6r7UPefb9tZetcsYi1EU3R9quBd2vEa6MzhGcCOYISbWNeE
Qxmm/S63hPjutqnFPQLDAF8DGwTY5dJUqLS1QPnAPMl59ZQ3yZ4A676N/ddxiO/afo3273osiuiG
qUBGuWD8gHhqZk8TSlEL6hK33wzRx0BVbZMZCEfZvdgJB6m25PuRnHikk8pcQ1Ejr5lGFILtImRq
0K9yZHuVWFxxLIsfnLYnqDKNn6bNXGUsZJXe6hT+Rlndw5yx1/Nt+X9Iu7IdOZEo+0VIEATbK5Bb
bSbLVbbLL8h22xABAcFO8PVz8Gi6K0mUyB71S0uW6iax3e3cc7ZGitZeL6DmMcKLugtGS5cNIlkW
pDEmD3GyMX6wePqPiUkROwdjKNNAMYwWqCOaHZiInqvCfCinLcjlWmEPrQOwZiBJBwf4Ul2K9NlY
ydJGGdp2fcd8NHMeNO1HzEyjQdrvKwsTtoUT6M6Gx125Nxd2F8/mRMZEajlYF0tHffdK9UUa7nGE
fqDfmnyLaWhlL1E5A2gDM7vAUSwnKKfaVphRQEVfJvKjBYFnZemN3+jiePvmrH4U8lboO848D8uY
DFCJsVQOavpQ7LNPKVe1P6VTHFJn+OSN3N64qGQlYALqRsdU08xeccXelFSkczpH4FEACvLFstLk
Q04649kRpvGLTV4bzuTyn9sKBOlTSUjtgziLPaLIiO3tG6M+yY65jy4zh5AzJzlVqd4FUmsGX9a0
C5JKH/22zpwgberhIbUm4zzSOvF70TaB48Xel6pAKIjMLsdyMmN3ez1XXqLfgx4YO0d3+Jp0FCGG
1jLqRt2An9Df02nwRwrm6l8QWrttau2IzLKcaFWA1fkKnuuZUyLsNnMj1kNaq8JC7TLnz99wCBBh
JBl9e/SVlpe9hE+PK0yqRy6EeRJv3Ivqg9W4G05vddFmFj97rplf0ajWetxBFYW7SBZrf0jpMU7o
EzCa+zRjmm842sahX33DZkjfrOuAju3Sp08uow0oJecanPa1Z+ZHm8n7MRNnNRHIfYgUTiT29Vrb
MU6fc6/YiClWvDzkEP6zP9+Sdy44K+JMZyDlica2u+uz5L61nI3Ro7WLDbzizPsDjP0Vq8OQtFNt
4EJFcVOQO80j9cex7DAub2fuyUxHurGmq6cRc6aYNcWLBWTW5ScpAS3JilSogJmPvHni9MzFt9sH
fnXV3plYBC6xUcQlxjBQANaBDwf9dLqRIq8aAGjVBKoUzALLR5eRvqdGiraNoT9ZGQCPyZZM9Uro
jUQGMBtAbFZIOIk7kbasEHrn+pOIPxGwmYCdr4JSqyq/DNP3busYrL236GiCLAEN7xUWTs0r9VEg
Jii42KOO8UA0cVcKd/TNGjIKbRZbOw3tqT/fqfdW54V+d769ukhFo6HrMArjBaJeXzqJmuVtG6tL
CdZ0UDsDmmstuQaLmHImAJmJ6NQFWTxAu4n72vQm2nNHn7uGh2r8ixeXgNcCXBqz0POy01G1zQAI
ru5GCeffvc74WOve5KfxFhHz2nuIyAaUBZC5ATfY/O/vls8SjMoM2IVoYPKHaclT0Wdp4Jj2T4Oj
ZRhLqh9uL+bqMZkJDecBv7lGeGlRImvD2ezRanfiEYjtVoVe7LKdmXIR6GDh3SUIukJF42p32/LK
OwVeE+jRY/ZjTg0XyTDw9SaYGhIn6vvxAP5WfzSsXTECj7zxIK48UJhwcBC4ojeA4HXx5tZoSQ8T
J1ZErSGqzOxl0OqXNt+avLjmngHkHdUmjPWhwXPtMjXolEiZDDQyJqE/jfHkvblF3vgtrfqZ1T0N
ncGuH9wCntsUhQ5steEdIG/FDm7n4jGozeJQefb44A2b80Nri4AsCcAXwLvmsYDLfUYHqNInp6VR
MrgftUo/WqDmhwhAvDXhsHKEodAz4/wwUTbTAVwaErnOZWwXNDKhPwwjvgXwWo1IxWAHh2xJd60d
IpBvAOuAkhR6PotDNOUQXxRK0IhoEamL0MRIpUtfJ/Lx9mFduSbIq1B7BVXZjBRZXEzXLRqapJUV
Ee9j6gif6I+T/prRh1K777S328bW9gp5HATWwNF5jWOVaVbalZdbkZUMfaDNQGqLdeC8qpy/AEwi
lf3P1CK1cWPdJphgtyI+fqTyGdrEG4/16nGY2bbnOun1i4YSZu8OtUejIXeB9XMVC3OpqxN3DGgl
9ZbzMONuNh61VaPeHFBiIBVvy+IM2iLvXDCx4cbrJIzzZJfRHULzh7Z4TvmGa1g7GbOCKhosCMiB
ub887xYKD0XWuFZUkOIXTWVQOMWpr41P1G2/qaF4iSuyJeu8dkAQvmJADwyd4LlYnEYod6jBEziN
mIIOKhEZ5Gg6RXj7FK7ERCg9ol8AF4AQfYmlLWJRJENlUUxoPsme+faWyNqKH4cBzIKiMQG2gSv2
P4PVzoRyc9SBqEMJzdeYE/bNr9556gu05ZKDN365/U1k7jQsypHImZBbz/DDeUzucrck65pOgIU2
gq50+2Ea+/SOpZl9oAb4KS2J+q9tA3My8UkPpt5u7mu3a57qUpEgzfhP6cgxyjBKbaf7Ei18BIqx
c5BDA3S+AAGkD/g5BuRv/+jVjZgJauY6pHFVGaQ9L9ADxhuXVNznApVHChmUDSNrV2Zumc/lR8RO
y5kqopdEc6qORpP+WRHcVMfz++o7qQFTMPqN+7n2RQBAgBsNKDUMwS3Ob5OnItEIsyJNstcaku65
voWxWXMM700snH6ajnqrNTGNsppMvtdr+9TGA4BAYJf0YuOqrFWmAOkAZwCG7U3gbRZuyDS1PE5Q
84iSJrGDUuWhqbX3KS92Q2d+1XLzkYlqRwr2qZuKjdxl9UvxFCBQg8vFTV0c6UloxlDrsF22dVjX
Y7PTMB0XldQY9lauqo0Hb+3xQaauzwUqqIW4i82TFm3bXE4OKvqG3yXmYVAEUJZx44ysISvgMjAq
i4IRODvJwo4xQY+HcqxpLqzcgtwjF1E1KfsDZLkpn/sF5qHRlRI+S3l1aGKdh54tYn9wUi2odJEf
IP+c7p3MGYIMONmQgqLui13X/IwiHkqHNeiTSwWBoqQCFtkEN/Zbmafx6fb1XdsfIAEREyHIAu/1
ovnJgYBMjbxxI6/Szmlsf4wteUwA0+Vkq9uyZWpxDB0z1tJMSMBYRYlRPSucXAmtd2RI6vtffBRi
k7naReBmFx5WFX0F5CfKQx237ioMSOrOrmutxzHRNqL3Nf+KLO9fS/M3v0uJQP1s6iOUpqKm/VYU
ht97P1w6hphZ8c3mH57vbn/Y2tP03tzi1LlxWrKCol+V2wQUZ/MLf7xtYfX+/PdBS65gYEZ7J01h
QXqvo/VVZ9R38q1u0hrsBVSb/y7bslYuqtqtGwUItdmMcFXyldLpC3frhx48sLrbfqRu9VPG2gHK
TDtIXz2WZIuDYf1D8cjDzwKUtSwh5iCgbF0yOqhke0+8cg6Jl7zJ4Y91vZF2YWblXzPzjr47IEmW
mhSwLxSyQfKQeeQHNbw9wBAb53D1ayAn9LtUaV6NNhveKImrdU7Eks8l+yqTXznbaOOsXl8UuX+L
zqLLtDh7PHUKO+3RcEy1R6vEBI4F7Ax/IfnL7RO4VgXF6MV/hhYuI5Ndi1FN1P5jVYdVMwauGwdN
/6GCACZRn8EI23aO34DfTG3JYq/eL8QY1twXxKlYPFFmjkH3JHGwjLHzJnn/GQJJG1d4/fPQQvld
kUSDw7w8EVaTSsPMiR0l+luSpKOvyaoNoByR+zZrAHwGA5mjPohSO/WQIRuBXr29wGuRLZIPDKij
aAn8yuIjY6kXDqT0nGggOkQk9V5+bzVafC5bZ3jWPL37VkzJsOOqaX3G42kjIlitROBCzMBPiHld
lTNzdEEIF9KJjNG+S8vsAJhD2MZdYJD6xXOcg0rVD5nwf8yxOQGvfeZ5f+eKHoPn/Z3o3F+3l2M+
t8ugG8gj73d1dYagXe7HMCRT15exHU1al/g8bfuHpGQi0nmjnpvUo4eEyL/AOvwWQcVUFp6eK6Qd
5smLHLhAOyKgjAL3mwQQiHY+L/rnqZ/0nSLlPjG6Yzr+BdoJEiWAHQFMCfr05Rhq4rlMrycUttri
a0t/oDFtA0Bge0dlbbxJa+MXMAVybKRP8/j8Ip3R43ya8s6wIyeXQvpCY25oqBrYTdbIb1NafYIL
yHxS6c1uSPX8DryM+cNgNfLcDX1/anmqjhUzZaA0Ze+q3D7f3vq1V/PdD1wGP3bKNZt02AVl8ru2
hLpl0fjS/vMBU2ywMWMNbGSry6wub6gepybeZtDyfG1ofBfb5ZcYxDW3P2btHONNAdrAA03olUBE
jlaYrdlwaB5oIEQjMTSgnmo7/mEUwxezllsYs7W38r09cnlvnNazWm00ENlPeghN+qe42ir/ru4P
kLHwOQAvo6l3aaJXJlNWgaspM9e3y2+2UQWEHm6v25pfA1MHjifYLKE2uXgOaQZO1YQ1yBjkqYQ0
z1jUx4prYK3dgoOsfg5mX/A9GAK+IiEQUzsoYQ3o1JvjD6lQD5ycj6gJb3zQhpklSTuY8vhY1TBj
UBVVlB2R5e5Me8tPr+4/Bmh+94xmGYbLzWFFNtYME+2REY8/k7x8IDnd6EeuHumZ32SmUrueiUyQ
KCTIiBDHeyLIJtMHt7BMAWdxkzuKsZzbB2Fl3eAVTVSsIJOIztT8a96FauDYMQw5x/Ii/5gXg096
5HVbOMUtI4vgRk+yrs85auwkFQc6HVSP5rW3EcSvbA3AwchKUWRExL58eIVduKSRwMJ4ev8Kpjvo
EKRbPIgbNpZvZ5xguLOeADsZi/hj0qoHN5teb2/ISqCCyXIHETTCJYBJFy9MBZFmaYjCjnpZ7qHZ
d983w/NYiLA3gYl3p2+Abr9hPmrDb62cOrwEM4bHxrt9hQVhBmbbGygWR2LQT8j8qI/JtUdDdXsz
bY/mJDeA1mt+cn56wKg3C0yi53R58Ko00zvNLe0oFuSZks+AZCQPdj6FlWOnz7GepHdtngLd53WY
4xZGJES2jyFSuktprn/rMl2cgNrb2uG1o4puKW4DLjmkgBcXnNRdJQm6NRGx77X4bYTuuJlujRys
LjZ0Li3orMyI+UWMkHITDEItuBAMoIlm9Nlh0vPXqXA+YRfurNbcuBprZwooYZTd53IiRqou11pV
lsYRYFlRk4vWb2w3ZFPzBpjlrvitpqn9NNzMwvzBVhSw4mYQ8/5neLGa3uAh1yUKlXjwFg1ZF/QW
WOXIj8GNw9vXZu1mAuGDm4+jhKG0xSfaDWl71Q1mRJ3aDRq0MQ8WKKk25JvWvgeZrYPGMxqlVwtp
uN1g5H1JIomEZTSdkysI6Du1JsTrtnUU51dxEaOjlAN87izGNXucy13jaPeOwCaTqFFmAkwCiNZN
53PVlW/gQjX93IbMWI2s4fZCrp2VmRQd9WYgoq+ZijKajDQbTfTV5X2lDztXAqxg8m/giBwC6GN/
MT3N9Lsc7MC3La9tIZp5M/zNQbl8+SIA6pZhKCAxI73rXlLh3WeT2Hh11m43smwIHc8UpdB6v1zS
gkFkIXVTMyqaI+if/FgLu/Tt9mesbdvMM4wi6ay2sPRDGOtAidYrKWosSKl8YxA/BJScfVLYxS8C
aq9jjiHQMC5BIHPb8urX4dnCeQGe/cqXF2VjmVLXzMhoxv6rdOvxkwvl11CSYYspctXU71YRegWY
nV+8YPlkK+JoFY3irHxkrjhmRnoXl3yj/LJuBvsEmA5UjZZXwOBOU452jRZI/Vipuy7+5hqvf7Fo
4IFEtA28BcACl0fC1QrWlNwzo76sP1l0OHos/qfq3P+fmd/tindx1oTKbDzUthkJCNeGJYEuk4IS
N1LDdEu0ec27oFf2f1/0uw75zlRjZB3TVQLQA7Mr4iOd0I7CKelONV0W6ALdiMEct5L7ta0CTAvE
K6hiIf6Y//2dVdkpRkeho+0/5V+GuHoyc7GzwMb159v13swiO7KNRKRWadJIaaJ6yRhloSWE9jZM
Rrdlag61lg8wkLHIX/FUQEZ1kSSNhi5MM02sCFUN6veM9vuGsyaoHCvvfJbw8kFMSu3LoipDt4nt
QEptDBpwPCKqUcAJZG12bEEvuRsTw+r8QdfzQ9ONZUBKvblzwZLmc7sd/Mnp2J1dVmcOMPUHndcZ
+H6s+JgAI7TXMQMaqrLzRSbhB2wDz1Zt/4gbE5If1tTGwTCUtg8XmPveMHTBkJLkpyYI8Vmpf7U0
XfuCqI/stFQ1D40a0a5ExRuwdArILapihp9ZuvnRihPD5yxlIS369lRbJdvrfbyVsq/5UFxoFEfQ
x7aumthlxcaGtoAfeLoXmiaGeqCuoymg8LMt0d+1m4BsHf0qoNMBIlzc7Zx7E88dPB9l3z4AihTJ
Mk7A2mV9KHoXQjfW1lzfmgtDlotSKlD5EDNfXIKOtknTadSMkHB9cxy1Rwry5+WbmU3rXxOLC+Cx
JO773IQLM4xQGdazNxrHuW12+56tebF5vB8pOxheAdG6vM5TmY1a0TlmBP6MT60h76Z6OtiCAnSQ
QsUR43R+nm3BD1aWD6TA6CzCMsKPZVUS/J5QULalGSnbDQaX+XXMNoKMldOHCEO3wJ0D3WK8JJff
VY5xp5Wja0a26/1ISKt/7Ewhd0JqdEcHw94IGFe/CCVfdCkQyF1Rkw1t049dD4yXY/JdTKyw6jdC
mtUPemdh/gXv3t0Bcn/ekMNCl8bPheUdOy29rzuoLHXFH4utwD0icAIWEsArnIpF3zSzFeJ4ggBD
8fhbYqMFPA7yszviAt8+ffM9Wby8aGXj7IE3GdI8S+gDmKqGOo9jMxpa+VOLjdR3JzP1Ban/yhL2
GpcVdxZjo5fLByLZjkJPl0a0aT9Rnu1cUaB97m5kYL/VJZZfNPMAocUCduYrWD0lU90yeyBRO+q5
r3Sh7jGwZu1ct+ki1lpWWJSd7nvNZD6brOleLH1UvgmXDRWrmoMf23YqZMOt5j5AhoYdOZsZW1jc
74nVjl9yd7SDkTfugylrdBBcDSToJskCI4nlR6xndi8mvBiUNVagzCo9tn2MsQsIiop9XtnDsRpa
jCNzyR8diZEdJ6X2EVIn9QdMWOX3XhKnocqOU9udaiAo3SR08xBQ30My5uEIFjQtGJM4LGz3nicV
fYTnQEorZB3qGGd5TsFzF5SaXt8bbm+dMbeQ/ILHdHeWx5t9zYdpz6tBhdJKoWTRJEXY2RULABdy
fqnSYRAO5MQnstNCSptxZ8ZuvkcdiT2PzDTvvJjUYdvrW0JUa7cLVb55ch6Ub4D5Xh4PkVCTSWSd
EUh3/dp4dt1HUXzNspfb533LzMJRxaqaRlPBTG/UvkWeTedpxAtrJOnGxVrxiB4wmTPxAoBxSIEu
vwczrIWTMkkiDko5VYlD2RlH6WJWp5wqX8bW4faHrb1/UFoEvzoUCI2rPhN0kFllFSbBmHkbjhZ7
ajjfqJeutdZmxVPQ4kMUF45+4XQxXNe0XdUYkWK29RKPXrJzylJ/zcd6CEtpZ58gkWiHuqTypddU
ciokUQEnXRwKgQioTln9WlS694iJKPZ6ewHWFhxzRh5K7Iix4HguF7yeejMZ+GREqZkdmCfcUCfd
I4nr0edS3Lf1ZtlgbclBPge2K6Dq5snwS4uuALhPq5Hj2gUaxs73NCPBn38Txg6hYWkj4L8adxeO
11IGdeVIGyNefjUSN5Bom070rhu2CGTXcFzQ7PnP2CIQqYdiVGjdEkgqQLdMU6Dn1yoS48ssAnC8
0vdWWxTHkiuJyhYgXcYcFt/+4LUlRS9rnjg0gL9cuqPeplIkpDQBeKl+dWb/oSu3uC3WzgmASOC/
xswoNBEWuzZVwhgh8k6Qa8RH5YZSd45l8arqs6ZvwTPW1xQ9OWTUqHCC9eTyiJS9AglRLsxIknaH
GPkFM0h7DKse0Dc8Gl3/gYPTmNoiCdCt3njq1uZ1YRaNePBzIq23Fhs6tk1msxIBrFllNRBf9L5N
3QOBj+egqJ6azPKNTAJ+6mpvZLRsP/WSA5Kt0RfzSMLtnV1fCoDa0P3AiPeVMCVJuy6d4FkjO7ur
0fGOLTyDyXdAUcMY3HTEyMJUPjL9+227aw8+RRkZc8sgHQBdxeUOGGXmUQ14psjmne0PTNBDqwxw
DOkaBpPddot+Yz4+y/ADKQPILymKUrhOl/Yq4Ux1MRGCwpcVptApEYke9Nnu9letWQF0Hcxm6Ppe
j/KpRAoyxsKK2vQ7FKkCUISFxrThUmYXtfwUKMHOl4QA3b1cOkfWSQqsoxWl/DWVu7TZgX8140PA
RjAZyzZ0gWi4/V1ru4UOoo6xBjzhV14THoyNo9fju3Rk4KxC3Tw1j9PA3zSab7iztbfmna1lIxO4
BK6QqFtRphtgoGI74NVvf83vG7ZcQbCGzLVW8J8gybs8DM3oVLlwJxSIhsL+0BYOxmIBzrV8ok2d
hLRR9yPpZXGcYn3yhbKTgA38LrMeB5OCb2GAikVgV8J6gvYvRjRJH9MAaUhd+aUyeGRB0+JDg1rk
DkOOqIkw1eyy3qxbPzYQaMPl2j+U7qSnKe1xEpXK2F6Ntv1F6pgeT4SnAouqctebFXmWPe/9hMh6
8J0yfvLwOshOBkly0NpD7ujdzxSaCGcysX+IVSef0sIodlY/gtlfQvjVzVV+j6Ah84epHPZknHrf
g+866jHPN+702unHsD/w+QhGUDxf3DHBO2+oyIjS1JRYfk7GHEgiFepmunED1o4jnJCNMjYaSChw
XO6fJhGsWajSRx6mz57NHIoU/RDzb1OSJC9VPf3F2AE6K3AV+A9zacucGePeljIoRFhACwLF7tat
d8NQlxsp0tpXgSdzbnlgUOmq4oAYClT+gHlEWoLJY42mjxgFOOhJ94CKfXj7CqzaQpUSoT1cEd7f
yxU0RwWGHtQxI6136wC1CHHHjLg+THmPahwBCemfV21QSzFBG27gE67qALw3hrGgowV4nxvWjQZo
gn3iIFm+/V3zzb282QYK/4B1IQqeRQIW32VoYzvkOeYScjNxTl6HRk2KFq6agMHOW3e8Z+PQhbUc
rN1twysAP1hG6wGFFfyAqyfSsvMKUHhuoejcH0qdBkOl+XHtwJs17YOAQBBuhu6Dh8MLjL74rk1/
TjQIyzghqBpg4vkKYQd0vNbxwaaRXsuTCe/qQ8RvXxfiY1y1G58737DlOs9M0gRtHuB0lpyymEtO
qUjR4xnNIZjF43li7L1pSzX72tXNLbh/zXiLegsTOsaYJkmBPs1b51BZsQCDrlF8GtOCRAkjGerB
ectOUynVL6cY09eNbV39UETSiFQwlHYd+Qpe/e/cW0xeuvYT5psADcQckG8nIhBKBdBP9tno+BzO
tzf2nZ36T3yLC3rlWAOxjPEGywVy01rON5SVBYotBzxXDJ4nN79PR+0reC+h2QVWl34rR175Zgxk
AkqCQwSSq+Vzp9WFlZMMo+1JFYcyPhSu3A+xtnFVrwN+/HHkhcBcoFsIU5dPkNsWGE11O3F2WX/C
2HJAjYjlZ0RXgT7tN7Zx/mOL83phbBFzG8NANaNtxbkrf2Cl/QawA7N6ZCq5s9G8S3IU13ol5wKS
3/Te1sTh2usA/BcWEwREKO8ulY1GykUpW8go6dXeil+J+2BVwFMfZ5qeNj1JurPYI90i6l9d4rl2
TVB3g1+eN/pdaRSiVGZHoIFz5tpjb09BXLxAEOCog4pnTDbwMyuHBtcDKCpQ2dNr9FFdo9rMRhcb
CHCz0ULopIUPe7u9j2tGUA2dozZQ6aGNfflBklm14hi9OQNOFfLh1cUwHMK220bWVu29kdl3vlu1
yhVjFiuanwfVBWX2TzN6CMB+MH6w3Y3vWT0X723Nv+WdLV15EKtjsOVOFZpd+k5DiRID6L4CJ3ja
qX3rdt9IUoWJpyItR3/q//eti0jYAfbWo9zOz6phQQZpjbp9kPUhqY6Ub9zB65ADVPaUug50cHAN
li4jZ0AekMHMwYCD6qn5VDvBYOwte8PMdfpwYWbpMkRulAbcPo5ISnyPV35LNhKU1UMIsTzIG6Ax
f5VKMqKlIq0I1mz82prgeXK/E32jbbJiA3OVGEec24SzmctzYTZViZHAPD/3hQwcMJYV04uX/jG4
YBYi/c/I4jYBs6rrgGPk57J8ytg/I7krt5ozawccNlDqAIUfpM2WwPM6B+dxVklsB9Ifq/tSxndt
cl8gM+ns77bz1upHTQ/1dHf7XK84TLhLBGJonyC8XVILtK5kTaxA/Y3cg6iTQ0/N8K32ZMiA8W2m
jcRnJUyBtTmQntV3oMl1uVuopDYid7CQYMI/GsVXyj95mB+W/T9W8Tnnd0X8N8fjncHFzo3K7dEo
5/kZtN07Kb81zamANuTtNVw7g6huWmjkzoGAvXgHM0/O3cg+O1vj5z5908qfbrvRu9sysXh+7AZj
m2BJzM5Ts0s8Axznp5b9RTgzk4kgsZrJvtD5vNwd01aGQFZSnQu32RtKD6V7X5F2Y7VWnjc8baAR
A0HVPF6zOAO9FksAiZsaYrh9aNJj1uaYePgH4jG3d2XVjge+atQQMau8rP6k2lCNZYGyKPVqv1We
77IuLBLlN9qX25ZWNgcDQ3jggPbDTOUSiGtareBxp9fnqshCyb8xlCLbgmys20oBEtJo78wsFq4a
C+Km7YAPMmSYco6iWQlEYR8k5i5T3RHEsv5Qmb76c/WTS8OLS6RqDdokYJ8/51MWDPaToMQvyOkv
FpFCvwgUjXMUNj8d7xy8U1mJXU7Yrrof73o2HKbxNa43HvIVnwd9SkzyokI3q+IsogiITpve6ODs
DZk6eVYeor+5Ed5tmVjcVLymZsc8mIBm8Q8gJP8hqFz98VKh8jFXTgmQMVcjchMjnXBlWp0Vz491
I56IqvbU3QqKfydLi1zgws5i3/OcoFYHDw4d7kzdoVX4T907DmhahPmQOcw4TaBuD8yWOTtlDbGf
xY772FLnp9nr1rlKdOsIRvH+dUqy0udaAXaXivLdYDs/Nck7DG0rK6x1OfPtifxU0+Qn75BbTFR7
sauKBo0JNZFmdD+xvsdr5NCPk87Ng1Y53hF8pPHLVOrk0U3S/BM1ChbYjQeRAkuhIq8IdN27qgic
Ko59o9ZZwI3OCwpvKo+pXdT7KoWCb5O49KhENe2L3hoD1DaTIwGuJOwKq8S4MktfSp41p0lA7i4d
DPrJoxALB6LMeck7pzlAlKj73FdFF8S23e2StPbwr57+IcXc4r1rSMxmukby2dMTG/1o8OH6FH0h
NPjm/004zXcl26XlHbgnsjsg/S0gdT2Iq5S0uMvyClguDOz7o8N13xqJdmCZrQeOqlmoCgJIeF4B
GtjRLQG2ldj+Yu/nN+/ddbSTgk9egb2v+M8i2UHxx9cxXiSHU+pt+Z2VGAS50G+SGdzMq4pQ4jSG
XvFYnklDAludK+2zOXEf0KUT9x6MLajoyg1FYQ2NM9ApraClpUeh2UBpeea1E3KDPfF2C3u4bgIl
SiBfHKCUF6snphxMJE4mz0M19XtGubZvC+6Gt9+BFQ8HKm/w14BvFNWlZWEgZYbW6R3GAZOmtULm
lNAAbaGcUcbaA1KIDWtrJwKMH4ClACQH9vTFN1HcWAZRGliDPtVEjhnoOVv9HAseQFJx44lbNwbs
NYo4GDpbgvQpK8wmr3N5LqpTnr9aiEISD03dqvYbd3Pefg5slg8daoH/Wpu3891h19wxgUoNrA0A
kqTx5Cda2LpvbnVO7I+VeEtA4tpv8SKunXo02IAYAXYefHGLso6RDkDsDF55pgWIGPpT3Qk/plrQ
jkc2HoRdB7dPy0qUgtqcB3EVLOpMl375kSomzmSouDg3U7LT1MMI6QKy1ZzeMLLEfbVJ3XbaCCNp
o9/ThJ8GzXis4unPwXkASfz3MUuGBKNqxxK05+XZKd/67EMzjX6F7GiLOpDOMdXyZCBjQWyPOvnM
HrhYtDRJNLiX8izo5BxjCjXKCjX/oKgghmCZo3aYLKaFBOy06G5VzAdngvBHZht3rV23Z94KdjTb
jj0IULgFXapP9yPoX3cTODieW2HyYJQmDZjSUW2HhGdIkjYPSiifvI6t5R0KNkw+qSq4gEp+ky37
2XcFPwyj1+003RVhUrlJUHtWFeoWeI+kQmkXxU8XfKikCAzkYr5BhjONW+UXRe36jei3GDhXmJlm
jB8YHQG+R9Vi+d7JLBGJkTvFGQA8wL0ESw9SMdBrMxtw3TFWw5ORle6u6vQ33mcCzOX2WU95Hs6i
v75RFNoJuJw0FIX7Uac0C80u4aGGmdD7PulenbzcKuiskGxc/uZF1mYQ0ViGsIoz0D6HotM+e216
H1fGZ09j+9rsg6JWvkfHI3AyDzwuIbOxFfOuuYn3y7Y8XV6cNVARKc769KZpdyZEzf/8ziMpAUEj
8q1rbK7tuaKVCI3OZVWE1vQoxXNn/fmMGv70OyOLhSw75bpAiRRnMXzl3QlsXLuueqBpuQe6aOOD
VjAhl8YWS+Z6QiceuBbPVH1ttHvQ8QSZ9qkY5zjptfQ+6Fa5b+ivHjTEGEDiyf72gq7uGCDZ8Lmg
YcT00+V7ME2lSzvXxvvmvGb9m+dsJChrfg+dC3RQMXWM/vDCKXhpnoDDBH9fuh/66T4G+xwvP0E7
Y+zFxlKu+R8A50EQjcgd9FOLlaQdMQuawf84c9m2TMJRf0mGu0b9KNujsL5uLNxKYwFTTiB6BE8p
5gWXL2k1sQzgWWxcHre9bw+S9AGHptoRvw16FiMABKmFqZOpKNL9aLpNiFBxgBj9aGOKQcuPnuYa
PigJ2N4dRHpnQ6Rxn1luHgCWngdaKmkK9ihbPldVq14NG16Oc895aqBm8Kw31QtGTDKw5bTfLZV3
LyJnzkthQ+YFafV4Gg3mBMxqigq8vm4Zdok3/KgZb4NCr+KDsmMIn7d96ddyKl4EGZo/h44gBsBM
MrRMEJaiSnZ5tNCDtluiddUZpgJM8KritfFeY1pu7Pv1EcbZBbQHA2fYC/AQXtopGfxXaefsTPNf
iRC+l/xxJn9pYHGGR0fZtZcU7KzYZ1v+6us60LeAhStDwbMRUDlgIhjwqCWyQXGVSq3SUgQAPTIT
NKSyY2U/8uLUxa8CaWkLrVnv6/+QdqW9kSLL9hchJVsCX6E222Ubu7rb7f6CervsyZJkAvnr38F6
704VhQp53lzN6EqWKsgtMjLixDki+SvoH837y9JDInZ5y1ccwhQ1XQYIExQcAjc4rC4iyNkp6t2C
qQ7MPy99wnZNR/wcKhGu/VNYW+G8UBIW1evtkzS50yuLqDqiKAgqWGRtL9dPVEZk8d6ERXLvKtRd
fNmDDOr7p62g2mgR/A+dQ2hSvLRCrIjkeHcgRuxNoLkfvOzk9IdSNCuB/rUXgubpmZ1Z6K2bmivZ
pPBWaD+Qngk078Xwqg31UgQ8P4xqhV3n2r9emps9Ygw3Hgwvhjlifi+zMEr2Y/kOJtjMHFeO2XUk
PPUW471OgUe5xjPrXZtqjA3AGsd0J3L7FVS3B61aY2O8HhDMoDKMbmagteHGL9epzmyiVN7pkNVg
h6js9lpb/9HB99yDbK/hYmW7L44K3I+orwM0fPWwVfUwliO0ncJSk/d2GvkuIz4hv29vvutNgfc3
2GDQOw0HdXW4bbMBsUaCw9MmwwPA/q/caQvcDOp3H9kPTKmTm6zdvNfHCjbBMT2t1QRAn234JJEe
egsKEpKyTnyVl5CSdv6YTX9ozXzt+XLtg2Fsol9EFgJUGvPTBSWnMR5bQUI2fIvK9xIosNszuLRO
5wZmx6pKdbdWKQy4476f9Ms18IGvCfktG0F0CSomZNnnYsGGm5WKdh4JR4ttGtUFSnu1+OZfjAT1
AghaIHN7hSuxHaMxwdBLwiRNqQ+KP7oHagCNsWC5WNnci6syRV/AjEKhZt7CgZqFEavGxbYj9SnJ
qpOtF2u3/Ify2aX7xtIDjIesEIAWV+UPk/R9DopPjIdmMQhU4OQScmwa/lUDh4WjKyuIW/4XTRa1
nyTpQdLqgIqJz1GPo029vT27S0OesMxACsDVYxEv3QcYOB0pIlsPMzMpD+5gl5umdta4kBbeWhOB
O1whUh2oyMxzD4lmZ3FipiRMoWaunxjN9wlgucaTkVbHCQBhd9FGFkNQqWfZr5Shl1wkIEmQHgZT
CjhfZi4SyeeqLnSlwnyAKI2PanUb2Fouvg1wzztpEHZnm6NcuWmW/AloZfWpjYuAR26WbmHINnOh
4wT2DOwLaANQjzZHzFt1trhHiC9WaLSW7IGLgeDVAGwkYt7LlUxHUCm2MSch1+m+7NwDZ3cF3WXR
4fM75tyOcWlnREOaXY3NNK7ou8rbA/iVv902sbRgAJHiaFsTQ8E8tmvyiCpPHxUgkNXeTrJHm0Tg
TZbDY2HYD+iMzlfu6sW5OzM4/f0s/1ckepa4BAYZ/27LexC4b+rxi7Q+XyiGo0KqDyXWCRw77zJO
6zSNbTXtib4O0LNYo0M7y3/dnr0Fr3xuZM48BJRf62QJjFS9PqB929rWpSPQK7YGo1w2NKk8OgAy
AQR3OWsZHaK8nC4xrztw7U/UPbT9l9tjWVgYhE+gUUEYBb7i+aaudMjhaJqh0Dz02PLvoGrJExto
wtfbZhZGAoDmlOIDnG/yhpcj4VCZGDm1VGhCpDAt+8duiLZNuyZav2QG+me4xj7k0OcMWlTz8jhx
M7wJ6mSntTIswSIL6PzKCV00A6dDQXGFeZt37o29g4S26DFp0tiPmtzldfcdROkr0Iolp04t9N4C
+QAGE2RELmcN7Dl5S1mMU+N5kR8Z2hiYRXqHF/Yu52bng5/wwGL9jtbqyNrqd2t43BdZfLq9eAve
Ap+B1UPhCL2Xc0c70GREOiVTYQGusL5InjS7/CYy+mZGCd5g4/fb5haAOuipB1U4rnEwWFzxX0mA
kyOAv1Vo95mxU7We/RGtJw8pqn6bpBnkdvRUEUBZtfjeCrQTVpHVoyjjoEnq9qcsnQ5E/qiXw6GA
kHW2ADFYgok2fclEk9qCpGaMPHRF5IGThbctLWAPMGhzajsDNGRq2blc69FGGZgXtgoNWonHJM7f
cm2APojKRbIvKHBR0JSl96S1eNChWXcjNGdNhWkhVkHpAsEZsJOgAJ731kGBvXZKoatw4MnWdOuX
zlzTXVqc0TMT0yecXQSszxjjJsSvEVz6dHi0PG3Txjl4pNcSmQtPnAn7jkYhwGAmEqBLS16GqEsa
6RjqRY0U2I+0INtGP5VxjOboV12+3F7ABXNYQCwcmpMBfZjDalFNQ2s26xBzNXzfGi0aeOXGc78Y
tgTjSBNII97ctriwWgilgQTXJwoKBFWXA8xlDQUGG7yRTP3JkTZIzbW886KFiWER0SteinMgkc5A
e+iyyglV8c61v179+YhqEuj47+/PNkPdCJ0mHgPRsiuDnmw5eFoge1uPn0aM4EE9KWICDqVPCJjL
mWoiYTDLBY0n6dy3pDQOTiR+3l6MhSvhwsRst2WjQSC9qIGrznPeG5nvYiZH1GWGw6ftwBmBMQP/
osQ4zylTtEYzLm1ssxrZ3awJkvZoyi+fNQJyXqBJKWrRcL9zt6cohIlALK+HHHBPpKi2lZHv44Su
LMv1vQIzoEaCZCqgasArXi6Li2Rw1epoJx4HyDtpO+q8lPqxy/cG+Xp7QNde59LSbKMlHSV51cKS
Npy85r400NeavlTF53Ntl3ZmTrymmVZWhWeEOu0Dy3wWTeHXHTpTGJQnIK+x/fywEO5M7g0IvCtY
h+sB0FOAzDp0nBgiHgkEpR6lo/uGWgnfrh0BqiX/GJrjFquxLlwyGYpcYzuIHy3SsLeHsrQXkE6Z
2m8nHsp5qNMDMIRuKvS01JBzUlae+UbW/6q7fJfK/Jeh+u+37S2MaMI9fMBUTLTUzG52rQF1j9CH
IXR6509ByzvhrJEhXLuEiQgBkTue/7jZ5yYia+S6MCukoOJfbsKQbd3IfH97GAthAzhM8NwHEcwU
9s5dW1GYUSEkHlZ1/Tja4y5HFYUwCv3qu1g8xtV9Icu7uvq0456YU8Cnh84c8HO6s32OaqibDAZe
DTz3gkTJ331jbQmzfqCdcCUwWppFsPSh5QhpsGtGCcjglDoRFWJt78Dk315/0pJvtydxYS9ghf4x
MXmPs5gkA5UXkhUNwuxO2+T9+Mh5vlKxWTSBVBTyn6gnXJGeN1qpN7mWIqTNJDR3q+7JIP2KjesI
BIsCkh7oI+C5gE13OQyA7Uw1cAxD6z1Q+hbPZeMGtJQ/CvROgV9G+ilvVhzD9JuXuTbQYSKpZbko
lBhQjb20WaNUbLS21oVQNId8JsQ6Mr3yWTc+NZnx5MYN9XPd8kG2sVLGXZhQNN4gVMaLEh2+V8XO
IWmrRDAB1weMYQLetbXE3cIzBGMzUVJFpwiC8nk0XBENSS0tEaEJTJ6odoTTR6Id2g59Wuqgd8kG
JPr72FU7b1ir5S5NKxwhRcIQb7853nk0gfH0nEKEigK/MmE7i+bzbxssGwYIwjwwLlzRjkNdGrrd
Od7ITenuOuxKXdA7M3Y3qljZJAu+HQUuvKJAsIuC/vz9GAOm2pclk2HPXydhh7z+GWuI/qN4l9bv
t8/ygrsAjQUykchnT3DxmV+3rJJarMOiGYlzoENXBWVW/QFvx4rjXbKDJjoAcnDgJk3Ly43f52kp
GeciFGMRDnH6EjXtq+Ou1biWzheY9A0bpIc6nt7z4VRpofdpJELCwir7jyXfYvNOF8faDtzsh8N2
t2dvOq7z44w1QgYFET8Qj/OITDNbBiiygDhy5rME5La/S4WUwlo8tgAymYit/zE0He8zl+v1Exsh
nwyVTyYkaS02HJWKDiatvzam8EncPVt5tSuB3Qms4k8GbC8WIbg93IUECz4D7DyT1N2EC5h27tln
cFK7qiPwIsxAD2TXPfYpw/ueBK1NUc7pNl1ZvhGSH7lkEHwj/JC65pfbH7E45ziEeMkBZXoV+dS9
7rWVyLBjheWXxcGVL46D5qQ1LOvH1r9aXNAE4XSA0v4qHpHgiBu0CEfD7h00XbKHahy+1JDQ5DkY
HchIN2VmbVL25nbxrwFcZ5VdOoglWdAS9zc6CjZGNTwJN35y9Hxfm8WzU+pbTtbgE0tHa+LrnUp3
aHWe32OCxUjGpJiQgh6q5pgDQeHma4nihfsDdANIL9nY6riUp484W3kFXs7IZvkYVnkaNAjYUUK4
va4LR3fSh8cFgoaViWD80gL6xeOaNP2AXkkzcACpHZuXbvxt2l8S8isaH9zmdNvg4pDODM7u4riu
PEhJIKRttKPGDd9dEyda8OOIktDsCiwaAr85PW9sdG7lNESGZpt915S361QHMjhg/vOKo2nZTlYe
uwtH49zgR/B7tkiWleZd2uoS+i1oMB92gH+CwuREPt/7NYV//x3YRyRwZmeocnSsFLCTu94jGd37
NgHrtdfubi/Q2nCMyx3R6r3BWK8kRIZzXxhPtP3C5PvgbG+bWTg/qOJS4FemhD4A8pdmKnDhALgr
htCCkDk3Br9Axouv3LNLmw3pb3sSRbEp6CYujVBr/N/NxoA85vlrVX0+OYAmTdRMwfa7AL1nbmdr
blL1IbVBE2OlQUxHP3deiYL8hlgZzdKUgewL8QmwcyAHmc7y2QboQYZoUfBxhEK91zkoGo8geri9
Kkvu4MzEvBkYJVE0b7uyDxVP9wA2Dh0wF0FbPRT1kdIUfWUr22Bpt50bnIUOLbN0nisYpPJnWTz0
6bFq3gt9JQ5fnjnUBUBkhcTaXKsUwnIWUyi5hxqaB0aGImIydbWutTQuzh5KvHhjABt61a1Q1inE
PuK2D5uW9A+5lM2jB3qVAFST7MEZQNRQCiIPDh+9Q5KP9oojWhol4gTIdkNMDwDLaa7P9gevgAtC
CYaEevU+QuBW904eSpi3d8jSW36iKwB3wYT+uWLCcaN+jGoldLxDD7Hd+GBBZeI4Fr9HKN1V9Kfl
Mt9J15K8C89GnDGkJRGbLxD9NpY1CNcE4Ejo72Dg2dbQRa2NB49tolYPJkDm7WEuzSXa7gm4hfDf
q5dbZSYjLQxFwg4A0ACOpHgaqCWfVa1pKzP68U6ahTwTEgQtLoBnAzw4fcv5ummoMpEBKRhXjjvO
n1Pygqf+rgKlsQ2OUl0FaIHxzZ77LVpuNLJzyD3VwCa2ZWDpsfRfdQ9V7N9EoMyf3zXNmgakvrSv
0WGE+ZgUPK/emG7tjaw1gSlQ1j7qnKCK9GcTRF2Ih4GOP1rpnvINqqoA6P60rbu8ecmjIrAGeHTz
BQpltEk2dbHGtr4gLuuBmw7HGS/gBSZe7rAodwtCpvDcKo9e6vrojida/1JWvzSWvaARr0H7Xukc
B1CXVL9UUqKaI/1atfvI9O4FuMu0Nt662XMvsheX60HM+xXfs7y8mL4pgYymqfljj+cskkzH8jbo
cncTf1RPpHtVTbPTEbXWLh5/0dYb/lPaO4sdS/O+ZmEygLu4YGATbLdtQQPbGQAAj3ylYVTZy6f3
OspPiP+mlAwKKNMterb/otbtwcHnotrFoeU3VkZ8jJnZbCkb13LBC8cYDxlgDJAZQMpi/pTJYqnZ
LceS1Rqvjzkvx92QyfHeHiUPQFzEv7i5qF9bzdPubg9y0fIHwh3PbaRupz1+NkjbyG09Q0ks7F1j
IyiBjsITH59YG+96wE1Vu3Kqry62qbkKXEzYmeiVx+a/tDcqzepJriPnVNloNxV54qPwJgJbRekB
gPu1Lt0rhzWzN3f+YM/ivdd3YT/xKqPtz2ckeSzwMF4Z2FV8PRmasml4COL4zfHphWsAZ9oPItQb
SQNOY/cBiWvTd7X0qyHRvg8o8VoNZmFwJp6eEOrBQwhzOls8Ts0CZAGqDR2VQH27KV5ZrfTA9CL9
++1tsrBsE30WpFAQlkITeRaWuiVF9S1lsBTRn4zTZzTx3kV9sZWFWCOJXRiVBXgGCmS4mFGPnY2K
pUp34sZuwtJ6qQS6q++I8+X2cFZMzN8mQDQ5IFKCCV2753HsN/pTv4Y4W7QBYk3weCJnjGvscqeX
SJ0maRPVIU/BCyntUuJ2LoqnMlLO5/cectNAtqHzFLM2X50yqvFYpVkberK0S7/q9AHs9Y2Bxm7E
jFWXFAcqVLpSR7hOwHy4xakfA+lj70qGFIznIjXjugW05L4bwzp6qJ1nR//Kq2cLubXue54+R81d
ucZ2ZGHmLgKDya6BsAAQMezG+RtJiaIfNaNqQ3QK5neZ5qgAlBraSqhzHdHZOhooPkRmccKuOoAa
pxyGnqoqjEX3pdCNN2noAVioN1GRb1BdAaGtqDd6Y4+Bl5CVF8f17jE+OIyR4wU6AAfvcvfokXTy
gfQl1KPkJicxUK/E78TKxrmeyQsr83NgmWUFHgKoQ3mMfO3xqo3UWqf89KGXi3VpYnYMEpui7aPX
y5CW4J9/FaC8Bz55b4lHEf+ok9D5dEEISwVQAsJTvAVBCDdLg7ZZZVFTy8tw0Det4fgqWXvPXLv6
SwvTrJ7dmS3KXUZXlWUIN7YbCmyKMjnUmbPXaXTsKnclDllYJHAXTn0MqLIj5p353iQVFIJUYxni
p/3ezINcX0ulTnMyWyRAjxHrQJwHzU/zy4tEldtnw1CGRR49DF76PVblMbLFJi/Jg9ah65oWe0sX
94mubXU1BEMDtSrarYz0KhjB0p1/xmxiTYdxr4IeYahsmQdpOjzH1bjlVbd30PgCZMPftFXvt6+C
61apD6M2rjcHDE9XyOAqsbircVmCbhdylF5xSHh6RNPfrjWyBxB+bm0JBtVk9HXQPplcBfmQIZOc
gcKCBKTNtw3wbCu+Z+H066BlAs0TeFXRzDQ7/UJ4nCqDFCEEj32rCdFUt4EK8oqVhaMJKxP/D1jI
QCs421idU2n96DhFyNLj6KKb8jnJXhMGpuE297v+tf20dvg01QiOwCE44dTmBRGAbDRVyqwMW/bs
SA5K1R24Svw0ecSZ8nlN8OzID7fXd3EqcW4IWnyBz5vDPTWtUjLr4A7M5iCK7aiD6TNaecus2Jgj
LOKqEGVHMa5kUrWHWOqY/kjVGg/IghUUZCcpW0AtptfdpdtxFRIstHRYGLO3oXnLy6+58fXTk3Vh
YvqEM8/WTfy2pIWJxDiCxv5g2T+1TKx4m+tYEqDMs3HMQvJKGpmOFiYWdvpbR8q9WYJUOhmDOF/p
bPhw9TO3dmFp8jdnw7FSaqqc2SykSgR5/scpSh+6KH6U7KBpuXWKX06DRzqzArdv9owWPi33rI8C
VT2D8zcocOeTIymVT7Vjo0AVWb2DRDHopeN7Xn4Yc6g6Go0/8L8FuzPKnZF2X8AisVPeFm21vmf8
HSG+xPK3go9opGV4O24aR9/EYA+DQNjetf8Q+S0H9U+evY7k14D3SVcZqGl89ZJHoq/dXAtXCY4C
zuBUBkBtY7a+qRyMqChZPVUZqFFtuZ2tHLdlC1O3nYEY/qqEW9lQNqJ2XoeGPkB5Cig6b3t7jy5c
EtOz/L8WZmMg1BaDZcACWAIf8Ozy42iP69Gn9U7T+q0nfv0Le+gFhroDHiTQn7rcRHpOCo0YRgX0
RxnUcQH69JDQXd1HG0N7iD8NDAVbNlw/8EDI/kPTdhYv2XiYWF0fVeGgzAeLvxflGuv54hIh7Y+O
MZDWA7B1OaBuJB34PCpsAvu7Vfyq8tfbE7Zwvm10u02PEfCIXeVbzUIoKIgbWCD0vFXiNTW+FQ2S
SWsd+mt2ZgsD4b0szSO9DiO93KaO2DfiIXLR0L7mRjAfMy+C8YCIHsuB2/hDkerMi+hlanpxhfGA
cnxXl2oDLsM7yd2V23jat7fMzPY1U3XppiDXCrVo79ZQBGObLlP/wgjGMEWSuAqxBy7XfuoDI9zy
6tBl7UZ6aN/vun2bpbvbW2Ca+vlYUJFHo6AB2TFQ0VyaAalk5Fp52oQRrf1cPLsJaAbv2xHkzGtP
+aVdYMMK+gWRPbvqnXNoZOaRXTTh6ELc1wDzI0MRI5PeHcgiVuLTpZODHhgEyjZYGq4g9iPNGmnF
eRO63VcC/26b/2Lezg1MH3C21VQCUTgVZQ0w/NrGlQ969m5Bl6f5W5v7z6+QjS7lCX86NYfMNkIT
ybGMx6QJYxNJ9K4nh7SINq1WQUPNevBU8uW2vcVlciA3gpQf4pd5tlejSUEqyRrIN/1m5LdOKrxm
f+nx79tmri4HNChN0geGjiQqYNazQ9R0gDLZoIkNle4eHab7EDLjUXHqI7FPCu0hM92VaEb/iO4u
NjtsIiZDQgKMwagGzOKywhWjqjG+0MjQMKm3VA8qDubOijrlvpEx3WoFi4NEROwuGh3QF41t9eaW
kXzosx40PkJ595B1S3dWGauNRNgSsBydIqZXZDvwI3bAcEj81ZMBHZizsXjxlsc9FIcSqqH5wpVQ
G9VMCGRkxknWTrzlindoBm77Lbr0mvuCZioYOl36Yhh1sHVI6qsuYUekY7WtkabiqctK573AVbfN
oOo5dp0RJNiAdb7joA/hbue3xakajnqfv7aVc/eWbFVC71ynCYpX7U4r+heqGXepNIotdN7VtlYS
0A+d1L4D/FggDLsMUlIXvoIn2eQJvtfLCPjKDKcORMtfST38zWQr/KjkTZDVI/ENA4/rpKy4j54t
c5+huT6Qqv9qalq30RoToBeP1zsulcDIYiNIu9YOKmLzOwvMRTlTdJdqykVXKYcSlIj6gOjxX6cr
hk0zsmKrVR3z69LUUIFMIr9Lo3anSXC6GwP+YAst2/BkrPzRbE2/rkGvNlCgfCri/QV3E/ObcrR2
6IqDipZrJXd9hiCkjSNrY+am4aN1Aeq2hT7u675od8QaEz8xUiMY7CQNiIQqh9akNkgCVHGohYp8
08YIM4oIMKdFsWH45O+2Yyf3opQQ8RSe2EGkT3sG3AyvjMhVwDelWeJrKR323OvaLRmofPB4UuOI
UdPPMmUdsrHlW+QogZKpiiwNeWP+HgebvKNM3901GSR/kh4alwNeiyvh4DVWDIcDDhMZEVRFr3N1
soEGkzHQPHTG5s7tHgzUFeJjWqUBKEdIxXa8/W63X/vsWIoHOqwlYa889oQkNAEMAAoP8hLzwgrS
GmyQ3CjDyAmFmfoSTeS3Pc6VY7u08MH9deayB7fqis5EziI27hPwazZJ4qfE3FQQvrpt6SpAmFma
uWw+mnIwU4wl0RSaOujWsis8UdbAVYsDQiMZGMOR0r0SdiV4yuZajKxABmCDUf1sh9eK/BFrTaWL
K4MyJZy1SycEz+VVZ0Ux5wq88aGITxl7wthXFuaDW2bml4E9QaAzIc8nlP2lBYWGuEhCIiVMeHu0
h8aHVvhLLd+5TY+2bftZpb3U1Hxwsqfa2YPKdd9F3evY7AmBXhlqGwj8/JJmcD7RY9l6m4yD3g7P
R5ZAaLpOfTXmmx4sBaAc9d3hXZR/ep34vTUECjccu69lvBVu4YPjL86f4t7GHVv4VvQlRi06ap6N
xPYtvk9BHlpb9qs+8JXTdxWGYdYmcQxgO9AN5M5xPmwskC/LBhby+o/ZdQFQr9tI/YrRBLoq7be0
O89tzdbT6eIGXqlHdkIcDUH8Ed54zNbWFEt2taRnA5pd74lmQW2qghFuvznFiTsrycClTXk+iOls
nB1m0ukpblr8Pvo5fZH+9IYvnz/D5wZmgXHBBtqKEXtSOFFQdzWqkWTDtV+3rVwreV4u/Ady4Wwc
jVcKEAMAdpy1xNrmlgaeYBwHKGW65talXPrID0AH0CEl0pmaDWlZXNQV4MNb4KJ/Nnn5W0/c7yCD
XlvBxW0y0UwAmQB2xTn0v7Rqt3Y8TEAcPanypTbfW+Oz2bhp8HBdSDaCJ+4qSi8rlQgLDFvgD0Bi
Kap9y+t8vVqDiC7uFRAV4FbBMxpF+8u90jWWyB0tY2HqJtt6uDMpWwktjSVXjEzHf00Ylya4iPEU
ESkL8ayhG97S8c7lluW3BipBoI5O9iZo0HqmZUGn6v4xp0N5sMeeb4yshdTzmLm+0pMfTg4AtLLR
dNjwBCSYRQy6oBSsYGMzpFuEr3Tr9ECCDm40bpzeEr7nwq9FupP/mwN8NqJZrDxA7imFdeDhkWLu
+bPgn32sT4uPzn5kez8S+rMD5si8GHIAdsPM/tmNEHau7ohRrCzM8tL/18i8bCbBVcpRKUOdQs91
5AahNBRbcsXIdXn1YyjIlk9lCbwKZ10KLK/6ZuRaGeZR9ZCW0Sa31FaZ2WvZ6Bt7KLZQjr3PI+IE
hhq2CcV7wKq2tz3J4nEFJ/z/fcNskzum6ERUQy2raJ5pkiF1/rVHhfm2kcXp9D4655FgQcvd5TaP
YsBMRspYaEd45eA2NO1Pq5NPc3lmYubYrSI3tFy2LCQI7gfQYUbOPQ7vykAWZ+vMyiwjBV4R2dUS
A4F+YQDBtECmHmS9d7ena9ErnFmZbXFPtR0EvysGdqy33AMEw7r3qi95snIXrpiZFzWYW8KlQME8
BCvH01AZvooz3zJ+DeYKjmBl+edACex8rektjKc1I8xWiky79vv2lK0sjD1zpGkEfAavMZZWr7cy
tw8ZCOLLzF3h/Fg2AyFaoJuQoJ534JQwM1FfMiBNH5WKIV35BZ3Kt4eyvCz/2Jhm8+xqp3nfmZFq
WCgN6mfdo6Y5QVyMW6tfqzctr8s/lmbHMu1oXI8JRhOp94xob53Cm/P2YNZMTIM9G0zseO2oCZio
RtWj+Fe/dpWzEgRPx+EqZvT+GcbsGcD00SssChvQ7v0at6Hp9NvBekf2Q6ZW4GVJYPYr8PelNQKN
kYX+EQBzr1q7Iwbuj9zAjs71fVQVvpE+eWwbF2s0dst2UJVAdx6Kf/PXbe31sUeZi3AY6R4hSpTp
JaRjj3W6gkZZWqeJMef/DM3msLG0Ttg1hYcmx9bhARvXGhqXjs6ZhfkzOmoJ+isMWOic38R4M5uH
Vq5shOkj5xvh3MTsLjNSvayR5cJ+rnayRAjceEeON67Q3sGjEDTiz+c394SsR9ZzAvG4s82t8CKV
DpJ+oZRvNsSpLbbSaLr0vEOggzZTNGaiB2123Xiy08CqU1Yh00GgY+9l8jOR+UZ4vxi0Dm4PZnHy
QFYyPahB+DBPrOKp2iivomUIVfhNZMZBUYeM/RrRwKv1h9Wu7sXtAN1IIL1Qp0CX5qVjsAQE3lLb
K8MqHf0qfiUa86s1XvY1I7NdbaSup6HDFnCEsf0qJX8qRjvQIR5+e+qWHBBieLDxWmi1ueJri4wK
0iBmycJizHY5soTVH0CugHyooMheBtxm2zGPVowuuoYzo7PNlxNASIjMESTUL8lYbsZ4U4PIguv/
JiuFyw4Ul4jcgN4xL1eq9TwZyWljdPqTzZFY2KdixfssjgWMBUhGeSDsmru5weqqriaAkDG8WSPv
2Dadn5bPrvvl9kItejmAcgHERkbKmVfHSTxGaJAUZVg3+nGwxi+aO67EOotb7szEbF/3iWvjluuw
r8VraYdSHPtPg4IR6qK2D2oHLAoSYLMFARVGalUa8EzS+0Wybz3EdLq32xO1tKOB+QQHLQCSIOyb
hVNaQgrqxrhSx47cUd4Du+9tPP3baP+n6r8mzZMtsn+xn89NzkaFVKHWZegXCtO4OUpwtVIF8VFX
v2+H7Ovt0S2tEe5uVHSw39BmOo3+PCgBrZ6ESC5SFAPzC/unyU1f+zTyEqsE4BWAA9BEg2OYGXFN
PlJeYQrdqHohNb2LXfRf3R7IFZkqNBkRFcBZo60AqPt5imLQvNEz+7R7bHr92ajj3RjFX3ST7Yv8
ZxmDJTgLC2967Ov3mvbNNt9RSEl8AYq0lQ+ZNsT51Tt9CCAnyMiACRycbNOUn01pkfJKHxxXPEaN
91IS72fHIuHnaWT5Is/2IBq6GyzrUGbx3mnILzNBW4CtqFiJnef79uMzUOs0cfVCQnQOc3S51yBD
ic/QY7kDoHkvuZVsurH/OtQJMrM5kmUuuNx8U7lruI6PZ8zlHKDb0gKZMVisvEkj4XIOYnC9QIhP
tI8KlfM9CGzKe4cz6NuCd8BJo71GtW8QpHcf65HfR5n9ozXlXytu/+iD+CpjJGxTLzoRN4UOjlGS
pwgc2rsW1Yct9ENe0QhgbEA3wFADUxuQa98lNiQDhmFXOere9NQTPEXg8GhTiBSpnYHtBe2m/9P5
aAd9aFRV+Wnt/IVW4NGWeraBTFsWuHG6U7W9T1HKlDmInnkT70hG7jwDp5yIU2k4SaABSRXrIt/c
3jazg4imdCDnsWtR3KdYsXnXpS7NgY+Fw09J/azsvSdxfb3eNjELa/7XBBYD/aMLHZARSLgGmbHu
lPYbrdvabYDSqJVt+mST1iuvguXh/GNrFm6QwU2Kti27Uws8qwGepN1nJa/mw5nvsSxqBvxTdSdT
P0L3B6x1lrdfRY2vDITOfHHdGakAIqY7Jdq9521QUkd5+Pa6zK7iq4FMfz9zGANtABIHV+vJtXao
cPE1ta613585pFYMnYp4gyEMb0MUoPPqX3w/8CgeonNQX81bFLQsQVttY/JTmb0lu6z+9i9+HqUd
aByAB+uqo7YdSCZkr/OTNfhmExgrp2Jxds5+fjb7lqFMVw34eWJo2/ROE+Xu89+PHD2ajqd2oqvW
ThPXQW7yUpyUm/lhhJra7d+fRYwf2we3KzroUf697i0kIyjRoagoTui09yEw4I2BYUCsXazYWZgo
JP/R6Y7mcwDevNktrmUD2vXLbjzR+A9QGuznp4eBkjsQM6jdERD6zQ5am9ERvAzOcCLFRvY7Vd51
ai+1lUEsTNaECEVkDW1WkNXP8syVRcDo3KXjSZT7Sm3B1hFF99nKW3Vxps6MzG4/kltS70k2nhqE
OV8rtVZYWPBJF4MwLh1GKqMst2M2njJ+18cBsPJmsf8Xq3E2hNlqjHXc2dIsMYTs93Q1HjU7SEG9
dNvK2kTNzl42aKNqKFYj4YcBNVS+EgOtrfbM81ndoMfo5sBEoZsDT3n5qLyjt0ZjsTwK7NrpiQAK
7JmVypDRSJJqPAF3o6NAsQYwXPv9aZRn9wPaGfQU2I7xpCuoIR2yYsV/L2+nf75/9k6LCrc0Hb0d
T7HaRvquQXN0vbu90IsmoIwDaCmIcoDIvByC6cZlAUzYcAI1hllv+9Sn+va2icVZOjMxm6XGbIeS
A+Z3KtsncFqq5vX/9/uzWUpaM7eTHkPwRODIDc7D539/ahB3AFX1JhXPyynSeQ3wV9+Rk94/cKIF
HKysty0sxH9AhqBO7ILSANXi2SJ0tg3cQpLpJ49ve3Zws3sjvi+snRdtjWjF1tJqgBQO9x7Yokz0
FV6Opkz7EdK9sXESFgGGeEvbbHN7NEtn+9zCbL3B3CEjwP+MU99v4qdsN0DBamVJpo88e8VMNysO
lwn8MIA1EHmbLUkPlhBFK0s/kXIDCAPLD1l8uD2KpXkCIyaZ+Jf+h7TrWnJbV7ZfxCrm8EpRYYKD
SI3H9gvKYZs5k2D4+rsw59xjEWIJxdlP86AaNIEGGo0Oa7GmY26dLEL0cTaiOShVyc3TwgW0wjsk
YDu9MY2glfTm2paqaEadQICeZjfqEvf39vEROWCd2bhRkQhYajom7FXTVVOAkj6ioYxx/+/G51ao
y6Y5qR24HVp47GSUEwr20YoGAKgmAzce71RAFXPrk2Tt3BtKT4MB5ZC5G82C72ffx20itKzLuBiQ
3GPoacv1kbUJfad6PQZx7oEAtNV9RQvuL5FIBHcUmiZOrbCHCLD3xQAyUJDuFZxnkQjO+qHYFlRP
M0Ro0mGKn8bWVSqBiDVFsPIt5HdgOPCOWC5UlM/l5EBKoB8T2bOl7ecAvuX/hufrGCLVKipZw/DD
F1v/2KXbL9HF8JzPp5tdPpIewxvdPpGeCmtXDAJbsWLxFiLU5QLJZUhlGa/eIPzSdO5cIguGdqt3
HIfrZeJs3gwGO1TUNmPQW6j3A7tz8s/9zSpQM480EitRSy12HvTxu/QzK/68Y3hLge1G7InxKS8X
KQLHqd2W4xAgiZL1rZuQdzitqK/9K4FN8ModU3V0kbcFJMTVTn3Q0v17JsCuaES22VNrOXw+qcCp
itohqOZ6J8f5TvQeZUf1xiAB2/e/AizunNV2Rm0d5fKBbX3MQE6hUQ8d0J40uqUtID5a0TV8PYA9
g2uAsRRyhyJGDNIZZaUKCtWdfpcCsycanVOE0YyA6hgxetXvevit77AYi69nNvFK0VLb1vlcY/x6
3nW5G4oe1Cs2FUQlIOyAVYIyeB+JRDntqELALWZ/i+tnFWh+6c/NmwkigFCKXDDwynkCoAzBfXB8
ZlWQPUsz6qi229TF8Jx+ZSvR4mnKq0CeXEq/0l700l1TMY4AMlS4DxjJylIF/SAruiRpZTDpH532
M2lMwaWzchhQqI9kG1IfQBvlW4OKqdWokalNEJfl0xgnhy5p3dSo3LC192olAoJaMeGAMMPRs9AV
jvPAXaN4aKEHLRqbgNq+VJIdMPi9Xg6sbbU5zHEFjgY8PgY/xCCdlsuWxVIVVuCvDeI/IbpOfmki
vawsG1LjaKplWC9IXHN6yQcbQLB1Xgdpg872+NCDeLU5tqVrma/3d/DKIWG42YDgZXTiKt/SDrgC
axxIWAfGGNhI7hC3N473RaxsMnQAwP9D5TiadHhMRbRqmelsqVWg2x6xj8JeBsH4fGg/7lQcEfSI
Bpn9Qde8dvzn/vevbKrr73e4UxhRII+aoQ6ewo6931XbS9PnnAocHJEU7l4KI1oOYaxBCtL40YOu
eqTbEVFCV7RW7Pcrm4uIUP2fuVQRGraR3xFYLNEsuJMRS2arlxpmMbePMd1L9WMoubNo04pmwR0P
Qkgn1zKkWOExz3Zq5d3X+Orx+7tj+W6Ppq1mk+YYPwVdj/ysSn4sH5IEzI2Co3F/uRDd59RRKoQk
Ba7AMt9Hxa5rn9Nvnehtsb5aCH28MdPfNp1HplMPtVMFaEgDkrYw/by+Wv8b3+QmUUTaYBoNgc71
L3P0BBS+IjqV4VMnIlVZtVWYxn8nwrs7jkWavqdmFVDVS4GKGbto07uv+XWF/BXB5np1Pqw2pBkI
qaqgVY4gV5Odl4Ls043Uvm/3BxrJEMtEWwEIV7n9CxxogLCgyj7QUf8Wn5O+3wl2MHMyOScUUZW/
Erh52MRQkzyETTSaB6c/gdncqC6pdKijfag8TaJK+dUtdiWOS0dqtHF60xpwYEx3qlwq0rxofM6n
rjJAaMeo0gjq9PjaTYJTKFgs3otDMC2VJwWLFSmebroN6kL+AXupVT6Hu/dE7q41o3G3SWbFFDUF
mIqhRu4I0tvofH8Lr56Sv7rQuIukzhS9NfupCqTsgH44Q/400of7IgTq4AN3Kej/oqTHgpXN5Po0
GQVe4/r4ugaSGPQLANpxeQqNsXTA28xukeY0JZ/R7Pae7/87PndLUSVv+6LE+JNxMOKHXISBta6C
v+Nzp89y8OizU/b94T4xAAbjhhsRHv5rQoDfg25EhgvILVFhKdFgAawvaMOvZrmTzKc0PdxfpfVZ
/BXBWampLtDK8eYaOi5AN4Yc1ZnvUDTQBg0GaojSU76Tf7TysuqTEYcB/JHjUbYEZRJr5vx6fG25
kWqAB4yxTavANA5F4ZL0oFr7vHm9v1BMnbyxvZbC6QKcVFGq9LB+qvRaT8ckRybsECveLKKBZWb0
niBOI5bVG3nZQRAQd6N0R9JHNOuoozfIn20RfJNo6bg9rIwhApK0rQLUAk0xUj6nefyQju94SV0v
HXdxFL3calOGDdACCweQaBNeOO+40lF+91YmhRw+/zwoexKOCjO4zUN4klF+h84jQZfgmr26FsHZ
dKmYZhV0mVVg50el+2jr77BX1+Nz23geu7FPIoxvBdrsKt/ub1/R13Pbt0cuHPE2XBh5CZDpfSGy
5mt25PrruV1rRGafAH27CsLyc55+kWNfEsFni6bAbdYYyHNFM2EbjdMh1HZD8O9WiHM/yhZlZVaI
LdSjIb9D0VojELB+2P5/jyI4v7RTYVX1WsjubFU5jzr4bQ9j9ElJvvybaSDltpRCcF/MZQ4pAC+w
tJO2kV3z7U76q2jgyi3HV8wY0BQV3AK1Rnr1AXwG7/h+TWMU1azRn7/zZrsbOjrCJOWjp8zotXiP
pWC97agMZygTN25BAkyWCeZVyXdJ42bmEQiVACO5P4vV4wBDBKZWpPUQeFuuEjAps5jMOA6yA4fT
nclrs7Eg+D+KuBLBKTq3KMkQYcc98WvO3e6f+xNYPWxXo3NqJozzepwQD+lCvwapuuAsiIbXluvT
SI1eqwWcJ8k6FtpJ6ICvnrWrz+fMHek0tYktHObCPNqH8ttZEz24RRrm9lFY0bw2WUDKyHZT8hFx
nFJkMNYXCWj3oAIDABL/ZJGnDuFoA5NATCoddqnoHbw6BYOFBBkVJ8LnSyVoQ1dnLa3gIRMU5h/M
9uv0jhIG1KyjBooR/7LOo6WIIiFdYdAhR6xWOTkA4tdbwUZdm8S1BG6jlmTOR6eneTBrf8Lyo14/
aLIIYPxGESgMRIQWGHWGhmqMN/SEq4ABmHVqQwIK4kuXohn+1S7arUaJE8DdnmqeqIqUlNWLmhA3
HR4xhcM4ABNy87lD4SF6w0HiCaxAhII5lYPFwaJlNJQv2lw8AMAo7WWBN76yVkC0QkoBvhiyJnwj
li3ZYZSQqHopJIASoftXZFpvjjbaI8G5jbJDNEMgKcaZji6lXYmKj/LFwAUqn11PibdeoZCAA8da
yVDNgLfpctNKfVpIDnGSl8h4mLyyfNhoWpGrAjwkChlQpoRaUM6Pac28n82wLV8mNEUCliGMBbvp
VgWgrkEXB25RG8kFPuEzDnHVNZVVveSmC56eWpRzu9UAkPOAx4sCAxvngW8YkqIiQR9P17+AFFOu
DmZzAkOJLWJ0v50FSAlZTB6nTnZkPuJowDTNDakBftN0hufslabVva2aWIrgFG3LkTQoKKm7GJGf
j4EITUc0A840ESmd6i7E8NVzoudulopQn1cEgKLIAS8GQow62DiWG1UvwBEwdrV9IbTeTx/DVt9v
XqCFAM4ugY60pyBisi8zUIlaO3RHQXvb7VbCCbuaAXcWGg3FiGaKGYxl6yGg5f5ycrTszeVmTTNj
gQIrYJgCToeHDJjGoZzQj5i/qMc6Gj1d3lwBZSPCi0QhXEogJOJCXapCAyP83AxO+oJqCtc+UVkU
Rbm5594EwJnEwwGtYDwplWkQkmq9lL4Y2SekiRPle9wH97V9qwwG7oqbzjRZEo+3e0WrlHlq0/Sl
mDrPAC6evuuAVOOIurtut+1SDncuEoVkkxNCDjEct/oRJ457fyIiAZwybBD8Ve0EAdVI9tOo75R4
azAAPQJgBYBxAosWbiHuYKRhrU0KNYcLCnH7svbsWVSKe6NvSACGMLYLs7HoA1tuqNx2ytHOhvGi
914XeqG1H5rjxmVaiuABO+AMJIWZQIRy0IxPjqia62Y7ccNz1jXpiBXaA4YnymP/Bzhcrl09lqI0
3o2umRSYPlzZsgUwfs6CZEYKxLUJUuJHSc7cAeVK91dpbRrMU8KjFybkpg5gBHRPG2szvUxnaj5Q
8kKm1z7avJ9UFFrBr0EDKZLnfLC9npVGjupJDYxXENvJIkTi20VaDs9+v3Jg50HRh6zC8Now7hv5
GHX15r0ECShl0GRUXKHymlMDyhjqvoxUNYhbl1q7dPa2agHlN1ABrBNiDjcIGajaI2EFrySY8n1X
n7Kntj6hkfC+kJVlQgyR8U2hUgaAUPwkurkonEIzgjKOdo16HuvP9wXc7iV8va4i+AAPDeVKXCR0
bqxmrElkBm10Hujslt8bhNsr43JfzMo8cEGwPiAdherKG9DhlboNbbasMpOMgDoHVdppglmIhudm
kapOjdcKhm/lsyF3bjpvjQEB/wI4CiyFhi6pG4aNpnbiRibECMymdH9baS440re2FcWHCMowtlEQ
PfJ6Th0CZKc+M4N0fGligsI3xXOs7UcaHIts14IkjWlieeacfE4rqRzNALitrgPgzfD3Zi2jFRxO
OOIcDDSEqelKy5NagCZzqK1AVw595Omi9qUVNeP1gNWXAQ6A4jHuBipUedCiobKCHOlxPO73yX7r
BNAHBxwaJLcg5IZpw+ydOhvRZBFoxGuLXZ0JoN1uJ7AY/+Z+I7B4GbjAA1l56v7JysP9z789zJrD
oojsHANBgS/aL5yhtTpTIcGQxy44XT46Y/vRot8tffN2XQridpLe2BE1VQhKwn35KI17EQzZ2kxA
XaWpKuMLvymvH9GSTcM6Cy+6U+wAIW7qLyF1lVbEwL6iEDDU4PFo4mEKAkfOvnYoS1ISvQovs74r
yFOkCxzY9fEZlSVI9QAfzC1UVo1q3fZdeMGTOqWnRFQ8fjs+colw8MG8iPMAX3x54pw8caTCUeyg
85CZ60R6Xh3eZpgorJwSfJzL4bswrmqqxk4QFvbB7JyDwCKx/19kFvEswdX5v/HZNrgyGCZoh9oC
QPvBNKMJ2CP9B3m75V6K4DRsTFmuKSlEqOZB6txK3Ro7wRSAi4PQEmrTgTGoLqcwxmnWjFMqBXbr
I/rgFLHgrK3oAFFKNJugE5uBtHNOK7Go5VSSQQL7S4JWTTna3KGBElwFDgCKifHyBZ7+cgYM99Ey
rI4E7WOpO4Bn3EgNCu6npQA2wystN/lYtw1pSaAk6THsrceSHozca1TPVLsT0WyBGVxbMR2luADq
AM0v6oyX8vqxLpo4h7wkO2vlsymIEKwO7+DQIWamWTetVyA3iREbrQjaW78VzgElVe/QOPggGNiS
AgIAXuNDrLS1aRckaCii1Ida3ezM6OiTlpFyYkhYNw+5WO+n3mwdI9BAoKHsgNJ+/xpaWyDQZLO4
BjCbQaOzXP8xasqhBzhN0LSe/EsW1aCsDm8yaCAdYfabaCWtut6qh9QMFNrt2vIwZJZgAitmCfYO
7XssjgU2bG4DVZUSVyhPxgLNs1dXNVpm9iBOeccqXQnhDJMu55k+UAgBIzwiWec83tqmgWN3PQvO
Ka6Swk7DEAL6CTQGgEHe/lpfCuDcMbkt6yRmy4SKcs/5YDnb3TFWh67ikCEsjbc0d/3IgPrXI2Jp
gVbOD2C/3c+V4OGwoumFBE7Tqk57wtARAiK9Ti0ImU+CrbSyWdEpq+PxALYztJxyWlbbGB0KMjGD
KnrWP+l0uy0y8EZHOy4q3BGd4bK6udmSkaqFGQzJF/uTpL1u3qN4rgEaTcVLmlnx5UmOSqUshh4a
BuKs9j2eft4fnq0ud/1bYGzE29yCz3pz84Sak2eMdj0wv5sG3Smgw65ARVo6osj9ippBQchAqB3A
WSIiupzHrDayVKezEwzha20ae72qTlm42dfTF0K4xQo1eU5CJqQwPpWHTITMynYKt1joMUEDCAPC
MoGHtZxDOjTpHPfECRjMkeX8NE2fZA/al0TZnIUFFCe0DZg/8MFoAI5cSpJNcJDAKsKlodOxgden
NNohb9Xjfe3fHg3DAtUZupjQogO/gzvdaNqMGp1M3SUyW9cfQKSyfXwdtw/cXxvZP/61CEx4Yy5p
3l0K7Xd+NKpf24dHdzSL8ZkOwqKcee3L0BrHwm4vzvjZjnZK+S/H56wrqeZSa1qMH9o762Uz/I5j
ogeerTu+H14lZ/gGZx7nkTjhyyQ/NMah3Xz3oCcaS4+3CSiI4Vwut5CTE6T7rLi50JNl5ntg5O63
rv6bfwQ3SWeU73xmQFIngjBTXl8sFdTFe5lsfqkvx+d8mE4OTaKDkwvV6+mH3I2LWiDg1vYh8Y1Y
OjAOsTxwY5YrFAFUQy5o1l7a4Vuqa7tJAqkjEgN5LQpU3p4zSGIc3gpqXZEcZb9fud9O00SDUXU4
Z/RYO24tar4Rjc+d47ilUgxqju4CXunRcuPfWzW9/Hxup46G3VvZ0HYXqQt3xvfJEBUKrnw/ct8M
2A6FIYxMdrk+5tBWNbHl7pIXkds8KIMouLcmABpAvcnbVuVLTsoCfFjz1GaXJP/a7Qv6bfMCWTgG
DgvrQcEat/6zaU9mXlXJpbe9Fm3qAjPN/n157wCB8Wp4bv3jUMLNXWJ4LzO+1w9F/y8/n7ttsrzV
iDRgfBWl5D8qOzrcX5617zcc3P0mA+JAtGep3mlS1HmW0uSSRXt9OipkP4roOlYUbGt4ooO3Ho9o
nW/M1GmZAQMxSi7yIINa56Ghl/tzuBUAHkIEJRHUQzoUbuRyDkNLUNcnGcWFpmfi6t1mL3g5PBN/
ZSGmOE1QMIXhwbRzMEbAFSuApwVD6L+bBbdRcQDbEiGy4lK7ZeLNIhhfthGXG3U5C26jziQd4A9j
+EyfXEP/Iu2n/isoPje7FYjD2IB9gx+JFlm+txgpdxRFx9l4aUoQw2XgNNuKMwaoDMSgUV+H0MVt
eq/MTMvo1bG/mDu9P2dqsFkLQOJAiB44aXCH+UdVKwEZj+byAFz/5zJ3dlFYbNcz84SReAN/CdIM
3ImOi6iZptaZLnH8GB4jZ3P4AgAKV8NzjleUjGEUUgyvmq99fjH329YHcX8VRQeo8gB2NzxuznXR
M/jxea3Nl1p5+Jwpp62jY2TAt75lSJCf5B4JvW3NAJqNBz/6Wtr7sBbUuvFnAFf8YnjO2EWogkpA
DDH42gTQmO6rqntKeYi2Bj15MZw9SuWoUUIDYqi+q0DQIyJI5u0dPz5nkOC6hk4bY/zCQSJjemoz
gX/KXwoQgJoS7E6Ux6zQGygkjWQ6DtRX6ovieLaMY3DerOlrEXyuJ9QiKW0Q4fEV1W3q3UYKZKDy
YwawROA+BYYmMj5Lm504Wl+nWk79Xj7axbOzNfTPxkcmCvFHlupBucFy/F5qlLKLI+ojyIM+rMTd
vjzIsb1VZAIfEp7pcnw1jDNbA86AnwARPXZSN/91f/2Zlbm+DjABRGjx7MPVCCJAlVugLqYt4PfH
1jeqB4mggBVkkw+4DVLpcl/QymYFSytrJoP7dQvJjIqVDCcavHux6ZLQUwSXs2h47iyACQr4SRWG
H7JXafiub63pflunq8/nbuV0imkxDBhflr8pjZ/491dn5aShfgTBLwQBEejROWuda7mGIGcODu36
oNDfoGcrexF2z4rVW8jg9lJpAL0ftLK9r0QeARtttndqEIoKHOEVRQBrBVvWRCkr0lbciUiSbnQm
FUukni1lvxmXBnoAXr/NKnyRsXL4V8Icd4Y5NmrjdweJXJxKoIe1r7dZUysi8mjC4H3USFXyWm/r
xs/ozsg8Y9jd1/Pa+IiYw5zCYsAt4i79fKCWXNO09fX4KTn1+cO/G57bRiRpjVJrMfxkXIz8tRYk
Ile+npXss/AaEi6we0trNOWx1MWS3PqN5tnJPrQEr33B+HwAsm6lIo4Ixh9STyfuIDCmKwcAiQqk
gVGIDixiPk6r2WMW55VU+Ol46tOHsAIx0HkSoX+vTIKlQxioDt4iFl9IP9tFFQ5gn/Gr+FmxD6mo
OnnFVCzG53RcUwn+cInxk/qsOh/q5KOdChZKNAVOz1oN9mgthggZHNKfzMa7v0tv7xzgQeM2Q40+
TN4NXw44K9WoM7XRj3VX1b8hdCqr+zD6Of++L+d2GpCDqw12QtPYs3C5Xbs5zi0DyM1+mZzifdps
dlLR3g3EWxTUA1wKDtJy+FatY5A0trM/9n+iU7O1TAj4EyhbVGDigNCEvcSZipEaNJVDh/otcAi0
12Jzyvw/AtAZg4w8vPgbS00pymSNbPCH9rdq/d7IncgIkaBjLA2qbVFMxQ/fAAM1r6UJPnxIdukR
ffICW3p7ECCAEc2DawGxF43bpYOVhsj616NvpIYbNr4tByTfWpKMWQCWlmW/AFsFi8flRDLULyYW
uLv9Dghl4FvoBM/YW5sEWCeGXI6DwGA4uT069xnY6o3c9I3nVv5iV9k+dcq9obzePwpvCI9LPw9y
QIWBICq8DNw9y806E510UR1bfhP5yi+0Qkv6oflDp99o9TmFpeDhsHLyII31ESGnd5tUGIoIr88J
0voITeN+CVbS+/NZEYDJIDCPgKSFuDan+zl07FIei87PFNP9ALaPd42PcBWiYaCY5e9pCvyPJoq6
zke5yU7dA91GsHmZceD0wdK1iLiBNR2dq5ybNJayFaPMuvPNCFzT8acu/tSWT/YLqEFSEQrr6mJd
yeL2WJFLkdMTyJJKvLHinVRvLTbAKUE/CMoY0M0CRF8eEm1sshwuX4Nn0I/OPIbWcbu24U7CnDgo
aURHyHLzhkMXSWGSMs/V7a292W72a/D5V+NzC1Qq0Wz0JOn9Yn4CxW5mCfLPb1kuXtuoDkIGD57B
LamaQaVhBkpx7ztAqS30vZyc2vOEfsdOfjWznZM9FNlj9bOud9W0G4iX5EEzf4ALinrm+0upsIN+
71OYQbqKYpal4/SqpPX+ZFVuLX2k0vcp/p5IH9OMoXAYnT9Hn9T4cl/siq3GTkd7CooU4H9Z3F0Z
apXW5GmE8/q1/Y70B5IU9wWs7XHkF/HyQE8B2+vLaQ1jUtRqNTc+aI6k6ihtLbLADgclHjwrhLvg
u/A1fq1C4jyarM4nJXFHy4uarRVsTAJSjSiexkWDYnO2hFeKyVDOFFLV7v3UGk/fJHPc7q7AGWJ8
Z6gXxcuGWyFlGBt9Lkfqp3+k6CCLWmFXFMDcFLz7UGbBir6Wn9+MHaFahYdZ/EX5Of/Yql2WYAe0
GCwxqo34+pA0R1X4TGjqW+mhDU+h6Dq53Z6L8XlmjDGfzNCY2tSf7F1TPozq0RLF3W/XByLQP8VK
IJFM5h8foTZaSt5MqU9/J/bBUQQmbHUGV8NzJrJFS5KTzQNWSHFp4Q5o0NqKe4m+UXTRQLWIGCHt
ymfQdJXqaqLXmEHlhcQD3ikhp5S4Fd38DFwK4kxUrxp1oVcQpCtnu/rQPmzfTODTQakuGpAQxOZc
unFoaK122dtm6tODCOaUnaOlgcXXmxoeHSjZQAiEO2fN0KFgzmhSX9J2mXGUPmo/gGpTiJBz1hQO
awr/GmjMSFVwHpAZ63WV6VbiT6NnOZ4KPlh6uL9QqzP5K4JHDU9KJVepaSZ+WOyh7VI92/GOkn0m
tH23XjDW7EoS550mZCIDkBAT31HcLjlk9DABc6oXXMNrR/BaCndGmqqt7YLaid/F7jC4IFq7v16r
s0CXPrqeEXIGrdzSBKayPUiyGaU+mXea4rajW+QPRunfl7I2C7RTMQxd2UABEmdodSXttcmoCt/S
0B95oNuzCtifDLkMZwMVsHzDapzpqW0mePyrZN9YB1tE8Ljy/ayEwMIlqqEinA/Jq3mLvEjS5r4a
/fphJD83r85idCb96haN56ZBxU6T+5H6ObX87WkvfPPVx3OLr42IgDVwZXxnfnX2ZvZy/+tXDjXa
atDYBHxhxP15fPgB0Cfh1LWJb/Sw4hfJuGytaIIRX0jgJjCjckBtayZB3+f6fni9P4E15WLvqAZS
Cqjb4VPwyZTmxjhHid8kB+IirHN/+Nv1Yd1feMGycizEgLkTZrZtYRYhjJ7WnKLqYS6fZFFf6oqD
DBmoUYAHhuJpwN8tdxAunx494bBF3dekB1WkV9THsTvYh8Hata9x7KrbA/NLiZxd0sZh7oYREilr
7vCq6WSBo1KEa3qrGh25bOTB3vCSUbK4nJekN2UfxVKGeylyFfKZRN595awKAP21hmJ/UL7xvfoz
GRxbBzC2L1WPxJE8u+iP9yXcXkiYAiqBsbMQvwXj6XIKozWp4IsxM7/vvEzPdnbyXHWPcxLvnHj7
ZNBqiAADS4+hKpkT5YQzSAmlIfTLj422ryzB1bqyViizAaEfgiOIY/DespTUyVRROfKL9qHcVelm
FwcPCfSEITPJWpL4O6LQ51iRAX3v18OPDA09AiO7cgwXw7OL8MrIAqWpitoKw6fxjiTOLjEHzxQ9
KG5vUxs9bSjNNxCDQSiJbYYrIciUUWK3tAxk3SuLypuKyDOSU6du9gqWcrinqT6mVS71kGM1wVC5
0/D7/qa9VTXedMj3gCdIQ4SPf5k6Zp4h4J3GQffLNJ/mTuAOrCwTNiqiYNiqrESV26h9Yg0yRQoX
QW77mylPh+SzFDVHU6u/3Z/HrdLxBIO7gSY97FjA4S31EdapPcV5T/xW+lz0h3A+mNtdAzww0ABo
IRiNpyo/F7XUHPDzSmEQjvvqZykq+1jRxGJ4zs7qhV6XqoPhpfrV/ll1gqDnrXVCdTbCnTa6DBCC
4FOTRdMWaqO2WQAEIk0DVPxXJwvM2CPbjQdKtfGAZ8kHnA2dm4eBLJ81GF0eVOBsMkzJtbay+qFN
An0S8ENgzhG0MrgDTnUtNnvdLoJPaEd3R+Ad3d9LK5pYjM+d7cqhupRVpAj0ea8Pp2IQqEI0Pnem
kQUdULiP71fHUzoebIEbsjI8MlfwQjTUhqFqknMRAMhZNLlSZYHkuOWvrQD6jIXhenTuRKd6a5e5
WWQBKlUBIdvqmy8HjI/eCNa1pSLNzS0+rQesvBNnwYyqocSbRJXUK4ZiMT63+JpCujQzoiyw9H1D
D/O8E/KMi0RwfuA4S0MH1uosUMHgBwZn+6hsBeNC9zzQJJj/B/AKZviW5q7vo0xTqxqr1JzN+qEe
DluPwHJ8NsWr680wxrCcxjILyHwCppswZn67RMvxuSNchkk99w72aJh7leZR52O2FckSSwTjwC4f
sLuhQp/bSAUxBm1CVYuPxy5Cx6WIgvD2mGF8vKXRzwP4JzgyyyWyorDMwzw0fbX5WJ1MUXXb7c0J
XxjBUIRD0X+Bk7wcPquzflR6MvmZF/2sogMtdpPjbdYyYkG4ERC9xLXJZy5y9D07rUFlP60+j+Ne
czYbUtS1XY3PXco1wDLVTML4keZX3WdVE4x/s0ao80TTmYpsLoq3wKC5XKNIoWCpjdTel0GeWOqu
0USubH0J6e/767QqB2F7VDcDJsvUudPWaP0o2TJqk2LUJLXUy2uv0itRNd3NmcAs0JGsMv8C/ZK8
W0zG3qrzpESIvTgiiBlZniYie73ZsxABKBrEZRhcAlrFlwuWUDsz7UFHooMc8+705f4yrYyOoiTg
AwIKDZUlPAyk3aKBQZryyZ8eESML6/2/Gp4HLpUopW02Y/jBflaOfbL1VmbVkn+/ns9BJwXRzIZi
+E46hHtDP7zn6xHgQ8M5K8zglj7LKiQ5TXXy6bNSnmj4cH/4lc2Dr/87PHctZ6pJKLEw/JTubZAZ
JR9iEcbxinrx0mE953Cv2bFebh5Tiqc4KWvZj1vi5o+TI8r+rcwBAtAViZMGHhU+PNOVo1oNUyT7
hUHcUNLcMQeJziB6uq3NA1LgYLC3LWLgy3kYDt5TOGuyn5teNXq2KDu/No3r8Zn8q7tzpLJTRSPG
b+VPefy5KA9zLMiWrYpAZh7JZg02ic+WqWoV1nJKZsSK9/HwEGpunQvSHKsi0DcM4lX0Gdj8wzAy
ikhX6nn24+KohjuanjbT1iPVzNDPoG2wosHdY2b3aqEaYoKAPTVnX2k88/csglhb0TOyiRrSlaj0
REyaOxJxCQq8WGpQ4FHv5swzt7aE4fMX43MPnXq0Oyi6tfw034ODF4wsuuB+u9UBsicQgwgDdisQ
+7gFmjO9q2is+5oeuQU56PGemL/uG47bVVrK4Hfr0NdNg3yNr8Se8zGqN5s9DM8ezHiwoUOVb5G0
kVovy9HSfHOUHttdWaeC1OLq9yMCBkcDPaR4mizXSNLLpuhCU/dD3Mi26vfJO2aAtCgKI5DbRfSY
M9xtKQ+d3A+Kr9WXUfpMj/fXf03HQOVBRxhCYQy8Zfn9c9vbWuhg+Dj5XM/ulIPC/HxfxNoSsVon
1G/B4KHOfSkiM8ckT4ZGRcHkSZ6e5s9bh0cRGlL3MBUMVZcPvVjmbJst4iVnOWl2biqE7GVmYJGy
BEzI9fjcDq0UGidtgvGn+s+gWXtd7fZT9mB3VHDcbtdpKYhfp5poejVAkAY+bgqc6Xh2ty8VDJ2N
jjWWSOFdvNQZBp3ExDjXFtDbus6V3yMAKT6GOoOcJQ+bI0njNKdoAzw7TbSTXQmwJJtngFEZngoI
CFBMwZkkR0kiQ6GmfK5DXNGuowhO2+1xgP97NT6n7CjsRrMeMb7U7zTH09Nd/Hp/BivbaSGB07IV
p04cdpAAVnEF9K7UDX8looKHla2Eqwd+toqXiYpmseWRo7jaZLsf5LNlfcqiT/I7VoklG0zWKIYo
OrdKkJiYYR0rZ8s+hapXza5zub9Ka3q4lsCtEnCBddBBR8q5s2LXKU4tQebnx30Za4t0LYNp6ur+
ByrmXOQzZKS6a01eLiqcW50Drk9UliJSeGO5wwluGFCBlfOs/9CzZwelbFTgiK1OAQ0TzMPA/cYD
SOThUDo0KpRzlVGXnmx9uxODPPeVAO6JqxZyauRdq5wH47U/dK2gwHf1+3E3gDUbHhKw+5cqmIY5
bozKUc402tuhl0fvMBfIiP7/+HyBcljM9URSUznHyjGJH+rtvjyWB3FCDRcESsX5JyceCVlICahv
qPlid5eX+xt0zVQAj4fB8yHWjIrh5ep0cjFrUa3J58lw8x5Yxi6AsKioOX9VioJ4uYrIAiO04KQg
Ym5m6Syfu+lQDJ+rwSvrk5BZZE3TwBZAqTuY8ZC54vwMO+1jc5hk+dy0+/Qxkfb3l4otBXdJs25q
1PAhBYrHIXeW05Q6reQk8jkG6WV5kP9U43HSDoZyCUWxyZVjjbAexCCmB5+Yhw0xqyFqSB7JZxoe
zcQzot1mpncG6HEtgi3mlWXKCmkY1AmzIWnQgo5WBNe3onIGVQnDZOGPxsN5SEUNKEtHm8+2VblS
2bngjByV5zQWaGVtqa7lsN8X8xiKxEn1+Szp+6jdOfmxFCGKs33DKx4NpoAkQTAaj2rOIRjh5ZSd
7sznUHmYxke049AvgwhpenUeyEXDvWQvoZvHaNOZkUXl+Twpx6Y5NsWx2h4aY/16AJlGzz6aNvi3
luxQydaBv342d0mW7lCMut27RC8Oyn8Bl4SnCt+8R9qwovD/pvPc7eD8pd79A7iypVCv9IYKbLMT
yOmhJ2qKq0LWzq156OxfVhUhJnAQgTSvaBtRbxAHAXsQSW++fJAiyDTXqaKdk+w57xqvmWJUkv0p
Smc3hIKX3dqMECjD+xFvrxXb3qh6lGWjfraTdq8bj+Aw13o320wcgMOOHo3/yeHjii2D8wWDtn4e
7I9WXLv95oY1TgDnDFZSh1eqBgFy+oiajSwRqH7ldGBTKdhUrDkXLuHylOcG0Upwjhjnsnuu1VNd
PCvdRryGtzVCZO7t4YLiGc6QDGkYzZ1cGedYb/eKPXjjOxwdTOKvBO4CyWO7i02zNM5Zchn3owgx
Y+V+Qi4CtQ4oLmfltdzwsTJHcVEp+tkECQV50uNHxzwk6RNQA4QP1lV9XMnirtqpHXWKjJR+LnrV
zdSdXXm99Y6n5GJCnNL7vpmS9k1It/tH3h7rhZEFsNX/kXZdO3LryvaLBCiHV0kdJtitnh7HF8H2
tiUqUIHKX38X5+DcPaKEFuTj8fY2YIAlhioWq1atQkULvBJQacyPlDWWg+SUpX6VqnOZnM/3bdWK
L4KaOGQ7AJQC9ZcYkEg1M8tzJYJCZK70I99Cuq6t//vhhb2mRWuOpCL6tdPR68pr6mdb30gWcL9Y
uPVmMxC22I7ysO9yzCCiJwSQC+rH2plKBwA3Cncw93vRUGzA/rAR/Eew7YXD+jIdUv06cJq6A2k3
LO3qfoAZkkOykJkQX6tFOgBraEz61YhPZeY6W+TBaxsC5DFOFIjrkeMSrAd6PFR2VpbqVeuPLT1q
lZtusbKvXRbvRQh7nsV9nyHHol5j1CVN/qA+FrGX7q4kgyWHy8khnoAzLVh3+zCSzEKJ1KuRe/GX
busOX9sHeNCahtS1jUokYZ36SSoUXWMqHqzPVvnR2GJkX7u94TXjCQCkFwLLwviNYZhJ3uLzW+Nb
bH/K8mOIsqruk+Z8va/ga7vBK2G4p8OtrvCkqVTEwqdOQnyifiDOoZwedPagbJE5rCnheymCWiiU
2UleYDrE8abhGD2BVru3TiR0tT9h+BeXLIekIIqKB+GiLDyqkLAapQxbXx/qf2hy3gTor+0+TzKj
TxJeBY7IA58b2VQ4/HB1xgtB2+StDnGrmwJg4htlFJRQsFl5N2plhzg3ZuBHHyTZqz8MW6CLNU3n
NCH/lSHcShYoIyXJMfh7/Hs8HBvl3HZ/7p+t1WUC7gUBHf5jCruetBXJNSNUrqoUWMkjOpHsHR+9
sBAshzMNVwokAPOrL2QyutL3BhzpInPrH728pYXLCQC0C6I/GFxAL9DVay5gklW89yX40MPTVJou
bXYDFXkJFKp8OASdI2yFoE6ojEMtpQbMeSIf7CH14mnj+lsaElAKAEQIMCQ8wwV3QRSCujttc/1a
Nf6UfkPpObLNcvRd0/z9m8FTLyrKSVAbKFpEVo8xurY0+jX8MJiPIX34m+ERHURxJrCRYjR7aFTW
GQkuPjl96sAQym5/MT58ZuQ5eddhEUhdU9DmSAQZBTZ6WXdq1Ov98ZfqhnXB05uTL3GspeCmxVY2
2IkTG8gn4NV6BnlRuuVMrZxWThTCX5aoaVi0SALEpowMXZKvx1CXTwXZyyCMpx33AtEWARzpyBMK
6myUUy0VFBZDZ+PhY1sNh/tLtPL9nIQPBgl9f9DhU7iKFJ0mBelT7SrZ37prW+3fYbgvFnYBoFS4
hIKuAUaQ86al2hX0wWX/Wd8fh0c84t/xF4/TKKOWWdvatY//jMVzMhSuM5z2LxEMEuewBaoWoLO5
QaoN8NoYSq9dUxwg8p3pW/7r8pgiVIDYCpwnKAHO6lyA3Azgli2T7iplxxylesQl0YahWBMBThvc
mmCq0BbRFWY0KepbpeZaTefYumbpWdviQ14VYaENDGiRURIjouVYS9CAW9ebq5J5Oro9Kq5hb8xi
eUXDxr3VEAN2sYTY1HGqDmFl9ddo+I7quSF5LCfP3p8kBCsF5+zmhAU2oCrz7VDHwojl0eyvDhoK
xCVx491ZBQgAqgPUEYjeAOIxF+DkWoKkdjRcy69J+Enfgiws/b758MJ5RQ901e4KDC+XwPrHvhUB
LKe6vam6Te3mTufL0gYaZrkxPP4PA8Lz9EsrotUxUUwpKq7oEOz0qqsnBxJpXrm3STB8ctxFKI7h
fMl4CQhbA2QSbTtdodfCNYFrdzax7cubG4PD9UeRPToaLJhPgZakQzKN9Bqjyvtg/nFGV1UOW02+
lqrCpbxl3dDSYNGDC1mZeCIdpKRAZLpaFbtb7z2+EPMH+EyCWAdXpF1mgNqeXkFiBQaiZIu+Z3V8
UKAAtgKUFagP5kc4ZhprS+Qnr6gWzD0t2n1xw0qhGzQ4lHh0RfRrBvQ70Yw4pVepv1nJ1aKHTRja
2gz4nf1G2McLBucz0NE6JG9Bk3UtJuo+jPGWY7C2x7z1E7rQoVBMESNq6Cme2GyM2DXOPGrV50YZ
z9V+8A2M+jshwptlatOWkQFCqOxLlRu+7L350L4AnH1IXGA34EbN14iNWtuFTV5fDZcMB13y/2J4
zpaBJBWccXGXYweU0iEdS8S5IuCGvxTf/mJ8Xu8LzxVZBZHfs5bCZEhqjB+Wn/OTnHzaPzzeQsgl
AJiKnIjwEhqLskoomp9dSeuPr7R3dw+PKCh8M5gh9DEQkU+6GSpoEKc2V/n7wB4HuhuWxCsx/x1e
+PqpwnrFBMO3ph8Hk7zbacLwcM0A5gVB1uIVhwL4pLHA1HCNvuvtNw3M//dXZ0W9QL6EbBSg4IBr
i3ublLZUxWPWXmWpdmU8QrPCt7YiKCs2AkIA40GcBlEnEQ9uEVlCwU3eXnOj9NJDSLby8yv35hv7
LBBu6OWIyp65ghUFeGlaI2yuo/k0lI9keBp5i7sNPVtbK2Ak4JqBCthGEHMuxWlATpNIWKtxyt2I
/mbqb1XaIhhZW6t3QmzB6+gQ1yjMDmvFjK+V19INXV6ZA4fA8ncE0M/goJ3PYUAKp25lhV2l8JSo
Xj3tv3Fm43P571LBSinbeWFgfNQkS85rr3nTFj3pim8Bpw81WwiSAY4pboMa544y2GlzZdjhWhl9
Xf3K6MtAX6L2y33tWNkMXscACjdcPzCswr0gs1ppB1rW16+Kc83GjbVajs7LnzlyCJWMaPAuvFda
9FVrVCLr1/qosXPYbBB8rwyP2wahPmQ2wack9m1RJtUoYzpo16iM3LpO3N08EPztAOwZKAFRorTM
BcuSNSTGiPBM9Puxi//Zu/YmaCYwuAM4yRIzlHVVoyhJZ1zHDxn7GJYbL+qlyUBpLaKgqCOBkEXr
7YQajOhUUa+sdmPDqx0/rM9Gu+HQr+wBGA05gA6+Cy5QwTDZdgRmw5BJV8ul9Zc4/Hx/jZbajCQj
3kAyKFbBvb3AnvexXSlVaV9J13xqQUNEaw1gSenTfTFrs3gvRvDxSGboY25VaDynFq4yud2w+yWH
jeCZJ0D1cZrEfvGt2aAUU8Fe6/UvFd09Nr6fr/Lci+ewbQR/uKeNR4lglEItUU1aqMY1z35FzbH8
KhfPg3qUpyMZ/uxeKuw3h9uAlwYAUEGUYqPfelppCJUd5OhxdxNXdPaAroEyAeWYJho/CCjxydDi
qZMl80pVNynPzdaLamWnZ+MLJskmcjLKCrGuyq0OU9eO2g1/Y0UAgntwZoDUxgtXFSaQpFLOxrKS
r+wx6YJw3A0gMGfDC9/fqWgzKKVMvqauFboAiu/e3dnwgiKUGlp75wOGJ4afxB7ZgpKuGCX0zrVh
VfGcxRIJpweFSGESpgCEyfRPoT6H8UMoHZ16Qx1W9mAmhX/FuztaHi3QoFRAtmnG70IO0vB4f5WW
s7DwlEU8EjNBbwxR3dpUkvUMwLZrnwHlcqhawJDcaevpzNdirtSQgpAn+jHzSIloM0iftBN6uIxX
yznl00UaL+1W0cRyoXgmHISKCJWA6k18e06pCkLChBUvF7vWXdiV3cqAOj18Ow/cc2MhuBeAMiJR
7sTFixFS11ZSd3+KBtEkULeC7wgeKxhc5jut1kaS5zahL20G6pBjvPsgzYYX/fo0rHC5Whg+Vj9x
Koz49f5BWlt/A9liBPnwQERnvvnnk6EmSmIr+QuogVy1VdxiNyIB7SRN4y2FBQdMpFJSozyrxyjP
X1KXhV+LYve1hpgO8ITob4euyXjAzb9/kmlp2YNcvagUBLrMRW2vf3+FljcbJHD6XPgxuDpFB5Xq
g9IohVKBK8uLZbdwnhLFlfNnmqAJ6u5sHCL3yOcix4FoK1ym+WzaRqKTnE/Vi8+cj47jt61nusqw
WycgBerAK3xwjYrEDDkogVnUo6eBnst+ODke219QN5cg+GSDneFRPUBC1lKvJ7LfV6f7u7I0gJCA
BAeHE8KtV/m5fmdgHTCup4Ujly9V+pgXCOGeWfvYbMFdltoBdwmb/8bEhgSdYMajkZnlBB15YU2J
EhMX5awbhnxNArJCb4C/t1rr+TysOIkHJ7KrF418okWwm4MSDHtgN0LGBllwvBoF8yeFxaRkhOQv
YxgMiUf3azfGR8jHwoGC+y3igUpkgywnCzM0WwenmKG5jXTevdHotg5vBoUffCeEx7pikMkcG87F
pR9L6YNZPwJwm1UbXsfKceKRT9QSo0CTNwuYb0NoKllm9x19kdy0/v07dX5t9T9dMSOIAKErDcft
w9gKBzZF8HgwGhhyyUifk97wpV73K/QkGGQ3GdyKfb2/bisHayZPmFEWV2FXJ5DXxePB1JuDvJV8
WnoHCHtDA+FowlVedLLs5GQa0gEEjmF1tMPY1W230jfUfG0WaO6CjC9CW0jWCd6gVrWZbpdt8aJ+
73tvv5eGsBxCrhZYLjnQRRg9AiE3paFSvLTjd1X9PW3hQ9ZWCOFctPmEx8nDQfNTpWSW1Wa2CgrN
m9a4Tv1Esuv9XV47t9wCAmkGNwD7MZdQpUAT16CxfSnyg04DKbkhmalsKMfqJoD9HlYKoXVka+ZC
UFNe2nmT0pfK+Z3f2mTjpK6tEk/rQzvWsHJ2FoPSajLyl3L6rTmflOqzOv65v0xrIhDL+k9BorIo
NCmSuMvGKsxfqu7Ztk7d4Kvhhp/DLencV0b+B4EsGCqO2RGLi52q0UDsTLMXJ7/KmELyqVQ1d8R/
cvh6fzYr+wHUFJpEYUdQ3rIwJUMON6EzYBKtLybKWzf2Y3V4dKFA/RKCQoiezbc7HKewbgj4FbNX
0nqb7aFW9gKwOFhA+OVAwIpIHarHUihXRfHSqH4W+oblj7srWVQUEwFBgKg+/obg1nwGUW538QQh
t364IALmjsqxrg96fJKj3e8LCLA4dRPcER4t5Yv5zg/RhrJv67otb1qee6cySjd0b3Gs3sZ/e6uC
DG9Bd26O0qjGdoPxFRAjjz4YwXz2i1U/4uLnzlPFlwoJEDyJoYyY1HwmWZo02kD1+mYCgnnItxq/
Lk4VShrQ0xc4BV5evqg3UVuprzWzqG+0Pkvyo7I3R8RJfpEIB7Ca908Rgc8sT8NOz+L6Vmt/ooNG
NwzI2tej2Bs4QgOOOR7E88WZemraqanWN0f1fzW72ZXw8e9HF7y0ss3N1iJafavyH56pbTyRFgon
jM49k3dHVE+aqEPDiPr2PRlfpO99+3nvwQGGBgFelFailg/pp/n4iGU5RRe19U0hh4IctnjOl0s/
H17QsEGWM0YzDN+yZ1J+yrYYWFbGB0QUyTlUjcEREPsf9VOUpkOeDLfe6n2jqH31y+71QT88uBko
hgezlQgsi0KWxSZp+1vsuCz+EEv7x0eOkvfPxM22JP40FbMabVSM3Zojc0oEj7cCivxwz642MEzB
lgIdgBgN8MzCBk95mo2qFRs3J/1uJDeCYjT5uIVpXp5SxFzBHgMlXuUXNcIRhWpEv7EXTRv8huWH
eIvLfmWrZzIER6ZrrAZvDMggRPVJ/7nSth6+XJfEpUIKXEdMiz/qxAe8XrRtThRIKGM/1z7Cmhwz
+lseH1C2mcrdw/2TtbJmcDTA3wDHmKNq+b+/02wZbLIZBQ/ZzZ7kcyr7IFpEW/bTfiHgYwFHJ+/y
CzlzIWWpK2HUj9rN6r5M1qHTzsVuNm8klPEowqWN0uklwAVNNUMrylMNKugryTlq3PtTWNl3JNGQ
TgZgEb/EV6qBOLsWM6rdcunADE/ZTTPKsx7IovGIBHq/ihqep3LopMyxb43xs/8Rs2zj+1f2+f34
YkrCZBb6ziAWfMvKjjfD0MHjaG6xg68s0kyI4DQpdTTaMYUQdKKuzLO0cYzWhse9CWYcuJaIl/J/
f3dW1YRNAI+aFh4oj78je0MTlqMDf4+HHPiCwU2E5Pt8dDRl1SSNtNqtqZ+kBzs/3z9ASws4H15Y
m0JPdZXFGF4unx3roZse+vFkpbuBCajHfD8LwT5l+dSXmdRoNzr9moZX8vP+LLYWSbDjasnKCLeD
diubc/6Bahs7vLpIsEfIF8D2IeA73wMgKqhJSgNfLx/t1B1LV/9dOHsz7lgiPEGBPUZ7ebzZBZMX
lkqclgkuu3zQXWcsXFptKNvaKgHkjAakiI3iRcqn+e6ggqGI5iRxjBta0LgE3Qt2N63jU3gnwJoL
MJNiSkoAE26t1rm97Ydys/FoWJsC3uroAKQhNQRZcwlS1WkIkKr67XOJjt1muBXXWBsfaRVeSoDI
+yJMDf79lGhla976IvPqxrV6aWMT+BrM71H4AWiniTcokgdojTefQZvqMe7pxrp1/ccp8p38oT/V
Lw7drxEzMYJrLOVJGjk2xJTE1/1od2tKuEzI0OG1i6AJ0PLCPthTOKKOudFvMTuw7tBsVVq/3b3z
ZUJcCbExaATIg3Cq5suk2dSh1JbDm3JhluGqNHJD41epf3JI4Umlp7Ru6ezN/wLpCu3j9KYQrIpB
rbA1C9sayvAWR9EplKTjda+V4oAXXuSBvAtQHYL+FXnjMMBqyGs7uk1zkMyNQM3y8GJ8+Jjc1wQk
SKRPSQ0zzlstJa8JuiWBT3C/cmB8NL8A8SX/vxgtc9qylTMARW6KWrtWfgKw8C8W6J0A4VSxcNDL
sYKAUj6yV1ndbTzgx+B9jrDuW2mpMLzcNSAhKCPphpBiWgLQuZHjWq4/xscOAKrIPUoxOJMqkdQU
fSjdcuuJKqd+q7J36SyhVeubUnAM3sJ0qFKDQJ1ipK/29ECd18Q80nH3JTQXIZgNOlSG3DYQYUg+
Anx5tFvF0LmLv0U5BAUqIFxyEQCjqUHt9FWXH/LHYouOY2UHgHHREe1BHQQeVYI30/Vx1ueTlLzS
X3Hj5bvJ9/BYwOWM2wc1QuCLElYnrXI1r0YnfUX/FxRYFF/2Hv/58EJQXe1qs7E6DJ/TJ7v9UFsb
53959czGtwU3BpyEdtrpGF9pvdLKQfvgpoWbktojdrbhV66cVTyoEDRBGhMZFDF0MiSmGWdOTl8t
81PRdu4wnJRpYz5Lt4yj+/6VwU/DO3+myhnQCSVkSIeyBxviQYkSNzzs3pSZEOHE2mgjEGYhhBSg
BJiSp4nuVwkEc3HxoBsPUtZirXDPQpOGYUZfP7Pxw5DsxRAigIsxEQtW0FRjgVRMs64eIhpbtzz9
2RSetrv3C8YHvBVlc9gLZJyEPciKLkO9X2jeBtknD5vtqlYUeja8sPqphGai6H5t3joyHDNyK9Jx
4xCtSgC+D3gBXPm66I9lKjGnbuqxQLXlEtBkGP2GhBVVQEIDlw7KpTirgWCUkhCtT+XKtm4gc+yq
g5kew60+gyuagNoN+MV4qr+p3FwTCmLoasE6+wbAp6cnHwvpqYxqL9tdDqEi9YC4DAjC0ZUA2f25
nDInGdHs1r5FSfkUPuabLsyKiZoJECxsrMZxPXaDfUv/UHJoyNEgnpX51lY5qbBgwH5zRC2e1Ejv
I18jspVEqtPlYOvSXonx9PVU0Of06y6z8R8BKNZB4gRJlMVNlDHWgKe/1V7lLvItdI3uVP9/k6DO
94LlDbAjMaaA0g7pFP7FBFRUROBBB1cG/oxwGcUUD62CKRhel04kic/7nFW+QAhOcxJYPLSwRKJm
J0ilxOagv2rqH+dHpH2+vzriBqN3OkLTYGODw8Q1T1A6R2ZtXkdFco1jv1Tc2rxqqd9rG8EZQbVR
toaXIiqDeBARQEIRcskKjdlRX8WofH5Q6tek/jxoO9fpTQS/HbBiNtjTBJVLlb6CV2ZH17A+2sqN
JsH9hRLsH5+CBeMHOg/UJXPdnh8jis7dozNFYVAlkavor+rOnqFvAuByAyaPJBkYEYUJZJS2ksp0
J8j7g3y0usP+74fPiopkAOQ5g/f8+xW7tEYlMpwg6z4+d8a+1mZvH4/UN0JXvBntAo06yBpV5MJy
0BEMN8OXPt948awcU/DjI4DLjygUTZt/fWJKiTbGfXRlhhsmvzTTUx23jja8+nUp6B4OpxVxDfG1
nkcAeU2DHF0j9VFDW0HDi+mp2Xo+rygDx6sh/oMMOxLHosppXVl1SJMGWW24owbwzMNOJgO+HXjA
AX8Mq4SzJLLxK3bYTDVSsUHTeHp93uwLtrJQKKdBmBVOB1x8Mdiay8ROx0bGWS3AV9a7svNYgmS7
3wkwwjyw68BLAaFoYqFs4dAOmW1Eah05wfSrSS/Z57bbfW4hgPMJa6D8AVRAsK6RYdPaiGw7oNEz
KG3NfV7l2/cDl4Ol4t0F8bf5sVUkhjBGptqBJR3HD0ayYVaXNolvNKr+UT+F6I8Y5auH3jQmx56C
Vnkw1eepOO61GdgAUOXyZvfoTqEJdxtlETMdOkxB034ckod4i8hv7fvfjS82Q+9DS7IVgvGdSxZ6
w06HEquPH2QtwTjPyyBEl3WwbMSih3AKEKR0NfkROcsx2aJ/XZvDeyHCEWVGbvQmmDSDFBxlkrsz
lrSYg7AFzkRMhob3U2Dpnl6gCOzb/i1GvgpFwTYKRpDhnZ/Q0apGMy2lKcjZ94BpP+6PvjR1KJvi
OCXO9Ypws/D1eEo4GqGtESjORWFBTZ9G8npfxMr6c5IFFMgheYhKP0HF5FICbY5eGQH6kLnZYxz9
c398/onvAqx8A1ASzIFKuJxh6gRrnanphMKB0ApU+s/UnHIyuiDZcNFPzZUVH97xRtx7bT78yNqY
FYy3mCUbw6bhBQtmAPvqjf1jYm61Nt6SIGx5V2dp3KNYK4hwWee2y6zX+0u2vB1QS4DgEiwHONYW
3dQK26FAbDbYktw4mM6x14mLlI0btTv5vTRcQuich+UCcgPgUIt/ybvIxogGgLS3Wi1g1PHi0ZXY
VgB/cYK5BJQWoLANT6FFYncwJDvMSKUGbfGk/1b7J2Vni8e3OQD4iN+4TzlQdD4HyexsdClX9CDP
3C5/yO29Rhw5IKwMbwzH21WJ0dZekfBMDdUhMOmBSk9pc7u/2ysrhFHB14j7bSV132aJpOdtOQZy
hp7SH3T2KMV7fW9MAXUXiKZDAMcIzJfIjIpMp2U0BegFfNZyH+n2v1gkeK4cZWehb5ssWHGZpLZd
hOoY0BxMLSXxEn2vXnN/CclEmBJOrS0mFTNnKMza0oZAi3I3p4X7F+cI0CKgEGEL0VBcJKiwm0px
GmNSAztn6LZ1krYIyoSYAz+oMwHCLtS6lrUgG1IDlAu5inaM24e+jLwk+daq+7Jy/xEFXDnwzDwq
IDZMlCfEC5KMaoFl/jLDH+n+3eaa9t/hVSHAO6TOZI80w/BuqSbulO2+tYFjQuCEszKhQgVkYvMD
i26YBghb5DFANVtYuunGpb2icjw3gNYzvEB/0YiprgeCWFkyBQr7avau2Zy0nexVfAdmIvgl8s6y
6sw0h47lU0AsX/9RK4e8PrMtKvjFTfQmBDzOKP3Hk1qkvGNKrmpsghBt8o3Ro3ujV/+ZxL/jC6Gf
cJRAcx2VcADLY+ecIuXYN2d12AhMr+/Gv1IEA84ae2xpBykaypE1l3zVtuaxKgFlmICVgapxAVAM
KQMDcmuNgVF8oJ03sIBs3XNrW4HTiug0QpYwg4Jyp41NxlHS4cYabuMWW3iEtRm8H14MbtiN6eQd
ho9by1d/d9cOtS/37yH+hTNHDYcJ/VWhEAgQ8Aru+YkdGeA/Y4JSW9QhkdKLHqbBM3f2rXxTCx1F
56A4BPn/olhStiR0wSYyThQ7SodhOuyfA6I/PHMGfNQCgZ3C2WEI4oyBY50SyZ+yD5F9DrfUbm0z
uDsAcle4TgCszVfKmMIipjoZg6R/ir+2lS/HfzEP3qoPpS+IGwO2PpcQVV0c2vU0BVl4KfSrnclu
n3jSFuqO38rilr8TI3J75CjoCCUVu0EVH6yc9fSlYI+K4ecqWsee72/Nyu0HVxARcBvZJ37C5lOq
bdI7bYiHmCFdYUvy8VjWTwhCmVsxjxVN5KEuROnQcx3xLkETmayM6Wi1clBMr+F0NPqH+xNZHR85
CX6KofCin1AWUa50Q6UEzPGG0a22su9b4wvfL9dTRFstUwLVSbwUpavV7ic38soc84p4OBJ2OMDz
rZCbWM2zUZMDOU5d1Z+cnUBIruUA1XAaWQDn0VlUOL6lzfo8RzYksD+MieaiE9uGM7hiqziRLFJQ
cEOWRKwtTWUq8Vf9VLioajM/S84BpYf3N3pFzVEZhJg7An08eyPcS5pFbau28LTvKvi0KggVddnt
4q1Or2v7DY8T4QOw14JcVnCm1DTUrXBiUEKt8RyHeXRvEA27gQcejwCiQh2Amvl215FuULk04YqA
Nc54SoYtdPv6DP4VIJxYzZwQSGq0KdCro9k/Nr/37wNH56O7K7LwCF7Pv3+oe6sZQ2UKkm+j/Ghr
QbjFzLU6Ad4ZHSWkCLiIfpRj9fGUOO0E1/+fkroGGOruT2EpQANFAGCdnEwbkEtB4wrw3hkKGc1L
oTySJxLu3uH58MLrC5S+pjJRDE+f7cJziHf/65eKgMpIXjrKExNILgvqbNFEL+TcMC5KhQZ+R4uc
693ZFZCuvRMhIl81FtY0LiHCObbpcW/pFAwSx0GiwBNeJqjuxDe8UkRUq6DrF6U7lgcj2rjbluYI
dpRXh0MEDIbI8WpFAKMqkWJflOHW4kKrDIYikrO+5RasHCPOIwLXBjgOnp6YawJLSFRJSmdfiPy9
e6L21737zGM0aM/Ly4V4FnA+fJQpTSflU37pClc2OtdimltvpIiWUwAVCueyAjSLXxOiMhejoada
kV1G4hXXkfj3p8A/ce7RzIfn4t89uxKl6ePewPCh8W0iB6l5PvThtWpOSXNSduKccaqQ5LI41wTi
K/BmBZcGXIVWYjcFu5Sqz6RTUWwcq+VacXAwf0yg5h0pcsFqxHqpsqyp2KX5p8vcnYyWb18PB4nr
NFCWi5Sjk2ZVlUwpuwyu1I9ugvLI+3ux9PhQBgm+Gby71oLXMQr2M/ClK5exqL0mdmun9YvowNDJ
VD7cF7WyUhDFwaL4k89svu0MsRU2abpy0cyHzLwqO/EofES4SjzAiAw2EE7CqZ0cIk0VaicuKnpn
yypasW71DFzaWJyjN68M7jEiXILuhWxkWh1q2kU3jlP5OE7HkRx3LxJEwGeFjsOKi+mciWABM2Zq
l6Q7FbE/bkXeV6bA707sAUz5MsNvpFGuohP7cJnqB8k5RtqzthWjWxraN8IVMAbCV0KASPCV0imJ
FJlCBCrpQvhjZ2vynH6/2nFWl/8XIqi1aqDQdkBF40VyQM7lJls1Kst1Qi7NRNNgFFgDwiuWg43T
NBlpqLYXSfGV0h+z47BVprdUPZxCJGQ51G8F/G/oqO3owT55gWJ3qUdzDxEcdI5od9aFQTHQLQ65
Qc6jjcCs6FvKSkz0TqnaS6gXQC1+ybe47JcGHVcSPGO8G4E0B8pmrtm2LSlpmjYQ8Cn8pOSePZ7Q
kJB6Gj3V/W43ChW4YBaBKw46ykXLIc7kJE1Wql7QOy6pTrGzcTktTy+v8EWwH2Qs4N0TrUjZp3lh
wahfevacJEdA6BR2HH/u1XIuBIcLS8abTAkLpkpdbNI8Vi+x6lea2+7Xck5PDEIwFByC0EIkNkVX
pmii0P/LKIPi+ilXfWsLKrSiIO9FiFrOIrlgBhiRLylyhJFHVOCFNu6mLRHCKo1AtVEnhwhteEq/
d8lDvdW/aikBV5EBhx9ZIxh20aPtWjIVeeUUQTt9N7OHoui2aai2ZAizAHX9kBmqVARU+pDRs44C
ae3L/ePEXcq5Q4UDCwg95+OASyjeS13bERIRKw7G3C/soGNopOO1cHHZdYw+3Ze1vMUtJAiRf4FJ
gWMihoj0Lm6ZXnckaLSHmxHuNuvoQs6JdoCHBNJKLGElZavGuhGSwICTPniO9fX+169sxmx8wVuT
C21AyAPjR/mDnJxL+USK3QaKTwHN0BC54bXwfAHfebe2IeH2IzIJZLP3x8L2xl/357C2A4BugSoI
SEBgPvgc3wlQw1GhuJniIHwcv2X7/WVe7/bv6Nw+vh9dbgoCoHgcaJLufiyrLaVe3nrz8YUdaKZ8
7BUHX09aniw/qMX3VP7RRZf9N/hcEFeadxOZdJrbJRd06aVf9lHKfvxv2yA4g4lELZLoGJ9qbtV5
W5TIKyeVt+FBaSNcVsTPhF1WQipXleNEgRT50k+bnTYfxCvnCLVJsBx4FXN1FgxTmtuNRKY6CxQj
+pRrDwpizLuXiMffUe2LdxcqDoSzpGlSLxG9iIKQPEaPzrChacslgi+OdDZC1chAIqUz32FAtmsZ
VW5NIBkHBZ1hOpaCdP6wdw5zIcIq2bFV4xbKmsDJnjv1Q7sRtlluAn9PvKGeAZVEinA+hybNwwLg
uTaQpw+K8Uh38szC98P4GBeOAHR6gSnNMtmoTETag6S+Ol64s8j3bXhORQNohMV/hDdXb1qxIidy
GxjZJf4x7OQ1Xwwv2NJ4NJSkdaY2CDM/aX6kbC8yEquDVAewhTDViBAIq69T8B42k9kGqd652dEA
yvP+6Vk7ou8EOMIRtTursKJMb4PC9BPVV+2TXp/ui1g7Qe9FCAdUsiIiD4PWBnpDDiqT/PL3/yZA
nR9R3PUkTivMobF+Gj9D7W+GR7MFDiJAukbEvYC8r5EmY2iD6KyoqdvaW2QlqwuEiByiPzzOIRYv
mD0QK1ULFZDDj+RRLvcVer6dUc6ibaEREtBgsrDFDjDttUKdNnDOBAyj7bQ/Lg23DoMDUIMCDFi7
+frLVay2YzNWcFIfrOTVrjaifStnFGTgPEeqwBOGbzcfn9lF15htw4KSHUrJL6xzkx52HyHecAd1
QtxQL1yWOKtqCopLFugUIaYnpfzn/vjLRxtSWRxsDhgKbKjYibRBWLePFK0MdP0om25uPhPnpJCN
6ou1hcKNDGogmzP4ia+2Ek0886rqy6BuvaZ8yKZDuD/1jokAxoZSep55F9MoYSJn8mQ7mMjoloqX
blU9ry0U3rQ6gH5A/uP6n++1U+NlG6IeJtDiH6DH9SgeConha/VuHxXViwbIvhBC5udWMNxqOQx2
PzAWhI3kgrp7Kym+otNILWInwFKGV49YaZjmso7es8kYdF9V5YlssTStDg/slGpyvCVYw+bLxOkm
QYVWjEH2HJvfLf3L/eO6OjyMEac2ROW2yDQ1IP1ho6nGEIDLzZMAsWBbXvaqBLyh8ArB3YxW3PMJ
xJGsIMagdYGuIU1Qlu5WmGRNAEphkbEE8QYv4Z4LiNQyTltTaoEuq8dnp9gNNwKGELSJ6KXFGY3E
86OFRpnozG6DqTzQ5NhLvt4e928CAITAlyECw22fMAM25uEoT13A0EH8UOKP/eMj0YSQtIFHOU7p
fPy0yHo8FNsh0NWrabzsJGTn1w4KChHb4RT/0DPhVuhqRseqlrogakz/p1RvYePWNhh5UJ4AQj0Y
gpTzzy/KNoumKekBBfnRpWc13nBbVowp+pfxlByOKFJ+wgEioTLINnO6YGyf1fpJI5eWXffvwDsR
ohJIcV07YwoR1ElcPc5de8N5X7GmGuds5uXOwOyKYbZilBRpaExA1sKjnX8c1Y99e5Y3QiJrC4WK
ZMQiERdZFlVHqdkOQ9OOQate0dqMkVO9P+qC1CvIDJB4AM0nnoLzvVbqsULVMBsDiXySvHa43d8H
vpXz8BSgDTxe5PCGuYjrzIcfWtbb5qBOQVUfWe2BcyNUnlPYpNbN0+de9u+LWzm5Ohh7EAeDfQKn
nxBh0BgSp7kewl+tO88AYTDZwlKsbIkOqwfQCZgrltDU2NGQM7NgnSLJ9ir1QyZ9lOti/zSAX+Pl
KryNzaLWs9cYzCNLOxCa/8jcovu6e5VmwwubkgzUSqyMoHMKEGvsVGR/YaBAfAJaaNgpwELEopt6
6AaDFE4TALSWHJWdpfrc/s2G57r5LrxjJaNGqhLDRyiJkC+dsZPydiFAOEZZaRKrzMImIJPtjt+m
zRYwK6cIoWc8SBBIhYUVi3llHT5xP8R9YMbeYLsJfWqG/a79G9c7HrfINhhiEGlEk7Z+TM0uqEty
osg0TP2h+IsHnIHHA1QcAKDl+2EkxCIGiYagQimpS+mGkV1R59nwwkUXNXo2To7UB0rkF9T7GzVD
EAmokP8j7UqW48aV7RcxgvOwJWuSZKlYsi0PG4a77SYJTuBM8OvfgW6820UUoxDUXZS9cBhJTJmJ
zJMnOe/GDZ4iH4BCHPUMZrqjOw0/iRFa22Vemgd6G64qRI/bSaoZYUhrCoFp7tBUswhmY7ungacn
rzwHcIaHk5ZXYUimKHPGeQqRx/f3eEduHx+EFTAMAATDGRYfJYMbm/1gd1OoT0GP6r9EckpXzCgv
XORPWweNHBzh+/FinKc2ikbctOAv9Vc7+FTW0HvlECHZiu4NnNoYFb3CIQLxyaACEjyGXX6Yi+PG
9jXQFXgnwBVDIJJDpER3NfMUI5q4uz2mf1TNn6ztUfmlAGGJir7rLKCA4c9fmP6UTA9bjQGGR2E7
fz9z9kpheUpNm4w2g7PnjJE/m990S7LFt7dgKUDwJvsBBaQR0MWh2RymYd+Q86RLHMrbLeYiULv4
jgNBd5nlLRjTpHa7xh3CrH6JlbMlMccrMwCFBsJIQKxz0jBhiZoGdHFW0/ZhoVZ7p0iPKn4TK/ab
dwLwPVRQwSvGlRCL/TzWpqCO17qwO9uTt9fV7c8eMPRcCRCWqSO6Wpq5AQFgoR3dyE8MyV6vbAS8
SNBuIeaPmyYWk5qR2yaRR9xzYVO/KowgVyWBmDUJQNfhrILADWlbYS+M1BtVBXzcHDnBc4WDJLEg
G184rY5SRZY3EO9ssqDLd+23zXsMf+jfzzeWJzVVnWFkHYYfaTAVJQi35s0aG+TtDpCUHF6AHn98
glfOUR13YFhF1fy5AV0/+nb5vayZ9uoSXUkQFFLTsGqsdUhIysv85sioNlZuG/r58Hw2LCd/ny8n
0GV6wzwr885zfogJ2uM9pNutGng3ebqcF9aCC0M4RFNCsrZFSPEMkL1vqZXvvW3fZg7sAVRT4820
BQ/VMyrYij5yzmNQTV+6WPKqurWaWJ+r4YWLTK1xtvQBw5csRWudU2IdaP2QuduPEuqxgOsBvSfW
SYTNprFh5KNZRGe1CvT0xSp/bV6lxfjCZUCvd1XrgfI4z0bg1Qdju/sIh4fXvL4DZm+gNmY5K/U4
N9HZmV6JX5DL/c9fOaiL4QVVQWI8csoBwwPq1ve+O+9ktEIrN20hQVigHB1QzLmHhDpw+32uHe5P
YHV4BwkG9LfhcRjhHTjgIU1Kp4vOhaX6D2a2vdIHNV5g2EADF2TZblTRZBZKavRjdN7ZRR+44GrZ
/v3X4wuagtHEUhN3iM4EPIzxkzF/QNOZKCmHdwRuEAAyhUAVcjJKNoAh5lwqv9zklwwMvXaAroa/
4WFszTYaM6ghbXrKrb9i6y9dkRjkFU3BqRbAWvQO8hVnoNtKxUwNS2R0e3s/nPL5iTm/t28DzDHi
nODwQhWnEEKqo7gHPBb2AHXG8LB9OssI+lcOqoWqdfC/vzPliHnCqs/cuCkH+9w/u/pnq/9xfwIr
iwQ6B2AKwR6FdJiYZYtLNH9Iu8Q5D1P5mJin5MWrDnGxkdibvxRQKojXJlent89BZCLNpq8gpteO
8b7vj/dnsXKaFsMLRmFu7YpEDYZXzrb35vru+HZfAB9gGcvDQxPwJn6VwXshwv5qz0AnkcZVznqa
+1Hodmd4X2PnI/m83fAgl4fAPB4kcAPEyi7FHrO8NUGzwMzaj7sg8yQ7vrJWnA6GX2s4SsBILH2M
3sudtDIL7xznO8vzS7bXmGQ7Vs7sQgQ/dFd+mFPWupXSEo7kJbGPIznc34yV4RG4wJMfYG7kI0U3
L63mCcoXurv73oLVG6dVsgcrS+QhJc+zziiMuokfxXAxqNqVSQhGIVM5ofmuYkjcmLU5IHqBgh8E
AEAIJ6jXYSRjORoGMEKPs3Poy9P2JXrv14PkP1BI4rOt1qZ2Gr0iCUf3aQqI/vCB4YFs4sl/DuUW
nEhEj9LJ7JskdJw/U0d878v98dc2AOP+d3zB+FclMFp1gfGpiZdIUORBu5HHmGskZBux8PBREaUV
2cEcNqvx2M7RuS31wMpPVSk7RWtbfC1BuAVKNFkRRfTlPPThwPbElegk2fiC0uuajCS5jfHVPwXZ
WcMHjtD15wseElNt4JAbDF9G8OIDk243z9gDeF4I8yN+IbISjBbAu8asRqhbeUz10s+7h8rqgsmR
vJr5MguqGwkL0FRx1jz48sIy1b1aEgKmn/Mw+OZ8OQSD/vP+ab3ZCGSceS8GKAwgbW5SqoqLZ1ur
zco5z4Nq9mm2dSeE8QWNbTK4kKmF8ZXP01MV3v/4m6vGIcfIyQMvj2g23jtLXW2w1C3czFTOrqYc
4+nByo4oNJIYBJkQvoJXBkFJh5mqtaWcqfuVZah+fynoVpXE54HmjDCePBwv5l1MA08Sx2zgABwn
663UJHu8OgMUKKEqEPnIm7RUAl8SpelNHJrZMUI7CX0f0/39nbg5qOi6gNJ9kJHBIsApE/RF3Blq
0pqddSaasWu1Q1IFdkECTdaPbmUqePRw0BC6WXIgxnIz8t70qqlBRajlnirtqSoPrqwd4MpUFiIE
3UGBeivyCiIUzTcAEp4eEzTJ+r15vZBHAm3DOz0V9mQ5DzLTLBtTVJy6GdoOnUgdVJnv0c1FJbxw
jNODgT+cx/WEC1KgsKvJxsY9O9WXoTmSJPASSeBtbbmuRQjXoy/aytFi6qLi41uVn+re81X1OBqS
A7aip0zAnxBjBa4BpGfiTKyeENbH7jkJGtTeeGBYuL8jaycLXMNgkkIpA57W/N+vrnkR9Z0J/hH3
XOe+me1IdlJljGdrS3UtQrgkhgdCQ5OLaLVLFvuOGkTkU/z9/jxWFwoZHzBpgL/oRpdYOWHmTFTn
3FivShSSD+yDZwMlhrQDbruIg6qY4VaIOUXnBL1v1IDSrSgiEOYhBIoyMV5jd1NN4pSZ23htaqNG
6agiAUr2ioxoZGWnFyKEbRjqHrT0DCL66uCWuq/Hil9u9kBwudHDAmgGzvoMONfyOOVOVGlGkpLQ
Q2bssSESx2BllznDqoaLjdp4MHYshx90yoCTsUhYuIG9sze7fzwvA3p4NO9DidLNK6XQlMROmJaG
bRw0CYJYh82HdDG+cNkmjXYterGlofONmIdJ2W5P8da18NACYJL7yMvV0Qswc3hzm4bTgZmfVfV1
+9cD5Gag4heHFEKWw0eOwdRh8khoei8W2nDIvL6VAwp4AVheUEcC38wVPl9xAdTLNJ2EPQ2N6DjQ
MB23OzVQESCIxz0GO5XIum0mSWfqFFPI0u+duSdoxK5+27xKSGzjrY7nLkr1xPCSMztRo88tCRtz
P/ujKVFE/IQvXGMkq66HFwxClAxtN8YdCdvZd6OfND0k9BBFEm0qkyLY6ZSBQt+LahLOyqNF0Svz
S9ViqYKPLBVacWGhVsp6vKZS4irRSOhEO4Ptlc0sku9r9e/4wlp1SYJHhKOSUMc+71iz+8DnA2Zg
Il3PXSfhNiNer7VzPeA+KH/Y4M+b8w3883EdkAnAex13YnnfqJ5YsVcUGSjifcO6lKbkGbGiTLk7
ia5eCCnhtSV8f1HNSTlnXhaaR1Rcz5mkYmXtDPEgK+/tge0VSz1pm9TeFOt52Fi/zCoYD55+sGWd
1zUethDvAxxv3rwK0VBkBZaLlGdjpNcMUnjsrfk8kZ1NnvJ4p7Y7BZ7s2M0+U4LOkJXLrC4e4NyQ
6fHsnBBOAcQFHa3GGXLbT9GXsdmuykFHD0wrQh6c6FjYG/TVsdFYfMxDEgNVd0jTvzafXTBBA+KI
jce3imeLxVY3u0aahlH/av6o662VJkC7Xw8vrE6WsXIkHoZPqE/MdJdM/fbLxzmGgYSCLcLtE+42
bex01DSShnUNLat8UTezpWAKKAiANQXwDVRRwsEq27zo5s5MeAlFG3QyQO7K+VkMz//9yu92bDbF
aBCE4lJ3p8HVkOwvPx/CtYCVRn0JzwahaEwYvkpYYbUjSj7RHJV1x6HXfY84/vZDBMwnFgd5Mzy4
BCFOCmbprs54gfU/ybiLVYkGWZsEGtHweCvM6U1twwje1jYnLtao3Ff5zqv2KGT5wBSuRAi7nJTF
nHc5RHj1PkbHm91HhucsYFAR3C9b7nJZTeBGbggJc/shc46KZPgVFeshs/Hf4QUt4cS61jRaAl8j
3qfpqabPXg0GwcMHJoHELopvAdW4qcQhcZrazlSRUAGOKMrIrpMFtPhBEU8roAf/lcDneXUZNMUo
C9qjR4xTUX/80RSbC9Nwma8FCPETmzUglFYyEqJtRXkaZACH9e8HfpuzFOLSCcN7pLONuFXSUHFO
NkB1Msa01fHBZ4biakDeYFSX65PmedOyGJ9PxoPq+azcbm1wyf4dn8u/Wv8mnc2KRTim2RuQsc5m
1CdffYBX7PeWUjeAtDZxurRpCxKy7JvZHVn3kUt8Nb5gCyb43FmnUHz+HMTDBfP4wAW4Gl9Yfn1q
qe0m8IbdEY1v9x8xBag84+YML0+Ys+XqxzEd49KFH8nG049uM/0QFv96dGFxjLJuhiGacPS/G2xn
yPoCr+no6+GFtTGZQps4YwRleoey3bESqfsf95d/TcvByUbTYYReOCv8cn3ADV6MYw30nJeZPv3i
PPVFMDVMYsx4fFPUQYCF4/JytqmbnENWqVPXgSchjGKU9lovnXNKstNYvVLPAyX55lJfvi1X4oRw
a2M3E0MyiIRa+tUmvta93l+0tX1BKIOjKcDsh6DrctFSpRmtbmiTMLN3Q32cybGXWR+JCLEWR6Ug
UOscnvErf2jVWxv/PXm/789iTfFxhhVUygL2dtMBqqQKsQqGJxDAuHjwZs32KC4KY/4dX1B8ORDk
kWFh/Nb7TCIQL/+jqn/bmSS4J5sFX8gr9YrQvRt3SZmBpfrMPlnd/zgJwfoojA6O3mESUx+MmV9F
rxY7Sr2AtVt4tVTvD7GrSWhOOnc5ybMwogGbdnFyiueDFn/AEiG1iHA3gkC8m/lyqZLc0ZVRr7LQ
sI7muTAlw/OlEC/59fCCqi1ar6l1B8MX1S9iHbI/TbaPtGOa/Nh6bkFv9M7MilgoclvC7UuYlxfD
jMhGVgFw4nvqINFWt7sBFhSA+IHZRFUiLPdynXBqJydxuzxMdXhM6fe22zfq45TLCNlu7zhcDnBO
2TwGAedPuCCmQ7tR5RxK4Ef2K1TnbqblAAnvtQDhbowmK42qhAC0GfftHNXqmxHGeCRavDcagrpo
viYuFdHcoZuTogifGP3ajF827zS8MmSakKcG3ZRYMaiUdmM1bpKH2cl6SWWJrFvNgdQM6nLxDkVh
IljMlts86V4x1XFKQwU9PqZXt9sexlgKEMxQNYzOaHcQ4JJd2+ymfn9/eVbO6WICwkUolclRZ4rx
S/p9sh7HIkDlGLE+b5cCKBzvB4l8H2Lfy2VKydSBGo3UIbQ4PQ3GQxOfMnq6L2RtL+CcIeXOC+Fv
SJdpo0Wah0K70Pq79t5M/ev94fk3LlUT6uquhhd2oh9TtZo0m4Y0H4KqDYp+50ay1tNrc+AAadSG
AE4OFO1yoQpaWxZJMxpW2VOoK5LszNoUrkfnh+HKRBT2nNtWhtE767FJKXq8Ub8ZJRiUlSkg1ICP
x2ua1wELFsJSWOQ4yL6GpnqhZSjj2ZMNL1gIBZWo6FqF4SNsNA1l921lieAtvxPAcwyTmM+t27Ls
YhB+hdlU+JMB1rWzUmy/Ddyx1ACB520OxTo+V7HLLAf2MdTpp3l+Vcr+mPbVSR1biRFaW6trQcJ+
OwVxFRQiAWARpFnnl5PMyq2sFhBlKOsH4AhRakPYjAGEv+hixwB00X+ozgE8fqYsULaioJB3RRgU
AWrocbG4v0L2OytppJyz7FtjPXvRvk2OpawZyspKwXxCg3MEB2pFBHOdkZi0Brozhb0dFD8mWX8j
rhsE3bEYXrjWraVmntcA6YIkDRiFq6OSflMTv6f7KLivpVYngrpB3D7+GBPDroZTKVPecOhRczCy
IKcSFbI6PjYbvfbQoR2JiaUKMSZX660RQe/mb3U6pnS3/fM5FBj9FxA0A2hnOXzkWG3Tlx1IFasn
1pxkjYHWvh5ZaaDXURyKLp3C8AAnalXugN1y6B7/EFXivK6PDvgPGKMRahLzNW5MjVabEJFm9q4d
nhVZSH3ttgF58N/xhbUv0X21Bu1SgrZGXw5K8s3eHi/mCRqw36GmDBFRTzimY+lRw4mw+lBf/kuf
yNL3t949Hx/FWDg5vPRRcDbUQs3NtOb57+7RHp5dbWeYfuTt0t/bTxEEoYQW0RpoWb5RV3ZOMRKj
mWrMg37KBtdP+801wNhhcODhx4NmoOpaCqjQ5Z1RbUK9YJPsXRRCEFNyj9fUHm8ACk+Gq1YxfRW3
mtu6HYtDTwsMp/AHPwNwWkoczVdcVEygbUQQAk44yvyEiVBQhOvT3EEM2p0YJ2s8mNqnnIR2D3hI
EDUf0B7X4sQDYNcJSZw2Do08oPlO2dzpBvsC/w9xcADZkTwTxkfHhmnMHBi8yv7RDa/MPG0/WAg5
wLkE2wxCvcJy2XpqkcqqkxB85676xIbtcXA8JFD1grbv771PBIPaT9ShaPML9dqd5uzBedj8/bgN
4DIByBzc8CJFZKGZALgA/hMq7ilOjrK34oqZg8mBcQCkE7FkkcKRZQYdYZbiUCvPeQ3G+X2s7bzs
Sz0eR1lTrhVdAlnQ4ki+AhYnluFPupJkiWfF4Yweo+SQZ88qPZln5wOewUKO4BkovRabEfehDO8y
04AWf93fEtk8BF2Vp0bFKVuw4+ne0U+NHbRlMPzxtmOPcKZwajlzDodUC/OwSrALoekAqH4J2l1a
1JdV561NBO4Zh4qgOAJd95Y6Ec2TWmVo8ySsfGd6Sr0ns96R6pvkdbF2xED2BFw43tyc1HYphY6e
Oc4qijAG+3fq7OMiMLKdV/p6HkyyOv0Vew6NiGcAKl8QYBHhWj2Khry+i5FhVh6VvetKLuOKOUer
eU53CtoWXEhhR2q9qxtmm3HooE1y0vmxHhjbISTc0eF0JGgsggYlgkWPPXuI88JD9EbTg9jPHE1i
p1bWaCFAeGJ4CDpag+qm4WipQTztquEDuwAJIAAA06CjAo2+3PGZxpFSxWYaNqT0FbX0f9+/gGsz
wLGFu4YM8C2yM4fC9OK8BFAhjf2KHSd1M32Rhzg/h9HDIQFWSNwEYHvtSuGoQsM5tWCekXFIrc0A
rjIsH0/yIzS7XCG7rOOBKlaB/FR3HBPllGxH13LQ5b8S9KUEZ6L93DuQkFd+qz715nH7HgCzi+c2
IDUgYhaOKQVba2G4UQH+Bd2vlV0u8whX7hpsBYLWoFZ75z9dTqDPh9KyIgfhWPoparx9YcQHt93u
3aAIEG96XnEAPgDhQs/ZZBVR5GahVhxMz5cybq7sM4bmBABAayHgK+yz0RvzgJByHk7DYb5ow3Z9
tBiei7/ymmsNJauVmuah0n7uqY+maPNmHgPeaYNznyBVBFdNzKRmE2rcOtfLQ1T2Ul/aGnzFaV4M
LxzTxOy6Rke/6LAmpzTfqe5zi1o32SNy5SyB94Q3qEPRCmwQN4RX68Rr1Duj07OQJjs1fxgbFBd8
4CTx2gg8ItF1GUy6SxEqeLbNUXMyoLRT51OcSxJSawcJfhrKMTldNUzDcnjFJT2CjCgaqmnvTy8Z
wML37/PaRnDMHa/VBzRILFoYTK80G5oXYTp8Mtm+tI5D8h2uzQekwHxC64H0DP0tl9PQ1GjWKYlw
mhiqFt5mEG/MSuu35tePyIGtRis2gJxEVuM8YchJxVYeetNnY3qNDV9tAj2TzGYFKQnTgLJVJHN4
DYNoJtpcU6oRQJuwbw5p7QMrMaNmyT2mGcrf/EG/5Pap+0CIEBl1JF94HzXQ4AlHAb0c+9GYK0DE
lCA7Vvr+/tKtnTQEU4HnxnMcDYMEleXlZtzqNh7KIOfwC/pct9tfZLzBM7CYPLeDhPbyDHRVNxHX
AMRNL5+K4ZuzmagZGgsrA+cAtvuWecUd2BxPHg+JDA892JqqY7Ed3AMRsHnQG9h2BCyWUxiUnFhu
ShHz6ncwG8rm9g98Cv+OL8KgqykaVGcu0lBrR59Fp7l7NTaTikEGQIC8xJ4HKzxhG2w9ycEKgW2w
vPRE/WROPrDPuHxAZIDuAM3oBS/Q0AfSmzrgpEqH4p6TOUg8kJV3Ba+6duGFvJc8CroEcS9dibo6
DYf5U/GGTrxD66vGvnE/2c5h+53AKwyE0+gcacPxX+53jOj/MLZA5FhNFkxISUa1ZDJrtw4s8jhK
cGsBABUckZH2RBtMXsZSPnQvlPyPwwtr5TUKSVM+vFL8ZOmvSOYvrxlYWFaeDUZ1KFTTcoFGtcyN
Xmtw59xdagXFECSyKdyKwNpzxmCQNqA9l5iCifXIGlkPtTdHj7XyUNr+NEr0OXcDlqE1iEBaG3BD
wHvAw72cRRkTOgy0x8vIfqJ60FVohnhM7J21Hb23ECS+7JmRqAlQZLjf1n503+rp9/3zurpW/05E
tEsx89wStD642/YpAb4R3AHG7r4IvqM3a4W6NJQGgnLvhhlqIp05uGWewi+kwej9orLSpVUBuBLg
VQR/6U20KIkG5NAnoBhIHyiVH7mSK7G6RlfjCw6bonaEAUSShr0bxOMrMpPbI4MoGoM3iCOLpzCe
Acvj1CYF1o45mEFq76toR1FAsX0TeMwcVN283FRMHdE074oaHFThF2/+Spy3+6NzCyBuMXQ30DDQ
sSBiF65D5Aw0ibsZpXt+pZzYGDhWMMmeMGvbjFJcvONBvWOhi+BykSr4MtZUTklYa9+7p579vj+H
teGRJETKEy453DRhDj1zh7qOECqoyh2avMjKrdYOEYB0KMwEwBHehmBEqylXanAeoZZfOdUZ8V20
7Bw3c4ChXuJaCFdbV68X5jRpFhUQguJS9zDJHkdrSwSAJpDiQDby9m7L4WkO3oOus9EJin2DRxl9
vb8Dt2ZaR/3qf4cX3YBcS0xrTjA8Sx/r6TGyDo51GOjeSP8uU0mocW07kOcEGIMDr7Hty6kkugo6
rQglPo3zt2n+9Po/1uZ+ONhp7nfjSuANA0u9FKHlip4QKwF1g3Egw07Ghnu7GRge6CTwK8EG3fgB
NGcGY1Y+vzTgJaq0f4zo8/3tWBWAgk3eD4p37RS8MgpYukUzMr9UU2B7r4myHV+F2jQkWhAm5WVq
otZjtUftyu3TM2hlfQW0comsvcWtmcaw6H2H2BMyIuAkWG6BHsU0q9icnPVxB9bdzNrPIH5Bf2RZ
9nZlrTgBEm+SBtAHOl0tBWkuM8a4Z8YLzUHOUlSP/WYXGZws8FOBa0RkAid2KUCvyyyLWey8lJ80
61zmkmKfte+/Hl64DsWoTGlrKPZLNzzm+amcJP7S7XVbfr6o/dDARHNmfL5OD+XwW/H+aTe3xIEE
zgCKkC4MHHiulysU2QPwsXNmvzjOa/bQNJIVEmYAIhMEhBCmRmQLbyCU4iyHryunm3W7G1/QaNsH
y9ZumuO9af3edOfepaDVKFwAzpIOnpmlFFNXO6O16fhipo4/v0WtLgnerE3jWoBwI2xW9+agQ4D6
lgAJYyIlLGtoIly6mzkIRxWBWJbnM0TEJxVMmsrvYI4QfP/r/koJLsd/pCBx4+FBiuepmO0s1c6N
qh5S5sFXvOPkd/bBlq3Wu467cmzepSDDguADGGwQgRB23e7cps60Yngp21PrHlJUsg6nMUl8J3/K
rOPkvbGN/IU3IrmVvLLhqUILasTV8MKejWo/biQ6uxlesOGj2ZNad7PhpY0v3XzONir19/ERQeVh
JyTrUXq0/HwKpg4t6Yv+hbqdn9Bdb2yMav1HArer3NPB7gtHeM4cBpRA1r+0fu464NlStimr/wjg
eU6YVpg/EerTjVFb6I46vBT6YzQ8ZN6hK4/3T6+gb29ECMqqbwAxIr02vHTt48BOG8lOMTzQdIj4
wVLAobpBy06lkmplN00vtHsk6cGdD1s/H7hxKEGA35FsNixxkwFl8HDD2Uv8ixond2PNI/98tB0D
Xg/E0Sv10b2OnHzO+val0T9F6adU8vW3CgrRB0CVeEEcYrK2oKBqZg0dzcf2ZU52qRPg/LRWELfP
pNtWiM3ngagrxx2iShoqXdjlwWtSwD2a+iW6dNazK4v08/++VE5oSfkeHsUcUB8gXARW9qM+k7p+
SZX9WD8Nw6/W8a1xv3Wv4XTgoqEWG27HDZNnPs1jrZS5+kK1nfl10DbfBJ6DBSIQKgP3TXQCFbNH
G/W8sJ+Z+71xv8tazt9eNN7THmwjyLYgDC6Choqy0kY0x7GeTcX7qVXVt2SQrM/tLqDOC3cAJYSg
Z7mJNqV66w5uz9hzMYOn9TwUD8R4MjuJ+3E7D0hBchBGCCJU8b1SO0NNY7dkz6S+oMxPZujWJgGw
DXxLJLKBWhDe1gbRC2eKjelZmz67+qFsfNAKjtsVK57uV1KEA6vUScYqVZ+e1eofAp6l6kmVEcDc
+jdLEcLdnnR3sjIdIjIPiAWeIlRGSYLtVn1wEahlQWTu3S9YWrguMyOtKyDCaalvZ7s++VV3Qdv4
KNC+f/VWdgVPO45ZRkISGAb+JVeuQF5VjdlTgCljcGq06K5mQkqZNEE0yTjuViaFKw6PEydAR8mU
IKrX8sSwwIL6nER+hOhEvHOHCyPnoTzcn9PKBi0ECf4HeLwspzPmCdflVCl/UJuVbGwKALXLmVX+
fy5w15fLBgjzAC5xzCVlwUy+0PpQy67j/VkgGLUUQcECPVHggZ+zYj8Px0r5qcq0+82N10xkcEFi
hHgUXrDi5veDNY92bZMzK56cA50lp3hleIyMPjooREHuRcR6K5mT9Ibi4vGd/4jsNxkb+s0CcSQD
AoEoCAJ5DqzscoFUZuRur6bVWb20U4DKuFhGarwqAdcCMTu8yhAWXEpoSBwZiRZX52k6lL+n/o/t
XjYeVfj9gGOATAY4sdv0aWbZCl5onXJO80fiPurR115W4XezC0sRYo1FDkfZMpuRM6EexvKQyfLO
NxoE4wOODT2FABRUibBIWZObrGUqmlfE5/nhS/RkyN7FazPg4CGcVF5SLaI+aJ722ZCDW1r/6VK/
3N/fAtnogqPZGN5cKRVGt6s80AmCN73kHtwoPqwQR5hyDwrhKJFXuiuMEdYbhPRaca7GhwKFU9Mn
Ou50GYDo5rxyQYgucy4S+AtiLArE253u5JN3ZnMAOg+kWZSNMFC4zGgvCcQssmuIz8I8La8EWrlm
iqFG3pk2qq+7+7Svtz6NgHAzkfFCEQ3mgG5WSwlKnyskbgfrHNf/DPEu7nZe/Wfzli9EiKqV5p0x
eRBhfWrd3E+njaSbfJUAJYBZQOkRos1iWWdUzLHbK5Z1hgWKh11j+Za91chxIKCN3slodQB/TfTM
rTHT8ylCzxXL9St1CGoHnaBlvY1XDhQnK4djDooBRJiFu92ppTEg3OhiLwJFDczUN1+3bwUUOHxz
RDQ5zddyt9WoUwcnmkHrifZPw6GT1ZuvaCcAljmjJ6CNuH7CeZ1rFjEtt5xz7QYDYirdS1XvdNlr
cuWG84ai6MXMgwY35KROmyjIvZTuuX+rZrqz7cCpQelW7shHlutKEJ/ulbtGqGUP/Vi459kMEPWY
3O3KcDERYTuSxm6HtMP433tW+Syu/PvbvXagAMIFQyN446AMhZunmWhNF2e8U1C7U4vX+HtXfmCF
+FsMKRfe9Vt0m9q6b2FFNOfcDuVpNrqDZ+/uz2HFYHDaclBMcq8JSn25B3qWpHqRee6ZxtXBaH9F
sStZpVUJ79WjeK+iP4cgwWttFmsWWJSRmfeVxp+BLP7AHK4k6Ms5IOXi5E08Yg5F0KZ+/QHlhPvM
TQScy5tOlglAYVkRze45Ux+m4U+TnvSNGJV3FcvLFKFnETdH4+zlDGy764llwdYp7KCaIZN5Zu/p
jkXoAwqW0w0DgQEozA0nk0pB5qonrXcui6DRghH0yeZDzYLM/IzQfP1DrQ7U8Ls0UPX9vDmsA+GQ
jgJJHTEw/LWcXZJEUacTxT4n01P71ei2EZa8L9718ML2q1HezCTB8Gad+QcLf2w9Xu9ZJE5preIm
ilq9YVbHHAcNcjKfWA/6xjIqfD6GR/8mLBDapt+gMYgx63odM/s8e51P8sTPfm//fsRCgJJA+2bO
r7NcfhLBA2EWquccHx1NfQDKPrBA7+3w3lsUIHW7FEBZTlt0VI7OUb43sudsYx0sXyEOMngPCkIJ
ijwAQLCkA+pfonNfvLp+WbxuXh8Aw3jPQyhygD+F4znOc9uXeqach3bnPFuyVN6t/sPX4yXBW5ki
SC7ii1EEoc8ADClnYPp93g66lqQ6b80QBOBhB830jmIW/Bq0PqpJrKF10ECfbRep7div2eY7BoQ9
AoNYH4RVbkKnpC/rFqUEynliL4ScaskRvXVsMDysDyJpCENAyy5PkMUUEDGkaN+gamfWB+RnPz5J
idEEuMT7MQJlBTBD8J84qngpxBg1j7S0RYul8lgnz5rrZ55/NK3EVzc2P+aicGZhuRHQBnpFnE8z
IqWduFOEt4s/dy998X3zkV2ML0wld9rCYTbGnysfybVCVqK/cmZR0g5QD0cO3WLi24aNzRC75tmO
wG/9TC+bPx8RFMRoUN2OwmEREd+adjlNHV4U+lD4vtPKMqprn8+570HVjFPliMVkRoleLS1U4rlo
/e5U/P2Br78anUu/clubpvWMvsPotP5S6i8u6NfvC7i50MAtwLlHch4q4zbUNChZnPV5k19y4OrL
yblYDOWW40aeRoQ5UMuJjDDYv5HUAVXIch6JQlrVIUp16fRPmvLJC+/P4mYThOEF755maV+mdUwv
tT+SndPt7g+/tkjXXy+6TKRqFR2xjov7s6r1gAwA3WxNRwkzEDLLxGry3uYzmNO90h6M/3GBBL09
ErMpQB5KL716Ul40Wd9m/t8XLh++HjB0+BaI98HjExZIHbVkQO0UvXTKfKyKx2k80OI7qV7L6WTp
R9BQH+/vyI0ShwVFRgQnCfEtNMsR5jM1cxXV/VReSu9APsNQ/yllL7qVTUcrQVCtQWlAyYoghrbI
SgKOqfLCzAJB0lOTo3K7kFy/lYNr8HgTcrVARd+kwBgoXAx7SOiFWT48m53Dqv39lVqVgDIEvBt1
sI2LDrESuaNtJHV1saJDrPwZHQlYTza+4JARamZdOVXVxcwMX5/+ZLPk8q0JQPdAAOpQJAOnUlAd
PbpdV72qkItjBIgH5TKXe22f+SHiLZaBUhbtZ5qpmlK2M7kgKwVEgaLsa2Or14TTih6sYCoDWAW3
Q7geKbVT1UHzy0sX7z0Ek1F2vJG2gitYOBvID3GkMqi4BA1YD643N4OaXdpyT4zTbPsolYr+2n6W
kFtDW3OU4XFdvtTiIKzQSksj+UW3kIVCfYDkVq9tNdQELAWPQ6A95XJ84gxTbsBEwwj1n/4UrbbV
szQ4Ap0nsrkITGE5fqIZ0ajSprgUyUP02WHbrwIo0PizHfvMAYfL4Stmza1WK/nFib+OWeQbdGPT
I77LgM+AhBUAjBVfyaNUTZWkLC9pHVj9m822Pk+W44skk7RIWRENGN/09h74Vbbv7/Xni+26Yy+L
LJVheOcJMbiOSDQFv0aCFeIJWVQScfTwDadKy/K4STKaX2YbzPS0fzCMM25EY6UPqrL5qYWluhYm
nFV3zMGO6lX5hWlPbukb+uf7d23FwgGywKcC/mm8GIXxzayYbBAb5VxnVFnr96TyC21XHe6LWbly
XACngQR64QZZT8wSK6ZVzQXUKkW5b6oP2B/kyRFsBxoMx1ZsLFM4pHGdqqovBj2rpm+VknVa2XTA
hXiFPKAkUILC8yStPCPLOp1eLH1XvL5Ob820k9VFrS0StAYC1PBwEL4ULrZTamZNJsiYChr0+G19
o+BpgjpHMCahFvG2SIa1WLhSJc2FJXnAdhP7yAR49yNeyeKCg0Y4TKoCrWFNSXN5zpx6l+O3/RQh
awPLgytxW/6Ra5XnjEWDBQKTSt8lB0N7uC9h5Trg9favBEF1d06tNS7YFi5znPuxo++QXt4rw1/V
5hAy9oK32QZs1QYoXYxgJenMGjaZ9SX+VScnj37gvsGphO0EYRi4CvhxvnrQOcoQq8y260tbvbE6
0B2ZO7N2Vq8FCFtNxoz2yf+RdmXLduJK9ouIADG/Ans4g0+B56oXwnZVgRDzDF/fS+64fTfaxFZw
2nbZDydKiZSpVI4rdRAwioumXuKjtU6wXhACMtEjDyWLXOP2+528XsmkTHWkD35te7OsK2Dn8zfr
C1dNn7sl1lKsv7SeOnnal8ditGPsbZbn5G+OvxpWUrUKxMhur4rjxYg3HK7J4yeEecsoSEc7FBJo
WxIa4IctSpw6ytjreh1kkNm7O7hZXuCvpTYpGSwLy3eAqVJPnXaaWia5bbtcuCEiuFeaVYwz2ozq
qCzODgzW62MuSJYXkUphw0xNntl1ZJU+q+SN13vrw6lCehQK27wLEs9t6iBKmdWR25+ayiOHa+XA
YiyNMAbcT1QOCCymRTEWReJUUYEZSn/WncckhvYek+EnWJg9hSAioAm2MmSOrBkTa66iaSq85jLE
z8kgMVZlJAQ5ok2l1UoPEi5VPOs5+ZzVB8H6uLWKVAAHfsFvPJvCZWu1SYn10SyjYg7q1ks077gY
4Zbx8e/oFAPSwfaUuphS4FOwIoqVj9R8imX42DtvDh4BBDQQH0Mm3xG4oBdT59LOKiJ1vfR57Q1p
5bX55e/Hu9hjBGpbCOY4wG/AI73dhTXUqqKpShmpJFIaTOnEhZC9OjIaAicKjYz5hJlEUfu9sN/a
Ihib464VZmVxS49jQCP7sN1FBgggzRoQIpvnr9P4pksOiR+1YNoD0Bg6lcd77j3oGpNsNWVlVaRr
QYHUdHpW04uOlmXtdJgbiARgB3Cy4EaLjaxtlZSxotssYv2vPDs12pnZkr3sMAOyxFHweVTgbn5W
Qqw6WdMkjzBqdFUCPf1Dnf55vIud40LZNvrq+Kyx+zxQToqycxlh0bJ8zkaUt3gl2lof09i5HTCS
OIwycsgOkCG2HO8yg+U07RHUaC6q4r3NincU8IBrEGRzEZnhk7CBfCvcwGrNbb3JQaOou9ObWrYS
bnO534oVkkC/J2ih8ouDpWz3YFboTB8xeTmKL/GA0M/hZ5RjVgKbA0qczwUVjKUxVUraT3oWrSim
eG5l8YZ7QUIeF6oPRV9I/dwl2tm4xK47ZSwyyIU5sIZPlqyZZIcEFuZACgj3gJjA5Gl29KVNXRpR
ctbWEYB/JDBks8J3uLAhwn9+Y5QlPEKZYSheVPwwHGAXZoeTugCWRvchACdQtYsQjWDOIKAydDQn
IPCVdF8U+unxTdj7fliVuA3gAXxoQYocMvYW8gIU7xDzrStBqu8xgT0u8DosDmUHfotXzeloaVbU
oREcN1sN7Opt6vzHJHb3cEOCf8IND9q5TdSkscFodiX6m3nc5IOhxLs8EKM0gQ8rsKAz9TFuihgs
KE9FG2QSD/pe4Tmo6sNjzUM/95gfid4RQJo4ClBqrsR6Ic4nF0Df84utH/bfQIi/ENy8R4mGcE6o
+Ohdrvei9HMFjLCfx7lwu7rwiuYuplBjqFwKw9WvylfY9o/X3xEkBIhhaXDfhM/+2HI5sYxmmlqS
RKr7OisfCkQcXAkn9knw0YfojMDrJlzm1LEaO9etJKLmuSueV/1ZiSW72JFVVIYikM4jVrgUwqvQ
O2nGdOakkTNSf/620lRyGXb3cENAuNBKu6wGhimkUb2+auyV1rDKDvvRCCYhFIMgInIPMC+3nBjU
KdbUrobOWJvT1Gte0Xx+zOvdU0LbNYqwYDbdZQRWs9KVrDSgNIZL+Yn11+PLo0qD53R5qYkYKsbc
tD4rKyWN4vzSkutyDIgPLz/y6XCxcMPgROMB2p7PkuSsWGss37lv05e4eYeUAnbb5tkSmJViC0SW
Vk69AicPGrX2mJ56yZ/NO1Qqn3StcvcEUVyxGIc4w6SxkuSRyq624dsHp1n8PiKOhMjb3oG+KL4K
gC4uEVEfi6hdzivxqfMEkDrjIKLg/1LhfXpAegOCj3ifR9UoyyJR8yjTA7v1e9eLqx9LP0ueuD1p
RS8sB42HrXE33oCtbdJbfVlEWndx3/r8HeJ0u7xwo4vYjs1hBr9HzfIm1J0O3x5fh3trGCUmSFJi
xg4A8e4Ku2prTfpxLspIdy6EnbT0TNyLfhBm5zcz+GhfKAyuXsUMk6GPWQrIXpxS7ufmv+ilewcb
+OMGKFgkye5TWCOiPo3J8mjQnmjyYh4uQ+DRZwu5N8SgYXALt9peU6qthZlHNI79pU78SZYH3ZOj
Wwr85zd2zJJ0ZQpYP6RNXA8dCr15/P3HDpBPh0nP23eE9c24cwDWihzf6nzIg2F+x7OAGgrkudER
hFpp4VkgxbKudC2QxkWXpx6kxeGoD4BB0RNu6lB6qDEVPBJAgCVFXmF9xD/JdOn+Ju/RF3yWC95m
3rAqFlBaaV47mTsj7eZ6dXph1Tm1vO54JhH7QKiBQ0JhuIAoSKitnBSnQXLPVb6z0KnecZu5xwm9
x6uxxWadueydwlo6HJPuk/lqTN5knpr1cMwEmwAuF86Kz0gTbYBEr3qLNEUeOfOTRq+5xIrZU0lQ
2gACwElhNIpw2eK67oacYvm+8FfzKcu9sbiu5XuocLxcpL0hVWL4SompS5mNmgC2+BVa9VcPc35T
mV7ascgASIjID1rqUbtuke21TmaDmoWDgEajX9b1TXHfqKyhd0dzGCpUBwf/1dAzLhxX3Q95ieHp
LMpzjDUfF8k5yZYXFAeQ/GpGYiy/UrSHPDfH63AQPUSTH54HB52RYmKpH9MlL40ii3qUySx+KWnF
2/v82+WFB3RALWs3W1g+KU559mW2D04Q4U8binuANK/hvqHxSDh+jVS1Y9CMRitSb+ubfvz4OeaJ
zt0S1IKKeatxxTjIciBzRNqz8yc9OGiZfz2uGfwqBBp46FD4etftydKMwxi1lTdUZ0NWBLUj/5v1
BenpEAQzDb6+U/xMlGBWT3by92MLZofDsOIRqkLTBGJiIsIbdYcpR04AU6LbT+ZFGz8/Xp4LiBBq
2ywvvDzDoBpxYWP5JfcKdsnQnQiUGNPHULHmcMkyuAE4WT4JBTHDOyw8xWEZUetkiNK09Kjxa/36
eC97R3WzvnhUdamMxpzkQ9SHnRYwWUX3HrNvlxeOatLrgiU9Pl83n2j2ss7PXSOxA3beBlRNwnfD
6E/Y9GJgtetmtbfR9RpR7bmgfq5fK2DhHfeAgHGDdgH0J8Leu/MRXR2dwUriduC57TVV49HDPdpI
0N9SEI4KNRmV23AKae1lPeC6g6Oc5shrPKhEAJiEh3r77iil3VRqRrqIfgUgwlz9eLz8PaexPC84
QL8MLwcQPp80eTvWatZHJLsa1Ecf9fGaOoSp0O8AlwpggXjVhGDJmPULXJ9GCa2LO1KvQC/n4z3c
XQZOAECNHAwBfqho8NVxomK6GIvD/LVKfHIYrEBYnkvyjUHfNGWxjCaWB5IiwrhepvydmEfj9AIN
4Yy6gZqsj7M4jAfdAzi0N5Gjzw8oIBCDVleYrRyvbLsLV+8SRU8GN6yWH7FzKlJZG8KdJIEAD8Xw
EDfPeguSVOrKDOywyg0N7YOmVn4DD3E6HJQBEYCyY+A4Gk0Q2BBug75qGDg/pmkUGN0vvfv1WJDu
dBIeHoRuecU1b8ISs+oTzSyCjEYSLSTxKcxVgLipywdqy5oRds4KG0BzF+BwUbAk4vVgUMiEOwFC
xDyb41s7/OxHSXRsj4SOo4InRBANEFPfq6H0+tKkSZRjHIn1hvHsbDw/Pq49EqhmRRUCRyBBsnIr
UvpcMWvRKHYRn6wfMTub/7yDAFq9EAUAZtwdDGsxlSapGkUJU+2N5S9Qgp3s4nGB2RgFYDlSAv9H
QrAqV2f93ZCYRIXrV+y5Ht/c/LnTPQOzAwEvIPOIdlQVyHGXkU9ZBKzp9shK3ZkJNqSEhVc16DGf
86PPBfaDVnZ+NWBAwYvfEiCx0qJxvgOB6m+t/rUcV7UId3ORglMKNGrByjSZmvealSuhwWdUaJVn
ZhK53Tsh2LBQ47x4CfgF2w10fbU6TYYN6OnJBi7uwZlSeORwQDfrCxzoxjVFG0qvhG7yanee3Xx5
LLOy7xcvRW0qfYV5aGExBe4IhEvnz8cEfo8tF0X2dgeCyLZx5/Ydp0AdXys8jXrZV+WXHim/tN//
jUqgGF77r157C/Vi/SqD/uUsuPsAlIlgGBvM9LsKBYUCz5bGo4LH6oRyUaBNaTIcqB1NjEJdhKAQ
/UAoVnzS53SKrXymcVjknk1OqXOuRn+1JeGPPSpImOq8TZuncjgvb152a+1UgskVeBPXa+1cG+tn
8Us/iNHPBQ6yzDGCcOVhyAkCF2tAx6uo5oaN/gwQH5dIAsu7m0DLAkQCdRa4mNtNZFlrrK65YhNf
Vj33KuMHVT1Z1+2OVPMGSV52yUfzipkEpRq1DNAJcYi+Ku2vmkn2sLs8VCKUCp52UzRyTaXOy6qD
+eOwFyvU2NGgL1iA9BMy5Mg6wohWt0fUJ3G5NtkUQ6cEqukzJXh8JXc///fsTuR4MS1NiA2plaXQ
znTiUO2ZV6WFd7iklmeUVcRGXeh1bl9tN1BmU68PFNdhOWn6k1NJfLG9779dXhBR22XpWmtYvntT
x09tKjn+HX2x+XpBYaVx2aEhP4lDWl5iPYgHXzple5cEnxMIJHIUsommiNuVepmMtgswicBRrqMT
dMZxEx1Bm/+SEHZR9n3bdx1IpOll0n0qqyXcu8cwo3C70HIBwCzBfi6Ylc3zOMbhhJrpBDbIuV3/
amS4cbtUkB5C6pd3oIt1+HpWuKWtNnGoDH76R2F43adChi+7ywwOjmsBbwqk+M9v1GrGupmhqNEN
e+oNy0VZfV2R2CFcqQlPECZ5c8MW9ZX3M4GQE9QyJdMdPEE/c/Q6Ea+O/RrN4VMjeW737sYtJYEt
JFEna5xAaSSB5vjtcbdssxFBdbCptZQe1dxh5vyYmu+Hg45QHO5vxxgXA2VHgtAqLMc7HltOODEv
wSSxw6XmwvrcvL5h9dgrAPRQsL5Wfo/LwqOZzF7bE6b/7gAJnS0FQD0k01Q7TmhVb7p1MeOTGr/j
Zv/GonHQ1IbnmovAzSbarkI0as2c0ByeJxTZxufjzwMaOvjwE5gBCP9u16exAat8ZE7IiueMPTFZ
gGJXRFHnh+Q4AA9RoLVdP1EUPU9RIRHO9lObHYeL5jxGMwofocPjK8INUOwk67Iud0PbGby3vj44
w5QbSGArN/YtlGfdTUsqjH5s1BY3TP0LfaOFLHC9o/Hw2eio4dC4CI4Lp184g2EtsWGHzuS3VfF2
qvCXLRv5tMMDhHt5/AMJOyAqCoekLpmujalmh5OvJt+d/K/DIoR8KZ+mxwMgwHnYsjivR0NpwKZQ
n8/EOqnH7S9MR8IJofQBxUDiOMV0nme3TBG7GQvg5S+D9+/jz/+dOxH0NRJnvLsME0D5EOrt9y+K
0laTM7vhVF6s5Hn41y5fNONEHa9dTtPPeDnVlZ/bgSLR3jvaA0PjkOCEUww8P7HucrLpaDep6YRO
+WKwi9U+5fnp8d52niLk6hDyQh0VAlNiBDXOm3ghs4EypPWpJf6cBr15QT8MZgA8JrQnYogD/66K
QCWm6BnTFdAftJvTqAVijPbvIsub760PpBi8p5iRgYS24EisY6/GY92mEXH8CSDVpsTb2l0f7RgG
9KCOAn1BTZWO2bX5gtJCo3pR8sCVNXvsXHQA1qKUDc1n8BhFhA+8Ra3WjJMVxpjAVWnZkzqvT4Px
mr8jxoKIPExNnBEqq8SNULMx1ErtzXDILK/uPRe4N4dZjTgqesQhVdBdIqtngw39itaWMJteWv2J
HAZ9QJ6Z9/Ui9IiwPP7eXkfaaCjPn6kZjnrAlkvVf3r8/VwdCdd9s77A6ixhNTFXrK9Op+qvomOn
rs1OjgMUbHfwjk5f5i8IKlXg3cEFBhSvWIfWE4utKPkwQgOW87Vkl8e72VEi8Ev5dDo+EeCuzG1A
FZ8+J7YR1iQAdFxDPOpKTIQdJQLIPQSeMSAIPazi3TPMUW/taTJCZ0YVvdfrV9f2U9sbjeDxXnYu
IccsxvUAsibqfIR3iuT2YKvTaoTq+odjP82yMom99flcXhRmAkkV854FyapKXQM8mh1aTRgrH/Lo
+OdzLCWgWACtBPb/dvm50e00B4hTaCyXJihlkKN7cssrYlBBjzjEXdqWJB1xado4YTedijJQn4rv
CgB9Oh/FYu/YyH8piUAQWklmpcpaJ1zMgNaeIos67cksyqzQI8t795E33B6UqcbF4i6wOSt2Xawz
mb7lssPaZfUNCcH2T7IlazE9wUGk86Pd/zRkk+F3t8DxYn7PJ74bYWalGhtqSp2wjD+sxRM1/Oxw
ry8UBx86+R8SgrQSplm06kECxW7meEkbSTHd3pOEWhgYhiinuy9RRsOHA7Mus8Oh8RozsL7nsHIq
iSjt6Q7A7aFtH39QqCxsQlkAIDOrDAYuhovpL+hfYalvGNc1vx6XWZiIKP1Ergdpe+HVyNa4sZpF
seDHXPQY4djgPevDBfg9cBmlXFuZTZnGFHQ24wEv8CQFuiyKtne7eYsGRokgqnyXG4GB2qPN0rFg
DPpZHHTNebJO6P4l7Ys06rvHFHTjQGqBtI1ECRfuG5+y6UsELoCJE2qjR0zfYSdFeW1nvyaSp3ZP
xDiqMJ4+pO/vAzokU9suWZywrq4GBk69UIDjyOCDdoggPoiaUx6DhBUtaBOLmslgtLjqefqFlF97
+1Nffj3cxATXFSOJkN/laR9gt26PTLHaIUPOzA5nHBmqHiV3cUddOUDgw41H3ayNto3t8knSqKsz
tla4zF65BJUlCaLunRGsNQe3kHe3iODnqH6bp9YZrNDKUF+neHp31tC+KZtIz7WqYFqh+lDjMFRw
1VDxsN1G3TjVmtUQ4oQ9O0XgYOhAzfzM9hcn8+jot+vx6Ah8AqBqcOhluBgC7wswjfb2jFtvB8DM
OQz6jCO7XV54Reae2aWqYnlz+D4/q/bHwzoFDzqfzabDQgTo+va4nLIaW0DvWGFhv7jVm7Q5YVeq
btbneuDmnk+0q5cuxvr5E9HOjWwY1d7yqMHmcFe8kUPMu7ByMqx8cEyorK+ZGrmX46dzs7zYQjM1
RTmRBstnKvNbCsguic+3dynQ94gybLSJIAkjOAJ9mrRrUit6SIpLvp6n5kq663FwGcgQrzMGsDcq
dHEptkyolmpu67Q1+MPRANBBVhm6Y4nwcj6OiQ0P/y7hmVrqsKalo4d176dAUKUW9WxL8ozvEcEr
Dl3OQfJgfW43sXZxzn0mWObFSTGuafIhYxIVuEsCSH/oo4UnAzWyJZEmqdG4U2qGievn1oe2OqXk
fFyi4MLABHeBEY8g/5bEqiSEjXTWQ6v4iOyzORx3ADBJC6lUPhFMA+D9dn1XAYAKJj7qoT16ja2c
YlOT7ICvIChYNMM5YAEfY4z6zS2FGp7/ShYwW/neZyfja5eBkD9kQV2eVlkD9c79hh+Gfk6odKDB
acJ2WFIVmlvPJJyJj/Ijz2Dm8VDCLQUi3I2iVWyMH1NJaI6f5v6LKWvC39sB+jjRqgBXA564sAOl
IGyBWYgdmM/NuT842Za79jAJUP0DMIHfqHNbbiyF3dWWmkCeUh95xGtesONWLSggbAQaKIwTlYdS
V8s4dpkeLuSZtP8kZS252HsndEtAMDzyqdB7VoOAOgXxs7VI5HXnUvOuaSQwcOm4ftqekFIVptZo
CwkL54WsT0n/3I0S02ZvB7ckBL1Rj1q9mhOkVK2+9B9yGh7WGZsdCG/oOpR1o7sTCdPhu25/Px42
3awu2C9mU2sj4jckJF/NuQ+sRA/+f58v3ADdGPIF7YhgwHwFOJIHFfgOCcKkSI5BCpQ8ZGIEFjOS
sMRGOK3WTkuQyNAPOPtEjYfcIOpgYCfdj4FqpzpPs3I2w6Z7VdOoql669koL5x2aCDqOl6AC//IO
s4jVTW5niW6Gue5bs1erkou8dxFMBIU4ig3g6sTXbWy6jDVTZ4ZF/Wb3X9YVEx6O20vcgUT8iTvz
aHXZMqLp62zsuhwkjE/kdcwkF2GXEXyWDtL/iNkYgqgaDeZ1WgkYUeXe/LFJgjI7SYR1lwSicyj3
5iFsTbjKXdymBoq3zNCKT3aBeng80kX2a6x/PL4Uu8y4oSNsBX2helWhEjJ0pzM1PMCCJO8oP0Wv
LrKG6EYFOLJYrUs02qDDfAWJNfGM6iMPTKAY7vE+9lQfvAaO0g+z466qmahLT9YasV/LONfNp/gd
XiPMpP+uT7YSZVfTzAw7NsJ0ecUfBeFrcnaphOuyXQi2ZWqsht7zXRSWX34cbMkh7TEb1jdywxyH
BxGP7SZm+G+ramITa+/N1ue+/JI2EhK7O3Dgq2BUK1gheipVZ819sbRmaMafzQ/69Oc72HyzvPBG
62avjs6M5TXN016IDD5l9+sRWoIKB7NRI7Y9IGNd3Mo0KhO1PU9Ge81kka399RE4Azylg8yXwF9i
lTUsWSiO5blSEq9N/nnH8SBt+5/1Of0bL7cjS6kCqg2nj9HmH9xK4iXuys/N8vznN8v3ak+m1sDy
4zdn8Uz1ks8Sxb1HwYYTqqIBDyWYYpEkXbouXldIaO081dpFr9llqGsJkT0u3BIRuJzFi5mYOohY
5Uvjs1liyOzuAVlBh1erIkUrLF+Xdgxsk9oMdecPUr12xF+M03E+8/cZ+DgWV6rCNQAcCNKCk2OG
rfNk+XX1nh0gz4UwGSpJMSNmy+dYWzu2WLUVqmWw0C+0elsPgyLzqnGUYSB/jUDvXa5Ozwe7r2pm
hVn/7LjPx0dy8vWRlkUbJzwGxMS2WwDOrN5TE4+O2viDEYyHcfKE9YWrsJKWJSXB+ibsi/HNJNEg
G8F0L0c8N4e3H7VzyHOJ5UK5OTsaK2BNrqoXm6iyt7JTd7gtDunxWyLCOa15gVqWHESy9lIUfiIb
23d/17brC+fk0LrQY76++u/YfmLdp6MXAfVyAGaD1wOMAkQPt2yeKNPzbO31sO+eqHM9/h5jeYQX
gE6EWuo7yOiuUNI2KxAWi51ALWe/7JbgHRu4oSA8yaMypqOe2HqYfl7Q2E+e/n/LCw9O3P9nA9ma
eXPt56WsBIKf8NYp2R6RIEBVrWW2ulo6IiOpnzdnrTvNyHD8sMfj3hUo8eAhwj7gtxgAqJeKpeVY
GKHp/nSeUu1w6RaW50M4eSYW0iSIUoFhZE2bjrhuv0oDhtHH45yAO8JrOYAIoopph8RtaBEPpRnO
aqhk3zRZ7HPvovE8NWBmUXyGrPj2JrCps7MOGj2ckqfS66rjgoRlOYgtHgSOrrBdXl1qQ3FWFGjp
3tg0Xj0dL45Echf+IN4zDgwuhvMajFyoh0rBxIXm669FBnG1o0t5OJX35fKWKLG4sKcYM83KBaA7
sUfGoNT/csfPhxm8ISE8mlVRZIk5gYR5VopQbyVjf3buGeLNPFQLLsO8FhQFb7KhGEJbREp6AsSi
UvjKDzv90OvHNSoSr3iS+dOMdIZ4DeZlUYqkA94VRkl59iDZxo6Yon4R0IToUYHvLKL7wfRzZsss
iiidnuuTfRhcFrlVC24HBvLB77/D328rramTPIEUzb46qJ6ZDv5jNu9IEkcLgD8L24JXSW4vQq62
4zRSPY/S0c80n9FglV3le98f5VE3JIQ3kzVqWTQFSMR5gNHDCGmbmPMkq4TdpQK4NxMJYx66FSIM
euH2aGXWAC6bBtT2M3rGjDtNxm+Nx62F9wGdYUjt8csBSsJmSnhrtVEj2V33F8t+VV0PV7DTzin1
bffFsf/sMomI8Yt2TxHYWkg2IZ14V/6A4dZ2zOdhdH3urcRz0aU9+2TxpuHUk3NsyPrad04SEzih
XPg7DsEQRIKZLtNQWcoikgcd9ePpkq2+dRiREWldVDIiR4fkLnqqBQ2MqVltU2UKAxjwv5r6RQO0
p6y/aEe2NyQEHVNOFeY4VyBRteeB/sqKkzr/Onx9bNXAOwRlj2SKmGhUtBFYtM6MYSjmSxlfRkP1
Slm74O42bmgIJkmRdx3rhxWSnftl7fVVUKrHtQAKyDlaOZK9fCreVguUGqNOimKeaE4/5iUy+58m
WdhsT6pQxMOryPmIYhHZvZ8WgvJPjIJyFX+gT6S5VuMf8Xx4TDHECgkb2CUwofkk3u1OMNVvRPBu
ZJGJAefjtVAlds8eM27XF94TNCNO5pQtLLLsIBveChpIq152SKASBaYJL+lHZFm4GYU1WElsdk2k
9c+NdjWapyU9HPnglYzwiHm9NfKmAr+NvgfmkNW3UfVVVfEsRjFiso9vxs7LiJZB1AcBzo3XCAkH
lbW0omSMq6h9ypLXzJXsQLa8EJVYujSpZwrY9db88eqWPx9//I6w4lAATsL7QmFgCZpjrqlVsyKp
orU7FYWXsg/p4meHRxChbI5juMCxhxeAh2srq+aIK5cWGBMwfDUBE8Mkl3rviGzUPiDrzgmJbcZt
5uQ9VbUyygp/sfxU5uvtyKl7u75w1WhVV11uYH3D8bM1WAqfyMb37PHhloRwQjOpjFyN9TKaEAHU
r3n2nLNgnSR5xl0qaPlGwxFque9GuwD9KW4wJaCM1tzPiK/VFzZ4pn16LFO7x4UOAZSAAUkEHUFb
blsxEnTzAG53xQk1O25zrjpJoGtvIw5uG7pODB1JFuFaY6BVB8ejw8hD+ocxX3R/nS9tJqnmuBcr
oum8sQn5LkC8iolflfTpqLQ0iyrHR1x/GSVie39O2/X5Jm+issh69OlcYn1ieqtzdueTWx5WHiAB
pwBHhTyOLiY2ZzMrmeICkzvt7aADYGZ6POQILsMp+D3PHPirArMLq1ZR9FLSqHFeaHYpy4AVEmC6
vXO6JSHcjTFRGHySgkbj4JPKZ+YpOe7EbnchyNOCErleT7ELqzv3xamQwdNLtuAIatZpauRdcqw/
NL66XHL92TiupPgWIKzo2jUwRlOQJlcfu7jU4jRaSTCQs5MGlsyy2duFjSY4IDngxUAXxVZglXic
lroHgJ8zBWgVHeNPbXY5qjtgNd2Q4Hfy5k7Y7TjajKU0qnBQydPQX5XjXtqWBN/lDYk4NbpWaUGC
2t81lIKVV7vxLVOykT3lcbsRgR18VEQCfxxnFZ+66dqo53ccFJDFeDc7LHKxJQch8gVdQDqqCdSn
JjvV5UUKJb+7hRsSAi/0zOnHLidpZPceqv6c8vp4C7vr8341uBQoBBM98k7RWNNTK40Sy1NUv5OZ
BfyIt/4kGH2zvvD9Lo9LjSnWH9y3pPCy8s1B4bCsgnT3UtxQEcSpRGiQtgjzR2Z+JtkLg45yoscH
JduIIEvT0lttWwCs3v7uoNTd8d3suZwkRGTcELQsZgdqKdLDaTQv59g+ZTL9JFtfULGjjuoya+br
676DcjMmeSUk64sJbIWWrkNtrA98zu6fXBYuly0v+Cp6n9ltm0GYEJhovlsSM1y2uvA+ENbrDjRf
GvX9s9mcR9kM+F0J4giBiOGhfkB8pfupc+xFX9IIqFJmcynoGx28Uv/2WE53d3FDRRCheUrtibTQ
SczxzeIau8Hj9Xev2s36ggh1QGGrEhsVVN36NIZZ8TTL4BZ2KMAJQo4C3go3nAQuNz1DsfucJFFf
eQ2aSerL3EuiXDuHhLZTIOCjwwA6TyxVWMaeGnU6AHMtjj3X/rtR5/PRY0J9FpxeFGsjCIGZWsID
1zTFurBYDU3raiW+Xb71g4QT95vgJGDhG2jMvre/rSTVq0kvtbAkvp0Ypz6VGQISCmLSaHXyrCt+
U6B/upY/yTyIvfUBRcydIcyAh228PSSm662ZVakWut1Tv/5RywBUJOvbAhOy0lKGNQYTOmv0ysCu
jyPFIVtkIeWFir+dslrTGk0NkQctZMYnSn/l8E0fi9HuDgDpikw8kAXudAbGyKCwU8EJGVYX9PHi
m7IeynutxLtAYaoiysyzwMIZETqM6jCPKJ3W/earogFqN2xk8632toHYElJUeKTvkWyYOyWj2qla
SFEVlHweAaJy/JxuCQi7cOp4HFFRooV29krnl/fw+XZ54WloDTNhmFajhWvsTWkgw8GXHY9wD5p1
NMdKxfKKfR3rp0qVvAm7PAamBkr9UWSOSSzbezbUc8mKwdDC2vAxRq5z/3C1V3Lc2oYk3VARDglz
p9BTic7o0G0yYMjS4N/jPAbqCMZ1o0QL2AqCkVf1K3AbGmcNHacMaFIGh01hpFmAPIbSY0zy0VWR
C0SJmwlleSExMX7a9dVVhji9x2f0S0LlIfgDLBv+8xuvR1+XmmrOooY5uqHN+pJqsnDGDgVcMHiG
CCcCI0IM8jGUvFBbYTpqd78n7j+5zIa5f5tRd4TKYD7oiIuTcEbIXmsVcE7WkGIaa/+H9R2VWo+5
vEcBIDPQEhx9E2jQ2zOqtdZwFoeq4ap8UNfOt9fMb2tJ6GrnmDgAAQC0MCMFA0ZEUZrLVe8BixrG
1Zu6vOX/PN7D3vL8riHHwYFAxHczXd05HrR8DV3dT2YvlyVQ9tbnfe+wLNAeedflySagpNjrsgCH
Z0zebFViHe2oC4CaYVw98lkcf9jesoCsduqWcbuEL8T+dvaV5Lg6AsYfSiH4a4ASLeH0h8ZY+5L1
S9hfE/QqpG8reaPp+TAPOPYb2GygaASTDrabQORktptxQeE0UNM+Z+2X9yyPUlF+EYBdIp6RkQyW
wgCPUhZ/lcCPd4/XZPM+P/gJaEblPoOgTVPmTItKUYXfomQhuRSSG8DPeOuXOzAr0IAMYBSou7s5
FtPYll3b22GVeBRiFJVZ8PiEZBQER2GgCelAArAA8UnTTmobdBI52qeAJB9SfPgtVr3osW5WHKkq
TLtnGGAVeyUyBIudq4Bj+i8J/gk3GlspG3XplsUOy9n1CoVfZYP9VX55fFQ793lDhX/FDRUzd8ja
rtgIVa92fiGy8AgXxjtmA18PeTFk4AD8vV3ftapy7sfcDs30h1U9O/Olpj+MP9tVFmLdJwTVAd8N
Kki82X03EzqOFQDCNGSnr3EaGOwc/3SH0+MD22UL9BMf+cbB4ITLTVxTWeB3WaFi/swVv3P+YADO
eAdXoKaQPUZhGDwt4a2bqyR3ugXoBkrlLU2QxMcvCNB40Uv/G9vxrqmwWV2qzcsIKFj3YhZPw992
ctyiwdA6+LhINPFxVOIxGd3YT5gbHg6A+/5FqYQL92KL+WjwTfiENIBdictbEx4PY85I2M3+onvu
4TFsqHox8Yyi2gnBScwl2oqtpldGl+XGHGbmx/RspB8fCxH/37e3gk/0A9YsnjkoQbHPqa+7mqQJ
lre/seG1TT/kxzsWthSEe2faQzEXsT6HMWPe0H9aZOpphwMagF1Q8e/inzvYAjV1bKqTcgkzuvh1
b3ljoj8dP6VbEoIaLxLHmoHivoQ6dF+/BsAJsnNZOdXved8iL1DPgs2gpBocF1idVItOxmGew7F7
AupKqXtlAwy9S6L4tuaZy2mwAksWm945PXgSKqxYqETAGgpveDK2BWv7Xg1dMvlONwST7PD2KCBC
Y8FAQFbobltMyfDEltUa6n3imX4f/32YOTBiYULxaVpQeEKwr7IwmtWq4yWs6Ae1Yd5cZd5IDwd1
eeswFoceQShLxMaY4tlhAF9Zwhxj1LN29QuZOt85pg0FQcaWblWyUQOFxvGdPwcZENz9awGXEWoO
tZ+8zEy0dfTYWoxhSQdMLZ48s3tdlMs8eborUYe7ZPDy4bbwrhJRHQL9FMAAOhvCkn5RVubnw/My
IGKTd95jru8dFxCV8AvBS/BdOC4A8lE7q/MJuPHfFObZmoThXGqEywjnAu8GoGQAZyFWy67dqE2D
kQ0h/ddKug/tL/2vfqo+NL/84/uANWLDH0aN4x18V19lRa7Xcx+yMeg9o5HwY++Y+BxMXAywHQ/5
9vmw4AmTCfVN4crS4J9EOzy0CPMjUfiFtU0uWmI8H0VnrllabAkN9UOpXbQfh08HfcqwbTkyLap+
xbudEsAR1WQOadV59TfzHVCYaIQGgiFwPZH8u8Pi+B/2vmy5UiTZ9lfa6p08BDPXTvcDsAftrSmV
c75gOSiDYAiCICAgvv4ulNVd2kimfdRt5+GaXeuuMqtUioCY3H358uUIOUBgpvZ063sbGWfTOcmu
Z+yrB79p6YfkIMYOV9av86Q/T3Ew3tIwTq4j50NBzgQxz6ww3huUqUVtEyDsymo4AfgnQy/HW3Rc
Mv5l3r9//RLAKCGBCY4f+KkrAxEXQtq1lvp2KLD70ULtP3v8aoVl5A5la3p9202ZCdPq3AF46o0v
ikB/vf7qnrBZD5BD4/mRt9UqyfmOkIMQG/16t/9koHV5hpZtQEoPA7l9Juukjt7GMxrnwoa/uswE
Ay2UUXBNUGi6FnbvxiqvARlhoDYzvbeLLX3x8po8t2lRuQ+bDXgLLLnVlvLnCk7BhJRBm78j9sGd
svH1WYkYqXaAQ8v/n2JowdTxoOkd+5aDv50N9mvvDZgeVLwhslj6ZKC/yOm1B3Zt6YmyUeiccnTm
46+X5+eJkVsYigu7BZKtsKVrDc82rocGXAh1S6bL3iOJhcZ57Yf+HJn6ycleDbM6GuEUqtGZMIzL
/cz2KrQ6/fLqD8HdFC6kS9gGVNefTpNDuzlGEaWEz7Ex0YVv9v24n+rvL4/y9DvQJAxbFjcgQBY0
0j0dpRAuhONrp7kt3BQKNolFXs18xTaCCUIacKEcQVLpdAQTi66PFEZof8lj/Vr23erhq9cvVcSj
asbDK+c4k2zM716enqe76fTlVyYabMup6hlpbq3o0L2fg32DBn1i//IgT470w0dEC8c5xr/XsuI0
iC3q925zW4YHKi/n4hj4ZzymZ5Z5sULAPJaKR+gqnS5Cz2OOzhZFc2uDtJGM5eblL3jm8UsuGZVX
3iITtK7HZcYLK6J9fjvY+3s0PH/56c8swsnTV1auk1JO+DJ+6w9J4WbU2kPYuzmnrvjMKixIO/hx
UGNeuOCnU0QnHLg2ZOK2Je/HfMemT771+mk6GWK1mwaF3iiRrMUtib47zqXk2asn6uT5yzI9gulG
JW1hV3i+tq9qvaPRxQzFj3ONRZ5ZbDjfCCKQEUc7hXXyYHZcWo5UiNtBXZZhoqIzX7FcnSfe/dKW
PAAujoAO1Id1Cscq+8qz80DcVkEyBGlv9pwkovxktak5B0A9NxamDIoQKISHH7jaWvjzQrCOQyXZ
T4jIdLMBB8wFtwa6zOxM1uKJt4PvAgIC1ZdFSRCW73R1ujxv7dzGWP67SmdiTGm7zYcLM71/eRc8
WZ8lKkIlEXJHMB/Q+DkdZ6imIjejaaDwkyEYVq++0FfPXxkmI9rc4zOeb5djZoyVkPa1B/5hBOCO
EHhH/crarS3tqPPHABfi0G+78S3192We1Oek/p6dJ9RAQm120fBcJzBA59WqauL61ny2ynQ8p8H9
5D7BRyAGRuUYaDyIgVdby/Y0kXGu+G0R73S0mXtkGM7M03NfAOwGFTxII6EocjVEUDR97ugJQ6Bo
xSTiHIHnycW7fMKj5692ku9VHg1HzW8nmUXjXQvtZPm+9/cv79dnJ+qvUR5qDB/dWoIbHTQWRqm6
tO/uxu5j7p05emc+5AHdezSEq3wdhAZDdL9IlFTtpTVkzjkxhHODrAxIFFatX89YjTpPmLsl7KaW
aWB//89ma2VDDFoGFLEe+NI6yi9Tr02sc2Dn8wuCUwFxqgc6zOkFgoSlk/OC8FtdpFGbWlPS2tnL
X/HszkWdIHr9ABt8ggtPyp6tahyxc1lWsYSS5N94/oNUMmqOca2vTgaXg3KmtuC418fkxgas9vLz
l98/sVHLyXj0/NXJKPNclaKv+K3Ay/PdFG3zTA8HciYGeHaaHg2zumptN9ftQPEZQ/M9Ly/9+NfL
n/Hs8wGeApyHqUXTs9OVdujs504h4FmZDGqq+lzB0rM7CcgH7ibEw/BvT58/D0Y4PcU0QecM5QZs
3J1jMpwbYXXoqG1YPxPOb1FGNP0s5Fa9WssGSw2HEEVpEKaE4PpqDaY5mAbdBvw29g/TDDN0pvpm
meP1VlqaeCIniYgYxVCnc6Q1QZt6H6fNCY9ln/kssb7RnfvNcc4QV55b7McDLT9/fAmyUujSwUBo
AFJAL8RsXr+ZkEEAsgzfAzDIslSPng8wpCItj5dQMhH0Q1j/fPn5z525x89f7t9Hz6+aAJJ5PIdf
AzDNSnmTTvG26m5E9e98CLgfyBiiZvNJPBYHJa3ndm5uhZV+qs5hUc/t2IUVC3XBALO0DsU0Cw3p
CtXA7XCKdz586ODfWWgcOgCPS2/YdT0XpE7b3CK6QZL7UDXfxPjaYBInAiT/RT0SuTCUc50uRECH
oapRI3hbJY7Z+e725XV+bp8CI4N08VId/URKVTWjwxR8GyjBvPeHm1cr0OPtl+sOiMrCfVoDaGMD
Dv0ApZnbvk6aKanO8VWfe/3Hz19tU2sSdVlT7B6UekQ8CV5bhYZMRIBiQ1xE6AQH3Hd143EiSV8E
Wl0VFrryRt9RvXJm/y9v+PhGWo+wupHcEuJjBGmPq0rvbXEdxB/kJXqwv26VMf1A55ZT5oH7BA7D
6SaKh9y4kanlVf+xoQeX/i5i/a8f0/+h9+3t79ft//Hf+O8frZglo4Va/ec/rtgP2fbtL/Xfy6/9
66+d/tI/vt5zyfj6r5z8Bh7858DZN/Xt5D82XDE1vx3u5Xx33w+1eng6XnH5m//TH/7t/uEp72dx
//c/frQDV8vTKGv5H3/+6OLn3/8Aavpoipfn//nD628Nfu/Qyp/fnv7C/bde/f0PN36D7oFoWwYd
Z9AVoHX9x9/0/cNPvDew/kBKwdFfCLgLAshbqQr8kvtmIeMgdQsqFkEaBr/Ut8PyIyd+gz+ASVzQ
QyilQOvwnx9+sjZ/rdXf+ACIj3HV47cfHI2/thxqmqFQ8jA+MEhkMtaZ7nFi6KbtDCqNi5HsfacZ
LkvTOlD+7mQc7pW0apVqapcXXo82uVsrbLIaHBuZ9tJTR2pCfdET96NunO5Cs2h663Tqy9CyzBWW
vuYjmz9YTei+dywZ87QdJr0T2OhbZWxzOaEQmiW9AJprh91V7zdBf3A1iemmnnq8BTDSRm5j4Tbu
IWQVdEaiym2El0DwCN3pAzT/uBrsYFBDGgWc5QlYQXl1X/sQ3PiWR73XR+ja4IGDF9MishJmFzPd
zFPu9FCwKJtARlnrUfSBmkOvr1NmQ9nC1V541N0YdEcRFgCBxVzakIkFQuvmvsMTWzZNnrWU+te1
1BodibnjoSsWHGqiDL9ieG6TFpPLhg2vGIFrJJQ2wTXr28JJ7Ul2zo4PU+DdoTWm4DJB5N2+pfnM
Lno1efSgDSN2l5iiVjrKupDRC+mK+L3bD7mtU5jk3uOpWxbd0a+WpoXEar50zTSFl3Un+HXXTVFW
0d6MN1Ov0SBjVvpDZDekvPLichqu61jguVpNYeL6PPa/uQOV+AY2dfV7O5h5cwiMNUBUxpCSNnRb
9DIvUaE88EZs+2nMcfs1FdqOZdKZ8g9E0sK/EGWU92UKEeTAOsRV3EPEx57iOt+OIIX9oEFlO2nb
ln54tMcIwngONpFKS4lu55shGniUQLp3rNIJg4rEiyjEDvy+HLYCR9dO6zowzTczoB13KgmY/Ynf
1bN7z+vCJECUGpoaPRMJMXm/sVK96Pwlgvk1nmiZH8op5ZxNkyF+ynPP/jJpn9FNE1bMfuegOx+F
lo6Xf1TRSL/VkC01yTyiuXjisyr2krYsqncD1b5K/GiuvaSewtZO0ZJ5aNPCLiN8m2iHI3gxGksy
DOGN74kaXUrQhf2mpyFU4jzLj+uEQK25y6yiYRe5jrxfSBM0QeJAwuWYz2HbJlAPzkfEmKIqN9zy
wkvLEqhDZ10Y72u3hupcAa7vXWNCy04Y9TBZ8+TFV5UdlSapTc0vKumybuuY0pNJ3Zr5vfRBkk+Z
robv0A9UZYYFD38WYT/ESR1O9mdp1PzBFS24ksKdW54WQ1l5WQ6hwDz1urYBjZKPdnsFyoQLZlrb
WkWi0N+aH6msoKHYWW13P+Rzl29GrykLQGA2szK3oYrvwSogV95I+4syiuojsdBFbWsJ0Amy1vFG
k03VPNqXNELQmOWSd8uEBKLdmkJKZ+N5uV0n/YicdcYB3DdZH4kdqZzmoyV9IzYmHLHbTBU3720F
CeFgiLzrwOYoXB0Dw7aMc+1mJQvsYhMUhexS+EJD+BaF/lO9nUJXfAwl7e+HmMfu1jfW9Jkh43eH
hjNo5CAnl+yXrDlUONpxolmEB4XbLgynG1+WfD/6dkEyMpN82jhDkEP4EZLAyK+afOqrretcOlNQ
Jf7QJrJRQbSd+7pJ7DH06G8v4n/BAt+Ie/5Oyft7dfVN/D9hiGEI/+uf9u6JIT7e8xkp0d82/bfh
xt//bYc98gaEPpRioc4Fwt9giP7LDrv4CbrvovISyT5UecDr+tMO+2/AYnRhncGhiiEVuoSIf9ph
y3uDqBGl3Sj7QKJwaffxGkP8kO57ZIfhbIOyg5Qs/DECo78GLfPCYnPDyXd/4jlxPuP+m4ALQE+A
W5/MrGV3B0hTWxdF3wYSTGOH87ctjFGU4uan4ucQuY20DyPv3XP50NO4CX4IXg2eL/5Z6i4RKZ86
jA4NW5FXw8+pCEi7ca3ca1A/WvMxJdMgwte5p+AkLG2EXZBPAN0+LcAczSSlN1Ro5kQJzbze1B/F
VIm3jzbGn47QY8dnFSs8jOIuCBUQ3BiR2iqSKooZxfkOLxM6dxTmtOwvah6OZ5KkK4Th9ygEpISl
YAX9QVYRQ2S3MQ2drkwEacrtKLR9HU/FsOeBT49VYcUbuxD3Hih0Zz7vdMmQ6cAkQtMM8B6EtMBj
XD7/UcTedfHYaw+Uv1nTejeTWV/I3qq2ZMa19/JMrmKW30OBEIZEzqIWu4bCDZ+E3xlZJj4peYq+
rSopTPdNW+aX7Tbn4MUnHwZSNwIYyIlCchLRywo3ixtWk9ImRVLN9JPyOnsTef39HBBz5rOWDfDX
eVxyRSh/WPpmLYpFaA2xvMijGURDqEp6XcGSnBArc0rWbLinvU0XcJ2CZ8KPscznM2j5k12JPDSq
XxDgA/3ATYDr5vGguTeycqoZSyotw2ZjtBh+kQFeR/Lymj07DkJl8PABIoAkfDrOiOgfWAvGMV7R
fvZzt00oE+X3l0d5aKawmsMYsNrD/8DEX+cX/LKcHeVEReKVCglk4dRJGY/ejtHqvZDeVU3brC69
HTzLtOvkHttlXwXjhYGLMcdDkxC5NL03r0NplqVddIeRf3JA7wYQtPp65vO2iOG6lMbnF+hPOSfV
mJ/bQM/s1IV3BicGX44i3dVa2qYE3uFhjhvQxKLEJu3kJX7fL42+3RnCTi9P9pNjiI8CywPHPlwM
yVos0YvzyorKvADthlpb7UVfyRgd+8g/UL+lZ+7o5wcDqxjazWhYv050LrU1oddhMO01HC3rbfUW
xc5ekFSW62xyp+vObaWnxxGAFFKS8O6gAI9BT9cs96dSaoLjOMa6uy6L6HNPokPcasRCLvq2mZ2l
PrN4ThA1ZiYXBu0z5zREVWJaK6tPPIq3nXn5sbBaeWbqn54m4NSooXjovQaFs9VlC8oYWIKRWyQD
HZwEr2SnjtvMFy8v8NP9hFGQzwQwsFCu15xVkrMCZWFhkXQ9wrMjvF0GN126s9nRnCEye3m4Ne8e
pwTjLUVgMfjKWOfVBejq3O64Txka1ci+OYxjENRpa4rqlydbD2xpl9LPpU/LMrXQgTPadG5kfbKL
0osyiezJ66DPh9dBg7DF1YJaJ1hNpxtADZxGjcTnN1U89Hs9mmHaT7NLnTMf/txqPh5o5Rm05VD4
UMooQFEs630LNwE1asjmvzy9TzyDBclFaQlauQGpcL3VnnGUBgNixOxyPiJskNy1p0TlbvBRT+XA
9spher7wVCmnJO/a4tx18dxuQmUO8iuoDcHltFpdCJKGM4OKeVKFFiTzcB9uGxqqLBajtX/5U8FD
wtqc2IHFCmDNFlQc1UDrpjt271q8dJH54FT33b4mYz4knoz7Bpcjp3Y2sCh+73gTYuC87cMxdaaZ
UFgnyBP8JDmJPkDkm1sRkBk+KgJTgngWyVFrjNrv8Ow7/kMWdAivYymGHNFaUbhTAn+LirQqTZd/
UWIeyCFseEkSiLo5qAzTzlS9tTSpm3RA6G/fFROD4eG662WTUGXAirWlAGaW0EhXFmI736gMXBJz
XYiJemiKh3dKLTNKtY2doVObcQrUmGkEi7smii0rFUPJflKLxirjvUWDo9uiXU8WkUYVeAVVVai5
F65KVMNbBLzu7I6pzdpcZspGy5edBG+pO4xl7X+FQ+Q2l5WspbNrghASMW7X+OGceO6o6yCZ6hCy
zMXYIJigSUGZo/Mr2YuQQlXZGmcZH+2WerL8UgpOaJjouqjGOBmLZoy9/RyTySpSBNuoss4ii8rh
Imxz9c3rXHUrmpq9DSMRqrTvm3ZEuQfCprRjnpizqibmXRVXHd3ZpbDRLlDw6uuomuanlJYYE7eq
QPLp5xASkKPO49vKhPkXBkgN1n9oc5oMOG3sgJRoEF2QWqJhMBSOWZChlyIy1Z6Ox+IQ5C77MloA
/Y6Gw4kq0lnNrkxH+IHys629rk+QQbK+9G4doT1zhGkLGpgM38IEQwfvkGsKNCUJc8tDE0jGw0PX
SKqSmsPNyqCGUAYZIKx6Z+a6FdCkUjPgQOLSb13V9HOSe3lTJ21lkWITU9TqH4tRzB89v4mGbd55
zZgNU+7taQfRqYS6LeSmwdLRHY541RA7Ea4gUzJEATCeshimu0JyBs1xMkc3ZdTFb5sYfWy2prJN
pWBe6QTetHZE3SahFmy6KsMWCFIC9o+cONypiPYYuOY1dlyo5Sc6kLhJOYRV31ptPVoovwvkZb9A
oBn8IRK+566Z7DvdlLJPGncASUZ4xNRxEis68o/ThHInQaiy31XQFJebyOEW2cVTHYT04HmtxaMj
H4PeYhclTBW7QETDwc+0ZFmnuhjqZjeVkX0LZKr8rkmpiqsWKLPM+FizGi5CHV1DHLLW+CILrato
y0NAhoR0ddpTA/zVn3UOqBbaqvf+XOdNUhX9FG9qwD5RMk1+b2elU5I6QR9iEydtDPUqcNitIM+q
UXA/jR1lD9uiM+DmBJxPLAlotDwSBAudlG2JqRs6oiBa707elAndTNU+AFnWy5w+MpelNfWQGELl
VpGNkHeRmTBxf4NYro03IuwMhQqrrAhaYxJsiN6m9WXQcGiAKE49keWiFlXWcxcK2cAgyZzmBZ+d
NJgYQOiGKfONxMb/VM/E05upGOsLRsGtzkYuyiojtiW+FFrr+EtlOtN/8vKyLjLl5NWPro4IToGR
gYMyOI/Hx1a2vnuIZCjCDQoWgJfLoEcALevG/TrmqkZjXmFga9x46qwsD+zyRxHF9bhr5sLeA3tj
fCNKSZdOn1UAPp7noKa5l2XXbeEFoNVrAUglSEIc6DlFUDIXSbTo/6QiYN11T1rvcx0P5a9WBXkE
MaDBDCntutBNioY0n6vYNk2CDIEoUogG4ZZwC7cvNoMexzKpclB9U0u1jdq1ReXf0YGDclYHbuWn
gRGlN4Ef0brpONOiPvJadfM7FQD5I2nUqM7bOU7BhcAjCkm2fSVtuRnGumwTrSd2Y5mQ0JTinJnq
ow5iGlV7OP1wYjcdG6TAKsrQHZS6D8vcl1+aQvig7pFRkgLdmGZggtsBvvyAxtzUubB6037VtCR9
OuU+auNDv6uqQ4EGVxw3Tj3NG46OAkykEtQ0a0ql2+jAzxCIaIq6BGe2q+63b/j/Eb8/4PQ/8jae
In5Msu/fFDsB/ZZf+Q36WSBEvIHzirYCAA2gYrTwYH5n3wAuvVmEuREE4t8h1F3+hfp5byDU+dC0
GX1dEQovGmD/RP0IebPoIeKPgSAiFPGD/wD1g+Y8yLzol44wdEEbUJZx6tUireDZLlXj7expZ0Nb
AMTVOP/ERal/dl0VXpBO+ejVzu2ksr0+w65rUj0E3tHphnNK+A8J7L/8tOVt0D7Ngw4tumth4teo
EZlY3YDBWt3qWphEWu6B2E39EaqATmJZXO4b8H3grJFmK2KjNqIgLGMk3luGf3VLHSSqR0/2ron6
95Nby90ICOXCtBXaRk+zd+zcWm/4GH+GYLbMHq37M4Deg2zx+uVjsKNBKEXlHYDR06mcylwN4WiV
t7ZYsDwbWreqTGsCY4EGR4v2/kgvIhOpg3LG+JZHhG5zp6p3Wvj6OPRU/hiasf8o6vzanw4NIfcv
v6Fz6nM/TC+qhhYlcjB1UC67iizGtva8CYW/tw2p7TuvEeMv0Go8eFyBvwHO7B/taMlgoFwXDSN6
K4P9qrYBwC4ft3VW9H134zWefstp218jmdTuqpi5ibY0et7ZDd9ObETIElH7plMDvYwne94EOgoy
f4rzMxV2/qlX7yPpgygfqPlSuwI1m3XLETZAcrGyhLxBAK7hZdnS9ZJ58L1tFCE7SlkxASkrzF3v
Wzk5jsr+3lkquGE9QR9xNkLxKFFAJ8NaIBVl9eraR+eMChHAINPOCOtHU1pRDm1nODS6tnbWhEoE
KNAMSAMgN5wYhV4EkY18FxPSylir+33XMbUzxmvspFOSqDQ3LowL/KcjgkVkVCPh1p+CsIvKJB+7
ayuerc95WYl3ddcHyE+7FkLpXhT8a97mJiOOuseSdSSpFajfyQDDeQ2umsOzWDHx2VMQOcwpAppD
zYg8s2VOY1Ewo9ErEYR8JOlxDSB0Wl0PduV3Pe1Z+84gr5RwQ4KtioR3BqVe5R6eDrOCqpB7VH7U
Fu07ZZjYWaUp0KxexgXaHdE8AU3rSpDiKzZhkbbIBX/kINO/j93hfYPJe/mQPPD+Hx3jECkaB5Kz
KL4CL9wO18kGGMmpdJH2uzONIZvBDabr1vhhFkRtdDkQ0qS4zOVOT4WV+qMmv9Ba0rpscHUdK4me
txyVMgevgyYhIiPMWanHjM2huqlLxfvU6tyfE0hiO8fT+4ZqHBc4S0fSVGSP2jUvpW7UojxRmn1t
VPWpsMfpik6zuJFRNCVhUbZ7X/QQBqg1ucM/TQJ8v/sISkl0Jm5eITBYFqQnQM1AbT1qlSGlvoI8
wH90c0iQ53coFUva2VwhbZ5B9iI1CLyYDg7BUsqgyi3T7bsOEugvL8WDLv/JUkDBcGnHgzwJUl9P
iuPFQgZTYKLf5Qahk59bIWZXH4Ilpuryud5rO2fvmMXHjWZBhObtC8IJKdYMf44UPKnqy6qa9atA
8mVa8FpL75sH5jrQsNOLninfGdx+cu9aMn8KlEOufVZ4r0Lb/hwEBhnIDJAaOA6ng8wFvFLmGveO
ssjdBYgapqCVF4NUZw7fKZS6DAQlJ/B4IG0B7wQw1+lADlgDvedW7R3wYppabVv0SSdRlt7zefrY
tM50xlAuDzxdVdzV4Pp4QAsXqfAV8gQKwDjUxFV31ENhxDjfTD1JVRP8HFmVSdZkyAM2Z8Z8Ziuj
AwcawMFlQiEiuH+nXwlMoEJJ7SjuwAVJtJHvijlKjRx2zdR/D0uSmTjcDJ2b2WXxy3GaM3j102+G
EA3qflD+A0fQW0tZs6Dx+sLT0522CooYK5jfVmzgwIeVvumV8x2v5By8aBj3rztDYNnb8O8eCI9I
NYJ5evrhHh96MVToWuZpbq5twdLGIu1BI0tdIsRA5X7dM7MReQueQ9Xkn7wCjaJRa9ztO/BhvsEc
tbdlDrrQmReDe/t4G+BqgVgf9h4cEYK3XDeeq0aGkw3P+CZQBiy7aPQPTaedtEFlyzuUhifBhGoK
lVfuthbxMeynLqkm/TOqRoowkbP9AL9li7AHxWF2qLPGxj7q/ADmQYhzKqGrdldgz4VLg/YlxwFV
E6Q1V8fEcuqSWJWxbng7pr3LE2scLol/Fbtz5vAWtXbOVltWktfmzBKu9g7acCztyCBUHsBXhwDk
ymvLKedIPaj5ZuYqiRQqUZ0et36tUZ0hauJvW7Qt38eQI355hVbe4sO46LmDBhqLEAOO6unOIXUJ
1a6iMDeuZizr+7bfWCG4LChkVNuXh1o+4dGVAAgaJSegQCCBhBwLNsPpUMOsiQpZUN3OtW1dA5W5
5MayNtjYcdoCqi1m7xyn4EHv668xIekB7imcYUjwwbyg9eSKVNAg9GJzLs0d6MgmcZsWPL2qB0xg
uZJA6sygIHCkzYXbDeHF3Ac/clvSbRtycrCNBIirrXGbN2W0s+yGlcnLM/Jwv69ebxFqWcq/QQ6A
WMXplEBuvUS5fD3fNVx9aEllNnSQbBdFc3w5gIOUooKDJWiFV3yGwJK+zCnrIdo9SBTV1PoY1qzd
mAnUJqZFsImCGVxFZKzA/0cV0Rdv7KsLx0C0v0SLuJwF4rpxSnMlK69LwP/7PESGbCt3mA5uP56T
31sZ9oe5BxUV9xHsG/61bnfBeqRYbDqaO/ClgzQGS/Hoal1thJnMkHSFZ23rhvSHMvo+AN3ygHan
MfKxb7GJPoCk1rtp0Zjhx8tzfnrQ8FZLHAyOztJKEn0T1hWhrg8NB3DHyF2pKvenDzLgvuBdmHZN
zzcFs6YvUYMGaiS3z3k6y2KeLDZGXoQdIgizQHRmfRfa4YTe5LwldywP660Eep5OQMPPWPrTA718
3yLYCB4IUi5w5dfflysaaNJF8g5X3LiTrv8JHMAwAw3mnIzE6Xn+PdIymcgFw9tFsdfp5gXgCw0I
t5V3virpZ78lwwYUz6NDGE301CesiIdz5Pinmwq2HY4iyCZIG0LpaDE4jwgT6KEyjbAGw12JWGIb
WIVzG3S8T5zWUu+AU8ebYp71xwFFoRsb6nNpVBhEGIHXZK430T3jusyqMuy/vLytHsqETld3ebHl
DC80ayT+T1/MoEzT7UU+3KFOCg4Ic8hX5njDMc9dc9HOIj/mFeB12LQ6cWzBDzAtS6ecysl4Pl0W
iMK2kBahO9+UzqHu1feWRvcet6pU8flcExdvcYXWrwspLZD0HyjjayKYAy4usVwh76SjkQjo9NQk
bWDTHTRLt5EU3QGHtNl5ofS2cYQMwjiijCnRjim+BgXyUXh0f0GIKS5zt6fXiLLUd79DKsmPWX4E
V6y9d5BzgODB6EJZhrJjLIATjJ5y0kr48WXhRHzjDUxcy9b+CiJM9xEXA8jBFshA125dwNwZLa8L
JHLuRnRw2xal6ZOB+P1BdF6XFS4PUjY0xRmn/MEZXs0NrgfYq+VuxhZbGQ3waocmGNFDGMJdNInn
Nt+DbOoddBvJvdUKdUPrwtqPerj1W2M+5UjCfcnn8XMVyWaLm1dtgG/TxPHlnM5xNV/Ploe8kkte
2bgNhx3eNdw+dGJfJILWtS4lWNKDKSxxV8+e2sdzLVKXOSJpp9rPlPHPlYA9PfIYD3UCmBx49ki2
nm7yUtV+QP1c3CHMsD8Ps42sCIAPyWIgMbMKLpDDOJcpf3qhIQzDPQ2aLIggaHRzOmYTRsBrJO3u
2gnJAekwJyuUN6c4zueqVk+jpOVGQzsx5BMh8b1sgCfgngX6AWhy3V3URKi7LUt63ZaVTllR8UM9
5OcEvJ6Oh47AKLJYRCwhNR2v3PawAUEYPkh7F/Wx9V4LHacgkMzJbItxQ6xSnGE3PLF98MchVIXi
PYRJESLb06nse6UkGxlQDy2DvSFSJBErxm3A+iARAVpRlKJpL6SNHlsvX48PxKCTM7WgDBAKDB5C
QkQrp0NP6PIoygCfyiCZ9GXq2PRdEGE+Ku5fO53v7jSu1S0I8s611TF/W/nCv6gLqTeCWENicQck
LuBTn+pyb1oWJ6piI2juekpitgvwZBDuv1oEdgf1GHLPPddKO2+Qn4Z6pJ8G5K9rHpcpTjPbup3i
LAE2qPe1VsOxNe2Zos8nm3b5XCjjAY5FJR00b08/V4C01+gROwm5pD6JupxtG9yg8HHref/y1D45
k6uhVh58PsxICBLcAZGwp9Sq+8+ouGeIHOJPqug+O7Mi2csjPlTrrBYTgQrCeyAJILbZq2vAQ11E
G8xRfYfdah8mL0Ktel3H7eegRQpaD8xN3bDgG6SUbztpRtQe6/lK2vxG96Vnp00hPXBSsRviEpR5
AYnYu7ZnEtA9UqaoWQ5RAKrul1BiE4xWayeThCxFYlpTHiHAn6HspD2Ay/B/qTuPJbmRLTw/Ud6A
N1sA5bvas7vJDYIWPuET5tm004vpK85IImtusGMWWmhzgxF3ulBAJTLP+d15786uGkDu5KKJZMe/
pNdfJGdXp3hnk7as+aqgRpsYP4yUe+uPQx9WTT9tZSXmyJ+tp1SZjIYpOnmMZ/+dN+Ufe8JPVeZl
hhvKyYuU5feVU04KTL7oisdZxGhZUuFY383cLLazsvTnZaqK3Z9/zSvU5K97RqcIJYOC0KX//f2K
moT9ydO0fMTI4Rw9FW9xfuztmqNYknGxT0Rt4bDqkqixVgdziIVTJZ3fw8L+Wdpx5wwMgEIj/IxG
/Gp3GjGCgY8k5WOXL9lu9P10V1gu6mIvjtdg7L8bcZzujWT2NjFj7kDibSB0pTbAB/aDijvvc5rP
L39+Ov98kaHw6Fsvg4DAMryrhzP2huw9YctHPbO9V9eFISHOItvYiDPeUVP/zOf8/bVi6h0RWpxA
F9DkGn0gOwoAiybhsemNIqi9tEiCBXYlID0qMTcqw0g5mpbc9qntbzMDD6rupfw3U+odpd7koW0J
RD6ezAuS9pI+MJn1yZODwk4MY9imqWO2oS5nex/Hfv3eJO3Ly3H1/TERXuA3H7EZUNzvC8nSRdxY
KSCj5SGxkgigtoCb78UH/ZS0/uMyl2beIKeXTu4K5WM7sD1jUvWjEsn3TLl7/ICvdWuSdJrZyX68
yHDqNIsfTJG1gWAQws6x9eVDAbITlprxnjDzv71AqL/I37SgFZCnX20a8QoVlvmyfhSSPrsqSn9D
Zll+zBrnmaJvPcvlrs97cULR8WxU07hX73UfV+U8yA3LFAU0pQtrFEnl748+EfpooG2YHnTAgg3y
+JHgc+0Huq0c31nf7RKsoVtTqnFTgV9VlXoHLr/0Xb/8KHwBDycptg2AfEi7f0wWYQwhLJ7WPTaD
csJmncpN3ecvMtc+Jz0++z5PrSh3yNddzX87dOSvi/vWBbFjVQCg/X73WjnYueM0/WMyZ98MsVg3
IODV8zs7wT+e8aXgvTxjbhL1s3e17hybfN1mcsZH8FRvZ1pTsl2hpAN+DsS+C2pPyienPukGwU9D
liJIz6ZpI9I0fnaatXgsam/97OR1cSu9nHm1ehG/LX6TfEx6LdtZuplujXQet9Jcxq03DPY2HY11
m1UoGC8ozX6YaEAqmdzF8QRYOqr+NKdusXP19E05KKLM2cXssaTdLbGwPY3lJDZLvvindZ3rc4rp
MnATN39W+NACrTfKbWr0PtJPZQVpWn9CiVMvJ7Vk/U4hvb5Jtn9+hteVA9nNuJlMumMSwPA5uZdl
9Ev7Xim96M3ZXB9bP/tqLt4UGr7QjmXl46Csq9W4NPIeijNUhbs4WZpPSdp/LEZA4q4ssi8N8p2z
arrmwUuHeJOkaY+5L62JvPOcUyNHL7Krerqz08UPfWXLyDZidwrGejHOpoqNqO+Sco/a6b1RnFeb
3+XOKB0o5+kaQZauV4dZYVmevFR7pGEYgj6fxYPM0vj+3z9AeBVsUgx7B1C9ttU7mTYx26XTH8dy
jhC8bZLF3QjQcYdsFE8fnlLP2YsZ9wPbXjHJQJGdolc7mbwk/Z2UFfqs5exNeoABcZMM+7Ibnots
CrwpCxd3DHjZgsacXmxO/PfgzqtSlWcEFItBA3Eu25V2ndozYRNaHX/wHke3riK3LpKww9QsA5Rg
5YGJOBm/8tInUBa1nQYG3GCAXqw+I7m0AscCzlGLl4ZNPq2Mu5+Oa+p9Vb7b7OzR9o8tHPaD0mAV
PKGV3wq/S7ecQirIDJVEdmLDbRrGtK9zv3zn7L7GDC63Rr1G40g4ItkN1+EopM8ic0118TgXJqMz
zXqAD05ILFfz/bqq5tyJ1H/pnWWIzGlEFOsu9i3m7zWsF+jgzMq2raYtbdCuRmIGbCk5lNHsRIWX
ldGfF9FVTcN3xTPKQX2hZi6jUa9eQnKs3H7yR+OxFkIHXa79Q9esWVgI4z1V9n+9FCChB/lDCfVT
s/3L+54s01omaDsejYqIt0y15c5HAbEpWF6Pf76r6/rxr9vivgw6asrna+vCbA/6tA6N+Wjm67gn
2kyPqiVR4ETaiaY3SLs6O5RekeBU818GfzH2vha30ZAla2TovB1aXr9TPl5V8z+/02VgFVAsAjH2
hd/3O6u+5OisnfmYpdMPaulGGjvlxA+lObnv/Kr/9VIcwpdELyqja5ykwBjs2ggPHme9+iB8DbuR
RNnsCC0J3DpR70yR/y8rnh2IiXaIB/CNQ9//fmuJVbPiV+k/+qNZf3GE74c6osdIZpYqAw+pw9s8
GW4fZancr7Envnm28lDRyHktAoeW474hJMFCx/UqNDc+rFnWHHQQT7i2On/Pq/jPvQfAAyoJavjC
TF8DnpOaK0DENX9aGfEdidWYvpp6Y+7RBhFnVBrjAemm/U5VdF0a8vtzyqESA2S92Ht/noe/rH/V
qNXXVdU+9aPhHAjbZqy4dJrtUonlrhuQfpDPYH5mW26iova7u7VK042F7O3/WV7K/3du7QsK+Qe3
9jh9zobflZv8wd92be8/HNi4vfiZwOwvu/Zfuk3L+Q+CCYBmyjwqe1Ro/0e3aaL15E84vwgL+Ttq
5X+npniIPZnjAg1AXD7YnvevZJtXoJlLqYkpGpIDXuEn8nmpOX5ZPUvhjlbVGU2kTz3ASKJqfwwV
1YHVhRqaPMrOrhbNGqIQRgXXjQ5wmGi0tg3GuNN0Qi8TZP8yKeol9AZyPQOHmuRo1MuYhVIxMTF0
/BkPQZVd2Dd7THWUxLmexOexcIoWmbrs5Z4rzV85iBczFLEmsrArRt2MykHNxxocRwWe8vQHh2nn
j17mNVO0lgYksm+x/gNvHD0jKPXSaYKm0RF5anVRgBCpxgx0t5WHwclmYkabTjuLGAXrXvZleoNK
xJJ4IZiRE1mzld1XhrvKAxSEm4ZxTux+NMnaWyJPxiDu5ZLdaetwi57Ku51rTZwNP3HQdvudlT/k
hJ58TGZhs+N0y6T2wjWNObD52BTV4guUmiZDe+WfcogtO1RtZS2PpCo498gkhPkUO3EyfkN/LuxN
mcjSPaZyEvbRw3iRbEsHgddmWVUcETOcsfm6sZUEXrp0zW0iFrAKdj/DIMCjRks0qnT1QiepalIj
kLaSkamvu2JMmZss4c3mQEvMYd9Y2RDfD11rjpsJ/Rw5Si4T2HOzbk5z20rriwNBbCCeG4wfWNds
Ejb8nGBYw2nCiqccZU7mPGEuLm8Q2ivw85mpwFGmuok8Uc+U23Sdm69pMayBJkmYfrMTKqQy7n7m
YjS3trl8thzpRmvFYwxI2qxBGY5x2ZWvLilhipj9eg3zBAdKQu9pb8YcGVOcWQT6cHpkG32Z74bS
d6BuyKZR5Hy0Mgl9d6pVcAnf9nd5PXfvyEavdLqXV4cQLTQn/MMgm/CnGPGXV8fCasYSoQ1ukizb
JiJDi6fFsg1QmlZTUHiOmgLMpKhMTPBMDJ2aj0sOh4k9mc1J5rX70Li1Faxek55jqcsPy+XJGUv6
nlTK+r1I+vu7XgajIRNnULNxdZJawxKT6lyMUaK1Igvy3IyL+zjrPY9fOi9m/DfONAbZrJVUEEb/
aV5XbT6ZjVH4G7PtVYRbS1qB31trh2SBUsMZnOSHPzNStxG+3Auf8XRGWhAFklcdwTVuntcnkgmc
SKbyh5N7ZwqS+rbmRdzKtAJrxV5RRAkY6Xd/sfMHxDbDJwxcThsYSiIoqmMQs7BP9filsoX4viRx
/dBaXnmLkrZ26SnNZqTH5CPCEtscXyyOk91YFUoD1SyH94bsXBUkfz1GClv+AbPBMOcr+CnXZ1dN
qTFGeZHZj3XVqbexdT4UaWbsl6QcDraWFKHs0gV7fZdvmZ7ofi61scdDNOkHR2XDh1hPBT4ztZy8
VKRbl1ng20UY6p1a7fJV/i9a8vOroi/UjQtjDF5y7Yv0lcSBJuQYAXiOrym/xmbKkTPVo2bsfOm0
W9K5XX54Y3pvKMp/ezN+qhBQ/WJzta4VPz5dkVctuK+S2XYOsui8vZ4zfgWBVvPsCaXfmhVYocr6
arus/bAZa8RQq19vK8jOjVb43+MqETcWsfwbCn/jOBdW8Q5TdYWFXp4QTCNdCo00c2rhfn4/+rxc
zlXtpGNUejnHSVcyqCJBM9aQTViE60L8U+/NOITWZTSi0olHQGGTrtAt3vykn/bMpbLecL8yJrY1
xG0Xi36je6raO5m37Ge3HHeJNPQHPY2BUH9WGP/KKPP/WxmFtfxPZdTz//wfXZEt338tpH7+yd+F
lPUfjzQQNEwIeKmWLq6Evyopw/4Pc9UuhTfMMTIRh+Lr79wby6CS4g9AiymbwE0psv6upEybz2MQ
8qU9xQgDc/hvKqnfWyOUKeB2yF+5OsP2uOTVYnKxcjsNIlyEB/nHMZ1uVOmfqrYhH3L6/MtTuf/r
Hf418QW53u/v9s+LMSbhcj9ofPAD/b5yC+D2Qba2CodaVOtTlcNzHnupZzj3BwbZAWvMhn4Gws9/
dGsnvV2VmhN8bz96e62vBNFPFSVe4OljjL3Sa0f7UCRJ3t9DlHL64/saUpKjCikObV85My6deGj3
jju5ZzMr2/quSAfjxu6zIbmVKcqxaPK7uT2l9pK029UycPmRk5nQaCES6Lc64rYuYBdYN7wsq4zm
rrz8kW3gabRi2yx2A861e5Tarr5VZiHN49hUGEhK2VbV3pqsuAwbQ90tycgnDYAueeg0VfPR56Rt
sbKuFzq2d1sr6FTKo8jH3rzPkbjkYVNMgD1OxySRoOUDwsmAst369aox8UPLNcUMAi0V52metQNp
k/UYdcM0UdmuTGZpd9Kp9epGEcAmragcQbrJ3HDi4WD4MsfZgVvED7C1jgVD9nRk/TCP2RDok4Aw
hVmhJMXf4bvkZozJy0SqscROpKzXXORWQJaY+JLk1YaElodG2dhcDL5pXw1LWABto0qP9cDo1zYo
LTIgzOnySUUso0ZwReW5u2waN5aQ+sUnNERjOif0v/at37iPCXFykR4PL74wCx6ckwIYG2/p6D47
S/4IAna28CkEtlF8swUaxmUsiC4xkPwVa75lxR/axbMPfmWDryQVlNjqEzXEpQFR22PmjEefOb60
AsaWzbYIdBMDZEXlL+wszF1xp2Z2S7VOiAitfdlLxIXF9DC3DNZB8xiludhixW4DWhBcWXMc4Voj
1I/fearA6rT+uz6RoTih8uaM7wnqqIyzMduPloTGWozkc9obx8VNzo1X0ub2FIHtGlc7XfZbq7Xv
sTNGhAU2+M7ErdLH7Yp8DWf+bbF2Ah+/cVyXBFp/5GJuPwZF3p0dK9+bxEBEs1x27rTs10Xe6StX
b2rnpnbUvW2k3xH6hglW8+duVE8mzIgtEeOgLQqqMf5gDuqkWfFeWPm6GX1CxPsVGMLM84NXauCP
bhatxlKQArlevlMW1gMoqTEsoJLrh8q37sqCsjFxZy+Qw9qFuiccDAqVDDtej6iU6avVJSIQ/nin
vKUO3UF0AVBB5EMPSEHsgPBJxfHnWzdr811q99/7mQAbLVZghEv6dHHrduW6jVcM3U3R45Gpnp0C
7s5u/RO9ECLa7L5GJ4qB3A3Vqt3OsUyCarEnLlRYW8IIZBg39XxBJasA8PLFaKAxM29AO7H2O68c
A9sZ3viiN4bHrfiD9tUXxabV0vp+zdIfazI+jZNYAt1HUtg6uGPHN8eEkIAyDkBs0iCz+y9p56sw
XeJxa44YztBNiWjpzLPwjZO7cNMr0s+wgjzapEWen4emJRTCye8JA8Sy2jSMXO+NoErbbyNJCAEN
C7Ns2nU/ippQhtT9zjheqhCvPi1F8tjoBF6mszNtmMtB5GFLOzwSKxDWcr2xEhz7lUFrYprFD7Wg
5Vat/2UlrkUNgnuNz8W82IfYV/EmxszN2Jbv6Er0IDFwoPjC3toWgsY5F4GqsjnoPD8qM6Jhete4
UyvBD92QnfpUa3aZcLYmHTT4OSlEU6W2a74iPKyO6WIekrg4aXklg8IfcELED30x0laQqcACq2hM
c7r4zGYEtk3LVJj2S+LpJC+7imBDEnZCbbWWqJpp42r33rAL7z4GaNoMYIkb2pRnS+/8feqZW2zA
Lz1KvnBI2n2e4qmfWibEcDWzc5bQKKwsFKm+PkKrO8HKZEUEwP4uKxrs8XOFR3GQP5ZSvtSO+01O
y07qWhqtGqOjsMOh6SDxIWLX+LqWetRImnrLn5tQFuOwSVpjS7E532h9a4eWpfKDVOI4e9ATA9G+
PU7tQntJSY3Yjy4pBkmzscw+C60cNNRFQFh1X1ubhV6DHtZZilfRazdVT3Cr68XEXy7Zc6X5IBKT
GxCPnIadTbQA8fO3PRO0lqVzN06VzhsOCXnLoq83ujZ1+nkuV5DJqRd3mln1kT9S7pllTshq0/Lb
qoLevT+6vpg3XRzbNFvqVLflsW3MPkST8MOcCrYGvSg4FxOj3GTQLB6PpT14UhzbXGonG3AlyKy4
2I/1jEZBZg9J2X2ELD3Xlf48UFEHVe0ix9WcKVxX91X6rfm9zytxSxFK0MJUnt2SWJB0RL1nrjZt
9bL1+vaL36TPdAHW96Uqtch22jvXGTGWtEu5I/l1y+H3ZXVrokfYov2qXQ650PaxAT2EUG9PaIJB
wETjIcapDxI0OIjd+MuCFHZq7R+q5sc1VEOnif76XlX5dNKdxtwUtNYckbJ6TmJOzBHhaziWJfG4
BJVupTZ/IE4BEol4Vr8HdQLceTTsxYysTD+vdfmDmIIe7UzTBDgib7OClwp7DDMtMtkSZlINAME2
x2w33o0+XSIRecxLSir5Cj5qhU3Te7cduaBB548vsR/L0CncMpCpLQJZxcvR7ZrTmPjdQaNwDYls
O+WsDcJfNPpLN/8oBzkeGs1+85YGUrRePyVN9SDYp2Ko1mDq/O5sVLYRmdijbzQTcYAxj0Q/WaQX
VBwvhBAdvTp7QAlz9lz5ZHuZCZqROJcDcNpgV7YeV3+JsRVoZZisWvnkOetHeyaeaSF/LK5pt2tT
y/YiEW0EDDw+tH2TnyxDnJu+8Qls1T4mvBEkRmjjjePn9DO24278qRLfJrP8ykDi+hbD9KOdXSyr
LiWP7wn9BQRyKwmV3VlNLYhLcj6ul7xcPC3udkiNOtArfvZWLOad2Q27fp0HfJ3FtFFafCgGc+Oh
mrWM8Q4h1OfJms+scOvGUQSLOHG5HcsEh4Tt344VjBQ0bR0WA6cEmD4ls8tMqCKJEms96YUvg1qq
b7VWbqBATmVmdwRAFJ+dwrxbO/8uH7LnRllkTZTnjvDaIGnKr4V/0WUkIEZIjqNs1fZrZt+jKXkY
1mq3GNbbvJbcLiUGhRzboNeSyFFqnwcvq4N6tF+42xpZ3fxFTcYHzR26IHOnE9DGs89CrAytO1qj
o0IPA000dkl2V1UVS9HvVFj37ceG6I1gXGPjtubLzAdiKSjKCJmhLfS6uUkfMi+vOF484c5AdJP8
nkFmFIcUYxsC5qWsHhPNKOYzG/Okh1lhVynTmGz71GSV5uyETlIIUb5o5/fIRjT5Gd9o8TrlY63a
AM8lR6WV+Oa5Hy2SieCodPKJez7EcqXs77TOjN8L27qyhl/6IDxxF8U3CwEb4LXSq+kGNdJ6j6Gl
1wBNRiOsy1CQoW3C0iPxOhCtT0hKTtChEeZOxfOXFHEa9+v3EXB48UTqqdqJtjTfCiaLkACnExrg
VkMSkSTjlZG3XOR6pCHZp1Tj2KzMws0DsUjTCDTkdc9jVxOXlAh40T93Xr8TPJebo8O8aAuIpUNG
du2Ba6WLlla5Iy7DrnzpyT9+UVq5FxWTFvdiEe6b0xaetvnzVa8YnstlyZrCI8p0bWQN4I1X7Z5Y
BzPRCGNzcvIUIks25gez1a1+283MXkewrJY8qO2MFV1VM9X+vCAou7znZcja8/+dLePnF2JgL1pm
LE2XMNAr0gBQg5ekTLWwrpCMB7lCOVuztdwQARYn4ZItcxfmdty/w3VdYVqXB3GZZ4lKDoUxUsKr
B6ESnJfCID17ZDWfKpf8HuBdcc5pQO9F04hzW7vgxWIS7/mo/tHf/wQd0P+QMHZJy7gsjV/AXjA7
b/RN7P4l4SdfVOI1bBdy7RJcCgR8h527Ou/J0AA0foXwKCkvpC4I3kWqCbV3dU1ivTr3AvFHY7ke
K3cvQaDG+u3Pq+vnN/8FKDQgoaDpL4NgnYtB+BIa/OudgUWvfXURS+hP/hbp4eGucqJdH3z5pI5y
W79Zgf7AoaG3EYnnobdn09/++SswfeJ3bRceUUAOB8EdccHswcS9/v4lirzCsZTUcYie+OQX9XOK
YZy2fVSRSXTX05xOXVRChcxpcddU9qEZ2HorL+v3OBKw3fXoSyRjjghLYJurXb8/zm76wxHjAU6F
1PRqyCmgarN4MLo1jYhtgmro0tehcQu2eavZWU4ZuSQDrL2z7QEN7KV+qkubtH7nHjlI5OgdVHd9
O3TGfigbjKWiOyAKrJksSDyDrJZgUB7ntWmCsFMi3nhOYWxWMV8q9umeCPq3Tos3vl09MXPi62pW
J0itlNC6+LZ0pteOtA4b9SBXVq/xOH00+vmjpprX2DSOuSlPgvcuyod84zb0l7PeHlQl2mAW/nMy
GVGV8BvFF4m7s6ut+aDp7R0ppS7hmd7X3BDbdegItkpApQBdKUPK/ElPq9vGcrZLNu161ztWphcR
+h4hWP00xe1TOjifsza+mYpkv0yIDGo/HFXWsbn0Hyud4tDsXnkqz7UaR1xH3hZd0Q517bES9hsV
2pmwuNu0WqLF4D8WyRCQbPeqXJqVXJcBDdo2scTOTsXXgvMVa1fFIam+11b9zPngB/BGuymbjjFh
oSFvZyTq+IP0ULB4zbBZ0z4sMvcxNY03u0iJlKleAJKPY2WVgaMVBJXN/db12hA4PMjj4lB3hFM1
/kckqodkZRvJ21tjyV+nJLvUxvtCTdssVp8rktoCdAdolqenEmlJW5n4vfRPwnH3uCmoX/lhVbne
9X35nCb6sbLaMhpUH64WzA9PEis0MWD0Mrn86OD7C5McCMKhTAtdLX2ioPwwDcTng8iR7qmxilD7
6w+jAF6YhrvBlM8JntZt2168bnFXfpW16W6hXW/ivN6thjw51bipCfHlcloVxSK7sVb3OPsQpnHF
bwz3vG4I3qLUxGDaLXUgi2HXlOvNYqOhJ3/ggdkIw62cGQVDzsyt6fUnGuI70fYseWSIW5Fax9xp
TrSnR3/lPRtJv9s2PrJpXa3ujsxBcyMSI9unVbHcFXVzo1AHx/GIlNvK1RBoU74vFVzHiMxQmCt5
kJ34YIGOHax2FA+gND/yEqESffPrUA6famtww1Usa6hV1XAYeds2WZ19HPzh2alixjYtzhz1PAvN
XXfsB0O4XPjPlE1DVszmw7aFZPuO5xrJmtnyBH77RHDNiiR+SMG2nvF1ddR9GilWQILdxiqzs9vH
ewYMGC/LvOZ84vjsMzCD/zuOKlvVr9DOGo4PIW+6yY8Z/zByyDZDCU09eRDN+Dxwl/+IDfsox6QF
fanTTaujRcHjdvZT/xHK61X00+OUdmHSp2voxmYeuiZYGawbQZCx9WZ1WnsUbbpfPTmBSWDRrfxz
ky8bUqSfcYNsStRhaNuYYBXz7R1l32mOIusn+dgXBva1dscki71e2bsGn8PQ2w0RMdbrWi84e/W7
2Le3BisFsdJnrGbHshMbg3GGCoxCtPO28fRQLsXduGRfMEBs0lrbZ6V1PzsaYrr11C8J0WpludX8
etd6+seRELhUfx2JODv6+WB1O6sqRfraY/PZDZPbB65Je8AMdcIgRrGpp46Us4Y89mDI2s3o+ju9
cr47YiJUwcLEty31xQ2yPFsP6A7MfuOMjfjsSrJy4i6ZQrg1+VS6cHDjlHdAwjx0n70xMRrGMSj5
0BJpc4uMYN4t/loACxcvBA71LP6lePHddAqafp5DaRj5s07c4z0g8rdB6IdViRgYRY/sSfwQIxly
sadmplaa2TAdVsI0NlM33LtNTV79bGo/5hWQ5JgOqB3yuASImz3tXBd0Cl5Boh9y8cBOsOWQH7Se
m0z7YBtKf9S0vL9IItwPYybGTc54F+wteFmI9Sz90OAmT15XU0ab7vAlwU19zPNmQbuguRhvkiIO
pbsYUeINdxN4yq4t+4PjZ+QZahb5cTH6dG9dwxVXIeJ955wp1W7IHrrxJu9+mAwrjGmPItcBgUhj
zvdkzI8y0a2AWkAH/aCkTovuZejNt3aey2DoCmY+uL0Rdk4rjqZHXN48PSxqgKaTYgxcd6i/YgX6
hohg2umxgzakFaDBVRuDcOlZPHz0NVWHM/5U8aVMkfAHywAIqsg/Cpa6/ahNTXMkz2ElGNWjPX+s
9DUD6iCx8w6syvquwzpse71v003eWrrCdSuZ6MzG364n/Im5GfWwdXWEgr18MbL4rqNZEQe21pTs
zsbXGbZRenaJZjWeM6xw1vyJzJWvY6LZ1R7FgH47+NW4nT0UXK6oYnh9AIsoVz0y4Eybe8i+Aroe
/MQJSv43WDPzYWmmblvH5DAF3dQQcMC7nG1qtQKilp5R38Fyjm9JW7a31Yj0JWo9QQYaVD2gee19
6cfK3RSqxNXbVPEhyRjUSM5iQJburZeqTByUbao2pN7HqEp98TyQanrsjJJ8QuKbqodiXFjI5I/M
4FaRx5iDGxbjEDTdvCUy5H5Bj73zRP2iQLZnzxSBtxpxZGgy2+SglKhemx2EdBHWmZheU7t71P3L
MJiJDTBTk/PQthWxlsr134gnNAG4stj6IUFany+6jWWzQI1ac35XMXTFz92N1ZBp3+UOn9h6L23d
6IFgOYZuJ5uw7Wa8t4Z0gWCHunyiFEE33jKkPp3s8tGvZPpBW8ZlefYRUFzEP8kBDdV8nvAGIWhj
/AtJNPHWqBg6wpgTGJrcLyLb7KbQM+L5Ptcne1es/rS3/LEYmNmymDvah5Z5p7liQ9cvieYm7/Ne
MV5+ExNQHMyJupHePL3BizkR7uQnuMT11A0CCEKLY/CRwvee2ffvOndqj9i1mzSoKfCQK7WTtaXE
zndeDd6HIBR/4Wcezcc59W9zRlfCfR3wmO3ydd7hnHEZhjTl23YsEg1gvXP3Gezmd2WnkhCGdZu7
BIhS82jzoRu7eJewLi+np1otZrCo8jQbbKKYt4kXhhE7wRG1QdrH/Fy5qiOLYOmD59kPcQFBLVby
EVrXZjS5u+w8lB8P0u4200pQvav8TZ2VzQFuRAsmi4QxZDRn3pAl9PWx24h2Qm7eFZ85/av9qE2b
JW29bVYXn4eEH2fwsQK3xnTfV02UEkcHNeAGyTR+Rxz16Biip3XpjgypuJkMcs5Bve9J0fna5v4a
iXwMFrCZSNlDEkDHLJd5Gfu8zaPOBPoVBQtQJNNZkx2p+5N/zAVgskiHc+t590khwmzti72l/Dac
1bxDxqU2cwKlB6nBaZhhL5Noc8W4rh+YqfXBShwjhLYbg05OzyWKnY1pE/xpScJz4R+oIYhG94Ie
QeWniSKsCC4VpTnl6752EgjCPNMxjWJS41n7dnY/TnCu/Yo+yW7w9BW2d9+VsXl2R2HthLK1N+DK
4RgzlsuSlRs0hl9uhpb6lQhXwkrBguUIITC3If402z3wFGTgW+0S9hLz0ezhKhpX7WvXpSmpNRBJ
37K8L3cCmORukOZDWVrzbSE980mbRBFgXrxvmMqztdG3fXKm/nzRpuL0SjHBivWBceVllNjFh9bP
XwYbLZkd5yOYqXXnEk8S4tdDwGQuWOvBf5Op++Q5Q7+pNMYRccC5/V09LuqHLP4XZefVIzeypum/
sph7DugNMGcuyGS6cllWJd0QqlKJLkgGI+h//T6pPoOdPgusARqNVqtsJhn8vtf2csfJ8r2qpoCQ
DXTw2pze2zpjWdjq8rbJuY9QY61HDxxi36tVJplmZJ1ziC9tl9XOzbpwT3rvFjdTflmzCFrDCO47
sxO/tGxoYbPrYGcFMnX+oBxZd9q8/lBz5jFlQ0M3w76tjLetDR67SfFyy32OhhHVmgX+q8Okmi35
VOqNLGGR6msWdYzLbzgsxhh+DDTogWJm5MN016EkX/1TIaaqJGmQAgvCW9382XEm8by63vzmT0Mr
D2jps/EyEX1cx3Jojd0yiCzdWsb5cQUr9F0e5uaOgx7ClIcl8dX31lyR5RodmK/lcXPKR3hMCpj0
g7/1D4uqUhIIn6iQQk3V2Aezc8a9CqBUlI5+qzpE6DS0wzd3NqZkXlBFNYV5o5bM2K8WCa1VhwFq
RIK011WbJXYnW8pL7FTmc3PIB6M8+vBFHC0/J0uTVGvad1RV3VhjdwbR+oTKcFMOxLTMA5eQF57X
M+Bk7AeS+q+53+JiURdcSMRLcgV0U/Us2u7WgfZsQnuLqS+oY+W1iS3h04Jc3feDrS70eN1EZCs+
uYKmTLtldiCX5DT180X4eAevq1cPFYGWtF5GHLDmt3IdOCVz57RMpl2QhUzetG3/7IX9SviiR8hO
yEDlDvP3wFrtOCiJlR9aXB7V3JCSQLPYvA7fqfMKYwgK91SW24tBst4jrXkM+iB86UysRzysbbbn
9jl5OuqS0s7l3qmABPys6CFj8f2Db1r3ZFQvCc7Vd7NjXERUBVXkVbfOmjXp6DFjz+MdDz475ppE
YNBm/o3tT87ehhTHNW4/5jqiGY+XvQ9+KxwAyOKix2Dx87Ts0TkudDMnrsGK7rX3EcHKB0EWQSpo
xiOl6VJs0Y3nd82pZLaJi4iFqHLy7SxkuabVlFdn7l0KQtUQfTmlcSGq4ee4eSqhDPino/2bnnDs
S92BDUzB28AjmJXCwX3vZiehSUVtoZcsJw+5edVbv5LrMMDd4K6sLjU80x3BRSEgMhIxLCW3kzF6
h7xW0PLAt3YyRltw088KvLuQ59XnAemuaMxsxF+0KrbimI/2esym/Bl2w4hdqhKPDCH7TPpDvjcr
47FU3mk0puYdhXuOxQod2Go4/L5ttlMFTKacCdc0p+eBLLmEjPB7IXT4MnkVLHlNAD26jDKVwsQZ
N2+En7j6jdzv5UjmmE9xX8FOpdf2qLzJS4o2O9pd+eHS9fOro1YonltMPUu9fZjKvrZwrAmhIN/7
3gUGCuT3xlGXzZRtSuSNccJ9JdJ6LvSuqeULqpuvrKyRh3HGpm3j/CQEt01kOFjJAkeuizlIMeFB
6ek+2WR5LnRvx/aCZadsqySseZsGw9hTEXEfrMuUXJEHMqyfw2V84BUqd5PfHJdpPOoRvqfwyNy3
CyyoWV8feo5jAO+Haso6JmwZPQAQ/zDXTVE2EL7SEfAbvpFUg647mbZ7KazJPdp1Sby15x/Yf420
HFUPG0ZW6IKh4TDP4rLmFayL2MJj1BQ8p0qIULJGP6QGrcdKYNA8Ytxr172AkPdJK+sH3UsUn8hw
Y8/wPryg4lsEbnHafKLFeymf6skJEyRDYmeN5k3bTIda0AJRMAGei9lqfwmBY2XgUya/eh9tbs58
Dm47btU7IZdnxJVL3Ids7aOW9/bi8pNs5bIrbPna9+brGgWXnBbepewcfhBiBjPPUInj2i9Ucj6M
khsar9YjtPcPb2AWirzqRjoL+d9Oj8xiLG+sZVic2K8F8QCNXSTeYj14sv6FAcXelZ6xK2pHcvUw
Ija9ifiopNvAmCK6NtV1zQk90unnyWU+zxBo80ShomDYufy/WGTrrV7la9GL5y1AJ9FXxouexLfO
LY68il5sevzHKi6LbN8Zfk9Rz4bL7gGcqJZ6t6Ln4BqJlh0S7SYBRoNbGYzU6+XzNKtXsQLzGLp/
rErBmCrVTdXnd445H8dqUsfsGh9emOMlI7qWQIK7MNJPbSVkrLT35qIxSvCNNUllNt9a0wNpFQ/k
pr4G7jUWrpz2breelkz8dMPltarMgx8hyiqd5t1XonrD1u7H82SSUW+qW1gKDaTXdLHPU5vqiep2
GVtEHcCMvONudTI997Nf8JEXxH06Q3spx4DvO717DKi6qlkxGipKsRMkdu93iWG7YGggSot3gDZ/
8HM0EKNGS5PniKGWn5PqjiupKvghaVicRTTxR8DZTprPkyze+mL74uZ2b9xOVDv4CZHmWZ/WGts6
qTqPKHGfA67cyIJrngOLaKJpOFKi8OAvTJSGh3XBWwz2QDgF5i/4fBb7faHKC4thyUa0OUwsIcHX
TQ/EJLo9jGnaDD4q0atOnazobjdzBBULLHyoDCd1/KZPVyPkcmqrnyLXt4j3CLEXBFXY6CGadi52
7TJder+/5ip690AIT3PovfcRWj7hYm7i6BvaaLf5zV4s4HsdhbC7KgKiI5OJ0dmPjp2oGR5dpX54
i/oUReQd2LA2TsXFSNwtB5JBxo9htWi94TxzFO9sZ6kZ9c1LyOp97Yhlacuyh9UTt6s53UK13eU9
8JSjxgap1BI+Bd76Oi+zSh0xfm9qs4afcw6mn53R9FX0GfEg7CwG+gxLotmExT1mjghxnv8zHKkT
6DTftslkloYj3nLPs+MhQIbliX5I0Cuc62h+o+3jpaN8JY765tY3HcK6zfrFXd2MC6I9ClpqdyOZ
9wnsK7DofIfM/V7O4b3MHKpCDGdX0NiAKG/6HDRHAN0OzwXJ2gLvS7xNIQNTP51mdzv3tWaGKuCA
pwxDqOh0u9s6821weaoXoc3ETppsMq89ULktdhNl7LERUqqSSzYKZIYOW3CO7SBLzEgfFwOtCSqQ
R3vrllTAIN2ZTvu89rPHwzIPj7nFQuCUFKqam+2lWbi8kVCeoMn/GZXkitk6Wx7M/lqh0TWcag51
HwXx1Lo1n7TL4y6u7dI4UwT8a1IoIOx+az6WxjLugkGKZDSj1JqzG3R5dBj47fpkZZQ79BGRNCry
USx1Mrk6E26KjuaNVhoymVVJmIAJRpZ5gI8lhw223RedgScIMdIfk0kKT5WRQP/Jh4xLFh+67+9W
HUzMnSH6Pk1kFI4XV7/4FOFc8xizy0xgaCoVdrTbzEdHYVn1iEfcH8mkHYK6uMlNnpgcnwf6g2Bn
6mlfRiUHELNc1394/ugmDqTfrVNE0V51DuXJFKZi852Uul1V8YR/AX124/4UFQrsaQuzI3Mfu775
3i7ZpzY6/9R73uvWozpFlkU5QoiLt8lLsstBnWp//r7VyD+2wr/Ui7kSmz2+oW34Vkb+FFdMEYia
rveNlGUKb/aLFDIrtcb+QVJDlziI7Y+OdPODZSzBbtB4jpbV/iFyy+CW5df3h+E4F8uTMkrnZMJ0
pr5jf0U1NcCTbbFmUwxh0IlxwzZlpyZykTiw+m99QfMxTFhq5uENOQDbWRr5q8siv0eEmPb11qbQ
hQM2Hcb20V6qQ/9H5wI4pjNUyFngsEoYd+0m5j0eGTbRCYGMiKwTNRFvUOickE5VpiOwDpo9hjrl
m+FuNF1UhIH3MRbZvUsgQQIqGxCt23v3gzXIO9OLKCJRq4q1V/CaWWcZ9sW9ARa2c3IFzO2sExrN
mhi6JPAUDwjHCJK2zTWSDdk/9HP76ncedvFZCKPa8bOJeq+2XgO65j22cwxlOrEGizRdj4QSQn80
YuXYUlc2yWc3b64FS/5Z0xCY5FaP9OsKYxeWZm2t5bG35X27NRQ7Zj5hlsQFxaD9TjL4zqVH7R9z
6pymNtjLgikcC/+2j1oqbOKJ7uW9IxmELGCVyWK/DdgKd6OxpoRsnOEgv9Hi89FQjhTz7vSJ7KJX
m/IeK4yeDSB0kb8CQjwQOSnuV9S2u3GN+iMHfY1g0z0uyN8QZmF3swu3u/4ydaFie2MWrKwMBMrA
1bb1pyGSQBrNdy+jrLiloK3zxF1LxGssysCLA2M4NRtStShbUH3PB9VFL8phWak3+7sxT2/R3N5N
PpuFz64EarGOWbLyeg1oovJvWTG9T/PGLgf+vjShube26DVw9PPMdRvIcd2BvwPhRunScncWzJS5
/tEUkwnX1bppNgftbkBIWLnhmvRZ94ZiJR2m9rRW+Pwm83Nx7Ce1WLfSyWxwBrJ1onXIKRCc7ltE
RuTy7GbXSUeputjr6ifRaJXWA1JLfuLfyGfvCVTWB9xgj/VMum9LATeGsUXwLUXaR84x36icVijU
vIoRra6nn05DdAZl8Dsin06YhWDdrkH+cro4xY/G6YsEgOZstFEaGmLHT/YN0vkl01/zytbL4lQY
TeKqz7waeHTRd5IYZXHscLDNXfHUBT3MW+7seEbf5CCo2tZntsrjuKgfFjaWThOHvI3gSAPMK4kE
fVXQPDPc1b6JxLN4wK10vWpO7C0HT5Y/gk3LmGyR9kQd93HwLKSay6mw3FMTFMUhKoLnbUH8pO3u
ZsjWdt+jwWKF3NCElNWXyPLf0mt+G/12yTz3gaH8GxmuN5bMr1i285abAoFpkI1IyVxG942Owzio
rfmWsE+kvB4Tn2vPr1WzPjKEDbFdWMSFrDdRI3ZuD9Rp0ujt76vZD3lhgH4T2p0ebLcc76xhBWNr
pul7b/tsBePYP3m5zJ45o6Co67msk9W1zrVU0PODxTXoyGbnVgZY/xLSqWQEo0iFMfi/tbDz1ygn
JZfOIFA6m2L1dsRTdyKuP9m8zknttX21S1Lyp8ZCKwfnq0bEEbMZyJ3TVNOOVgyEnHXR4oWXtCyx
wpdhkSVZFnxm+dw/dy0oKS0IfpY4wiPsAfPJmE6bl2Ie4NetpEPgxXYa1DRzSXpBScit4y9JkIPK
iFlO5LOYP0BLFXdjcQx5tj5sgcMRIU3rwGD3qXFKPoSOfN9cKB2i5O+HQmM3NQaNPi2s9uYwki/i
mk9lbns7ygJuN7QGSCHSFepncEmUc6SSz4RmVYjMG+48+grNGjG0I41ftiyvDeIZbD1lnPHiyY4+
NxIMjTA6IJQ+mMs2pQF5muhqPYrlOAen3H0JsuIxC5jk1PYJkumlVtcbKQ2qAb9xDvp33YGcIP81
ImzfGTrIT2thP/hV/has7klE8llL70x9UlJ73fWYNBv85UUyck5vpe1AokKxqHysz42S76zi6542
LpAAcNmDU43GR7Vxjket3e9l74QgltgS0dL5jSbmpgXsC/WjK1a+PY3rN3NdHEl0rncwVbe4H3qM
oPQ7dEhsq8yvj8WAxaRjG6TJLnw3DON18+WDuQZzstjQfA1u11nh1PVIeOSFCtKALnaYgEjHcq7V
zrNZMbbokQlhB7WCE7JwnhsRIZleJjo92m95qz+pTmNe6+AGg9tmc+Ms96rEqrlf3eEydqOdBiLA
yiDGlCDBKgF5H+O88lUcenCdDKI3lcTm4ZCoktiEAKemq86bMaekHOxp8VrSwYbzpaJr2+t+PK2h
06S85+dq7fuT6kDIqwyn2VSdDdf5Rk6Pv9MEMexLnV82Z5zujLX6rnAZdqR/nAZN64gMqzwpRm+N
pTc8BXW7j0RBdasulmRsa+4S091THhWkHnAJpJ/L4zRDcDBO/Y1pje8ozbnM+DIdoeSBQeWfoBPB
baioyKrgphqMvaQ3LUa3mj3jgB+vRpt31DQk9pXiUtHaNdd+hqzHXX6Zo/ENZyA/8eihIYVnidfM
CVgOy+LAq0H9chhW74trfhXKGZ7dqcXS0GoO5Nre4OSRh6wLw33L62vK5sar2KqcxoiStd4uZZE7
TzZugCGutceTBv46USitEoqyKYbzjNdZFbfedp1ANIN3F77pRo3wZOyrFP9Bo/c8FXsgDEinddyB
d55EV9iovfqzb2z+aS2ZUhazeWHtfawbOgbKSNgHvULYBa1nWAniorHCK98KtntdZNcWL2mi3zMo
JDsgx7Sna3z2lN/w3m/krMkASXOGfLP9bgkYwHjurZWUJDfIAVYJjfJuRHEFuswRD6+D2B1jUI1v
/8EWplffrT49i2m7LbhmjNydEtmPZvmy2GCTKXExw3SG6KeZwPLaa2ONGTncLg70eI0TqtgxBK0/
AztYu3ToLHK+LZ+FKfXmqeI6WP0xJYCsqx+m2mi+ppGJxuglh3Y/8EVvSy9YdRp4jHSYbWpuRR0x
XLBBVdUXdt+qfWuXq+24YW43d4NFvPhXIzSPegsx2JHquE19UyCtAi7wDVyU1z0fh+u/8wGtJ2lV
9Qr07DEttb1lOMeliYwuAfb75Y6ODYFTMY93FDDusqlrmtulCCd1hhNCYWTla/Q9Vy0/1+JP+LVz
ZO4flOZV6+dsE5n5uaA7eSME2CzJxaiJemJhILw0ZzR9opmlo0tva+o7UsWCNbEq0R0WXBbrnTlG
wt2FDOntwZ9zp08RA2MDQYiFWiNkS6L/iFAp89mzpuFgZ8Go9hPNO9WRZ+bC676Zc7avlb8Glyh0
o+im3sxw/M6sV3aJRlLaJZlozDCeo3A23itdSpIqfWhFbtTBN8EZCvA3gyo3h5kZOpgaKx/fA5Ix
QnPhgZnJlEOzLqmg4pDp2XpxgywqU7wdxAFMojWoiJv0WN5JPzCKUzTOGtkQDsDmF3BMsRwKYBkE
RpU/MtgW8yiJ4w1roh3OsOp1lSxi7tWDh3eqedaG7zNSQRUvj10DKX3WLoL7neipJjjnblbad3OA
RQ5YBK4jkxWy61o5hpkYq7l46WLN0ycAVkuGEiWd5l0xBczypllXQNZmbZtPlr9670Ou5jV1+hGx
gqPhfh9tZYgWHV0178PcV3ChBT0OtuotezdeZaNnfNiFQgoj1ozFbpQdUVTuRH5MbLNh2A8WYvbp
yReb7x51XvLOwBRzM44y7ILbgCXutCEAVgkvpc3Wv8h12hmI30LoLVEZD9fcGeO2tgOfr6WC9aYz
280+eYbfBfebL3h8cKCjmI2sbpqP9aZRjppE6BvwmQgBSAvIODhQEBbPbr2BwJi1L19blRcebBkx
vne9KcObCmnPL2OVI09ML++OcArzLWJ9sqfgHmk4o042noxpeGxko+k6WloJleitw+t2TdosZI2W
DZTPQMuf6w0XBrD1eZLNhDkuy6s9SfUCBvTKWIYL/aylAHSOl2KAlkUa0TIGUZhMPO7iW80HYhHr
o6x4pMTO9EeJyURl7FyiHNw36U2m2rOfRfLOrqtywWczCYVKn1fn0nCUXRFI+dtp9dYe2hJpeTKb
Cyq1Ci2vcwq1b38jVIM3otwC7B3FTG5pnOtwrE4ISlnbK7sRiPqqYfKOMiwxNYy+sTx5fkHu2IIu
d7Gxls2xnc22PLd+M//O+b6E5AGWgLQV1B+lyu2mjGUYpgpjpvuiQTl6RFq1N6S2XI0NX0SpwCs8
t/gMlj4kf7IiJXhsrfAniYzyskyRvniuAaBT2BWEHPAV8NKSr68BYW1dEul6sB+Wih8ngeMSJ6+6
dppVlTt8draNzF0to7DvJlR+R1c0eHQ2PPaY4DyCORgYasgYbXJ4mkten+ktITma1g20W4zMhk6Q
5kO9uqXN64t2hKPTQlKFxeGP0N4vUWivjYVEQbcZtIe66ujXbBl34FH9PbZmjkhYlddh0BheHJsY
Ld31VLiUq8XbEsmlRGYbDsaLh18o31WO4xwzpyluB/DeS2fifnJZDoLEQn/Q74egsV7sNRonfliz
xKFiiJPO5vV5LDrrApABVi57gMpEmW2zCymizU+d5XBrTgCALvgUCNvBH1tOtr7Jpwc0Wd07OluO
EPAkXYNVuEyWjrkVA7mpOecj21NGNkmzOl8YT5xi56jSTYaytij7zVYjAphAyT2WMHmgPa3aS9Pv
CIOhUy+OiG8+NZY/vfsTxcdgAxbPIbWAK3ddxwO3C3mfls6ffyi/owWY3P+wYwfxvDl2taXvitU3
P5A4MfNLowO5oAnnAWkNn+ZySmB0WUxKc9tIRHSgZxMZmkiOk6jEVZ5ks4VJlzaN0I3zDTgz5XhZ
1L5scY7FK9bKKhZjNPmpbJlDzmbYGKhHuBuu3bLGT7FV03eiAVHxhvNyweUchjvme/EGWyjWdLY0
Qk/TQCkKxZu79/Xoc4Zb5uJmO6m78Lep5XBPOb1AMzBJ5FCaB6djrUOLj6MJv0/dIl9QP413ZYBt
WfVcCAmmCK6lxhYYV8tc+8+69dF6ov3Dweeu4c9sK913xHV8bGszQVxCtqxiR1BtDemSGcVTpGSH
DkEH4iUr9K07UFCQsoEzp5NS99IOa/Ee6R6MywwaF5FJXYj2pzbt9nExTPPDI7zxVkxj81H6Vg9Y
5+HYNmqLJWrYJJiPGJsniBOEdqYhHQJqZpOEZelOJz0q/3cpJYPUajKVDM1s78HexBuq1AILklfk
vDMbqpzGnExnN1uL9zxStGccXViWe7CXKbVn2fMbOcX8xJb7QpC9zWHlzmiYB2+tXlaVtV/Uuf4c
0cOnRA02W7pNTwz8+cXmafQYQhnWN1Wg0IXTM4yDu4gw4yqfFkFIUcQlWZU6QV9c+qIbb52uiwgS
CaoADZVBKlEpRpTmhVV8lnmUIRlxdfdaipK1ckPWk8Dy1ZiArwlpprWpRxQS4S9+7fzRdTK0RUNO
Ad21E+5VjUH52SE2IcfVHaNwP8EIw/AF3uDu8PiOpzIEMWcaMMp9kYPooiQ0ubQr4fJIs52rL1eo
1W8QsGzqvmKhUOmGBHo5CEANbqg/fomNoqrx4DiM5q7VWBfb37gumfa47q1lbX20oU2VOKGAbVh1
lNtnY2i933DzxoOViwo838TG/NfnTWUEb4sXpN8hpNhuEHZFP8ZysD7NDTfaDlBOPhXFGCm88Y4C
OkFudKoNkzOjXOiBwU3tcBlnCEQPTuagtNEBWn5d9Tx8Op7QyI08Psy83k8ENHVIMW0cvrYJsT9r
3L8xUkckVz1rTE5wd5AWOh/56iAECN47y0OFUlX1h0JPs/Osyrsxe59Td3JFtMYFcNi57a/ppANi
rc9lnRy9H0ZPtEmDXeCLxSK76zAf74JyWfdmHtS0fPdjwtgACxhsAI3xQkUZRiBj4aWUzMw96Ghb
HZrInnSs8eW2KZZM8TET1VnsYBOwMlGFE+ytbjWGNALq/o1G2fZjJ7f8t5kbmaPMEv2MWzdwZcKi
UCzPmoRA2DunVUhJe+wh0WxO9q/hz4s1DFuxvYGhiDduYA8dIqsIIYFiWIBc6eK6dkCOPDuZn30V
tvgTBa/IYAFp8Z9hdodM3NiZc0iIWBQtF2WWa0VTZthiQOBnI2qgbqhbT5oqb6NXP8zzA05zIog6
ONNlXLy3giTqMG6Yusy4Ypd7d62lxdPohoiW/KF4LPSy3SOush9JjcrVzhzaq1gd42j56CORpTHS
M3s3jYycEUmtRfEYjJHlnJ2h2fZjD7QhoIveiijAUVCqV9UhUFZhX/+ytp4AKgzFH+C6/h3IPxN7
aSJXxaimSNwdfVy6PZ56QeY7jD6SHFJG03YV3D9bxm4Xdx1kYExxwPhkNas6S+WW9xCcnxahH2Ni
5lYUUi1F4MZbZ9ern+LX4A0VTc1zpFaD7R7NqDBU+tfTfy5HZNa4Mbm1SrTtO+muBIeORSGTMFNc
4RMIy3RDqCVWd4Kd2CiDP1a76PqouWu1oZ19w5Wi6DkoAJf/fAHwb+6IDmMuaoOq08vF73NGLie6
bm7+6PGQmu2O/+MuCzd+XUdcl3jnLTOhibAwhgRJlvlRX68VBPa4Gz3TXPeDT0nNnR/QeHs3rOGS
7TfL9W68cYh8XDITL1Cd9XwRHJ88oOZhpfjcUaInr6puPRQZ28hmbA/zVB9lsfDxf50CUDEZGfSk
CVyjYWvqzpCv1lg9/xxgOAyITQWDmsowyQZ63R/Hws0AR0Rp881Qx6KF6Tq+pR949Ub3+wZxMyZh
O3aueUS+iZQeqYIxoD+bwdPq8+bV7BITyjoTE6TfkMaK8RdMPwn/DISaw8d8bYatljeAA05zQZpG
kcQwIkZMsMba9T4nFyc6RoU/qIPlX6WQMzfqYctaDq91475A5CzqN6Mpe52A+FLArBH2cFUj0fwi
oG4A2kfGQTjINPhBMg4MUvHaZ5uZtAV7VUKOG+/kakrR3sp1sarjKPje1CfXbbEzjE594xrygTO7
hYy7RSwjmFSmEKCQl4Xs3Haj/HnQKmOYGYb8LMuWUl/L1yYW67LGyNHb9krJPOHqNC1sYCUHipex
ocdoAu3hlV7FJkwZi/Atjr2PSIq8Aa6cKpjE21/voQJ+13uh85qI87Y2PVq+GLMT9tXoE25ycg5g
QNDBpqP1xS49MXKqhAMZB4Vpol8ZFzxBosi8cF8Rq7mbTazrj+wLWXCg1N7ElzA3zafjA21y5q9r
k9jbCtDqzYP5krfK7Z8XhDnZmc2ey89VC+wLeqj6TTsRl3wJ8tLumqDOTjy7ZvsBiUUm2BMLwjmA
FYmZYrrGwk8EXxsd9WI5P5jyw/e6z9IqNJBPlThrrkJeI8+fDMm1N+ctxayECdaduJ9mF4+Hw9oD
FEF3UJM/5RUENiazAaHS8NtW0Xecg5yInsfDej+Yy7c/jr3/r/Spl67hn/+4fs5nJ1dV5sXwn//x
tz/dlZ8KJ9vv4f/4UYev7v5n86X/9YP+9pX1f/756/yru1an/+0PaTuUA82OX2p9+tKj+Oun+OdH
/r/+5f/4+vNVXlb59Y9/++zGdrh+Ncpu2/8eR0W88H+zNl5/kn9+3vUX+Me/3awqR8k//PzfP+mv
DKvQ/Heb1gkyPS36hkB0cM7+lWFFibuNiMcl9P0a6BpcE5P/K8PK4a8oC4r4nP/6K3TnQ/GPf3Oi
f7d42jq4bC1ummuG6J+3gF/+n0FSvG68Jf/rz38Llvqb35Q4NPoZSdZy+GahhffgXxP+S9q8RYiV
eerJ76tVgTCjIdhgc5csIe9g/L8YmznS/26rvX5LIrssbLXUWrArWv/i+1yNtpbSRwmllWppJYbS
ScuMiuxstK9MOrLI2Cfz6H6hb+BYI+8/Bdh+CCXpjSOiGnkzq0n8EpJ5EB1NebGy+tkngEQl0jX6
lGnEOg3Cnp148sfhjtlL/e6XzUKlrWBYPQaQr2kS7Cre1Bj7Ed/gS92uwVUUgdQ6aZZe0e3qvPVk
PPA0lll5CSBBr6dYWbEu0nv+nrtR9mnhsz5XE8VmcanJjOILGtlD21gWLhUPJQcwCAkd+ZFhMST/
QCAuLQAlusGzv8mywt1SlvlBz0XL7kFHkr1Ey6lfAjybPg855AaB/4gsz7kKS7dUUbrwrSgnffJK
M3wP/fk3Ay9QNtXpEmWZ7Q67Gt84iUqjWbx4uG7OJlkRrDdz/6kbXL4qIPTeWYqHtQAQj4jbw0K1
tUd3GD5KxSyT463dccGTO4A2YB+gsHO1X+3HoCLOYl3jUEw0GiItr3L/22B86r55oF7aiHsO3h+G
iIxdNeZ+HEp0ZuOc/6B4xrsvtzvLPebK/5qHAUddZT2tmfwhg+pdoj9F9NUgpoUK8gvExflYEn5F
FkiyhD4q6z6PW8TZ8Raoj5mHaAGHQKhAjw23E9/LElh/U6GBm6W886SjUm9j526bG/b14Tkg1uTN
HcZTHXlpa6+QONvRbxxexTl1zfUo/NpKzBC5pp+7Z3QKv+Z5AFyKSC8fkRg1/Q+LMMVirQ9YiYzb
voLHBl0i/bujCFOEX93KDOuox9HW3XEIvZ+jJB6mx1Lg6whGoGnQsVyzF8i+OKInfY8C8w15ZylQ
onMZEs4WHjN8fn6REdlQQXwSMliX0CX2eDRZ89MZxDheWKLgAZiTPiUZhwVSLZaIBna5nB4hUo2k
np0DkSXjKYrKHZ0TOnbHodx1Qo0El1uMhvAHXew2a3HIvCZ80SawPwMN+Tdu/bTZRbO39MQL1s8V
CjLTj70Z6MRExHgTESy5N2hSIjhLlc7N7I1PJZKN2FxRWRNePO0rY5B2XCMUQKzq3c3KfWawXt9x
gGPUmJcTnSYxPmu9z4idOXlZOdz/T5LObMlR5YqiX0QEc8KrhOahVKq5Xojurm5mSIYkga/30rUj
/OB2+LpaJZI8++y9NvGd7Ia1Jn5XiVN9DN6dpoV4J7oh3yWlH5IVYqlOG7UAWYQid5P8NxsIb+3B
cQs8QQbJO34jY8cSEL4likDkmnW9ZsAsuVZKdQQ/jD0WW/IhN2MsUkLtm6BPnrgi0HiAoo7bJCPp
NRRQSc1WHm0XylOgQ+eXgYUzMuRE+sY628qr90Vf3XVilcRrwvkQ961/gfmebB9onLLmCBFTd/Ga
knk+H0zEXGVASG37Xwioq7wEw1OgwIN2x3yn1osKr505E1iidQbrXdSGybWYKfKEAtRsgkKGYEqe
yrr61xtsKnDILHz7yaGOiFeJyfZ+nkz2PxFHznzgJyUzFTYfGSnVCeAI7fHtV+Lw1wFeeux19mIp
PshktKOcEvayniBKBYda1ZuyPC8ifp50fi3n6dgrweIyfZ9Z7pKFJtIwQ3LO8vQ7mxJmshTjblXK
d9JHkeOXmGPqv0ba0g6d0sh7CSHK7su53WUlhzP9V/zU5pfPsHDKVZaTssaRBKEY1NlgsDXJo8E0
LvTiWme2OPbJ4KbxsJhsyqLZxYtyospc0HK457KCW0041S/oPJvGyIia42ITPgtzw6UsLCBAYuJ7
WtmgDauSmMJgSqYB7mCm+co2PsPvaS6cBhnGxuVTmo/Y8FAoPFQdwR7WDWamPjCi7GYBXg6YZMUv
DAI9CLfIcIvsROCYAIvqv4q2/2KKbtE97DkqveSa0ySEpDFOaydz+73Wyd2p5nmv3K7FMJCcYChv
0hQ5IgmD4FVm/UeVF/KMV+p5Mj9Ju3MgxmrXD2QxzGA+TqYA/DOCGg0uBgKk01EmXYU+XnDpsRa0
Kbvwkmjm/2QrfZVf3VENdGLzCIXFt13qjGeu3XRynKMilsM3lFVit4H1zyln53sycBCYjXfwW69Y
m/34GQKawZDofSOiYJWJzdWgavNT+qfOhXk1MdHwBU7l3bN2OqyP/vCvD6f+naeDgzDz5+skIIR0
ua53Rd4fRP/oIO01jUGkqP20vcK6vC24o2DuxG9N6LyJsMgPmAymyPYKkpKjIz5iU59IeuEmzpIP
lKeTP9Wb2HX0apxboM8tKnOhpN72srXXPdHbt6qb3JszuNVt6axd4ObEeY2438BD3ur5sSErhs/W
jElN885zd2kscKH7rNzL4fHLuyT4JNZNqGdskGhoIJg64i9Fv89aYe1x/w874ggQCLDi0gdFQtYk
R2UlFdNXQ+BSyo8ytFnO5HSfae713eycfLsHmDQ3zLzttwp11I7AB0e2MmxYigVBrbvWgKjI2zyh
++VRAnl8O8QpG5HeXTee9Q8A+cFpiO2mck43wocFFUgGJV+R1I3xxMSFRWITx2htGeTd8/ZNMtBZ
yaBWdd+KSyOF/eJ3tr1tALjjfmROarrRpIqciIGfW2tjqm0ARC1pRI1bMhmGPOpjn6KFyZTvrdMu
O7S0jS/RVxMCgnEq9vZDtoBnuJGjCteyx+Kt3U3SBBkJ7syNJG69p8IntVHRdSfD8Yh6vgnNviH9
VhCvo0bGNgx/Uz4aY1OcLJ1qVqVOuQ60FpG00Z13fRLvpq7eFkmDcZQlWuQO5of0VI5bs90h0LPU
cCyWvbyZ7EBiW8xegRGAO50lpEB8+k2iWry0HlMhDV/oeYPcjH7IEQ64BkLjAC3dWA+Bj/3MHJ6z
tLSwteNEsIgxuEUXsCCl2Agk6aYhTx8kxUbl3B9EyJKyyLAU9ZzGaBGYG4ifs7N5Yb199j1MBoZl
Xalvwr9Yt+FZJsx5SWF+NBYh63qCyNwBstprZ6Y7h/vIJfG5NSlxzTIcCVm4DzDRHITmsqDVHKyk
GF9jWM/rSlffI9PFoSdxiBMrvZcphhTYfKfEy1JCEILkG6R78yCxJKxdE9xgXfbWR5K0HTay7p1n
Zk+BXzQ+1mlWp/O/uekNW5CEggBtHsODQGEGdv2bdp3mvqTtc08Lz9otiLr03LBQpJhaKw5fIWjI
eeFCyqYrVj09h4g+hU9JUPqvMZT1TMqNN9lYX4ayPSwU9AB4zVax7P+79pRrczAQOKuSnuwpGLe6
ng7EFP4iNoGLTsO9vajvarDx/D2Eqol5YeuEU/pLk77bqtG3tjXbtxgClT/ufRun3kqay3dvZ+6j
WjDeZdDvT9lgzmdj4cI2aL5WyCjWW9j6f3Ap9rvWG3BnWhkDONk+9ugmVYwthqQXs4sxYToEtp7a
sfvyWii/kSxK69v1AJN7WQyX3y3kLbOCaU8p6Y4L2AF180WI+Zxls7Fxx7x9qSgy2dAa4f2oHE9O
13g1KwsikGNi0SE9Jc2ml4AkSPdTlzhb+BmH1v475BjmSXN2/ZF02HEerX994PyxkAqjVianvsQp
FbffHvvkWyNLufGaXqAAO82+9P6RZK1YTDi3IJg/hsSkMA3PNHWMzXv1mE382k+xz9QDweJhpDLa
/p32pOOTablwSdwJ7tQiLxRhSVbD5ItPtWFaG3hY1YaIew5Y0hzXY3b1NbFWklFYeWg5rgfs8G4G
TS8w3BtRMvTu28iu+2LISm4GUdKhUAzoSCnff2++A8N7VXzcFzod+bf8Dkw88Xichfp5WNBv5cND
1Bbz+5L3SOr5HdLu1cI8wHfdmmBYEsuFDM3LS3ZZ5AuSvK2rQZXOCfxSXdjTabY8fXS4xdzYRSxP
ST0uG2tI0pMHOW2fC+72EmNv1AWVeVXa2rIohTWBc9WqL9WC5zFI5YZMHDc13ueJAnLrdimK/Eyf
IiXOzUWrWH86tNOsqXQeX5kb8a3DAV0zyKp/mVDxa9wk1t0ba/3jZJj2gW7pqy1NG/Oj5Ze/ky62
z2nsKLmpfYU7sM0UN69Rfqazand5bDt/Mm/sTqzKbS7jZKBGCUm4HOzDkhXbpivDLYCHlXLkPx8n
LwmunpeC76yqIHhPAWXsipFgZzXKL9da1sqIF9iOFu+6bsLPkss4GkO03FWZLwfPhYeRg0R/fKol
98N1i7d9rVscuSQJdoGyx3ORy4Ma83zNk6euo5nIrat9GSUtAa2cExSaFdnzrP8zPHLUtaUiCoco
4SQvYrT524IzcT04jiQc2mvzsozWtaRdaS50v6PjVpxs9duBq5MnZ2q6mR1kh2DANczr0v4iQ3XB
MLEN8AqHDlaRNlm+4EUSfsWOAReJJP/RBewqteN+BDp/8dywOriqcBj+tHXQ1fy7gocAe7evf4q4
e/HwoYjW4Y3Nxi3hf8o6iuSVUbjXLH9mOjjkam/gEm6Kg2+Ul6yWh9nz7V+a5TAsR+sjBYTvpOOV
ORU0R9n97apwO/UclwOpLpZRTG4u5kGrMucTkNjhDEgRYKuPrXIk0J5bjt4tBlASIxPd2YVFuu7N
Gq+e/QAvkQ4rZ/nUDPW25GN8kT7qSWX7exW4NQjHCjhndTI9rjB6gTUFaxUorWHGHwSIUkKLrP7W
oq2sTeOQThmHwblBknPWFltklh4hk6W5hJdcMWYWjdOS05ihGBbyd5E407b1CD4Pri5e6RfgVqAf
A4KfgJHZsgHoNkQlJgwJVfwSslJg112KcoNUNp4nLPqv1aCGs0mMg/BeojP2OyK923FLldeS6i2j
ZLPTIW7LoHT1PvQnL/II3gD9tC1n6wa8+wGJXtpwVufSaL046hM63DtLEMOLh/GFJXBwYqXVHTxz
4IrilLib02aTsGA7zXPx4XjjbZCk7ks1W5fKGruXVmAMdYgODzzBq7ADm1s9FmwbQ2iyuWN7HBVx
PavBqd3HC3F/+EJr1DvcvVOAT1Vb2Xs8M2/bTWPslG+OP27OjYbMakCawPlOHN6pbckHzhWAudVK
7Q8fFozLU1XISJYhdoOs/p6otgjJZtSBJNNaqKPwO2JSOrMY2BXmQryrWwXQ/UEoSo4VqBAAmhgT
IaEG73M7f6SwQQjw+M1ecw8DlsGjHSrje5K8ZyppvzbzcMLIUe9Uhywzd3T5zHFzsReeSdPyjyaR
UnJp7OHijjQcIyrxc4Kqbz1HWtC1Ni/Vuryo5Gf0HV5FyciqUf23mmip9hVoJFZhv5lKulED53aV
BN60QjCdYZWFFw0/YpM6E7ZNaRNQtHym+SFnaxXj8whmtz43VvPZp8m4nVNSglbKbpV4jLOjWOJs
87KxyQgClISFq/yQrhGTBXRGHqo0q22NdEx+hmtULoqj0YcOWr2qV4uH900bf5K4fqbC4a8ifmIW
yauQefrehV4RWS2mTg/b0Aobg/2M+eaG7TJ8D0afl70u8e9mFb5UAxc3cF7jp7EMTDaB9yYEfmMo
iQ5RAbFN8uDkVP52oR0u4j4PFM0tTtiMYa5mOTedJHmxRvupInmNOyLdqN66c0tNCaB45kn6wTs0
fmM7ZQzFTgIELAP65pKGk8FNCP+z7ac7NJcD7/0rndKbCZSd1zaRZBfY+zzJ0K9WIrBJ/xV74etX
SnYeoQR/arcW1jrRPnBFwEZNv8b5iQ2q5xlPmWZxNWr4pWfCqekvqDkIh4Oc8i32AspFUxIiuqdW
HmEl2fYO2Q0wC9wrfNjK5XK3+sT4RRI1vcBQJ4uXp8cWr36Uxsa7hTr6Vza8dQZVHT1oFKtOpuRk
HcpK4+KnIrzBEGhFCabXZKFKPsey3qnyHecF1re6/uumD3NKnLTrxigpSqrdbQ2z5TXrknE95YF4
XD2BG4SK94cN7WzyQCi0mYNPX0yvskKhrCl7ggE3NQdyZZ8ovPx0NemOSnglQElCabEI/a3dBenf
etZ31osOTh5eXWI0to9PJGofwHpSINl+WMZXLZGpzI5hoFBijBo10QY0ImzKjM8ohSWPbQdNaJzv
tsORjq5HpMAKd0Xd/aDDpBurnEXkeMO4CRls1h6W582ii/G75TxcFVPz6nXuwe/rey7kM40ygCVm
0T6zDGaemt2PigWvEaPUjBmpvVQ78a6bTB0p3Nt3VWX2PdNB/DB77lwdfzUyuRD6B1nkGHcVp/ZJ
9As7b5riBuGFRGJmsio1AIrYeLTcw/hMiED3LIdDEzs/GfNjNw4bj8f6zUhS8Zt1LnGvpETlc5Ba
sZKQ3tTdk4YHg5Lb7aUhf8PIXdeN2lmNEtsl5sVph0ddEu6QVfaNevxWO9O/XFM3wHzVXoEBRwHQ
Ri3d7syuRWCkkNNzbZch3qMY0p8WmBW5AbVr0lEdEKJwwqGphr2BEpyF3cB8OetbWzWnsc+HaEp0
xRyhBzoOJHkcfayK7OilpP3cxphXKjTLlSUW7kQc9jg7kJqK+AwQvYgEEQAP/200Wu23AVhlU3nT
gQstEVt2A+T05HiFLhQBmgATasePQUhj6C2XhDmluZcD5oJJ1wb381a/UXCtThRTHJMRqnsTVMmV
ayLG26Z4SzUiYgpADDzjJF57Eg3Y4nGcEpTa9qT2szH8XnSJn8jxdjERvTbEDE4gCJq9/SsVw82e
538hd9w4o8d2KcyjX2ZobvNEixni8786tp77zjoNCJohdCMQBfEW452Dy/afq0QIY5DPlWkdWm9v
3gfXfmoWbW5nMFRb07fKTV606OU48E1WwSfXbMsnWiPLqG+d+qcK2GHY8x1wEME+PUcwq7ivzwOR
beml9IaZ7sXHir2bE3zdCx2OPLx1sGna7twJ6e68YuCA02Rk277xCJvZ+yTh3hI3y1NBfhW9FWZN
A6lvEF+DaOS5bnUMIUWv42nalgLl3OcG+uIHhrwlKXnsNmZ8qapUPZVdRl+DfMhczDF5/dC8bMym
lXrB8nsF5b+ZGiRyLlKKDUy5V0XTQNnrj7WYKt7n6HYFJ5OpnjEBpxYrbKs3k20tWtDpTU7AKnFu
RovFK4SesfUz9A+4wpuMG7Ft9BMuMsKdroVvkJ2GT4NUQyKl67euoy59aACEtx6Bo/lv7eR/nc4P
sCAVz7wvy0Mlk51suigrRbsnxQ7g4D1IbfyFOG4YGoJiw+iX/Q2U8RVzDVrhjXYPXQrWr4+xMPQj
N4Yi24GJe8ZwK0nqED0sLJIjy1juRikO8L1ycNOOaoCb9vSUoLAPEFdZVcOlgwda72QKQwKP/wU7
ev3EKQ6EuzDTve2NMYUx1KdbdZKZu3DueiSnzzq36ZxHwoGpPjlvkvl9lTr5yW98LGwtIKygZQsx
DO2ZweKPXzovySMYzcf6MmIO4JJm4U8g1ihXrKiHe2oN45pVWrYBNxTFARnUFC94pLnYpI3mSkVU
/BfdKv5mluNEeJAvmo0zYm9hqQB3M3XvaiqB/6SaZT8YMvXKwvZMvvvJHjLxl+Hy3laLdVF0dVQE
RsjZrISX5r8y2zs0XJ2mxy5zbpIzAZ34PtMXsuGmSbQppv4Pr1ntgI2bu138WBRgljfuY9LeRG/+
IfNUbqa8qpD6xz17AoLorfsi4+6EOLlwfKqdFw4cqI3wfhmueRUEKgGC4kqN3CowDhOsHF6hcPjX
46M6BBrab5nOPPLT8knzzrwbuuqONMtZoFBwiV05btreiWL0W1lVt7Bs9k6BUqppX8M5YW7w5uzD
4i3LZYQududMpG29nUeabZJXygU2FZ5mUNPWiAsygE0VxANTnlO8MxEwro45qYcCf5WNo84G3ARd
k4LpiXkNkmRrAJvJPQxJxvgygjpcOSrZyLjaTmOzNyTkThPywzy02JQze41bmIID0v6AFZc/Ade2
Y1L+sYZHXnDoPEDjtM2gUsvrjLMeRhYNCDNN5+OSXdp6CveuZpXgGk3SrJDKcC2pMTgUgBkg0y/X
zIQi1Uwuf07/N9jVMFyVXKJWFadc5bXXOOg/TBPZzprJFRnQaBRZ0NVM4mkF/oSJqPeLXVbFlL2E
nXek/nDdWW74bjptskl5oZHrHLeNuEnVHcfGfh7Y90K+z+wNYX+EwQUiwayExfRfXYo4vMrAfioU
qnY65tHCRCRpm6bqII40JHzwHgskImeA+wdSd+xi5kUbgQoPHjqCATeBxYnzElOgDKoqPKYJaYBR
VMRAzSwqXOvCbL/CyOPv/amRnDeEouluss5O7fyrehvBYuKG8uBMUr23jRWcUjLgS3oAXw01SRAN
2Y5apbuGS6K7ygQGWsxV7p5SKOtQx1x0WD7F82rmUp9EFq6824BFPgra3H5j/XpKCnvrT9a6F/mN
V+a+DwQGrK6aziCS5gKxRDTlKgt7Hv/ZMHfMIvx1Ie9UtSm/bE/ZL2QEPke56BvMPMpuKzfoN0XT
EX8b8LTtsnCExjESZNsEsxWvciBvz0aePaU4GRkasEbl0GVusZYz3m4G917G5ikwqnf0WhlxRTXW
RCayk5OlKZsnIB3jklJ1MpEH8+NftuFeyYhTGfrJbxYIIncUrwZVqQH+oikxtau3nFfbo8vIFHDt
VOXtuWmel/axEFBHRnu2QOBT4r5GHdXTk4zL+9xP8k6gCyWjYlwaph180Q3QPewGyyo38y+f95JZ
jnSBT0/hXFBfp4aphUmT/FHOL+W3LJWzAj+rg63MGv547nXiOjXS5dDOy3MgkQfy3CGtGS770CIA
lLbjJfDx+GXHrBDb1OkvXk4jqKo2wP1oHkffAgZt/wSg4i7GlBegXfmRi/knXMBiuD3+X+ZT2jc4
kZQGP1OmHOVE0xZJNiX9I3Xzkfj7eh6hIcJCk0yuZGO+4hAXtQyBrc4PvpogwbAt+RhYPtTMeTAS
3HBkPWHiHCxge0ILh/7ocIwlGP8iPAdflaHvXSsBF7rXcpq+K9dFxca3Q8zxmA013MPmnus4OMJx
C1fu4hw9yeehiSKeyM3vlwagw8Ki8T+htZIBWmXo3dwWj/+oSHBCyjEiYVMtEZotRytNudBcA/U+
1zqMfB26/Oe4ftcmsBB4RCkGWnHKvOFCVmwf+OUf7TnPWEF5NHlDXagnPCQGcNSCQA3wOLnFvIqw
gcO4E1AVAyN7H4TF8GaPxaUF3SVaMFy9T3DGqwW7yzGEzoFxmThUY3wONgA4LGgV8GKGgcYpYb3W
GQKeUS4/NZSBqO+SbutgXHhddEp3kA804NC3DeSNcNLBIeta5wOc0iOh6Y/JLrHoFBn/21CUwHrI
N4qZX6UK8uort/CwTGpJeAM3/rXDzWzsMqvl61UZ78AWxPMci/qS98iM29xn4J4ch+9yY4Oe9ob0
nODAu4Wj3X+VufCeumYKf+Ixh7K/TLo4I0GYFFQFrDFmiJmERoqGn6tNqwMLyXjjCQoB+iyGwgzo
g/DO6DU7C+Yp+2BR4GOVWHm8cmFxMvu7mczkj+svhGdigbbT0kG8o0gjYFgNU71TZAOuyimnncmX
cWs5mf9Uytr5TOzHLtfU8iqo9QWV22HSnrLz5FjjH4RcMu5xui1ZGVUm3InJunpNm5/5tOR5gN39
bVqzeVvGQW0HQi5gN0cuOyX0ugTUQDza4DWKYtnN8zCsvHb27g6QnB+6+syNVTf5ShJd4wpIo5Zf
sQFg5D3Hpf8ResM7LgKb1Wq8dTMNatEd3d/SbQ7CvJjhdAGVw45DWPl37hFNLMTNm6qX2pg+xgrN
ePJSsZukMKFOysfS1b/HMJg3Of+iM24sTbp/dfJU5y1/yXGKz9ScFNfZDIg8hyGaKWb3dhuXiuu2
+dbLINER9BMYq22GgV/SzgS6sF/PeTuyOUnZRLREWdwKjL9RVhOZtvlk2gE5C9WHtybpI6/hheYY
KeRvwmTC7tkD4+f6ce22XKMI4JmxMR/weiDe35Xfmc2QS2ZFM90RHSFr5jwHAMwBfS/VOhvws2bJ
iGZnyMci0T8g4QewW4TFQBAI6xUCDozMTvJDc0qzIbCzPmdDF2R/07YfnubesqC3yGZhd0e7a5L/
/7JNNg+a8dfoTSNOEck+AcjVSAhKVECFg4cAA3koOfrCIAnZP6ZkMyiPemA5JjqRnAlx6iN2NTC/
xRx8tN2oNrXXsrrGgH0sCjq8TCdYaDum0/1KFgmXfsAeAwl5BuXPPTpZgBJQu8FwqYYO4pav7PpP
UkgwhUY7noTul620YSARcYD7KMdsE/Sz+bEs3g8vq2/hhIc2094ZTYKXf+sY/q85AzZD7W/Na26u
L0h+PjvPMjsbU+JB9Winl4YOan69oYH+4FpvhqYnMkKzHc8jiZaffJ77vSWCymFK8Afe1d0pgVZb
g0bPm4t0REVKOFY/jyTpi+cr9TnZrUdDDcyRZY3kiXxv6yUmgw/KnECzr/dw67I9IlYeiWS416Xu
nmmhtU4tD/5hsohvDRzWp1ro7hxmLgYkbLDF1ukrSojM2vgh0JpvukIlv03ShvvMlpo9nzmB9xek
xOBlx9O9Tu02AvlajZuyn+Kn1K3tbWWAtKof8QpzoJdwwULC+FU+WRm/+YF8I1fqDSO3eB+t5HE3
FNlBw/bZVD49m50kPTn4eGBc0Vovs0VDkjdUA2srpp5HrFc+1cgp+K7nBa/YqJ2V7SS/SmmhZFgk
t1WhJaFBt/zAk9eu3aGjdkp4P72RAROUrbyYltWBQHfSNxYJWkRBgtteqPQJsxaYJjxBDftPkYyH
Ohn0b6Fq+WphvSRVMut10lwwsvH7tkzY8gBtb0uYjV/dMJd/hyYUdM0EgNDxDPK9WRlmOn5mfVAv
a5/65zWUN0TmWv2jBFRd43IxN8i60ybvMNB5lZ/faXgBw11WmEamMX8eS8J1uKyqfJ8rCwWAtHv8
bGuOIVKO7OXz2jrzbPXREpjE8xdUsDn03YOjBkeus+TB0emngJ8+TL6MQcyXmnahXYJqsiI2lR1M
sE7bjLDPeplqtbVBD58C3RlcEdM0SseYv3PZ51FLB9OzpPbh3Wghy/JPKk7Mej7QKc1WxjMymsnL
rrLecA3k6JCV6z2lgX9LRf/h5kO5TnH7UhJMe9/SBJTlKSu4m+hnEGkpcXqC5DleqnxevodKsQIu
Fmg+QQw+vvSfPccHwpbWxpNHwOhqxUZ+cIqOZg5wK2hjtMyMJrWdFoj1M/EBnxd6BUE0b2KMc0V6
IyAFkZ8etz19UwJVQVXPcWxMO51U+ZaeDVYKCxlkq+yzU+kN4UbT5wp23llPvBnWxP/Tc28FfKUm
OJk+KzTOLSKgde/an4Abkqc2k/o78SakQlgUwJX7Ifw9xlP8UiV296YTGjYhcIR/kszz/hVlOT5P
YFKfem9qAUZ7frlnzRDSaprIcG+Cb/9v+Vg+d/zYWRTUsvypljF7N1jXbVLjYTAMu+JqpP17Tq4V
EHQpfuVqataPKWcTd22QRLHVTGfHait08AXZ1Cvl0+w0xbqvOv7MlP5WGxz1oWXYhBYhlcCqylxa
HLln2dyfMF8x6Mrgki2Nu29sR0eJMw7/atdytzM5zcPQINxxAvIjiDSR+6rOoEqOE73mGXFXKLOo
phZevhIf7hMTbZrtKc8g+Ytbk/ZVi8Orf9Rd57ASQhI+nUceDJlxTJsa3L0/cFy7Pd5ovjnDzxCM
LSxKmwNNuqxAR6TxAzs/FUHEGY9LCDY0HFuQ4UqJoxSe3A5TB6ElXNTZBbmAGVZ5Iyu8wd0YWpqf
sQznDbs0FnL9s9MlqPvMtQbfoCjJpuc2eLHIZj15NGq9zr4HjDDVJY1onvuw5tXV81y6WDnH2oIs
2VeQAzDouQaCPYZxY9skuj9Zo05vpD2cKIy5141mYCOy1e0epiaUa+KSyany0OvZMFPwOLAOIi+j
PzJ78iGwhOZj5YcJKjPrHyf3g+d5FtWfSWIOXxO856R1UVf6yvzJPXqRtsJd9M7DTLxlZ8etrWQL
xOUoIJFOVqn+M3jwY+OhD8FTt/UGpdf+cHS8XLRZ8a11gdgbmN40NsNE2geTtKP2142DV4ocUf4v
b4GNqa7nmwuDEZqkH7bPyCDFruP03VK+LN+tcvSveXzrs0Sj1jryJUyA0dA8X5hvObvmBddyPv+a
jAnpskeD9P3YI3Et4uwv8MBHjoqo1UuGkZP6s2r6kQ5eBUvk5m9EYRKxCC7r7oEThYJhfGSQfR84
0RTPSTliQO25bgaOf4VfJyIF7fXv7MX2Y+M10e8g29Lcmz2FDSR38PSYLHj48qcCpwL+XbxVwlyO
/jIPvy0jWO6JEfhb5Uzmw+vFZxp2zB22kXiUTDgAbWbNtacCUaOxrEF7SQe+puPk8g4xOsag/Hma
nMhwzPY+E+Z72D5z/nJ466Ilax0ujY4/n3SaM2i1ZGmbKGlm9FC+BhDmclu92Blq6KrRvfcMAtzZ
9N2s3gx78N/cbCh24wLEoPRSIsbzRIMNLNppj4O9P7qyq/8ol+ulPw/wMGWvdrW9FBz/bfjWVcr/
MWJuunE7Aw1KrU3JPxDCyNSfuMNh6zd68sS+gSDEJJDezcIzNjBlEdtFZjM0z3xdq4A+IztMzgwc
zd0qF7AbSf64VBIdBbk0hc8J6+jnpoOjDX0nxf3RlHdzaL+DHovtvHB1IzFdbnjCwY3HDUBp2K3n
fLHEy6PlYDt35mOH30sSvy7ed+al3Ns6pc4/yVQfLd0wKWY+5RDS8L9GKQGaFkP2F2PX5OIES4bD
PIn5Je8sAwfxYNks3dE+b3mN1wmPgHEuy7hEIgeZsc+yobmi2i+/2irN3jzw0E8ci5AoG9+3flNs
HP7xyqD/jc1jphhF+DuKzZ0/PHbdZzEwMhWqjl/8YVlSyGvpV09b1palgX0Roz9z7RgGdat4s39U
QBTuU90XOEFh87LE955w+SxrKVPr4Bq5ybln/Z4A3L72tlY6EkPNsTjxya0lZR4eXtvUewpDNZ60
cPFKZ/xZSIz2dXE7/17FxQTyQNRANi2JzmRkFg+dx1cEeH8I0jYue3bnHVuUAOWafmPOskghYjKh
EPDCQTx1xnCpi66nQSsekpNFKdoaQ4kRX+zKyNeakSDdz93U06iacoKNs2tuG/pxL2ZaKLV1u6T4
NKhoPcc4iJ+rVonblJXY4UKDQRIWMzQEn5SqXvksGVamjEliM0BvHCWSFzNWwWawO/c4jn7/FmPI
OZGHUStqpYZP1OQCc5fC4OJg0YzqFmJ0T1zlhXJRuN4BHt1JdYA5WpHtWl29ACt9sj0jPilNq+gU
xMtJCCi/cvGI8wyUrXEWwOnObRHphAmTubTAxVbLXyoHrLImdvlY4tv5vjO9nkB2lm8bYBn7AuHn
tYSDsVaet0Txo2B8gs7+ZEGaP9R4hk9zxj96Tmd7qxbM2GkvYojaKWMgDA+eckkW/DXhznySlkHK
vHfsNzeklZVIRXVLgv9Rd169kStpmv5DzQYZEQySt0onWyWVOVWnboiy9N7z1+9DnV20kqnNHPXd
AIPGoAutyGC4z7wGy7Gu9AqEUu3sV9FDfrqCeo9TuW3R60W+ArtzN9dLD0ohtzEH5jcJQul9VvtA
Zyx3OmjTtp9iS6FClUbmt7gZ+nulMBSops587wZ2sGlqI3sPUTV/rOox/iLjAHeZogvvvTyL3g/E
Ebf07yk7izpFZYHkjCeCtnrgohRELcDd5YntvPcGZ9zGkwg+VQRSX8qSEvYktX/fB+W0jyvt/sK0
NP5bATn+PeRufxWAwUErWObkSipDkAvKEa4+mX4np8b5hrIye18lCdyYKfKQxIoLArLYCT/jvz7j
meJTGDYGALqT3eTI19vyhpKw/7fpxelTIN3xUNYocc86yTDAcuYfQQUR0ExUexcbg3Pd5AvOCg3g
idpyb15BnGQrRvxwA8Luzwy06icb124s7636dipkeYtELS++5MGDWQ7FxrHUFhrHCFIeQxcyvfb3
EI7x3YAiws+hT2GILsJGYNFtb0NwEnG1N16Y7HA/J7fuuFV+ZLWE/KmEBS3Ao2RYBtnwHQOk6Bd8
0Q8Ee+N1M8Aez+hJ/AST3twlXZzc+JGjEbvUnD9eU9essCDpw+9uVfSH0Jt5uxq32FOja29dKkcb
blVa1BzKhwbWCz4QoBoTPcqbAZLKNyL38LcHqPGzAPwaHozMs9HVCBCOQOp62CyUJA88XxZ8CnAZ
II6yDO9aOqPaTg4jSke5dAaH8UA+XjyMAq7NWM8D+Wmn4dVoB8U4LAvRA62x7c3ndkfe4Xy0qpgm
HkyzQA7W90Z46i/E+9rrEXLnJkD09JMVFWT6Y2NTp0yow1RFCNasDHo+aKfGR6dw9K8RmxDkE9my
h2GcBpIE/5ZLXtA9F/577HKGP4ZbUQVprRATBmOAXFRVERvaGud22mRuH/6K7Fxdy6J39wL4M10Y
L7+2Fl9Lm3NDNA3a6rbiVBLddFlyUy95FIWT6dauq/6n7wn/MxpFuU1tlj7d6LjVrxojur0dAkwT
I8ZftjlZH+Z0pBYilipwPdbv/4VyDKpxSngHFQR0jm093RcKsCONK/HD1JX5d5/ZKPkW4/B+7kT8
BUOL8WvRJvBHahPcxv0ouvJmmKZ4N7TRuNNeJmEQKG/rVICS4dZMSIah4Aj0vdjZvJPRBgMi+UMS
RN3n0B9wcymG4OpftK29ujDD4Lrzvfo6K2X7J54B4ABs5qrMCgWYrjRAm1hDt0PyAaxW58+7rhpR
/e9q45CHQXPTgNPelkh0Usiaf9d0+N9pLwevOWQDHR2E8oj7XEvSWcUk7VNHKxRTARoS0ARzmsRZ
q0p6v3R+QHISFt2bdpdeT4mhMJ1bEuckGW7TAD3xuJV4N9WoYFy5zhh9mZ2S9iX7kKYV8dETIcWD
20bdjwjB7z2aszWa40b4KWpBJe9Kh2b7KIEyxrLq7rMKtL0LjgwXOI5I0wbRx2w0vuqUABLbSHGL
7294W0R183mcwxHKRqaeArhCt1Cii61jtuM+xl366V+ozZGEKye6bmYE0GRlePvSdty9xETtKioB
+cbWZ14oGvLtwnNoASMgfYSS8641qvZnEPjgSq0EuoQss3m6CnK2m+OI+hv3Q74jUZn3UJIlarqZ
KK/+FYGoGQtz0IeYwOaA2CcIj4bk9l9tE2oXznV4PYKze4x9IMWGnpKdpeLhEJGIHDrIQldvp0f/
z7jP78vf+ce2/v27ffhe/i8gQEMxPkeA/tA1TfT9JWP6+X/wD/kZ3pD7b8/DvhcnY1S8HNf6f+xn
y/u3XryVIe05LlRF+z/sZ9f6t2u7MCC1IkD9hzLNG7ywn5X1b6DxCE/Ztq0QrhDiLexn+9huVwEm
VB7iXUIJoTwLXadjD1qY8qE5xR6IrtJUYHNyM9IbUNM1RUmFljo+dXGZtAgnwmB7NM12pkiOWCVG
ZnHtTY80tEkQwS540s1ozCbZ0sDH3uwKiwYkoujhoxdZeMVfYRC5SCJkaczlNCTwmQt0aPWTCm0f
V5oiM0LQj3nu1mqDSEKBgym8J5odGzOmHrWrKtF9sIEEoyQnDPMRwfXmp7cwJh5Lw4tvRTmSnfeN
WYDiLCKtDh5ahgBuVWd/tTpCmAUoGWToqyhbgSQr0wd78HFaSaBroSFEYZFGSpeDsdQRUds+juzk
A8qSouEn9CXWj6K3NKjNeE7VXjcTnwrFqwoDrdaDJN/9c6L+v9T019bGdqV0hWChXbFam8rIe8E3
c2CXYJhVU6KtkbsmI/TucIwHhv5i1/5fZvxLJry1/L3/mCIve8EWeG1T5Fn+T4kVL91Hw4ot11L0
i40Y5pDoA0H7AUbw8INmvUDWDefK8K7Iiyn9OXuN9akvh+brNDRsgSlqAPud/0nHDsn8IhsKqKTQ
pamZOnptrA6Aco6DIAeSjzS/9hb8ArqGeIAK3mg5zAcnHsIGAUoPWI4A51DssBoDrXb+ZwgED46+
jKtwTESogFDIFhzYxaP7hRG21jkB/VKFuMKiOdXbIvJRRUPdnbcHOhwYCQXFroJ4ZZnJ3Rho+dtE
O2hrjQaKQngnivm7DPrGQ5/Hd1HKT8c+hKeRuF05/7KAWTsfVCuH8CPlmsn/afcA5O2NKVp66Zvz
k1l8yl+uMgvs0ZnkWjHxwEaT4XguZuyGU9TaCFtH6Fl9mx36EZCuJUYh5wc6ljlQ2lU2gyhLwHsS
ynnebi8+mp1Ln93hEzuGztjixAeoyoEGkLno0GZjhBeNnaGXe37U9aFhVI6MpORvCc9SjjieXuYO
VQmVZ+EiCQAYYUI2IlGKhYlJgHN+rJMZ2tzurs1xES5aL+7y7y9mGEgTDdxkESDzdTqWW1TshH/d
Tnnv3k5Va4u7thuApF/YjosF+tEKapMjARGS4enx2KthW79HULOBIgeujkB/RBDwMfPJXpHX85u/
LDBm+zbT5ffzsz35sgyrtdSmdoWUwl1dD7PIhgn/NMDSypznagOJaHzoXBeXtsgq1M/zox3b3rN7
tHJslIE9xbC8d6tJOm0i+nl2YsqgBrI3dV1CAO6kPBh+6j02jkAGVssZNyU8ys4PLazTqdp8Xc+0
HDRJkCxZDY7pZSUo37F/wCaVebBJSNTyD7h7zcn31Mbhw7vSEHntg4uqcssugwwFWrZHjRUR5tK0
bHS0mlZb6JAuCSHyGdSSHxZpMzIzQPnifTUamhA9TUQLQtLr5mJ+AqM1QvRmgbMndBXqdq8HCwmu
K9hU1fShbE0qIcLXhn6iPRjNf2RUlfZAxVMnKC/1NJHmz1WECupvSKxz8HlAkdLFeGZy4+RBDZEg
lcqxSH/KvQxZ9wCMD6CGIZWBc5eAzpnEZrCAR4OiSTFOboICqCa9pqqecCRCgaPbdFYeiS9IOra6
v/EQuqWo08WOl34O55RYNxyD2RohPoR0HGI5A8DrXJqw0O2fc6WkDGDMmLTnDPemhPMR30HHkyEC
3y6KbXoqoOXxNwKQoqExFj6+EIwc/0B/q/XvRaDqdJtoqOiAN01tuOi/OzGAjBt2Ll4H23K0YYGA
Rs/sRRkQrhKS947w7V1KgXuUj5k1VtNi46rzob7GyiuFPl/I3JvELjcU2kpYhPuTEkCEe4wJgigz
3N8eKXL3WdRDMv1JtE3hEUHM0Cl/GHZZCkSOSGQoFaCgQvqKy3cDQt8GNARgJIx/U45L81tDAl5A
TBQPQEFDOS91BXp7DkklLHMcdpQqYnozakDUeSNi+LaAUWY4wLW2iuFWdHjDXw8At80NUNW2vwnz
3jDeaXMCAn6FqUPYYPGDO94jsUv5Bwqb630IamMI9aYrbSv52qCujWWSTk0senQyTuYDUSGg+AnF
OXnXj1NT7CUGdi4bV0f2rQs3IdLbKLeD8fNEBnsd0BJN9mWB0xdYPRpUm6hE8wnMn5PXnyIzs7BW
bSn5wP1DVV7PP9ycSjQRJktWoP7gFio5oMkp8/a+qfBb0AfE1tAAR00vCUl9qFNRrjacIkIRy0ns
27FBa/aGJq300cumX925wS1dXhs7CnSAVfzJcWTW/TWHOU7IJJKxGd6Mkh4Du9a1snGfCJmWig6r
iZ7uVWsPsvoi2k6Zt0UfoGx11Xs+3UKAN6kNw7qj8e3Iq25ocfgJULcdtrWcsPKSyINCkqZFo4PN
SNNDPLqUZNgMRVnN6gcm1lZ0w7pCkFS+1Zr06OpE3KJRTCxqDsMYfxtFvDDXqqLq3pUC18r7eXKt
6QF4Nd5aVkRDptokYqgwsvLNfryfCscKDy6pdPCAJFIQ/eXAQEm6hz4GptXshiEsKGqwLxQo/IhO
l/sjrcGXfUZbBIQl0jBxOiK16Ayo/V2hK+eFn5se78trrZpy6G4zB0szgBgO4jl7d0QoSryvp9Tw
EZDLwJM/FQjcNMhbNqAzgF/4lkr/noZBtF86pEfIcGfDMv/KHEDgd9RbC4jLtWxRNMR09IMaB6V+
AkcFNnPhLTyJZggzXJOIxtXalKZabvIXT7AVSCOCyOj/CaGe3lJ2Fze2Ay7t/Iuw3PdHL67D37al
dLBbdijdrUahBRpLe/arP/lI0RjZzmgCxp0SaRxwOuvyPdh6FCvOD7oOfl2gdMQUIHGEs0TmSxjw
Ymrap+FTOK3/p+Ljo1KicrQ4amHG456sbehvkihpfeoUGEzSd5zaG9ePzenr+V9xOnXhWGjC8SCa
BBxy9StGW1cAzMLlKQSLreWhHAOaSxuksmUNKI+GaXYlQbxXF6Z/HABoT3umsrTnsKGpK4EeOp4+
GJBJiEpRoevp/qC0ME7twRWd9SHn0AC6beBBz2LuNSrHdiQvxHbHIQBZuWkqTeTqaNN0XaHl8fCG
CHSn7MiB42GZ11jGVbeBGMJ3fs7TeWF7vTIWqb6QasnsMTBafeNUtEt5OHP2RF3efcDbCzbNTh6x
1xp3b1nOZVoWUalNqu8RnDt6+eovNpWfQzcxXH+BwMJoKfKE4l0G1Xt06K6Xo9NfWMXj7bOMJ6Tl
mDhgIIOgKEsfjxebTLrrJ4/u0hBe52GBaZ+D+pIriWfmWdoXxlvvGsZbslfT9Dg10lOrT4nKZd+3
VLj3YCVdzK70uB/DHpP21m+gUrgWxEQfvwgtiwvpzip9fp6qdgiMPUGcAahmFTQCD49hIczUMrqw
CW8TXtVxM0EavDNpyX4xdT/dpILFoQ5cA3lG4iqjUQI8dKuL3Lo9v9Cne0qwfbk3uLSkcMzV8Uk7
sx8muzL2Qxg44dYd4/QOqeMqujJlW96fH2z5qv+5H5+nzgOrbWBIwqHMJY5XGQk1YeOEgZAbJPeb
uE48pBbyGh0K8M0SlgbgndiQF6b4yqguxq2SK5IMjNTkeNTAbYh7pTL2IGDaJ7TkhxuNWMdWjKb4
mBou4CyoDvWFw/qcIB9NVgsUAwXwOul4Qi3FwZdHyM0dwhD6HQdaTIl5wHgJFIUJyZRGgwXR1TMD
A43eRZhiRk8KY9ANoEMHrykTWH574eecrDNVEcXkBTUKxSlbbfig6/2gRLfs0MWWQd+mS2tkzzvA
SjbEkfatn/z5RSLXVZIjbbur6wMkhdWKrqng+dY9Au1JVm3QVRw2aqLp5jpZ86vTkZteONUnt4jD
ZaU1zw9ni7RsNazq8e4NK785DMlofoylGD6YeYNBc9d1OCxb6EVcGPH48WVHOzRbePdQhuQCo1By
vMhmApywI/w7BLgkiDoDBWzEDgCLtvzCpv4qVJx/yNpgvA8I557OH6eTS4xo3/I4TlTjeIW81U0y
lspMK+23h6kg30RhhUpRVDSfECXpcW9u8BZCIXUL/2C8sL7WcTy1zFuAcybldjSVLqWX7fbyfQhy
OKzgiQ8w/OdD5LaLKnLm/aznfsQESGWbeWiTjWdhPYPu/HCtE60PSNLSe4pc40p0fb/tfEE75/w3
OdnnbCOUOllKSRVO26t9XsC413Fbg2VZMACe3WGF1czf+wwy2/mRTr4+IynKG8qhbq/gCB1/Ajuq
sg4bu+lA80jAahPm7Rw27Q10LePvFmjevaVBrhogT5oLQ782SS2IotQyuFwXPWhe0VeavelAQY03
ywabAHI0+O7xbX+dn+XzmTm6xlzXUcQCHjUWMObrlVbwLqPYGqwDXwBr4RSZCrOtiwOYn+SmSpHf
KIQP5tytgnejN1mHton1xjVr82M5T/D50+oLmgN0ck268V5Ccz5LEnjihr506xyvCNGDJ4nFaFDY
FL4IkFaF8DbLKgZyoRNHtrRuU2NU8zfDSFGl7gI/ee+UTvMhAy0KNdabBvPCqqyH52pdNGoFu4G6
KdfQ8YZIBnfsU8ee90PhACE2yvzJrvrviRX2B4oHuDfDUb7Njajdn1+j4weON2YZ2CGrsdiMynw+
rC8Oo501Ix370AT5t1iGG8mQbUMHRaZNRgsdCofS/V8RnaLP58c9vm6XcZcAkVYVzlQOW2O5HF+M
a4mkCJx6Mvdd5IoD9XYBnmIUB4R9WOlmSG/+i/FYYw42wSIFv+PxaGqO1HmooqOr2dw5swu5KqaB
U8/xj9AazQvX62vTE0sBHAUBGl96dZUYskT4za3MvVaF9z63wWNsWszisJAt4CANGsGRt08Q8Cr1
TG51VnPZYS8+aNFKL7JI0/aDMkF4e4iGTFQMdxK2D9Iqqrg7P97xPfLPArJuFnmL4BpfV4jRDu6h
zwk+qIoWetLUfxj4b7Yg1Nz/YihkTQWDEQq5zw3GF1NzgXFj7YZ7LKrs4a6ZJsNGxH90dwkwaeNN
j8A/8+J2hOeAKqQ2xeokttYQTMqNLNw4R/se7133Xld1eZVTqPvw1k/IA7gcPeJaHkJntSezQUOV
im1zLxaLAi+EcWpiWfA5aSrnTdHzMittk2Fz6VsmufY61mg9OytjC64XmkeolqlObWtUUzbhQPZi
2oj1cL8kF+6W0y2iqVO7y8qxRCipHG9JQDqDiXqquXeLyMGsxVfFp1EN+DMRF2WXHrbTK1S7nG4u
FCJ1LqTVkRNel/RhH4l95Bhd9d6COzxdRXnroiY91o2stuj2+cAWZW77H6uhbrGFP7+gp5cppaKl
xc18FX341YTtBJNZNIMwd52Nhs5chkUmKnH7iorPpowdvYOhnb59aZeUnstG8nZpb/VyOXOaCXtg
0Eo7yEESvt8EvHYgBR1rV8kJsfFuqt98JGFucfBJuHk1Tbncfy+OJB+3Q9h0lPso1l97E+9ra8rV
BhW75v3bv+kSKLF9aZU4646xAei6kwYufKYkGBd52t2QNxEjpvD5egOjUWmU9oVE+5WdC/jVxbjG
9TgV68w2AjoQ2zO2HF00hVCLAKx2FdI+TVrZu/PzO30pWDKTXoLtLr3M9Z6JJIVckDPWHqUjeOiR
Id8NTjTc+yPeTanIkgvjvTI1dihxH8rwwELsVeiZ6aI3hpjxRIEKjzW346MKs19JNbbX52d2HOc/
3zlsD4DyTM7TYh1a0DYaEpwK4cd5UfvVhPGAdEmaxxde9tNhqDxQnqWJhqYZviXHWxHYb4ZqaWDt
GzNUwDsLaokbCLDyy/npnN4vFNAA0xAkUS3kbTgeB8+y0WhiZe3N1GVPcBHtZ8pav8wQIHLv90gz
2Ro+h1ddKjidbpEFpWPbFmIZwHz0KlF0VRvBwhmtPXmJtevVYECUkH9oIwAezKNLVdHXhqMGTXOS
69slpjieaE7iYKEhTwYIeGLLKS/T3WDXaMV7QQeZcXKaC8dtPeJSLlTwgqjqUIslIjweEZsjv2CG
La0xL9z0nvW7E87tqEsUYjQqcOcXcn0CGI13nRIogBcgUWr1OXMr6/ETgesJONe8qQgKgaYWPtZO
qRvnbwzLngcj1JVUmT0S7tXHtMlVixDzm13ZifAgSnxak6yrbuGtYtiIgMmFQ3dcVFh6CEyOi3kB
g9FPEKtX0I1MWru9ajH8bG24iOX01Hmpb2+nLovvGK958OfavxGNtr/y/1VvvF6W8S2CNPYPwMWT
vdokxE4D8vQYpqQj6oqYGmAyhA1TW88Xds3JOgK/AMK84D7AYgDJON41o9f7YB9kuRsaPf3dx2kZ
PpZV18S3OiqTxzdumgXrYVNzpWVABGqtTr8ErSatSBEnlXl85+PTuvMKuqPY+JVvnxf1xqUWYbM5
3fUSjnjGKczLyt1shRVcJi8ASA43BmJsMVT5tzdPjJeaw8fjw2ju6jQknfYBgXH2Atrpe9Ik9y8A
u/Bpw1x9PD/UOjyiqsJzAHCGfUG2vQYCIrLdpZXvQFf22/YWmaMbcgu1wzaFvGiSMayVubiwH5+d
Tv5Tg+BAUM5Z+h5UEyXbZX23lLVVQjzsml3V1d0T8t3WnSM6H5J5jUcBtTk4fIYFFa5vx/wjEnd0
K/ClnrGb9/JHw2ZbXTXgui/sp1e+hQZYSSTuIlXKxbDevEmL6Rt9fKE05mnj7GF0oIppFwBbwTej
jvZ1qZB4euMS8Of0UuKkYM8tga/NUdzWxshkgRIZnv3NwPkBKFS1LTfgteYbs62pOljthQf65Jwu
Yy4QQ1aCVMBc3+4BRL0wKXABmdLkTyQ7b98QMNxAEGveupmXofCQxvtm6QitQw4ZdwUcaQTDB4Uk
R5qlchPjd3qD8UxyIS59bVYk9xxS04bit+4KQyCq5gqltV2jkKfxe0SKwsLGi5ZA8Y3BNvsWZK8k
kFoSRfB9x4sWyqkVUF6RQQdcf4uRbLXvMSvBKseoLuVsJ/tyGWvpd3A+QSYtgOGXgT2qiJ2sygC9
tEpAOrVnRLJB6zyFkLgRGR00Erhd/tYbb7nDFzjdMj2SxSX0epFNwGUcLQtWyo5utUY1Xs3vuIOm
nSWyav/mA0Arh/uAA0Arfx3ciHJq886loDuISf5ypTlmm1jm/mYso/ZToczx4JOc/jg/6iub5RkH
CeBsKbKtG82DnfSFaVqoIi/yQYONvmgHemWjsWb9678ZClykCT1mmeTxt1RZTnXbhuqtIjO4nhFM
3lQefN2MtuCFy2QdEbMvmdV/hlpdJg46x75Cs3PnuvhqIP6ao0CEZt9GJ7IFEOaHjwbuuBssRoYL
Yc7ze3t0rS9jA04HG0nJnn1zPM06diOnRBR817becGUSFN94QRA+ps4IZZO0qccJOGrsD3AuPUQf
3Ml7xFt+fG8i63HHcxHD7PbLbVJkSFfjlz7uyWgxsju/GoqfcfIzl9eOZ1wD61j+/cXO9skhPUWx
cYfO3h8rT6dPvXDcC+/q8lasB+FRpSMNZJO8fBUILQboVG9YcrTHktuSO3jvIqR/DwFJwi5Ebuz8
pE5iTL497RF0bZcUARrW8aQAVZVcrejBNJUS+wbpPuBcKtpTg7K2rtshd4da2aYZgPyn5Zgfzg//
yhXF8CSxxGNUHsRq+A6N3c6PgLJVekwfrMrqzQMivOODUyBEfeUWafe+tVtbPZwf99XPTH4JVGbp
mq0ROnibDWNvsuVS8DhQZBC9blpHbDVmCvCF0fM7P94re1yDiWHXcYwlWdHqfPUNmMZZW/2urCp0
gUMcwn5T8LQ/wYcYW4y8a6QUQOH+6uOh38L7C6qtYaoKoywraRC+LfGm7H3UmXuE24orENKQw93R
/X7+h57ebmwGUkUqUKwHMKnVfih6hJTUolHYk5ai71VaO/LFwtpYVFn8C5HT6TIs0QQtROpByBw6
y695caQ4bFKXoNywI0W6HZjS/DcMDW4Zv8ULzjespzfPjlF4DZewlYbF6nRZMOLTfnb7HX08UWOi
YBX+N6QOZ8jBrFDx9uGc5yyfCrQE8bB6gFtFT73D7GbXlFFymOmvfTEDgNa+gBS/OT+109vJtQRl
BbJFJsguO/6UQOgmdzIX9/IIlWeE+8IAsLAzfDk/zArOwCElaHk5zuoTNmqoB0xQp10P7m3bOG34
1aqRKiG3EeJPJRvHeEC2C+1AyL7m7wA641OMqqtz4eY42ajENpI8hxoKZXBKocfzRRUHTA6RwR7h
83CbAWu7LkJslyYSzAuH92SXUs53QQkR2vNKEU4dDwUWVxY2l9A+nuL+ZnRzPNxUjcLr4sAVz2Z0
Ydu8Mp5lQvYjgfOkQ/n7eDwMzqF2OZbYu1g73pus9l/ShcXjeqH9EHb4vV542U4eAUI2Gmn8B8U3
iw97PCD5WorASiz2o28W70UU6A+mTOSfAKWb8CoDDkotDmb/dBsg85xdo2Y9X/gJJ/HHMroLG4P+
09K3XW0rojtPpkkv9gGyAX/n9C7fmZQEvppNW+DfN6KX23QmdoyxqC5s6dOdxLcUHrkYRVROzirK
csKhU76GhU8nZWEx2V6zs6Xd3QTICHkX9tLJg8c8bcqbJoggQRdstW1R80ITYC7Fvh8ROovAHH/g
i/7JpiDa2hDprtMBl4/zZ/a1CdIq4DwC7JJgzo6X1y7NcuDpwcaqnIw7jPIa7LTSxrG/FoFvuhee
1lc2E2g2AbN/aZie1NtHhM5sNbRyT84abZWYxru5wk68sFB/keVQY8mepA94R6ur1BTF7/OTPbkH
2ShA6iBd0cogSls+xosnJYhnjO/K1NovvP5bv3P8m9mL2wvLeHpEF7wNp+W5KUbL53gUuLYSRoSQ
e0+EaDJHZfxd1w4q42PlP4RZoy8cj+XvHYWFdIId6tWAlinC2+ttE6LHQDA8QCMsaDxXNf70irTx
ClES4827haNAjZNKEg8SzczjqWVFiXJy1ah9BevyNqG4eUMi0lz3KFXsz6/VyVck24aZyozA+xEW
LYflxVq1OQrMEr7enidLo/gQgJPRuZs/Wk3x5MdJ/9apMZ6GzwbUk8uVjslqPEdErTO3FN/H0P9s
AhLbgoHPETqua+lfWLKTk85gKFy6znOJEdD58WCGk6kCET1rP4l8+jh7bfM5Q3t2L+Uc3pKj0JUu
UIs4/0VfGXSpo+IVTJhjQgQ9HjRDZghYPzME6Vjel71nohHu2AcuHQ3vv5m2rQ019PygpzGBvWDp
idWACIHzW1fhW6P0nDlnqlZSB49ooCLNE8l6ay3WFnFomLsim1G8shTuK0hU3Na5e+kBOTkh/AYO
xtKcpmwNzvJ45mY+BJjilaxtFtq7yux7Gv5zutiYX2q7nVwxDEXzkrTFXoimawxl2RnCR7eXtpvv
JQ8ISgR3cwyV6fxXfWUpiRk5FpTa0JxRq1vbGL0cER4uskXRYo9xYrxJAFTuDSRI7gKdqTvQ2Ze6
3q99xefODUhZABrrfEx3zhw5Lis5stKbLsUPGbBGBDgUSsv5+b1y+MF/4G1NkAZbeZ1Ou35meg2F
eAK42ERcUOJo6sQNPi0V6pkBNjHnx3vte4JxIfwDF0ptavn3F5eN9IGPL3ixPfpGApF6xOfS3PJ3
YEQ9NG6LETucJL5ww736Pen3UcnkXHCFHw+aiUnHFZSA/eCa8VXVJvVVKAwEKWFxXRjqle9J1YAH
F4IpYFRPHA8FencUfR2KvZ3ir3RVpjz0tPmU9zeUQ7UNbKe+UDZ95YsyIsOBpyZfWtdtEKuckUgk
lhmCYNwGdTyD8xV46NlhfS+m8Nvk2uJCseiVD8q2ZCw6jLxR62MeOhVGS6wyVziSwLpX8X5wMP/R
cdYczm+Yk5DUfg6GJYkEsgreGq1QmgidJyji7CV8xn0iywJfJyTZZJnWC4dt3jcuZro+0ogXtupr
k1zw0pQLyLaofh8vpardCTWUDIRP5GdbkHUtbnQFJqHIyf8Xu4b0m7gQtgXs5NVr73VuqzEyMPdx
GQDuwfZ9g9R/hvJYAz/daC8V+16bmiRBXSrDC996dSASYMpBN3HBBMvG0RM4Ah/Z5Wva/b/OL9+r
I9GiIqjnYSIYPP6IMfV0x0xyJoWPkPg1TEjcPVlGiBEHmen89fxop6eP/JDnhwdogS6sH955roVM
PC7qkmRybygv2UUkUijWR1jKp/Tkzo93OrtFdoFKoV5I3fiQHs+upaGOrAEmTl1o2tcqpcUfirn6
pl0//HB+qBVTha0BEHEpz1IwWZgTSIgc3Zxk1FAno06Bt1RO/q5Uflj/1IOTpqjRYrJXHdAfiHHz
bqFxvsMwN0kydNZE1n8qXXjD16jV2m+uHPKpyRVhfD03pLzVxi1pc1aFkVAeDXzfrhZhriT4MWo1
Z1t7wul6R1UZNKPTI/12c/6LvLLYZIt0+xYcBwjf5d9fPCW25ZTW6Pf2PkjA9POMuOIWLWR3Dxu2
2jhgcC+EdadX0fMtS7ePwM4GjXY8IPZDA2FI7u27pkj2HYJ8X323z28ok5m7uDKah0z6PvZefXHh
jj/tuXJOqQsDQgVVLOx1QTB0Wpnl3QiwMSxNHzsRu930FWi4OOvK73Mvx7ssh6eJOpa+N0fQtxVy
rIcCSfpPSDiPu8ybxYUdefr9qftQxFvyL4/4ehXlYihRIPFYEBqpAhdS0XS7ZKrzu7Ao5nel7b61
HsMnAD8GAJ4WBcSS5Sy+WG4QbTx1oFb3BgXxj5WAg7+J3T5Bf8bBJqpKlZdeeHtOjzcVgiXBBGpJ
PL2uSbCYCPhCUd3LJMwbpP8KyMboNBX73vKCS+gLaznBR+klUAiiZ8HOIm0nJzue4WyBnVUBryrS
RfVWLe6JuunEh7Gd861ueqSp5wTidpZmP7hBv6Ib4WzQ/hwxzdXFhbmrV34Mtxrtekrz1PeWsOPF
584SYEqdVQs6DxnW4S1mHWj/t3j/vvUUe2hTgDLlAy+lp9UDYTai79NFfTHKp/BTZmJaolMru8tA
1V0h6vnj/HCvTIs+PfjgpRIswTUeT6tJNNKYCphlMvKNUTOw37lhYT6eH+WVjcNseBaWjBpy3Wqv
lm4blHNuUutJY/WpHcM0u/KSYbjr8qoTV+cHW1ZitW0o9JAMoR8JTGjNDp2wFSYJ9qmcNWH4PTQ8
+zuUnGC+ifrOaHal3Y5YXNSYPF9YuldmSZ2O65B3fUEjLvv5xRZpLaddIrYlLZq7OxvpCExmG/zK
G2xvPp+f5Ollw/0HqG1JbZdod7UdXdSzw1H1vH5TmN2imi+3sUQbADpEuAudJLyAEHh1vKUZyjJy
+Ncve+Pq0e0cDLp1MvvXaYwLgkPAcoOwoNqKCa/4/2J+5O5EgQvieE2WI6ytdd1Oai+zWO88AZy0
SGCnJ0syNvm6vfSinFw2dHU43AQvcDgWzsrx4slkCiViixSY6tmp92XeOh+NaETXr/LrZmeiZ2th
P1qr4MpApTjcOmnjHeaJpqiJsRtGGRevnJP9xE8C6s2Fy66SoE6Of9IMBLO2gR7vc1JAOspi2uUj
eAWM8JILsf3J8jLUggTTkEFt8CartyuM6zmiP6j29CDLd0HZjQfMr8JdGwPm72F8X9hOJ9cO4wG6
WsqVmvtnzRbAZt1HLE2qPaq5EO6ajI7v1TxZ7aUS5clAwJ+4Dfh8dPNsLtTjbzi6RqNRZy3w5xyC
jyylfQuIPrzAODwdhT9Nz3Y59ubCODoeBTUOAfa4sQ9WgTr7LkpigWGaP6Yj/nLnD8bJpnC4rMiP
YZBqqH3rlsQsU9WOResesHFKftIP0dd+jluelZjDm6GljAWQC2ABRXNYXKtpIc1e25hFu4coUbQ7
zLpFMdiQ9z6a1Klp+O/OT+30K5Jdgneii7/Ibq15Bn3SJYmuS/eg9DTuqEjOdz6OyNfnR3kGvr18
H2A8L7D7hRRGHQu6yvFi9doBqVq0xXYwBktf0S9L8/oGIm6n8bQsRdBf9Z3tDA/sWz6pgHfgH2jr
hfIW7DworNZLBG6DTYMC5lDnabtJE2nLq2BsJqyAQYp/Q8g/+x2WQf0RM1n3PRxV+YiViUqJUtPp
MwjP7s5PtPg4jF1rXgVd7lobeOn4/w1xYP+Mx7bssA/X5sPomuP3cBAoE1bUbO/amCrb1hFTQhOs
Ft58S3WJWylRZYsZmoMT1pWGX/cUYN2NPbGAYfjOLPq2v/dLR447XPj0L0+i5UyrWYWf/Dodvmdi
RmO2dyhb3AeNQoiHK6Fqr327Dd79H8rOa0dSLduiX4SEZ/MK4TIi0lVllntBZYGNtxv4+juo+3Iy
opSh7odWS+eoiYRtlplrjgqgSb8bCk+D4es06bJBaVVUTPTFBaDsTJfe1lVmbDyJtu5+qaEqIFFT
ndlGmKxg6eRMi/plxQz8beKJ3Yh6zkrVEEJUyAo7bPMkyze5LaeiPg6lYuhdAgnvsoPhSOyygl7E
bYTlsp8NxWPZ5TEW7W3sRL8texogstmcy2Gqp1Zx19fTIkKRFI3RhamttQ0vzx7I6AkP02ZXWMov
/EAX9GW1nd8lcrqryn6afhd14zSUxCyQbEY7zDO2856VodMUfuvvO21kpunGWmSpvVmK1BzYY+gv
HMZ1r0v/ZbsYdTICBMHNfi9ru98UqBoQ+sX2gqW/EEFcLRhza2W1bXsR3Xj+5bFPgE1AtloAIP8n
yl4Pm/9ELIZbMeRvQrlRnj3cAcAogwa7nC2A1WbnV2b58cbfe/lA2tQcWtwy65A2HbGLsMUxI7zj
cbo6xhZo053yzaLdLVNrYqRZMvK0WZIiVXe2WcPj9LpG9FtcpMzTtOiDv/cmx3T2ni3TZQcSQI/w
02x1ERSNjZ9P3AG0/1Z1CcAM5FeTfl8NeobNvUBLEVqYYjYP8xTrmLQPwxTWqV2+auyC54KwePzc
x55Rbc1GQRN0QcF2gWNlkwcuxYUL6hTKiB6LsQJAiaNkCXLOi4lMaC2U7dcOpYyHkYCW0D1kSOyl
Nhkwf8zQWZ8NrQZBuV6CP7BBH+1t20hZPvi4EFh71euJcTClmf3B1zZzykBvSHkCzgvpPynPrD90
coy/jsyguKGBmdy9BPI33sPlXbZKNX36Efh6pp/4rVP6I3PoqXyKpRYv536ZO2sfWY1XYQBQeKgB
y4yxWKbdEUZPRtepJ4CmpdjPml8BDc4m696vjDn9ZS1+uSe/jIZNRmfEt7cOTSoN3iaN0yR0HYb8
AteQbTtvsrQtzC9NHzdTfVDwFeuDwGc1xdZSxgZKIqy2+iAFXO8cTXJFSF8tLPIna5b69BH3O+MX
ksXGOFHIMsDgTrUfsz3NvADOh31dCCVAjF/eX4ikUhdbj+4FvaE1Tcc7lur7xdLvklRRABLVEQsT
o8G3mdqKt2PIlQ2faFUVg3Fj27c7/CDcl3yKpj9+zLHwVJcRl3pWIWMNutZE9QQIKh4OC5S+H7oo
k4e44grfFqON65tlmLUNv9z1YyvA94hpUpzyZjzx08QsH1niSmIkqeNLWs+L0fO9QNc8jVqs6mcE
wFqxc0QRVVtdVw5Un6a0Wh2TLCzAzmPrGSDeZh2TjlBPShSG0E9Vdq8VEpJF2WAQjukoBm/isz13
9vLV1RbhfMETv/ohusTCIg5jm+5OwGPC1x2fGxzTmJI38wd/xr/vdzpHfs1B5HZyfujdvDKO85AN
0MAWU+78JPfbltdkWSmsFyvvvtFv88IZ6CNeZEnt90e5JE5dcJ45M9qbCJn7Jl3GlcMGbDjaScpy
D7ZZ+R2WfmUZfXXdYgTpbutzc5cOXoULf8zmvo/yuEaQxWKEyoiX/TECAYD3dFw43fyMM5c/BKY+
rcblKcMMmUNl5LlVqjzMfjJlITqvQb+bS2yDThohN5jkIhFZINpJdVySZjuDCG29Xr5mpmd+Wdoi
GjD3bNl9WJ9oDdzFIu8LfaNbqTZvorzOnI1XCUcDZF3DTgw7k1suKNH/iNUaaC4W5AVjDbrUTSoA
Q3qJ99RPb7G05SBBHeGZnbQDADN0iHj/E7I4n6YG1MYL1eBlowGNF0dHivhnm+fGh3qIR+OO16/P
mwYnxi89+yc+4DnFR8a022u0DZBic2/pEm9w5VZMhONzZX2JOisFgxkNKbi72MKxv8Nh7nsJc9x4
7HAEmb/X0Fn5TIY55Q9TluSAeZoIzMMgPBmaeq9AJnU0S+EJloe4wrpqM6sac6sgShOHqWJcu8wg
x+g1fy21GfmaVvfWI871Cx9cKj3BarguDo7SZvPFW+Scnjscjqjj1GOVvkRWV0gTfjWw2Du/ZfUP
QbvSv5oN9Zis2C62KucXPBmd3zb/EGk6JvU0yyxcO0EuQGztu30Zc80d4sZIIgjRdtvZoZT1Ir97
C72izyqKbI2w3MWS4JQITdoQfhPh7Uojs86t5nXqMNfMo94nfuNZpyXSCmOTQ7sFylRgjwmtAljM
1qwGM/9FU2v0T/x/OYSpkTXUW91rvP3gzjEmgHEKEns7wnBbwgpxvx9YWdfV32DNW/m261zzpx5R
nf851nXabZJi6eNnbbDaT7bRQFYo3cma97MybQT/YLZOXFnZfN8y1DNREOJ22ea9od1RY9AI+8aR
6DkYGjArMpjx5tzpq8Z+Cl2wB1+YLsirewgIw2tT4jv9h+jLKjE8i6r6iPecMoJJ6savWE/krWl3
Y00S/hvjuIgMUBxz16+dq6uERQH2qYVWukf6tlKnmwoabSNG4pKTV1tSPCA7xApyjFNx1Ezypzlo
Z9NbQviOWQTDZ2h97zkbO7A9WQed7EWCmYLhWDqYM01qACzN5Zc/uPyv+qHNKTffyLn+Npjf/g3k
4WRByJHJW5n7eBsn2WRC2UTL+SiMLmasz6qG/A4XNx98Q9sB7ZUV7up5WYlXG/wjYPjCq70nYc8W
EfhEL+Csrej0NaUwQHVU9GSjDyQ3kjGgODYtDL3KwtpiB1IZn7usl0e7qg3nY2ln9mfh9LBzjRTn
yTu3Hopb2qi/0oC3f946NEPVepX0X09H+D1qxogZpqPysevb5aWu3w8uGWwNkfJRznrmb3vgIOA5
4ilKkAB3X9sZKupmxs70qIn5Kzhq+ze6qRyASjGPr/Yw/hKRMm9NH15d29QokKqZjMdyZ1Lmu/gS
9CBbr5vVkXU11yqY6k5WAQR52rMwjFPZhSKVsNV1NVU7B2Xf/+rzQdcOO++114uwhEx8DXH/EzPb
Q0JnMHL1Y08F8JWWTr+FXgInc5Ac+FNcEDm+H6xcBc2onolVkHVYRM9I8N8+UdqDOcKl048ayzzf
G0sEZDLzaDlPgXQ6wwh7IBbajVj9b3Pw7apAyUrgZNI8ZJjussEGqEIayVQ7x4yMq3wW7YJXfkit
r/1pmUniPjjtuESYOqGl2WoDwO99nRQEBPakOcuTP+FoGIhMLX+ceV6csKvKsR+CyMHgdQ+bqfuh
VDdmKuiVghGZloY427BozU1BgD5mN/oll2Vhho6cNeP//xL01Rj8kMeYsFqTOMadUHc1AdEjdXH/
3DaT93tolRbyL5S3SijXT6UoSo3WQgLNmr08OXxraCJzoBxb5550YNC1vjpUyhvFU5zPefKS+VYv
zsLAlvhWjLvuhTcfkC4UBonISwhzmZa/WKllZmlUheri1AFlOQslcMXtGZyJn1PalE9a06g6kI1l
d4GBU7v5mGRYYe7seI7w6mpxbT1wAqcPs5RjW8Jsbp18PxVm/mWKTQYULDDwQMmxEvrT8Tda2BVG
tX9j4O7q+vgrvKWPyBDcX0Hw28Ufd10ymLBfj5477GY/jb8rp59/sxGcJ+7CeDsbyfCIj6YDQ2+J
bhT2/jqDvn2HuH2glCFbYDPg0/f28RqGHhWEu+xki8EVR9frDREooo5iMwF8ZuTBSuzmo0flsuHS
d7onHL+dKYzqrPC+WrFTxVvTI7aNwnEpouKHKIb0fvYiMEcrFVWF1VR53RQkaMW0bc4FARnYxmy6
f1Ioq8/YEtpTMNl48zNkUTO7F5RJbf9i/NAmCZ1m7FXi3gDRi9d3Ep9oHvnmaZhNJYK5y2rta92T
JMs721KuCKlTQYMJHKNn6rSsGiqH7x9WV7I7aoXM2iP1J9ai7XB5QpcK0CUjjeCk3HgCeQYp72h0
i3qgmF3tqQDIk0+bOgDD86uehHFk1qX//v6PuFw03NC4I6BDoH6J6Oiycu5XdQrQEeJc2dKUucsj
ztCA7W1A2BhHCpoWqEp9YxutsnaaU+npyU4rPd/9zz+D5vQ6RsYZIFAEvF08oHaVAf2uP2Xe3Fpb
5XpTOOCrPoWOmRRGkIi03wKOhc4+wbScx7y6sX7/FlT+u355E4gudQouyALRIF7cl60PztZOk+YE
kyEW+9UoYAm6UeBwufQDTIo0msbmTHbV/rCbXpgY0tvVQ9ZPQwsbcWy8Y5PHOCTUY691OwDOY7tp
jcbN+qDXzbk/iFEfINWOeXeuFr2cvkd8Y/84qkqcSjvCD0fz8vrYAUHFKV60DWRXBxLFPsISv9y+
/8Yvq+P8uTTE1z+Um311BHr7xpVhWkuM5/YJJObPCWziCGE8+5w0PYC69x911Z5en0XpgF4/35cW
3MWzpOxFDnOlOo1K+zkxD2UHUV6AhBlBv+3rgYJokLaWV+3asi9eVQS3eEmL4SvFuPEOjVqn79//
SZeBAme8DtWApY8AhPjoIkydqWWqdpbtSUOJmobA0uIAv+WmD3WH6mVodulya0Tz70D32xW2eiER
ErG+OTwuwwSOE1efmn44YbMmSIgA+Vpgv8xuPKisx+vRrppiTE+drsXax5lZtvqxAb6wyea8z78s
CbWpLz41jsc08bV4W/o5HOwqNz2qoq0x/MLFXMGNdZc82oPAIxRe3NhLN2WWSVia4De4rqwSBPoD
cxiZemYYifuWlLaH6Vilmtw1ON9U4ThyVFOzsSfxwKRLE99YfFc1Jd4/uidsphlRW2WVFyuiVpFm
l/FYnSzX6h/mxNFjJCBdnR/AN/sCf6rMiDet0zULjJ6+/skIwiR2hpRqDkXHIj0yn6xvUrQXKXZO
bvIpB708H6bF0OSmnk3rbnSi4aZUel0YF9+QyQhynHUYA3H92hz9T0zbl/TiExiloLpYwY9dxaV+
nyYUhg2o7PkJ6onzoC+tE+01E5DrozbaWRcOlgufbIIg431+fyX/Y3MhL6FOjKKGJvDVkJrZ6rPI
ECZwdFr1aXJHJI0D2APDqB6HRiRPSvnREwmGCdLOaWSg15NVr8rS6XPcomH8H2NwPi0j/2KVf6zK
4Eu1zZQUkVJDbp06SsiUehZXBZ5RLnu7ofW+6HSEbzzx6iJF4rbKWLHh5HRZTQXffpRqGHN44np/
stQYt6GqvXIKrb5I9Q0fs6jLoLWV2X0wJP/SVoBBpmhEuQj5S5Zbzo0vcn228OfzI7AIYJTl6tco
z45ivXbbk9N5bnqXL3S+Nnpsj+4PL1ZpvelAXmh37y+Dv4fH24XJCDgN6bVFgv/SpZjXlBmoCavu
TyVVbuseGgCE2GWUSF9pF6TRU53ZWhcgyyqKEG69+7PmM6kzwpzkwdcWatkwWJpP2J0nGXySMdkN
GG7oR33yc23PTu6qoEqKWZ1qKx+/SRPIwDaFtreL5swqb3Q4r0SLfFOTvjcuKOu3ZV777TfNZI4P
pSZ67ow86156vzEeZb5yqidARjLIIrmkRwbMx8e27Iby2eqVOaDoMmXyiViyvBEfXAVK5AUc26ul
D/6pKF/f/h47xg4JW+LsnPGW24xoYMmWEOPgzqIJ0lPSCerYqz6ZKZiRDegcgyaAthTWDfnF36jw
zYd2/k6gkVivvSha6G9/SOe0/oK7lTzLyJ4anPmBSasv2F2YflgydE7fcvba3j6kHalqUHa0cTdL
afTn2Y6H/qRE2zvJBqlUEhkhCjyh54E2+EZrQH4tdPEbE8mJIn0cVWevBgtB6hzjBOpG49z+en/Z
rm/tzR+DCpPZTFp7K9mIQdC3f0xC20n1MTBMaKZD91mvoGmYNVcXzJKxlkOY1HPk7JZ26cvX9x/9
V910+ex14sSw153DD3j7bH3EQqscOvtEN8qGb1nO8IPpDqSExHQysWt/kfjwJPwWugROYHVZPqZh
Hqm264IGkA+uUYaMkGP0bvyFUI9LrBtj4exSK5HgyJ0+OxWDPokPJp27ELSGq+mBMvJCO/WQ47+a
Yqg+aD0dWJyo/L49axGozCqIzLmAKNRm1scp7YsOIumEWYXhl9ZjD59H2+eDnOMzZcj2KBK6P+C+
0diF1giUausxKOV+KbphLmFiMo1Pf7us9hBFm3iHTLCeXk3qrZ/6kc76pqeD91PzFt07V52dGKHs
KvFTpLhXHIuiHX8V0cyFgUybsTispqxiX+GdO+1dT6tPeeXQtu8L0953ENKaA22V3Nx4EYSDlePG
nOC5dr2OgKZjcHTn5s7sn8CQa81eNZ5xl4FABiM02ON8I8r4q7K8+MJcRat7ylpSvdKZFvrsIGnR
krPZ1r28U70sa4N0CskU+Nxa3iWmitKjMwwUiPaeokR9T50lOqPv6c1tJfpK4mnIdMFnbKL9R0eO
q4TMNnNgXMrM4+wBWdP80tQUTLatb+c73+J4OiJHyD6CMTLKPd8a+f/iuO0Ci7QDwRNMmqTjCPkl
MoGldXbuBBGsNAFKyvQlUon3F/plIXCdwjcZ08FrBGsp9vzbdT7gOtHEve+fPHCkv2uUJXsXwtKX
xbCjJ11jxC8YLQUGcEpK/8ap+Xc29e0nwG2IijCnOLVzKGZvH+57M2inwhUnVUQRN0gvlQOP25Xl
Dy+pZPxKSpZ71NN943vs9U762hEJuz8coYDtpbaYx9DVTOM7xYu+bwOMmuZHS8XeaBwNmc3yldQG
c98gF/iTTyE9NO0Tq2uh1ulERfwQNYmebmijCqZml3ZUu9RuMv9TbCT+I7xwqwv7ht3ZwlShxK7R
qqgekExUOExObfNjMqaKltX7n+TvO794LUwZQF1EKkQ0eflaFiwtTbfWndM0AAwgQqev5z8YTjNs
p2Jpup3lNePeKSQMmMTRii+2xiavApQRzVJTvu2k/7tpEzc96kmSpkGJ7YL21W8bWhyyAAmF1Zvj
pnkYI/y3Q9sbI/fj1Iqm17YV7XOuztJkLjQwipxbwhHSbvZ2uwIzIzX57jengNH00WgmUd2LDFbk
xutkxxd0xEyreZKpfddaWtl8RJZYWk8ZgqXx3ON4BYogmZY6VGBznC2CkipVUIVNY2MOYin3balH
6iMtX14rv8t7bgvSnwffy+SHsvSaaAgmd25r4vy6iT5XUperP9/cqHlLI9KWX9zIIl/r2Dnaa9/Y
y8nqS4BrAcebfwAAyo+FbwXdLMC9u/2TppmgLQeOPf70/nf8xwlDk4NhcoTe6JCvfO/SXEcjOwzG
aSxK/kC7WpoDcVYML7PDHxVqNPIZ2kye9oimaU63M2MGajt6bIDNAOYpbgGdz515P7djZjy2HvCQ
Z9n21muMsnMtAsMp175VqTN6H+Mk445wdNVYXEdLMn6pu9xLfjYJjpflmnT4W5/RX9DZveTaEjhV
fvSbwkgpKctiVyfETDeqWP84XfhNDBojTSSXuyzyo8oRuSj8+eRqkeiOWCEOT5ZmW8M9e87UT3Y7
IgfxxyHt7mWvL+mtOcTrEAKVGlUbClmrKO4SRqJoNDKgPBqnwdW7+D7r9fi+tYd+DI080pPtDDSr
OKEIWtobRas1BH27iYkc1iLK6plO0+EiRE3yCjHlUMkzzVYF873XyufJzBmE1J3au3GSXrWe/lbH
PRIr9E+st0tzwN7RW6sfInEy4mJsieFFbMWHCI8QrFYsVVZfhgZpbagsVWchtVDN4SDUNGNX6L0p
uk0+zJ06NbOc9oK5MTsYlFpcNrSntDuWqyoA7WHSHN94TdcfiFWxyiNXrTn50LqC/pMy60YmZJKO
2imfUmHs6QjqReAtjBZ9qBz0wJ3rjJ+MYR0KfH93utffh3idOoBPTkgvcv3n/3lwodba67AkZ/pv
tdowqzccbIxp3T0C/+XQZ5Px+f0nXgfnzIryQGxZKYFfx7Nl0WJbSQZybqrUHn75ozK/MRAhxj32
KqDmwXrDiOybCN5c4FOcCWkBoeciKZeOolwDDT1IEP0ugeJijo9ZlhrzfokrZ9qkyi/dz6lc2tdZ
q1X64MSi8g5DY7e3WDv/WNpYlrHK6Bzy39ZlbAxbYdJ6mZ5Fghfcy4KnlPmqDzHivIC41xlvIdeu
jxF0F5QjeXM66ZVxUQCOp3FoEpnKc4/ZjL3jMyl7MxI2R09E0CJ9FHpk4P4I7PzHwDhP9/z+l/vH
WlnbFytNipIg4x1v1wpZlSfRUfqnBiL0cYoWl+/jZfrzgJvOvZlHy3gjLLtgr1BpdpGPcx86FEQ5
Fi/1ybbwgQXpkDhHZXiUl0E2jc/pWOCJpulV23zJ4z7twmxqU2RB9KT6EKJmIp6MeC6+urERR+jU
RhR1H4txRtph6nPh3qpa/mNJO6gnGWelZMq4xqVzvK4pr/bdNj43fkSoHczamC0/kbkOD9pMCSRo
i3RBKVdaXpDlSf24zmCt+qs+Mh6Tsu7LeIdgR+vPbk9JLXDNItEe/DJ307CdK9EdtMlyfmiRocG4
HvgG5S72ijG+UVG4PoZwGORAZsKaA5vm5tsvXA5NvXRalpyryTCOEs9RVLx6mmiHNMkNcOEaQt98
hUuX9S1ZhL3ul7dXBaUZHKtXogiDNpezSoXlAPqcpHdSuaqfmGQfvzii7Ii/Grc0WwxOVczpu/SQ
Iu2ujyKsF01lp/y3UQFCAQhzHuWMEcWMqq0l+MHC+/ti50X7KtFjLJ+QUQ/zttNSv/raNLN1cNxs
jCNaxsmawvcxBfatLyjVhNNSlNmmQgfVbTuFl/a5MYqh/Nk2Wp22jwmM7a7dJtooyziYIatpfqhG
t/TOk+XVzsuI3PmOflFt77qCHlrAncffsDDD1wUII8rvbNWBE8zx4RXH2aR9U5YeT/nOBgBLCfr9
rfuPD+uss60eY1OMMV06VmbIvNYEPD4Ljqpigw09GY1IFgaF6TSo/dK5YpNR+8z+9wevUxnU6tdq
Pp/17YqiP00KFSM0Z/hoyEg9EE23I3RXzddaLaDQJs90S2/lc//IqfD6J6di6htF8tVIp5cURN9j
tJwEUzeeF6K8c9vdjFwoD6pcjL/1qZZRAC3U8I+RLZb7ti/Lfht1ytYCd7CRMqlUipOUs9iOvRF5
aw3NiHY47aRpuOh+gdhOpyP+OcoySvBdV8ykxh3t+0NE7j+fEn+W7mmcYRZ9z2fEvg+aR9X5w9LY
2fdxgnYMuUnFbuhE6NjUdhDISN1NZ2dROW6oCd+Su/y9Id5usVWRQyDOBUJv17wIM3qz0Dyr1P2T
w44x7uAoee3G6rNy/tCUVfmJrUJoU8jYfyGfqb4iMRzFhJGSXDqPSqmTlPuylNovPNZRqry/Rv/x
69j7FkZDODWuTbDLqt3Yak4Sifw85cMS4Ycpa5XcQRYlN/KXTHj72Ki6e5XgAf1q1hMY2QCZforp
9GQMyYtfUDDdUFpO7e8jXN70FrPmehdRbCVE01evknUc8O1i7levzskq6vPoKHnUhYyaTdsS0GAf
1LNQ9liWYNFgq0GW7Y3Y9vryXdNghjZW7CmDnBdHs5r7JRtRj6IA78QfZj9UoLw2PbQZRcHAcBGg
7258j6s+DoPn1E9JHMQqV77sxZke4ysyMouzM7mS3CGPUvfgR0rs27R8NmD5/cnoWgTo7uYXt1VY
VDTKr551enb1jdr9VWmZy59uJCWa1fRHXL56T3p1B3+cAq276CrMhMn4UGtqxec4Rg8YNn1CV2uH
+yEObmnlld9lZdjacONnXOkP1y9P/Y4cA/jedWU5iydRm3nXn+UyanMammOtjxtCbIFp/OxMhv3k
0Nh4HBDGaCEiVSd/HpZmZKQmLWZt0ZB7TCJBt613qfjYVGq03WARUa+9drlmR88chlpy1y35Uh9W
CVryBPW8cW9lHO7VguIuQLSOiIgm7xrFvl3MOUrmwmrS7hyXIpPfpGUl5Qc3GQVCU+mbR9ub0wqx
Fcc2ogr6lJuxzlP1CfOlbJe6Gpp9ri6jyUKwb1GJFJPaWcjR7n2NDK8oP0JZKT/o6cx9k+dL9C3K
RpjQTcUFt6nqQrymHokhds0zt4607Mjb4zibS8CY2OPYOe0n21ZHp8pSK9SSaLKsUJfC0PpNz9xX
cYiGqBC7RZlO/M1lmGrc2NCnnW1WGRXt4iihMrCYHcM6kDiH4iF2cgsKeuXb3yIFGvLYT6bbfdDy
CQfzrHT7wExaEKnISMz00Dtt2jKrhpDubmB7NIGh7L4Paj1O/S0gEmXeuUgaokMyGbQMndwktEPZ
4GGT1PvL8h0OoEPBEu+POq4D7JRMN8zdTBRZgFo51z67qNrQPyZWi1Dq/c17dVTh97dmwETOWCuj
Gnn7dXGOcx2GSeKz5pbG8CNxRhFiNqiYOlODtvEH8Ocxhv7WrUP8KknhwdwwNAs8UkrOqrcP7pOa
Hohw4zOMd+WFlaMlh85VZvMHIXbaHdPGqL1Di7q2CmdOtB+OKt2vkPOyFtzKlPnz19ghi/I3thzp
vwcqrcrhLnORMx9j28AnIujRuv1IuMluzSVfN4o9/Lpop6Evhqd1FcibU7ZYhVnKs69RO9obcvY2
IInsB89qozNdGnSh2H3gWBPlKt8X1J+S0JaGFXhZ5iGIR8p5o3h03eXjN63TsjrdUjSil8PLMbld
3+ZFcWbNgzTHE98GPWBUrXfu4jjVQgYzCBcYHrB2Xdy0P0ov8r8i7WcsXrMqNXx6f2mtN82bIMIj
kAT+Q8S2ZqGXuoS49wimgAScbezAqaLIgkGFpPPEnY6R9o0q8F+NzeXTSH2QzMEJoVJxERTkxCx5
Bkj4rGWiTpAJNcwqofbXsy31S9sKqfmmGUGdnbfJGM6D4hVsRI6SzQ6KWGvGJyN13PJEoB2jhkCa
7KPYsqn0KLyX46VIbmyBqx3AJPJfRjeFHDoKl4AflAZ05wblnL3JLo9DVnkfRd7PbWBibPgRm4sp
CzCx0x7LMfFudD6vkyjGXTFuW9UFyJa4pd5uP7yGkO8tvnVmwYgyu9M6o/7U2zrmtKESMeMJvWcl
Dp28ek4Lc+uknXSiYJpbRlk8aYwiQFviDAGXvY7rIzMAP5JezNV9nausfbZ12c37ypxzI6AzWJph
iy7qWTXjRIUe0aCVhELzhyXbGl2Wzh91XbPFz8xos992VqZMeJnpCIa4sOYkNOmev6T17E3BPKeO
t8V8Z5AbRox6/1TqE7jNnRo7mEmBHdNfDCvbbBy54YTRjM2s49f61Ryq9qxk0sQqyJl8tIYwRmj+
PFlGLm6txstLk5OBUwEnbwcGpX6FoaXfRy270cvj1I6VE9Rgypm4WTx978xY5oo0ZaTOWWeqiFdO
szMUOxV51UGvmVTjqMbrIyvqr07FMJccDGUFjI/eSn4uz35qUvxnTXyIEwmkL47gBGmYHK2iPTYL
vkkiz9NfFY2Bw9xo2rY2sb/NM+3GofCPZ6JJxMGW+vb6/ItnUjOoVNRp6pg3o35Ip3oMI90sQ89y
1MEgEglSyxtvrPbLk4hj4a8S2iAgo7J+6Y9cyxqVr2iGQ2kvxYvjRV4WJDRasBLT6X7c+PhX3359
GscQhkxU0K/M9bze13AK0odDzSQ2ha8y1ZmR6bx6MxtTwtr0R+uWUOjqtfLMtSSCiIEFx6DC2+0c
m6NqGpTuhyH3nc8QfKAS1SLOygd7kj1TblqbvxQ94dWNvP1fr5ZLkBRx7d2Qj719MLAiH8spYzhU
fdduPOVUy05kXdoFyCa8W+WJq1dL4ZrWM74A3loQvtSWt7B10pJ8+66w8SudMldu/aI3d1jw/Ghr
UowbN9jlEY2InVkLdCFkNzgtXJlBF74a/HJxDy1quZwxq2aOhyG0y7SQT400bBV6w+Iuj24618c2
02r3nDNwVD81RUuu3yxG/I0xDTPdtIWmMdbfWyhEpM+xvjFd6XwVRq5/bzjMgITMNuUpV1XypcQr
Ndty1/n+IRWl+azmBExSVppTdS5b31UHP82L5NXHrd9JdmUfzY25ZcHZ0c+U6UTje0ILXbHMVdUv
Kmz0oc9/ttSc5iJoYmesNoV0mmST07/PkWumUR82QzH8NKPGTE+6Brhnx8yJF3/OSLWHO8y26k3D
iGR8x+Tp2ISWPeNpXHLAmmdF8LvFxxQJettYoxuayhurBoWDZZD14AdmH8s5LofVg2xsXzzpZ7fM
jv+xNlb5KWUrtHJMf13caJphk//IPLmbq9hYXsxEGkGVFfpvNbXL8JDPOFXdWB4XAQ6rgy4MhlhM
CWAZcyl89dOREM/J07usNfIHbxAGfs6Qmr6BM05vAZ/+sRT/v+WDXwzDOH+7p/9twFRVT+1iRtLD
VL5FPYNaIbLYaSMiXAy0uK23ZSd0ki2tqG/tg+s/FEURTpqErYi+Lp1QnVThUCoHh00+RbRaTP0Y
G7V1by/m+PP9d3pZ3OWdrhh18HWC0MS8lFJDdFtI0Fr3QOqggsasJGMIDDL+r4gAnoPdFUcmwyqM
qVw6rho+dsT0lcQhjmvN/jzqo3KORWvrw60T8upoRkgKXQObFoTKHCUXJ2SamojamdI5DDDsHulb
qw96LAxsNMoa1sKY02f01ZjfaMJcHczUUsFek4Ku0skraRsJcOI49eIfvAIU6M6bEXvuRivq7keN
htSH9z/bv57GvOXKksO6ml349hqg0VRUvvw/ys6jyU6k26K/iAi8mcL1t5xKUslMCJkSNoGEBBJ+
/Vv0m0hVClV83UOpm4tLTp6z99qpcaLbWqrbxZR0y11EFXegJr/+r8fi8YCsgyWOHQ/H/PNYgfRk
3aJGR4NkDj9mLdL9iKjNifNgMR/+12P52EfxKZKpyBFfplaIrDbCLJjzS5h6qGAmjRHcQXLU77CX
Tm8VZK+XMFYUmnZ8SfG+gQb988y2wZiP2i09d3XknupoGR7McpG7dYxC1LdieCPw5vVd24BIdHnZ
v3NJo23N+W1NsRl/uFWU+WcvqqOnyWxpPxQqZd4xNv7Hf1/Jv5wbxyKnHJGgDYz+xbkReeXqdVzJ
bpTeUxFK68HsreHCijInvTdPx38fblvtf98Obr4X6iHEajQn3FcutAo2As1y02NtNtYdDSg3Njyz
3TtjZcWpaSynQqh1lxEieUwjRxz+ffhXm/Ht+EhcubD4uOAdv5iBCqytgaHq8DwjmvqSw6a4Zo02
v5jCFV/CyVAnr43sCmdUE94IwANbPJd7EatrvvFTXn84+CWbJpPlbpuMvnhdPEdAQ6Zbem6QLO3w
wCw/2CgFh54h131pKRzcHSqbU4XU4fnfV+FvzxevDaI5Rt/0l158kleK7qHwav9s8MG/KLgY+wLS
yvuglW99N/72eEXknPh8HrntL+OGRZRWeEQ5VNe43QF7druTYRPGBrrso7/Aafj3qb1e1VkMSJak
fcUwkvbZn68OPX0gQovF42wtrhPPshyuYctuxhpMrEoLxP6Eq/qWZ+L1aW7JwwwWWJY2X6Lz52HH
pmcvm2r3HIA8+TxZvYj9dcQN4QxmwhDUeqOp9Po0KbcRfNLhp0UBXffP40Vr4fpgETCA1K5O1FzY
u8jN1WOaNinZC2lWPxijPUz/c2XFYVF9MObhTKFk/HnYrEnNbb11WQin4mhl0juHTMzirLH9N76T
fztDcr9wCW2lADu3Pw9VjkUK01O4Z4ym5q8hDftPMNjdIMYIA3qC78962wjU6m9cWbaD/J//XKKY
Ev125Bf3UgBoQG4+MED0nflRwIydzl3vsx+1BPMRwt2jKordVPXeXduKzvweiHw4S94jdTabSado
9QqP+miyZ/YazoK0ILFXpp1IHm14/0NTCmJAPdU/Bo3dfgs7z/2SlYEz7xxzMT/wldFDYqOBMJAk
Z7N1LrCOjg+mg2d0v06pkJ9smrLLzSyMPnyYWibr+yCPOjDLi2z63YLVzv7coUaaEjfkMl5Wuw3q
A8mkZrub+m6dngZYb8571mILpbdAxxubPYasuKnq9GPrNo19tBusBvsWEs9Tg9g/29miGO86BzhL
YnHCd1PhW90D0TTB2Si1ruOi8GusWhMuWDAJ/rfAFsF75aYr0CRSV05znzm/bNTX301vGowEkW7T
xoZrFCU4eGZwsXI6HusRdfIh78ZK7hkEFSOpPgM2n1XY/l3oCwrE3hLLfUDo4ONmDvrSUNWwa+Py
xQEaz0sJqyxPHEkTKmFCEoqPltVUUzxXs/uZwWmfo7O1VrnH36ycYzg2+joKbaAQcGt7PxuScLmV
fMo55r8br0i5QkaXoofdMbV1dy0CAv1gc1UO/KUpkjDSGFX4t2HatWXCpsPAj+LnNvyQEtV1vKLT
fD/KPkuPYqry235GSxCbYTf/qDLPu7EadxrZrGXGjxL2VBGT11V/yTa45gaW66X5zgAzk994hOHV
D7C1XON75cj1MogsjL7PUSXKg85tKXbTZExtMstORxf4lOYNKNs5jYdlkSLOwJuxP/cWS943mNzp
Ztpd7R7gf/Ex6E0LX24eWdF91hWhB6JukszL4ZJVR3xhg06KEHjFj86ayu4WrykKC+mCDPg14MfO
Ew9DDhZsoZx1D9fL+8UQmFZ7IGjzwVQpSicGjmh596mnO5A7/gouOqA5uWOjmI5PZt0TIZi4ynFv
FIK3YYwRvchZ79xFG89CRus7F3/H+m0MvHZpSPcdxfcOzo36Yi+p8a2bFW+PJBFuAqOU4lhD7a9W
ttOy6OwGhlo/tgofSG7CgIR71OwqA7ftNQBikem48s2lYoEpKjNR64oPwsyrynjP2zj1j7XdQsZg
NodiLB/64EelbANozDrBCcWYopYI/7yZf6rAbuVxtUTExPEwez/MmZrjVKuZdicmo82wldnvlT+t
zgmc6vBQ9qMVkFMMIixpi6V+7mUhXegonTT2ThPKid821OoTU5ZZQS4oBJZ8ldOjXDz8tVlLXvOp
Wa1oTVi7sfN3qG2Wa416bvgZFPSKf06G23UPedXlHvRBK53gcymv9RJXjP25QY0rj80yzUvM+BUN
oxHNJv1aZXgdKV+03e+rWdcMwBxn+ckcP9K7umDuy0RsKYx4Ghj07rmy9vCASNkNdzTvrU99PzcP
hWf44SHrQ41a2G7hV412VfJiDOv4vvFN/Y5pXBuRPtENY3Y7bB4Q+hKKaY7lwNd55vHPw2uVmcFt
mLV4UnxgQdG5HOzsY8P42GeinvEXImce4jHws42Xx6NyQEJUX3pXdsin6RhchbEJWEWjapEMg9FD
z8FOWO4WJc2nSKxGv5txddACLfRIPEtQiHPo9I6zU1i2JLChFUlKN2yGEKTqoXsjZeZ/bYQO79mp
6gkNyDga8VK7U7kPJq7D934uNYHaHdymRE+tZvTMtAwNma9BNPbolLJD5/VjlrRlX8xJhivAjmU+
l88GwrVfc51F37Vv5kzqHekl20aMBA0r0j+nsWT1Ae2/XEuV5Y8IXtGwTdHMwlHnefRkGJMDoSYn
Au9Ie2k9A5RcIIOnbfpJZ7WsEbyPxVdNGMFtIBtcqcbajbe5XYVZkhPaPO3D0dDnKBraz7WBuDGe
F7sL4lAZ6ilDOPyrN2xw28S9S7lPReeOyaiD4ic68aaI+zZoIyeeED3QpmiYjx+7CaTh2lkqOmqA
VmT+9JNhQeQ3uUnrAC4vz3VYJBQGyzsbXXweL6M31vdRXukn5WT1u7JIIf8ZkS/be7eUhvvOcY1o
yWPqu3Q4a5Rdv9SyWW56p5LVu1qv3nVRc4CT3Viar12q9Bczl151MOndEXdGaMZNbm1Fxlwr925Y
Kt+K59GXtAP63suO0lr9m6CxDDsOdNt8qIfMeGY+YMkzsLGZfp4cuCsuGjx2iLj9E1LyfJFgQ29r
QnIyY4pT1eHcnFO0TCfnv0TsCoHMLf09F+Ch44pb1Ck+BvHORBcjvejiV3wgQJy7pTj3qZyHs8NG
Re1LVY7mvm8JM4vTElxqUpeDvHEK+IPQQoucoJq2VuiTBjuyYr9Q3nzrIZK/n9mkyV1pNgMEs0G4
4DAdv7gh+j3Sh7Al8erGZWb3s+zTDT+JrglN4yxUGY+FMzyGAk8DdXxRl3uNlfx5xID6RTm0Ifeg
QxUYMs9sGI0gKI9TiGDvRJF2Y7xUZj3FFk5/xu0RN+tYzNP4WIUr9qDNXHO/tF1AnVWwIwOrGqz3
Te2Gc4wpidGARYndxHqghOGL07QMoDFeGLFbWSpgGYqsH4FbNDPiv1ndKiPsvxmZOVc3jjkPz5ag
8RGvLYrE96aoSxLYiXj65OC/HhJrFtNzaVi6Oo+4MJuTbXVpduVvOFHSGVAk48GGLBKC+SivYT7M
P4Mps2SS+9JTT1arqm6fDb05Jox6HetE/OTmt1kXJm+Fayn7WKyhevRyuEmcIFuY3eCkYYjHMu3T
Mzyp7m4ZO7+75D1gilj5TuA8a8DTxTFc7bTaQUqY9lE7QD5tkT0+T3xP1KENNUqrmfxb99arZp+R
XxZknyN3mPtY+tIudzzPU5R4GfE/sU1DLT/rVizl0TDDBaDlaEp4YmBtXVRITtqc6mrO94wAsXfX
weA8wYtY273yqx5V97hQl0XRurxHeqKBx2nKyL1tNz7dEeo0OtuG9oKTiKLq0SgMiBoZY9Mw6dYg
fAABaS3IZi3rtoucNrsMliQp0lkstzqNVRY+51ED7A1t4eQfhG7KNhF5nkq+ryiGdlU3ctejNm/U
Bc6HoIetrCb/JNH79HGbjtbRbFaimsCu9UC5bXs7nwWaNWgo3xK3KZqU9Cg7nNRx0aZFea5AnvIi
ztgb8LBI5CPNUvglkc5G3j6ygbfmS85DD0WwkSmwutxgEmxkJCC2uPp+4lqpHgHRUQp6AV+by2wj
RxnnmheggpdzNWufOwS7zA9iqtMR3luUGdAiIQ2tsdeslHS1RHAWu0taYWUORh76nV8Q/rs91KXA
5JFBQnDD3Hxf6DawHqJ1C9wNZ1HI2IzUDC3Ey6trpVcd7vQ6VPc+VL7+CuhA7YaFhQM3Qqt4f4du
1eqDp8Zo2IV5xy8IVk98bASW3w9mZ6VzsjiN4gWwxzI6zL3RQm90htw6sxEdIUzqtlP63p4Bzpxt
MreieGgLkbOA5x3smamfAXbaJt6mbf5ElR3Y6OniiPHipxbAYs+mPJyynTXVZXtAKhxE+0GOxrsq
ggH+Ncz5P8ddYfcp7C7pGwQNW7XxALLDojRg5ep2cIU5LFkBor1lHD9QpojaeJTtOn8I+6gurp4c
VcUgm9mQ0SvW75DiVCeVoZr2xl5tuzq77mQ6sRW13LnWmpfxjlFTECVlo7r51h0E5Qw9sdKAvFNR
enmZbIL3SN2NL5iXnfTrOsv+TiGgU0djkGb4BhT9bxtgolRomWygPCRef26AvYq2wagy95xNw2Wd
avXetqSdpKPhHkyx/Bomwz7+u3ny3/795dYXiSJAA6TwbPS3NsdvjccZMLHELOmc8YMG5Y3TTtrZ
CQp4pDHQRAoGN53yoHX20r6kOctQ3M2Tfao8gywM/EgoA8i3iz5WWb5RmVnCg5jWYwFhmtZi7FtZ
fmP2+djv7KzwP8DpdJsbJHnWD3pBzYFAriWHZltx89SCzG43TiMsHIibynnsgrKwr7aehb7pZ9RZ
UB3riYsxVGVSm21zH84Ti2Js4PHTX6uuc724XUP3F56M1D1bMD4/mnT7l5tWau+Tr/DUxA2fkF8F
K4pzjPzUKA7KXQFK0pjoiivvqFTsG/oQBQM2buTdbd3D7tBkQB7lyLtwKQL8iuclL0x1oJOxXhfk
Us3Bws1p7fPFrz4uUTjmHzsjXcSOLSGzGnesnJKvg/pf06pReiL5pL0Kkg61qfuiv4nDQJteU0H0
LcD5LGjtr4x9l6TrRfAhTes3+vB/6adyPHpQDDUIC2CW8ucTgy+po6Obeme/i4oT+eHlg7HO4bqr
e395sntcEgHX8GoXI34fENqUR+PUuReTfN432pqvO6obUo1FHYK1xWDsxblTMdmRagLvjNl1OvXd
aB9KjQfMsSNAhDBf+q8Exnwv8zQN3uga/e3QW/Ipqg3GSd5L44UFl4Vxj+mfYXxR8lDZH/iK9oeI
bjdVXNqMnwMu0zWogKb/+6X92y2gmYueAY0+g8//pPS/vbSOK8NMBIt/prGd7mxyIoKYtybtUBoY
Y0LLAMbATOfBii2FAgbHgGZorfig3KFKqPUbC9dfeqHoAPgXrwJT2JcJpg7+CZjYAZ27dRqO3dxE
xMRrw7yMuu4Kmkylnvb/vgZ/ufwccsvTRRVAe/JFQ3uIUNNV7eydEezYu2LMs+PsMcrPCze/gOzX
x6HH4OGsrnj895H/skoTDInCGssN6QH/3ZzfLv5gaYSDmn5zpFR4qNOs/FajKI4X6EXnEdP1JmEl
7uvfR/3b+ZLshTiNV4+Xbvvz347q2CLNttYSMmPItd/qOnLywwQQP5ntYCbLgHj1xB2hFBzyZY3e
0rL/9fDMD/hn44i9PPxi6FUFo8FJV3o4NKj2r6Fe5gc5q6BJhrxPf2RFO5waClzxxjfqdXcWzUfE
yM8i1IeS48VnsdF0Gdn7++dqZBMOsJBFKWEPi3E8GuamjMtwJNnNZjPhF5N/i+qj/p+74LzJwCOZ
NGyqhpdrHigeh6SA0DtjFbcPAvLAuSVNsgqa9Q2B1Ot3m1gKAKO4YbFUMeR/8UEeghnZ/Mq6MtLu
nA5Og8pg4wHSUxK5W8ubSdRFFW92qeAQyaqU74hrV/lhrcrwZp6s6a0ByytL3wbRw6FrbbAzRugv
5+YQuxprzcrwnHfSO9o99W3sUhAf/Tpar+BF+hJ8hF4fglqq+jqayAivbuNjqBGrLXaoTdjMV1bR
7w0xpG/dnFcvJD+PdxGnEuogoFEvXg0MOHCMkR+e/bzJb6VNbzhpSH26UWKxbkisRQoT+sXp3y/k
qzVvOyrt8k3hAtHn5bSC5qYYxDiFZ8TpwQOQB8SrdjeX31wXYW8sKjd844ivZniUhFSGFGt019gM
vhh06SwM01CTiwCw24Zb04j8VCyk3+WsP+0bB9su2h91IabzzTCKSZLB7StVBkOlAYekk1+MqHEf
58FZbypR2CKe11ozp82CH4tq+2Ouxw//vrCvT9Nz0JYhXcG0gzB9u92/rXQZ8wIc7215iZR/CQOR
PmNNiA6OBWTqjdf69ZPDoeiLbiQP7tIrTCSZTryNY3mpu4kmt19OB4aicmdlgf28ui0kPzqDbxz0
L1d2GxsiSEWfgRz7xW1cB3dgqFNVF0+Q+xn3fmbf9UElr3mW1et5qAtrpDG1lPkpg+Tu/68fEiQN
PD7YrAFkwgnaft5vl9czpU215mKGmglbUuTO4D9m8EbPrrbkqVRys1d66bQ3Mn96/+97+/rc8Yv9
t8PBMEYCyIvFjTVjtlcm0ec06zEW2J0lQLaxwc+GbL6Yxtiee1/NMkElZ/7697FfoQYol9AqRlCu
gYOyTrz4jgDcd5ZOoNsyl2b5COamb46mpTTbWRBc52FmmnajG4m6ZMiFSp+wqaBY6MYN7qx8kCY7
V7VTkyUrttv6mxXqzr7iCcrMYyV65+SPlf787x/9epWhzkAPvL33/0UW/Xm3OpiwNFTdjmI7vfHp
/HxekNQfbK//OenIfcvR+/rd43CE4yFTYI0hduzPw1mTZjwr/e5cZ4gYXbrVv5S9VgfVWEP5v87t
txKK8RyPIkZsDvjnsYBioShrZXfO3GJ4rEaFTcT8/3wlC9rQfuqH7K5JxfzGmPn1F5Yrio6IhdtB
uERz988Dj6hL+aaSpdBHYtIXWtX2XjnNdFtQtH+ROb2AHkFlEwdRDa+qbI3huW8nuvhoG7L/VfgD
Uw9lGBZzRilAu15chW4x6F4p6Zyt1l8+Dcyh710nc6KziNzpLdrbq/UO5MFGgjZBl8N7e3nmCK8J
aGiR4tAxtAm3qFRvnQoevPBMau8AkNbvqzRZiKiq3/Cpv3qQQ1ZZoh8j1JA8V+aLnZpUrSwaOgfn
1de1Hdu8O7dOw8Cvtad7vwtu//3evHqQt8MhWQCThTH/1Q4pg/KgaVRO5770512nlvIBBnJ51HP9
VmX++qJiwEdXQwcF1QsOgz8fJ8/tBaiAZjrbhVkehWun+7JCTyQy+sc4Luw7YWXqDW/p3w6KmAeB
OdczfLXjQgqCrt1zp3O0xWXt8savp2Qiky2LmQa79SlbpXwuScR9C3//agnHMcXqGW07L0yIL7lb
HS2wIKyi9YyELP3krpn9jh44+U1OOpnDZSkw4AOdEoadFFFa2Id/39jXJ/6fjovqAAsB6vMXn68R
dJvBvtY9Y6yNZKxMODG1CzdZzZW9rwbxLK1UvbFUvX6aUDkGrBfsu2BRvmzMFboyyoVv6bktuupS
W97kJJgYgz4xaNqlp3+f4qtXBeoP2mR/EzKjqXzVkotypixW0F872c0iDouOsWCW5QxlgTA+0y7n
Cv/Ph8R8uCn0bJc16GXNVTTYd0JCRa5I9CzGx3PNQLMuKRB80nOyS5cRBffvQ26r7B8FJnjijRux
yZgdPsovFj5k503KgzReTZA/FmDqQJFAppjCPv/7QK9M6nTgEEyx4Dk254cr788XtEdP4Zelqa+l
RBd2LkiEbJKCfnjxMxu0/z70Br1ECdHQRZUMTRF+MXl+xS1DqvKB0fdc/GgbMHox+JhgfqMafH2z
g23tZ19PNwPek/PnjzOGYNJ2NprXTtDxjW3cDbGNOONdiNvtJIbljfbdq9cXjgG7pC23Atonqcp/
Hg+/K4xbDSFe1FoHl4FknDsMer+gh+RHmOnW+K6Ujnkqp7k8/vtGvHqLImBPZFjQxXAdys/tz3+r
PK0ccL/Ay3bFqzz5YyyAsKtbT5PHc4NV7a108tcP2HaqyGlpjW4+lRdnupLkFXZpA4w5bHv3CSg4
fHcinLzujSf59SWlJ7Nx0hhgblym7c9/O6+w8Rh2+xs0koqmWPaqayegR+ZYfRLeEuozAd1p/470
RDH98FO3/fLv60qFxhF+f5f+89mzkeHi8kv48v35C8aGutrvm/XSz1F552uCLXfGjEIvFlEe2iiJ
G+fiYdcrEyQRtX4gmS37NYwOxNmmrJrgY89786Gx5fCMJGj+CO4xq09GafsGHkjeiZsIxVvxpRVz
rQ8paMv0RjgZZJaJQeUNWg2RPeXSzZ91sYXFBI0/PzlKTRMYXbs/LYwCEbd2mfEr71Jt3UpGoflC
l7/s5D3b0PEG+0q/NjHtrabcDcM4Dh8W5rvVgWy4ziOKpl5N+4iC2rVicp488U200trz8Bj5V7nK
ZbiDFUvYcq+QUSSYqZ2HUTdT+7FVXgYHZ7FGonuEM3jmyXWa9jk3A+veytfxa6MtH2YN3q2PGaOL
PDbWQv9Ss9UZqAH7SmJmdiiII+4sPHNXFVdDpp67H+tgPrSpRytmxUhwsJ08TC8RqWhQZaA3E9E5
RVP9oUUwUd73ljLnkzN6/d0MRYmRdjDm3mn2VpUfyaPUaVL2OjD2RS8rcdvXVXp2MQhp4q18Ob5b
fKmtxGqZhvLRQ0p1yNAqZTsZQEYBls62Z1eYYv44q1Q0925hEV3WNmsG9SSc/OviejJN4ILSNY2I
AAFSOrQqXlo9XRW+5CluMTF9beAHBIjcpa52JdOycZdhsP6C094143JWw8LcM9ffRwOnclwgO3oO
Z8v07qbKARCjatt+jMalp3rHdLrcdr0iRrWdpCC+edVoHMSinKuPCxmijRmSrlzQRP/qE9D5bs5X
kgUwlS5kxGRFkCfMf3MHlK8THQJSUN2jlbo8IiiMlx4V1VAdGB1PKFJ50mxCaunXHKRDfttpFhu7
lgUcs5MFuenntGTyh2l2XrknYM+qH9yAnI6bNUxd62hMnrRuo1Q6bD9HP3xaR2/tztGETALbyjyS
mlI71g1ttvpHoIH8xispeDlQ+qkbeNaoe99D3+6m51HqrLt2ZC2gJxsd8RVpQJj9YmKeV+88ohj1
L48pUQXrPgrSHUFxfnpyMtnBPRirhuE2m/DjTIFFMa6d5WF0oF/uXQfi6XkhT0rsy2xFYSh4B7pd
5cph2JG0gBsJyO3knrU70YdmYm1aj7y4hvOeLGJG/8EEVTOpndn9wShvrnfZtKll4OO5dryOtVIf
EdHYn4iAb/TDMJfEb7a1aX0o8hGdUmqFhr9bULD6n8slndkxQF/2o4udre5PfPo8DyhFzD4JqlW8
W9fC/ygIa612Y256H+k46OqjTZlKSJwb6CGuaQ0O5zYrnOVAVlrdG0notrOFMQAd1bQjPChqvlGa
Dd/oBq1ficQzf5qFYMY05cg2vqqh6lsGDEN4xAQWARx2UhCjqTWnpMs6mJp32kO9izZ74i+6kcp6
0kjYcoKgHMzHutJbF0Qr72Y2Bb6cQY+e3A2k/zVXiUtvTVzg67twHRwQwgERswmIjvFeD5LerzT7
VXwxGDUgIsSQx/vhTcQt8D703Q2dsnTcmzJIvcTUPi0GGyz5BVsYXz9Hi/kbEJeOiAYUTSoGzhpd
rdHV/X4lIMg7pE3ngdSx5orM3nJNPw8F2UsJ/Rt4pcio2s+Tu3QymYq5/7xEHS9tStn+ySmy6Es5
Tq57G9hQGWADeuPF6NP0GLWusUWtDaM4sTFu6zKu6VVdutUuqiPqRKoP0RmdrZPS9XzkgqorH628
WdxLi3k3P9tkgp6lt47tu47xZ2fH0HSASSPDK24jtxqXy4iN52LQjrYIR0sbf7/pqZ+iGi3fbhwE
uTTpYM0GK3LrfCEGRRL6GaGkPVKYlsEuRNhgJrkG9E1A00BAbbygBzDBt09N+z4SfN4+uUVtNw/d
OATDpQ97JCZlZ3fiXrLuGKeW5OXndPCslWg4aZO5qoTl6p0zK6SrCzI6PJ/McMPPUWZHnzBZk9IH
Zk4EMD8AKOyQcPowUDLE12ek0OEMTc11cPhZhkJ7U45sce8XpdL2bij9ab6ywyfVMhGbzbKM26IZ
1BdCD7viPEf2cFOHUVXdALjUF2Hmtfk4RdqFKuo2VlxI2xh3i6+AOK/mJM+OBTRwxzbGFudumlSZ
zDhto51HefZeZ3300QUC6Z76dgnyT2lrlvPDJkT6wgLSfldObtyuReHUl5wkz/6zx2Zu3hO7y2Jk
/JdoGHbgrD6g/LHkZQzT/ChNltq9CRDd+kaFZMBKsWULZiY1z8YoMI6C020JfiHD0fbQjxRrAL07
KNbuCOp37XiTtVupm9VesuAOqvncP49+HjxDE23bA5t9V53MVamfy5ChJW27DmAeL3nJrNRiQtru
thk8ghgKqOPqkSL2nYbQ3O38sHafI8D3KcGkOrcO6Istd6f9zLN+dLlvNTfRGskUzTaC3vpTKnlO
z9ghrfwXtBnbjStmsZ90jbvnlBVrnyVhLaaTxT0Mz45ReE81MQ4lmaaLydaHRld+DbxFQ75uesM5
LUYg3WQuwGNf4bPM34qgmNSu9AzTuObSr7OrOwZ1lkRZ4QY36RSaxwJbXn1oQYWbH01tRgTsApGI
ESyY4oBrvG2+Y/yVGZR76aLTCciDSjR6BP9IooxrHbbb6Sd6SCNg40oZx9ZFYoVOn839HStUBkIv
y9p9PikaD8JY1qojxmBQ/q6zDLM7Zm4ongynRNHXGaObHkTj8MGXcMEOKDLseWcXjZ0fg1Uv5YEa
kXyNjLTOMp6srFtumwWdbWLMWT/uLcJhx52vlPdJR/OSJUCFmOlDhg8Ijm6j+rtcZGEd6mhC9KaK
OjiEbj5RxoRtSoUWSRSfjhFBZ1+C4XtQEslCIGtmjr+CNkBm1KoSFxbUQtokU26HJaTb1bJV7Iu1
vK2arvbOgMSLXZ1u8TrGqp0eTkrjLwB+gsGDjNE56Z4SeEE5FVQ+1O/RCIqvsCVqat181vcVnaIh
8WTnj7uiCafwjm3nkN8Ti1yO75fJaI4C3gglHY376GioIWiQ3bXZguxKDpuhOu6iajFUjAoweMAL
UnW3ULWC+ZGNcvnUsV1sTjrqiXOnwrDlbna65bPRTuij486vhZ1MzJS7kzGYU7Dri9oz9thuUH4T
IdLtpsbTUzJjItdxiMSIfI9a5sb8g4hhQBlB1zrunocbgVNoi4X+Cy07aA2O8L9WlVv1+1SWc8VK
RQdjp+1g8E+S2IZrpowhS+TsDLeF4w/+XdBhtSECHalpd20hP7h730BTmuTUZbA4jNJCqVu7Dg3Z
OYyaW1TKXU9/KTVkmbQUx+KGPBA8DxplLyoEZLpbxU0v851kIORRPLrSCDa9qGRlBrG2IMDthw+6
b7xqZ7VhQ+R5AKFq7+hmvPfX0lh+zKvRQosU5XyWZtWj1BKkdJD5QdbIkDh8CeyHLpqHd6uZjdUN
0vyIxIphiKAm4UJpTfNmFVb+1YdJ15/TMVpYt9gA2o8EbpDqjFSf2hPD3UCgAcznfIozmE4QUVvJ
YL3O1tw58EUdxS4saf3uFLGH2a7J5vrkp9D4b3Nz8r4j4u6YP6soyI8G2Qmnwok0OXp9VRHGjE7F
vJnX2XASdOJFvwP4YomDKKjXEo0O5QOHJspbyWVtQSv1/nzkIZIe1pdSm0k6RE51v9QDAVlEOwoa
I10uE3vSU3QHbppyyc3zxnoS66Y3rAngrC552i/5R12NA+hLKM0nP6sLc09mKRs8C0Wpm7QVwr2d
17Ymo1g63kQyxJ4Evs5KJqMmmYgBFpQiqpq/hwYFSVyr0NP7LIpq8maszOtiEpOH5Uw9YqvTuvlG
Vxn5EOZpRqaoJxmZxHypVMSjMDT2figQrXsVoOTbJiLPfs9VxoaZmz07DdWt/gfh21Sfm4chuw6L
GCROFR9fzKg0lpFa6ILFigC9uQ7X/IM7DekhosrPgIzPUf8UpPZUXsj6KD4AZQ+Wfb1gAQQ4VOLr
ZRg7lu1eF02tk6kf+/o0kGbmMbmmLwJO0SIlOxY9knCEmaOXJ6muUE6Lwve+pOuCRjC1VyPcoyuk
cgYW02lCrdWqPDaRRmElecUa0UJJ8erqRhd+MNwavg1X3iYj8ZQNYUhwH2YX6lzUaQouVq7N/6Ps
PHbcRto1fEUEmMOWlNQtqdU52N4Qtsc/cypmXv156LOxqIaIxsxsZowpseIX3sC6ZWPidZ3wv5k2
+BjXhLu0mVKyQhgoFE+9sh9y6xCE9Ee3ydB1P8ZWx5Sj09Sh3hKB+Mw+YF3zHSGKEmyl2XfJgSfd
3kraMOUbBb20P4IbJPGBCZiN+N0kRfy9ymR9eM/SAjqX7MNPy/tI+w2HoBpPVg0S8qZX8uBHqE3d
eJAz28ZoRyqS5qn2RXPIdKEUm7DPtP42aVR1h0K6A0ZwDKvokBVWUMiAvbH/vukmbAs3gTEWPGRa
1AIWoOgh2a8yeubi0JN//aymQPlfGZnwEFJbF/qN1rK2Aw9ZtnUGA3OwvNUkjMBLLaqq0EXjFgoJ
8TkQOrWGI4bv94CgIepf8g4wYTodcgppzc6ainLYkNQYvQdYongbswrAIeAD04F/VyXcpLIx6R+Y
06fDduzQdN0qgJaVTaVhJNzSd8w+ioSP2GWhKpkvKrjX+q2SmsrEuTzL9E0wGaGOMGlkW64e4RPi
qdCXph9+bQ7DPY9w32y4uTNj31GDI/M1ZCBYVSJhxwy+2cLKAPh7ctAbfj48A26xwAtiSmI3CZp2
tRvH4ILdCSBGqLtVlmT5fZ8HSk+QaE7NlkRHxncyEHp/ahNRP8ExqOMbE8ld42bGqB96E0SAiyEL
lA8Dbe7qZlLQvqG5ncvlKeHw/BQRFwXe2rhD7OIKEV4A6KhyRVtfQ4j13jGrxnrnoVWstyBSCPdd
EDfip+IbdfxYgalQ7uxa8AQgqFBNJ0gzCtjhcczkrWZVzi9uVt6xvBjCEu0IoklXrkZgvqKGUbFN
W6mKdkMcyB81mEbZE20I+NZHzgSk5NgHf8wgbmTyOFNqAlfHVETKN9fLZktYEUUzXYePPsOpaEEu
m2Ey7SDsl3T/UMtqtfP9UdkA/ymoRWjCG+vK2nS8fTfsQ8oyXRNtrw+/LPzOw6M0hkY2vU8F2b/z
ml3sp3VfaA65s5bkN0VO7z1RMvaubYcfnQidlfGWVUrGA6QIsAKlPCqFS1xRFwWyoGEWHodAyr5r
iaoj5meoW8xNa2T3WcqfPQ7XN7rUpcHKVC+bNn/HntFrdMl0apSLCnwyVFLtq4xNrhLjiRhWB9Dn
kDmscvrW9Fn+PoRi+PjyBIPuQC+ILpU6M8TPJ5iWQGyPqYiOkU9zwI2gkz7rfYUWUDOg5xhDbQpW
2igXlm18KD7J6HPa6DeyW+aJ+KcUDDFaVZxgio8oZ4bbugx9fB6T5lGzomZjDmZ6i2hb6bXIBSsU
KuEKW63prMz2Jys9Y9XIslFDpP69aCnEUAqrGqLAETtY7cPxW+VBKobsSGEIbrDhx8PBsagQGw4k
+etzfuGAOE8AcAUD/A6KLhdmkDXkSWXSmvhIFbdIbxPIN5idBvAIKNoG5ZtIodJywgXaq1M5Tfty
DDlfSSDBWWr6DskkoY67doTYiqoHcWyGpnKJrMMRFHf8s6vDr6rCzKg2hNCo3SM/o9MtPl8zoUwJ
Z1zGczJV0+4hNpWAoMlO4YXAyS1vhEVd8jnjBatvr8/W5bEA1IE8kgG0HqDfUkLA1OLajhPsFbVC
zneiyglIJAkesWtFcXNTF1XaHWJdmGu2BBcQCLqLUNktGwQEPU2sAc6/uUkgpwWYtR8BwZDKUXFL
JerfpQoEIAhkWH1W9isYEkhAKqIVrilU02sptv6nYHi+0qv/9NfQ8wTSDISYrvWifVFbg4GphYSr
mA3ahLB/mg60DnAMM9qyfKtAmzXHMRH06GAP/YgtxPI2oHWgYiowea4vysXpIYjgbzJ0ci9DURdH
WBow5XbUJriLOiN9V9Mp3td4raFWCSfH7ZJyuFUbC3JOoa3JaV88CRqQMODMNGJnIcilIh8SZcQq
gG4OVlJk39RW+DssZ2AP6Vp3hMC7prx08alsfARQgd8gGgfdb3EtKwgwTrk2JoceD0Av7HvjwagK
5TTxG9kCc026bz54lMO1Fb/Y+Yw8y88oKFXDE19K0Axox9VCd9JDPcCKwCPVFvGTZrTjAIsX1EZp
qxBi4YBL+CWFQx5uupFMZ2dhDnszygKOmTm2o7MVSZc7H7E0yNNNQpSi73i9UwpJPgS1tev9s18N
NHc2BJJn5NBia5STb4lcmtLDSMxsEqH3qvkMC9WW52vMqn/jVZAhpokgcrkCC/5saNqmHBIgp/Sl
5mbnPw9LOY2JXzRBSic+k+9ZmyzyNCzQ3iSy6NhDSOB/uOatWc1dnkzWCaSizhrRPDLVxVOS+Qgv
CHvMqFrKo+ZqfVLc2GMeP6MdmZPQABW7MYUVRbDyVPs+wbEDUQdJN3+bgrfv+sn89NdwV6kACEGn
Afc9nwRDBUZsT2Z6aGopBL406011eLK+6hLPsgvTRJ0TRmd6x38Rxxn48HXsQbOd4gdc2psV6NZn
x2c2FwcdO7d/l8Qbs+zbTs7k7NBgQBeZdbedZe/crPAhx7cBfDVLpdAshyq53/WpmG/Es4YvNDFo
D4RT8M4ggizu7xQ2hyyowByk0KhuzVApRrfqrV96XQRv14e60E8HJcoH8g+kGUA3y0CVHCuHkpUU
YAXCbK9pqWRs8rSOnsYwKYpX7OSK7yPcC/ul7czmTZsFjF0ZNNsNcuW53rtlowTfJPS19aOe2qqK
9kKMEmvkiOpPb3bWW6uFibKTlV4eX67/+M/mCQwxeFvk0ND2XcSAaTU1XZQg7NJTGXitq+A9HkV7
0nzTX4l8Ph2JYAsYOqEPGO3F3qQ3i6h9UB4CSVZ3s0E13Z4QKcCsnNXXr3/WJzuPK2hGEUN6AjQy
//d/bgOnruksaUp5gJ2vUXqysn7Yg9YJ7ntJKLSI0ZJ9GXHqKxEuyOx+ZeN/8q2AKmiQ8E4hZrUE
PKC7MWHokJSHpsrihzbMzMd6qvvvitxrt1/9UgZCpcxGoJlKmb24cqVCdHo95t0hgL24SRp4ZVIO
DUVoanqSJDM8yc301qrBGlhlvlDPThiiTlw0xGckaKSJi/Ws8k62fCri9M3s6C5rLaDaYNX1lam8
uNehecDGNjhYVCDwXTtfycaOzEiVRXuYrFTZDg0yA3kgphtk0TAcEKK+HYLq4/qczj/9/NN4SYCe
2zQqAWMbi0vdrK3EKk0DlVRVjqDcNmm1LWg7vMoDPB9y9sJ6LEph0CL1A2LhRKTNf9d/wiefTcwB
WMYm4iHQWfyEmhpySB3V2QcWOkKUt5GFUdRpOsYYZCZeAW7YTVtEdK8Pe7moJsEOrryQmBh56agt
50ls9AS4hwLaf+gqnZQ8aQ0IiuvD/A2fz2eYIIHDAagLhiQX6PmqSlFJUwzG88GXcznd9mjRtNvW
1qDgTzQQi3cxOQoC2hF2k5HrRIq0xx4jb3Y9gXng2naKLMtt2cLofL7+0y7XfgaLgmEEqwQuzppn
6J+bQ5Sjg0SV1B3S1hxctTEqmNd6Muy5a3LNRdwl+ePHfr8Fk1butYYCwfUfcLkE/ADIXMDdmBwI
fOc/QGppO7VG2h+wgdP+00ZJa10p1acvnyvbBkUJqBq6FiLXc6j9z3emZi/GurS6QzdLfqRa+g67
zN6CaSnv7AZk3dy/2F//tP/XfDtfd2orWL2hnErijf3y+ahR2dDxMFUw5XB2jzavXeOxGDIG3tVc
dpXA9L3ij4rKuVkHY3OEfY/QAbDiceMbWqC6OGYo0b0RSeEh73QfV13gWki/4F5DwJfUtbXJlMGX
Pcr+lB8FdGIgOBCedYKxGo6YhdT/i4wSUeENWaMcm1lCAxrWYHfYrU1++pBh5lS+JPboQKinZzN5
Vte0rwF+p/yvCLDLF/pmgpZBH0X6q06zvH3gWNm3aMEnyg8FcJPzZ+oQi/cGCSjJto263rzDugTJ
ETGYwqSJWNHljcxQzrYUnBs2mVQ0H40flO/IgjjloTIK7SellHqkrptXmJpySyj5xpyh8l5ZQToA
ztmmN+WA19oHkaj0J6dR69zOrBkqwkwLjtJ2QwWxy4b/hcXg3KFgBrqAvdfYwAisybnp5JZchl5x
d+cMkTq7D/niTY/H5DXp8MaD4u07oG662uhAT4hkuCmgd76ilEF/mnI354Pac0sxB9Ro+DGpg6/e
0DuOhz9JjE7GdhjkDj/aGNzLHlMqyKC10QNjEZYmnehedy8xTZHqe9Q73aMP69zfCN0AN9FZUzA9
lJjToOSjCqt/VMswkVxgyNGLT9aVeIGJEeYWyF5l7xFfg6lSxRl49jrCUcnNjSgT/2OS6K5VZR7m
XhvbszRIZtk//DRti5UY54JBQ40EqXhEaok6KFsYi4QRjeHBJOLEnFvr5XdEYoIQNRMaAZjz1to3
FZTG6Ekx6jInLbUG1feQdp83WNnKD6nhBKDz/KYdoBoBDd5lDV+/j8NJQwoOS2uZnqmjldPXr2N+
OIVWcs25KLWkPCV2FHSjjJOJ1YJJwQ7b7+CGxwU4kbZ98yNreCYDLcC8iuy+hgBzCwJGOTSJsH8Y
mTSNX43e//oj8+DzDOkENovXDwHHPGtUUwC+gNKG4T0VllHqjY0TKOPKk3dZkuTTZ3WH+ft5iuRF
qgB9HYCKldcHjjcLxfuD7Emh185v2LbdY6aArBA21WcrLbLncKjCnZ8CnlzZO/PVt7gaQadyZXLx
k7ksE1iH9LHt/BqCQD2aN4CcuhOWkNE21QplZaiLMspc9aSyQAGHaBxKxvktrFI6IvDokXAVavWU
Jjmwni4YuRnSIqwUryvD8tv1q/8ingFzQnbBJMMrI2dePjdlbsFaU6uDroTGE3pLxT6TY+mkFtn0
R5IC0CFJmazt6znfPZvTWe1BV4nEKfICcF48N3GXq7mD3tUR0CkoKXAO5o8J5h7tHjNufqMLgMKY
ERm18Ahxx189cnPhZpwaKZrhe/LKm3sx71R+UUK1FWDepAbLouKU4mIaBJZxrINJ20+kLbsm1aWN
orYSLTJIDNcnfY6NF58PcQzaxV9uMkHF+TpPnWkJXYT6UXSGseU96H/HqSqU3QQ/o9jKdh0/BWFU
xqiGJog6XR/9YskBes+9FLqWPH7YyZ6Pro81JlIAR4++wSFuYY9AphT9URgG+AKqx9mj7hTSmobw
J5NsAwpVjZngBHl1MaxRDZrdtbZ6BPzleJliR+I9JVD8nYZBLr/Hpup8NWQ0SYKg/GA+CBCb2v75
h44h1DjJ8ZWjFY3qO8KlCJ2AzrmpR0v7DSHFAaMKspXepa7e6PTMyhXq2Cfr7Fi4hhiI+3J/L0U+
gr5OaNFpylFEQfEtG1rtBQ8NaQPOXrpNskHep2ZQneBAN9XKIl/cWsCwWV86SFRIqbwtzrXaNhn/
0lGOydiMtQvZaXpVhUOvO6BYucLpuryqGQ1qBAQMxjOJ0c9nWte0vmi5i48c1rnqLBXbpJIbrJOJ
cTc599qt5JT5nwroxwtEGbXfD+oQf3m6z3/F4pv1Lqr9qZcV4K9+8GEUJlcmqlEaMEx/mL5Tcde9
MgsC4QZOHqzxzj+bcQgOisOu44Qt52DMQJfkAzM+tL7lVSBYQFWqknw767VHK8t7ubPwLqEtKZMI
kQovOfxBZmayWSEPGaIZpyFcgKs9r2CwpyVpRmCo9Oa3LyVTdEr9ol1jY14eZSp3EK6goJKq4CRx
vtxaHI4FjCLzKE0+wOcANMC4GdsIjdvSijZhqRorVeRPRwRfyJalekSCej6iDT7bKaigHrU8K7cp
VGaUTuVceSodYQKJV9Xb65fkJ6tJlk+hiRd57rDNl+g/aZjeKr6MN7B1rJTUOWpTr2XbTEp8GUxw
U60M9slqajyD6CE5dLppbp0PZkqyAW/dUo+JaToPg5aYLwAtpoPaTZWbyHlfuo2RRIi4+dZK6nfx
nYRWUMtM4hpoOBdlnL4DyyGyqTjGRaDXOzkZZCLjZCqLjaVWwPSuT+vFOlL/ZsdyIagmG3gpaY9V
QEtoI1d86WwFo/jRHtZvcsTMK9ynQOq+OrMW3AUT/Q8CHMXk5VnMrIgtmCaJOBqIo+3KipOJ9lOD
N7BmbZUiUT4SKYzelLTTnq5/6eXEgsaaXQrmXiX34mIDOZ1kdIY6imMTN+qTbE7aQyJliReD5Frz
Vrl40flKm+iNmxfDEzL0868MM252J9LFkSacvTeCJjkIXnNAo13uTuhFVq4aV2u13E/W0kEgCf1H
00RoQ1uMiiZaluXBgJBABk/JQy5ZehVogL50IIi2oI/blc1z+cxAYAUYQQeFqwBy3Dzn/xzKKYxs
U5KU5ij5evoM7MkXv00ZBWq2rJlT7EM3VI/ffcPIvteZH4s9wvB+6FCXigr6O19dYY0UyCR6hfxI
TXLxa4BVc7RCezwK5MpRdpvRCsH4m7Bt7b697B9ZsHhJXYmYZ3vCZfmvaLI2FKjIHwNqCNlendC3
iDvZr27UPqe+mw/UyjeDFljbajIl8SpPhDPgJAt9HF1gHWX8dv3jL64sfhHIFAV6AHIcF3Y+JWJ2
eggq/VgOTWCjQKLUKRLEpEhHQPCYsYVgFSMvCPOoucnJvO3X6z/gcs9zUXJr0cy0CD2WMfSY2WNA
C2046oDQ3gdba3MPalJq3k5VpOq7CL5o/8NobG21mDAnnv+E7zx6KDAgokOm9renp51vQy6sxiBf
CB5AXFfTMbVYAusIhhWYgStBSKpyL+uLIPk5tMixb4NgKuCiQB9wXpRY2K2zKbHnA6vBp1nKyo2+
3CwsCX4hRO06juT8xiWtf5iH0Du/fwjQ99ZrhEEkEkc3CkGG39qF1D+g0oUiEwX6ITCV7eQj8Z26
U2VVxV5qwqZ1G+6Mae34LrYMs8WWIUDixiBowNbkfNr8KXckKIDw0CjkjW5PIbu+DdMWdoYwrf7Y
jcZ4MhRoi7uyG1Ffur5hLueFK0o2/mbxhOPIYZ2PX9NjVZgX9a6ytfImYxlMHgP0wX53uRXcqCjp
pDtnTJMkc1Olz0tkNmJ53DiNP3iKVq7KP+mLfcSEWGQnaCHwHKoc6/MflOOM6IdSjH8mfItb5Miq
0Q2B0q89D3M49u9+ZRuxGTguFhc1u2LxCKaNMyLFXlp3VipB3oH0gStoZyTogqc5OLNtl+WF6eXR
1GTuOJl+5FVDbWVfuy9Zf37G3MGg4vAJrRmb3anSCsm+SwwQ3W4m8aNdZOPrDp1tnCNWhrvcbgxH
BwOZEhqNoPfOZ9dJsazwB9O+a3UVoehkVIq9LvnwIosw8ao0GjaWpJhoSuNDvfJSfTY23ul0OSnm
IEczP53/PFRRW2Xl0KU2jshUtfc5pSu6UX6v7sNEBNItqj2B44bRmL/MCK81eMzibpxnGrQBdFHa
CAR1y+axDqm2G0lI76Q6Mw560OUbbixjN0lK7YlxlG7rMFoLBz75ZpSoUFmj28nTYC6Ol8KFbyRy
49yRjsfVJoUij+Z7W44bU4/iY1DDfwgg8j5polfUlcP92ReT7QLCQuaCyuRicBjASHJRbLrjmJZb
q3PS2zH2tZMpKx91HnZbKuj2buVCuThXyO0AmSQcmdvnrPb5KgN4C4YJ1eyTnAQaivyxXtu/NNlX
XgtDRwkWppSTuZHSdeZrLidj8G0QJX1K+jDRY2anxguUxDR9nqYOY5zUCEaYUuNg5cEHok2+KGHV
TUrrOXI5WzvNbizXv+DyAxDImaN+B03UWVvh/AOGcEqxbQrNU4sbL/orpVJbOEVAapc9K9ay8rXJ
NLmhZeMPtIJQOmggetStho3I9V+y3DwkkTi4kIWwfQh1rPmX/nNgCmeAGkMV/DTCQ4G27UgT+lVI
HSOtjQB+f1NWVl/f4nsrZz/UqHRgNFz/BX+RW//ektTDUIelt0geJJPBL1YT4aUcXnAl3zkg2YNN
K0dlcDvFQNjcuK0saeMHU3KMMQIO9lQ1lTfFwHPE0wdMMTzgs/UE7653wu2o1YHx3hfwBTQvcWiA
3QufE4Osa15Y/Fm5wu/URSxlwE0Wq8z8Aai/OUA+YeTXMghDc5sqwE3xx5RD7Snz+8m4GYZu+GaU
SjvsLb+VZYxCRNvdBEZWdNtADzFDblQ5eKiJiMOdrsPY9ZrUwd3J1qa0Fm7ud6pc0c/K7A20krxx
CbcRaNayltl0cEuhwwcXsnTpvyXJRjJqCypXpxmwN/S+T5WnVA6GvQhQLH5QtFoVW2QDNH2DVVZr
fY/7aXqVQ+BeiC6jInh7fYGWRxwdB2RGeC2JHyheLhXY4I9ZIT7q4V0AlVrZGWpXPQSVJt3XEGs2
Roa/Et68q0XERZYDFJmjPe9JMO90SK155/6zM3FD6LPaKJ07G/sar5CSel/nBd+Yj4P5lECh+WLD
gRGJj0j05/uKuGApEJs7sSYlauzctblhb3yLKkeLG8KGAA266vVJvQiKGMywSMUdPs4Gb7QIypKB
blItyvAEWGxSEMeOgICF9F41d6ITOFLCkgt7U8VjM/OlLHjXVjPKySYywvA4H+t05Sq4nHB+EfAg
uq7zHFiLc4h7Ft3ioA9OuS2MXyNiB29ktAPtlxnriXvCWjV+/sTzg8+A3IO4HtNjQ17tfIUJjoYI
4crgVBhac1QZdkcHMDqY/WCsPFMXQ8FiALU8G1zOZdLlHdOGnU9agp29AAh436rRcI8mVASnDueg
6yt7ORT13bnXOdtOztbc518lcC1HWlTR7uAFFtvRiZXY0xzhnLjYRmllsIuzOattUvwkH5J5CJe7
SFZRS81pdxwDyKtbFPeAxytFf0CXckINIlae285YK3EvXy8EKKnN0UggL6Y7twyfO3Q6WnBO5jF1
IkyHmrpytl3jo2mNM1iTuFKJsmovqa0r9HD47uSj9Xh9juc5PNs5xFh/reUovYAMMReHZ+hFW1Yi
bU9yiFb4Jq01J70LqjEbf14fSJ2D1eVINm+0/f9FQmOxmlWQmFWCNAP5ETqOXj1pyLT0oeZvyszX
HscCGyS3GpUyJKuD8+gFPaYQOxaLorhbR6kpvSqtWYpTpnYKyUba9nCX9AJSvB0bNO0hUJrOe0MC
n7saCJd3P3C0zloJjC8ONzOGmBLapFQB4RAtvkMRoqVWG9QnyiXNoa3RsRFJpBx8eDD/azHm2V6f
uE/G4z2fwencpXRVF5eJ0tWKUMywPrXdVHip7mc/eYvVEUpt9piVhbnySF2cOkrTKsBW0AawaIiE
z08dqkBGR3zanOypGg91ZOL8NJjJ9JNUsH29/m0Xh24eiwcRoB+3F63U87EAxjixXdvNSa6EelLi
QdphnOsfsTpUd3VrDP9Tw2FcWcCLQWeF2xlXCwkMz/alzuZsWtXDOpZPgTVNHsYrWIyrfXKjtCWw
OzA/ltclRbJi13tx0OZRCVTRiaLWRLf6/FPxRVPhuDfyqVQmgIaSEY3fAR+G++szerF6QKkIA9kt
s2YpT9D5MCVNM12TDOVk/TX+UnM9O3LpmU9qbylf3ZmMNW9ISv58FUW987F0mZA6gox7GiI9P3AG
MACY2aBG9NciyczL969/3FxEVEERAqNcxk+lHFEYizu44GPtyC67F5I87lUhwuxBv7ZPls6UFKEo
DBNSo8xnwVJb4vVGO68SazSS+8kPsFaLBfXizeDELf3f2WplqirNQR7KEO9FaSbfQAShV4D4I3Zg
hYMepUT5UfbUYGieNaBLpZdhM/OAAVDauxTeLOlHR+kXqwu/KNPf9ZCxFUdhpd0PQlNUpHZpW8JJ
7tI2e8dI0X5GE4coGDsSaAHQz6PyA6ysNK3pPC41zfhy+IpsC8h7ZOEXuYwvwgGAQ6CccP2Qa4e0
SdhT75nkbyMug6GN5Uvv6A8U3wJ4IEGgP8ZaiexCrJPu0DJFnfsgMFlS90mEsZynxIY1uFmW1Bhn
1tSzPbvCFea96LMszLeCtnp/l6XdgNgAOlF4H7lGpBbtc4Hb3PCdWF+JNn7dDNLKbTfHvmev0tzb
RpYQSoxFRW9523ET1H1SElOMSVi96LFZ4TyEJ8ttBZWQBUDEStz61lwOFjzU0+6rO5qAle4nfuD8
BtOZL/9/QnMQeDZ+HqV/4nUrgN2qLY5A3YxfIC8HVnJ9tMuPJTckpgK0QUuJluD5aJVizYijQj2V
iOTg5pWGW0vHz9CR4ujWsJNij1AQ6hhpsmZhsOx7zAVd7DJ0Kjn0P+aaw/nQZov2TBtO6slsgvgI
AzHaq2mIFEOMgL4bVj1WLWWjnrAERMt5tBuXHnu9Vi24eEspcujzXzrpEBpK6vmvyLHk09u40+9Q
0ZMf6jaNn/zIQLwjKUZPBRqprMz4xVvDLTVbCtG6w08AENb5gJ1TWF0xNqgzZcn0pxLx935mLCF8
5XuI/ehePMVflKrnTgYUgSkKDslA5+lvnY8ZNTZOmLUfn/pCio5BO5i/ECz4ETnOGnnwYjoZiRIh
WvU8aZBTFvtp1HxdFr2cnCY0DuBtK35ZbbS8H01Ob9D+wOy2yVdm9OKBY0xAXgjRQsEhZFi8o23Z
1Xi6+skJ4Zd8PwWtBNCpLybgqFKwEp58OhYHRqM6ZoCCWcxkF+K2HMZmchqQd3NRSlV+akg7/tLy
qEtWHtPPxuK6paRJeZu1W8xlwehZoCsJZ7PkSoUuvvFtud3HihR/zTHm7wbRedqIgiAMX3wW2iu0
uP0s5dIp523fyqeoR5/ZwMKxQNxOada4bJfHgNuGG4cxiRVwujrfkihHBBbIluSEIEj8bkSx/Y6d
Qu2DCI4bTj9OYm4wluTq1y+8y2uH3cIRBBhIRVnBaet84FFO0xSRUlbQ6cKf6N/o2y6tZ7nJ2G52
5ThaKNY4SuRlsY7CHWKO7ypsv5W1ndfu7JGZfwWBkj7XRai4Li6/NjWMDlc8JryVh0fcEE9GWP2X
BFjO7QUCqS6iLpOGGyVYRepba2Xti2NKbXfu03BqUFuASHY+CZM1OBICw+OD3qQFapOAxRqUVTDx
NNxRk1EcEGln+PZmZfIvVp2QkFIB9VDKhNDSF7XZpsFOVyDD82AlUWWbbl5JyYumVUCZvEqUXdEB
mwxBpTTWqDwrMxr1iJ5nlnomKn2KN/p2/B9wemQyOzy3HcMlj7b6g5UZ6XhnoW+tw/Kz2l8rv3s+
1mfLhSAytSKCs7ksTmnpfL56q6QY3lXtfQRPYlOMY0tzOIQ6jxGiBjkXu1TPQhHpGDqK9BIlhXOD
qm7ZeD2wENlD2i98bfwmWNlFSysYBbwJvbaZtUvYOGNtzn/XZDSOX0hdhw04/FsX/ac09FCMM2fr
aAxKAcKIN6IzhIJc3AqqXVOaer0ZamHHmHyW5fCEc9z8CyPViR+UIZaUlRvzYqcDVOFiJlslTkek
fI5A/olnoqLVC7mJk3t5HErbCzWVDL414vushjS3KeK+1pERam2oq+jy1jdmiNP6yhNxse/gyvIE
Up2CsMBMLX6EbRR9FaeiuTcz2pFtqEa/jLiS0e9xcuV1RGBmgwLm9HF921x+Osky5Q241VTHLnrW
jdEKPHXN5r4QdYtwrt/tzTEeZoHLBE0B1SuMLN5IY2k/labVrdzpn4wOjAAcB5Akght1ccMWPqW+
Vnba+wD1uzfUHOR2RwrcY4RK9h387IqweaRoWwZe36UDvosV5dCn61NwcdEQywKLtTj1MzVyWaoo
aMXrvADNPdo9/s6WwsplG4//2bXieygtiu9fHm/G8MH5MS0bUNbiQAirnVKcHeKHGiHGwB1GoUee
kyflo4LU0h/TH8vk5vqQS0FzDiEoWBM+K/INhJHL+GO044KeWZs/BIS5Nvq9/hhILkGlpGFg2fpQ
B00tFBy7EjHWbTZIZrsj9BUlTnxA594NNVC7Ow3diwjqiF6F8rByUVyEElBEaJwiYU8jE9zuvFf+
OYRjgTyDWvXRg4quF5KF9YirTC5a/z3xh7HaXZ+Ry50HgIVZ5mFh/1HOPB+N4WNj6KvywbHyET6d
hMaZExkfAR6rL1Vjf6cuDXs97MwDSoWyvHLY//Jtz25rAnlAETS9Zmg2hYHz8UWcCdAiffhQwGR5
SLDQ1DwTClb0OJh+5Z/CQR/b9xCSfb5BXDku78Mu0XGn53L/Xotk9G8tKBzvXGjoUyL76wQAQUnH
dilWl5hhjrgPoAxUxihiDTHkIYxn1eHGTtTikW/PiUKBZCtuLSMSeJ+zz0+UDeKnzBGSgoNzlD81
eAo7NxUQULGxBgSJN3WV5PnWL7QU4bdSq+EGpKWCSWbtSy+INKrxEz4hzS+fLv+EXGisILIcoN1+
NynGxD1SJeor+nn+O5BBRzuYs5bk1kotP/0TtG1dHhNlLLU3lKea0XO0VGgblLMCf1PDJEICqMEd
fIdqHomPBH+63I2UH4ZDidagddCyOr+n1lBGnoFtbr2X4Dtp+y6Gwf3AFiqU3dBNGoZUKFDCe5OC
2npOe7kMpa/vLtJV7FgBAyGTcREWy+D6kbOJHoym6Q+jKIZXFZzynY97AadPr6s/UlIZI9UZJcI5
N0ytLz9pqOlQ8CSF4xfIS5MYOZFbTjdRDMWX9llIafgahlmzEZac+h4qhbUXSbJ+r0elv6OsIq+E
UZfni1NMDwmmMrvIWZYrU2FN9KxU/943wkjs4sKZVNexeyP1VDuZBALlYjL1b7HdVqcW2m+6cZDM
TFam4S+h5fyckXBxx/I7uPoAhZyfs9QwEU101OghyqcJL3pfj+QXW2j1Xd93tQ2FOMvueJetbzkk
l0OeF+k3EOSB/Tzx+JsfaVyW8aviZ4X53UjpgR3jtJaMtT7OfN0sfibJ2ly+JuqkFrq4jmo0psgv
aKwq4McOoxr7wgszniZXClG5dnm2it/Xb8DLDiRS0fT9ab9RyJlxUOdTE2WgrxwEkh+6GqjqVpL7
/DWy61xsiy6bpURDA/okOnh1FL9NoaNlnppL/alX4gpov6QFibHyNP598M/mYQ4TmYNZfoHW2bLW
Y0w5Rkt9pjyKQqTOfemHbfM4ksSrdzib1f0GNScHoclcd8Kn0RgM6WQl5QhwTi660FVFHKavIKuL
3pObjs6bigxfsu3EmCfvgBf68gaLv955Hcp2DLYFHaN7oYzy8Dy2UzbsSl8L5JUgR50j78VHzfpW
GpJxnEnKSecTrVVtYre5rj1CAp328hhMv+22yLUXS/WDG62pnPgDzULOpRP2kXNwMqNO93rTNh+a
WSFwGgLXvjP1VNc/RBpWd1ZPueIG2G0r3Sl50mVvjhFF43NmdarkidzKPlJfjda48EuSOnRnMhWN
A0VpiBdSXqQYoYl1ppWl7YNcWzXC+bizDxtTRvL2uetrK3IzVCbDWxR3e4ioaYvZTjr6L1OgB9o2
8eOEPz2YTfnVu4bfQi0fmDk9mbn3ej6/EdpObY4v1wMuzZZyK4VacD9FVXHwwUt5SZ5m3ysfVUiX
+Rlep97+ojDfPC/UCCiIkkNQKFheMp0fFzQqnOFBbwGeuyBp9P8yU0SG1yNG+iI3Yb/yyZclAnR/
52IZ2AzkEC7EQ7TQIWwE9vUg/x9p59Ujt9Gs4V9EgDncTt4drWZX2bohZFkmmzmnX3+e3u9mh0MM
sT4GbMAQoB52qK6uekMqjL/Vvnsc8ds8SBjJJuJZjpe9G/vlVnP8/LnmoftE6SQ5rISQmzeL/BU2
FUJKhfRvvNnMD4NeGg2PkkusT6jntGVpNjslG6SYu4fANRrJ2vCgdtTYc2vssrOBvCymbRg7GMjf
E5y174MyGdGTZTediQMJCrA7zUsilIJAwfQba9TWKC23gY9fTfoF7ZIXMwFwlntptQ+jGHrvpa4L
yBCJ3v3N/ZFO+7zVp49+M/3GQxwbALWrnL1SSxFOCNkvCo4ta0ak8uhfhQaQ1BR4yD8pC6JtNZtA
U5iIJsRyAgvTOYSR+4+ZN/oXFZrUxzipC28l77yppTPea4vEoI+IiNzsOpyEow56444XwjlE8LCe
ngvUhY+u0IPPYTtZm2nwOB9OW1k/7m+Whb1CJUcaWML55CqeDU3JvqKM3dmXqe6ab50f14KmCcLY
ex81i2ejTv4Vudd+uz/qwgQjRwV6H+4LqdD8hQlFYfCK2nIumAyn3UYRYXzoHHv6K23q6Kktxb/3
x7t5xVA+IKMHAevIFuNc+qh2uqruIbxfJiRfT2mpD1/apmqRA83WoJc3KdZsqNnjebLjSnHzyLrY
WQpy2A0rYDqqlTe7sAx7LHcccYy9NNkPxhBdIsNa4xTdJlcQbKjLUrdHMgN1lFnJAkVApLd9T70M
ZunGD2ZaFPWp8qspplFYVic3w1p7j6hm+jtregScFB7i00PSlObHjs7R38bURS8lmMJ2C71EHLI4
HNe6J7f7DrcC0MiEKDjoxrz+pHRaMZCE6pdCQWXXVYd2p9pV/6X3x6F90hFnO/oBLorvRVOBRAQ3
IoGxUtlj3kOhHTBUERn6BV4XGt2uU+B5bTovOZXWE4WG4OH+xntVCrkOJSD0KCXKyEYha57OebUY
zKLonAsarbZ2jEkrUGeJE1vbFGqQOI9hozYtE2APD1rb2+OhCWpP4UYWDdgBo8yUbSTggh8hw2kX
XlFD/8GYWgUM4miqfwpduOPRabLm1Grq6G8DJy/jTekOTo4arK5Gu1w3Em8/8Zi2jm2jAZvEI6ST
2pSmGyP3naHZkfqIWOxqHRu8F6u1zKMPLyP8kalK/5mCYJX9HLVa/4aSvEJkoI/jbjpR9A9h040+
KimG9iPty+wFWfPW/9DzTMZXADpkMG6yvrH+3J/V2+Ms+YFEEJjbtB/nzygL8+42rzTn0tAvC3d+
avnKPgOuKMWG8IpYq/zfxmfGAwaL1xTFIaBx16lMExgKysyqdcF5CtyMkZtkfzGtCWS5LfXolE49
HbVRtFhA2Pg87Y2OcP1Q4Dh6CoWjNz/7PCUFifIJAWnZ+9214FyxDPEAHR8wDdYo69Upedv9iZrL
uLLXpTCoLhH/Mh+Zi0akRZUNyJY1FwSgHH5oqoc7fcKQxaFian0JTMnoTwZF/zeN23gf075yn1Eo
ybB+zEJD24uxwk+moFiwVdQ27+KNmuhO+0uRZr+17mbJZ2Y8mNbay7dhlNYyRWpavYgLIR12PeVB
LFq7BKxw4UhMMKnycKNmjvFY53mxqTzF22VD+dPr1PjAHfLuVivTxuZCXAm8Arm1vL/eVL3Ak7lZ
3LfNZeTmfNE8P/wJTd/ZSyGd4zS21beq7oCY3V+thW0m3aTREaI2L5uh16MqTaJMnePkl3roc38H
K8nfOYVrnAoMRHYD/lrNA+ExPaVBDiz1/uC3VzJPCFoCXI6SGjofPDdzS7hWUl3SLNFPajnkYqu6
OHBGlCF/YNQW/7o/4MINAFSLSwpADBic+daEGpXb6Rh1l7w06m43+PmgPaRtGuxEEfbbsCuQ3aLV
/fX+sAuTTN1D0vTQz8I8Uf6sN0vbxOU0uWHbX/A+NZIf/ACoCY4DZHvXB3VR/1NJ+e2nbMJg97Pj
j81K7FocHzCVNJ2nwTFPcwH1ZaRheXtxFR3hpUpALGsNLP2Oo1eh6jQa9qhiqVS74pgrFr5n979/
adolRIUVppXJ7Xv9/QbM7SLRYvSR9VgrN2YTCfdgup3/YmR6t0E3AuvZYVDESmFjYX/JJJMqAsEI
5bBZXkSjy+sQLeO7p7J/0HthB5sQH52/dV8QTXvfW0sxFoIf8gtACmSTGtrTXMUrs2OjZPf2l8F1
xPCYDUb2LzEeMerYseP63AKL/SeWLcQjrHb/d185nbKryqHztzqmBebZ6PVYOSr4B4EZDuBoUx9z
sGtDS6sNjo3pRl+rtBP2yhq9ZgXXWYMUjqAQRCVc6hnMIkGvR3qej/iSRZroX3R8nI1dUScBvXzD
x9s8iKPnMKA8vZ3wBwr3CoYM9W7CY6o612Eocpqh+FBv8kFV4h2CU2q5GT16wlvhloV3Koo0rze9
UxUGRkm5Hv8o0IHst3kyOP9i76R9xyaH84e3AA1JdEDzeNNPAay4+5vxdlOAa0dyVcL7JWZp9tAa
EkcrDEdpLmzV6FRxKX0NeH0+pZEudpyKbiUdW6iV0M4AyYgAJXgFrvTr3d9okAw9terQQSvjZNq0
2RBZm4gU7mNTcyUTd1rRnzk/6PZbQYZXr55ZkFEsKPnf9VxrxYtmT/bf750HCZEjBlLwQ9JoniUq
iFhFQ21OF90LNQPNWTMEyOcJqXrXHuJIBZ18f8TbMMCIFKPpAXMmiYPXE1ENhYe3TT9dGhOp295M
9MdgUL74bkFQyjHP+J0RfY73B71dboojSBBTTaTGSRZ+PSiOhqlbNY16yfV83GVZLE29qvCHm6in
fnCqL/eHs/jrrk/R9XCzkNPTlEQftlcvHWrOGLh4zU8jtH6k0ah/vT/SbbYCeggWDtUCShcogVx/
WOyag5ZUhXop0rE+OF3vOwfqTVbyN0J/5MCxXg90sgyzBs05xW68xYoa743N/Z+x8MG8pdneVBFg
b8yf1S1+is4Y+tbF0cZq2tCf18H+Beq+Bja6cpQW1lJm34Rz4HiEWflb3tyjZuiWedbnPEm6ZDoC
oxjNjWkl0Kiq2n7gnZNqh/tftzQilyYkcNm8IfG/HhFvJBO+24DVa6lknyInDo/eYA5o9qVtsJtQ
F1rJUBamU5ajyIqoG5CIzoJFFdS4FuK+e8m6aZj2Zmp17rOamN64AcfmmytvUxnsZtsVdgrpEM9i
uq3zbjA4Vd3rKk+75IIAkyqGFx2BgFf6SuX7NgORCEI6GiQf8lUzO4VKWEwAhWL90jd5u9Vqk+ZP
YvWHFIofrhKK+oDyW4S8XkPt+N1LyAnhEQVFBRDXXNmlCwxjKCnHXuKkxO2qE/6D4YM2gSDc7jJ0
O9aUmOS3zOdUI1+TWoewj9XZEoqSgiLQax1qXGZi2xUhC+nVmBRjZvpB8yNv60Eue2nQ6HlS/NLb
iqrFfgoNmDV5jIWAi+4U7BwJaEEiQoaQN+eFh3WZGVGvXbiGk89TpcX/wINOTiZht8ccNDWnnabo
rrJyTpc2MRVph8uVDOimttj2xSjUstQudHqNo9e7ndgoMgJhG+n8fX95F8ey4HIhwkRtdv5Opuhk
xjl/frHysvtZ4gmJwIMFCLrTUET5D2NJ7ATvW8mBnKUOuRLhfjjwXYWRDv90PqxuVEz1zvyVt0iP
rZyZpdVDRgJlE4o5QANm+0iLTG+qqJ5eEOf2TuZohHszyuqDV6vTXzT4p01ZTeLr+z8RVAgYoNct
PC9W5YXZtm01aRdIiKQdQaw+pnqZpFuaLXRN/8NgsnMBSp8i6Xx/NrVboCRo6Zc8Rh/lrMIu3xuu
AgdBKIm1Mp0LoZxqDJg4m5cmEWg2nXnvtn2Pr+wFq+HI28UQrlQe157+syx7Zdd2oltzkV9aQXJM
QgDphxQsvj5/U4jER64kxsVR3HInnNzA0Mtxo50W0cnVKsM5sKW1lQC0cCKAjlE94oKknTBvgo1O
1eL+bBJ/RKH/xbWdaL+on9QnLjnTfLm/hAuzCiGIyxgdHhd4g/wxb0IMKq6dN402NVVRJQ991v0p
asRI0W50VPZnbKzpny7MKQOiNyOPBAnsbBkdFys9QR3rYhuF2v7u6s7rT9QdrfbInvYpeetwLnbI
IQXTirjd0tDkHg7EJED9zOz1t+K5GbXYgxoXxVGKZxBbaXx0DGRwjgDV4p+8ivpsOyGn/x/yHlvS
VuHIciohIlwPbAdxk4XE8Muk2PGuQhcEY1Ux+U9T4JYXtU3yand/WZf2kFT2QVSQlwHojesRA2Qm
VKM29AulYuVZGI6PISdupPEhtqc0XpnYhT6c7cgjKREaoDPmza9BK6BBmWr6PFW8AN3QS+2dkzaU
CrBMeSRBE4dOi7NN36SI6htOID6GhRI8UkPRPt3/8luAnORFAjniX/4DAeH6010jCeJaw/tVBDZr
nXeNYSJtPYhPeTUNZ26V5qGOxuKpHe3eR6J76HZ2MVT/gJWkTh0lqGe7CIqsyO/dZlDUlSlm8Gwi
VSOEXf8sDUPh1rGa6tmH/4E8tl+QVgDQ+gDqhxowuuyfY+lHKkbIryv33mtsvE5p2Hy8YCXNh1M3
V6kAuRaHWGo3bPrij6aMoO5Dy/pQZqFzDLU4/ZRVWbdvdGFu7DbAp9GKupVAc3v4XB0ZAPpMktTJ
g+76+ymHw8fK3OGZhCZqt4MA9zZQEnlpNDtCXkxP8a8v0T1ZuaNuAxz7kYIsECbaWjAOrsfNiibp
Iq/on0ff6P5Mrtc8wAOqla9A9rmCLTNwgnffVKBKqViRlEs/kHmV0hzTKsA3yb2kgXYMq1jX8XHG
jtQyUvdTOpX+r/tb/vawy2cksi1oD3AHvJ7ONzE8nESPErzqXHgn53+6rrOoidr+9x6C5Of7Q92e
LnROAPWQP+FayE07uxLNNOCyzeLqo9Wm0wOG9dlDW6Kavvf61H80EzSzurBV92ET46RY9oH+1TKa
EJ13SxM/QmPMf4tYy5uVHX7zDoJlAd4USTvWmRg0u1X0yi8bYC7Vx7TVyz+Dpw7wm+hfrCmU3uwm
qcrDOxKxF/jXN2ToxhOZqfnt+BEmh9sfzQyTTttseKIj/Jv9wefXPtyf8bURZxPuR3aD/MAwfmxh
Z9RbFJ+Skx809QcBBuYohH68P958M3E+ZddHkpO5sqg3XJ+X0q4ViEwifSoyM37gWjaecsO/aIiS
rPVr5iHxdSiXVytmttTz5h2TpExHTHPS9Ek4Pn0tM8U7yPWT/AfAWfiXbmP/0vI8G7exFhgrZ2Ye
juTYtEssKAK8aylpXX9mW1uD3rdu8jQM9KFEUtpQ/1J3E9gtprBwRo0/WZO6f92f3Plivo4qwx+b
FCH9eTCKs9L0CiVM0OiZ1LOeu981sw4B10wf+rSIVw7r4jfSPKRpzWuA3uf1N+IDgfWg1aRIOPXw
4AI6RPpmBBHo7wstqLZ1EZiPsIWNdiX7uB2YFw8vR1IC7OXgm18PXIZ+ImJzSJ8iPxwfgyj/2rbl
VNM39rWTiAdxgac9nN47tw5le3JmzBTZu95sRdNOLXwrC7KnAPfidJMnhlcfEmEO/S6zfAM2Ql/n
K5fL0odK5iFVEfJK8LHXH9qVga9HqsiesI3D7zipvZNqAAMOgII/owORbGmGrw16e0Kx7wFWCbyf
Q0Of83rQIOxGeuxF9lQik7TvxKSZ6CO201NUwWl7Z2CVsi7UGKkw8RwBfDHLpupSYI4bWN4+0LLe
kI1cP9okqTq8t6zPQB40LeiqBp095C2uv6o0ND/p0trbhz63iT+a5ie40d1Ggo4vjdvk7xOsp4fI
eLKkRGOJ1Gh+FLGI05S+cLx9lBfOoc7Ymbg60q41+mFLHW1luPmivQ4nnx18mcSSz3anRivLDRXd
2yduUf4USlPui8YWxzCJypVsfH4Xvg6FqqoLOovywrwRpNVWgWu3CXwjza1dHuioj+lNupLkzIO3
3BCgJammAFNB+Uj+ijdJh1X2iMMh1o1vFTZRgZnbezME4qFrWXqwFV4audfjKDxgBn//oN9+HyNT
DgOJy+OY/Xk9Msj7zquRCdujyjd+7Pl/gCp9d/z/jTLb+DoKXW3ZNowypBpqA5p9CG2QD/dHmV8I
r7PI7EkbWhrpr0IIb2YRPRqjyIzK21OlluSP3twGeTgeXKtp96JB+uD+eEtzRzkKdQ5sQajCz7Yh
SV1ZmUD49/XkRAcxwZDS+2RNv2HpqyRD+lU4Ehz4bBTVV4uqSQN3X02ufYqpxoWbSs+c/ZQb4962
S5i37/wuTBhQNZE5qUTfz7tEqjP57dBo8WHq3PypscfyCWvhaHd/lJtDDCoYcA7yH4Qqtrz88zer
FWAk3xgx4Nxy0sutanOHDlUW7d2xzFaGuuk6SgQy4ZbbDNosr7bZ/lPsQlEwEYwPdVBGXxOgikfL
a/HTSRHM+Gmi/fNM/Bd7o3ZxRGpyy780dm3/CdK6BR1JWdhc2avzy07+InJCWq7MMU3m2dcXUwL8
wcfPEJ279CE16uxxKMJsh1ItPW570h5H+o8rwWxpyt8OKrfamymPcX2oCijRByrt1aHRKn/no0q1
7SI4xO9fXYrQEmxAJkHycj2Uha7ShLVofDDDXJATQsSCJ9yM2alzo6z4D6OB2nnFpMFZnNfBWj9u
sT9LgCLVAungSueobMmnavuAVEe5VqK5OZIS0E56JFvn4Nrnz+8OCNTYpFl8KBFl+KjyitmqE9Sh
KA3zQxo5/cpmWVo3LEr4MkpCXLEyEL1Zt8CK/M7UuQVGs9QpnfbD3hBOtisDsrL763ZzE1HhQleD
f+QTH/zq9VB6aOpB5nX+3kSD2P2KNpeZnqw4zKsHTNgcY4tjqo+EGakjQMSuRAlyJfosfKxtAhjh
ypWSEHPeqao1yIZHrbLX/d76x69snKaG1CiesYfJ85XIsLCSNhKxlIehHIL2MK4/Vw2mnntJJZOI
88FG7kIAAWycIgQrSIXc4yFVTcV7b3sEq3iiAb/lcJDWy9jwZjnRWW4ofNfJYcRgbItWXbMrer09
TIitP7Nn210TVOF2ios1P8X56vIa/d8p4UFK73HeJm98G+TqZLTnFLDJdJQoF6REjPojQvbduIOH
U3sIA6XVOYpDCjr399Z8ZeVbWKrxSrNdNGTmNh3S+8DxoS6d1dR1qy2kmPI3KCtj37Xammil3Kdv
i3SvY1EhhDXOwxsi1PUcC+HVcYqSMjq/nR7uqy41cT31xxJXB6E3O6+Mo+iTawf9Q4NShvOBlMEL
VtKeeZDnR4CxoJFAAKR+Os9TjVBBvNuLkBJXnfzke3rw4kWj+ykqau9lGpTmgDT9msvQfEszEjQk
qqNyc7mUKa+/vOHXTAhzDuewVIfqT53HXqIePARcm70SaVPzKyOMhM/313ZtVPnnb/a0G6MOQBep
P/dVNMXfNFxYrV0/Uhr4btowVrY8q/sv98e83U90OgFZvIrLg9mbrbGq5Fan18l4zpR6cveZIbpu
B1Y71jauqPs1cMfCJ8LwItt7BT7z2r/+xK5AioBMeTyDCbePndUEX2OTextt+BDfqjESaynS7f4B
KYl9D0Ud/MqBpF6PqCCTWrohpgbaRKTYWFqD80pZN9qDGqiKfeq4Dj42uu2tNM1uWhDsIRIyXINe
jchofFwPDJ6jsnwx9ucm0JSvbuW3GFqmwtF21ZQ9627pnLQOjNizX/t2dEDPUvvqK5aTPERm0KxR
ZG6jllSbktrl0KqYjNkbxUMKI8+6cDiXURv8BVg7eIxz9U+LJNJnDpVzoSMTfeK6KlcC1m0QkSkj
DVkOE8iQuY/JFLVpXSplf/aHbDjowgh2AZIw3wqr0T5kYRi99B1VL9Of6gvS7Wm1Mv7ih9PpoNkg
kZve7KLwu06rLIdloK7VAVmwvYqyfofZZtBV9rTF8CL5Vhpl8sce6/zb/dO1sPkgryFyQ4YO+m+u
oRpSymv9gY9PwknZA46Lnypv0J1NO3bNrreaGmKCWq087RdHhfkl+3vQbOeZ+kAngH4S7gthHor9
aDrj2QEssdPVuKhQjm6yIzFzDZN809Nhw9NLlH03BIYoL81OWqypodXA7Di7PniC0RvUnVVGAn1f
O/SeU3/AlCAf8ACMrYsiMz8NaPzxP0y4dK7BWY5512erTd+FqElf/qyEfvcL1eWfYaiG+HlWqfLJ
D0X5qVFC73B/UJk6Xt+TfDgqVfIdIlGBs0HVUTST1rgDF35lHxX4DAXKq6H/z/1hlpaVtBINUtqo
TO9sflENlU0x3FE0XO6JXs4Yb1xVUYstysZOsDXqWLuMcB6Ld6bOcmEpJ7oyntHNmB9hc8TfPRYp
u9gpigNesP5zX1ZfsjrNVnbu0mFlHHREyNTBOciZfnMD8kRUW73uhrNEd32py3H8quexe1KCRO8P
jjO2l0CvPN5egFBXAvbCTchdD1FCGmvApJ6toj/BuaFmO5512sUbDlB/1rsorx6NSdPW+M4LUZHq
LAHBoGAKqmt21aPK4E4Bzjpnrep03iCFsQvNRn/gid0eO5H+g4S58a89RF9MIyp+v3sjvRbBaXoC
y0EY6HqWbR7xU6c50xnnlNE/kFO2mboROGkF22FsvfBD1olW3Tm9mN7rW8JeQkEUAACq0hK6O7sV
WyOqIzcepjPaA+1nbfSyYstjJe6O5jSKs9u4FBiqCDas2igAviPRZWuKCDfkwtcfQbIkn9ZQr+az
32Kz3CeVwlJ7LnbJauZZyi4wrK5+ynQxZdteGXFnRaFHd7JtMDmB+pBNWlTsqELYOtpoEV7LpmyP
/1SzRGB9JpJ81+q9o3Yr99dCcIGMSTMRQjG4pnkaMZWuBw1bH84IC44/XNM3t45aRmsqgguJmXTZ
IBfk8JEMzvZEhwCFhcL/eKa+EGGjNuGVbRqt1258O42y42C1a+IFC2fApcdGYgYelmrALCVp4qCI
In2czoiG6bBFKoS8pggQOxK9+cXUHTvZDJpbuadKNcKPUVFa5u7+SViINyCmcVR6tS+ldHx9EswU
+6LGitRz3jtasxnBGVtPXgPwd6tGVvEcBY0Zbt3cTXai42CsBNalHFEGVNJhKabCI+t6fJAdIvFF
pp5dI+iPYZS2PxBzQI4PBb5hL+wcFo0VjbV/cvuuFYcebtW4ATujwoKNx5X3x9KCOBADCb28f3gX
XP8a7rwh19JQPUcgcrZ15ZmPdTGGG63Q0/1gY+k96ApkdXyiL75RBivX6ML9huA8xUWK6LL8PBs+
7B3USH0Nq8/RcH6n7eR8oLcTPiIDpOVbcuQw39mjRPLc3wRLW59k4X9K1LelWlfRwyCuOu1sF0bv
i02eTUn7seKurQ/S6R1RUh0LTP/f+8Mu7T3EZ4j/nGruutmJGww1E7rCqQqV2NhpmG58dkcVc2TM
W3aAKqJ9NdAfNJIhWUH+LGVqNM+kPAsYZsBRs21nqSkT29fTuaMAJbatGrei5mUPG/VL4sVttIk6
yC5/NW3aS2+O3NliIqlrm9TwtXfDm+UBpJVH00a6gICIud52ZmYG8OcLroSsgqETg3EufTSzRrXo
d2NfoXyLXMKx703voY2qdOfnprqpkfVb2QhLxxErUjqZPIThc89pbXT2UcG0+CW4q5W/xtYufsFw
ULZ1HYiTGAcDdyk7VzZuW1EHn8SYP3oNhRCtR7lyJe4vnAbagTyV0c9xZD/melZCrq/I7XXWKB2b
k0Vtbe/qvGF3itEVH/VYzaF0ZeGaeNnCrkTgWmoF0ciV+dD1sCgQ5xn98fE8ekqtbrUKF4JtTG0G
RRvbRS90m9XQJVx/KNC21qj7rXz3QhpGFVEiZqg6gYOY/QBDoULdjrzXw1E1Ec3BLRUxs+yHmzra
+7NNiYuiYS1tjunVX3+rmeP7jvQZFxB0wfNYR8PZ5UQWm56A96TXEKU29RjF6UuBPVJ5vH/+F08h
qACOoQS2IB9wPbyS4XuPsDYrjKHDtjNH66OmoT+Grm4hHgclL3dQ8YuLlZo8kgeq4xurzP21B/LS
hEveFi82gP0g8q5/RqLmpWbVctObGhj+bBS7oIBNn+H9ufLJC7kMxRi6wDS4QQbP1aYNcG64Gjvq
meeS/lLaSb3Hv097uT+xC9fY1SizkxOUFcCKhlEaO9G+N0Pi/8jQyTtoldvsfa11PzuZnzw4dlnt
DCA/3+8PPz+4gIfYovyFcNO4zea4StI4YQ3uNJ7jyveeXCcpf8TlEH1Xx1QgGlXoXrZpa4Tx7g87
/2rgs8AJ6W3wMDBBEMyaRSldmwrnJudshOkUbQOwNt4GZaLxGKdN0e5GWxSUSovyc9m42DNiXOmt
kX/mW0n+Bpk7gsjjPXwTszytr70x1pwzopCdu5NdT3OnVRE4jSSunXglVNzONP1IdB1hQtNtZdjZ
zvWwGy+Rv8ChZky+pmlUblNcAs725PUvI7yxvSNcbSVnm2cL8htldZi5lloY87gcuG1UmFnm4g2K
d5RXuKO1aZrG+ZybgBAnqKL1/v7KLnwm8HtJ9pStqxsd1bKoWbqwcM+jP8ZbtW3al3BQsT9GP0Ps
KqXOP2ten60p8S8OS1gCjA+fi4zwenbj1sLxDmejcxDp1oNmtBB1RWd6L23Y6jsENxz0iJ1hLRzN
YwTzK+FSsrFLi4fL73pY9B9ttRMee6iw23iDQZjn7VLbBIp3f1oXNisDUeBHpBOA9vwlaiL/2QRB
4p5ThxJKFnvtofQt/SGFfvD9PwwFvEGqccK+mXuQ1HlpCq+P3LM1teFTXVk6Qlplse115MXfPxT3
2augCKXn+fVZwwN0ojL0zkVrlU+aiqYlQCbre985awDyhZPAt8gOrkQ40KK5XiledN6kwNY8t0rQ
XaoJYw46Mf6594PwuS4G7+H+py3tDOCRAF6pDyNIIzfsm+LQoOVZFDmVdo5E3Pyomyn+7evYQN4f
ZWnbA4SkbUsJCfmM2e2B5SVAEbK6s+vg9rcdUxTvN5XTWA+IWKj+0bD87NgZwl0DWCwEcNymqAeB
GHkttF1/nuPXXaC3sXEu9EabNtAzxkcTHNGpthTUgoEQ6sfUVscPLURgZetbabgWUOfJnzx79Nu4
PwAUMwWzhAjdQCfyAls/921p1pvJdHKU0PPkUKVD125dOynIEiKBsbCe0CF6/8yjZ4QVBtVbniez
gNMTDkoTOb+zE9awEIaiOmG5ku+FElafR6G4mxqe4e7+oEubSkZW+dEQgOfnBfSMQkEq1M6G0aQ7
QePtb9Hk5V/3R7nJ9ZhZEMUUh9EK0WhGzaKamuVuiAevfs6wAnzMaLPs7aYGr600+p4uuQM4TSk+
lgEc76RBV3RXC8/9dv9XLGxtuBZIFACTIwzM8TK6lbn6lHraebDMzgz2sHNrc1vFsJy36WAMMYrp
dKAClLm7jDOycnMu7C4IyFR2aV+jlzV/XQmjQ6KtVs1z2wfBk0hd7UuQN0jT5W3SbMdpSP8Y2G7v
XBQtVzL9hVBFTUGW50FFyIW4PlvcJ3k9xqV5FsKo85No89ba1rHu/TDqwSrCfYk+uL6mUrJwwyAK
wZqDbmFYd5aS+UHpqb3emOcBmunet6b6E7IsLpByY82jbCF48I7hLQM31pbl8+sPdKYkKPqi0M+K
EWX5oan03t51VVCYeAQAY8W7nQeFdelNJROfS3imD1lfeGtymQunCbYVi8tUs9DzeU5dpKcLPMZg
XnqJt2mEmeyRJzOnla20sJ5wtFhJSFUY+MyPkzv2ulubwjg3wgv+zSlIVZvJKut9ULs4SYVdvdIc
WDg6pCJUKyEgkA/NY9PkTsRBPTPOXa9Ov5I+ppFXTy+iK9wj+OD+wxR56Uo5bukjOS/IcFIkukUs
mXrXwjkMjXNSQ9elAGiCGALVqlmtuedhvAbjXhyPFi07iAc49Y/rPRSZCdlrVxlnEZli5/j4Fwu1
yralkSZHEpj24X44WogHFDdQlJPyqqgIyd/z5j6PuQmidirwesTENs83jRZ4w19hOLrtHk6rNgQn
v/Zo1/pFEirDoUd+fA2muRCYKdmDkPJQGJW2KLOkoomdvAibxD67pekWxVZLtbD42qetQ4pRCayD
rSjqOn3feFEWfQH6MbbI7SH9gXeyP8Rr6e/tpPBswkaRqjglYRS8ricFRUknHvPSPmeUx5N9kNft
Y4wB4TYwzPglduLmxa1j75trZP/h+mdsANq0hKiIAHmfjd1O0AzZXOc+mbphy12CtF7Q5rGDbFpe
dB96txHdlvIbxtI1aPU/9zfEbbxks0uXCglqdRCwvx5/0ptcE4pvnmFO5+ZmytL+2KWTHW1K1UhW
Lv7biCkHw0pVQllBRMgf82b3NZHOTWhm1tnJxLh3ozA7xGXonIy+/kwC4n/zLMiamRFmx6ntomwl
gi0OzxxT7kTXgFLb9fCiFYUVtLVUZ6rHD2DKlE2JAuCnPtTGHSR2RPlbGgG73kkK3MURqdNX0q3F
2UanQ84CkXreWPKwhnCcyeE6xmf5C8ZAn2q9zx/EMKwd9KWRLAYBsEfb0p73Faopj0o7dM2zUoan
JLD934Ew1YPZDeHKPb90enhmwTukdsnKzkIY1y1Sk0ZlATbx6uIZBYvMQa40FOnwnIZt0Ic72I/e
DxCZanCeBmwE37+FSTJ4T6IQAmhovqxGHCVWaVvneOqNc5XUwyc1LFscnZw1fd/bu1Z268Bk0zOR
1jLyz99s4HiMDaQMPeuM14BdbnMSerEPbCP7fv+Tbq8Fk5nk3cj9J5dwfioVsynMonTOvJfDg+YO
L13tI4ge+/hJ5/60Vsha2i3SxOS1AECxZXYwg4K7sGwZzze7cdjUtTS1bPosO9ldVqxsGLkeb6Eb
QIKgqcpGCA7xBLfZi0cpsZPkmeOcafHZ3/Bu7KuzN9lt+s/oDmb1S++NpNtUfpObD++fVgKM7sI3
lC5Ys53iNm1vqbFvnyuVfvfGtRR3W+SWtVXSJIo3Wh7//R8GpKTO+ZOKkPN2a2WUupsHrn1GULdo
Tm6CBQbKeUlw6arU6/cQntZqZUuzCzSG7UPaDSBptpRd2blGNyo2GX9RPpdd1p1Cp7QvVtEmp0kE
ar1NXJG9/xkL2AsmMLqhZBXQ269PBnEzhirJDnIqE3QBuEYerFWcfIhEgVSG1YzjvveV6fPQqmvM
9oXTohFRiakoSpBIzXJ+PdcVQ4TCPWe+0m7DKVH2Ig3p3JaqvwULn61so4XTAgECKUIPmVEOzSzi
tbqa15rKeBR1rQcgdu6Hrs3Tnz3GBivSTkufBlRf0o2Z2ZvqrjPwiDXLkcqcXRh7tUvUPZAZczsl
Wgc/yFmjBi2OR+WR9EzaV82Rv1GX+LbjU4DMmq58GHrF+zjZafH3pI71xzTu1oDdS1NJLRm5aSQl
2bPy97wJqMLpYP1i/QJEMst2NY6Un3rMBr8OxqisAfRvWo2kd9xR3P3Q8SUJd7ZHoyxFCtELvLPf
ldahSYXyJXWjaV9n5XjAQLfamooRE2WdsdtpCTUp2v6W9p2irLHytrm9NPkpsuPH9uHSnENDbUGO
TR/E47pSBBYPUfg9Gy2tg8TWJA+2NhrfTLMM8kPlx9mv+0Hphr4v54F2kCz0SpTo/xF2Jctx48r2
ixjBedhyqEmDZcmWZW8YHjGQIAEQIAh8/T11Vy/u5m06OqLdVolFIDNPniH7nyqW6prAaWJrHuaQ
xhDJLsvd0rHZfm4x28H/yMV+zRvYk0RIerNtgfhQrMEahPX0Pt/rb/cwnLsbzv93juGTfz+q/6c2
pDF6YFyX/z1bd1/5/zlaREk5wRBjH9YkBbtnLaYp6wCPGdPRicAdohRjPPc7MhM/6wKDfms0Qt5a
Z9doO++R00tfRI39WuEBZIOl4AF0TWYxV2XzWui+THR+G6dsLIZ7REvWHUc+fqORAcoF5YgP7/c9
zyWRcxR1rhh55juOxvUwHedNafNO5OmcwLtitGBTwdxSJDx0cLBh47MVArxPumdwf4AN8rEkT0vU
OKREa1I10SXniMX23Siy6nBdPUeeIOu71tr93df780Xo7O6ish2NcO5LjiwohlxrmB6daEA9+w5U
YfVw6VkXds1kHjUfhaNVfRmRQiJ9u+H2T/a2Ufu4nWEGRzWkmIE04iYRrmjbiiMq+VrGMifdttdj
8lLUCnTVSdpddpSRo4QZBkRV8gOJYHg4YUJgrGWxn22b5LB3unqdQnjV+Fqz80acEo++lnv+iRJ4
mD140G3ZOc23ue6aKRUVsiH8Ii6wDo3n6wK56PEVrIxDdAtsD8chbXyZf2yT9tMFJsLjMmR2LHxr
CCa1U6S3sR6MyBLRYfNDVK9Lkm6fnU3S8GcElpQ9wZs8OZ6g4Z0da5sCrhvPEfznEdYI54D5xZYl
DX+KSE/sVHPO6JOB2WF0OhCvbD5XZIEF4YRko7WHDv8uhUoEFAAPYKXt5LiCuxqaTs/zUX+YlazH
X2y0j6S8m91O5jaXRmy/w4itsuydcfDiHRzE0nkHJ/UGhyrJgprntqYLoXD4zlRm0w6BDDGpW7ZC
cPU1tWbEOgeV0axPzezl2BOKic+0CKIkEW+biOb1YyhhRTdE62HcJYXiB38szGxFMhaWQSVlT2Mw
lX5iEfRjcydLn81Jz9SShMuBVdac4JfAkX8miELEKN0YSNNphz6BqW+QgSlxS46QRycg5VbNQzNH
e35GfFjqoFDOOD1YB4S1Nq5NvHLUQeAbwIjrkTU+IYBr2UZZ3pamghI4YD+yXuEJvjUviWQZL7vE
JjN7htMa2f6QMUysO2LOt2SgpbDb1rmwge+TNwrx5WUEH0HRNs7hEcNqLqPMdclKsarrbRGSZSj4
3VNxiUAnbQ8bNdXPSECxB15hsj7p3fO1HZPJNO1dKyTeJwR+2MFIucmnBiMusG2h5fQOOAaWeUSM
Rp6Cwl4v7bKUlulzhe1m6Md9y9NHW5SquPq6whTVzyu4I+fUj0L9GAX2A7dFlHV4c/OuDtrBedkm
LXdhIn/go4W8LkBHI2vQynIVB0SwR3G5naGdX0B4iqo1WtsQQjzimqotkRceq8peoeviMKSIt9S/
bIXfEJKkCBmbh0OTIrRi5VX+Z1rTjSB2nrudtyxrojuXdK/i8c+Yi8j/zJDfq98TQg9505Oh0yth
RMV3HQ2JfiDUIssBuSP1vFVNyJuXUcc2vlHIIcMDj8otTa8UvuWjbLcVe4M+JTDMn06iKEGVULMU
5Q+aqYj8ZnbXBchB2FoONLXcnicpY3VK7Z6SG75cLX9L+ETop/IoIjDrynyKcRaQBEXdL0uWKZyg
66r53Ca22PcLcXCTQIWpTfIb0H5MSKvh5OJfo1HjD2U1G6eLTn1ZnSYAdeST3JTdnxOqov0ay00c
73hBqrKDgl/ZrtT5Js97mRzqQtM9phdvZDLfEAt47L/8WlU8PGhDsHUq9znhV5jnuPGBIdV+xyUl
I+yCUqJZ8nMHd2G78lotyNU0MNX5uUjUkq4GD8nMbbnWZg9DRjQ/4OMhEdr8Hpo1L0w3qhyyi5jQ
PP4BTacsbgv13pvTfAiyf6SZhneDq1EUkhMqjrDnRpZIOWkBOkMuTaGWQKKDDJyvHR+dkxeUP6W+
wNVi3T5Akov9OpR23NSPw+P1QbE4tqXCfAPqkvyUJqzw16kG++y5KilgzX0S43jByvdYmo4aUq5X
EVsWXfGzq/ItOO/YV0pwqq/wYa+Oi4xSBn54UayetbAxZY+7KUeDoXSr559FGZXuwWIFgmjR3Ey+
eAf4P8EifZauTHsUAtg8wecVlj+ol/DlOk+q8NYh9xdyw7MF28e8Al7O1x7N+gpYUstClrIFQw2D
SqPAEXzxgLSXYUH4CBw2RSFWhL25lVUvXKKBflJcBDFMex1lpgXTmLBeQC8ddUtUlxsCxWDmAgIn
XEHWC4UPP4qFAu22w3ebwj9DsLy8EMRlwdl5Ann0oVnilQ5T5Ff6vSjXxt+y8tC5G45MIP0XrPW6
+W63PWKvMM9L7VBCcq2zi9bViLCmzUAO1MJQRiIrKcY5XZ6r3NGvNgbT9xHGfmN03sPCGB3A9GWV
bIMtWfg5bU7O/zatYnzCFSB38+KJVuF95TSfeCcxLIfO52JE23jAg909Z3ZDVFUwTeZP8wZDVOSw
gLKq8g518hjfxjzJTkFEyoBZBjfh8wJRYfpMmKfrA9ZmUKf2EGwgcqZJ7k9kBnnyD26l5RjMKuYe
pgRQVPo0aN0idG9WL1xF+Kq8mxcYwOJBIQhGNsW/mU7srdKa7qjcGTxfrN03tGYIKn2YDj/+VmzD
Aj6SaBsGT2G/16VY3X0veF2zZymXejrPW62Xs10m9N4xDCwgUiapOkGVWYiTlSPSJEYlKdxXUVSW
Z6fHosJP03F99usGAyG5m/0Pq60t2rom7Adsz8m7znwMRiOp9uTEhJ2R/0xgdnzMwfEB/A8LS5wJ
kXPNGUqVfDpZXyn7eEyw8LokkQVpUzGU0ZuYF/eGaM/xeFGqjprv4zIlrIXgt3zNgR1HrxGs39xv
JUT5lqzJjhDQYhxffCjwdR7ZDnvROBb2z1TmqG5zLvO3zazZi05CyNtmSRv14OGZ3vu7iucaw56Q
t7I6DO9FYko0wSov0NqlsHBH2pJP1jNuW1JcZLodyOaU2fYmsQBgKAp4TH/1mivdwdQ5+L4uR7gd
r7mkb+OOF7JLqki8sVXJP1Ndm/GcNnb1P4KosvmPD4gX63w1lXibqUxiRL0hvngcqMPS8gcaTNt8
Rubl6t5NuhUGpF2CfIkAz5uli0XExSP6JAkQe5vQzGgUc6THwaCr+ozyxuKbw14y75va57bV+qjj
E8PrGhCeSXj1bwRtC3NZg8nwTEBbkWdkKaNzdki6nUAH2HP7kmpsDx9h1OTcRx5hY9XK1bplKElN
mssE/8gVTVQg5MxtSbKiR4ZJidenyI5qAMW8uuWHL9EtJ7gGH/fdxuyc5CQqGdq7pkRQ7l7Er/M0
H395jDy6vsAn+TJlUWMGlLA8bct63/2nMPqkwQCVo02AuWHwDeuRgwQUpJiVmvrJ7zu9YbMsaM8V
0hdh30UqeVkhDm++o3yKYuCoUtEZe7QjjG2IYx31boWaC2vqWiznKUNM/TNM5DLybap0tQxOxlt2
5i6P187TotAnWM4w97R5bbFMksu2/gRgYuchqiaUOJLhOvuueFjT653+xyAucEdzIYh1WL9l+V6e
1Sg1WD8i83AiFNMxUdi5lcy9YLKoXJ+ZqYbfu1RIfEolVJ8YFJH6NY0P8VpzgmOd8eqGG+Qe8VPo
WpcdnxRSh7lv4K3oGiHxRFODtXd6IJ8kn2dXddDJUXUOUFmZNq/JJL6tEB7ssJTOZOgre1jfT/U6
7q1v4GZ/PQIG+yGFZfrccwkbyy6bCuKRAqir+MPKGUmyywo38RhHCC0WuWCu8of5EgCggkMBcnbj
wOrdEiNsG/GSzOyhGI8qUS/1CA48us0ypzy/pssRP685w7t6xPPa9FmJaQ0z1ghRWJfnR1M8HuD/
lS1DMgjt7Kh3hOju07K39+7HPTGIF8ZnDXIA+a0TmJ73oAmC3motrcwnDIYkdEdmGijKGkK+TFUJ
/h5+pSrqJ9C9ftYgyOPw6Sj78HnGEPOkxhmLmpS67JoQa/RNIta47GjtYavJ4q15KytWfJ3wUX8U
aGbj9kAUjkEiNAK/ISpJ/DzgGMOTb8IvU/+clyrmXWSxb4GeFKkGiKibsmsW5vyzwMAFkGRLGnX1
S6TWs0oQQNLC9sPXvdTrZlp2RKTpxxqJX310+AOx9HLdP9kpAUUooQdYDTMfU/MwrbnHhQCBV8uB
TfLeJ5mmLRL44uJysIlkHYVr8QfQjoadVlabDObsclEdvK+1HHiQ4G9lNa3y9oCN5dIutSj9OY0E
6hyykY7Tti1x2eZIw/vX7Bv5vtA0jlvE1JX/Yt2QX3iuQXSOw0gqa7REilU++qciurMS4rnYKzQd
DY8G2eRkbhFRXnxA/lH8o8cudmTIW+W7stnFj6maoU+RDPdAD8L4ivFH8mW8Bh5bBd0K2MNpNrMC
bE+gKb3JGdr9qiF50mZwSvhVwLZbtUgDLI9WwZ/iS6kxnbQsPUo+HNNcRWDHVfPUOUgEoZh1FqGG
UWS2CJdpZT8vTuimG4FgPEb7AXxmFzbZBpV7ghBodJlRm23eIhA596PtVliS35M87ZJ0DNMJ7dyq
m6qdo4N+wjuOdKlS2SOcdwwhn8qJ3unmI/xQT5DGWxi7jMw8JhWHdvbIbfiAjBeDnxtVADygDg2f
Z5h8fLEpR66Tq/LpN+azFRrfSHt9Oe6H73FXmiddohjb23FvoANu/Ja81FmYYG4QN/tLlOeT7Zn3
pe0WUKUeHbxkniCZmDGt4oZ0uH03+S/deBkPo7Yz7PlMtJ6NwCXdgynFt66a5hjV8hgpaWeCubiN
jgZb09AsCBfY4If/L2ILYm+TDSYoHd6yWXf7tJrXHJ8sGcDzInQwsT9CT5mHId4E1KJqkSglvsgl
PWBMeEiUB7qho+9JyZLfIovhHGvXJOE9B+iIz0I4Uj/gabi+WAT1sW4pI/pzTc0yQZQ7xVGLiRZM
98LODmFtmD1OAdPJE2hWQEBrxwtMdAfUDgOsp8odd8YEuUhdmfKbWzFlmxqCKQy+pXnHjnwp2qwI
WYrrOWQHnO5icCsdBy1wPDYYjTWbuceHbTU6nDpQDAVJxu2IZ3xv4dIDeSH9aso/iFKBwFSknnXp
VKm/0nmcmzh5n+hW30fb4pdkPPlxTLXrGw3RVhePC3+2O9AW3CZj/UURr9lJZyUqLgXbR7VIaS0B
gqwh+zC4NWfIKApEYAqABxccsyWDLlolot3cdmTIUlF51S9p8AR/txMDrJUkNPoZfOZakJYQupog
SWbG00GdaLcjSUYI2AR8dOvFl2hCkYBV3Mn0pWtHNe1QkZJkV20leUpg/7cK0SdLHT+XbDMxqnOc
IqzMqyZFui1v/uTZilBZiovvg8EZl7XliHi8ttL7+hkNkEHSWiaQoOzLFRLNFO2A+wzi4ghygMfH
Uji5qstMNi+9MD5C1yOlcl3F5iP/VI5g8+KJJOkJ2nxAXImIi7Ev2MJ+oWVIobpRNvrj1m0qhmPW
5duCqiy61VKJATuu6b+Ym9UMwJ/8D5Eix64XFmNbayhUaV1AGNn2BtIyEZ9QXo7teY0zdav2kr0x
jky+dqUJEjJRpZdTqEHxvSG3ER9ysVWyYrNgRzkQJE/+C5UzvOOHnAt09xm2jnCT3y8T0MSqmxAE
PyHEuinHFu8WMu0EEAl6ApVtXk85gCd/AoCIqWUt57iVagso7Os+UpTMaDIdKaDAHdBdaP4wA2Nm
Q4xtSvMl3sMIYLN0MyZFwT+8i1g9KLhVYuiXRkxDamP+uWRRHl9TnBjXQda62N9zFIMVvc46t4+J
Arx/HS30B5eRBT5fGzQDsh/RFr3JLHDgLvBYAsFiSRUQYYzJplN+qzCkyzR/8tikJ+2xwKEBPGvE
zJ3JsZW+97ul+COmyskVzcgRd7WIwtHGGfwtOixLsWdKFs/pRR7wd+tqVpgYX0yO/zpbt8vTnDkv
nqIoLKbf0TwQ9AiCx5eYgwDItCyn8xobzrECAd+ou4sQmw4jOTIXsFyn21kou2D+arQrPqqCV/up
2gAIdQiN5qIFHmrMb0Q8FlgmRBg+O07qSvQLgtmQHRyQ3FnjBYjX5I4H/7drsuFLwFAzfa5D6t5T
dHqyk7LEj1qModsT5UDWzwux0ZsBxJu2SgvNsH3a12rt9hAlEGKtY/kvTyUK3ALvFtEq1mAGXizc
29sEtJ5ocBiLji6kW3qVjVHqvIBy8U7AtxTdTiDGVohzC6exsPpdT80EQSjeNN7PGPgEnEOwzBlQ
6YEZZutGqyGvRPVJRBUAm4I6E8PKfMZth+teDlXDoqnDWsG/Iie8/ohJVPNbTYJNXlKlBPqbdKVk
gKx40y2qisqe7rCt6lPmQ7hWIGO9Mug1tt5tiKkZJoFDeUrCPpYdjrR1SPTG8HuFAGV8UbEharCy
SF5RcxuCNMl4+dicLVQb7qYrDyy2RT4AXsXs07gse50Bl7JWJkv0a6oWtbTg5RYjlM9WAo9gyC7E
CEfTrINDvbrmHPr4juTC/sN3H/21FsLtdkI/8A9ulZhulpWHuY11fmAPoQi7uz5hiXBq+Ez4YOCQ
SAaOqJ26m6tt/r1mQW6DhF8J6m/w+/NqiuxXfp982i1gfjhjGhAES+J5vS01hu3e1zQdeyd3+52J
tfxZYhf4b0zY+pM0Efz8xjHSSRsjp+AYUFzQVfFNAA3bBOxUHqdC+EHIfVv7CYAAfmeMda0sJv9p
3jctOsN98RnfbeVxmPPlPVfVOsGvhN59aelevAtMO0lXy2BztK9lZTt8NrGeCLpsAIeIOkaIJyw2
kMiQB3oMFjf00/1UfoV91ai7GkozMYzYZYQTArzTN3VUd4+Dwn3V9cGOnk2w4r749LBv4LAstM+1
CS9qQ4Ub6mW14YEBFfYD5ix8XQz2C00n9ghrIEShLgSPfc95V8LHQHdmVJnrJDCSZdDI2DZtY8Ei
a4tjppjV6ingOdOlZF0webibVIPqJdD7Ijrb8UYBK9hY1Vda1T2fd1jmlLBPPAFMSMkpj7fjd4Ka
Xg7EC3LdYfI1IcoS2xEs5TY42riRAv7g+UpPNl/wBBe4zq7tqhh9s2sJUB3v7vKxJseBXsmVbuoE
LBplaxBe/xIUU6pXacS/Ys0esw4b7vB33DEZ9WSeddHJidVvx6pUdVawL//RIBTj5iJt7CPByHRl
Bd1KtPeJ+8oLZ9KOg1VxYLdkFt9DU8Td2SDb/ToFVTWnekRMdldgdRRhtDP0BrDFmRaxSs1N5eCH
t6kO2nV7vNEHEEom3c1lOsp+QqG5YRxWsAqodGZ6sUmhOu1BNumUlvQOuzUrVm4VgE1gqPuKNe5E
LPS0KpCvG2yW1FBg8YR+DJ0Y7ycSmTf00+ve7tmOCDxHJwQa2syGf9lYQx48pWt4wi8e6FNRRNTd
mN8x66eiID9ruChFrd6BQnc5XqmnegUvtbNNun6XvgaEXrNjrFuuZvsRtI/GFmETauwswAl/IhDO
vccH9J0x1nLfR1pGX3MSjz+RSrTBiXqdAFb7gCHRAX9FELNwa3zTGVldlya0eMjQk+4dNo7L16DJ
+O/ADexbTNHTpxwa0qwF8L/a9uDgP3YkTqLv/IimZZgajIAdKNSBD1GTLVjwZetxD/Rd6rkTNrqT
86YU+NMkGzgU7SVexN7tUBAOuQkMrZ6XRdmWVsJbZ21IheC9UNmtR8IItokqQEiAH6sdViNRsSD7
sMFisne6wCwQa+qzW2FVlHS73QARyXxfXqrM3dW2h1F1CxMwgTiGZgEfaRTHR7VLR06+aKK9B2C0
j9eI6CV9jkAcnU+kBNqLcs2qR9hauxQYjmAfiYUDIRrfdBWAC+4Zuuuh/H5KciRZdjCvQqWUe4Kz
USmv0Hf6g33LJF6/U0UpoivWsNC/tapDwMrLMPy1pKIItse+FP+/SF19YZho6pMtKCC0I2GISsrp
TM/RjO3CWctF7s8GStKqRUggUEAsPnbMyRqd7ADVkKo7dLOcYX7DHX0C52t0lzExVqEPSZMv/Kho
OAO8RiO7CeqmvoLzzPGJQQyMkzPfo8LvL/orVE56GfbZ6QRFgtB5xoFXNAIUiMA+B0/z0skzM1s6
INBGmdMqba46b2s5tUAQmvhS5nPxDXcqXs4aQADevtkhgy4rbRGhwKMpgSRd+wc5aQOI0kXGtxEg
K9YarPkA1BN+cHgAmrrpXFwy1aWcon9sMCzP7bg0sMxbAU1/S3FakUur0/L+hdiGt3j18E9Fkukm
+Na8BWQIlh3oboAfd0SqQryVH/ynxw4HXc0CysJAiU+TC0+0D+jqivFnJhpYymbHbEMfVxG9VfDO
+WYoBYMZlhaYE8AsaeaBl85ItPWgW4DjFsM+e9p3hrTsGp0JhLl872BdMIXe2jT/WBQ5YE2jsvoJ
9opo3OPE6UcsMFZyxtYwETdEBIzTU4QAP/IFCjMVXUA0QclPQr5vrZSJ/94wq7AUE7BbeCgU4+Yb
3ogNKdCFmednjs4B4PyYOt4tdblj45eJjA+MygrXfcX2+kTciC1XVGSvCHul6XAcS4Q/PZUshrEz
WdGgw7CjerqT6+CHDABGvOMYUjG1Y+NS/zQvCRdvDjX/fSSp8G8w/8Mjh6FVLQaseNdfuc42ccLH
OigEeXBL/7QZqPm+T0di1NMISrc9u5RuQ72ju7+si0BJlAFJ8m2u8/LHsWYGJtCAuPhlhV96domd
XOK3HPyF0Hsv8m3Y6lLjUobhi8c1aMLnmAnhL+ABYXHUhkTT4rwAuEpatWCj8+glkIc2R8tqPq/i
wD8nQN8BQzlMm4pripV69TFXIKNArdTsx4s8DL7QQ9WpAWDKi/WNbzQSXdgR6fqwc0w0J5lFVfMS
9nKPTqZcdznAA1GsD7SOg24zBPTBOjQs8Y5dc8ZMty65Wx8pm6F4vT8k97A0oSi/OBjNH88J3jCC
XgbbvOItFJtLigG0R634kDMMxmgmA+INpkP634sXqFs7ys5F1+n47oA7QXa0H1iGZbOtq1ZZrfd+
nIj+ZXfs/QYsx6YfAeQgOiBBZ276vfQLtMaGzs97UXpxJZG1HeCgvVMx/YyBWuNOmz6h3ryPZT12
Tan1r9lZjdB1VXywe+R8P0rHfgTo7aLnxOUYdjew/3Fi6p8TbG7fK1d8m+DQAeOwWX4le80QDIuR
PkNi4jr3SGtbzkyT+T0xR16eYjkbQAX0+FEBGG1Qq+bR/pmzZHouYw0wb0IHYttcqRDdbMNqZKHb
nO4t15osrdmL5m+wBrsKKMnZhaiieQbdAsDVOJLqt8pykp9Q/Zv8da28TE8U3drRC04mGCfGU9kW
CNNNL6RIwxlb8+wBeBdwvXwVryloqCfgG/XSRozuv/MU3uQbuBG4b3JuBl1Lvp/csprjlCFJDNm5
AoY/tIA9yICV/zLEBYWhGqRjRV9jKsEmp+LFT75QwAAIu8f1Qogff2GPLX/W3H8CybxZ+gkRVIC8
dYNI9D2FtK7dkJlCW2ikq0ETA3B0Y6O3CKA0+3kDN0h3pYmFOaczalRLbcXiHq9Og1DectIzGkmM
FuYIOwxq6hzDAuIi7Od9dNt1Y1D3Ymhqph9oEMQzWK4xRrBSFxeNdzLDNGYz8DIlmerTPDP6D15b
5T0se62+I6enSTCe1f73SsDy7Nwo2d+K4kspikDNZ2hNqxbUuYli+2aXZ14c1Xza91VnH8rXy18n
jwlgc2yATFeG+m/wvSUYD8IdACqSOHqcRKObDw8KUPbMs2X/oEHbBUijOKLLONuZg5mjkQK2LqCv
tKGIXNULFeH01ybFwlCDSXzOxlCNJxVXTD+paHYlAHda/KX1Gv8BHZZsLSD2OH716Iog3cmY429+
jiGbFPVe/43CiJMzHnwaluXY6LlwFVavGk3YIzhV0w0kqwReJwR0jhzfVYRFxrENpphW+YpXEAOg
FMeUnGITb65jJVd6cGh+VQ9B0mr+GkntDjJOimIT4f5PLgk0TIA0FUC2PsO6ZH/0+lAJfpxqQB1H
gSZnxuuMAhx2hqJHX4rtRBFQhVBlrIabpZvBAZn6sUqQiDA3B1p4HUp8qnLE9DdXMVz9bONzzNqY
OeRdUL0h0plOMuoSnshvyK3GX+9YbuEtogKv292SEeyGJgM6msHkokFzk6MY1BGttlaD5w82mCsn
diM6QdjsIWXxNzL7sj37aEdzlwd4PIKLEjct0inL31lkzdptuT5MHwUC/oyrQVjt/YJo+nb0XNrb
HIJPT/fJAOBXjLeodEDcW1TdfByMR/Vqm6NiAGdkUAPWDqB+NIY34BzllqFxjACkdIstQXnhoBdh
kPYKqww5b1TfypWG8lJB72cQG6eJvyIBLKcDwy9TnPYDQeXY+hQLBS+PF0/04PNnSQ/9DQPNiIE7
ipdXMibFFbXGxH0TrMIkGpY7VG/n6KpFIKKFynrlw8j08uqxx/3FD9885zKTDn2MZv8MWkoAzljB
rh2x2OgD6A57eql8ht4L/LZPPPb73zhi094eYM9lrVCNeOArN1cFoBHuK1h23TvTRLexmNO/GNoF
SIdZKr6slZh4r1WC3du0kTlpp5LEVZfU5vg+U3FcUe/DQwWEHsvNnJK5x+30mYQY/4bViYOcOkrq
fq5nDxNlR/HgqzEGnw258q5osf7wzWDqXN9SPrv3HB7vRbeO4wpfLOdnLMKyfb3BL3TO4acd2QKC
RsVfUuKm/WG3mJfYAgplC0U+nGXTUmRZ6/NEv/t0LU8bFD6gE6TwxTwt6KjvJleMYzSJ1FYBMpnG
uTWhQTOeHkx+LWou/uI+BANkIjN9ieuYDvdSH/raZvX4twYn8FTXIzatPClm0EXUqN9HOGBgG4vG
uD4XzVjM/SQW3AWo5LAYTCkYRDg0c46CdnjUiCPXziJ0AcpYsDGIO+3g6z824UB9AVo9bx28igMb
wPHA3jhCktz8igDK5XsugFB0Lk9Edp3i2cyP1UoEtlqpldL3jKYUSzQQLAfsfsx83vB7gm5qikK0
QJuWBQt8vMZDoSmT/VyqHPuFjGNoOAI8rM8KY8TybBobu+sIsAhbUmXPSnn+uh11PA2GEj6/zeME
LRPHx0XvIPArIloICxBCIMW6GDaaCV8EvCpvSJJB4lYRphz4YgSawuP2H47OYzluHYiiX4Qq5rCd
PCNplCXLG5acmEGABMHw9e/MW7tsSzMk0N333Ns5rdKO+48NZSt5cXTb4SRgFlrpMe+LBNu1a4B7
ev+FtJqt8YjK2ZiqkeOuiY35M9d1nvFDJ02zZ8wPqjvS/PyK4q7wdmjEYbEFJfSdbeNk8XcYzgQx
zCjXuznXGO27Oi0OcRvF900w9b/5VMVfRy1K7TVNqHPyZcwi4RiGEnWKdVf6Ia68fgQxrLrhF3g1
HTvwuPfQxev6NvA6ddsyE/ZuoRaf966snF+kkk/3C1lbxXESTvIyYTQJNl7TjP0pGleq2bA1tbfl
RakaDLvEDG791hKKZcBImWTprKNQ6IhookHI4o81XBjbGM/6rHNVmcqehibIy/MC0RFt48BOLYlV
sT9uRV2G3qEUyuECGN1x3OmVVFxk8yZ1jksUofH1bjNcV6KCNPutsqHjCYXMDzeZE0/IBX2aEtKY
zXN2mrwe5IkNcnQQKqEgqauk8s80QdjYRt72cMtZyQ7UoWT8d1ibyr+S+gkh4nqqdHfOsDJcZRg7
xps8nB1FLS7n4rMoy0T8XGmg8mPHUKzZ8oR21t2gvsjpzAUZ2h2QKvO8GfYo3k1FB40dkEsVH8aY
med2msJoOk1k/bBhtvZWrmwwuZxnWnGddFHrfKdQrX+r0HgNP0I2hEeXJiS+/U3u5mrhdXxFS2Ul
YC+yhL+pc05qSBvnhQWOE4Qy9qdqEwi0lTke2h9VBlz2QOhtXhz8Sc6fdW36cjuVVeQfAnozZBop
eV/GsZ85AtK4ds+D4L4+1iV5ufcBsy9xoP+KzcZDzoqP1FhMMSuGeM4J/4oQOz3Z/s43IysZZMY5
kCQ1H68Q+o9tomg8JqXJAiqQsl45cETQ30czX9621aV9Ni04J3OhsPc3aX9D7AWyrjyE2Vrlj2uD
8L+LRj8YDxF3RPzPi1X8gR02mw8zGmZ8qdJk+OXzXjP/aD0mcipitdXGYWBLRl6bg6usvWy3FE/9
g6uc6q5yh+BQCzs9pKpwCRbgSrh27CF4h5Ecov3aYGeACkwG/2GEfZjom33/WbEUON/2muTRS6an
4C3sdfrYBnqpd2j97bR3bShfMQD67V0O/8GSyLpw0MeSTJzGVDNWiebOc/YxkiM9TVB9LGNu1ve2
6qL6tPIbX7GD1oS4RRAxRxZnq3u8QLAu2uKOuIEilebaxqXLpR7l0Q7Mc8o3wWQCat01pDGO/QGr
uWDxHvHRpFWiJKWZYYoWrMtWV1n+b1zrdDnG+I2WXcXW5d9gscDABbNtg7QRrIcJHzY7V4vsQpit
UXvrz+X7MkQ8azc182VZcvp2RNUbP54XxtkaW5Zfs2Dsu4m4hyFds59NO8T3CNXzMyzK8ue2MxiP
AWNuJjRQriSXFHXb3dsyAHyRkw32YxlWH6NyGcNM3IQ7B+p22SiUnRdAmfH3bEEnaQyq+MmPCptt
ZEE82W2mr+7GfE4uQ9Glbx2S8ZW9Ls3fIR3ppgZiUy6VrsOn0rP2sevd8Yej/JSiI7XTo+aHY9Cv
wuaz0hT1qwnHeWNUH/xtV95UuC1y3uo8bO9avTrUXVjwdiyznx906yAlcpe0YSxnstPbaP3tjgze
lb3R+SZsf5iE7mepGuqaBsnLyyNnq5Ng3t8Gx/tyjPShnqU6rm4s/6q58c8mC6PzMDryfXAH9y4P
BoGMGtAShVIVu7RD6gsH7wGCctzTR0/PsKd/CglWQ2Z5upEVqUSicaksSGWCZGmz9dQU6TfeO+I9
qpv+pPTRiZV5BISL3m8v9LH2kPTEzI89rUF5kn5ujolM7nPFANwLlmBDEC8Cc6ibL0je9Ir2e0jT
5lk2iYe8yV277dLgUNlluMvJeZDOyJbg5G87TqAIcrnrYBQ3/OnMGCua7wc1dG9ZT2jmtlSQONN7
qQTtFUmf49YkynY7ULnoPanBG/ZhPPhbSa/5EBZRDCSuTP8nilYvOtRuEz+sQ6PP0xANOaPfXoPC
Jx3wSGmveNZ5upkZgHsnchwOa2e7cV9U9UKQjXLjbZTU4Q/jreJ5xfz50Se4Qoou7x87IfM/E8A4
pRUJDt9RGzifIw3FT9GL4E2K1n1Eze6enKFpLzoX07Bzito/5NwV925n233KIPoOVZ8qeVy89h/r
IXNAm24uNkmgov0IOYT+7qXXxYQ30siaPXPW5qdbe8uyaVK3ujToxccESBrBjKz0j0guybfh1r94
yKX/0hbiKL666CQamH9kZk2dow+QEvMDiZXyPXcNVXyi9R2jMizrbb6qVy8zzneI9WRPGYB4azXz
unT1vkQfwIqutbcfhz54T3hXTvVkS+QMAl4pyV9z7u0nl6XRvIx97P0q05vrYg5zgL9wuXDmNqiH
nhxg3dPSPSCuxR9gXO09JXLHGw2W/uTWQfPJ5Rwj3WXexREEfgJBLFnHRrnSOc5T0tw5EjQbcEhI
5BW3nX/5gSie5whjTlNW4hrLen5Zq96bN/6gvYNVXvlT2Mz/Kqdezzgu+uVMsSYs3pEgeyU3oP2a
ifKBGnaD8m9fZD7/fp6VjEa09X4yEDAvEfQntMoS8czNXcO/UyGQP4GAswKAGjtPz24bCGaRqadv
xwiBNUuS4xuwE+9b3mGQUbIt91On/QdoSnVn4CPvPACOjYnl+jiTGVZs4fNcsQsnCQmZFBx1DX3k
nlFh95SqekHRZ4L4nuVD+VwjesOWOmJm3Jx3+c9xyeSI1wqEyKyi+1OMQ74bInJCNpEJU5qGkKWn
G7cqFjZLEyv+kFJGXlcsF4Yxr13/ape5CeIKHKIfJOs7m0y6cedqr7flLmqIHbgAhw7221ln1PDN
uHqFPlGOuMGzb5zSu9CHMSNaUyHGv12rJ2fDdM358As9RBDjAH1fmYWDP9U6n9rffaFk9cj55fv3
dbO0Dq1ekvV7OpY13CajqN+AIMMGLKWWbruHMJmqnR4atdJGycglf2hVfV5s51XWYcevNdXeBadH
vZzpMgwI322bJnafuUsm7oSgg6anzxTsEu710ph3ERWQdlu0+3I9lLHO4ieTZIn3kLdw0fswzJMz
dpj1D4nWZbstlnYsTgVdQPckW8qFA0TQPDuHonfbZL12ItKxOgx0GFV+HGKmdOUm0VZZLHipWspX
rUFyLTeeWZMviegQ0RwhwGNr8NWyYFUIgZWHo99DcpS45lZ2f3YLesMeOjYBXTBrpnEJC/AJ577p
IBfZFYcMQ0fbOZU3KMBuBCW9ncHr5nznT1HhXiXqUnLy2sFkfJIIOPo3B5vHAHVatWvN2ctYsvHZ
DqsVR/Cz0oybxALw+hTt2ciiKycZkmVgeRh9snOIk3LK30a2wfsvyUjM5BUUph+ZYwy+U7POE9/A
e+Q2ozxb7HUxQgi19iUAE0hpY+dp2ga5lxFW3gBj7ktIv/q+CGKT7fi9y8FBOfOS+QffRQF7H03z
94jB1nlbek7Hn0PstDM9wVIx7tvkQ946X2RXeyTNrFSr9XM0Gre/KlRc74x1uvOOJGb04PFBjyDD
M1Ar3FBz05bXSKHjAUIOjr8PkGviY9Nl0vyLIlkPqDNgx69YGTL52fmji/Y8eR5TEX/W1Ki2VG55
nVtcrwzL2QrjbUvcR9lxnaMZZY3GjOvCd4Sh2G0hTnd5QrzRnQOtka2YPBK/PAjPL/0fhSlj8YDK
ufD19oMYlmuGrJW8YWfBVeDIoiPfdu3S6qmBF2bdOSk/2alanTjbEAW/rOd2wZX3OKTlkKHwxz49
xSr4T4sNn1aSn0QyLjPUkzMY4+2sr0CRGTd2YfXIAg5O4TVx4ChkpEIGPywd6/tHUVjmH5tc6DpP
CcA3VRge+Q3T+OQ6cQ2fjBV5bM5410ck47hHP99EU5fnJDnRNoc/nCYZ3e+gYjPxvp4MTpU9VmKV
oXNigbplBWV9Oh67nMpnr/gRPXfXGFauH/2FtZj+mQM9obQey54BkfSU7/9UjuAZiYdaeGJ74+Sp
eAWOLW0Jy8ooWnHXhPN9ZhnXbrC2im6X8X3GI8jfbQKy9YVUQBjM4TP3o3I6Xz+FYELVY+YmiOGa
yUT/b4zDUF4oNuMej1IBsA0UFFT5xTWpa48oFEZ8Q5pk/b9ed+Fwlh5T2j1ob5Hx0OaLPo7xOLX3
RCuIlBE729RPRs/S3gmZZdnOjaFAt+kU+MFPvKZBtSf0fpqeKiAmcRgYA+JklfiuN0ucMBfDfoxs
XUg6cUaAuV73IvdUxFPqEbOzc+pi8nZu1fDwHxLG3PknhaLREtFbzL5zCVNdjtOBO8VDNejLuBR3
7Ka1CccA2xtQs2ti1bkzIgnVTqUzTw0NnRz7uyCwqUJpHUwV7HQciMUwIjGL+ypmNAekJTrx12jF
HQJx6/r2gQfWFCfug2h6n+aWJWvYGfjzmyYMTDD3uL3uJtgge2ORl2rLyy7lP0yApjrkneuHHHN4
WTui6MIqOi6azPddnikVh6csJLj2tdPd/5rCXKgLgmvgrzghHMb++4RRsH40cVVVP5Vb5byrbiYd
XNCx4/VzQDTjvArnSAyLXRBHMRe1/bHhI1nUR2QY0n85OFa8hcks7/1Tl4RDE717mY+heVOwSiHa
ueWYlLRRuW6Si1S5/Gc5StKtaGyVHsLcWAN+rVZnPWazX0/3ZJJjgF1po+xTvHRc3iVBNM/xZF26
IL9u5+3UkOPDmzH43vCrI2rdxaMYoixEh7Jj7cfjmHZ93W4Zg4rqPg5rEXzFa8f6TvYSjfIgVcj6
hY3iQywc/OkY7846CtLsvo0jl0FEwxa84CKS3jZ7nwOTkxaYMb1bmPp3Z3iFEdVae7J70J6q60vM
FYuCM6FwdBvYgSnlYVon9xBJxrGnxp9Zjogrxu/zT1/UrI1nMJkK72TdRfnue285cH8Xsd8Vn7Im
ussHQq3myGwQG9cBhIl1U3JjhzoCCaoMYNDsMsfYh5ahgkfvOA3mMvgp06n9xAImdS+Ni82GUKQ6
HrYDoajls0xQp+WmSeYO0hgdsNksoi/T756UwCFnIi+KsiAtkJDsQ9BXweTtSeiPfPuYhKNcz/iq
lfyFKwKVg9/CF89KMeq8dxMI6mKnRE6T1k7zmL1g1zZsGJgYVWQbHMJQzZ3HOuu7Bjd3jU605mGO
RTQT87GnbP0TrpE2l8BkpE8IG43IJLFO1evqFGn/oxCwBAHnWp2qCyqQEcwhUcW6Hs9HkNHc1HxO
xa5IJjROah0dbec8qesjHbqKgJ7CtvndkBxWPEWkXLT/QCV18c+fbms4N4MhjxysHYJtoUQrHY1d
S4c4N3EO+jvh5W3IDLa0+QfGhqY6j7Cp3WMEhFA8Ny5uq8NaBbE8T0tlqIFWIp+as19SS82bGC8h
xs5kDR10Y/i6bysNlxLZeoaax06Dau2hUUZUOMZNuthjETpu3u0qi0BwwryJEp/dFq3dOWMdyb1u
e/fvIpumfobNDwcLmMq7d2mBuC6Vx3SU+hwT8I9uTJPsN2j6OIlNM4JR7zQoWJzsokzF6pcz19m6
nJY8j8ePUBJgITeFR5LTJiemhFAXhBym94nN65Ds3jChyZq9OYp3us2tPSj0Vv3V9kzY8UQ67vwJ
Z2ElDgvuH/fNh6vhZhJB2fU7GcCcXZW3JEhdi+vkR4c0MBCYQE2CAZJbZwdufw5Wy8QciSrRAl3R
GiTPQ+NVN1oMXdRHRXdm7+x6c18dMwqm8dTF1PgVJWBVi6+V+QY4K+6a9DMYOxIbtswkMzNvxjio
mj/U9Tm0LnmztCohImx2v/gm1sRyMGF9QfcZ/W0FsE3FhXAqn3Koq+UjB/wipEJwXe+6RETBb+4X
zdmIs4xs1axkim0LYgDKja/DTB/KtPT0FbOlKPeJWVTwJ4ud2A7bwGmD6VAR11VRkwAtz/yAedR/
M7Fiz29A1FW1dUXAGGiD3w4H7hI2HnB3XgpSBMYEGUM41pAkN0ir2BudySG8lcu5ehexnSHtw7Gs
2oPpTVz8MxnHGZhoPjfTG6brZDnmHlEEEOpmzkkYp0B0b84x7IwQgrQknqt8+WtZZTY5O9VYaomx
t7wgEfdA/EbQ/VTdQ9jg5a7sDQro47FsT2U3OoAnLNcgo8EMtb+8BYZVdTd9IlJ3mInJdxBxtVQz
RSTurZ+EifT9UYe4z04mnZvO8CQrMb8SLIFsd1DLwDRmCS3WoqOk6il2LEL13OUgJrDiY53kdLl8
1VN4bMMxAqGEXvJ83GTDnEHFd0uOvW7KvCa853Nfl+s4F746BMba9BdOVE6snZMYwzKUvPSWN8XC
2i8QsOBLBe7MLaYgisr7agyZAO5hS8ljCL3RLe5cTwpsXzznVQ80Yhg87Vgz1Kz3pui94ZPyc9Cf
3oQJmzW/XFXTfeMIbJ8UYnG/W0Ys482Z510OyW6hqsJLa2MuUEELZU3y5tQYLJKjFvWYg4xm1cou
qUYSEp6odB4Ouh4W8+r5rZkmiNKpkAGKgwLZPGPyGr3hNOD2qww5RevYPboxb7Zktj+sPMKqJ3rh
FfBeFE8rPfPyswZLEd8h0XLzrzpnx+K542AtV/BSx02/+Vi75bj0ERAUlsm5yndOq8wMY6cT+mjH
Bsv6m8Ay/E0UazbweFPjFDAcBawohb8JjaHr5znUVugNyReBSJEcQbO5vblwI32/klk89HtmjHEn
gRoGG/m7IJyRq08BpXj1zjKFDpwcxCGc/6Rr3i+/mQM45jdqXeS9jPhW43/FWE/eX2fWg603KKFB
4z004NPTsM8caeVRO+XA+z1MqY0TLql8MuHOnTtyJLYxpCeWlsYxZXNsGPITxuDhZD91wrJjKlbN
4n12uXXtHZmm2rzUUiXhtdciky89umr1Q3fwXIdiWlN1dZDgoo0vgoqlO7T25XfIxD87hzDT3CPc
ou7Osve63DpFwDZFF90neF8Z+kcvzkLNSuaJL2//AsL2/WyXxO9v3OTCeq2eKwSVs/Nt0N5lubM2
n2HYhOkLRjZc+/TJtSd3ruJEPqVZFbknzVgr2McdJ9Cd4bnQR9KefPAe5ZAanBQspNgtM07zC/kd
znSLFljpQcJytDOH0qID/wkYZw1OkUvGU3ki72YczbFPUmAZtO5pxb4TLnF5sTxgUbTDORC3Z7Qo
7a0ETweMc8Z8LcW+RbEJDXcuCJnesa6jgPnqwkT0v0iJaZtxO+VIw1T1WlCKqsmVs9itiFf/t2oz
JmQg3wr35YbFj6xV2oBo+uLv5FOOKNZBRtl8hJ2cymuo8duwmXr1i0PeDHl4MsHNrUz4BL3FZZhX
nF2407vxxqRG2K8f+Nacha7YbRUcwJRr74z/WgYHuYrWUHy0K9b/Dtta8kANJt0ni1Vu6feY8B1M
Apys44OpdCQPhZ7HUIGPpE70TaleECSG95eWbGgjuUXXZtclPeg4ii8aiHDmiYZYmrdBAM8+7OAt
c+K6S9wbtrpP56KUNOeyNv6XYEAVPOuaA+tczOgadxIAGGcgd5Yln6R23d0go6RggFjlsrqMyKMV
IUUrhxl70zSDbUJidHFY+Yvpsy2ipT8OZFwNbz3UyO186/w4+mgX2ve/xCUk6n2MZIODK/PmGM+d
RDf9wEXjkF8SAdB+2C71+4MuZdp9wQksdM8U9075e1KOVc/QjoJCDl8irzHIhWefxUJ0MeKZW6w7
GMumfU7a8catuNql/O+TEZukjZpJxJu005mO7ouugajvc1iOw2oqOx4Xwl3KfUDURUgyQw90cV/n
MYO7NJjn9rULApU+qnpFcpzMyO86JVRv7o4VbOP0Yyr4eBW1T8jZe2wr5kyXhoF4vQ/57NN0W895
GhzzOOm/hlsEAMbOdIEfsb47fSejIb7xwpgPlSlk3uQcqafZ+3cfK+x/P7MkKBnIA/span4PsaH6
WMkkmKjYIGZrCvsIjBNYLcM9CCChxFdDmKl5Q48y8h2hGFF0041DMT2AH0zr7T9mbtpNKXYTTxrG
2KWbyqV/dIs+r+P9knYuk+fM+OwGgWHFyGKl4+Nk155ZrtybHUqUMJg6YCy7erD4jNMioCeo6nBo
gYZ92IGKwVZ5zdJAiy0uUNN/z8uwqhOwdldu8zIi9iCh3AEvKvOJBFCWzYxhmGxmBvKoKzpN5v4h
KPwmfZ9Vl4LyBipxgg3HV6HpPzwSejbMxuYQA0yi+ZETrKW7EuNb8r5K/PX4K8uMY21fuhWrk/qw
M5jIOx0LXGVh7sp11zlZkwTX3PWoPM51oFm3HOnOW9QT4M1YhC80Vj7rplmkGgdvVer403nuGxKn
Jz7fAUPwksYMmqrSP5CK53jPTStL8xwujL3fDYkJ7g8nQfk8ZMSTNHcYiAlwtY7tkmwTFWEWEagQ
q+Q6jaZuL3U5dPhC8zJIhvJYLMHE6sPeJ2q/gstdCvDa7rZkFEHcq1pa+1A2lfnZpaPiwyhc9zIl
qSgfscEpWsG+o5TZSZwg8iisQhXeQCTi7NtFeYH6j1xXkE7Qgl4UODvqPqZtxUuQ9ese2ZfxaQK4
Tx8myijo9yQ52fSRoW5bnjhtkKEY+Akv+eoUVe+PpdceY0M+PWB/3IeMxLD+usH7KBbK5c0coaZv
yF9krowOFDv8yLRe1dniOA12FfeUrrZlLhloxmxd8l6aDDzJbGNZ5euXIQCDJDiWQnVACpDeGY+W
H8jR7lMNWAoNWFSutyciCFSudWwyPK1IUQz9IVVSuDMxEnQZLzmEOXkUTXnySmPa4uEWdtPvm35d
wJcG2jD5WDMUcMrzeKvLSgoJnIByN1rTASYBbEZjkl+iydL7XdWU4lEAsw/N+I9OGIvkFqnnhlvJ
qGrm135yCQI7sETdlXd0/Yvzdx10qn129/WFJw5eMNcjG4LGjk90XREedph0s+W5UYXTvhDrkkTT
OV79QDUXrCamuuLKqQ4dzXf9lwE6Eya0Ksg7g/eUCBHPHd/cKRppX5WZfs+4wrgv83V6YS6RxEen
68o/RQ6EulnncPRjxq7OINrNyvHlH8SYrp8BL8WfzBLUxMogQsU2tJT+XR3M/fSP8t59ygNZomKO
ReruwhGPEq4n7T3OAzOqQyOyoj4LRk6HtlkKH3vmPDxb98ZyQCvb+KfLTLUjX2QiSAZcCJpywqVc
vfZEDMprwS1c/7KYOR2XrjwtLEMnb/Cnd87ZOPE3TtRFy0dvFyqMDa2S2xw6RnM3FtUb1+ugMCVi
U1x7u3V7d6DxCeytI0ClYOEyJiAQ2kJDLHkzxnJga1j5w8AVTyBGnA/xMxeP86tpCrBvnD7+ZQrj
ojuCONOYWwLBPJ7Rjo52O9YetvcC41fGsKdET/fbZfV2CHXyr/UkofcxbNQbtI4P3UDuqfdjaBP2
ajQdsNkpHJWuL1UifZe487T19nIYqvG+BF/UzyE70PxPqFsTfOZtMHqPWcIw406wkbS/KyENyIZp
otbrPxlhBuGZVKzmogY9M2+PZJoC3JDrekyzguRcfllRn6smywwkat5F/i/wPNk7274iDu4MiBNX
h8JfMWxFrpOK61A2lml3u9DxbNB5k/WjqMN2eoAeIgli+j8enmDt4imAD9WbpDHpeklbEZkvwW2Z
GMpFhppMVWTB/8HCG3eEcyNly8KdoM+hKVid8wTyrjzXDrNWxoydKUvJEDZt43nPFzenLb4IUAk0
va5p03obBmsN80UIGxNS2NxM2k+fgWkAcpYwv3frQQR3lFGRc5cD4I13Ag9UABxad/X4GYShFhcn
Bc1n/B7OHuhbOtj+5DHED79FqgmBY2NCOJ1NXWM1VWlXP0KazpKKy4/rvRv2FAzUNROnSgLDRbIL
0TE1oHuUck6VLv8yXQ1UctXOgdonjZyjQ8OUOnj1iD7EOVjhalU74BDzTdM8T7uELhwXaTUtr7Oo
KnMYvcknYimHj7x6elq7mzMjemJ7uLX7ps3zaT+gO1ZPUzal/s7hRi+uS7PcHAhT9bPEpHPN4RGx
4bkwz/uoCZcXXQFW3/uCGK67mSMSUavuvUuDgYkSmaKDUfka45N6ZkiHhZOcJsc/ag+7NLQ5E/On
3q+zc8ORhx9pBI1/5O4ph03CQZacbsxLsCFjQrk8CQlusWCMIlxNJJmYR4jZ2v89ESqRYxcN2O8j
wFmXHieX1QOkMQFphSaZOGggSnqCAY0MmYkpql42kgxVv0x7du2ykSB3aPc5GaeAFNpt1TvGEl8h
REp93bn/OE8biCSNc66Vl7yEYA2OuMcKlFemYet+mJc8YKzptb+SefHUsJ0T3X0R4ol7uIzHNrkt
NzQi5SFlgoFFDHergmZUhb2wdbHhS8+8IYWDDGUcEd3eFaI7rYSzLM8kd2ChorcelvelgCsmj0ZW
wfLYdbX/T/t+9xcjqBMe0zDJr35GibmvypGqypH0KLTKtIQw4QP7kLGCleZHCLtqDznF1jnOSyKj
TSYaUifW0udnI0rhNrNuI1MfMoTfF1j4CscW1uF7ggM7LOOA2u6B38N/wd8lv13Xq8tTxZfTHpq+
D5kpkMvIXlmKFHHhH58PlYjX8lWF8/8+LsqxS+awAXZHzgGSL00rLy5zpQixYip++01k32JOuN/C
C5LlvtQm7q+mc/Q7v9EQfOVtPYy/woIREENtU8uTW9q+OxdNjzKqO5Vne/RjQlHydMCM4C444FFF
unqviJiAOy/Kdnz24NiXk2A0TX6J29T5PY+W/MXy4iY6rH2ZvYyMAv2dCqiu92R1QixquNCRcUFY
JDsy0uGpc1aKgLD0g+PI76U2Yb7l4aYqKmkN9d5j/0L9q5YNUVIMtrKhwRUtQ6/ydg6qMmR6CkyJ
zUw3NjqRRZyTupFUlIVYCBQv0rJntVintigxut3Nlhn5T1EGaj57mpyQJ8fJs+WWDcVGVfht1cQk
NWiXAnPVUKybyhlQ4DYpZrtqP9alADsjDC685iiMf5nXifDPSJ7pj35wy+oVHRj8I0ZuvqIPkhSb
rJN3Rivjls+1s4gTU87kD6On5pIKcrqwYgSFwr0ex885vXh1iIaJRBZMny5hy+QBt6QGsPp52/SE
15HOgoMaeBaTxqOPtZUxYKZLEgfqFYWde1V5W4vKr98xjPbHjKH3QolVk6lBNKFyrhlhOdW5S0Oo
4szP1/CiU15/dHg3ecwdK7utmdFXLkwMbUNFpQjns50L26i4aHZ4O40igWCZrh5Ipt12BH+5sFJJ
/DrRjqlDzwPzTxCheosf6Ai8zQBSnUNaZ212LIbEObeq0cE9I0tMlUN9y3qhtSreakY+JP3RLXhb
oleT44LAyHg/bFxs34KdhQ9axvrRYSNys2X/l/wz8eCgyVpWfkdM8dgUgcAu2FLSItxu3FK6ERMR
o8yulnHN4mKbDvGJSgBh1E61A2eGfMQyq2ntXzgNIHjXshjmHQFGK4AlyrOfHhej16uM2UFtsilo
jtFNEY8QbeJjNKuBnNYUQ0B517GjK/APki+qPiGD5DTJ9FruXoshjPtLohi7uB+uEqHRexyFBSwA
9pL25zRGbnVfD3h2j1RtrWHjapT9WVDY7rLRTdTRTBUZdz5ugx8FMDhCKT3zR0SYB60f5RNLMSLu
CXGavd6Yb9vgnzlSaa5yl1chRyFjeXzgeR15vGLUzsFdTnqhs18ZdC3f5J8g6v9CgJT4p52sLRpi
BlXmsAcVL26SA0no5M7hb8btG8qb4qaJNUcGaAgnePnsjkuLnOkWpZsDEHVFNi8L8HKetx/NkK6n
bnDH/EfjrBlhih6pSPZQ9ovssVeA5+7GKSKFYvBc1994vk2v5OqOqEkaTOQAe4tmJIQgSyhxed9A
r3vWJ2EzrXFIc32tMPWzGX+Us9vMRAN1c73ziQlL9+j+ZPX2k0dmDk/IxcGD2Z8syyqvyVLG8y5u
F8sGmcKOpfvyH0fnteQ2DgXRL2IVCQaQr8qj0eTsF9bYYzMnkCAIfv0e7dvW1rq8khhwb3efpntk
rn6WYRhQENK4h9wDYcbzP3BO0XmwF4xG3Y1QEr7U1HbJ14DykuxZybEFL+pe6FPfTGTD4zTTZ9Jn
YfwntrAePnnG2/wCaULtYITZGDVFLzcFXyWLkSZuqw/8GcWPqCKapnmLhhb9YTAPzPBL+1pDmvs3
akJ/hJH7GuaAoMBwU4ztWDW7oTAYiYkF2ewS4P9knVMaOB+iwZ9zI6DIAzspGlsfTZUs4cF2qrYv
haAhFCE1ifvzAM00xyAk0uEYqyYkXtuz1t2UKz5adsFQXytWkigap97kCyasGKJEhn++PGDYYdqU
ZqmfIqey/a6YRNUfllxoKCh1xbszixOj75a+7M891zoBM7k6x6a/tufpdnCf0qF04n3ph/qyDquH
+Xvlzr6tsZMSk+4GfVP65O93mdAVrn9b4AVNUw8JdEPZV4+7cJLjZSF5zgS1OurSZgPBuXbmwPaq
EOjzo5gZZDbShmX4q5mIWW0qFv4/vGKzx3gkdn8kL1Y+OcYJgB9cxSL2zmpRmJnQ4J0N8A60KeMt
4S8ZXWMqXCtM7kQLQawMxEt31hvyRwWVgD8/z9nHSHuc2RGm8Opf7Nm1v8ENuN6DMpqyLdsjicmU
zR0wrjrEN55IEeDkncgVHTxS2P02trPzKxqdacFa4THC6RKOG1n76fdiZ1JaV0YDjqSI0jYq40iU
NwWzskct4NvSyQnyh+fjtYJdbH5FbFaLh7p0M01O2QFpyCOzUdNjp5Qg6U7YqDzmbsQ5VjszGQSa
vFp0hJVuEbWMZAeWBHw0GbumOKrO7/XdwElXn4bKZL/nkocwm1V3ec3sbPy9tisMpwL1btixEOJM
A0PbHbY1FTAncOEz2/q81K9JVoTRofGN0QdTmuFPnnDQvg7F03NbOmFPJNQhYcf84IPTwTtrCBCv
wUeNs7/eV5X1q82Sl1zEQc2Lf8Mkbz6TrJftrm5bv9xBepjRunoRH9u1K0gB9sWlyWz9NsGZwBnZ
ttUv3IVZfdtDwH33BPCcW5hF/hM6f/0OV2dFzRPZeI7jWRMrx4iD7221hgRluqx+fY8/Lf6LoprJ
mwDWmznjr+uG+yQK2xs99hhJoUQkb6StQanPNVlqnFdlb++DJiNXX1RIcPk8l/4eUUHvsRRaQmGD
rlnp0PrUX1ldKY5e6EXJ32ieG2sOAfP8fCj7EOUhFVC4Dz0NBekW8kRyrlKMLDvCiZU5VbMf3YBF
nI5tPU8kDkyeYNc2HE7uCVQ27r7orEOUu6e8ggQcTnSBx/ZYkBxnzYXXjslvtRXPnkq60QEa2frm
paVw7vIOseoKPlcEEcEDcAOnQLLNVHyhv7pcsrafE3lfR2XqPCNNoR7FS6imsxsN/nizDFmtDgXu
b2dTOknyaxlS+BM1Jz6Qu4sggxWNS+aeiEQy/SYtgsjrUMUhoruzyPCThHkZ8/YYMUy4Fazm3ail
l3b4xi0+psi3Et1wlW3b7PoUnjao8WzSX55IGDc26ZhPbzMlYOx+vUnt9OTI4rm+OoQ3U5s4w0Ol
KI06TjXthDfkQB17nEpXwgabB4w761Axz44ju4vtitGOwZGCK3XRc9y2f0YwBw9mYuq+pApQbNcy
OLC5zQPg4JtpLKP2woYfmhhwu3nANeHy8DeW2OOuW9fyqQpk/SflM76MJcMOwX6+SJaW8/wKFHRS
LBzrFf1XWlD7kM6RB/oQE7jft5JVeNZX7a6Qa9yfIotni8dalXhnJRN5Xkbrv4dx0dzTVwxNx8PS
9p67AgxXIAV8UpaYy4vl+AT0hVT5eIdrEs08W3BwkkTXXrfzcqeV36uhHuNM3WCcH4uRmZwpk93w
rgdaR3LYAYUIC4XHTTmRx9iKAKLrRsLAeUO75QcubZvyXMjnZTpwuqyhXYazD864c8rPMYzMG/By
dog9nLd3vBJpdaHLzhm/okzSjufOuTqws6jde7DL4V3rIzegVBblH+tm7SVXtSr/jsJ3FaUsrKU5
6McwTmVmEa04D0OsnGc7oXCZYB0+TdxN5FcafrcTfv3ybaIqoXqbpnW4i1F/m+84DMLhET+U+TeB
6iu3tbd6vzhN9e0ZMrVq8EKY6ncfOtVjM7oVBr1IgJOzlZvgVvcma+5E6BIgYqJhczIlrlJPSR4i
Nkp+7Yudy+KP9lPX+e2SjyWlKJWVBy6LlFmG8aveeUISBkIiDE7LyCrgBsTNHDytCMTDJ5PG0v0D
zRQut7Wbi/hJkpX3d7j4l+rsdc30M3uJ2x+1SeruloLIGiWnCFEnW4PtbDPEwzKzu7OjuzMiYrm0
mUJnHV7qPmiSR/y3YuFvbN2/XVUkwVmEsXD5a2f93E11as5j0cySGITnjUBe8eY+MprU6WtPJiHd
znjVl72CCfu84AbsUBz0eJOUrNxfOqi8dGv4OjxW7QgEnOM9lCUiCSXGiC9calF4F4PbLTZzjN+T
FjGaFk5VgvGStF2ZVIfRjfGEJagz2wA49B7SOBWcuggc/1EZWgUvqRX4Q6EB6mWLCMZWsTHJ8pTb
jBIvTu7TvLV+EX5Vi/K6bNtlXmM2TZ82OLNDWHdYVIacdA9nAjCIKvX/Bh0bgzsX49UHlL3SPabo
EhJykJieQ8M7ahflnVgpE+nL6ScEiIbSl7CYAUjLl71v+Jnx1oyFx2ZlHbtwV5SozJd8YK8nwkYH
n3IatP875vB5M9KKwBaQVprqjx9Yf9xyzumIFnBD4IZIp+TMpsFjql+b/lJMVEzuiMKlsFU7hqpt
TrsDqmY5qq828HLk+k6FIelhOfxOqhYwhFoDVSBITRj+YfiuP07qM0DAgg5+1oaExl1mtEXjiqsU
CaBjohlGLZjUmIS7DTUenNbA72IamFXtMLS2M0Q60JuSa6kO6vGBbhX2Nei2mdyGlbHQS0d6HRW2
cwUdqaJchCmru4IG8UKdcEOk7MQ0hgmvgLmH8tRH45au2nZggeOJNw7sEfh9v4UmVlXQWPw81BvB
W+mfZzGVQ8RV3R9aAjKaKpgoeBKnrOk27pxOjyQ9NS9v3o85sMjYvBpcJn/gvENoSIrZWCYHFyaY
6884nUMbLiePs/GC6xLg8HaA1fQ04l7FKljDTdkMGIb8HRxI/ZVXKxzRisUV/SpBE5V3xSrBZcje
gQfohHP3uY7o7Vd3kQQoZZrnerX6yBUDhAfOgfM0YJlJOa+Vw9lPEpcoZeiIlg2rDv75ictWw/H9
+lDYyvmNvR6TV6iS8kEvPc+4FHxXz/K3Vu8YLYDCypLuMVahYtxW/XVl7BFzuEZEYIbuEn8R773I
3Zexmbt2jx6N/7rSjeCXmOflhz1J8xYS/gvBcKHUbETjaxp3WJwAooK214B+i0Kiqc361VVD/XuN
RA5BFI2GcrwmIMmWTlPK4q6KIhborFY3nh83z7nBu7qpDX5bPtoc/bFwVE/8aJHd5pA7BrJvReEc
3Dzq6QO3V69tU+X949D0IiPUWbBvwOk2UWJiE+C7NMSu9dZjOnvVbTQ88uasgRKGPNDJMLYU2UeY
rt8bF6w2h8hu/dBNhAeQO7PJt3KO4ofCmzknMGhrwpDCsfVGewKPKHTNDsZOSrDukJJ2ibd0ODce
A0LJAhzvf/8+j2L9hhtQSkKamKcz9EKI8uGc/7uOx3DqV3d5kbIKQbjhteIUx/fNkS1j9Wlbuj2C
Tjtk2yzZZJcajYdByAW+LozeeHN1Wx7pmmkTcrWKQHvJMqTYltzPNzDt4uFsa9TgTQ7LgoxsHmNv
NcRcvoyoDB54sK9PcyWQleo2jf/UBGjhlkSEfQ+yj+J3zzbszWuOsM+sOPlHjKzX1ppi5MZ0Jt3L
/dpJ+B4jpL11L+K0fioyL//u9ZU2GFXIai2vnXyr+pGrCwJOeh95DRliDg9ohXwRvIxtmnCWllmy
dNuluE4iTdtySKpF1GX7bvZHdn5lMeCloCvsDXMpYjsRmGv82ibqZvZwhuwmfAZ/ndXJ/lL/owRC
fixu0qhZP2aeg3qbjLX8XBZH5WhORfFGINh81k0oYqJfgX6IASS528438PZml7fWpmCSfUlGL2V/
G2l4QSjYzPx+iWOdPQQuRLJUVXgu5dh9JJal1jnly/uDixB2CAA5Jvy1yuVZ4mItDnUHEQEPwKT3
rU7lQxRaR+/HsMkvoll4JPtLWubwOcL+YR7b+I8tuF0OBDISZ0Nxkmj2ACPRF2dUCtbQiL90EESM
oWu/oDnpcDH+LgwVYFW0KO/Hy6WHoS9YwvFU6DF9qhofFMbsY7vcLfCKu23XTQYSlSrcoN4YXwgu
FtcEZ1JmznfC9inhCL5U93yXyNYjFZA3KF98AvI/mT60VDgxYo1Lf9uVrLt3ceLjNL9WXL/4KVra
sEHh8TgyQucn4E54mnwK+5/Gu/i5kwJP6OFsfZSYo+QhHiH0EwViZaIea4UzdkONEndvuw6AJhCZ
s/g2C4v4N/Z2PN9+p4Z/ZsZ4QC9IZyaKPidgnn9WDxpKsGm8XsX3VyIAZjQuqw7PGxtqHyM/ho5W
HA08b/1ZEwFQBJCpVVigEWFcolQmLU5Yq3tWCXgY5onmV5eT7qcMLSv6g2WIDE8gUlE0EdRgDiNk
88oZ8ng5ITcTt+pmZU8lbQgcDWWV09iVkMMOc3/4LlSk4n2cezVg5SHKf/c8mL4l6GBk+6lLcgbs
nK3d0k6kVBXryZ8k6aM13Tb5IKfuvCrfj2/YA/dkbBNctXz9KlQ6uMy8iJq/dPJYhtppFO21B0pd
JxnQbQ0TRZ/o5Jf08Ivt2MlmIfEyFJmj6Nv84je4jrfXwxyY/nohiGbJAJDirNVYbteClYOuc4+c
v5+abyTpAOeB17fLxQI1T8DFC7rk+XK7xuAagtM6D88hIYshItkjKfgoOLkTXs5Y0dzoVam3yi35
c3RQ2P6hWNiHbGTtxN9JCsmKUxkRg02L5bp6NFk1UsNSpdVvycY1OWk5xW+Oio3FbhiRpvGbTv8b
bEBGrIEYyQ/jgOOlFZqhfg+bL1bHZBy6V1yLKtxojr2gKlrZUJCTqUW+TTQavhp43XgJ/GS0J2/x
YVlnNOnYY0KYut+HXes2u0lO/j2Sj554FLB2jTfktarh1niqmH5nqKzuXwe7uuAtMdYwdgh7H42/
RI+ZYeH60RcG1bn03d7cdFXcEAIHl9bVW3ZZRf2tkTuncdfmZIw5U9iMCO7GI+/nXJhtuLkwScuf
WU9g//goTn0p2tVPgLGMIWpyWg7h7RjjwKRJqUjLzRSEPX1SkJxG8UDXPcfAHuj/CoQzjzDC+VVV
4gAxxm5R3XKAXDhDmmXfu3WqIHWLyjcPPFry5m+Izq1OAXtb2j40S/0N5KCsfSHT3tlnr4zss8XB
yqZqmWNu8C6CWMi1WhhI8GspXlaW7zmv8WTO3+A5J8tHPpZzd3G9SYi7nOpvHndlGQBQIC6Q3mqs
fHQaNcTh9jIinUTiuPpffyrVA4uEEspRX1Zq11PdzVE1RGDZsGpPx4dYK2tPQ92pW17vvGrI25n5
h40YnUYh9iM8BzbFX6Zbod4yW7byzlRhEu5czf/xR63LLvgkSerJJwnPlW8bRzJbV+hYeIeow9IP
PMQ7jtZEPPGG0nfhHozW2ZHTeCG3tRHo7Fx+uts0GHnHbyzh7EFhG2F5TK1hdweoB3BkVi/z8EZY
CvhFFqtU36MIdOG+06zYv/TKPVLzm8HuPWBpqIsnGGMIJEGk63c8k0O0mQZrHvLRQDVq13nFIQrD
VZ78OuyXWzTdQbx3Y7/OOydUEfUkyN7kuE3qeuU/tILFv1FELqbHkda7/r3zIy4TVilsPUIM2Vz0
PwZZFzuRbHBjrN4oIYhqrPbUYhrcOgwlxI42AOgDkjOoR/0tAyljV4PRJ3iikULFbz6ALjKvODHS
r1hEufsMz3AG+cWQewZEo+S9xoAyXmrU2iOrj7bFhI934YZkCeCe1WMp+RsAZ4iYg+9ZODfF7ETl
KwdGfPLA+GvlztumJMfyGkvVBq9kwHwQgqzhSPDhg3S2I9AKAoPEkF345nADXgusENGR4757whlR
x69ofxRxedgqi10fWfFomiK3pxDgwcWYzHtNk4oAokNYYF/ptjiHrcvqDckiA6lSNByWkolLnwaP
ub4swzVQEmmks6fGQUo/T8RvyPOSFiFqMFuIPLgKJ+dmxRKZk2J04RE++GOm5m9/HY29R0XCqUmj
d+H/qjxE2y/uqTLc4/PE8cGkEvIK1zUWzl80xeO7lGwUKHCrpZobSuotCwsOuZJQxEYGvJvPgh3X
cNd2iPdd36fT3ZA4CYZAF/CeJJCWEE9VqPcEEEBJ5wly8IRX6s73k+EVj1P7zQwr0++Ej/mt5chC
sxKiQkgp1vYfMTcVsy6rBRLSsix5frN0Wf6ECXvNdhPIg3GrQbtCLEE9uGPZq9Dl+JWKejuI8vo4
CglzbQenEbuwDIbmObX96B2CtWFOnRasqyBTzGop/XLlQxg3YXyokpZFQRjnCBHtvIDwSJsh2QVo
Slx1RWG63cz72HkP2ehGn9PkvGUEbshSdM4xkLwqgpZveEMZhIjvaga7mc2N3/FaV+SLBEfWpHdK
il+WlZDxVBWok2pAUIutXC6ToJaaYxr4coo3kkb3K+mFuLvrale92UH1V4Tb6rmPJcti506BRQ8e
oeVXwVFzt6tjbLnj3jvB8WozeTDmAM0lc3UspzD5yvNY/o1xEHMgWJP5p2qihoKHUfdgCIC4v6gp
amjcpHCnxY3TLu/MtVg6bDF7l6DFKUWtl8k5jAwktU4pC0yS11SU5DdeHwIUwiBBinQtaFw4FiQw
viW+Bfty5RrYhwTPKXjTAU1339giK7YRxsLyWLtDQb9nM/ypk9rtmLOdHt8kxab+KeOw1u1DPP6X
IUHV37FYdw07xV4YsKqkvbE5V/XDbIcQAQk6ivsOBQcSHYRqRsBZNmK9LGsJoNfzk16fmmjsh4N1
2bnjzRlEvaXl1XNOFdltBnS/hMsFeWCKtvQxuiwEJSGnXYoK9hRyjoQiCu94HPGu6oLr0Dqt/Qj+
b5gph6UgaSvoervDYb/ccBIK8jshuv6TybQZj8KLQkAIowbKnol83JHS6gnlQE07+FFrDo6kGGRD
d65dDs2YqOKmKbC8Qz/xEhae3DQs+SIjl2OKvNTce5wQ1tswjOZwP6VSXLs9irnsTiLMg8dUz0H/
FRbURlMYYkd9RMyV7ynNYRDYauROUtkxIDZg8lQUFMKZDOOSEG9dKzlRBdEQcdxO8izqnwLr1TdB
VBcOaFt/XA8ey7H+MZrX8W+C7RUFw9rYa27HLrM7La78a7ZL62522NXfsqxF3XA68g2PM0h+ym7I
WzzWIu6Lg8eB49pe0pXB54BnnvD5Ujjfnu8Sb0PoCZo9ZjztF9sZ4ER9Qn1Yn1eRDclyFKSRAg7Y
RPQFP4fxEeb91XFucTRhD2malKNmFjnIsHD0SH2qqjzwOHEeMTD23rabSFonVPpVUbOPo0DO2zZH
UcBcrXwmU93qX3aMq9twwae1TVi9J8dI+9EAMQmeT8RRUnLC3domUrzBSQPIG4Zpb8HaH/EiMC2I
YhSRFezAipwZ5QnW1zZaKucjx4J4q3Qtl20EI8ceqA+k/XRwsA1wouQkDMxonT5WMkHNASceWORJ
gyXCPtw98YBzX6gFSdcnNUgOeEibXctZaSFyVvdX7nIYNg4ghHr6pK0OT4eHjQhDbJu+pRjhfqEl
ipLfcGGBgTdK+KeuiZsHbwi67669EkPWAU7ykCTWv5TOyMt/WsUCS6ns3Num96z+3bhF0j+55BcP
HJh7ZnobRu2r1zdhdpbo3PXZZVF2DApf4ahYWuE+9aiHWD68SHwH3vVKKWJhKPvrwg72iR+T8rQA
D80+oo4k5WSiPXbfnpf1u7XPIHvTDklhEBKCn7/YZU6DXYMbQu4WfoVqf+WnBjzi6e88MEHZljf9
pMpnZd3ZPQaa1s0NBAyWLMhqIDRm4ZLTYWWunfSIlhyhG45ZKsNjOvf6qoWM/voc5Gr5od0i+jtw
JLpAgszxJwjaqo+jkvP6hpec00boLemP0n023SnPSR954EDFwrc8gRLzwbVu/IlT/s3/vSCfrrG8
ILHAq1T8mWRG17M7kCfZQyfnydn0eet8OyPBXiFUFT9UeRG+k/Xo3C+01TZ+Ni3PSZyUvApd2pPX
Ptx6obtOX/4yuw6i0dX5sMvzIU4xg5Bc3hgmAAzyTd6rmwIYr3zFohOAw0ITdb7GNSDyDT9KAQ0s
PdJSSaUhj+vQh5nu8i9AqIZkdSBXtWfjyczsCPrXF5x+Y3bHT1R/keisKNoYezlT8dCNd3oE4wnX
tp/n28nLaZLb5H6TcUPzk7ffGXuh6DPox1EwOLQVtVysXLGqMxPxs2h+X054YLQCnj0NvdsxOIEL
2T9QMRM5ll+gDpKYZ4CbzjdKxUt7qiV23UMAnFOdc0544cn1w/SuZpJcH4N+xfMxynXJKAnJRXbD
FIwZe+OiU6bn4dq9/YilYF2PbhH27oP2AY83ANJwAlCsUxFmHjSn1JZPS/yxSkT41PqVOl8zsuu+
uwoEwDL8xwh41V9h2aXtZkxSmIXpEd8RAPTOpIIjNLguzrLxtZrNOP+ZnGZsJ3xfStrnLs5rZ6/M
cr3QhYgYHThJvWaiog56Y7iQvhHkHPF1NTj4ewiIqf/omUInN0nPsHZHWXh0XqmzCC+YK9kKxtzi
0wdLTF0fk9p3lm0+JhMcGKvGHeiUetqPLC14m8bXFOy2joJo+bZpOsIk5vJdpnWbyNW8OcC7/YcQ
lBfqM6XSrPt3vXXIwF9ntjtM7Wq4Z5cYjYeOoQITRl4zuONnrJbvybaaxaLqzZ/S9Kl9DOdlILs9
zQllOTxvSbaFJpyf2KR4Hva7q72KV05+D/dSNmzgWKih5VOktRWhNe0TLZ1jfcxn9MStoTfk7DZT
RMeFmXiKVkXZdzuQffLhmshlXKKUMdhEi9c4jy09ZHYT+iP1KtMAc/HgGtLgUL8ogN+Z0Mle6P0Q
3hmDr+Rj6GxuDgqKwOsyANXfQk2XdKYsc476tswyk4em8Jwz7UlYVkQJj2ePEsppqp9ib9iW9HkS
wilxNlHKUZZeYyEHZ67arQB0ooPP1u23m5Q2RY5IxnvWQVdvJgTaXUYYe+XbWGD0kfvgBGJyDRKM
hUXTHljAoLBDFr/SzgTlkVs5wRf3h35RtM/4vdmx1O0es5I49nZIRyYFDO6KLoRrLbD1gMxt48mZ
XVS9Kfwj+0Z3bxPBb/GA4uuK7RBlHs5PIIV32A6rWwVhcd2uJbkymtGa0pwp1yv/ekCBskMG7uzW
l6rIwB74w/LWloODu3lKnNuSJqXoUrj+mpyLIuxqIFnB8jcRvS4+eJTNT01SyO6MVEtUdiMRyJ7K
xFuudGLXsEmMZyykPk2WtJcvPcOFQTFlEeVxzPH0RICW8uppn3Z590kGca0f+DXb9kyEjnI2W4BA
u0FDJFPAZe7bn5IjD+8MHY3NllifoJ1AsMLe8aJBnnf61NDN3VJDxIE6rUMaRyps7T3x+3jjaaJV
MbBcF49t0Z1rANIgfNiGneRA7QT8QJZZO40VqtqvCKbPK8ZAeUIljJa3epJkUEbADScVqCrb4mS/
Fk9SftM9Txn2nSgxjfMSLyQrebwh9j2yPgienI69wGPGN0RHep6y4gnIrx6lU+JR7VG8vruGnuFN
b5TGWiCD5ejYprhDthfBseQJcjbuYnKcIQA475Mg1LSl8AAufaKvYdw+kJt1jxFNNmAqu1aNB5vj
539BrsxeaU9t+1Nbxc7RNBMNJO4Qq3MVs298WpA7y29S8hq2XRytxY8qHVpQYYFy4SOQ+sPHjGPj
LJ3BpShzIbQ+D07WXMxKKHezqMqHbSzJ1W9jQs/92WqI2KhgSVgfpHYWQDuWygb+jQGs4/E5dw69
DmwlZtQ0ulTC7GEGe7ecIfkAYc8hfP4DeKixMqHrPfP753y+WBZyX/mQCLATTLX+qOu0I04t0QwF
xcRsINFb2j2vQxUcJ946BHMoc/I2ytbAR0la6EvTolU9uooQFLsL4sPUoBbd3gwlrEEEkJXjL+he
mizNmK771BhwuSErGXkJIJg+5jO9dds+z6uPqYlL/xDTNV9Qqb6GD7b1pnRPTGkICStewdsrUs4T
HhoEDna6Pm6I0kt+kUGCdwNHZBruO5bicoOtpv8Fhy5n85Re6YYlRzmEsZkAjRPVJSV9JSPeJrRQ
Ep4S42IlFG7ZP3WcytwTg4L4CEftIQ+XsTkVeLvXx8XFnIUFDSs2YerVvS176NuUbPRx8pzLJlb7
VZSKtfAk/rERNYx3XHk/HKnNGZ8oBmSXZzFklFm5/67eZ1onqVL0z0PU66cYnFG4dRyD+wdzGrFR
S9nXlYg90Eukq/rHGwsM7FtOdvEBYkuQvup4zM8eWMv6L/ElH+Yc6VeBkY8eaCCEhs08Ld3+4s5H
DX5ieQ8YZt2f1POH4hRjd2IpSH4ZTL7Xvs5piH1mDYqM+G820P+5Qy6bp1t4GDE0edJE+xUCP0mF
NrAvIxwQTlpJbpMv+v8kgB0BDBCwSZvfU6xguaWtj/cod6QoQFUuBe2LBVbS2zQuyn+jjLCYRYDP
oMpRXuSRUbj2a5Jd51AkZ5W9LGqdL8YiFm87alvTrTs1lppEcmYPgnfN+Bq2cdptxmFqi2M7OwFE
iGTJ7pHU+OBCaQr1Wq8Tt8kEB3Cj0pXIgMHAynMKr8tvTtg64y8O2LtvlKb38CRrYB8nPTrDsQsI
6R+pJrieDB2E9puhGarTojD4b20tVzJ9madugckuvzH3NDWlEZy07m2hg3SXj10Mr1hjf98BQAxJ
o0awDvDYU9twclVsMyoIgpQ+Pq+p0n+si3hkgArRyY6J2fnGFs30mHcu+MY0CHTzXtl0RWYKSa6/
MNeDS3UkI+MWhwTWMVFKcaI2T9tDtHZRfzZ1HnYXjnoL/6Fwwn/Q9SaAVaOQxzSJY/BeUYP9NiNN
P9zQIUhozsIaS1ml84W9x1Phv4Jaj1GII2JVYGkyAW6jxCe4EsJQJ7Yb/fSZxb2U0a3PMdl+teui
nJuF+s27MWpIIrFpDN4jTCzRthgD6rVAGKwABI3TjTgAo7zHE0j/JRwAN1HRkfsnD44mqaD2lXh2
XkdFJdkJ7HkOj06VWlzrDAIosO7IQg+hjqFdzBWjoZfoyiHrsOhrasiN94Ea7AMkIRFgjk3G69xF
mnovSj+dDyAO6IbBgA+Lu5vdWG0olIVDygtXX6iwvPKsMOcym9jFgdHkl+sOGUGrXWKs+pgNPU6c
YfCj7dlgET6IpdBv8HMnuiYZA7606hCTe7zEPNYhrbn4+Kmq2qSMMwm9yuP0DNGKPgpmUofUmiv6
sxpNpC4uw/AVrjhJc/TcdrjnNs3XW1vNwa/SqZjaaeYY10tVWvd7pIyo36ZrL99GU7VM5UT5aSPl
SZpviU83FoGfcWAPsjF6YzjO6E4ofWegVcRN7pfKneK7sTa8oKFmeG+5GZJ7NtVVwTsvr9mTt8Zc
WtFRCAU2ZT6oFTLaXWWK4mHxTJxth07Rr+eUus3PvHiqh4axlfpHTybx3cKalaS2P/n/SuAbR0/a
Crt+MjIpYpaMzlAwFx4WIs0feZm5ZoOQHXl7sxZYMPMO1pzACcPlNAzOJ2l+8SeuByo1CSoPRyqA
6r+9cLrf7URhGiaklEU8k2xZtpBmM+8xpLMSwFAgHJyY8PUYhoVlS7EdvQkbeuqNyLqpP9HW2rG9
vcwUuIktNzUQqKlfcfNtJBev3WWrDfW2D4D27DzjVIeORZ6/bfrCD55Q0Su9X6hvukrws0r36wre
G7Oq0/R3HBpo+tvMtBi+cMG0tB2yvWSK8tPpPao6jmJuSZUUie8E06g3c1Ps2xhP+g74AUHxkZDv
30DM8VvFsZZGZjBmv+FK4hYRi7H6rjedGD58FL+9VLUOWRk6CCdw26cPajzgM0VYGR/cPse0Tj8z
jh3IWh8N/U/JluQF4IiCp32IUjVP57CJF3dXCR+BpKK7+dEGLLtPYzkt040Zi/gZogF7g4CtRcL/
uqZluOA7p2MJms6GUgqm/DZJ6U0kEJrHp3gIJVYeQejyhn5wvMgwyAT1ftRGvvvMEM5vLMYpWC6j
1N0Smix78meJpZq93SdGHww/YUiqcs/mKUdkz+qgHT/CLk3WG6Y1PUMW7RJw6nG6uifFN83+mwZA
9wpNCutn2jfsg9WSMSUnb3ZDxC1rDj0tmd09Uld8C3035KKLyOxAXOhgTa901dS3DWQ275iq/5ns
SxwDJu0A4E/0Yu2TNQ3UsQigevzCpC8ezMKhcOdRg6G3QgHu4vRlYW1sMYDkFJQsppe12vQAB6oj
McGZHGToeIKXV+DVdA/469MsfMn2tzLjUwO+jY3xFBLheg9dugC+GwgV0W0CWxaWWCIz7f3H0Zkt
R4prUfSLiBAgBLzmPHgq2+Wy/ULYrmrmQYAQ8PV35X3r6OjqsjNBOsPea3dPUSaRVO/425rF4bou
XUYXzDx9lqFciBYEUlQRd7yCGeDBzidm+y7imheICrY92NlGvygsZbsf17m5dkMlpl3gSqzr7UpB
8k5blKVHtgYTo/DSGy6xDzRvR7Hhx/tqVMPvZjG0B10mLNChJQ9ObcjMee/1nvqLR9hwOBquj03X
NN6fYvKiK+jJ4j1qCbbYEMtiyMjrlf5qe0FHrVsiFoi/RTGzCViQ0eG4Y/CEljMhIS9sh2g/9kPT
4nlsy7OPyMaclrad5ZHxDGlBlJAsbucSofWRlIb2YyW303kXYiFf3QGKV9HPJNOJxNL5Kcbji8DC
0WX75TiodLcx1ANqWNUiJSR4z2H0kfW1/wnFdi3PIyEC9wN8lXnjJcv4H1CLQu1W6eOWXRWG7hPZ
E1btmZ619WWy6825AH8J1SrJbzHrPXzsaN2C4Sd00+A76zRO78gZqxV3HZHP2dRglcCkWmXnrHGd
X5jbezxpEZKLOzIZEnGlPk9QQi+etsGxJTgrPRPMW+3gSyLX2AI+SupTHMMjuVp/gUIDjgAhm2Sg
vaWjqbMrm9vlV5LzkJ5wcy7czSoj5bMPuEKR9IHROVDZI49bQ6uDF1xxRHXWqcn8Pe4jXAQIVa2F
jCFJXwKsRueSD8zPoaD7Jsv34VgpEjPAFC3zrYXAXgKlpF/f48nY4OyIash/yrLEoejUvUfgCgh+
tHwb6seVyp4/B2bvwIa17N1dgZ/D3xMNReaeaiUNbU07t8KBwB1IWhT/4x2+KhT78CHGPdV+/M8g
Ix1RH2sWQa2kXdgEtP3Mcfoq/ZP6DSPNR8UaJnkhIw6bJYzGGN8mLwlCmOtSDZ3/jypkLQ4TF9S/
lvybj24kOPscRxqYlWVBsyJs8Nia8AQ28QV3RX8hiSBNLp0e3JcxVjWvJdsK91Bhp7IX8iLm/0hi
Fj8NU6Dq9sJU0R7vjWIJOkbduusFVG60hM7wAK3NOr+9CSdUsuRMGZg3lj6Ncpoj2WI6VprXGr6M
uE9SZtl/u5KIgOOCJJHPFIqVfOcBxHuxHQA9JaeML9/77tUo3POSo+ZjvtXNTnUKQ1+UeFc9+R9N
tEa/P/MVXZJZkR67c1w5oo+UTOH+OkFBAR7x7hGQkAy9OAPAwk/sIOVNTu7CQ3lJMLvi6PAQj3Ii
eRDok0DILiS9FbX1ViWMcs3Om4HFQk4Bc8ImzncCrjHjcwmJJHPUfQeS2bly52XrPo0Bru+hbij1
7LqavTNulyk/iImf+AF1NOIsOwT9WTmO8s9rGFTM5KTCqTUB6vLpZZxAH1IdVg88pwmpZhNTeqDH
JfyZcKzVPgeOJflIWSbPF5EhwmNGHETh7xqLA5y4qg99FsSteRd5531ptDPx64A5ERg+C8JLbAdD
wq4qwmfOeYdUs8UyagVN0NxNnSR8U681Un0ANvFpYElFlr07+lcDNng+UmLSbHdOFDFdxNZS74Jo
lsEBiUFY/fELVh/nzFKSv8YZBJONGdNM3RMvgQgaorTKURcUtcpeGMkGNO8lgwJ1HDXkbka79Y1L
EQfgWcGlh+xudmvq0LNuQk2S6QsCK1k/rGCq8gOTtOS7aWGUYllEjnaoR3Ixt7VrWUjRIpHdN4fd
/O6s0/yehVY5py7oQnnPTA0rH1LKctfDKPnbmE4iZ1SFL3/bwXWdTY2126ItVAyaVrQK5WaZBJb5
wpjZ7mvCbmKyrGTXnGS7xtEeRCchLaC5OozhE3lIl9SU0SuRtd0DAzUWJvFNjb+Doj5UBAKhtObe
6fyPsCC6fUMRvQAKTQIEjCv2A+LJpCB4JxJJ8ElJwTkzNNRnR29hjLFJkDkguK0INjrWsSRwHtcn
/FNvDOwTiuyo+h0yzLuFCRvvyq+1+JyXiEh2ZRKD3fR9wL1x1S3VR4x7fQE70OWT86yGBvFLbiCv
YP1FxfEGxVfBF8TOgw7fIhpQ+94UQ35NSHdGmuvIrLwunZXNx6pI8Pvih+qTry7wdOh+NQMb1RMW
9TQ+tP7gP4wRXQ0+8Cx1tlMJ6eLCLbSCpKQw5O90VeM8FwCsGNqsnV7HF9uKtkQTbsAQXAzQMnUw
AYOxC/sKs3xlXjm93/Cm8GfsOjGNTBKxg92QSQY5bp1mZ6zVoQMWuAvRho7pJK5OL1S0nckh7O5U
NZGxGDOYY6ycy7SxxKBxosK2AEeXbd2yjx5uuxi0TEVeg5s0UL42yH3Da+ElKWniYG4Qw5MjTqeM
RArq662naac1LI5zVBdyTw4Or5QaIL+AU2zV9ML0OQI4tMSc+DBNHLudU5RsKGBjyd3Wjmnyg69l
in91PffxXTmvis9H8Wfjx0KZZXglFa8vfilUOzfNjnETagkSc7A0s+I8N8Cw4POB68NwXyy5AnOF
U/kQzrFHEwG5uEPslyfJsVUZ2P6NO/M53cSD62iCHefgyiMTTqP8oP2dfwnlNy502hx3AmMzdRGs
lxxae0cilw9L74Uc7pXULltB89jjZ6x52DlssdnkXXs0Suvwt4xzek1WlOsBbzbeBw0IaEQMzv6G
nZRlt5+HXvibQxeNOHZixVvWh4ZgRPBbn8MUen8zGHOojThAgZPGDJEQXwjxJ2McSzglOkJCykUX
fM55SX41BQoZ8fSeRE4mHZE8AE+4RJ/QBpHp5buN/6gXFZCtBtKZKrIdQk63jU7A+uBF74FAeGWc
i/2C2OkWf6ICcVyhtr6yfma70qC0Lo+KQQfisPT/4ciQ/PCKmN4TFzl7cQGTXpHT3NfUN6wNR7JK
x36Wn2hTQJiwR8N4uERM68Gv6qC6xnUfHHxGFwS86ErNOwpKj/OWVDr05qqYWcUZg/yLU6mD1o5n
gpE0l3ayBbWR/stHoYlebCf9QdCv/9fk5PGlVZJ/0xnBukCZ+BekLCkPLsbxs18zQNsQRV4435zO
CPyTgYdwT+lICGjluCFCswok4V3bSiB10je6OeUzWlmkcdDLHzKa8M+aCVaxC/uweBWdfJzNHFeP
fTF7d2Foynm79IFPWswSwnaMF0f4J61mCf+DJSGTclgQOUcECs4XuvdRHdi4rjmUdUPxU1VLQX1a
D1RdoP9W2+DJrOkqQRchC4Rr35S/ws6b8nvjreWPu7bS3dc1hgfDb+bQDG3p6tfvckFZeKxXv5u3
aFYJ4U4NneLFZSA4bJvQLbqNU6oWIURTiz/9VNo/2tWhPtSRdeN9X7iOf23TOHnnmZj0EbhpkP6Z
Kp/2PHQGxuZhuKj7eqHT2EWoAAmMnruUwCedeAv3buK9xpElpq6Lx3V667WFy2njQNy1ZJ3UO+gl
ZIQyDvPnXevK7K1ZBH4sv4SdgQGJrWO8m2NUeFsxD0N9j+Okpc5tGrQ8i7uIq1gCYqs77KgQM6LU
CDRwRU1F+CqwA4rnCWNWfiUqrWs+GaaPwKL7DAPVwpM4J9Uz/XD6DpOPkRsGLSZdJkxSuQ1S4WBQ
TGs0wPVuIHwA6V2rgMtt+6x1xru1CU23XeiG8pcp0D2H2BwG8S5GeIa7cGL4B+sMp8qM+LjXSSU5
1I3AMDc4hp/xpjzBqsLYFT4UD/jkDumxaQcssV1VdzEgdYBNHcsNnRZM1IoOV4/uLCPLJlcG+a91
IhfRON48Wo1q8N1WHDOiTex6jxU5Y02rHTz4/ZPX5do90I917dvSiJUML9/vxvhQ5smAuVxlGJcH
hfH5ue6k4YMFNweJAumxwYLJijteLv2KuPEwE5xT3+uoUequyEfOx6ubypaMFfTbRI/sWs45CQyh
C8yRZb0x32yn5uA9YW9avPVZjcKZMBQAClt3IN52V/Td2twJRvhozGrmurDDomSEIaVDLPMTg/Xq
6Db88ZeswgUFd40FBvLdzgTOpTBMr4+rqLP8SVcoODeMATT/UW1tBtkuJUQAJfzU343uXM0fRdp6
RLE5iyS8QVTNNu7kcCWVRq4vAvicf+mmCmKU4y5TeDa0x/MmpzAlSJSUCiYPjVoogqWGzXS0LBV+
6IosjoEydJGeUVqir+KSbkADpbCE6K9Ail56Fq1mmxjfW+ma4WzvXLCf4BGUsM1ubFEW72LPMdWz
KEj/6zdaEaN73y9cXIjARihO9ywllHkuPH9o7hEcLMNbYOmJmXiWaboLnBkvoY88F6CJasefBHJx
+jBkyXjXuKZ/Rfwt6pOvPZBhCouIYIzQEmyz+NSHVeMxIWrdRrAfyvV4V8wGOHJlkxkFip5umLAW
etRHU6CZxRxURt8l75fdQxtVFREtFKKbMYMuhkBVxGDR+WJkePR1jNY7h8+rTku8DizhqBWrLTou
YlHhN+NRivOY4EXuQYo2tjK2u59bj+a90RCmCd2dURSWhLDE53KUJnp3Geb+adEDo4RBmnOfVUW+
PjjTJOpPuCN9/kQMAicBe3+7IhLvqzh8MXRvegeAwX61g0Mh3wZUJidU8sk7iuHuDMIMLT5qOcFL
T5N1N9UabeN4K9QIeGQO9coaQodXKLu4DQSSTHdr9ezOJ4PawNvr2h3VU8bDi02sAvvx4BiCHnYz
19531COyP3oqMBm+SEaOm96NVLFzm66KLzzR+ikA+3cLbbDdB/uSqt8Fig4BvMiwXGa+b7G1AePm
O43aAC0HQNrx2ndduppTYFa3/rsG0eJc+BvC+iV39fxEBuws7hxPBH+oDGVdkeM8FzA4QTagONl2
xRC5f+Zazkt55LsoU9bTmAoD5o2EnX52mW8SwmzC4i1nwUrgWsnLh5nvRlV/YY0ZZyzF42b8nRRp
2uO793qslfDxKvcQUKFV9yylk+STl3f1IeSy5kfRoLNU7Og7b2b+sbYEJ+N66sMaNoBXFF9jCcXz
dlbSFxWB590AKGUQejsvqhj3mSoZUFaaPJf6xfKP1bkMOIU5Q5lHy9d2HedLFhdwGTR3C5k3RYtv
uVOA5CEHB7dHrSzUF82ZHP7U2E0vPGEWbf0U4dcigYP2kGx1Cfo3hUz8jTsrkKcwKkirz8Ddd38q
9ikd2VN86zj8Fxf5mYY7ePDQjv8JCI5/QOBAaCAArMEeyBzzRqQXSTczIAnrkcFVJN/gRirC26rJ
8X+j3Jft0SJHcs/lDQtEOUWm0bMKcPkYO07VqYKInu2LwO1wgyKZu9qsS2OilfBe7H0XPyCli5Oc
RTfjPBrWovzmJe8/Ld53ELNK+O9slUioW0AlxsdMecQ3s1vr3pswcQmznYb0bdW1eYI9xTy7xQOB
6I2IaXwfrZyab6qy2P4rHZ/7pQsIyNylps/nC5aT+rmJTfRfBpPEks7u2QiJbAQuq8jGptwiGJ/X
t3CW3nkgKc3fOj6d33ZkTtux2OEqOrJmTRAINwZ0St4E8qWN+qXEgwWmqnerW8XUubXPOuMWro4S
vZgZIhI4eo7GCbFN3U11fcjHWfU7S2VGKCSYdrKFkR+T/Dt3LJOzOG0RzvQ5E02YlUgcqc3cntgS
4x0MgeXOvgyC4N4rHYMSZPWLR64X9vNT7HkA5vswYJ3fzkqH29zhdDoQrTJHx2QOb8DweUqL8U9S
3hBEVR+lPWoegT1zSO3wVbo5LLYIqhA2YCISJlwJA9NUz69fG+Q6vOcUcnJjsa+AksU07Q3P1sSI
BDYo8FfvfsJg/N+aww/f9lY65bZemPCASSAgpwb1lr64INxR5Yl4eWPfRwUNGNCBEgmsHWhp7rYI
e0Pr/BsKnV9l3cblpV3TLjs5Km3um5IIbayAepq8zZyvPineklnPbsJm9jHjm0svuQLT90blUFyN
6JviZqyN23tLnIT4WQKPPCrcuwkcHsfr33lsgHWnWBf0lqlyAPNIFemb72K5OeraQ395hvZdzx8T
jgFErXMQV0fDPO0ZbGD0d0Lchzp/ql35YZPRzPdk/xDqiWoWijOA/pZQsBFr/ibKvI79o9v84L2I
7gnNRdbg4/14Ca1HEjFKCikeI4dRmD67q1jZekJlMQ+NG4w+6LO+dp+Cdc79Y8BtFCMQd2TZdwcz
lZXVSNOJUjAQxZAVUsE3QSSWK9HQLMQ3lRvKaQMmunRoVljss0TUIvqLVyqS/BAkQZ9Q6UwhwccI
djd1PjB+wOVoYeSIYcFEnbsDdPtmUaClJN0SPrwaDwyV53wXd2R0H6QV0QXcRPI9hXA2d6Zy/e6d
OnIqSLfnrPjyIGe8wTYxZIWkzb+wn+yxkbP/hlEj/JdxI5N/4dIR4Bwnr4vI84cYxYFlQAMgD7sK
FAX662k5zaKA4deRCvKGUptDH5sdt7FOBPuRUHtMaTKrguQKO3j9RKuyfmHW9D9hHfPLeBHLHuZ6
GO0OIcKiW74OVrychJf1tBpKhi0uEwxNMaXgO2HR7sonH8fziXgOc/MP0pw/Mk0u1BOaqkYgfqHi
0vdB7qn1DoShs+zwEIa4zMlVAQjo3mBcfUOXxLsdQgvsUVvV37pTdjh3UJsgHoR+UV0TIFcOlGay
Up4DwZ8qNglaTUbEKPA5PjvktvdQXUvMhlMfPq/dSPQG4v2cLGuD2423gWzknCv0t98J5y/2eNc/
hUDLxK85GxNubzQGJKngVmt3vV/XxcNN8/6bt4SQmaGoli1snMJjQbuUJ8/VJRzrMiGz6weHC5LQ
MfHkyZCVwtq0kPOdiotBngviOQG1UfODuMeIRORKHrPMb9+cqqhpxHK6ZlJtscnv/akmgUeayRuB
sWW2+5x7rw93vnbH9cg6t1wuEXMtNvJgmJu/qItjPoiC97v9qBV0wSNuA98ebolBy1tQOtO4Lcob
EBTkBREjLLt0Ej/7Be85latUOMkw/UNeIlxt25cdubWbAgXLRrSOjh/TlHLqouJ60NB5UaInh9t1
DiGmIl7Lk+NN8+q73mvDEi1jN7oMzdYnct3brkR1Ti8VlXx2AK4lntsUHudG3L5lxp31mB8x/ZQx
I46WE7VKR4u+yNbiToioPhFASYAFLdKqT9B8kA8UlPYfxRJicYg5aU8T2ld+X0RpT1BqVPINkCzH
UZMqTcmT9OQDsnRa7tlqEGeRZIEDEHMKwHdFHLm/rbcgxTPSZYs6K78H3zg6y154vvafsmVauW3w
9yMRQlX9Ombegj9xzfX9JLieY6+z8SGTLpMp1rTNiv63kiTfogTpn+kneqy9uIv+RbX29ZXgAUuA
wZybO977OkStK7pX5BpEgKPyoH/pndImUAoXk+1NGwSPBdvDFagmNtK81+t3y/ue0l0ZYMcM6wMX
LyfrP/AogG4TWAr4YckvCE84cdiMQ5cBxKdp/xBi+bFXHH1OneY80IVN+x78cmMOrFRyb8/36mKB
z2zExqky/rrXzHfiYde37F/UEa3HyPkocjiV7rNXFnR5ug8c5zi2/tIfA2/gU/ByNgw8iimqkcJZ
xG8jA1vRbDnoEzrBzGkn8jwJ/81r1SVEQxHlgfxMQ9NrgGOjvLLzwCvGZLV6Rs64LA9Fh+mKZxm2
bWumjsuU+IR7VqSGgajhdDuCTQi+WH0wlJ7pq8ejbuDQnxFSorvKSzgL2wD/xuvNHpZxPzsa80Qz
DfeFQ4H7ahg1n3pn9kZmw+lI1ThWHhJAkg9S/EOoHMaLdbgwdlhjODoJYWvSiyIJF4L9EKWPzNoB
A1ncO3YfRnKdf0/FSJAKZUMGsy4lpfI9KkV1H6fQDchmxk+DjRuB+OjLLcNSjvPE0dG3RGYCJk+j
7N0NzMsZMTSZ+bWmA7EnTB6iC3EcZDJ2ZZJe3dKJ4jctjDlVBIOUGxVNCCaIB1vQmMVkR9EP2n6V
ojkC8vTsHTvZLHyGiATWlyl99FC7gvSqFsfavzWn694hq7RyK27mhZOqsxnQURDThTsIWi1qK1+e
umwB7WoCIggogJooOlC/GPvYEZW0r2jQw30KnsO/G6K41/uedBO5mQyQgkNZeFRcU+6GxXmGlfZP
pzO6O0yK0DcJC/yvX1NMtJkKYX3DcSFm5cRKKl/PerJQCvOCgp03WRKxDjurT48j+xwWvaHmin7o
UJmEPt/G0E2nshyGz6GYxwCdE8nPt7xvIA/c270Z8u4OR62OppMiom+4lMKrXNQ9XKfvru7wJNQW
EhFCLV3z1VhvZt+pcTJukb9DdexpY7502JUTOoRFLxNyTaAvH4mo2iOMsVq8SSTi5TNUj6R/mKFj
EdEKux/sICBGdQtOzRPMdx4LaWaLK/wFVGw4iTeaQVvxouoQTUJIwnbEOj+jIi6o3XEvlemgHnBS
EA7EBuBGbllJHFq2rTewZSjLabi5WeqSoLu8ZKCoVw+yxpA0zlnnvKzMgipm58TbjeTfoN3l+Gdf
Xi0sbJO9rKKGNoqnUibFwcuIvoTaYmAQP5e1cOMblsUZ5ucY4T7iCx109bgpCbZc0gMNRiX1bl3a
+DNwqjLbaddZh98dcW7lrkKn/IARbX7JnaSwG1ywDHpmuvhoO4Azvm8YSD7XPYUyG8vBXvzIR7sZ
YOd/Tp00p5uxxLUfiNIsziFS6uXYga+VHw7dekFwC5qgYjs5RQrzb80rYJXDNKwfq7TIc7e83BV0
XeFZRBvSV/HnCpfK/Kzl7M/nxSW95yWKwFWDgrBwigDWlFXCJhW16TJu6qRD6iLCHFKbzJgTP5gQ
5ck1gi/HsrBOkE7uuPACeSCy24nIuSCtvH3gFEwkes80YDWJxx7kFuJx+ChHyaQtCk4wq+CE7mji
WuNtPHaRMN2RuOXVT+QjUOPI5HBGok8KF2i1klBH1IoUA5lz5+jZW+5NkwbdXyaCMyOcxBUKX3vr
5e6xgYyEgK/C6453Hib0Go17lPll+tW6Uezt5ZzN6dWDwmLIvHTnLFnfZ+6svxlCuZlaahDVL2Jf
sCrsOsQjMxXvULkPRR7fbFV0wG99jYXvmZWkL987f3Tge3hycvO7Vqx9sJ9nSC97lMSl+SdpJGTC
vjUDm9FP3MDBAyvdoEbm2CYQbil3/OwxIi3dReyUFz0+vGqZ+geMnlO55zCsmkfYURKZIfC79C4P
UHU89S5d9ncyDyCh9u4g54S9MorPDBs9mxr1E1BTeDdVcFK9+1xv2D8Mo6xLLKAxvy+49lDH10Mn
cpZvLQsja9nvdTsPP3e8p9IHi8P/ERDxVzybVaWvEucDm0X2LHl4bNk6T9+DjNwe027WOQfb9so9
RnqkcF4BBmZAikLSN3YDYrGYWKwosQI/dU2dtfUc0lVYgWdhe4dAPE6JXctXydYFwcuUnge3DwRI
L63s8t2SKBweJ6nYk8LqxbT8URYUz2gyvSzdTbLtFnSXNq7v5lJ7LTHqGW30lIAH+XZtAOLGMo8a
0URwEySP4EC4IrDzueyz4kw4JwbA7rzLoI+H6BID3mJOiGnyj12h8uhXBoOfhhznqDootJ/+r0UE
XXpK1pECJQm81NuVIqjxl00ic51Xt7FldPBIqFw4d1GZ348sVmCchKHohuPSZZJyYSjqVR7dOg8o
X3pYlE5InvhMn4bdYvVySIPIhVDtx9Q64HIhNhzADuqmPNVgIGSLRYODkXi1KXT5kckWKsRmYXve
fZTjOKpXpZHSEsjUK3KLbEgs5rYtbOYPmM3pbtklMxWLu11YYD7hX7K5+G7MUjZb/HiD3cxpIuRH
GWV9kV15fUIf43SJch8XQcPp+sMjV9Ntr0TR3KeiT8CaKdbrm6jQCkpmL8lzYDM2Q4ACaIT5gOa5
43fpucPfZ8Yg/h2ri1L8Uw3Se7S6swPeGDW1jAibKBmMQjUm4lwJdPVgHUN58rvU+GgQF7YLl1ox
dD1ZGeU3O6TwOeCJEiETC3cNIr2R8f82QOvxWVHSTX8RQDABJOLIiwxpKRqMigThMnD7Wes8j4Rk
0GBJy6MvXa0UvGof7TJD61Gop8gHsWNg7kJ8wiraZuYZePGk4wuD7QGS3BZbaA6fp8EPXOUPIUgh
WzwAL2xtdGihsGm9xxjs1SAYGxGKaAtWHyP1QjaCRd4eFet0KJsirD6YgcfTNVqLdTzapie7ok7j
3B7oXEOCk+BiZodOuCT0OYOEZ8QEAyesdZeF9KUbhfTM5H+c0AlnCD37ofbgh9koGrEGgwPb10bN
54o2C7koH1K9qxG0AetDuMDsrKjyZ6S0mpF/MJUkH2k6iO2CUaLbNQ3l/86x8UiVxCiDxi1rSK9D
Wu1tBn8hbJfZTbCcQpaAYsd2S6CtKLL4JAhd/uasZ95YF0retf5IyC26iz+6Ep7Zi7psLL7xAXuX
xE3CeClIEBRgR2BE2s3ZdCZCKvk3tD5xy12QRMM/9CNB8EWX43Z8JUjktgqdC8G8QCLtL+R1xOKY
2Qe/0BZDHR4Y8cFILvXgbFui19j8+ZMzsdfjXBp2HaY/ixOFeOXvMrLtFfFIAXGvXGmoXAp4aqMq
mHGBpB5utwhkKY5yXebXYejb+AqVYWqxO1cI3VKS7b09WyqqtjBNiTQJi5wHK3TaAnlnOwcrRyNo
R7S+UfbujG2+nmqYjgPPttskVw4BdFTjFI0/GQvIV1GJme0vljSk9G5LadxIlCCMqSgZmI/Tu22i
MmqDzYyfDurEongHHJCoxC/F3P0uFIHgafGpSfYUOgotCr1KdiF9Jpwe0ZIX+XmIg1Fcw7lagj3J
EdnvYZJRhDyYdvAevrl+KyLUl1+qSRnQNQG8rR1SGD89dKXrfKZRUP0bsZw3fBvu8Ns464LnikzA
emuRgn1Dk4EBQE4v24QuueVzTkroZzzLtXdeSXb7qVLVtbCeIJAj+OvWnETB1Hps/Ap7HaBz/hsn
RGLQSuN4/UWuVvbYgoRajkldB3rLsvcWbtOKsN2HpD0TQtOHzQkZciZ3btfGmnEoKshfo8fa6TD2
xFY9riND/hcWV6R08PlkLact8UkbdgfBkW4JnF42lG8wFvz/gjYvTmiuweDj7MpfpTapvhTKh41B
Dg/cdBU54mFJJ6zBRI/Wz5OQU3uo1eJGJDDFkqg9ULh6I1U+vOhmLplTcxgdCtTPzTHK2/Qxkmy5
T5PP4ItYnirGtzoRJbl3Bq2gS8ksERs/ZBb9mDW1VaDIjcT9MIwRs5m0cLbKzfEoCOat4Zlxy3wO
HRdlk7GhpGNoUtw/ZETrB7i9xPE4KsSS6qIjIsQW7wwxFbFyjk2fkJpRIhooGURLBE+4DllJEzzq
PLXRDLUQ8E3hb1Ctpcg2sULdTmtcbweteI2/khSn2y5MnOAZCRJQe9PY9JeuRfFXOoW4a5iYM5P7
P8XLiQN0/eW63g5EzPmoFutlhNE+FkzVwPU2dwEcCwRk4yBYZ+IEj8lIgndW3qiG4xUYQYgebVi5
bVRZ2x/XpRwOSToAwxG2+XkiquA2csIeiFZwkmR3OWs97oTq9HJF/J52d6jX8EzMRfZB7bcoQr66
9NVgBgkuNshIxML6UP5pnLH7LgiX/1uA4XQvt6TnV6dHk7ll4dhcNL9SvsvwmjO5ccnjeG3dIX5L
OUefg7nsKqRgHL4CkX4vXmuQu92ZtJ7pwAqQTzlKQoIK/S6w2xB1+kCJA1h2Bg6dfDPB8lF2gDGr
jiIofO8kdJT/rEKsfyP2TCQymrU4xhBuse05lYhOFHwLG8uY354Ea5HiZeXViel3hQ13NToQor/S
YLgbIQ1KFuU8KYxQ2gC0pywZn5HQtF6smUIAXSjx71FdjemZb9AH6uwijt41IijZeXQxzd3slAkQ
77Ea3OuIyTHfGH/GeMXN2zwsfW4n/AvWBVvkuc3OX8Hv3K1rr99MVJp3jJDwdmInKst9mFJNbs3o
3prFPO0+NXMhoCg587aPxpmGv/0qcObHoyUsCd1IoaJr5TVq+saax6QWOLH6Tu3CS2k8qVm8INU8
MiGAZqug9R3YMibgxcip4SFeE7SbG9Uk6Y+LsqcEarcO/inKSQXftNB5OFmRznsHz3RRc290FDSH
gW7P3/qhDvoXWSfsx9VA7LrfZ4Y8EGJfby9wP77aFGTLnu3qjTuItoIwJSp50taAxdAEN4RbHNce
NczWjhJ3RZpl3odiSxzcDSSHza8NVmsIOH5WE/GLlglntDPBAPITxz1HJq6Ifil7CmU1JkFzRW1G
nih0ivancFaG1Dml/kvUyvId21n6nQDNs/tm4R5H5BHTsI5TiA0+l/1j0lEwbtNsgrDejn36QbmB
VwnGk2Jj1yaaGVHKbm8TMm5LEOCsZheEPrlZhFpV9baUIAFaiUiNplY68hlNEHtIlRPaPBPlHT3V
rvL/QheYgKLL3v+qMmQmpzmwNMp+iwaIYLAl3Cuij5pHH49JyV2ei/LBFbj6HmzeBzdkKrAEHFcR
VvRdFUTrGUL7DM+wnuErijru/F0+u5hjOlsOcucN2sDRRHY4nvTUzlDQQG+4RzdGOMhPVRN0NMIt
2WV4kMUGK0hkftmeJmgT9fhaL+0QFKfG0DdcF51pYOI9g4HNSksU7DPHFOGBc3w502RIlMPEvirn
wUo8G+FJJLRBe9yo/vSHaWkmHuuO9cJ/eHAwde9N2EEmPUwor/P0vkoRTwTHfFqrYdwXIQZUKo9g
XG6gBG/9k/BTIUaZ48QQomAC/7fTTkhbc1P0MdVajsVhIkF4gCCu/NHdKovHm1xv6ddfOqvU1YzY
DLChIC6oyYpCi7wrF2n0PdK8ZTgYu7RIDBHJOPMuoCBLeNA9B7ekThjmPbP1xTkRwNTVm3KhHIXl
EHr9H1Wi4Dji1u3ahwUHqYO9MoELvQXV1WRPBITlHrPwlTEOOpwFkTGrVH6pnB+KoIQoVdW2dORq
r5bzMT+tnNMov/5H2ZnsRo5kWfRXCrVuojmYGclGVy981ix3zbEhFIoQ53kwkl/fh7lKSQUFqoDK
ReRAdzpp9uy9e88lXTDEq4zs6AxFScfJUrjDkkegfNYOrHHZepbm+BDNfiNwBbd5s0NoZOVbC43i
SYaY0TZuTswQDRYje0gIErCvgkpRw9KdQIBKr78RD/Tp+t8+7y4lsycHkgNHxe6MR0iZzAfJt13z
wCy7gFvW+V5VcnAPlUWzmTkXqJsD4x47/EUKGPJIsIZC7coqQhDuYgSODgTtTA6jdNGYxYWM+q7/
xT5vx1fAI7hfCca+BbZTijt7KdtPaCPC4A4a1TJjnGYBxCCbeKJ3Cc7yaKdnkGBsdaFnH4QMkWFS
zPZP7hRN8T4M0TKv6nbEfMbxHGk7B3uTLktkcYZRVI4QbFTm5evEo/RdF2iWrJPkhM+0ISdxPbmJ
PIysbASgptIZAjS1EXRIIA+eJz0ARtV0S/Fjs3R60KOugEDK3y0gj+mSnobX3g+WSTYcXfIaSZFr
uGd5CkzpqGMq4OcKZ4U6OCGdIkRVhcaiHs3Dagql0T9FkfTK81IjsV3Ta61M+kd149845diaW1qX
JlsEKZblu20xJNwhaJOwUKMioinqwPu8Qwc/ZGdDpGmi0ZzxEUOFiD3F0UGS+tLjG3OuGsKNu50V
UGfAWrB5Z6aUn2s3EPC+UCWaUddrTIARQdtNgwzljZF8Xa6XHf0KeeBowZQn8QChqhFU0X2Ve9Mr
5cU0HGufnGeSjLQl92jibKxFRiW8fIUmvaiuQk7PyQWhDm5yXZWMgzY+oEOG2HhCCjo9SM4djJ3Y
BeH02w4UVlriHrwmFFpV7ZMogKutvSzRwnTNEVDDTPmBIABRo9QmIJUJsVXODuMHxm2sLLdp7jlw
aBJKQyvMmUkZc0deRS2CTj1VGFlGYBc93nb+juf4T53nT+2vxOc0fcAw1csDbTsrfmK3s4xbeug6
OIkwqdsD1QwBhHp0HbzljsVukstWFLcjau1ou0yBrIMp8cZtCeBt7jlaM+Bm+mQSVRIIbOlBLqlR
qXZa0mghYhgNMiSxo1utKbRtMo+88yrEmLNVMm7zN8AF8C/GyI2fa6HDs8aoDFolyrJtMj+C4SFb
xHZQ7WxzPLOGBO+YCLV6C5J2btcNrWpCilKD/dP1B/ta4UQMyGznWd0sm5da+rDqybdBENEChyfF
SLAEX4NwCEhn0VrNYR7MfqFa1RivTB8BKEOcKa2AD3ggS5vCm88DF8sTDbARtmQ9eGYNSFAT29Mi
/wjXaYdkpcm88YdRxNlxivwowmAVSTSciLMhPMPOexortkask034YEawYejXa+PKwAyBo6nlhVoj
0aOoR8YmhiWpN35Egd29x7pCn2QgymfGXMWSfwWSBi12IwZtTh34C4M2VmWJvjhgqowncCODHssk
gnDEytQi3lOq0qTc1Ajwn1H6M+6L1aiJo8WP+ILKxiZXiMiVMyVJudsOtMofu3mZ+rR2Pl03PKRX
sA/pcmZp6fVP4Eez13m22wW9pgNjHbm9cwQppE/aDroXoi2Ld7sV6c9gcoNz29Y9sMcKqf5qZB/H
DofY6JVOKVqsZqqbaksqlW9s/TxLnv2+AJVnoYh+ifGz3Rmo5SMEzwhSNhpr43Uekau18psSRRaw
t+atTSlUmLzb6RHLrfPom479nsbxX6FOfe+uZy9v0Gv3qjYhZFopCYLokZnnhYW14VFjXRwRo6Yb
5sr5hYdWE0ISacj1Ck0j7GUN1rRg0avxOU6iJuQIGyWjjSRgXSM8hVFS7inMRLZIWG/nZMJYUUfI
2VZea3Iw4NBnZDj/RPneiKpVa0I3m9+UWGW8tXXhxtQuBXTPpLDdiw4ZoonjSjAb98qK71qTgRNz
unD97Fw5WYcBifWqJ1MKKatnolpBwZgEw57FIP+th1r8NDTr7QIOz43zvlL1m8vQz0fVlxcExPp0
57ehASFr28+ivu4cy7tjzwnVgcA+Yh4mlLRAMwru06pnXeUQZ8Ruc9Z0izVLD2F219Qt2ZU2+zXB
vyVj3K3FEOZdtL1xr9EIH+a6sm9gLy8UHvBNLVO0NEKCwta+1n5i5/s4CDGrTVHmXTTZ7D8U0DL6
dQ/vAb1jWWIkiW2KFHQh2IB9ZoS3BjKa+kznnn0ahi461oHFXoikcAKpMIXjNUOQAoAH4nJnFQEx
u8D8N/80BwrzdeQQib1SI4dxZq4WzlsxjOOjNid4mpxJmYQyxW7QazuFWDNnzc8k8qdh3TeyOzJo
q++TcCqvkoIUrRUqGvpnsnXbYwYdkm5N6I7vVpqgJmE2pvZO2mXlrjOJMd8Z5PCyONr0m2iGjPMP
bFb1ndcMIbISc/EQd4NV5DvqJoLPee/LYW0alFPbQsazXuvYA4OFvM5c0epLb5PUjH5ij3JpFelS
xhu8jsnJ53zrrnnl8tfeMdw3P+mGZMOTQJRWxcns5EMF4mNYOHu2TBTqC38xLqznMDdouM1V+tD4
E8qV3NDyMqyswt75VE71ym0TFtCwoZ9EuhDr6soHYvbcjKOLSVnx+1M1BDwabGhIhlgbYLj3VWzd
EpnIOgW4y3oNGWjzUJVMjtqpy55lb2fPAF6Kl65zkFpa5iQumT4k90GhYEZ3RSXzsyFP8n02QgXc
jEy6XxDmcDgK3Bpxv56RRVE7JJS9rl1C6LTRn0cHaBCMy1tssMOZKDhFewEScDBQE0OvhpcRjFNV
UQ6Qf4PsyqKPfxiGgeqfLdt9I/K90eshlM1zzqHzzlEG2cxYQjwMQjXzAvxD49bAm/Uji6LhRnuY
+SivbUnRNuRiXqRZNMNAz2UPhon2a4XF1EQlGYa+3tD0aZOtiSwIaWdLO3jV9v6CaWf0QlOndK1H
j/eXEbsqUhDlmjPvKmzCvlvTIxoqJuVoA7ZIKeBCE3+cPknywczVnGrSz9Om9cDPDREJEnUbcPoK
wYuJXc5See25c3iBVKYaN3Dyk/AlaSPnPUb8pFaoulq67FmHLSOPyleOHdmFGeslJEBbUIw5dYQe
ASxT8QQf2Jpu6Nk2UELQcF1F7ND5mZWMEE+Ae+QgjewaAmgyT1V5KJpkkWLCqoAPVTdmuDVANA8X
IC2ZLIoGzSc9C0teD3Vu/O6RZ+/l8tHhuoYaMx3Bp29qyi308Bj4cGUMchHBpg3sQj+p6rt0zN2f
ftNqdlHWQPysMEO2k2kL6Et0RC9FL8BxcjYD6eMBV8uYujPm2Fg5NJ1VY9v5SEQCoLkVvARtgpe2
XXKJkclyrpoRbq97Zm1QmDTlOyezKC9X4Ba6liEpR+GtxWGIQDi7tWMsjGZ4XrAQ0TwmVebdGNj0
1gYcGMYeClgQ1phiEgifEoLo7BSm6MrkhGisQexWDx38QdBkTNMvmRMz1TLNgdOdaeniKSNFN4HD
XwaPiPcxgAahZq7VMcfk58F5bhFguIRrjt7ixC44vdlV/tJkeRFdUEKIG56AGqV4lUQ/MSuXD0As
6UNXgQjz89AeRzr0hkl7IGak1O6awSvvArJ0KKDTUF4JnE+AekalX8KwY59m2CGaTWTZobsdFIH3
K9POK7Q+tK43momXx9EV1yTi/ba5cZQ94OKXRv2Td53kDKWC8n3ECUTwLLILxKuiT149H6+103OW
3BVmBDEKt1539AkmoueYlMUZovZqoBHlkk+2lJ10OtzRfsrA0TMYYXS8uJ4JrAFs6RVnWRgtc4A2
RUPYYycm2YBxLPtRHaHAdZyR55QftLgeQXO/hRCNiMWZ67heR10aPrZITEde3aK79sp8NJhm8Lqu
7LTH0ZI5TUcWgh/85hGnlwOTuKDLnph3rI35XTgXTbGRXTv9sLBjHJk8dHJNn70GCg4565qh4yJn
INzuyXUnfUakrTDXc+ubC7kqALNhhUMagjAZ52cL+fNVPuII3Zg9yA1un0n/zZVDhXafVGq9rqk9
gxU3g/P+NFpQvkzmrJQtqSHLTeYbzpXF00iqS5x7F8SEY1/i57TLjdM4jBCn0aEc60iiNNeGbmxG
2tQn2IOs2dfbJjVUs0W4zd1nIXIfMxHTvI0Q/ND0qCvn0BrLV6tyq35StscBLh+HpCXgNiuPU77Y
pyhvvU0BiD9ZujxYZWuKWrxEmeBg1mMkODQ4cYh2iYfhgfTD4o6j9/CTuMEUq1FLoI5Bs6FaFzQv
81VE9ri5Dufc2kP1IvartUOnolYq0kdk7M1jC6MvYXtc3A2xQcuFSiuKIDckHCucIXbfWVY8d4Mf
JcFNnHX6NYKf9TRXzGFXyqGduyVXLlaH2sNstg+pWm9ar+fwhWI8QQ+ms/jRETgagHaSYH8etUZx
QmsYod/BSo93KyjGl6ii2lpHRYWCG6qjdcbaxZG+RZiSbQzUA/qAvSC8ptvDeMuh9wG/MWbjIcIs
l8ka/6HycevHIbsAk29w6mGpf+YZo58dbql2axEywLiwRoBDr7NpjA1D/SE60WgOKbiq0tiMuCPN
627kzLvxiwzt2eQxrz3riCK9x+PbHkALmswJZySQzG2ZtTLKtpN+m/RzAKSBR8LZwOxxXnqjgzDZ
EFXZnUUetvfd8rhIbi9v0ZapNnQOjqBwLdESNqR3Ga6qdwZWaI5Q5IZPUAeJJx/LmgIr8wQUCU8Q
g4BwiYBYRqytCSzRL/Xes3Tdryk/2TywLtcnl1SzcFdbavzRxuPChmlsTMTMXgWCBtQfBHx1fflK
o1UAOLCxpqwMJMgPCegbeDIWYXurukCQuRFpCrXHNGO0Ig3sbYB2cWm9dhU46jW+fftmhkyEakZq
UqYGdFwktnaCxdvzFwBtG6V6PrPGJG53Ra6yJ29CcbCq4HGhx6BiyA5dW/nETePuC/akenEQoXUI
1LThcPOe9Am+SLtD4XWWG24L15Bihsaj0CI4hDRLMMGPBGVDJsqu5mkQBj64cCjulUtQygYrReBf
J6zPP/pIRwyNytqzNnURaA6wBP/+pDUAlaQf24q2EkM95whFpmo2eDCT2zhtHL3miF+R7k0SFe8F
9hLCuT3KnI0jjeh5FjlK8DB2wttsKJxuSw6U2A+uSfrSKNP+iopvjPc2h8p4JdiITN7+Hu5OSwvj
DRRU8mqRbbokEhlFcw/R3TvmZs+IUc/4VPayRy2KlrnheMcwIYb0DauKLo9dJ69YUYvfGM6tcp2Z
AT4OMiqteWsIFRm4vHB8sKzHBl0VTiow+SjvIuIxhw0bZkMtAwPseUg9kH7oNtSrULPX4JdxLMSZ
YbTEWKt+OAS9FIgjCbsrdh4172+HFmS4SdCWU2Im0rrFQsSGK0vmdxizut/emCPdZQzvgl3CKRfs
BxMnPgALmT8iIGKGV7Wd2NJSyZA0piFHuQwmwz0dt+qypi2H7yprCn2fgz50V+hzGLsg1SF+GWmz
TWMycZMF7E9GaZjL+NAiSHF5ivMJPD4N1/7XjNAq2bYNWouNlbnTc8rq/qtgObqbgNXG60Kqeetx
6ISkX4by0emT4sJsyTzZiNJhnO7I8kfuOqhqoE1VtyDQopvZ8QTmgz6b3unTjr9NLC4vFJTVuUfH
NdlUwADhW4ku32ZwSR8jfuAT0yqEQ2lPXz+OShD3tV8IdOb50mvzq74dmebkBFRh8EmvecOgH1Ht
DroCDk8GdP+L8osuKi9llWRHxDORQrfqlYNNM4LleWNFU88iYtpy8O98/GnFrosG5a5sa9Ipk6DG
dAPaZYHZDj1mWKA1R4H+oNmUlTM4LyQGcJvclGEzLe42Np2zEKJ/z9ymnGqESDSWGbgXs03Pa20Z
OaPgmOdzCdzonHjfESw4MvSeTN6U2gr9VLDroY89W4AeDvHwNaCRLvWd8dYmWRV/hWQFq28D27WZ
3MAbUCS1JSrrw0dbWWburXt+c1yhdSKJCICmBfDyLiE9Gpy+rtz+gpA7X+xEPyVyr4g+LN7wudou
DAm7ajW0xqpUW2AP4BTPHR+GKyeA0OrB00eZpXD20vYcu6vI6922OHg+6UzqAg8/04dtHHkxN2R0
Ktg82zbFMSG2QAtHgCsRCXcrkw6/uZwfOOPj8xsp1Xxjvs0g+ud7ZODM8IB9skjmomPDZ4diOpGQ
NGisR6soyadA9EQyK+arhRqmQbonxJTPoHWIEF5HETZ2MAw2yw+OoOgpIZyxXyUNWlUqi7iw8NUq
6XBCp9bbCLJNryVy+5L5P5oR5ig1Jx1m8j8aWm7vSojmEe1u064T8AMUVDmRLusuDuQT022yfvrS
tpDkSdLRN3GJqWZjhl7mrIdBNe+LjJi0AC2SBZDSSLz5yNsJRUcvROJNXAgOZOP07inM1yRm5yPj
IKT+VD7YHNIt3izzgMLQljQhquaq6g05reCC+z/dTE87mPD05wnf6BSTx44+miscRHK67+KXEdn+
j5BIvXg7Fk5B54njGtlkDMXkgc/BEN4zhDkfMFFR5YMSpiirxhrYezjLXvBXw7sSOUYZeofSRQ00
d7gQR0W1uuZ0EzRb2EgkyZeS/JF4KPxneuvoWLDH5upcMctHYdmm6CH9LjdOphJ0aKST1O+RXTjT
Op+l7C+8pLHvqPmQcIU+hfFqNskY3WqB+GUlJQgmYZpOckZKCh6TqmCkssYQiQwptj3C3h1huPV5
tzwimwQrjbE39TjHUI9q9DUwWqBaeJLoMECcs/egONMySUVQYZOyN9iYw5CCkjpSp8Su6wmh2Mgg
ixrOpu1TVZjCWR5ISuMYjOgbQkFBxEgfNZ46tE3RnSdBG6pNPNh6WHsyoB0BkoV/GgKPXCVFGfxE
UtQ++YhEKVIxXvx2Hbt5RfWo/TVHG57syu7Ayo8QbldxB+Z0g91NPPkm/d9dobLmiHKMDhPfLT30
6O6PwJjGn7JwqitbkXy7i5niBFtCbYS/RXDnsGM6CwTJaXANb4SNGXktUTszighUk63J36CvBvXV
N1dSCDgG3hBMTEqT5FeRFcy9i7YwrsE/ZVDiXLM5L9ICErOrvHqfx0Q9nvnY8C/Mrkmf3YgFmTRR
kIMbGAhoEVE8I2SyOiXcVYCW+Amxh4X3D2zXzyhOJwSBLkm4WFTcdiWnMI5XtIY5+4QB05oVt4Od
v6Ur+qAiW7/Yc1feBpIfig5jQSuiMCDcEzbmANadtPma5LL4zQkvPqXW0mONc2cawLF7PG+CdDos
eSN9G057GAsoXjEJuKFOXs0SvKuVxgM+BgO4A16oOX7yJ8tVmwhRob+rmE5XKwoCiBzglyXGPYvN
GhS6joBHEMWFGxhLHRlvrn7j8DeRp1yP3QW/I6fyxAri5dRFP27VsxSBvYQq5C2cBfdF+mKxKs85
hBrOXgW6uFL0NxyxxnKDx0D2B3qTTb3ulSVvQfuMr3gam9eEE8ubn0Pe48A3j88ZfuMTE9DuGcB3
czdCM69WtF5A7liO4huDi+RG/BduOHTzVPrbGpJpdahNNwK20fjwBXd9xSjoPEbrT5CVwltgb//5
j//+v/99G/8n/F3eltnEjP0fRZ/flnHRtf/6p/jnP5grLH969utf/3QdaZpCCh95pUvLEy0qf//t
9RQXIf+w9V+RGUdt02ZiWzl5dzUAza+CaLj9/iLy60WwkHg2cSuWjZTN+XiRgVvH46aI3FITnU6y
MWawLpRQzPk1qtf/+GoeNb3lSXhPDl/s49V4FDAgei4SOJN6cosPCzz8ZPv9ucPA4f37i329f5Zk
vuC5ykekR97jx4ulIPMZpBMJhgqtwbtE5CdrlOE8f3+Zr3dQEs9qm1RvtnCR9H28TIW8CkCULyCS
4TS7AtqhoieNOF8dJuEFwd33l7OW/97fHgvh+65L9JcjMXJJG2rjx+tN9BN7svfUsYCAjhcB9lZL
KRf2tABXo2xrvWc4i9Y7t4ahJvvBhhG68fsg+2kwn7K37iijlClbKIaBIQyh2TCCihBuyCAqFmaV
JDWUBdw/7NT7P3x668un94SveP0wP7iEwS8/2t8e6onQU9RkszoCisyJMnCAA00kROZ076KruVT5
D6iFS1BmwnbB3pUBIKn0cyXspD3//sN8vZM8ar5nmZxplaSa/vhZ+omSmpFAdCpCtyXNSoSKgm20
fugmcuFTYT0yGfRcfH9V9eUO+FyL//HGkXwpl+fpb3egSCBz9noYjp4ugl8EOOX3LKWMRhb/OI2h
Qejp8vtLWl/vOtf0bFtYDi+CJZe///dr5ksUbW+ax4nfxj9D8jvBDCW1m8l5EZBnpLfodNWejTmn
W+uPKqteDJJy583k67CB9tbB9frDauB/vRPKIrDZ8R2FxkKaHz9VNaM/HocWshYJup2bQf3i4TjT
diLkmiFtAc9QdHIF1bdwDtHERrz+w41ZfuK/vUwssSYLA4pfFC3Cl87nNcLtoMxMgXUsOEpw1K2G
WO05H8/Gs0NI4O3cFbqgvz9AoW+jqY2IIDJ1fs6E0zfTcydKcRpykJM58BiWI7H5/gPKT88oH5CF
AhQD25vvW3zQj/eoKZvATbFZH0NdW3NyrnoFJ4qGRkRkqsb0ZFyKZhrGsznyMO8yb5tda500yldH
09M+5OdGpswKCqAeuDwKghzvqCXD9gIvOex22l36vQH3TGxqbTDRX7eTzuEIJkCEOKz3CaDViaSq
YCRKuunuiCqNuhrDRMVpkMAmw+s2dmhYB3JBpN6NFmXJDbHGVbrjMEswHaK+YTp68JA0aKku6rY4
0SO9TTI0KedlEKPFQFup7+UAvHxLBigz83XE+bq77ll5xbFK/xryZkai1S2RuyAuC86K8xpMEelo
Ngq2vTGnpnHiU2XPFo2ipQkfcryRmY6Hg8Ypmp/39Xg9G2DZbhG44ev9w+P8+S1bfitLmL4wXdOX
is37429FfI1ZQN60jhri5SUoZSYZS4oHca6QKtaFILRjkwIs1ztaHgFATV0zTorcnYxBNNx//+gs
T8bHR9vmqWG3dXyJSkN+Wmm7UosQYEp96ubgRrdjdPDxoK911oqRlz5990QBAHQIyj+sNv/2wlLa
FoWFv6wnH2+DoUUF7ahqTkC6ooOZEHzvFi2Nt8rObxOANM80ivjDBjHx4fvvbC1LxqcvzeLq8jZb
0vUwmH+8NpIwnoVxik4VQi5/Q0VMju5Y4edD74ykAw1n5tzHg4UUgXizk0bs/ZT5Sf6HheXrPXCE
bZq2bUkpTd9bNoG/LbgAdhDNlgZGFpcnXQSWvbKyfLrMwZvuCQeIXxNTRWs4zMbj97fg64IhFNuK
8rn1Pg2ITysayIIZNGlpHPH2jckOEHg0XXKUTsRGCHvaWIr59qpEsP/HxfSvb/Xx7vNdkZ+YFthA
DPWfthkzzsYWyWt24ijqEo80OFiUdiP8NivDDJoADta9gzoD3Sz5SJEvivluHGXfrLoJY1G0QRaZ
IFkzBlsdfLv3x1evjkPjYWxIN0p+Tzlo7KtpCGp7r5NcR/sutH2molDlCByt+ojhf4Qtd6Uq4vLg
/zSWfWyQfV0wuyVOMWt5CxmqxOYV0SU2J2qM7gvJa0ZWgs2RrDb6uEOD9SrCG4SfpQTMGTZQHrDD
p317T2FW3uLSnH8ErIDBUZZ1rfbjaNGsHbBl+LtamEm7b3GTMtbuFOfzSPWm+zbjg80ZkGC1OZdK
QoUAVaL5d50oUbcMRPPLItG9sZ/gBaHvg5iCrHb2cCmcNxDMiKsC79dv3MHxSHpubUVri3SQ+i4y
6BXfkmPf5ReQ1cjDocXipeGqlENAEiNehji+bMd8THduM3on4BHgVN0oaJ6wRY0JTkcwui9S5fIH
6DZoBkyjWoLI3ULt+5jBP0pXSG1gPoDO7Drb1AcvR770qMXUHFAHJ6hJFYdn7I6UeCuMV1O0VYmV
4mclTLBtbDyhrUh+NQx2yBWDe+wX+3CqRf3D06GrbhsbO9Ctm7TIrp0yksQlT8DSty0VERRY5ERA
G2pdmFfM5dyk3s1Iu8WmIUvHW+MX4pUeaTF2L42ydHnpIk64sMheV7/1lHsAwHL9aJfTyPRb0nrZ
hCSSkdqRV3qLGdZGFISX7ZCOLoekNSLnqF0zwZuMtZnN3nmEwXraS+2VP0gcQIWj8ZA9KVNm4DkN
BbtTAa8gLGgO7WbaK22byTO818Tfw12tJrzENTrlpvSIkUg8GcHsmbRmnoNq1c/OJmfMzDN63sPP
OstDmmKgyLFfChhUD61Ws3PZY/x3d5GN+BcEWDe4OSHPib1EXorhwnJzV9x1kwWnd2GmW/FG5L6a
bngQsvy1xeIcXAejXeozA8EmkHbc29XeZXqE4dPSaX5RpHEn76UIw+Fyrk3ZroYxst9myCS8XJrW
x4W2c6zMa5gYNSbHCPLAEh5Z7XMXOfa9Uc/GHO4UB9czJLTIMHZLUUNFlbvmw2hUXgSbWlVL/ksg
y13itfaYXwN91ZWxlZAAHASjaXvEeppktzaxKOSVp7kR3Hy/SH6qwdmpUegwRuE0D6BCmJ8WKtSl
RlNOVXIa+jq8rWLowCt0HrQDxxjED3WO+YcN4a9199Pa6Ai2JWatSLhc51OxS0IIbzPtimMa0xum
IQO1dh0pj9kk6XiphRCHrKiZ0DNn19Xk1nJ/g8gnRtMCB3JZeXTy92EXlvU5Mx0nWbjYvDRAUWYI
wTliBxpGZBjCyp8c/xd51ZCq0ZCPcUnCA/pohoBxw1r7hwr1604nJd+HowxyMVrzn75X7pnETCIf
PPKW8FGZNI49Ell67A6CgFiJfYQIZbh2mIyW0abFShD957u+dG1LgCXk10QG9WnXV20O0XaM4xON
Rmou2APpTesTBSXyGvkCPrGDdCYQFNjIjqNvtFsDAf4fjraf+gA8U7zt9GmADfts+v6n6m/Ef5f5
FmFpmczhKoDkZNp7zvR3Ch5ogSn3D0/U12dYcWqlxFn6Dsr+fDIg9BpHM4H1J9c0o2OJqOF3F4CM
UahPb3DvWM5/Xt8q0/VMSiuL/clzPlWUQ9URle4U5akl9ak4GDjsRgwWQPmauixduNCR511PtX7E
xJjsBwS/+EspEFGEk6D7/Sv89blTpqcU7SQeO/o8Sx30twoLY9HsV5ZVnXRTZj9aUMqXIGcl3MC5
ukCiMY8YcFlo9Gj0f6isv5ZY1DhKCUmnwsFW/LnEctn4s7EuT07fJtdD75ibUcv+dXQ9iIaZ5LiM
8+z0/ff9Nxe1FDoE+gYkDtjmp4uOyN2KVsXdKWAWvmn70tsmVWReTmYZPcAISc+ZUYk/fNMvN5k6
gdM5JB/WLM8Vn16s1J1IHKzM4JRmqt8R5RDfe4lXvgGhI4e2pASxLrCcYf3vfHrZ33/jf3NxW9gu
31Vwm+XnVhEo4RLf2ZDcoebP5g2yrPrARFfurYrAN9ePy3bl0hwyN2ZBTN/3F//Um+CZWrp5LCvU
Eu5yoPj4eDFQxLk8VtmdkJFGvG/yy1IjXZpjBroOKjJittS5cRCinBtxYt19f/m/mpMftgvbWppk
/NXEXUir7+P16Q7D0mEbOv3FUV4bSYYlpfQG+Xv0yb+jYyUQb5huu09qVdwDWcXE4PH+PkxBka86
YGaP33+kLw8gSwzUwqUPoZbH8POemWLxNzIC1JI0zk5O7hoHiA0Ej9m1kIckHYLLYSbE5vurflnl
GPPyhkGcYOZu0/n8eB9m34EyFwpxqgMj8C4mrLuXQZ2XW7us/ZQcFKN/+/6KX9Zx2/bUcnsRp1u+
sD6t49jNENZjYT4hUMvv25pUSxe18h6mrPOHh+zrLXUcSzoc0hU7p+2Lj18uRA034JoN7/AyNU+l
tl9QFytwsg6S7z7o08VBmfynx3PqV8FuaZuS9ZOWxceLNsTykDSKYTZunfCC05q3NglPosAL5DUg
S/eiLij4VtQMwx9an19vLVdGYe5SetEe+bxwzvZYjmnWR3clXRkCUkJQv9bQhDcAW7Dnfv87Oua/
uRx+NR/ThOAt4tn9+E1LHmZOT7F7oj6omyP2C12zaM14mLfA00X7G0FwMNyjtDARNIVWTsOR4puh
ddmPgwkhwUfz33adVeyUXRm/AE2QsNbGcX6rCYcMdk5PCDY2JdQhtN7qMTqvvbR1iHEwXWL72h5C
MnlCC027QxwYL36FvDnTGkDPLXW41b8hqvCz61R6tcn5CsjSeIMVj5i6znAq0H+6JYTa4Tz9WOVx
/kBwZETKaBxD4Zlx4xK2AuD8zWJBSDelSpoQxUrrDJBIivS6bXov2FBSm+R8RUXz22vFBOagb6vu
CjGk8ZJIMfTXVjq2j1FTGs9e0bdvGRTDZBuO7XyrZB4QNzggarw0nV6exJjPb5r+212UN6R0pANN
ZWSFIwP62LZBHjLjiq60Y8fBSptw68+7PClPfWD13VlRtLPclMwk1hVUB+8cGT85RIzi0SgIuPA5
cuxxJtRxAm9sePhOHyEqI83qw7Z6RxmIfxl7TdPuM8/U0V3Bmd34jeysLm+nPk021H3luJP+EvYe
0GC5BFKEK5iWbvfO/4V9pArUb75CmbQVHdEACNPM4cHQeAyfSuChBPqxL5yTrelg/dRBn2ymyOpf
HE4L5TZp5qJd0bprUV7SjHVWFSopKlv+XG1sHAoQ0u20LBWBhiEjTSKsbP/W45w07jyznJpLQdci
fpBtQphGwDlvxD0UOtlhHCmpVhGZXe5ailIemrKAl0qvsSxXPRYTsZdxnvdX9UTXBJoU+NBHV9Zp
cE4YJ27JLWr/GEgvJy2/+pHbi8ZX4q157N0pSDfI1fr9QKqdcwdEqRVM7LMm2ZFSjmieMnLCqWH7
HE0NO5hH1Bml90zb3ldvCCKZ/ndA4B9qRuYYoEmuTC6kpYoF2WJhF8i9Pi/PiiiIX4n2NnBohrHB
IX5Y5MObodLJW8g2RYxTX//IsyJvSP6sip32I/DISRx6V10zE15bBwRUP9P4LqsNTbvJXZKJAF+4
PP9AHid/ip8GlGK/WPy79thjbr5Gukb0QhXljAt6Frceb2nHPAwsvPUMOLQzb6GPKCb2bqzUyQto
919moKYvdTP45oGailWEbkCKBoJs3aie0OJg+L3BKjaOO3+RuD2Uw/gXSskVkV7xUScTPWvO8Ahj
jFE4u3HQaCoDsNjDAZeEgU9jSFFSum7LJ2oh6MqrJGq6Z/RmwMIAcP7KLB5u5CcJaM928Nsf2FTH
+JKks6Q8G6cCX8s8wcsRcTJCnGihU5+ZY2AMnPOK+Fn25Mv8ChqvEzQDenBGdp/Yb7XoxuCQVj2R
fllOgbzRxE7EiLeYCJ7ByssITCE9Uhwj//85O4/mtpE0DP8iVCGHK7OCJZOUbHkuKMsBGehGBn79
PvDJBFRkeat25jAz62Y3OnzhDaiirhOj7NCHrwDH3Le1DMZz3FgQDCFd19QNLVtJ9hJkP6yOWlhf
evajBaCF1+KQDEpPYxGDNsAgYZvsYhFFYq2KoAfTTwCNQl0PxG+jtq5v3sF5jJEUcqAisoKooSFp
lOk+tbs00ja1X5pPztg7oINjyDTRjkTYpkRopuLN9LSoWzWW3xWgohx8976N/Pn4TMEx3eUEENZr
bfhN86n1KaStM83Ny32f2VAFzUC3v8AThAHlm2X5qWFV8XiRk0/zgyFgXez0lvLEylS0ONv1Fsov
qHvTQEjMHDC5W5Jhnjy7kVzMHtY69roH4yw2EHgUhImKwdvyB+hybxd18SsZou4XyPj81UCosDnA
Ia9NwCFA1w6BVMdqpQJ9ogzvWNV30Rq69aQaEXafOk5nmM4Zwgjvh1qFWEiREA3EjexFoe/xIJhk
s0Rf/i4gbmE0nhbKL6U0g/ahaTxLbiXGjOE/hykmrcOpvUGzjlRrFjGYRmfiVjcYJzq7AaoJViw2
qunCRbWG6oQFLUpGQdF0Nx7wZejHsA75NDmIM0nfXT7fYwmqE8lL4zSRRUHUIfnKJeE+JemYPdl2
cSPkXgZjnHCTdM5wLXzC5oUM2NhDbuiVcVJcu/oPpvLk7wliBP8iyneNlVcHKdX0X9NY+rG2RaXe
ofpuQW+6nGQhEJ6M2zA9I9KP6G7gSTT/iqx9xrATKqUyoE9c0ylZWV7lFjc+7DLJcTVNNwjFoHu4
CyhBlKk5xYrWPTWdACZnm1TIex3AamlYUPWbxATuOlLPWQtt9L+i4w2K9HqU9sFPMKgAUIyjfkRi
MYu2af+WPYYe+bnuE4wquwR1oA5LIoDOWHHS7kS5M0BO5Q1WKgYoaWK1T9d/wXKbIfpLiwaUjYrk
1TweJsVVkeJyqjOBqzGJfHSTT5Vm3sPDzk+VXuav1wfUPpizA+5ryqcAwVDDufzmjhA1+nctrEPE
SBCW7HL3LpQaZYRkTBzk9CxR2b/RuYqeqRoryn1g8LghfF3SxwXQCOU7iRO8cCIu5q0lzezXxESn
odL5UJ8sDyGffRyV3aMzoLJ9Y9Msz4nr0jInC0QGTdO92Y4NbKfCkTksz5PWiCD8a7xtn2ouYkdq
qwCvD9sN1wUy1teXbblq5H+659DdolvPnr1cNa9UFRauFmcDUgiRMrTjbF83+AqvRvxACGBqnHxA
VQ7dW5c0sps4iUF/41csdwuZqG5NOSkpItKIl79C0tFIETgsziMeee+ScfFuDiG7NWGhrPV+VO+u
T3sxoKdS7HG4IkweMDbBbEC1gpeAydRZgzf3SXbqsOki07qnpyPvjdhtbyTcyxYq9T2QEBYl3amm
Oa8rOoUNVS+xsNgscFWhd/THHRhdPFwMFSXAexZG8ms3us6LaTeo2oIcLp5hMJvWjXRxWQSZfgrz
5snhFVDNaSv+VeNzLFEbMm79s5k33c7APukJgr1YR9xbFQ3VPNohdaRsukD1v6U6AquRVhr/gVDX
TgKlR+/Gx//gB1lUWidIGd+CPvMsoxwMGkAur+ELYsEWDkUy/NbAJkAV2hrycI3HWrSRYJgovOvj
cB8EkJA3CZbDXy1dqO91i0LV9e2xOBWeRWlMsym+862oS14uEcBZT5ZaiEyFhBu3Qr3A/Q7muPvP
DEfrkaflbbDQWioaVb1LIkycbyzJfHtqRAY68Yk7DW/xjF2O7yF3bqUNgFtFRiK8T/yoTD87Ah/s
A4xtNPQdYYX2jSt7fgUxKKcCRXjDsilP6rPPkAd5lMWp635OkOn/WddkzfuKf6rvdZWIYWv3SNLs
MHiU5fn6cs9rkryWOoUhgHe6TiF9/lwBLgWsBt34CIDFe8eTCt/TYtTgl+he522tMVa+QU5WcCq3
QbbeuAsWCJMJogmqQQVMCvQPWMflaoPVg0xmWcGxyGX/vdcVe4t7bibWBuyWb2ng1Ht8R5QjBrMx
BM6kQS65HVcuAfit2tXinuC3UAOn+YBIKrgyc3YxKdI3K1AO6RGh1eHeRVELIrseH1CxGh8Q8wH/
23hegL8vgdzed8fkS1uOvnG4/kU++B1cSOSgYEpZFkrsl2sCl8FoOorFR9xJ87tyGLIns+wd8kDA
ST/KxNW+O2ZfnQH0K78oUAZb2Ok3nvTltrCpa6kcRKpaNIBma+El6KTGaWsdm5bm5trO4cZuyBLU
11KFo7YJTXxskJ3FhnAFv6W5BRVeHghCJ8ekcAnah9Bbv1yDJh1rlGbV/lgbRnZMtD7bjc5kEenD
O06NTrljiW4FAtPC/l2i5u13NYcXSQPESElvdgoRHzRagb30sapHZFtsP8e2r0st5Y7KTnzjnlvc
MwzD2hIqA23hCMzuuQi8QImdlnbEog22mE0JdxVmlf87QmluFximeyPMmV+s07xMwBxgxVDwJvC4
XNIq6ysIZ4C5zHH00OIY8092CCb+CcBFe8c+Tr7Qw7a21HBRwXPHNHS313f2R1PmVicsdlTDsuYv
v1kgRlriY3mEXxZguuWX7fAUNIG28/NI0+5SOm3pjcb4YiMzawvhUSr8zJkY9XLWEciSrEoG9WgF
DTh8C27FgdJKg4i/2zrGI1UkKP2Z76MkW/jhz+sz/mDNp7eEK51UjDRsdozsWnJmkGg68qbh5CON
sPwqTEfdIf2S1Qder3ifh1Sp+jBzsHPy27vrP2CxpQ2V40uvyyPgoM82Lc9fAQfNBqEOig47nP5P
vTGxKzTv4E8pq9Lz8W64PtqfxPniBFGz1lQuLp1p0zmezbcKc50akucd89gDmiVlC1Fwg4R+90hH
r8YytkpgVmd+iDQbVhQAMgvkSpR3YCSGQcUaKe1Dgwj5FkWqKNk1UFMhe7RmCGxpLdG3yR4gvKvC
2aILgrCxUOFVFbFFTi0c5PeEjr8K4mnjACbLBssK0SXKwOFCOqYkHgnR2nDGXCxve2tKEWvPrJ+j
to/rW7HeFDjP14IMTGOnT70+c7bzqjbC92P07WM69JSc2uIYG2ZvrvDhMDeYXJP8hVHqPDRY6W5R
X+v2Jgbu3xFSH968AM8WUKPqrR81fYDZj5oQypN+n2voNGou90No6q0VGsl41HKK3XsYYKX3CG0P
Y3CY0rmCK1AqqDK2mvS2otYzZR9wi0WnWBO5cmO7LC55FPpdVKTgRKu6p89xlaDewnLE++Go63mI
5V4R+pto6Id27WjC2rpTdSxOfGNzfZd+NKwHc4esh5jHncccqQicxtQL7YjUq2rdITtgg1IvQqrW
UopWeawARO0qWdc3GlUfHEbeM26B6UWjPjH9+78OY19aegiiTz0CQ0t+26WLVUGpIAkYI7gnb8zy
D01j9qnBLTIgmSWR/fw147HLPVw91KMPW+RbQKsd/SPyMpTXZRpuaOiP8QPAfWxLEMrB2zHoaFho
eVzeaaCLHyHeD+3nqFXttxa2IrR2ZYQV2weluintOh62naAbcW6AZofrOiwjZ1O4jjxEo4W7bZGI
3NuYHb5Nh6FsJ9S7NtQoR4SGB1fs+if94JYnfZkaY3ABaG7NzpqGwUxTtr1xFLEXbCfNpLVtSHy1
wIGLAyVmbDpGOry/lTw0D9fH/tM/nS80LfVpkYnh7XkOZYKYS6rK14+aB0CEqqmX+HJduWNb3g1A
pI0zoh3dHtd6Q/1EtSP/5JFyY4pFuvoQhKM7IMlWd5MwqGJln2Akds9Jkrv6jR3xwfNLtXOqTdGj
pWk0ewu0wBoxVScAKAdH/QKtHaOvpOqbdYb6b74p3TI6X1+a5WcBNEu731DBW4AVm42YIXugZWmp
H3VbHYPnBrX711BX0mHTO61Wk1yp2jdQ9mFwZziV+eX66MvHlyIcpVb+ztMLWeTyuA11a4Dw4+1r
JpJQhWLJD8e3WjRxgU8pEi9zKoEerlvUxysFo8rrwy+XW0MVgpIYR494y5uuob9OO7M0uVxH4xiI
qN62iF7CQc10dEeSSKPXYNbjjfhqeb8QuGp04L0/EI95exjoZIOMI4g8PwogNySOSRMQGwdnjamr
/vn69Ja3KINB+CFDYZFxwL2c3jAgv12J3DrWQ4hTUu/Uym96KZAAbEPtPw1qEr5kdf3vAQ30EVfj
fw7pojufI0saKxl7DeMVJXlXFJdyIMgW5x4vBjym/32OE2QGKIM2uZnMdpBOqwa9aAYTSL8g0N0r
ytFuffUZ7Gkg1iGpEObyuN1cH3aZAbJnp5rc9Cba9qIiqYcR4MrCN4/Ii+A7P5jQ2yCuoJVjRXiI
53lW/axowlLPV6JtPlrBluRI//b//AxnSkUNg4Bdm31iZK4QLVIc89gaigZQyEh2NmQIwDjIrT1g
4wDDOx7EjyGM3KeqKnyqMtGt13pZIqCjxOXKzc4xtakdXm4025LYori2xkeoGqwtB7rhe1pMgbfl
vgW11Zah/RmjIjsnKMSuClIxwilcKGE6qeTI4Xh9XT442CCpNHg64NfAzM1+ENoEeYpmuok8fRLd
q2UU7uCm6JP6cvJYI4l9495eHmvwUipRM4A13nN3CjT/ukjCmHA3sRr/8yh5mFdVmYmvaopyTI4A
annjDllemhMwjonB0HItdG0uB/P8JISfLJKj1qM6/VyXiArvyRzbDUp1Id6niJw7mzyU8pttj+mb
p7agQP753JEg0iXj8gYQuajY1sZgKYU1FMeiqbJ3fk+D7R2yK+ukyNxx7/uB/pAgHXYjHl18WO5p
dvsEByVXpER7OXeNR6kNOhpmSY9c986DQknh8Q4zJVHtUJ7Jb0xzOR59OSIuWpGk5GA+L8cr4LoN
Y6T7eFNgLnVXG03+YgpRpUAIAuS8E7MfbzBEPxySBXVNrjRakbMhc9hx4BZc71hZtWjuCs+K9jJ1
PDTYrLzvcApEyP/Gsi6KzBxfayoxWlyiFHbnkWhop7j0FllwStFyQxNpVPPybfJOGV/6qjdjXGc0
r7rXpZd+cqgEDNvBC2CZQWXJ+jtZS2zyWqTdlRsHa7HX6fNDlVRRHKbys0yOw8ESJF/eMXPq5jUp
u+wNIASafWoVVeZziwv5d9mFTXrEejHfwrePbuRjH3wO6r3ISqpU2yiNzAKkVsskqtdDcGpjpbvX
g0j/hm9BAbULa12E0dLAvLHnFiEZc6YxOaHKISED3r/cc1hhYFzOchyhHI3KQ2Gk2V0qXJfT3CNZ
gZ69MDeYYqEWSXYBceT63bm4y0xK6rQ/oJGR/NGmvBweK9I66UGhnEJZ46DXIai1r4CVh3urRfbs
+mDLudpcm8yTUj7F9XkG3hp1hFiVTE6xotR3grLfy2hJ4z8y2jcPPNUOCCqG0XQUabldH3r5hE/f
FJQtUFvaa4vs3yiAlCO9zdjAC74AYzf32lAgh9Yp5Tc7tApwXlG0rn2lRGQsj373IDpuHPYPDt6E
b6elQAF1Apual6uNvYWCEXfrHI2qh8WzEkZdn6M+UKxnF+u4cQWviOglot4M0x5guX8wlRzNI012
Mepweqg/lpMQ941t/6efcZEywd+EpG4BOQfwvwhw8rrQ89ZNPKI4nvZtrSmW3IBUc9pVWqpDBG3O
RflKhIGKOoxdoZcIybxCIKwMgoMLnRkcDO68MfY7LiJ1OItkX9XBdY17oP6KCTxmgJgSg4ndNY7X
/wZe2H6uIV6NJ7TNBZ6VtirFNhR1/H7jy08llPncaL97GvcrRmL2bNHjOBk1p245YbRNym0UGM4a
i87gruaaoZ4cBTDkNJMWB737h3TQh/3olMmjg9jyjdO2iNFZZn4I6gS2SWvDnqUgDc+OY1NVRFXW
sLIDTNHgC3Z+pbOt1C5oV5nronIZ4Il9vr4IHwzMowb8AFguucicqov0ZlP4XEFHzyo1qMx6GrxF
4PjaPYSXfk0Bqn0Jg1AZbxy75fVCRAYB3qKXYzDxWXnrj0oQjNngVNeWlkEb0+QalLXUVhZCejdK
y8vIdCKmAnIGy02Sp84zPFeUdd7CjDk1aRr8Cn2nSvaoIhv1c4dknbUdQF1MXGlbqR+zGgO9MzAJ
1JANLUECr1KlcuNcfXTrkK5Mz9mEiabOdHngFYRTTdna4SlCWfNV8Jo/NYVKi0YzJoHDOpIoyCb9
XZah5w/Kt+1XmBXV++tf/w9mYHYE/rSPaDmAqiD1v/wZmCYAg8FS79gpTS7uzEjBphXmog53HoDU
uM2iogV2hkYgSMPWsd4CqwIZKKDUNoe+UHL/1ccgDr8pMx1+9Z0BMdb1pPOsoy7xedTCEHuWVm3l
2h/6/DxAO7TWLp7i9RNgJyT+GjMLPo1BmP5yGgIPmMW58Vh6gKB3QWLE0dlVEdpdK3aF0R2s/YHB
3QT+BTwB377XUFXfWk0QlTssMdAN8mXsanurqJV9k7qwgCwf/hiFLdX3NnSIi+hHrIXyUAJqQO0X
1cR4XaFwg+w3ikDujh2L6qXnDon20HiTDg3xbf5ZDnE7PNZwtjsE4pVQ3iMjoxrfDStFkQmZP33Y
9ohXwC8NXUx93EiOz+gwGv8JL9cwcEni6PX6x/uT1c0/HkQRXg6QcUDbjcuPhwF6aiHu7x9rMx9+
Dnknx33oKjYGrmCLES+H3Ih301AjcJtVbta86zxlf8SNkOdOqrrE7beV9ZMJkhkZRLdofgDYlNEa
F/hK3Lji/ghazH4uBQiXfu2UMPCTL39ulPctwmuecgzHPGs3QYNt77oI/AHnD2rd4UOrt6l8DupK
dfcKzbES9npHJlNlOHutBBBikqqyM5AiV/pGNbds7ebQpFUMHh09x/fRV9kHRqqK71oXJ2cHVzI0
jKJRxZ+uBtC1LUY9e7ZEZwPdTGyLgassxkiwxSWBXd4mSAd79DDvUsl6rUTYDnJbI4J06/zrTHa+
GOBcyBFRC5je/svFUCnIIALg+ccooyj3nYcORu6qAA8arMp6EOZbjlA6pnndkKtPTll799jgKcU9
EHi1Q769rcV9QdXnVg67DHQn/r4J8Ql1EsiEs4vZrh0TPSYjPyUhriTPGOeM32KzbKOnEn7ZgR5N
deMdXo5INZayG4E9mlP2vHYT9gbWQomXnaKg0lW47joBTea05SqohiOuRcmNt+ejAWmZc92Bo6AW
Pf37v9J0nB40R/crcUKi3z3wAsJbHpo0+il8nN/2auWL6nD9rC6fWQdGkkVxkzbfsvKcBkrmjVoj
TpBuKjyVM+dblRoj/ipZHq8NpPnkqoTBf2PYZd5EfEPOyt/A+i3CiqzAltqKnPzUeZgvPmFE1+J1
4/XyJ+x9kPi66Y44A3fQ+lejpbR2vLKgETT/vuCceLI3CHUAybzZnmodLBxKIpgTmBkY3JVqbbkP
w2+26YtVIQtxI5z+4AMblHLpm9GvculhX37gug86BdhDeSrg0u+zwv/PwyfwETR2tUfQJzxd/7gf
POZMjQ4O2wYQ50JZKqdD3w2DIU8+5D2snAbMSbBCwPGTINkYdiXxRrglxtH0B6De6OJabYEfq9Yj
93kjVf5o7h5VL9w7kOxBfOxy7tgRJBC22/IU+H63D/RRPBqJZoyAJIpnDALo1F2f/R8+4OVV5rCt
iSE5xcBQ5kWDKo5Nj/p8frIjExUpP8RxmAJZ7x1GgbE8ep6TLONQBQytQriPQBUHxbMKpi5Hktzo
amwmpQupRM0VAwKUhhe1BxgYxR4zIcWWhik2VZBjGaU2IyZlDdcI4o5uY0CMKZJ2F6Ibi1WuC0Fj
o8R4un32ese88YB9cIbZv1T4PBPwFzDFy5X1zFgxertOT7Js0hcVy7VdmikZAxrdvRBjcse7d3d9
cT9IDGmHkH9NoaLtcodcDprpeHeW/uicTBDTJz5nuUFL1vhPdqW+t5Uq/qqHOF6FXsNKB4Et7iWk
fR2JRHQ9EfjRhn8+W3SJdMjmvFkTLHm2vwavjhzMgpxTEGlJvioHBPwyFCr6LYKd+qNIQH3dWPjl
lp7KySqAZQeoNryKyzUII7z+4jZxTmmLHSlsJKDxLMLwGsVqoqFXWvY3QqtldsKIBhJCU8Fvoh5c
jtihXOCmNSMm/jh+w5HLXKfjGNmrUubt9vonpqHPn3ZxgKD8AmGc3j+uLeZ5OZpvJZIgL/S4pZ2x
+R6addXiIRKnafxOGQaz310whmiDyqKOdERtugQCBzpOgfnKyU69N7BXSqWuOFG4noLRVaAc4uOR
HqzCTnHXLWkq0yCOW3dTJJ0bfMdVAHksC71Pax0jfVce+jAP7nsVtZ5H1a2Jt+Ae9fB9ss58CWoj
MJ8mkHWyEpMLPQuhxQ0ej8R5GjGJLgbifFA6WrpB8lEZ7qGy6p/0IKusZg28QYWqZlqNTkY5ePqr
Qo7GQyDCHjgrNrhoBZnIVFmZ4e8Qp0Ay0VJLBGEVXCO+Oq3RPk0BfXIo7djaQboK641E9CDfdJzH
lDZ54CECo6gghdcd0j7qayONWl0lhJz+WnTleHQV6Tnb1PLa99BEA2rjWgWGjXWnnrXe0gasT3Kz
9e/iuBD+ox3iwEcQr1nHzPUrXN71VPtq5Uk1rGSh+Z/jou/MTTYaFerSRq3/Ih61jC85x7B4QGgb
SbM2GeU72p3l97KhfLZvVK164DwryirWAxw0kqQYopeyoOFqdE36hniSPEZmIAeEUBP/hBywBcdO
JMk6aynTbbBdrx7AHxfxOpK9c7Jhu33B/KN9SZzE/9EmnpauqL7nGOboQfAmvMz7RWlS87cg1GVw
zgvanOssIQ/AeQKu5hp6e50+5VjKdE8xLkLvTu2QRQ1aTPlXGsiVr5QUou4qbPQh2A/UC8Um8iq1
hpWVV+94lZTuQ6iFMSadeKxEWCtFHm50Oer5n9zRr72jA2EecRA1sx9cfeheKXdi6lGZHpamsGe9
dYlSLeKqZYi26xAN8miPOf4BAOSCehXHthAkZ9MFgGtm5axUpfH+QyGh+N4IvUuemFS4QRbfbbZj
54f3PvQyfWV2atOdBxf/yg2mr0O/Lf1E/hI+4FHCPbUb8bF0mvS1oXuowy3EXXVttpXmvCBn6b93
GKMo54bCNqbtaoLtpSMaP9yHGeJuFGSGtkQ9thhGLOIzTGDwS7DwERJ0276XNe0QrIeQ+N7GaClN
xytANS+KakwXGtrtKND0oUYu5olWXWHsjIFFrEq4BLbeam9tDkHwmyakqT8HEIKas8Hyv1HBKdp3
M8R7Epdtr9KLuzBIu0e11criPyzxiuZIK3YE1dGVqAshxlk5P5oqiLvfVRiZ9lMFYHTcZWaWDyuB
wv99oUZev0IOVRh8IqC9VlJ5zwK7BusBD2S1f2jSdjKgKNGnXCO5TNa08SHYPoENtLJ7/sN0W8NJ
7e01UETKkymx0sSnIVY44PunRV8yKwlR11FFfZeOEhOgsa4H/JEA3yBpHOAtgO+UKZ0ToLMAGxwl
qdwN5kCYQtSl7J5LDAa1O9IfZW+3seXtcdDAYrRG9gnibzNE7S73amSEdJkOoPUDtwru7NEbxpfW
FDgeMV+/eI3juCebTEuAZJrU7c9mXQfa1szq7FetwLf+16cS/BDsaIqLNpVTZy6XmhVajJKomp41
0Uh/p8Z6/0vBfAPHd9Ttq3v0lPQbAf+y0jUhpYgY6OOQcRCQXr4l6PU0lclnPFVGVKxSC/JqjEvW
J1lJLm9kS8RThz6iuxmqtHoXhT/5splof6PMj4vh9adt8XBPiGRIFASjRAveXIouxpUnC/S8P+FC
acEN1zBHUuoagV+rdo5erQQ3+vGLd5sBEdPUJjAHbd+5dEUeqc6YNsZwskQ6rjoZWofMSLovQ134
txgZi3BwGot3GcgKoAogDpcrbVAMEwhyDic10K2jDw4bR2luF9TFkeK+N0dTi/Z+6ie34CofTJLU
BvlWj2RqgixeDqyaXuC2pO8nO82Vn7g6vNQUpKKNjtZSdSO4/+ALUoYHUEA3m+x8rsKimshRWKnh
nvIcv/tCjNl7SOIqV/5gWSe9Locb6csyl6LdxOadZmaAfJwzPkfqhqktddj1EF624KTVp6gv8p9N
aGtPWln196pdGXtttFrM3RC2x/apNd+ub9x53gyEAUASlWne7KklOi3LXxWCiB425mdOdtYHo9BX
hqDHqTVF9I6LQLwr1ZhEeURtp4c33gFmLbGKuFEhmm+v6SfQ4KccMsEuEXm+/Al27CoYIwbFubFK
Pdh4Ru0BtpTIS3lOXD+GTVmi7l1kv67P3OWP/TsWZVjsMek6Aj6lNj2XyQ47gUxkqYuzC6PNf/bz
nOuKT1V9HY0w2IugLYJNlpNvfTJg3X+9Pvp8a0+jTzxfPj3wN3q+80lbGEqBVTxTBIJSleWFc0xS
vb2zqxZO9/XB5nsbgRtKXAi8EJHDpzJmQb4zJqgPJIlz1rt68jowvXAFbrF3t/TR9HczwNn7xpCL
dhqtfNJy1HXAesIqm9dA4WZ3RVh68gWMu8PzD3QVsHNm505MWCaz4AA6stO+FGpPrE48P3obADPG
exHotD5LN8C1pq8SZ8SAS1VxvexjN975LNKjZfg2D6yBZRsStm7/iQy7xbZ+sgFZ4/XStT9VJei/
Ig2ufUubvrfP1xd0uWWZHNRSEie6uCzu5dcDYNLhVSPrl6b3UA8Cq/hYkh+8JHU/rJW+sh+AMyo3
NuwC1MmAdJBQOAb9xUO7gC42gStGNy9eEOgsxTorfcwsGycKHgKrcay7ELnLDVpOWbDLhtJy7l1E
nA6iUkpjDz2lFSvNbgaxJ53tDxhOp/1Bx96nP11fnOk5uDxYE5CYd5DoFtLSvFgfWQBi0PTUzxjF
CmgF1ErqvYHP4o03d3mEGMdjWcnBKTXOceNaXaBoSVv/3MoqHnbYW/+0QJxhptuqNDn+fVK8tcyH
FJbDOz+vWYLnGApDZyVXkHhIgjy8cxCXGG6ENR9N6u9xZhly42pxigm2fiYXkPhveuAQMGiuBn8y
QgdIdn1aHw0HEQRlN7KIZdMbjQNH9O5onCO63zzqInqwrCj9oWIAfas2utwXFL4hMU73LkPOoQ9R
nNdOGOlkGn7SfcNSHDeTlqrm679Oiar+JC0wnc+JqXV5NqVU9TKmh/wS9BIjLa2pR6Iyem2T143+
fn2wxSNCLZBHC0iHxlbz5owpG/VnzUWu6MUokgZjyCz33kn8oO+4jTk8ghKLXqwoFr9H0zW7Gwdg
cQtNgwNANMmZUK2b404BCxhjQj3ihawJgR1PrzJjk6N0hFNzkPr7WiT5nebb441S3UeTRhGRGAkw
HOHn7PaLXEx6K6eMX8K69GnlIKewxcQ+eBmRBXwpkimt7xrVxu7FkvY/P2YAGCijAMEzgZHwEy6/
r4MkDJpNMn3JYoqlRpfka9yulO9mJcVdE1a3anKLIzKNR/DFpgXca82jX7CdfpgBK3yBh+Aq9yG+
o2LX4/QAeibJB+/Gw7k4JZhpTNArdAChGqK8fjk93S4dncgewawyqDMqJ5n50xvFLYr9gopBM35C
2015C2Q/Y56x4GWFHK/Mhhc3ojzyH0KXhrMZJY6xm7hsm092SiXtoDe2528NGlfUWDtbSrnPLW+4
T53IwirK7qrxgLZ8bW9qSwzuFoG6qgvJeodyvJe2TMsX18XUpVDVUkM8QGlwSWpHJMlKXSGrx/SY
jL7e60kaUaIRuY3MYhl/D6MquEXtWXxI7FB4MRyi3AkkMe+VlERyTu2HzctoKw5ojN5505Bp2ku7
KW/kw8uhLCJZNswU4S0xD1j9BZ1F+PMCDaV+CcPE0/G0rk4I4VjN7voVtIy0/rC51AmaA7qLUvXl
jgFvG5Fc6OVLMyJ5vPf7Kj2gFOzhJuZHdfkbwyYsScG3jNY+NBpxBvE/Ujcfe4odml9lBbDdcQzz
jVo5ynFQM4mlkqx6QANtYKLRYwbjjzjADmyN6pL+2yJaO9A7GMROqSeFq1gJK/ksITNmN/Asi6tm
4oZ6hKxkKYTJi8IC/dgEa/bmRXOqFuccmMWQv0TzudfL4uugYwhuIiG5R+hdu3G7LoLm6etp5L2A
9CYO/Owgal4mAx/tohcRUstba4i+yxW6bGazLiNVVvssxJbpxqCLK306jTQPIQ5xQAFKXX7LRro8
khhNvWhSa/o9LqA5mBQc6Y0N4Vr3lMPE3mFe9s9PCePSPkSDlGgAMs7s0SxLC7cro2xfdNS0caNH
y+4e8dc7F37Ot5byCxqCtn4r514ckyk6REqYdq3qEMHNgp02RL+/tnzlJW+oaeKiBYxj5bVKmu38
zknF9vpJWZSM6Fk6gEfgvfJ4cK3PZgnWCFRbPoSvA1j1h0jSitbCLn6k0vcpKou9bUbaM9bv1ROF
OuvQMOUnWXbVjY+8yPxRc2DC/IxJ/ZInbPY7cAnJ2O5J/FoF1bg100jHmSesJkdNtLnwnR3D6nEQ
Uvgr3Gx7CvZARCAV2JV3Y0kW+41fAtQRdBoVCMLA2WNaR52gXdDHrwbvdQLrzk/3XTSGe02M5ZvX
DsaW8P3W9bjo9ZGHcl1NJh5T6QP12cttXqFB10a9k74mCDg/SwQr45VQM+Ou7PADXfmKqURI9LW4
Opo1yv+lK5xPLrCpcN0IKbd8Q5qrN3bH4sCbk6gABRlkrinmzd+H2Pe0Tg2EeBW4h9c40LvYAFRG
g19pZbrVKpSNUyMYmTrBRuRDKQ897gbJNkUe7MXtZfxTmor7I1Nqur1GSCK+1tOw2Vdd2t2o/v2B
/V/kWPy/p3eMXcTNZP/xr/qrbCMxJ69GGQ5nEJ8yx6OGWA1UTwSCDQRN1a3aKOBar/xUA3nUuZPZ
umelv81Wyd74NtXwMIii+ILxjP6vfVNa8pwvgBhIaFAxNKcI5+K3cdYNXCXQyXcwwEEh5qRXmK9M
dqfZHUIpSDde/3TLL8eIUxPTJe2kVTt7AXPTw31eafpzGvmZh7F96D/i04MDaYYtXLQSvYERxP8z
JpwFYkJzIphfzrJJ2kxvnb4/R+SnJ8d2caStRfdVG1Cj4dCbv6+Pt3gJWVVqDnxvAhjCl+ku/WtV
J/hHzXfsz+Zo3QdVXhXryE6HV104iqRohkAeO7j6LEtb/OsjzNDg4ymUcc9M3N3LoRF6iVxQkcOZ
cnp1aFzF2uD3bP0ohFrtksYy79Q2cF+z3Kxfr096mtR8m5NogM8HGTCVsGYjZ5rvuhUja9mYHM1O
yJI+vKZtlEA3/jVmA2AI3AEIEbmNzb14OVYgpIcr7DCek0ar3rTerR98R6mbDZ7f5q3axQc7lsFg
K9ggSjibs3eegLxNUGsbzkBYqKrWblVqIGCbRqwqtQk/lYn0bpGCPxwTeuRE33P4a3ZKurpF46qt
mWBg/ehLF8tsl9aksiuS0tTxyESu9kYy88H3mzyK2D2EFNQ5Z2uqRTamn3HJNAlEz0IvnvMqMb6k
w/B+faMs3zFOxV8DzU6jW0Jo8dxxOHM9491rQCP2ykFfl03mvPrgAA7Siq0f1wddLCg8AfohpOBA
rSdY3+WOsSRuDCgf9y8WZpvlygs7PJ39BIXIXVSItFvbPpXKw/VB/5S1/j4TdEQmuv4EKefWA490
OSpZ7oj/tSNe4x4QJUadVAAB5KZED5GIMcKUlEjvEAnSDzLUKmXnjlJT73IdJu4+CI1K3o/aV8cW
5VeI3s5nE8l7FL7E+ChRdpM1kncOEqvI7johPOzeHtT9IA2EA0fFovZFpIg0bQOCIDwHpt8faj/A
AdEOK3R3AhEH4ZqejvHZQLSlO4B6Lb+0UQoPlkene/sfZ+e567bRtusjIsBe/lJ1Nfclyv5D2LHD
3juP/rtmvdgbFiWIWAGcIEgCjGY45Sl3iZ1Q838P4RjMPzHFKX8XSOU+j2qvORtwoWFzqErVTlYW
7SryE20keN/USAjnEZ5cfCq97C1/qszytTakJN2HyBVjpt1Oo39QyHYztywNqdvG2tz/GlsTV/PU
GCw8rw21PdZoVr4XmUl2L8sEPlQSIeIgvXn5FeWyDBvL9ttXJQfGgb9uASDbz3Gd8bN5TrZZUw8r
h/Eq6hJjklIAA6U4Box6sXMCDJyqoSj61yFXugGR3ymDxNjrKf7FyHbrO0tJ+t9OXKJWXmHn/RLA
Wh33c9nrIOCVuag3OJ5gG7zylC5vCfG7cE4UMkdc9UDrLtdiLIfW1PyhfLXaPnsJ5s4/kl5jns2D
hv/7/fOzPLQMRrHzTdCNQM9e8o9qumugXqXmFc8B7Zfvd/Y/eqANwbZB2RBdaAt17JXdt7ycGJKG
IusNdhAVuTe4+F9Pd6O1wN2sqnuFJT5vaievTqS88r6ByflPzY1YPKVmXwwrfTWxhS4uCrrxVB94
XwgRxQG4XNasQbmy6HXpmxY7WXNQW9P6qHV2812xYjRfMi59rqvcKp5Q3SjWPuqbVOTl8Gxs0Qun
Kso6L+t0tR/RiZ5665ucCtliY7TT8fscB/gKGrVpta+NBizGzgaDLVf4r5RTJOM4YWcsb1S9TX5m
KHI6hwH7FfswIZX61Z5iZBoStVGa3az3gKfbadDzLR1WFVXXscZLfm46uz7qmB1LA7mD0wzjAWYG
XuU7sM4drsOJMnTbsbRse291svNqT5EcH2Y/rylKBUq8k/Q+TA5JwU4QpmJVtxsCnBkPiCdL7cs4
hs7wUaEF84c0zi7/DPE06V8nOlXlZ6OZdMbta2SF8eemFFq/mD58wN/v3MTsX+rNMPFFkYAA4vLT
RnJnVfYcON+QzMHr29Kl4BsgseypVKPS3NEdQif+/pBXmxi8OgREthNpK1nF4imv1LnARbIqXsc8
qky3RUTqYzvlabfLAhNnZ8XXRvmLEuAGtv8PI3NW6X2JVq26uB7Qop4Vye/zV169gZNSyq7cqt1H
K1dkCiITNf4UT9WV+b6Bef/ev1BfiesNmku0x0XT4nKNLZA5ms3r9zoSEJr7ulEMD2S75TxWtGOs
PYm1sFbHvnw/xpL8RG9OKjadozfhI312M8K9HPsrV0Z06Wcm9cVacLX8IggZC/wHJ5xsml+7ON94
kssAuQrptUvMWsf+US1/0gioi50/6QgXGpP/tZoce42ivLyu38alkEpIh2sNod3lwoR1T71uzIOT
ZPjlK0g6bZvVvf056sNid//TX1VK/jcWbUQeLdRglwSGaVDsslIk6bUey+apbdryJ1oX2U6KVPRK
lAor0wy5DWODgZ0cI0yomA+tYTVrMnzLu1T8DgpU5CFChI866+WcE32SLNgE/isusLZ2nAETntMG
AnYBnaV29SbQo00edLP6nEU8lSubcfloUYekI0D5ikY61N2lTt6MvVxp+XV8Gn0Zk4l5kLtNj6ms
h5AKFquOKvkrK389YTGikOFla7H6iwkHQgVEcsLk5FdD96gnRrnF22/4kKW21Lm1xussB7iZU8A3
m8P9ry427sXJE+RF6AUQ4GlQIH98udhRhtFdCyj5VAWpDEllkJ+LtPP3tt4KvfB66HdtrBkfgQjW
O7AP+Up97nqDM2+BASITxGZ2GY8kmCDbLSr9pwCZ4ydJKayDkSMInXS6tPZM3lpn9rZIjogCVXtR
CsTAMol8JUpP44xNAwYg2ffG0gd0nuvkAJNz/k7lFgpXmyZrOej1/SGqvSggyRpNRGP5iRFvxpJj
dJKTPZvpPqud+KscdkLdPjMe58apPF9SnJXL/MZOpo2G9hwMXKgky5LvOGZpJzVGetITRSldZ9Tr
zI0UnV53FMWC5q2Pynu19Tk+IrFHcBBNWaLMxY0lKZp43YvslDmR+dh2c/uNnYWIjUVzgZRHM8/t
LK1hAm9sI9G9YGGp1gAIX9zPcev4c6fN+clWs0crslGHHaiu7NQBrt/Kcb1xZASOieqMENC73rK0
tMhTjexU+H7/I/NHB0AZ4hTQCcqH0K7Up5K61HcAJMpLWoKVefeJZXh67gj3khIvwT4sfiBVrclX
7fA/fRqhweSuXdRUcbOusL5UU9+5oeLLxjYkYd1WtKTMlTvyxnaGOU49Rah7CcPLy1ujjUaq1X6S
n/xGDU/8H802sWrHbTHSiLCTmAJ3RD7onbUxsbVgUBDkQnmh/rj4yLilOPVQRvkJA5HgaGK5a+7A
jDWHomzMALPUttrIuTOEm4oE6/6q3zpLpE5vmBQLLdHFtiZjjSFtZ/kJX1ZJ3gxFPgZbnLv/+Pif
pjBAp2rtarxKpIUwDPciR5ciBFnkYr4h1NnQirTYKyUVe6FiqOP4EA1tuGsNTJncIkqHT0hySx/G
nkjhQABtPFq1bcYbtk+cruQ41wGC+D1AoUgbZWr3y06Cip9pX7dh5E1+oGUPZTH0/iHiqHC36PBh
wYc10bhzkjKydvLY4qpRAzPvkLCXnDUx2atTyC1q/C9QUUU/ZbE4kxz5dq9qAXFi3P4zZYX1DMzQ
9w9dPE7jAbovbcO8Lmtj05lqHD/kKImvbIqbv4FqMNBSHnBcBS+PgTZBHcIFO/Lqxpi3A/HjUcJJ
8WeS9D8HebZeIy3DFzz3w3kTVEm4chNcnUKWgI4WzzZnAsmDxXtWDOVQGGkceLkcWDvOSxW79FHr
bd+2znelk6pnlaL8e0sbhni/gIAhlE1dhRT/ctYFkO+5iWvpFNQhDl1QteQNUunJIVWd6DXTR2uX
2xVi8aHcPut1ER/bKQGtHcjDx4GNuVJLvvUR8E8QpXp+ES/O5c8ZSUhq8GiBp4290rthrinbcSpm
ea/l8Oy1bLKeAz+pj8VkF1vO7Zrs3lVYwXqI3oRoE5EfLpNvxcDoIzbn0EvMKPiWt4lzkpxcf04t
PX01JYBs2yiq0n/GGcz4O28lhoYMYHIsSYGuFG5mdYIbYbADlLEpjm2uN3yJimJShYK5ASl0JVq8
seNIR+lZUROFB7pMEbQ5UnrFlCKPCGuAxZK2pGKqjL6JIW9nNBE+hQG74d2TZG8jNCiyQ8H1v/zA
iQ3ScxzU2HM6y/wo41u3rSvF/DrJDRwOaU016NYc34TXiSYgJNriv/9VQZpIDcyGsqAXS4H9rMnS
vFGpOmDAFfbOxgzkbI/LmLNyuV4FMLhv8JYLpis4oatXXSoHaPujnXg5vsJ7eKdAbLtZPiioZqyV
5W7NEPwBgShMXpHTXs5Q7xoem6yUTr0F52ikWP0VsXtj08+xdWx6IyGpxRHg/le8cUpARYsWpYDv
0QS/HHQOTUlD4UY6SZ2ErHrgxImnoVKyDVKj3xKta/0mzwv1yYpNa+WevvGSEotShTWRiKU4vWzo
5eUgq7Fh+qegAMPmqjAdardFmTTclI3i/zBJAQB9GGnmOsSv7aYEV0sZdpzocLbpcLi/Flcfmwoh
PXnyWz6CiNAv1yIkcJzKVgtPJj6sD+aEhpEbNUA/tmkL8GAlWLsKXcRo7CsSELGvzcX5qRFbTxp8
TU62FDk7v8/kQ+Unj12ed5UblpPz9f7s1sZbvIq+Wo0t+i/hqQuS6M9s+SifIDE/ZJupM3/hpNOu
OWPeGlFIXJHS8YeC8+V6yllcBnWjh6eoKn8GUjft+9ZKvqHgITNBXOXeP0HR2zMMgVYiBrkcjqYw
dM4kiE9y20Rf9NrJHjMrqPcS3iU2BPLGjh/uj3i9YUgfUQLggRPNFWOZpZtoM7dqGZ9MqOpu5fSK
6sZIxbj4Fchrq3l1PQhRI5j38DSEqfyyBmiDq1WoucYnO+auk2Kp9R8REWvL7VijrL61LV97UEJM
Wfb3Z3n9GRmYyw8+trgqtMVLrkxqYjSmEZ3CsQWANpVOKm0lPUqUXR9bzeugKHO5srJX15KYLO1E
iG0cEHDZl99SBrox2xjTntq2LV79qINBa0yO88GSRvubP6fTb1+r8azU0xD5qvsTvo6oqXLRsaXQ
qlPgA4R6OTrEa1jVCc4LBDf+j6y2k89ZFmrBQcp84xcWhNhkUV5XP2lWSO7eTM24U/OmWvkdN7YX
2CgDtD0vO3iJRSDpA9TMusaKTzSm5n5Xx0YS7ORkmGjSSda3+5O+itfEnIlXRQQJl2C5vWoe08Yp
peTEe4AXgJOPza96om5rU7faRw4lAxRr2vJHngc+bYKkTE73f8GNfUbu/BawU1pFpu9y1THdnO1k
puaEYHKnfi7nMjwkAa2hzdQPwV6e01R5b5Aqypk8QTTGOVdXbTeFpsYoaUZymquubrYwy6lfm3ZZ
fEWasDjadeP8E0zIUB4gwENPjho/XMExiVldVPr4Cbz3AmxF4k4z9HLW6Zg4yItL6anyqVPDKLbS
l76W+n9kysrOjmbEYHtmMhQrp1rU7q/HJUkBgUEGv+yEJlg7JGDX01Omx3Gzi/NenY4VAl0rX/XG
/Gi5kpkI5sj1vjI7pzOzDGtYBx/os9Ha2YMAkcPm6+1vLEfwcUzNaeVtverzUqcW+5j0T+bGpAR1
uaoVLP8AHcLsBGp9DH4mvo4jVh+oWAwOkhZ8JZSs9a3Ms979kjt9QHMxqfN64yt999CMFSLgEmKL
a0nRjRONCbdA2ZCZmLRWLn+WWahKkDl+dlI02N+7clQtl7aI3T8hwlSPKxH6jdEgZggOGlVcBlxe
YzpQh67kixYhEs2fg7SyLJeap5X8NnxVj1bu7FvDkfwTyUBkhNi5OL/0xOpCrkHUmW2LP6ukkWNt
qHc1/0romn2/f1nc2L6sH3sXHA+c4yUvVmm6RJrMqjhlqaGhhOZ3+fjox3nyen+cm5NCi4RkHkoC
x/Tyi2H5WsRcDcVpKpPyu+JIlhtpDV3yQulXbuAbbx7wbuo3kB9wE19uDuwZOwj3dX4y7bnr8Xyo
+qcZJe1jOqfk7o2pfBvUHHnUWetWLDBuXL28M8KKB6U2/lpcQrma4YGjTflJrjJTdnWzZv8nvnVo
5iD62uFJsbI1b9wK3HZilxD90pxfDDhOgEO11CpOFoTqL05gptuGLOwYzGnyEvplFezoRwHlvP81
b80T0iJYE9J7biTxtf9KIpW2aqNJq8pTrk7VBgGFaFdqSbHVpgYtC2leyyiuxuN7IsoFzhrXU+jF
i92DQXlDySVVTjqt4adCLRrALTqddzelSooHTqus9QuvNiyjiLNOCYqijb1kM0u6TZkdTvUpmIN4
H6ZT8zEJ2wx3n7EBTH1/Pa8jJS5amjagIoGUO6CLLhc01doCmLeinmJlar5aeTV8sge4JfssA4K0
GZLSqI69osR7JYUhqpiV9QBa4L3YfaIWohdOKXgi2gxLMIBG2zHjFdJOPZnb0Zn10TMknLu4WfMH
uzEOiNDG9drkxeQunlAxKnBQzgtNeW3pr5pj0DkFia6eRrtLvTjs48NoN9anbmqQ1AzGsfoFpWh0
R7mdvbys4+0IXfPFln0k/ebKbF10NsY/9z/J9Zbj6SOmAeYk6kHLuluRwFuQO0M7SXka/eqbKPW3
ZjQ46o5oJ8iONX6t3fb+mNd7jjENwdlAAIKu+GKbtyTrSOSY2gk/RutnjBTlh2pIxi0GUWsOdFf3
vnjZBW8AuD6+jMucUu3jWTyg+qlHkqfdtEGQp9t6kNZ84K4uKMYRtVuuRIJDFOgvN3ZgdzIWBYFx
ktO0fKatr/8I+rx2m0BpfhtGmKRup2lrT8Ctj4flLFgoAA3CneRyVFOaxiLhF53aTk7wNTRQNCLo
rPue/rp1HjsHm+L3fzt6zNDC8LUR6haXQ9ZtRRsjqFEzikr9WQosvTqkw1hvqqJHMeb+YNdfj44J
EyNK4HJitMvBipbWeQYT/wRfS5VQugR3tmvrRjb/uT/Q1VtK1gQ4QwgOQ7O9MmcARg5gZjaMU6TJ
gQ8KSuTjGADJX0Lusn1uh6q5HTRYHiOW4Onu/ujXm4fRuReFjhlv3JIbT9WwzMPONE5lpIyHRirT
Yz1U1bHIUXQLGgArrmNO1f7+qNeb53JU9XJx06SK0lSVGFWe+q/h7OQPRafr8DJU49+4mubD/fFu
rTFRLNctYToyeYuPWbdKPChmYZ6kcU53qa2GO0qJkVuZQfOiDGgoxT5qz40TrfH9bs2UuVIcwLWA
x05ss7+e8bhHUGvsZvMUyEa6s1JdjvAPxrR0Vzhd8yWcgmENC3V7SE4IXT/kUZYl9n5E1gqvafNU
pYl+RFPV3yE6CQwfSKEJPjYxq1/3l/fWJqLJKBMR0t3j3FxOUpqAKCbojpza0rS9vh7VbI9Gf6du
4kBtjZ2SFTR1UY8L3m30gRwL/U2GBTWJIdWy+jIyo8qYdOMEGj9EKs2vP4UJRmI7FFObBynkmwdg
9O3j/RmLq+biPRVWXSITNyhICznayxkn02TncRtmXl8F8tGQR3ME5lb8sWmptW6aZgap42BtTQV5
9Mwx37ufARFSh8aFA2a1dlVz6vpWNsdRKr0uClR30pvWUyKl2/HvkJXrM+1VqSftycrqcGXkq08t
+A8WmFxaGyz4Em2jFaMB7XSovBgreDx28fmthr5AsSKKHvS5DB4j/LpWHu0bqy3EHeGU8qG5JBer
XZWlDemuqb0Q8TCvLoLq2fBjzAd7msJOGik7UwvLXT1O1Rd9aKWV2+o6dKR7LrqD9CqBdPHZL792
mQeGkyda7Zlzp3Zua0nOHxNU7vxR1hAIO1gES4hamobUELpEeX6UlDYxH5LJl1buazHVy41Hxxah
BFGR17hWFjdZOSY6HyBpPBhTTecGs+bq8xT9jJXBWHkB3+poV2PRXABWRl0P2OLltDHKcii967WX
xmHpbALCWoTSrU7Z5ZrTPKd6pc/4ZdZO4s4JpFyAIo2oPIURrEh9lOAxJyaadxuuPVgls5QGEfKR
kvVJCw3JR+m7Hx7ztqnlTdJ1huKW+DcmG1mPJ8vtUWRvN3ZWJdYmLJL5a9rU8ef7p/h6M3N54Jsi
mr+iWL24t+a0GKq28RtPTVtji7NN4SamU2+jUKof2q78QHRXvtwf8+p2Zi8hDEMbC1YZDbRFEAMw
EjimFbSenmLY6nTduB9HOkrzXDc72S7fXyEWAwq8vmAugCxfHB4QRk6NaV3rIXOpe2VDC5InQNoH
aN48UjYE8tJ3VbxTYuTPN6GNhxAKeMGX+9O+sdTMmGaoaAkg6b/4FX3f+MUol50Huin8yC/FJT4K
Dj0U7Z3c1erRb9U1SNfVq29TtgLawS2NvDUk7cv9OwYxDLJR77y0cvxoU3CyQZIYteZ2k6w/DlZm
HzQ18QM0QLPz/fm+kd0Wh4eaDxkXfzB3MJaDq2WDxHefetSow9chkbOjPdadtalwZYc0XDXTvgjG
NHHbLByeR8Wpf4StEv4r1WXfP3SN0sGew37lN6qv48fY99N9ZxTF0VQwe9bKT2GxlyXVOcaw+w5R
B+DbvT+F61tXwKVYO0HEJj9fnA4sj/s6S6PUM5Ip/t7C0Hpu0zJEwRJp4x0mQOlW6WgvwAwO3WrW
1If74984KfBf6KxQmABOvuR+OK3fFIFcZF5pa+GnapDDD6GkVA+Z2jrAWUtrpbKk3tgv6ICTl1MY
BMe6/GRdmqDkYSu5Ryu9fm5UKzkWfd67kYkLqivVevER9/bwW6VaaPD7/SRLmxwRh88J5NUPqWo1
X6e5Hjt3QINhW85WdaJgP29B4Dvb1DDbLbBF6TOdzKRziybtks0IY/9Ya2r2FdH1dGNNs5m7mcYr
F2WV/pwkyOuufFZVPBGLnSmagCTBcJLplC2O4ig5iOeXauY5oJFNV/cna9iWZl3kbms0ww9Qi86D
0yVIh9Kt04Jd3SJc8zCaUa7tpzjE7yLry+hXM5fSGYlTvd5DT9MNdyypfAi4DPYZiNBpj4B2KpBk
ami+lCqigJv7G+SNN72cCZ+JaopAzdDfvDzgFZ0efCGGhOAnqnFlUGMNMVRkfTYqpePjZDnFtBWa
fh/oaMSh29GyeMi0wP8WGMX0uRn04acm00Lbmj6mmts4m829Kkvppgqzf+//2BsXINcA2StZJa/3
UgCzp0UCEKMuPTNVpPNUZP0H0CEoffgEq6HfJMfS8LP/ELmIxSF4gbcvwG6XKzSqCQ1PvKI8zlf6
MFaadOy1qHsS6dCzrOXzKaEjAd1SNh7HIM020VTE398987crnxuEmPkKRNyOmYygTFd7iCR2Lt13
2sCDnX6n4D9+0DBp2QLO89+L9ET7h1qfhYSEKL0snfEUPaX0VCEP2CMivRsmf+QbF9NDGKqv4dTN
DwY6AG6eYRV9f7bXtxYDct8juEQqdCXR7RSGDCO5GDwWd3hoGy148EdZ2o2l/DMr7Wblkry+s4iJ
RX6JuBoTXTYX1CBu2hAHE89BAvdomTEuy5M9bgsr1LaBlsafGzy4Pw9OZ69M9BoSI/DLDA4IBQuj
q6RajrmxxqidvBIn8sduzrKtJenOJq5S5VX25WRf4qPMc4GKOKIz9rRtwkE9jtK7lUl4YwV2jYiY
PU7NbXEPhONcZcXQjp4/TuqfFuTZ0dDq2GuqyliZ9Rsk8vLOgZNKGkC4CJqCp/3yRCV9JJkpzDHP
6Uen2GjRPHOZ9zR/N8ls2aGblil3Ia4SEe46Rjn/6igqw/yFitI8hIUTvtaK6WSbzo+rj1pJexlT
+VGTHpNsyH4YBq1jdLiVXMeFdGoDtLl84/X+HhU3/HIOFA2phXBIiA0Xc7DtqdLJy0ePNYWyOZWK
VKA+gdggxf/6x/3Brg8EgmvCLRrsry3axpcLhixIMbe8Q55lRT41LdSud3M2Q9UHEQIjqFJR4T3c
H/M6dEEVhHcBDQKoYIx+OaYR9Ig9a53iZZCmN6om9VultYIJPy8ZVfA6VA55BTSgTdQ52MDWGD/d
/wE3Jk1hG6ihWGF6couyTyoIOYB4VG8IhK+rahbPWTbJ7lDK5r8R3lXvDq/hW9nQcNj99E+XWYXq
19UcUiLxpNb2d6aVoPLNoDtTqZ29FJTB1g5Btf6HSRLj0tIgYqJRdbnKcMjBg+mt6pW8vgcUtdOH
rMvaD8bclruc7bRy9q63LXwJig4QndhN1D8uxwOSLKUzEYkXTGlybuamxW0r6JTP09iTPd6f3K0t
RLVQgEaFL/sSM0rIh1590mielddKeCw7p8V6j1yqdrn3/XJXtP3gBvoQVzsQ3NanLJKsd1Nh3qSU
yTJRJKGpu9zHJOUlxVHN9Gq1QtRJB6x6mJDD2BhBIU8uYu7kqMZqjnr1qDCsTVvmrS5N6LCIEDMJ
JIdhVLqXz37nmkqPTH4EF3wbx5LhWdT4n6wG10Ebevnx/rJfHRyI/1B+RItKVJeWok+caElCysrw
AN3FP+Dwxo/O5Fuf9VLNd0ME6+o/jCdomXTFRLV0cVPY02hPPOKGp8d6zrVtjWXsAvaPPth9ER5q
VCNWZigu14vLlxkSlJD8AXiAX77YxVQNS8XnrHp4gQ+vQjD+owYkei8pdbVNw7x/rbPcXIuVb4xK
GgdIjfYu2Y0h1v2vOnSSzUMKm17ypsh6dcLA3xSK0m0z30QtrWq1PxlQxDXPn6sDyxVMq4b2N+B6
7uPFPgKilMLOViXPTvvsZ9mavINaVb72vWW93v+O11tWDAUalgCb6HopY2Qnsl5j5CN5vhnJT+UQ
lgdtDPVzrUGUG3SdIkeLXSkxqr+G4Lk5NMh9GoqiOLnMQoq+7JQxCoOzRot1+pLi/PvFMTIkM1I5
9yvqZpKxR6AO+mU+KOiC35/5jRMDFBgcBvBvKtFLAd+piulnqHV41uOy+NfOp+5xHK3q86RMMo5e
2G2/99qnU0s1kAuC1p8F4/JyK+mjgzdlqYZnvCOyEFFYyhtj2X6nZ59j1YAZ2/0J3thFomPPSEJB
1VqaZKZtrWVzoDneVOLERtxEMLGROkiumANwBa2s563hYGEImXFwYFRvLqfXm7DTJ83yvQYdkZ1R
Uc9yZdWXj2o9pNX715KekBAX4nTyhi7WEt9kpAj8OTiPwKyUI+6S+r5FjcDZGBR3jK3ZlNXDu5eT
IUmMCMVQwloigcvELAlgI1xYjC5DLTTspa/YT47jBsGA3/fHurE3abbr1I/AVbOeiwghRNpIs9C8
PdeJU25jBZX4vE7xOJ3aeJ+p2p//MBzrCL8PeTFo6JefTsKQ2pi4ts9VN4OhaOJWf1Tjut0HijFL
bjiPa4rMNydI1x1CIf09uvyXI9If7nAcSsNzqhZJu8E+I+ofmzi31G0953ECpSWBQnR/mjd2KHJy
ZDswcnkml93MHp+gOaksyZPiVJJfKkQE8g20xqndA/Ex1p7kG08HlxuHj3IRJO9lDaEEDRlmThae
0Qhpww0+OlK+xwlVOszxWJUvlJRfEogXK+W461nCVyTeE2f/jbN5ubRKVkdkz1l0tmsVSDWoL2NT
1CMvtTKtHcObY3F3I9BAdkdT4HIstVASqFVVdEYoXH0w8lbbYw/SvQALLFZO/O2hhCgUgwm85+VQ
dWvrk1bWTAvQYLEdC1ndgR43Pzsyzljv3imsIVf1/xtMPF1/vfryIPQiZTs8lzhHVG5h9RNSiaoZ
S0c7zs2Vi/p6ozCaCZ8ZCDjBzVt99a/RaknpHEljaqXT69MGAXwqmvi35Cgz2cWHubanp5zr4tt7
jwNsJxIfojjiGsrFl5PEeyIE9GRG5yjuo6OSds4Z1YdiJ4fSqkXnja8nkMECxUlViXLD5Vil2arm
EKrRuWNar06JNVPqW9BX4yJd8/W7ORaRDIxE0WxeyulV6jRm9TCH5ynT9Gf4ctJL2iL6NUzNWiZ3
ayhEEWmkv7GJluA/B+AfpVEpPM8hPq5u1TR4URnd0AQbHgYrXNmW17emaCnAhQZXQ+9tuVHw8yo7
FUXVcw3c8pM5FK8D5C7R2VC+RUPXfbm/Qa4DtMvhFs/CZBahEQRxeM6HGYM6cAwZj88wOD/sxqw+
OkEpF9+aoTRsN+EH7e6PvjLZZUYjRZCHHZyuzmYf9dQD1N71iZ4+Sbi/AeLW1yzbb40nGn0E3LS3
KDhfbtHc9+1B5/07O4gGPiVOLH0NbKuHVD0ZP+sxM97NDiN2AXnGdQUUAgS3ejlg0apFzvMRnfvJ
8b/Ko5q/FGgMbVpstx5ms+9WaAi3PidQHpyA3/prSyE/R++0qm8NAl4KyprbdFEvv3RTWA27HM+0
+eh0lWxhNzjOMeJ2xhoy7NYC0x8SODQAnGBOLufbS1aL1LS4wUt9wEquJH6arMrLcrn4zWpIK9fq
rcNpCisGaH4Mu+zXpKkUaWHjR+e0rPsv6SA65ZoexQ9mMCOXen+33hwMGhzflCq2Yi4ittF2+mS0
5fBcSH7TfazbvnpQi3IqP4ypFq8U6a9LyMj0gPxEmoBHg5LYYq8C5VaGDiLnOUOB0d8AE8hwTRwj
w0WJem7dMajSHzb2gxs1HPAntrIBZ3ZVSZ5HErGVwPjG82Wwk8Hog7dG2HtRqMzzPO37tOTgKIVp
fNQCZ2xws/Sd/eCzs134FmF0pLRWrgEbrzkgrAMES83E1UMAO8RX+evl9Nss0tKuTc5xjgHmtvLb
6VU3fXQamwS9QZ17n78r6N+7DWKVHpbqObFDazgfJgD4LzD7is39jSA+9GWZAjyiKDqJCEI0GC5/
klZmlnANi895ZmTTBodTNK2x4A4O98e5cZrQPrCEnrVNnXgJ6gxGAL9GOKdnVS9HEnQZfOw8N2ng
2lM2/+mqxvp8f8Qb9we3IokHXSHMW5ZlRDXheQcWm53TIPOfpsmMRnQnZlS9fXX+HVWO9KXxlcaN
Etta4WjfmCz5K7clQSaQ/qt0wQzzZJwBG2h9fq4auUWp3owqGMxS/nkKzdW7+cZXpP1HGZomOvHK
UiW7l/GR73qH1Y2zbtgVlcPmrXBfbVfujRszA6JFSQCUBwnfMkkfUyXQ5bDMzmWiyxgJNjVSvHVk
V25mVIgmmM2a4v+tywNoAiUmAwNzZim+81+HpkNUqk6rOTvXka/usWs1MXOe1T9UF4PHVs+jI8W3
dgMBUzc2oi+3SVD62MeKNL3e31E3bg6h9Uz8RFaNlMLi+PaVGiAoE+bnsFYdiVIpgrZRwdlyTaDQ
kWxBDdcSeXd/1OWSC003Ac0SUtpvvhWX8wdS2VlUSyev6pXyYSj0+jGOOu7Ocuj/WIkTvBdYKgZE
i5QeG3cUgdDiSpjrnreImdJX0+ynMQ7ah2IA8IBVZt89K6MTvTOyFwOSyYv+icgDjcUXztokyKA1
qZ4GpjA/hiDj/qgdKLttk8xrnT3xkf6+8MRg9PWI/ihAA7ATy/3XdkqpDNbweGXPn5M03lJIzZov
kmMF4Var8nReuYVufT1BPhNpHh3jZcjt54XQKlZmL0wbG292ND3TZ30E3W51jr0NEm1ckyAU32c5
Q95aij6AVnnaF9+v6kPFGXMIHpjIzIhl0taoZSN/GtANCDfFTAovK0P2nbLNfOgiYXJ7f8cuz4lY
YrA8lJ9F4ER8cbnElVGWZV/GiqdSl8pctVO1L5lBM04KHP1XL3Xxp1530q/3R13egf8blbwUsjD1
0eXpRKHW6Od2Ujy5qpTcLXNyLdxsDX17f5wbX1RYZYkslHjmqpaHHHljR2UkezN+Ls3BANjYbztQ
otEhilX5W68O5nuB9MxNNC8IGzgewPwWMYvUZojiOIXqZSp4ctzb4Jxg/YN+UvzY+VT4XMpyhfT9
/kyvALEMy3qCOIB4wpoujV7QXR6ofA2aFzdz8SmU9Wwr+2WXg5upBv4x3OmDHn9R+kkPgeUO81Oq
1uZK9HjjwNIcfyv3w+bBEe1yN8UaELkEGjB1YSutYema/oMcAuR1jdRccwFZBg1ixvCvUcYlYcUu
YbHQ0LTGCj0OzUv8aXYeZQUZfzixT62T1MpuNBxqN41mFc+4ea8VGW9sYC4ITgzwDoTLlgWOqMyc
kka17vWT1mVbMI2xvnPaoHi4/1lvbGDebpw93+CwgK0vFzRP1YrsRdMBCxm1A5A7xp+oCX39PExz
/J3+WOUc7w95c1mh/RIQURBwlsLadSLRC498pjYMwXRoghJLxtZuFd31NU16bmcnVbb9qPvndJjX
ICw3LkQhxwYkSSg3XNH4g3HO6TqMvC9YVP4sgW3VB3R51WQPhnl4RJQ4nx4AzA5fjDYgGYgN7JxX
XvEbdyL2BWQcgscAT0x8/L+endAfy74zEsUDcxsnT5OkllhvpZMyfqhDM8FnQC3kJ6UO5Wh/f+1v
zp6CHaL4KNNjGHw5chSUlVUCT/DKOlSTD5I/ZttGRrJjp6X9YG3wGJpFFJwXaEDzP1culobK+f6P
uLXn6H78/x+xKB5IajSEs1KqXiUr7UdgVdn3jBrJzsyNBvQ3JjP3x7u13IjCYsIizNSuWtuVFc4Y
0zuqp0rAMXia035LC1T9Frd0CndTGky//4+08+qRGgnX8C+y5BxuO05ggAGWNntjwQLOuRx//XkK
HelMe6y2hrNaabWLtNVVrvCFN+SjZwcbj8PauLwphMiSu2wuGz1iyoSr9alxicqm/R5ZQg+eohzn
8FOMCzkOSlPi/qtj8PLp9nzX1peXnoQeZVgpMH79kZWhDYK8Mo0Ldeb2qCSGdwo6FEx3uj3Hx9ka
t6hWaxOFRytNFoFcA7u+HhBgKG26pjUvbqm171Jv6J9Kp0xcVEhSFzGYoojCfUjtaovjujow+HZQ
hpBrSUOuB05RWymcpjQuylBq0ObU/4aw6d/rRY4EdRUH6OEHkx5lf/FhASpAxaF+gbDd4hQhVtdr
ZtgYF45p9dERTfi5z3t6PjreltGOxuwY7exE2FsGnWvPH1AYmUVygwEqvZ6vVkdlPMQqABUDWCe+
6borzupoYiekzvBk/maeQE2o1dDPp6l/PZwlsnAA8WNebIywL2mlzB9nWFDBrtDniqPaRMaxjKQv
1+0NvDpNLmcpPIUq7BLgGLRxHqYCLIrpjrOz16aZHlQce8VwCNqsGv9imtDuCaV4zcFwykvzxXWc
FeY0Wk1uXtTYfC+qUL+IujPOpJOW7G13j6WhTN9uT1GewUVcTn0PDBV1Forhy7xKAYpmRMTCFyx4
k/AEPC07YdWemBsX/tpSkqcCAiFhRAVv8QkdFeP7qnfYMbXi/IIbp2eIU/cARc1JFePGaGvPC+kN
yDAqD8D/FgcjDJBC0uzWvhSaFTzqVVfmh3Isn+qm8ZUqyc4a96H7oOFuuMuDoNoYfuU64A5Cx5e3
jSr4kvEOfAiallPal3bCUfqs9IEd4oliwh9DwLG5s5VGTQ9mHk9bIlQrE2e7oukCDg+JimWPKEgG
x+4zl5EtTGRnBTfAINFjzMiq4DcxBh7tIa7Z4W4YSzD3Yxmb6tt3MYh2WcQE/0gystjFSdUmpZmr
zqW0cUvocw0utjLS2og8a0ZLjVviRBc126gZyit2sZFpVIFFxnmA/HgJptJc+nyicp1LPRhqfKwt
I+13Wu39VpKw03eVPRgbX3ltrSV4S1750ItMuQteHNfJmFU+c+xcOmUIu26fjUn0o+qSPDqofRco
KHhOrXL2zLlET6Zx9C8N/6XayGvX5k0hW+IEJS5x+QagfzipU5M4l6TJG+xUB3uHTV/U7Kwk+ITq
S7SlQ7414CJqggaEc9IU2Je5crzmqMKpsh8CcCYYioMe22kJCs/H27fUyu1B6i65tsTMZI0LOlCj
YzGaFTUft4iqCi2gVnukz1QkezMU3QZLbuVKBDZLMxmkJ3nmEjlm6GPW2WZgXcK0MYMd+jmxuSvc
fssXbm1SpFZAxtA6AjiyuKQKsouEYIW0ztHrudxVRtE/R2MFwSkejam5vH0NJWpDarxSg15uFFPN
WgyDDOtSTlHXPcSR67T7oLJpeSZ14W4QOFeSK1lkgQbBYwZ0annfm2GicstbF7soPRR2Y/BM+iDU
zwWa/f9YXqd+wHm++JTow9Yzujo0OHtEuyj1wKm6Ppd2kVEZGGzzMvLSgmE31PbeTM0iudeBGjUP
et1ju9hHU/xT4d+3xHPWPusfVQwecE7lErKCynffpkI4FyOCYAeHKvlX7WtzP9VOs4H0fv3OAKNC
65Dtw0tDIHg9Uz0boRHFmn4J1LAZ9miWVz8jCyeSU5YZVnd01ThLdmpd0Ie9vZleXwLIwDE/3ldK
o1RArkduUcnP7a6wLkoX/cCpvYiO9pTV9nOL09hd1NgNZvR/MSQyqJxKoFsU866H9GJDix1Eai7a
MDnPM+2hHdeiGu3T2ICIDOTs5+0BX98D4K+RmHJJjwnKlqGR6s1IH2axfdH7Mv5PcyatPYWZV3dv
frkYBzFbRG35kIS41xOzwFmYc59JUG5vRMc0deL5EJrO6J17tLuO6VDE0d3tua3sHMAulELBU/KG
LavbbufYrZU23oV+q1Gf2rqkJZXUSO2D02mDxwrZuV+to9VbhcrXjybpL8UW8mA0rdg/15NlESc6
uiBGg7K0vP2IH+QpprcZn9w2NL7nrTsf8HLBLlnBYsI85GOXbjVbVzbvy9+wbEzVeosFXhjGfmGp
6YewFXFyTCt0Ig5u15V7nB3RDL293q/vJJn1g2yXZXfEkBbf2B1c0fUWOF2enTl6RNarN/Z17KXG
zkZ86bFFBLbZJVMuvgaJ6Dau/vXR4WBjLUaFbQnAjidSZgyTQ18PLO3LRAUg2BNN2F8aAYu+Hovk
IxFq+TkOc2MjGnx9G+qcWAIkSv8kUcvGtlG3dpaZtnIZKcM8mgrK6nnqKJ8FaKDz7TVe+6yQS0FC
EseyuRa3YZa22VyMaeiX2tDshnIIP3pJMB26Ofusj5715fZwK0cIZ0w41qQzOKMs3RVBwah5P6XK
JSsi5ChmrRunY87ix0cToacx3DUTSLTQGe2NTu7KxQQGhTYK/QwuRHURgbVdiMeQHUQ+VfbJPqXI
fjpn4cTWXywopV9UPsh/qavI3/EiwO2NKinryIp9DVmPMw/NuJs1iFqZO/ftObYUCuy313TtE/Ks
0Amjt4oJy+KYNHmPY+RoxL6AsjicYuABxdmbGiu6g0PgNPd5adfPt8dc+450hojf6eaStcjf9GKW
eRpoRWCCE9aF4bwbZnXc50qg7q1SeM92ZzXH1sy3RFTWjgWVX8pirC5d+cWgygy5RK/d0Mc30hmx
LyzLex2/hee2gbB4e4KrY6FbRZov1cdeyQBRmFPAFIGZz4b6o5qq1T4Y8tY7lB02pBt7Zm1vEnrx
9WB8gJlfVIYKRwszx4tiP9VF/l3V0jI8iyyui8PbJwVGhDid1YN7IK+8F1+tjZCsMNLcu2Cr2p/S
snSCvSFEaNxb09xuqf6uLSFbg0YBWh2Ezot9aViVFWOc4l16d1CdY90mUYFallrExzYxop+357a2
huSytNeZGnAQ+ecv5jYGlRNlRBoXi+b++1ovAAABiWrS4+1x1p4FHuI/cCuuzWWgLMlbbtplwYWe
h5XfeaETP9EmcZ9mDRArZktu0YODypr4ezh6arMx/FooQHFEOpBIz7aljpGqIpzWz7VySWfPzXeK
0fbHSq/Lx7LtoaWPXn1iieMzQhZpe8yLtvjn9vzXTj7cAJDlYEEpfixiES2M0ipIuMGjrgqeAlht
Tyl5y7vCmjO6DjY9oSY3Nk7jSv9Sp+Im7Y9omUr3+OuvaxYawhJB7F20cGrSp7Jsgl2LToFxzija
6PhsBnno7pJ+1vVHumX5+8BCCccv1Ln9dXsB/qgcXhdNqJCBKSaHICWkAHj9W0IKrn3llcElzzKu
oYblvoMyXwX7PtPEg9p74TnUUoGCxGSdFSLVfE9qqqHDPwwT9r91eqhxPLu7/bvWngF8Djht6JaB
zFpcImGrWyi6JgGEqjI3D2Ob1cN9laoxBO8p7O4U9C7u/2JIjrgUwZMp8uKr5JrShXppOpdRzKbB
ZqzFEz9vcI+GORqEZlFufb095CvknXxVgSJI4B3gVfKp69WvEKIr8qGzkXaqXO0SqR66LOwMRTuN
wBHbHQwLHXXO0BqU+3Qeg+fAU2OB4WhU3Ht1MBa+oXSDdbj9u1auBX6MJLORvUvLheufFTulFxhW
GNC2qZJ6h9d55+0nMuiL6HUlGXaVbuVHy8hc66NVtcZW/r7y9XkQqdoi2MBRWQZW4zylbotekz+N
rfVEub072LiE7c2EhAEh+GkLArlyEQGgkhQhl2gO4uf1hJ1WE6o+qsGlAyuY/zCLqvf1cgju6qlW
vacEwlD+Cb6ZZX/UqFd4+3oOt96zlbtIyl0TSRLQSRHc699QkB32wTwrF1AUQXSoC08lMq9BbP8c
UnC++7Sw62BnTWFTbdzDazcS0DFuI1kzRq9iMTbynoneg3fyk7Hvj24XJvsK8dUTiliKd+dYqfO7
hob0vjWL5qwWIkqOs91sqYutrsCLX7HYdn3bDm3fwn2bjLId7jIDiMOOrH9unu04Hn+RJSeEZklj
brEY5fwWtyDPICtgc6IBxC+qi1mQw6hIDeWiT1IzoppM47mtqGNifA1h7O2ni5uW7e3ScX/16Fp4
DdVNOER+D3Fd/aTqha7sRg2iMTqwafhotsJNfyGdMJyLqmj1jeHXDhcdO5reEiuoL+XknNmqsrKp
Qz9ooMF5VZ58mIui/pZ6RfMZSldhb9wma4eLfoDEGIN/eqVGQMfKC4fSCUFKDu5wmIl7jjX2nMZB
KK5inmdTcZDATbBs3qOSXKX46KRKvYHbX/vEIMrJP3l2PQqT18drrqtOK1EI9NFeDu4GwwsOiFmj
GmcXW2id9aFoc4H4QoZheZIVK2P82Qp9bRzSr40usyTdG+2dJnpni/+7NhhUADCKGKGyiRc5r6Fx
R9oCajUMzvFJIV/KUD6pK3Q9tNjSN6oYq6NxIXMZsXH563oVheYNM0rdwSWqG0052KkRTadBacP5
2LKnndPto7K2VyGMI2Mhb2eQ8dfD6a0Yw1Jm2FZNa2Nw9PSQIsf4cYrQLQ2D6e3tXqIgiTJlOalY
L2sVsYqLbK9WysXs7GBXeQ7F06wPiy+eGWVbEOKVc+GqKIxhJCIfn+Urazb0bRQochenzaM985wf
IOGX991c3bVT730pjNg5GamCiL5bIjKxcS5XvqXEZktTV9QWXoWhFbzDgA5A6AttSu7abhKPXZRr
u9qsg63S7Su4NFEEgyEFBTsPwNWSY2A1hiNy0Sm8sGVTvHdCxfk5J0YRH1y3r4/5kDTxfk6lLG43
z2q5r10vz46FUzv9oW6rNxOV5A+iPUmnFOoD6rzy67xIsYIQ81HEbthalTacs8YxkD6L6NNVo+ge
NNZgC0i39r2laQxEfa6GV+udp7HStJj2+qbe/0ayc84Pgexk7lvuvjtnVuIPgRNkxyAwXFTZtoZf
+9yy5Cqlqf6Ia1xPONRzU8viADC+lRj/Zu4AhCKaze8FF//P28d2dSjg+BQbcBYksbseynbCrjW8
JvE7tCyDPXkeLEzadEO1G9Ws3iiGrUSrADMQtUDuRmYLixTG1MdkFA0Eu2zujOZTWVm5+tFO7Gr4
p5ljx9vPXt/n/wWa1p4bC6zvRvlo5ZJC3ozsiUYTxYglI6sC4xSEmZv4VWhiHBvR4/5tgsf94hit
1Z9ye4y2Wt2rCwxZ0v1jRvcKk0n1E7wxro2+WdjTuLdHy8mI2Pps/hAko7ahobQ2GsJoVFUdABWv
sD6BABeOoHIKZ2QMkLcb63B2PuSYqes/4mEw3/7GkPLJ0hG6lbJsfL17si6vImosiV+aEFV2A7dk
cRBtOd/VThm9vVmHf/eL0eTXfXkP6F5Qopqb+IbI0/l5qucmeIxLz/rpimg6vv1g/GFLUHRgNZdT
s5J4NnsFVnlRpYH4NCZZ4u5numjGM7KSgbVRaVg7GZRQSeLknYO7zfXcclGXyoQ3lQ+uts93VkXi
pBe2ViLyGNrJORxcrzR2et63P2kOD+IvTgY0ULYM0ihcA+b1+BUKYmVYOagltY3zvXUm54wUenos
ldZ4jgvawxsTXtupQG5kQZVSLjo+1wMK0+5iiqqpP2iNOh+8VMntnR5F/bDP1dp5K11RviF/PA+o
ylA8Xr4hfRX1ogKX4NuRMUCOa7Q53beqk++FOzQbgHO5WIscBdyUdLkHC474ySLQmwLRFiJLMt/r
Brd+VKd4Nh6HoY33t/foynXmSW8bQyIo+XiL6xSvhbBvsIr2g3zE612LTSsZd/HQTCerVub5oURQ
easQuTooTUFK/qhNAe+//nCDETl1LymI3RgUlL5GM/J2SjcO7UGUqWGftLkptkiGK7sFDi8VH0pg
MBmW3Y2QIral12rqK1YTwUnREH0GGFrXQRUfrKhAzfAvlpa3SrLUiGaXXOVJb8ZwbsvUt+pp+IZz
3N0U6ka1r2otF0egW2Ir2ZPx+HLTACyhmsIXdemaX6+rJsI2meI+9ee8LD6ZM7ftfoxnu9tbNbfs
k6ektnZW1c7J3/4q01mmGwdYh6fRW5z9ebTRgguqzKeGlNcnqxLTEeXw3HjKMKet99GoIwW6C6tA
dfeNkvfu19uLvfZ1NZPSrgRbA8+Sf/7iYqdg2KtZaOe+nqflT7f3lCe7N+xgPw71eH77WPofVpqM
QEAMXI/lKbRsY2yc/TqsrXexVhT/kBoFASaX4vvtodauASgSsulBK5lw8nooxcRHwQP45BdBqI2H
fEJZ8Ng6hFa3x1lbPljYdKv/WFcsyaJlY+uDKZzCDyPX+tF1jQudsCsOZVLAgv6LsRy5U8iEGHCx
V/JM2EgyeLkPuCO7S4DLfYTT7zg7dtgWPnJ1Xtye9Gxl1XuZL+N/hMRDYWZ+ncJ7uE/ToT1jPK3b
Z1gOxZfbE1s7foQXkvpKcR31muuPNc9aBPUTXmraJzagTySxXDXMPgDoMEEEjuOvBj32+9uDrs6Q
4jmq2cT7FPavB22cdC67jI3fpC0u3iLrfk5W06NFLBRsrm8PtnZxk5mjDkBe5yCLcD1YPpqQb1V2
fpIVmXNusH+edrHW9MVenfUQ4YdC7bZsTdZmSJKOVy5tRvhnizPg0W9H+hHurYuNXrxDCRWbOWNy
H6vQsTbusdWxCCbAk2rUBMzFWJT/bD2Yg9z3rGEo8Lwsk2NpDXAJNCN6q3oGAQV8U+hWTE2i9BaD
xaYTu3ZmU9XvWguf7r7G0TmJUJdGkChyH8iJt0R61j7gyyEXu8UFH1HBwyn8vFXs7l2cGf2/8BSa
eu/WavdpqLu3M4eZJFtFlX5DVAUWUWlSi74dMlH6tgoZo4288X2gxFqy61HyuJ+0pPj89j0KzImw
QqocoMh6vUetGa1wFPBKP3Ki/DzwOXc2On37Lm/aR56neeM6W13SF+MtvuJghXlmhkXpD3BOBTPk
I1J6NH8RexffM61yN2qb8pAtX3nK9lQbAZHBI16EvVPLdgnbpvQdNW/yQ2OPerVvS7feCA3XzgIR
ggScgJLgn9cLWWGr1QGlZiGbrv6Waeh5t2FePovJezMCF1FneUFLf3fY14uRZgEkTyv60ocMlujH
TBTR9xp5yq0QcO1TSY0423AhsRAkXc8IMwTENrk//MRpwue8rIPPydx2d1o/firqxti4TLaGW3yo
wVJqEHlJ6TeupF31WFXvykLqH4/IBlQH22n/IuUECQsuXu5+6X5xPUPiZg/bGLNA7QgJsoOTOMbJ
DvKm/mw1eupuPAdrO/GPKAJNJLA0S6JZBJskDaOhBJhkOR8TpYubXVpX1sYTt5LYEppLHwF4qQAm
l+s4YvfWTlbhd8CfgkcctdTunFV2fa7IXN4JCwTjvgmiUn0q5mqrgb/2FV+OvnjzVKeV4YpLaDQb
6nOIlXqLjaNWervU8Ub14FWA729fYWvrKhcURA0YQtRKrr9i0dgZLvFagbNdngxnXdGG+lT0qvNX
45D5QZyBTrBsBNYip6BPquDnWqFU/3mxNlQfPco/ysZAq2tIG4GuN9KpbJnrCSXOOJVz3HES6jhX
zlHePJhjCWq5cN5HZRkUx9sLuD4eDDKJZkPlRv75i2ygqeZAIQssfXMM+nqXDUF5mELkdZtadPY+
sjDeuT3i6h7F5BFQNvoKtOuuRyxqI8VmRSl9hHabB7ecW+w6dOP3TFvwzGltn2GK4Iqg8/LdHnkt
6rRejLw48o0oBmPI0sqf28Q9KuMw3WVKmyOLUkTnGZbixasCZWO6q4MiLIwEvqxtL++ZMrSrEDGJ
0g9oUI/4lQTurhrcdJcQyhxUrvFujzTY1pO0ejAgaUhULQjtpaBhlQ4VnfKQC8eld3JGmNVxj3Nr
qhtP3+r0Xoyz+JrerFKRSGyClqE+2nUf/wdzTHNxP6Mpf4zBpzyloRBvVKGU8SCQFN4nFJuJrxej
xubUVeos84c5V8ZzMnaFeqqNsTLexWpiTRvX6tr7jn0ESE/eRFKWxaEka2i7EUMt37RSXfkBi6FL
n/BIrWxU4+gWb3lzrH08sHTQZSXk85UgkTDxFvIiUfhuBplgp2kZAWHdePYWLXjt9NMfoJjF3HCo
ll/3xem3NUSHkC3IfCct4x+iRDHnrrQ5D6fKrVo8Ziyju7t9CFeHlJkfylJSc2nxRM36ZKiTJ3If
SkYeffCsysh/96Um2odQACLco4JrNBvxxRqcS3adwWJ40IpeEUjpodeOGiPOmjRzaH1v50gvT0RT
ufZLM/tyPiCImelnRJls9UM2ZJqT7LVGGFZG22+Iup1Tjk5zbuo2it9NBHv/3F6VtR1GXorylWSh
UwS//hCtsEM0tQJ2WBXOn4vJm/vdlGTTfZh73ufbY60dWYnqQOaUoiW1xeuxyH5FERtK5ndlOTUH
NYqq4bMuzCTYqVTi916a/Ou6c25vjLu2q6UNAlR7oIWvABaRoChco2Dm902XeV8dzxRKvNfUsRk3
RlrbYzIEgmJpAzZflriKsRFKUk2537pdGRz0OJh+w65XH0UaFP9arTadby/p2tSoCcNVAQNAhrN4
WZysdHIxxWxqJRfjcyTmJjs3pVts+VSv7RN5eDARBZz8CjPCC2bNaUFWKtLMQOVba+LuzlWnrj21
0TS4Gy/m6kJaiOJTnCVKXqpk5lWPEIidlX4hxvEc64b66M42GMxYxI6zT6JxDP5mKdGNkc13SllL
0HmTAixToU35WgLv5Yj9H90Qs8vKX7c/2erUYHLIgI49uaytoRc4Fpkg+bUVEdP+6SKIt3FjxsNe
F2NkH5JC5FuinHIfLBNSuZh0YBAxf1XOz1OjTKfBIFx1gI5aalLgWGbP7cGZ3Snd93Tk0FAMgrs8
SauPMCaqH7dnvXb20WajGEuySqa6iJdB1HO70zHwVRRE4l0gVK06pYkI/62TCriV2tp1coC6a3+9
PfDaciPvx8RxeOKaW5yQZEp4Jkn+fbdU1CPBum7u7F549oFmcPtPC4Jt3ggSVudKwAXXECVwsDLX
95xaVQZeNkrui8IZklPqCcd7UJSqa74ryRw1+6gRsAt2OZZvW0Hu+tjcBBLLxo2wWOc6q6xBg0fu
zwYVgdBKcucRXKpE57hZ8W10o9bY9QZIuo1u2NoFQVOBnr80uAFBu5i0PbX2pLRU3NGW7tF+SNvx
0bW5+D55MzZxWyXqNQALiC6orACfOLZLj5uqRWXATRPq7s2gfbXG6N4cdKruajeG7yKnSf9tkj56
SJDb+6qnRfiOhyn/rHWT9Xx7h71e8j8K10RniOag3Klfz1yLx9KZAQ36SKTWp8xQnEdXIJa0q5sk
aHbYYYFebr2x/Xh73Nc7m3H/KEHx3KCvvQhosJGy4h6LKd9w+uqsZ2aQHDm4lthn+D/KT12lG/Ho
Ci5VjokxtBS+Ml4FpOoMIRIGf0KmLVJcWZ05u9Mpig7/SKnvZkdryXYexthrs9MUpD9JE1ovxEFl
rLSN0Or1lcZPIQFA1IGmwSu+pOMIoVqdE/tJTWYzx8X4C6PGOX7Ia7DKx2C0R3FWECkhQ1Byd2+J
1HTOtz/ByibkR7g002XoBPNlmQ9QGijQQ419JyGC1ZWmFP8VRofoYtraRyeOsyeYlYDW2MSTH9sD
/xGd0eRAltLO4car+ToaQKwQCqkkAHPtLC+eSp9FgyY+ut2ja9ekQpWWn6jlARC/Pe/VgcCp/Wmb
UhZcXKrlpIJbgqzh15EiMoh9aTycMmTXtnA1GwMtn41Gb2yrTmoGMrz6LqZIkRyd0oqrjQ+5dpZA
7QAeoL5JSiL//EU+4jaqmqbuGPttikUKKnlUy8/mrDjDqbatrHifZmrtnm6votwc148yuwZdGaQ5
uC9hnlwPWtOqVYoQpeywHMroEfTd+MPTsvD9WBZjdgZVESFPPsz9uZhqO934hqt7l4kQEEhDtlf6
j3psdZpR43Ig+q786hjYzvaRCK3TGJLH7LI2Msz3YZnY8zGhWmvutLEf8CN1A1f7VVSqeKvtAqUZ
Fd0b5DvoPPL34gkRJoo0gYficjJYxddMnRt6LfCRjnbOObq99msbCxqsDXNdApuWkXoEmLzV5iT1
xSCC8QnlK724n5tm9LaKP+sjobVlSGbqa6Bl3AepiFpmFZr2dKhAzorfmVCqra7K6xcYsVLA1HxS
6cG4tChLMr2tHSUF3KNn79UxKr8pvfhvmifnb+4ZyLS08OVBeOWSlQUK/TdU6nx+xpDhGeN1qMjQ
F2g3kGdrdzxqcFLXUYqPL80CcxscfOFwLOMocqZPXjlk8fdGt+JkByGvit+nbtQHO31Q6+7cKyL8
gNhKYO9v75W1B/7lr1g88KrRqzqQicQXolXvejdzp3NO4HwQQ2M+WJmlP4Ks6LasQ9eGlZcDTokk
r68AGwlNXKurosR3oqFID2EYmvcFdNkv4KxgIqFjGiiYtrbzlsH92kYyUcOW1Zk/qvbX91LcDaiE
1Hrix+DjHwFTEr/ozjDZe2skMti4BVdHk0x8WYIAjruIWL1osq1kGBO/h/F2rKfR++zF1UQJb4w3
0vO17cTtDmZL4vPpL11PDPfm2rQqjCZGOwoAeOv4VO10guFkH7ahpe9bxwCEW6VpFu9C6c6tapHp
frq9ndYmbEksnFRalEZW17+i0bpu7s0i8t3ACunKj7FWPZd5PDg7oy8hPN8ebu1pQymN3jVSFqQj
i0nrsNIFTlWYvlDo+dVb6tehwzskiYX9D5juZGO49dn933DyOnzxkoa1OWmIzkJtto20OY41gN/n
ap6BV5Dcxluv2Noh+VNSkqhxGfNcD5e3wtUbrQx9uzPL7F2uY5uTUjTDxvncJJ7yrxPUg3WMlMbe
khRbnSklCgAdvB+vSmc8g9MILQq4vmUPn3qMpmDmKVV2cAvV/YtY30JKS/L/OCdL8I+Y0PM2GsaK
am3Yu6FmPdZVp+6A6UeHyBmdNzewJd0CMR5SOQs9wUWAp5jxVNipEvqzaRbjIcrt0DsocxduXPBr
a0jwTjmdwgTvyaIk6AwCvD1Cz34r6vhD0jS5LLooKRYPQkcQemNaa2eB0ouUl0X1jorn9W7x8j4P
uppwfaT/NO3G2bS+K1NpHF1MZ7/OI7qvG2/H6gT/ABrx+EbkaXEcjJRiKPa+0jch7E9ZH3nVXklL
8ZuSTLCl6L06GI1l2VXjwVyyx6sgCksHiL8f6UaTI/+jltNOj5VM7EqUvjcCyNXFBEJFR4Q+9iu0
Jmo1ImhiJ/IHWhRPsdtWTxqIzQMonMTax2pMrPj2q4zyI8gmLjSdrPf682mwc6akI79xyrr4gK/s
bwv74OeixstAQ7nw8P8abvkyNbatdKjxYX5ilcOhmEfSODtMj+TH8e+ZasKvvxlPcuEsINqvGpTd
qCmzYmC7FKWO/RMg3JM12Vq8Lzp7wiTI6v/iqpZeYBJsK5Fbi5ehtnH402gs+L1daNO+QgnmCzpZ
gXcm0t9S2l1LdjgCFgEjvSVqM9ffDj3ydhioWPiZVqtHnZrfXQXM/tGOVDwSXKMt75Eo9HZzrSvf
376uFD8hEiOpTNy62Dbl4GVq0yupPwnjW6aMarKzMeh+NLVRfxKhml1uj7f2JlHrZGG5Yai1LsZL
07y1CmWEnuHY9S9Kq6I45GVaHHu7NO4IZ707L2j0+Xh72LXTT8mLv0BswghcfM7WyWG2OR1Aym7U
78eBQtS+sSExFUml5BtnY3Uw0gzJz0frcEnQFU4Zt6EaZaDU+taHAc0JsZy+OzaO2W1ph64PBoKS
liG916X5TKbGhUhwQvfTEKpEK7z82VUyGkatFf1NQPEH8ocIBej+JcMxH8N87hst9Uelq+c7x03n
73YVFR9jOPY7MaXOvNP7UN9iPK/dpgSE+GUxP1LFxdOErZqDtQXUDJHUzTezdN33BLLzeY6NQb/L
Kaw7G/tldZu+GHFRu5rdGF9n1yZfRGYDBmfh7T2lDp8BCph7Q0q27Ox8is63d+naPeChUSx1ijkd
S6+AnAKi200TrAkqeM+ZldifDaNQlCMo4Fjfz5OXndzMVs9Gk2BtdHvw1UWW1Bc6WLTyzUUm59RW
2qYg5PykbaZ3ZWYU7rPrVsG7QEE/775qCLG28v/VZUboh+efKUEwv774NLxKIluomV8UZI7INXnN
zyIS8bd+Tr3dFGnDCR/gtNx4K1fWGRwWR8YBn4TdzyLwQE+RUnAdp75dj5/yQKkOvZvWyEX1vZYf
URWILqlW4ggxtVnmbUQ98n++qGwxuGxJQjClurW47Cd9GuKkaFN8UOvovibREg+l4mRbPf2VtQXh
LMvuRHWS8He9tnaDOyPDMEnFzo9YhQfHAUBWvRuGXnwdPCAaRWoN327vopXriIAHppG84CGNLb6o
240FpBj4cGzysdxFmQimJyWWyhxmKaro7aUqhqO6LFXUgJDLn/MioxrL1MJjueJmaNC48LTEukSA
wrZ4dytnAyMLqjnyfLzmhvXa3I59XmfIAI4UrLUyaZyTGKedkyDFtQvrSA9Otxdy7fNRSJVWVECF
2CrXM1NCBWeJGL5PPJh6/AlwEipxCiNNx3CozPJftw7VHvFcXAo3Eo+1HQp8nANCwYzeyeLyA5wL
KL+HfItemyv5TVFVH9I47O/+YoovxlnsULdPZxfaf0aTJqz3o6jDzxAc6mNXzeldHsXaATmu+Mft
QVcnZ7JFJc1Hkjiu1xU88zxMhgG6xitF/yFNa71/tqOkPfzNOJTGSAEIrpbGna7XOHC23QwQ5GSo
h6FV5/BTCb7V29goqxOitQjOATTUK3AifF0b3fUixzwrs85pYY3hEcFaZ8v0aXVDUg/G7ESy4pd9
jSyzArz9cO6yMyf8Jy+9SDtSdPUyJJRbR38g6Gq1o+1QoN64rtdOn1Rn+9+Rl40O7rAenQNGBiSj
ftAciPAIqEIb301F7v5oRTJv3NFrc9VB6lJ0A9X9SpNXUZG14Y6GKNJhtBeocfQk8AN9VqMpPOZZ
GR/sTunTjVHX7k7KiijOE+NgVr048nFtztXQFoUfpAmNwRQw3Q/cVCpSOjf57/b2XFvTl2Mtzng6
1iVBXMzXjA3x1VNEXe2QVbXuRjV0nvu8rT/9/wZcHHZUVehWYo3o5+DnmJxix8XR6t3qs9bq5re6
GIK/SIklpkNCgIiNX7keRTBD9CrmCFIaN89pZ1niyU08YHszYlD5YXYSe4vfv3YaoYmYsttNOWp5
SgIvS8FykGhU8dzWwLpxWz4SNysby7m6Q/9vnOWZsIqkBotD2K/M0XdsPKY9tFR4ym5quV+KtBzi
+yAOnK2AbXWLvhh2cXsKtcmj3mkzv6f6ru0tNw+8XVCXZXrGnsfc8t1ZG47n7w9UBH7FUvIuEkk/
zTEQrgoAzikVk3VPZBg+9EO+ZaC3tqCA02gPUdbHYFV+2BeRBM9UFaaRSvirm+N/aWS2D4WhQ0TP
3PB/ODuvJrltZg3/IlYxh1tyZjZKllZhRrphSfZn5kww/frzQCdpuKxhrVy2deEqY0AAjUb3G+5s
t7kfcAzcWcStQ0h4gQvDX1Jy6HpMu8C704q5AEEfZU5gYV71UIJCfxpFHpWnHlLHTlljC6QAwhvc
LC4AOl43+vWQc2ZXva0ALp1QDPjh5NNdOwwPylA5AbYoRRDNNeYPnjdPvd8qbt2frLEUewDlzXXF
jgxuFekpIh/Xv2Lx+tYqDFQoFOwQK181cQuJwAO5AS+Oeg/gtbm0ULdwGwBNz9pej2aliqNHM82i
0Db6h6UQteVP9qK/2MWiBugPuWf0Is2dCLsVCaRetczfYAWpqwhrZtDqZyTpyIRj6Fv9PODFmGjx
dLgdWLe+JYkMGbBLLwxK7/XscrzkmsiANW0qOqI4yHGK05QtjeZ7RRPuAEu2BwNTInvQMh2+Hmyo
RlHG3oxDN7qDP5QwVx5V0PRfQEyL4+15bR0O2LygAHhIoEOzGqo3Zruk5MeqoXaeoovCv6a4mT90
Ywbu0bOGZmfFtvYJylQmVCBqfsBFrifXFJVaOGUMr79vDbTwq2n8CXILr3OBhkN/UGiBt3c9RNm9
THjrs3IcpKwnT2/Ihtcjux2OT4pNYSUB9dcHc1Jrx4UK4HhA48TZSbt/yb+uX6C0p6mKSAeSVy9Q
bsSwnLM+v1hJ1wa1acafKc/3p8ppjDslLXFIwmfBDCitjp9MIewhSGLb/dA1SDl4C//rwJ0hf/pZ
GC1fUT+zH24v/Rb8AqdPiXmAMwsUYXVi586tchHyC+fFHZ/H0HbuC6Vd/pMhvPSvlmnZXwoo+I8D
Wsu1HwutF0HNu08/xd6481u2jjHP5/9msCPutVqafhxVDf/R9JJXXVH5VaxGSVCNahefbk96cw/8
NtBq9+F7OXVZjd5CX6jd96Ve8vqgA2TTHkTVoWF4ezQZfdZ7wGHrgvbnynsFzlLhrvepi0xODj2k
Cha9UxRoE0BxAjEhWiZLmO+aKU3eqwigBLcHl8u3HhwHYHnlyeftKzDL1A1j2C/OWbdLJT2iJuO+
n91c/7tLVaP+0FehqXyqU31O71yIOubXSrMb/cvtH7HxvUnxOQNSaBr07So+i3qM247fdrb0PsoO
Xo6Nyr3Zg66pK+Rtd6a88b25AoDwcNtRGlm/qfMhczTKaN5ZNUT7qZm0qsfup/GWk4XpZ3Jwys5V
D2U0ts9Km8fxH9yBkk1Cn1SFbkFb8TrC6BNq/lljIuPbA/Q6OBGQhTLIw8b7OGte6YdmEkcvVrkv
fb0VbsAVIOaP1RNlmnWLIUy1vkmRZDjbA/2AYBCAdLCxXbwPdVF39qn1EK17WZTOI9x5IwLLSAF8
NFT8+I5K6LXtweiHcXqOTOoCwVLPwng3TyWoodsbYvuH0mml+ElzFwbT9TcyWgpabaKHZ2/S7Qon
2jLNAtUa5g+lyRU+KHOR+dpAXTxw+2kRDyF+suMdbhDT6Of1YIV3UcOVFfmmlzl37Ab3TsvVP0AR
8MKQcDyuYNxMVsGxjZp+DGvVPQPdHE6mF0KEx6bibyMcxeLf/iYbVyIwVEpBZDLE4XV9LcsVJVKL
IjwbuBU2B8tcrNmvm1F7UoYyalK/6cbYDJCr9JId0PRGkJCnk6YYtyKP4dU0l0iZJBLOw4INt5GD
6MP8EQ4Qr36zVPP2r661qn9zUpDv4NXylylXtPT+7bNHs4FvDRqFltUqJOdqBaSoCb1zNGTWOSuV
GcRjXZlfRLjk+EIihfd9DsdsjzG8kfqQGdOTkwaYFANWU9ejUrS5rqF0PqaICiES1ZRBCsyyOEVL
ltwVlMjLnbluBahfEHWuA5fuwyrdWsws6YY6DHHtndrksR7wlU2zSkdLmSftEcMy0fr9UoKWN5Z4
+Hb7S28F41949V/6O7gErY6ep5darA1QwQpFnw+2l+QISepuY6T3g9m3e0TzX8ie1RUEioOvDBqA
gLjWwRsHdk+jKGiDUrXqfLVxnYclzCrta5RO6svQVPOntJ+XoJyT5r5xJz29d5WyVvyisUI+TVmp
R8UN1Z2C9lbqQ9Yjgae8015fzKZT9spQo+6L+F/yNWqX4V3Gt8GANdHt9DB0Q/G+WtDVORhl3pmH
hZj/IY+H3LhLcvm5bi/MxlYEN6nCW6AKTYVmdW+EsBnscUZkNA9pG/AwtFLzP0ueLH5JZQqimmPS
UL095sZW5CWO2qXU+icYrzZDQWPV7ZPIO4vGMR6rUscCokZt0j14dpPVR3Mswu6OAkgU+mJM8vDr
7fE3Uj6mSy2V6jeY8bUkrpYrRY2+soM9alZ8mxsIyAEap1jV3R5n69vSucBVg3YfT8RVeAHNrDeG
U0tTCFzG/HLW1GcnHrTwrvPi7tEbq2H4eHvIjXhuEFOo4DAu9W95Dn+rckza4FWxq3hnL6q7pxTq
dXzXJ3rmQ/us7KBoU6RGqgiltsPtgTfn+qt/gkgi0UWu+W8DW2KwW28cvTNWGNAQ6rBxfF0PzTup
3Ptl0KL27fplzJTyO+EM+Bs6+dcjDhDZ5y4pw3Mep1CMEj36NhsaDWoKt+qhFsmknW7PcSOIcVPx
DJe9Ly6N1Xq2oirjOOy9c0YwPUGczZ8yPfmctdMeM3Vrh5JJErk4kmgHrpbRRhWgJ4OjbhHDduba
D4FsNhgC/MGq4YhsSjoLicY6Sg6RTa29UNyz2XQ45vZmE8OLN+wXQ0mK/FRWytvlO4l6gP6BnsvG
7PrKtSdNJBXl73NTiS48mF5iqwclq+3qsRnMpN+pZ2xtSzBhfEZqjLIadb1JkrpB2UV47tntCDJQ
5pc5WNTF8VOsAw6xHRrezqHfWjqudRugHakmWcX1iKmGRb2u46fhsiOPFt2aIsisfNkju23O7Ldx
VoU+1Jgm5GgW71ymzviCD5yTnSp8u2ufErEXBi6GN/+8ef/LtgtOhlJ/isTtemrajDXYjHfJWdH1
H2aYeefFWM6QR+2PtwfaqmIykoQqQ5kk314lSEU5zW1i8KSAhpPdFX2rvlvGJHJ8S2nLu1Lph2Nu
eXmND03inq3RSg96V+f/uf0zNj4xyD5SUCnvQqq6Lg3wnhNZPHEKUYs+GqmtfRlHLJcZr3iv1eW4
M+2N+MJrmYopJRtYKWtSWxXXiJCEnnIuopQsfHGjj1kYax+bQvf2XP42tqlMPsFiY/gJv34VPb2s
QTxXN8OzspR274deODcnNZGl0zd/ROQ/XI2KG1knBYnrTaMnTm+NKdLWptt1U6BrIhN+W1hKd29R
p+q+IMK66Dtvi40MA/yBPPO4p5BlrWbneEUYtf2C99poG+WnuIzco6ZPg/Ngjd1iHLR50ON3dRwl
+X0xNXsbZyvJY3yI1NDDeF2t9++iNXbbTCH6/q2jDSedjeT5YztEXuBmofdRsyL9gdoEkHC1FI2f
YSf7bRrbfLiLPXC6wdvXgJ9CBxklJEk2uF4DTAUyvXRANCfKbFAPmJwj3VUkxu1scoPUWrTPtwf8
JZ2wSr+lVwvZI3UgaQd6PWIcOTVkX2wWKldpnAeKI9al4CXU3OOmGDtYPdsIpXxw3MgID3jopuZl
yIdheXSXslBP6kRt6D6q+thrfXfRkvcC6aTeH2mLtSf4XGOCCJ0ZhV0A+TEczxPX6Du464r2l9sl
veN3lalmX6CvjSba/LXpHGuwHRBh07Bvf96e7dZug4uKxAW6xpBgV583yijgjSZy8pVNGpvB02+8
6a9Cm8vP01A6HwvNKR6m3HaeBxwNj7cH3woavHGk0Cfp7CvAZYNFiXSpwy3F07qvYYLGle6UZedn
IF12xpJhd72qxGRJO6bMxQvmelUxMZ/0xprDc9kavBN1NQrbIBx0UftRMb5zEHiteMe4WnccolEd
fUGumO5s5o0Ul1YvUYvoBY9kbZdp6J1o516+7Mw4HMCU5Ub0KSxj9YVAno8HYeT9u7m3puLft39p
7nTZieEDUFO8nj0i+SpqJj02UFpdHe3OjSKfyDweVVTW726PtXUDwmUFlEQFX7IeVjdg01heA0CA
WlUUL4af1EX4rCpzVAX2mE4ftCrps5Pr9iBpkUSmLpRAgXZO7dBO9V5PUUbL9bJLiTt6T6jgvVLO
LtPZ0mK8ls6p7SbPYjLND3rt2XfurBX41SvlJ5TiwNWpdvoXvlTGVzu3MHFtlYWj15OSJxhn7OVZ
W9uAxUC7mCqv1PS9Xg2BkEkrBjc813rhuifb6Er1vsrGRPUHRCQ1X3WUKphplP7B/oOSZknKDQDg
NYojcrxGq1FROSe5G8eB003iLzV2C8JYm9l+3ZtddILU2rk7p28jHUE1meeARacTEMnqJjWSriun
1MH1DymrB1XkEt2sPRizMT6jrK483N6Cm8O5hiygQ/RhstcfWF0qG//XmO3utcUXe6IK6tepogeT
oy/dIzdfMuxQVLbiCwGUzJluLgiuVcJVVctYe6lgTQe9bfwkxPdEVbI4e1/Tk8v8tjFxhDUwCfzS
muglmXHvfro9661wymxxaiZXQatZ5k2/vWMrQ5u7drK9c2KVy/1AktQfC+H8I9J4qA63x9q6N+R1
QYJAkQDhx+uxxCiVsgHinXNjESfXw9oOg5dh+qdQwbOgnRMpHxVEdfXHGMGHPWn1rRAD+xmjKSnI
Dwt79YKYlSoeOsHNMbaUeOK87F7syDbTozm7hXm0s5Gz08/hZTbcUxQXA1iBCpDnzj7b+OKg2wB/
IIcqdZRXB7nD3LFvi1Y5I89vfUUs1GnurLH/MSjws3e++OZYVBzQ4SbJhn9+/cXxVIgFrpxQu4o2
ecjcYtR9J8/tE54/4x+g2mWrQVJJ0SQmCb4eTAzqJFy8wi5D46YfJRbNn8MifzeU9XjQlWqvob5x
en51VIFdSHbyGvqBeBhuhAOcdmFkRhf0aIkqp7Ht2/zZjuZFwFGY7Z9qscDbxfU5fppUEYs/+MKy
IiMLFw4NjFUdyB0jJcOOFACBInvsoOCqzyPIz4vZqcbexSSXa3Ux4eT1/4Ottk4/WAYAPkQEYjP3
/k4AJ6t3CFOKu3ZG55pUW4RAeFVztJ4t3uCf+mowASpPaZummNxmJSVo9H5+uEq16IFminlPKnNr
w9HEkdcU6A2w/9d7wMhM8P0xv3BWzWl5zNBNNu8Ko0+KgEr4rgjGRsymieNxqmHWyLLO9XBV0lgg
7jyGQ8JOP+U6POrTVDiYxOcgfuJnPCl2kt9fncVXiwANTib6VBzXjYUwjqMIOEp0KXUPiJWftJb9
UmfzrPt5n4zV/aAOiveALG/3XBaenfq952RO7Atsjx5UcpclUJoMVJIC0vsfV5ijtgN43loFajHy
4qRyR7Xw+rPg2ySKGbAc5DJbpEEGqDuoirC+V1oxmzsP3s3BZBMYiKeEJK3WIIoNp+igHl00N4SU
D0W9709LPhT93dLE5b+375CtIyC7CJRC6STBqL6eWjNYsxNPUXopmjLGJrYDuPhSuPNi7mWk8jpY
rzMaDlK910Lndv2QB56OTkRRIHzQKE4SZNS7f5T2aHpHfZHqzkCfemS8QM9ScU6nh9BI6yPA1ioY
Lau5r2JjON2e+9Zut0Bfc3NSLeK5fT33vK8FVidqenG/p0k7PEI8a95rYZyEvpma3V4837wwKZJa
/zPeK5NnEjvDLu3kYpqpNjzM6SyKk0COtg1UO35qqLKEH0YjiwLb7jXnnheQl+Dj1VR77MytPWYD
QqUCDuSN9b+eubxLyKDy9KKXRTP7ahinh6UcjH+gpe7J0Gx9Zeq1WCEAlCYXXO3npR+9BTciWLyl
lap+NzkFhpwCfJ+vDo1jBqRm6s5m28iMKKAS2A2KRjK0XM9v0nr0TJEFuEgH9vKdF05Zf6dBoXwn
8EfKTkkzRvOdqIvZCCCklLuMNDnAerNzgKk+0hrGm3KVidZFAqLTJDdSOmwn/KkY6iPMRtOkrto5
XTC5Kc3izoRP9AcXqLT+dKl+Uvpce9Mp6N6HKmf6YlTK8HWs55ehzD1uJ/jbl9vnZ2sXUXgBtIEL
GwFrtYtQZk8AEsKBjZtpSR/tTjWPiZkZp6KshHp/e7CtJaXLSFmMRxtV5NUXHada8LGoAxY6OeTR
zLLe8KPZmV4qelXIBwhyFPcgUq9X/LTjR+9kC1v7WCbUMmEm83NXl0BiiNKp0AO+0Jf3HoHFtz9F
g8fBsUbCsTvQcik+3J7y1iaiKMOZIb9l6NWUrQmBvdTgZizCfogOeqgP5qOH9HN1rBULcVnFHfKD
qURJtLOJNucK3+5/Rl4rm6phprYawObL4rrCONJh72upghd678cwjyLIjtXydlVrqeT0i78NEgr8
yvWhFaPqjjm5H2bFmSzDRZX5Y06rPsCgTWsfjSxR5+DtX/gXklNmHziOrtZUA59IlbGPweBq/WlA
LNxPiNH3ce7FX3kmT31gKmm2xzbeWliEJKmeMyo5t7yUf3skNplriSminlr1i/EJN3T3U5cvzWOj
jrlxyoosD/0Ileu958sWqoGYwBUu4zFAJnmifxu4YmCu1gTjSlUb5ycX250HTYWGHERq77wsdVME
uZu0zhNAWivoHOegNOwBZHXFMp88tda/9ACo/0DKQrZpaHaz3TFLWMVrY6nJ41r2GyKe8OXK2R6/
63Pe/+NCqf92e8239ja1P0w7QGtKMuv1N7CnFli3bUaXKB81M6gGZ8KUs4Uj5AyaOORpvVf23Fxu
lJNlSQB2ub1abipasJPUHKG7LKpepsWlu5bU0794OQ2mv1AyOKio3+3s7c15mpRbpWIwUXq1tydq
bX3ax/ElXZLlQrNGqB9GrzGWlxDgUnswO223p751I5C6UuyhKsG9t/q25my2RmQNyKJlXvetTREm
pfzu1oFjFK7YSZQ3P6tFVg5/my7berBKL8qkhSAIUTbudL+oneUjTwI9CqrJaHM09bKFmk9S6W/3
CeJep7NHmYc6AHXN6y1kLClq3wt3bJyr4Y8hi91nd8wG40RX6HuDuV27s5Zb35VKLjefRKKynNcD
hkquh1VqoKYBj0kP9JB29GPWWXV/HHguJzsgo427lm4l5h28AGkNrNtPjWvU1BjYsDFv8O65M8YK
CxYnmt2gKJZufi9Epnf3Th4mmp8o2fwH8kCoUyKHCoYR9NUr275lWaoFgZSLiDX9UOu11Pe13H9m
cIyf3hwOePiwhSR2G87L6tbRZjjcmYnIzIRYz3RYFlOrHxUKPcNBcycAnqOHguDO/bqxdSkbYFou
6df2K1iBLZqGcpmZ8BYatIPntbF3wAHN+Re1G+upjfL8LtRAsu5sIxloVlmp1HtFOVkqXVCYvd5G
TqSJQbGAawCdRXoSwG87fOzxysx2Hsyb8+P4S1t2/D20VRzAxkS3I/QAzzxwQz3Icyf2ePG5Tnhw
I/wFPnaVYXcBzXgw/G9fT86lJDBRT9DcVbA1Y70p1DkHP4FP+7MNe+E0pHX/BMVPP/SaMu9Eoa1v
CkBEcmukX8Sahw0bq8nTpQdFMITa+KBZGTBYp87HHSTKVp0EGQTQE/SPDN6sq2zbMvtS8XLhnkEc
jg9ppcQB/JfxYXZmJcDSNvusYwua3EVtdWzzUfmHOg4+d5Hd2909rLb2c7U4fXOqhLGntrcVL2Az
YvQlNRpedRaaYhFiEp17Bg/kqY9NzsvnXnf6UXxOs8FW/EYxxQsoCaO5M2k9RQ9vX3OyBkpt0Kn4
c7XmzjBYibOAh3Wawr0r424+zIDyTvNkW0GzhH9A/0Xvn/DPWwCm0xqx3hZabBQd43VwyH+qtaGj
FTXaYzYekhrrax+7yGJ8mhZ9ST7enurWdgOQwLUubx6AgddHOJwhKKlaoZxDB8xVYCiNGI5F73R/
/8E43HHQ0yTEYw24DQ2nKpwYdLWxJNN9Vrd4MptU3/bgHRs3G6YSGNQjQo3E+rr6V8XagpIGgMO+
w10Ms57iyVDt7gTtL/lye0rbQ1FlJM3kHbluSJVFr1TgRpgSQp/3Q6H+zMJ2/FJ33KV/MBKgBTBO
pLPUWK4XSReFnepNEp6LJO4PWVkNflsP6jN7ONy5qrcmRTmNMoNcqldyBfg+Dpg+cPS0xF78ueiK
+eAkdYnoRO2NO3flVlgnCwGPyoNUStFfz6vMJ8zZ9Eg523GEq2yijkviO/WwlEFm5tWDt1jq8ugZ
S7WzdDK2rS8uXIcopaikz9gzXg9s5BRbLSC/F54m7Q/OR/0pd9SftdC9Zy2NwztafdhUTeD1nvus
b0+313Nj3q5KPoK0BwWAV810JYT12kcDz5PCKz/hPjTNwTx49ZNuDfl3u/GSTxjN9NrOdb2RwfNY
42KRLWqu0tWss4bMI3IzvOAdt/xWiCYDXNlZoW8rmflC1pDuBJfNAdmyMoTzIl7v2z6ESlFbvMDj
aKm+Nkscfpi66JNWiEzjIsmjnQm+DmaAnKhASiw7I66B3E1uuW01wFSZ3TJ9CTWT+4okzPjxxuWD
HMLKAfag+Cp1t1a7J1WLUrHi+tLZbf7JKzW394fJqdHdnY3+Sa0MN/G7wnqzIsZq3FUWhBYH9vUR
Nl2wuLkUQsf66I5jdVco5XhMnUQV+MGHb70L5aAUjDSUDAGsrp/S+cTGjE2jvgys5oGnn3nI2po0
1o71F68W1VtjHePxvJRibZC4XkGANZiOlEERobBhqg8wIWpD9fverpW/EtBEe463r46iHE7W/6iI
SWXfVQqbJTznnDFrLhY9g0OGO98Bs9TyPmut9q6qTTswsYzYORevB+X483onPgPoBAZ0vYGQKq0L
05qqiyyfYHLmPWVh0sW+PVLKRtyYgmO8a5H+KrIbDMor2ubZR7S1VrsWT7c2LnSnumjeqDqHmArV
Sz6n6nxo+t1X0OZgIHJZSrgcdNKvZ5jV1oymR15fGvKdr3gM1R+dmvb90ivq9NaMWU7st7FW2dqQ
uO2oz2V9yWfbmo59Fpm5D5Iw2+ukvQpnciCJTiBRk01U2ZH6rdqlL3VKz2lEH6Wu3Y9jJsoTbuFZ
EDqR/phOrthJ0be2CVxzlBptqSO4TjAmboMWPCI+PxCrH3o2x4PhlPPo1zmvOqfqlI9N0h9vB7dX
uTeT/H3Q1TZBFbKkqIMLZ9FWyzM7QxGBk+ApeXTntvwqmjz6GXuIUg2FFe4E1q1dg7AQwEUQhBRv
Vx/YQJVtQpUBvzqj7ABr5e5wmAbFsQ/0rafz7Ym+uizkREm30fiTehhr5bDQzfFsSXHaxXe0+ZhN
yuwcmqos92rfmx9UmtQBU4RntT7sumI4Cq6puMBQfA68wuv9yFv+06rhT8xKKEGLyorpmdVlvhO6
X2U5v2b4vyPTLLver80y6FEoWtxN2a9fa2lDYS+gWXUR1fe5GLzPi1FPtV+6ZR5KJLTy+fYn3jow
msMHBgaKyO9afNMUo1fXiYGv5Gg96XptvtdbtzvquSi4MPXy++3hNs4LIBroHMRUuoPrMlPtEbQ5
++gZVWbv1+pULL5wKUoSPLLPjtq6z2Ma7mmmb0wS5hwvgF8Oeq/EIjM0S0pPuOUFLL7zlKhVeAd9
rnyE1qjHIKnt5c22jmCTuIiBTgOpQMZ4FfCaemw7mTleyrrPjlPc6s1923d5/+ar+HoceVx/i3cY
edPKxHH6Mos2HALJJL8bxKA7ftZT/Li9eBublcc268ZiABte54qiSEgIkgq7NqNuNFjbnnjQRNv9
LWHS+NGnkI/9jpxP99us7dyXFPFY7+72j9hcS8R+ST2I72Aqr2fcikZLKP6ylmU4U1rKlruoD917
EhLUP3tA8bfH2wh4gMxcDbgdY75KdoSmwGcejPJSZ3pzVHqinN/RXb1fFq8sd7LjzckBGEa3UIWi
ts7kdKvpQyvEDXSZExHMcbW80DBXH9ou1t5ncx7tHMfNyfHCkmAzTsga/6U50ZSNC5OrsqF9noSp
dH6Nn0GJtdjkGafbn3Lr8KMwSXmQxg+9Yzn73zarXetOm3dJdeF0TH6aFsh7ho76UXOF+MClvhxD
o3P+vT3o1hTR9gPqgpAGxZtV9hjZapnZ8cwJMTX3nVdrqm+MqfW9dIo9XZCt1YMwATueHpMKE/96
flplpM04xxiZ9Wk5PRdGmiiP1SS0+R058hR+V4VCb3Fnz2x+VXipgLcoRvLP9ahW1VKuhppzSWtV
/QxMDHveXp2yn1qju5+bMHtXqbGj7Iy6cWVinWRKIR5ZW1mXe53eBA9pdMUFA4Hki5fOjd8LvXYP
7phoeRCWlhf78ezq1X2sFFm8k1BuTprWMUIAUr5pDUSl11OFmoI0V55XuY/nBh6L+La5vtK32lHE
C6bE+WDUO6WXrRXGioKPTCAg9qzCOtIEfVzHyA6ygwvgSu4ScEfW92mDAEQEGOYPpilZE2C1CHe8
Y6/XFrqaUcY1bnxQdfJvSqY1hxYG8odF7YcHqwcuGmT4ru9gqrfWlj0s9R3oU9CVuR7VVdTQAIaK
IJgeJkE4o/5DGhSdNbWbTtMolKMwzP5vbHqyT7cP69aykkZjo6Db/KGu9nK54BNObzy/NEPvvOtK
DSRAigOQX9f1fNDboj54Vr2ngLZxrxFdJBqAUWnarq+UQUWiI4mYL8nePcZE48uIfcyhnKFLHpKu
tkc/KwXXWuyF1kvcDs7P2/OW++aq2CU1ZAEFgMNkQ9Pxu/7iSzZoatjwC0p9cdPHZMBxl/6J+2Zl
8F/jyHcKXQt8i1fppp7GZts4CAo1keO2gchnIR7apc2qY9JWZXZ/e1obsZdthOOHtCRFp3+1fanB
6JTj7fSCsAU7qYKcpT/boRkuEMmqHNm+t0elqwFXwX4ZF5v3Mhrdgkh76DxHmXyheN25bnkEtkNX
3ZdTUv7MmnH5cHuuG6GBocHP0EaVXJ/VXHEl17PMQT3JiHoXz0wh3OxULrr42nij90+WFtbOptk4
LIwoEdPo5YGHX42IFvnUm52ZXdqmjf9SjdgBizVV+Y+EysS/pTJgSlbZQ7zzjbdOy+/Drr6xGJpS
0fAcuXhR+6OqK+epNPss8+1qaH7UYfsEfugvq+/EY6kmVXP8g89MORpYBXJlJErXJ6UrZzBRPSu8
DHV0AVj41BTR/KNXzfnO7J3x7fk1zwVgOzzR+Hu9gxHmzpR0zHL8cvqfXVvNpCiRdsHVEcfp2zPb
iLqg9yjoo9qPANca26AJEZaetAjAfuExbOri0WjDSfidEok7fHx7HFDj0H2so7eDnWVY+G3o1ZJ6
jYshYYeWtYYHKHZAjeccPcW0zhg/TztfdGvXck8C+wbGQcRbXaGAzen9Z2Z6qQoxdEG66P3wqDf5
0J1axfEOmaI3oT80mrXc3/7AW9GIQpe07QZYh2/e9dYpReT1uQKkG+jq/DRZcM1cUP9/m6ITO3nC
5lDkgLwCf0G+VkOFaH8LLVbSC/ji9sFtlu5hqKB15miGv/zBrGijMiU4V9xg17NSqtnK8ItFJ9Au
0EZbmsSfMmG+Txwukj8YysbFFPwcRfw1M8FZ2LiadEBol2YY/CGbzZMdm2I4xblTTTtxZus8IOvy
f6OtNgrWERMijwgg6hizdr6ogXa908LRDJIcJ4DGmYrQRyjYuautrtxJgV4DtzkSgAORCkG6gP2y
+qwLmEs1Ghgd4z4Nxk8MTvHQ6fqIWAIcMAcA9aQ/U4azPhVJZ6vBAoT/Mc+UfM89cGsvIT1GyIN2
xRtmlRvojZi1tEmLSzF242nA7OaJxnx7tK1M2XPz2BwLlDJvNOkvt34s2VkPlUrDcr5tMHZICpFq
QZ10IKabntbz7e209Y3B4ZhScRJVTxoY11s3t7pamcsqvdA37We/NLRsPM7qIo5D3grzzrA1MQb4
Ttrzo9Zr1XvPjjFmAPXVfLz9UzaCEu9DYi82F3gjrAGCkYdDegcQ9ZJUufNcJqPhBY4y+lb4d1hk
cs0LfW9/byQMNL9d7jKXe4z68fXs6YTZy1wD8GrAnP60gOZpJ6ctEufbmLYNrP/ELbPj7Xlujsmj
iVcqB5Vb/HrMXq/QVl0wiHRFmT6Gy1QJmifjdA+HVH0fDaryZsFtED7yaQoNFcFtVG+vR0SvQY0n
O0TWd1YwQNYV96FT0vyDRZYU2Gk07g24kUrzHGUhSRHQxVjzAIyxr1RnYMBUS+1A9PpUHTNt1NSd
T7m1ZdCf5gHMo5sLbbV5Oy2yp0hz+ZRYJX3U065uHorKHKOnkRZndNfULrXFEAGJ6a0jc2JoTUn8
GmUiUA3XnzRJQEvoGvydcvR4WGNRaMcINBl1DpA3ixAbAUfbBpZXOv/c3j6v5iz3DdcaTzTkG1Fr
uB4ZeSEVQWFPXCKN9njgaCnCHHiJxPC1E3syAq1c+tM8aHuh4lVcYmBZNQKUAkSR6sr1wGnpukk1
FSOy9337rqqGx0igNuzPVTG+tSQmk0qpu0uTQ6PZuNqwUzK3IVpbziUzu/lcCHN6SaIwDrxhdnYy
vtezYihawkQcAA6ckutZNe1oTYOWOhdB63M8Vgp4ANxhrempKM3scHvtXh19OS2qYGTN4G7ATV0P
Vqf4gi+pmX9zoaAf8e9c/jVHez7HnVp9kftsL599vVmYnE5RjWo/PMa1UPtSG3nX9ln5bYyt4mi2
XRv7S+EVT7lXL9+RGZseENP0/mCavOOBpUmn5lf4gjDs7XKCff6t8Vr7UJaqovpwTHIf9YHivu7S
XvujEbHulQgZpExXb+qak5jSDM+/FfUy+hME3neFI6J38ZyWp7pyx53xXuVFLCR5syvlNKRQ7mqD
zoZdj8rkFt8maD/HWSTKsVet6QvdFnFq4wheTJFNKQ8HL3yjUREXBq946LPgkYnrr56cRZnGusvE
PtVa6y/lEvR7FkVrHRxSHHIuegzSJ1lmPPLQ/FYkRitEEXZnaD+0qZlPVVv33yj1QQ1YVNjHRvyt
njrllMES+ELdoXtORfcROFT/+fZx+aX381tJht8B3O+X4qAEOBJvr39HWfUgRdSl+W7pua3UvqHk
0/AUGbDBn4TwUJHyKzgFyRGhCxWeRJZGRuc7YZeOfy25uZj3kXAr8XffI7hxKNAz/uqEdvvTyQB2
ZRKMMiGyn1QAGcC2esP7drTxm1Us6yyUXu18zSyG90Zti+TvnanJuHI9NSzTQMbAlJOhbh13ersf
6yTUku/TCNz5PUiH/ns6JxZuV14Itn521OiYoQVt3SdGYxrHxp7U3DiWSZkvT7Naa9oHJ1Hi3F9i
Z4wPc5lGMzTOZKnvsAfNwvcakOrqIY0oejwYEwI6D3WhF9rHLOM/OvZgWDvqTavoxl0PcIIDL4nd
UpNSFi1+2zULgL7QcZr5B1Dj6kUXXiL8/+LszHri5ppo/Yssediebt0TTRMgvGSAGwsI8fY8j7/+
PM53jpR2I6yci1yhaLf3WLVqrVWuRgOFRneDvZWt9YIk/FlOokOETL4F5MMhVJcMoyLsMyVBcPds
JmFhHpR6JBHzIMaX1rWm9Lq4sSHEaF+qFqWYi3XRuDP9XMu8GadJ91UUOM+qlIq29d0xjTyIX52z
KUOa5+0jRVbZQ1rHauz1+RTcmS2qjxvTaQwboo3bZwfplFr2oxa+H5yECIy8vCvzelSbL006pgdh
UF15mCIMI6/ivE1NiteRUqReJaqhO1CHqa7VKEtrr0oGLbyftKD/klmV7ng2/WVfrVqGCJ5FNT2K
DGudba10nMbETsp9NI5Dd9WkSuwf8qjTkTYmQU57uKSMon1buEN7PThTBfbWG6Nv3ea0qn6LAcQ6
z9b9qtzZhpKFL6MYMYyv48SONkkam4E34LMpor2V9H74HwqQ5MkdmbJTRonc3pRmmkRfihIv7haY
QFCU9xqzNJWTUfr2s01gJHdG6SZ3ZTW1Dc4JfmQdTJzRgl3tjok4Dk6oFdtGhzG5m7qqL3YOW7rx
mmRwH7BO1QtP7c3aPcDRi31vNFGgb4agNqptXBhjs0fN04bHSgGhwbBgUh5qnjH/KsdQIPUgXg3y
0S37wtllmiWdbd3Ca73JVLVIsNO2UrfbYdih0okRi1T71IlcsykbYBq3KUs/Qhg0Ds53A4DUOtmj
7paP5E2ivTVzMxNU/6f4Wm+xB/ivkJzWmyqrhlvVrNrWS0wZuvjQTlVwLDt9cHn6qtLcCSPX0oPS
unb0RY312LotaGQNrxfr/OmqDp3I9RpHwl9PpwzdvRiUU9hSitt0atRnz8gsg3Yz8MC/OlZtj5vS
yot7Ls551iIRDDuBM/p4MrCMSG7tvJ9+BVMj8cFucruIvQh3FDwdaCjq27pXdGHvbHitrPEQ0Bwm
vZ16VdESz4i5VoutkuIM8EUQkviPtLLR2mNZBq72RaiVkh39NK+GfGO0ZZY+BmmqBPsBS0P5onUW
/W1r1U6afFs3ia/vel8vsJiy01CNvvuKbKXu9Vpt5/om7cPU/E+FdGid0hxy1dEu8yCnXETesOHo
tc2j6ih6Fuz1yTCKYNOHio2lZmoJ/7rvrYFuJFUYxBWi7S5xosajXQjujZWvx3KrW6MPpk7jpJ/F
KAP1mwwq9WGiLBh4VQc/8BhyKWt7LP31d5+eYPRVxQBgiwh87HZ6V6nG4ySVsX/RjMKAiNKpbfSt
LzrzViiGLG/MllfJ427CFNlxArW6Lv3eHTaBqTfVtnMtaDm9nqfqQ1Sm0XsLydW8VVUyohFMz/IG
JUqnTR5F5mHCwlnz1Mq2Xq0pM36UuFxobG+pVVtrnGhL7BdGn9Cm265rL8e8KNjoZTDh8W3XeY2R
loNjhEiLAarRFGpY4k7tm6PJMd3UsZLe11AWHU9auTNcZZRZRq+rA3/wTDvL0+uSllP1XpWNPE5G
YmjbqmlGxXPHZmwwuFOiVt0RTuXpFvdZ566j3W/p1YLuu1vhm7k8GCLSRbyjXY6CZ/yklvGxQ7NU
w0KgSaP5hN9I+uZ3gnOdtEkttxjOduIOJV7TXicVXrM3uM1HXbqP1ElY12Hlyx9mEo31NpkMU2LE
r4tsY5eB+Yi6POq3yjTaneNh59jlgVc6ZNAbHU/su0DEfvMzceEsbSgQ6REdANX56/KiU7ZU9fVi
z/uP91bRckV9zTu9u1L7TCddq1CRbNJBptOp7hO/vUNgjQ9CgiT3Z0XZ6DcPmwi+Bdk47gcN06q3
hsbK+sasJ0heuPgn9cEspuxedWPX3ORWFZk7YxBtsR8pNnWbwirFsFcoa8Ldjul06Y0xnMerhPqI
3Ga+sH9ksDvGU9/M8mInMUV7bBt3bnOah7nXT02T3VQxbK9dYYWDdcy0nv2spblueVQQ8+pBhFlY
HGAxddbOVzPY6HVhK9pN12EjpG3r3gy01zHFgupWRWCKQt4cokS/CWYIFR5AwHy6vBntxiePKX60
UV/k4QEhulDsbVLIKd2sxEHi4gmH1/mnhAKvA3HsAoGpq8AxKSdEL4FslIcICUvzhQOf51sN+rmz
NQNwt0NmdqZ7l6aodXel2pTdrgomXtLYiCCCIwEqjz4c6kcBebMDlWvc7rffSwfnXQTVbfi9V6Sq
7pEFpOoxdKv6V5lZVsJmd9L8NMFJ6654oDNjhZp4GRJRtZid4ilozuz9BUzQRYNVY+9jvkyGTrTO
FawF97Euq1OvdFXoASzm1Qo0schoCcPwhuJxnIVuswnYImiu2swZdfC5l/mqaT3o7H143Spkuh6S
/XbNkXRRiqJoO3esgooEXgmSuGxFAPHBb92RjsNRYNbdVR40yWOJB3h75xs+t7RDIKB5xAvWsM+b
xii8NGudf/Qvmn8F6CwxJ0gXHjpLpSadKDRLlZb24htJyLy65U+tceMMedCaS+jFmjIUuAvVCzYu
aMi8o/8KcxGeRDJoCv2Fdy37WY9NcLJlWD03xTR2h0Kz47UWNItsk4+zwLehc+OQCQazhHxiPMxi
khL56iZCmp5iF/2t1qXaTaPgXxcU9Huw84L+FkOjFSsH9GI3ubMhOUDTn3zeXJIjM7Onqlcp0WvT
FEO5iUcrfEqBE7fWkCQr+Z65TIo4Z4AiM+KP/pWBF8cl6HERnWSovgwRnc72RaFl7f2g1P10Mklh
+p1ZaRN6Hi4Cc5vpifMML6PTN5Rl0EmN9NceEi9Cy5n8J0sM9qwDGtKputWLrNWukjGw3IepHJoi
9KK5e3LmFYYhi/dwLHyT8LxDlzB4OU4e4beClyzY+RhtpLeuk6TpRoe0GO/0VteesI7sNc8SZQlr
sqB+RnpTRPV1nspJPoqqMKv7INPzNkNnPrT5Fn63GmwUq1IUZ1MZvR8dUwGd1MtDX6ehMXJNZWfr
sRl1m8bqNHuPye800VpL4FuCp55KaBzt0s7shnzb5k1G+cyPiq5+EBNP2A/XD9Ls1ZaVWf8jasVO
nyWCJHYqghhQq8WGx1w4CvuqH5+oFAS7cMroSCRD59aejFdaOCorFa7lhWKheyM1RsUFhKpTzDo/
X00lB62Xjfqk5OQKe2uMg/2oxPq9mphJcFCdqdvqTmJEXixx6fBqK4/Fyh26POP8Bgx3OeCAHxTa
lmalfaAqQeJm+lNgBcaGhurxY9bn0gO7F4QciNhWYMgLyOXPiLwREDUgNYEJnH91XGitWUa1/mQL
ooqwQbafyCrc97nve0pvTQeMObRNFjbflVCJTlorgo1TJmtm+R98OTPP+4FVBRDTn5T7r9stNWXK
W5EYT34ThkcVzdVOdNX4FcqVemqbtr/6PADQLs48LHrQHa632TSVu+b8w6vRbnuzt8TTGLn1L7tJ
rFuXvMc6IaSxVS9sI8fdNk08JQfaeymkuJVS7Vq9K6at38NM28Oy8FegjAVuSpmEH4VVLAoGkFqx
lBQEtNdpEbmJJwhAcqNjobRz8rJVvanL+uc0x4VgP1WGr/5YmY0lojEPTO0SoQ137qVLaR2PMNu4
GZ+kdPzvsEuqdItnZnFVysZwdzKX47SN/Ug+xW5e/aBuGu2Q3KraPwYuf34H40NTApMGDTxfFfz9
88jsB/OprTvnPqp0e+O70moIAkuboNPJ4/bw+bd/MOd08wHzB8uZxbSLy586pKpMmNE+FWH4O+pF
flJFTmepFMHVFqCu+U6XIf3fGEPzQmMNgpZYYBA822ecf2enAUmoaWs9dUOvXglV0nOjn6bhAWhb
eI4ZB2synA+uN7yp5knF5gFCy2JmXWLspCsy8ymr6qnaZWM1nejlYk8ebtv+LcysJt4Ykdn1G5RA
+UatjHGlsL6MJ+aP5lOBrikJsN0WaHlrlI2a1Hy0ig/AoYH2cU2El28GkqytGiM6TEMj246DudbN
6E+vgb9hz3loGKNws2Cu0kdivn7+ul5aA4CN9oTOUzj4cf8lytgRDzIRJjyQ2NTbHbZgcXWLyNvY
jFbrYIJEBt9vIuzHb3Oc7OQxjXrlqrP8dvpNc3m9DT2VekO4r2tbG94G0TdtRBccqT1MCCucTYGM
6wZRUF388yMB9kiRCpt86kZQ08+/pazyVrHzhGkseMIjs20iTw4igSfhxvGtBpdoJRi73DuMCK2N
CpJD9WHpj28Fwtca0OmnrkduNAml+TkozbhvZJpeu7SmuqoNdTwUPG2HhId05VKYt+b54rF6XIw2
Qdp8XhZvFB0HG0FubD25nWwPupM320C6Ayazw7T//DL44D3k8uVIYi0LRZJSx/nkykJMoz8U1pPV
V0notTg3HRtXa6WXl5Zotp3TJqBYrfaFhvGZe9Vw3HY6FS0Id2GRB/98OfFzeKYgr6vOXEc//znY
IYkuGTXrqRz17isNSMqdLMZkb8tC8yY0pQc7Ef/oQsrlxKBMOAIs27ZxlzsfdHAUdJdFYz0RItoH
K1f718i2oYPUKHf+reT6f8fCvQPoHj+8ZR4ORGzUVRRbT1quR997TBK9DDP/Y53n2craXl4/83dh
qTG/+DDHF3du6ULIUlj5p8TqaF3FC+x1gV5txjg/hmagYDyGQaNuBuHK/v14YPy3oMyjaFt+ozTA
hERnWk9KX7vbIeyyK1pO0OEpc/HIbvNd11cvvqmlK/ft0kOEycVOh0FJ34gpcTI9X0iza0NTyDJ5
FgMeJY8wi13NM5xAo+jbqomXm9R59mNq9GJfpqK0t+ytWNtGlBnTk5Baw4bvC1DkujOinUEjlbVG
mB8cOKqJRPgzexYp87LmF+ZNHufpYDzLonn2/STem10kN0aS6Ns4oL0gLEyxEfVUeGUwJJt6CNxD
BHS3/fzkX14ytKGCf0n/DawOrGUA2oRq3UrZOU/YdEkoR91wX5ed8jL2prKGPl2GHHAf8YkApBHU
9ZdkOqjlRWqRgT3FVCBOvmZUR1+aEXR7Vfk+aU2MbWa1dqrnU3t+i1IngukOckBVniDgfDNEU2An
k9WFz5VuULyg/P7U0n6iJqkS7bao2uHX5zP60YA4z83dD2bQYtm7CYSrl4FQo+euNscfUHfrnVvp
6gEpw/izbdTXz4f7ExwvP5D4AlHK3KmNYvX5B6K6tYvWtoPnMnQK6788jfViAxpTq6dEqqGnFECj
WGv9qgfpnyqDtoneaDfaoSDm3XVWHcOh7MM22Zs9neZ/FohcV6bkg4XH2dvlHicGQXa5iIBGdxiN
0K+dJ78SxTY3CbyioUnAUuL+TaSt41Uy4oH5fGY+2Nr4sKIsI7dA7LUURit1Uk60z2ZU3F0gKsX6
zeQO5k9ViepoJaG8vOvYW398JIk2CU7m3/JXoKUkZpRIHNOeVTuMNmWdd4e0qhMvI3w/WVJtH0at
LTZBjJzkX7+S0ZBQQDmjZ9iF4KCg90DdtzJ5xkzMNjz4Sdmmr2n04cWpWHPU/WCzMRo8OkiZiJOx
OV58J2202rGv42daYqr6JmvKga6EAn/deyWiaeNONLk5boMEn69dEveO/YJIe7grqMH6nqn76m8V
C0T7NBZdOe5woHSix7ip2af/OC3kUrCqbXobAVNeQMEhLS9pQtLI13Dk0dnktBLdEiWP/g6/6TXm
xMXqz5EKZp6ksGSw0DjOZ2WK04ruTa58TXU/vumsODk4aUqFnOnxulwxvlVWeGPUXbXyxF7cNTNM
BIBAfIoxFVqM84FlNoCUAey9RLwPL0B006nriuFrkZTDC6KQta4eH48HfYs4HHTqAizKbCMXQ6y/
+HWaXekJXbi6IUt2GVZ5pRdgtryCTn00IBkMlvAUZ3gqFx9o+0kfhv6ARapaOC9TN1j3WUJ1TKWn
4dboRLbyHF7iI1xPdGPiDP/J2uzlUmqqrFpTV96ctGqtbd6XDRmPLimB+26YnYxKJt1roo22qRwl
Uuf8AS500/yXGWMZ7OmYmnO1ZrEe+Su5M/E4q3l208/qX1QSPKK2dhnX1GoQVQ0my2+wAqRibXW3
lkRSsHhDe9MPmWP6Nw7YzSFQnGS6ExW1BMqCNcmdEpnSvS0CPd1iP5PZ20Ez0/62KVpMYTJbqPVV
ldl9dhyUAIuhBIk11ovQocyrqQ5FeFXRlrPb92qXKj8bv4X4CFBpJDunbeSbQawg6b7TEJ33nRZm
D3GCu7vcoP3MxmhnFUZVll5G5fgb9Vtl/OnKxn4yTBLjL5oIxROxeZS8TaIL2l3kZoncQFhIXmXT
2KFXZDbd9Aq6gR7coMQ8v++GUd6XegVU0RQG/3VjqiQj+O5RBe2PeWCZ4YMdRe0DLpX+cKVkfvof
lBEcDZSZwbQdI5syoBIPxWnUG/1xcutGex7TiU5aeRyn0V1HNelk4QYZehMVxWTu9GGl32oxqOrR
GWpYbt5Uw5je1pYR3biIXZ1rEThG69mBUtEPJaliuiOHhdscKbrJ8r1OQY42dalV4PmTnj9EKJEF
RfowTm5oE2SoLJ/rfzPtlrYttZaPlmdascA4qJfKNswRBRzwZlZu/DQd3E3Y23n1aJWjVPtdK8oi
znaWjxuvpMVPIJ39AJn956REqniLZRf1+zAF5d27pWL8FqE/5SkSJscFMLd6yFD9ygN8cS3OcNZM
9Sa+RbG6hPU0N1DDtFDHN66I5iCTvt2Hogn2c1btVTDvsN2lnbYa9vFKCnAxso08DPosdVQgF56B
83sxtzAFSMdO/LJ6Na2wlkBRtIU7p32lVJl/q2Dn0FUC9DN3Dw0t4SkcfP78XEAHBB7YseAxBWNw
lsid/4AxHUIzTbPgd4M7X/DVcBrnp9JrE4FYWt2hNo+i01T61S6SbfqN12lcucguQi4YtmAHFLLI
vKg2LwISKrdaRuISvxLea4eQVjXBtsjGzPBwLrlV6BPnUEx3izW65PLCBk3EFYaAm5B7DroXuVfi
lM1QVKr1OuLRvi+nsTwWulMcEnxH8UYsaWzx+UyLxaVIERS/CQwaqNvBvF22aGyTAKdhe3Bf8Wqz
JzhEXeIp8xu9Yoy+jCZnvjscW14hnDwsIMXzFVUVpZh4Zd1XkKLQE0PdPZp5kL5DujH/0RIN4yes
CeZ4kuhFn1s8nY+lj8IfQ733X1WaPV1F9dRc12Gp4oiLMUvZrZoo/wnA/35Z/gwILQnZH4eFMOZ8
QMywkyR0c5eSpym/2p3b3fkO8uNO7ZvjSD+3wPMLMIO0KsTRKIsXvSmUq88X8iIl/vMjUHMRR7Fz
qSyf/4iq0wrKoon7mpatXm19a3K8kAjvm2y68bofHbGTVhS/9UPgv+ty6u8SM1NTz0xVZ//5b1ne
H//7KUDV1IfAjJfy6CRr1WFqOve1cJ3WOrpdl1Ve19Jr1HN7/Gu2hlZOlB/z6KvWjsHXz0e/3NIs
Pw4q/2/0xURgwSXMFqPP17LPwq1VO2OwMSQmciv38+VZZRyHsArxORjEUmY1GvrQu03NhCd6/J9w
UeNYU2MeeBr7kxW600qZ56Px4K6gfKbTD2TcxZ2Ud441uu7ovA69aeDjOtDKfBz7DY1vxHNTVuHK
9310ZJFtEBlzaCHGz/P8V1LWzRzeIQ3c1ySozHt9qIKnTDrDcRJRsiYj++jbqKQDNcwyI6LH87Hi
ioiwoqHxK03o7eGQt1Zyyo3QmTwlUVy68Sam8e2ftwm0E43sBtgGG6PFdAot6x0lyv1XxdfaYFNT
vQr2asxTvnLFfnAaGGheNCqVFGoXSV9BS49RFJP/WqtFvskz34VgUyg7iz68V3o1Jpsy96vHKKrq
w+ef+MEKzlkGwn1EBuDSixXUG6w3RVm5rxot2t0DPakjmlEJMe3UAfrdStSwfDM59RhRksBjn4jX
11LPboV6oyRaoLwmQhH1DMiOiVfrlnzzCyUhimhSLzBc/+fnH/nB1uGSx/oBZIxdeoE7S2GBMJtM
r18FWEzk3RWp4nBUaGGwM+N2rUPPR+OhUkESQwrHmHPs8texoBhYJZo6Kq8zP+JaQY+z7XL0UzvF
CaMbwSyslds/WsbZAYs4aBbH6ItlpOwUuT7mJa8BbpvBFj2tv1F0K8o2mYz8ld36we3JWGRKHP0/
9a/zz0vMXtaF7PzXTBStTiFZQE7ShklduV0+2i3EHeT7VO/ZLosT73ZVacST7b/aadAeJ70fd3ES
h9fUrf0bu5ySYzVO/soj+dGgc19xQG0UeHA2zj9uyP3cjes2eFPIFDYiqfod7aFp5SG18qotWvGl
0MNo5RReDopTGmCmTgEVH42l0qD3OzX0VSt4a0OJMDbFzp0KEXK0vTME5U2mV27hof8W288PxuVK
Mu4cAYFrIQBadt4Bsa6GQNqcibgxKq9kIQhJgIx+fz7O5fbkAsWdiemEb0Od9nxSaXZmpXXeyreh
t90bY0xHL+pt60Hoirv796Fm/QR8D3IDfvD5UGkQxhH9BEOG6tObUdGjR1pGwm3GxOKfr5U/fRXR
vfDmzrSa86GCspY1gg6+yjWyL6lSK8dh1DgKnbxxZJ3vP/+yDzYJrhw8Dtyhs43N4lYRfmGnbYhy
p1ZrcxvaQ/PTVYzkmLpRCP3S0PGezdcs2ZdpFpNIBQWHcEoXwHzLb4TfUmUiy8M3Ve37gwHosjVo
fuqFY2zcgjA3KAwH/Tskj2Hnxqq1ctV8tHEILWYobNZtLV34/bAc7dJQwjfQue7IMxlthJ0lD/bU
hcfPp/fy0iYrAMnGFJ2zwG49X00zdzpzssr0rR4So9ypaZjH9w5m+fo3EKrma1Agt16znPpoULAw
DhrJJKHNYk3TIo6hsOf5m9Yj71VpT/wVXMi4GYdMXmGvMazcbh+MB05A4kxfTlK5ZaCRudZUQX/K
34zKNj2IsCGuon3dbPuxF78jYOKVF/9yAedXkIIU7nqAmks8E2JQlAXtkLypoz7tnTywv3WhQUsg
rZv0f94syOswK6YaAccTtPh8BQkjctn3Rfym+FQKHse4Iv33XT9VjjlygcfP98vFl815nDbToGfw
+2Iq8ZcMit4Im7fZ4Om5wfXI0whQeXwVo/v/GIvMDIbEDHUAhp1/GeyxwlKnsH0z1NyEJYCh1Y43
EYFHrYRrJYiLe4YkHGx2zo34MvLE88E6gVq59PXhzR3q+sbwQ2uD9aR5N3TRsXOjXahn8crZu3iH
YMvBK4efpnMM3CUjMy8cP0uCSH9TY5XwhVZ3pbrTwQpX8r7LNZvlfPQQp1IPSmfMx+OvwMyNu7oj
T9PfGmoU6GrpLnItB79rNonqrkWB8zydpfys18y1Q3mK8zI14PPBtNpE89K6ya/EbA3Ij5n5DUVo
tJmGxIYAGmYbhGzuLoj17NfnW/MCbcAgFHOF2d8a51kVhtL50MZgGWlbddVvIFPrJcTi7ERmNT6U
EWqjpAr6XwW2gY+R0IZrmkg63/V07FfmetkkbOY72wYupQDpxDX8O/8RYaYMfj6ZzbthIBPYTVbk
V54ZtkEJLja2GJuEKq5H2PyLb4pIJaS40dCu0t6sYjDjVH9pYoQUx0TVcnW/MkPLHTcT/HnOsKgl
S8a6YvHjjBDrkCYx9XdsioyHTvjGiwLT6ieId0XvMg052wB6tCvJRE9llHX2xjUVbdY05nMwIbrv
1RQPP+Dwt2teDBclkvnHQSCde6uxU6EPn8+cVjlJ02mT/q5WjfslpPL0UzOVpPT02jHuejSCvec2
GCp5PXB96lGdkHLbVUV/1QiJeFaKUpor67l8OuYfRSJMJEBWM+u0z3+U3REndrGlvU9jMrybpZb/
NhNQVcGqPWBTttbt7IP9wwEFo547XJJ9i2UkjrAoldpgv0d5pdKHos8a/BDttPFKWQd3eV1k6o0t
R9UTSdQ625yn+sHPROehD0x/ZSPxzF7qTRptP988lzMB9Dsn6yRAcLqXeYmT5DhKtJr/K27NFyW2
fMr9Wdff+DaujWlUvX8+3PI+Bumlto4qn61GQrLEKn23rVHV6MF7wCPgTSrdYWqlVE5VUTfH3si6
a9E7cvf5oMvL68+gdO0C4Ye3C/J7vtrI5SQaMwbNJyirjSHFgZKXiyAw1+5bHE8PA+4yxzpA0fv5
yB/MLnc0uDZA90xWXix7P8nSNFsleMehqH8qGiffyig0TqId4u3gyKvPh7uYXfQnuI1yS/Pa4T6y
+FAiJTUMoyh65+DUqWdgqfU2GO1YY86R9h64Ft68pujW8szlU4QJCLM6AyKQCi4BYY1+NS39IuL3
KuHooN7Kt4Fb+SYtfHn3/nXHMhilTTTlhGKza/X5ahaVrXdO1sbvUCvC0SvRtCq7xAD9gH+v7LDs
qIp/DMb4PnB8hEsGvCBiicUdhkgyolDepe9mEGRXle84J9TA/nEKobB+voQfTCVDQcDlocG+ZqnY
mhB1F7FapO8y0cNd6mrKfpC6niFLBCBY+a6L7Tl/F71G5gyTthhLBxJQyEhTaDj2DntRbsJ4MK5a
ilGHceyU+5Ruc/8/42FR4xBkQsxd9spRG1hNkRbm72FkBnhBFHnZHFV9ME9BleWKVxTCWKFOXpz9
+RM5DfN1Az90uXSxpCavxHb6bkXR8NWPymJX5ZHlVW0M4Uat9eamFObc/bjo14KmD9aS5wUHJPbO
nPjNf/8rQhtNEoYAqee7bIccORPl/qu67KOQSndq3X++cT5YSwYjLeEeJ5ZfSjWyzAjTxKjz9ymL
jV1OU/odlMLh0OHHuOlRca7cNR+Ox8tJ6XTmki0nNtX1VhbpkL+3VWRdAUjE9Ams0nseruyq5plf
KQdcTia+Shq4Lvzoue3QYjLLIbWDPtXi98nu1YcyaMstAPN4D5C/xh2/DDkJotA2kTj/cTxTF/eo
VsDvJFhK3gOnLGi/M+kJnguO9cOt9egrjeDRjEVqCXOqM+4s5Kv7upvKlRLi5QTzIygQ8HrgQAKy
db57QCVHNRpzDqc9RQczziPsJjLjlz0U8VXt5v/K1mEkunNBhwU0AGpa4tk4GndFo0zZez2Kl7ot
m6vA4OEqJnsbkirtP9+ul8sJNYxKLLDk3JF8aViFRKiNDV9p341Y+LehOmFZE7nhURjd+7+PBJOQ
sIPiPuXtRawXujTIbJSqe/d7vbiZdFfu+i4I9/SQrw6fDzXvi7+yJGhdmFnCjoXCoGEAtmzEM041
Vh1Kqv8OslygNq31Xa05PX3GFQxegto6po4ZbGUfRt9UB9bf58MvY+3/jT+Ty7jxDELteUv9deH0
UDb7Rjbab6QPQuwap9S/N6JpD1nQm9t6LNQbNfCfVF93rmBwQ8Kxpmkv7Hq6U5t07fpbXL3zrwEt
oQZEtk98sExQKd1CmdYa/beudPYWWwMkGFbmGw8xvuCH2hcYH6S1r3lRXHUrQcL8Ii9WAtcwjjCV
ca6LJXJqDTSZ0YPM+C0HCk5Bm0/f9chWVgChZVj/v0+cP5B4BCX5ksqXNoCYWaYZvxs4P0fMWQwv
q11MY/Sqknt1NHUvi3D0wxBm+hLVyq2B9egxtJtjkvfFf/Cnq7VWLcvCOL/pD9TPe0e+SvC+uCid
oR1cJRXGb0vPX+o89a8kDPc9b+RTa0dO5WnY/U9b1+/Ch3IMkYmELUSsiaDm8+24OOL/+yG8EOgj
QCLJn893Y1FmeBDqifgNzTHc1W5kHUOJF6rSCWX3+VDLG3seC9IXXwtAgUpiCe22vRvOjb9k4CmG
g4sGEd2p65vgGeed+jjVU7g169zfppjgbwfFB9CG9fP6+a9YhN/zj8DLjUTcEFBG+Hf+wVrg5L0J
YyfwRFS7163jfi2qHlOfUmvL/6JKoDKu6Ru3stc/2IVYnTHDBBmEGygozscdfRqfxgLjEG8wwltM
JfzkS4sUBisSZfxdJ4Ozo9da8DLQnAg9AzZER3NQ+k2LI2u5CTu1uO5rim0r0d4H1xG/Z3ZDJMNG
OL6kObuxKS03qTB8hZOqfgmGVh5xL3O8NraHjcz84XrA4AT7kMTa48lDTxa7FqdxyvSdQbn6++fL
c7kfcddEl8WrjikGE3Y+TY3udlaj5lHgxaaAKEPjyTsWBbm5yNfULBf3z+zWCiVnHguIbtmStMjy
XlFquwuoDeH1Arscx6GuSINiZfEv9hwDIQhizyH54rjPf//ryrf7chirTh0C/HbTKd65dAfQt0mD
1djXjNvZ8mD/NcF1q+MWsnL9/SEMn92yDE7MOaOc1FS4aM8H90tL9sVksPF8pFbjfgLx1E8yKYL7
MDWwS0scu1HhsUOM3I5KqbrXmo+BGoqpKd+UUWBlXpnlY+PpcZ+SsQ4acVXk4QcSivs8xf1tg8NI
IzxYvRYtfPGzCF/MqM2Vr1ZVyOzajJROxRSAln6eYakjMbw2YOxUeD461nDYCCNwXnFVyn7KVOIZ
aU12ZbQ7f6ocI98CWE1omyp8KX5+vtk+WBdcginaodrBGH15+YF+l0YyGFrgWbwHx6z20y+GKNON
lEX2TNI6/Kwdp1pTMVy8uUQ6KElmEgRQACnP+Yp0JqY4ok71wJPInepjX+Zjtek7/AJPSdHZyTW6
rv6E71yR7koKNmuP/iJqnU2C//giz1VEdLRLlpCFJA0pUm9IXLN0d/Qg6TZg7ugO1E3uZu2rJQJz
5fa/+GjGxIATxw+ivBmiPv9oWO2Y/nR4P3nCzH/lNJy7y3BRp8jcu9f/h73zao4bO/P+V3HNPWaR
w9baFwC6m5kUM3WDkigK+SDHT//+QI3XarSK/armdssuezQU+zQOTnjCP6jjqO8MmAhbc5zNIzvg
F09LhoClNlf/Qh1ZnbykcqnhpCg+ulMdn1htWKUnoarO4W0ba41+URCx50fygoOVRT+fwtkiUwop
DILM/tMqod4lHUXNBLSwrrsteomtp9SGkrv5EJaeVErOZQ3YJjhy1LzXAve2O9kXeM2FhQjqBXry
/sgIOxVOrmnQYVq5b8XZSOrb1F7ZaUr21KJLABpa75T2xMa3MG49ywZqdDGaseguLTEQCmzJ/tHj
qFGnvO66WYpcpVaBzOdS3pW+7bT6LiKwhnNYNqhckxAgTudCOw6tb1GamZ2vE8rLp5ZGYo0wFP3F
4Nxp2c2qKwlLiXH1kpp5o+e5HF+ZKQUhHxXtuvQzAJm/KTxOeMmZh1c9GRpqnDQd9ucjJdaXydHU
p8HpfEN9cLLIzae73ztI1oOsJj3thlablUh90u6Q9pDccXLja+fImlqv4/Ugq4S3jfAoN6RQfSLN
dDXFC6WzOj61j6kUr5fuahhtdTqZFvTxUnp/lvDEupXvptNjT7JOwdZDrLK9IjSMUs14J4giRBdK
60qTb76G9+2Devvxi1mfOuuRVqdOBd3dkmtGUq7TMxTDjI1xGZ1hGvPxMMfmbBVFq/ASCjiC6lNw
KfzEl++GU+Xm7w2xOsXiQW8DKYjVJw5qT/cDN9pI24+HePda+fnsWM/WKviKMUrSyorHqL5UV9Vu
G8OQcLuHHk7Bt1hy42fnNPSlU2TtjGPV27WuwXqfrhPRPJaqtB14viTc1fpJE3hTfiM3rVtLxpmi
umjXXBn2JtROFU1yJaMCPHQqyedzs+U7+wP6IuY9QnINZOiPp2Udkq5nZXWCyBANkmxkDUXW13z4
1IiXrj5yfvxyQ3BdLLVy+jxrgqkaEfmhF8L6Sd37/Ez57HwO/XBbnHz8JL9cpj8Ns9oNxZTETpQy
TPE9PSlep2fpdNr9vSFWO0Eyy1bLaa0+dZtwsyzTyf3daPr9ffz0FKud0GpQ3+dsGeKsvAjP1NPq
ND22E5YT6GAn/DTGaifUkV5atc4YyrVw3P4C/BjecPXXsnY7zUu/yV//3rSt4oUmdGSpzVn9xff5
XHrUzsTu2Mtfc+h/7LCfnmm1jq1UiUoJ6eun4HN5oe6Kz+bNwL191tfb9jF60Ge3fY6OWMgcW3Gr
i7FNi7GOYsacJk96MitfKj3n3nz4e7O3uhlFGWaoUTJ7w2Y8+bHotNOPh/jl5UuBl3gZoTG26X4Y
gQ/QDKAwVZ+s+qyQ7mz9zhhmVxte/t4wq7UtF2GQJTPDlNHGMXZJelaWXqwf2aQH5ScSfqhRpD4m
DgjgllYXcGvBka8zeX5xGjsSrhKP3acAKGYPpR0S/bYQBRp8qHbFJxKWIsJPUSX8Hqe1TtiBYcOX
33tqwCNgxBbALbAc2tyrc2kaxlpL2kB5sdMMkzp5FNc1ETLhWqW5pKHjkUhqmcWfd/cCVsFmCKwI
+CbQ/avdjSocXyd1os+hkTu6GyRxhvd0YB0LC9c3B9E/SQ95ABhbQD5rUf1uDBAP19XgpW9Uu4o8
uzQS+cyiCBAoHo215jd9xQD/AOkjxgXVv/Dy3y/ZnwoNGdDaOKyz8rNW5YbHvhOyZ0t4blnGjFFx
0pbHtDLXG5y8mStrqWQj0KHhgbO/L1qqWuDEtPhLo0rx+Ryl8bWJ8+Il4sv29VzMxUUGueBI0fLg
/S0uZorNpCKiQxtotRlzLZNHCZFotCpVEDNUHXbYF6jex6vy4O2h3b+gAgCdU7EDmbb/aFJpIwuf
K+JLLVVO6SEXXtw5i/HzDjhMfuTGOXwkWDuLEyhYSdLUtfymXVI9xJ4n/1KaoruoMZf8JCrj2MQt
b2Nv4QPWXyBvCuJH0C/WsGgpQFZJT03zIY6KfltKpnHZW7FykoT5IzVQ80TCXKN0JUnpvbnrhyOZ
+EEFmJeFVDJ5KXwhNt/ap9uQs7SSotB+qCKuBWi5o11/sUYZkLsoog4VXruOY3DhM4zje4RYheq4
Zhim0lua8deOTPpBwMv3ofGAXiBwWP5hDUfnOgwQkdfDx1ZCpxnZkrSxxM7o2j78lCMzYp3XrdAV
n2553Xghos2OK+usvrsaZYjyDafhbgq8BqW/tHVNyONm5TpZYzZnudoYpV8Ocz20XpL1OJxuPl6f
6ysJ6AH0Cww/l/+hsLFan1XmYLswpPrD1JvSFVhmpI97eshPtZ0r/RapngKo1sdjHmx3m9YjRSk2
Hw0s4Fn7e6Jm6Ua2mdsPpcJ0Ue4MXAQ7rDOU8LXTADTzpV5Y1ZG793DVstsBP/G05PCwBvYHHezK
MFE8CR56nHj9OtGbDKPPRoPI3rW2tcsGTZlO47yXxdZEAS/cBYpe9kcOnXUq+W6IDAEZxApbETDn
/rfol/xLhwf+gLqQmG8HqXU0F4N0UzuNgMZVPm+6KjaFjLj2pqhKI/j08dwfnEeL9MnSoqGMBlNk
XVOSk1I3YlktHud0igf6Bsk4bo0qmCJXdGZ47EQ6GI6pBhTI2gKmBCp3dbLbYW1hBmKlj9mcZRR7
GgFNX0rgvrsp837/8cMdzO7CuuGqRFeKSxkM6/7sDilNNiPqpAfcsKZPWad1XplpYlem4eDaM0Wl
KUtGn0qdfWRJHx5K75VBrH2W/4A3XK1pylMGIjZZ/ahFtXRV545zofeJc1VMneHx0Pq5lubqJyXQ
oytdib6rSpsfCcgOthVX2UJqXFiN/MOa1mjQwG/ToUagscqnz1KZ9ZugWwRah8EQZ3oVviCtbR7J
BtdTjgA5WAKAWgRAeIuvgUWFaHO1tjsDae80vWnov34a8kHvP6FvPn8fVKs1fdC+TXuFB9hwTMTp
YHSwb0DElvGZdorv+y8c+fYq7e1hfDQLy74IMuqPX5tSdTIv1pKadgGQo3w36e2wKyaUe3/3rb/X
vbkHqf7zvwdQnKAPqXma8fQ4kBUpXpSo9plI7S4903o8ctwCgP2VaNTyLqka80z0U/xVK4LROHK4
rU/x5XvAH4ABssAtqVHvz4NkKIMzdZX8WDVtMLlEB2W9G9Q2q1HrC0PgT11eHoHpHI4JOhotA4b9
0WnbH7Mbc6wo8BN4dPBv8Vu9d67nykEfJZV8oEjHBM7XqxvwGkZEiK+Qbcgo461OktRoZ7Vpyvox
mVE1ifp2uESBZN5KjhOqblWqxPyADL59fKKsIyoNqgQXFBqwrC4u+dW2DlNDK4H1G49ah+v1osWZ
PBn6pB27En81DpsHaUMGo5G0Wsh5N9hxjTgR52QvxWdzIGWWx86q9SNLdn0g80DARjmLga9wTq7B
VU07OWjJdcpjmI6NmypBsRkQqncjOTjmsHi4ORmKcB7WAnhcMLH7C8Tp4HfiAaU8IuhfXGhzbZ13
gx7Qk2WJQplI/DYq5q9Zjw7Tx2/tcGlCC1xs8kDp8M7WUGelcSyEVVX5EW83ayuy2pLPKgIO262I
W++1Dpen3x4RfQJ6wCxRIsE1FGNIhZw2vRw+WlHabAPTareOIpyNjQaLa8H6/D39I2gZQF2W/sjC
BMCFbDW3oUBwZxLd/JgUarZzmqaBFtxXJ2Eum5uy6J4/fryD5QmmecE56MtNvmiB7r9K2eln8BBi
fhRpFF+NvaZtqGwdE1n65Sg2aDGI8hD41oTnIESzv8PM8NFRxtafqkzHEikaj5yV0ET5tj8nMAhi
LZg/fIJxb4RVs8r8jF7MHVIe8UMg1RKCg/WElaqJb1T6dTSruJHdKIW9YbgA5SoncbUkjsTzXPdG
vijWg/D+BhKjmU7MIbOxgWmzCP/dROCG42WAwpyvtD+sKXUdxCKCZ81Jgr7ypMgcascFEN5JiZuP
pjl72jwE+XWjFR10ZzE2rbmj2d1R3EpgyCjeMNWRkfoBlrPTiDCwVebnYRlwj7t046n27pqG9RF5
STtrJhV2G0ujU5xn4Bq4cMczG2hInff04LWMaNY46bAnxkRkKtRKMd0IBHdqUY0EN+T2AySSCyfB
QecKjolWDz6CR2OVboyqsdNzdNOi4jlO1KK4Q78uipNTrOd02NqDKQe4Pk1inMLILRUVmyE3Qmqn
klxVLTPMcxSt6MltpNakBzgYVXVKNUNJnuZErUHMRgGKGqo7D2VkdmRH1ChOctmY5uu2QappRyZn
p9+BmTlYK+ghSpTXgTF1lDoxU0y2NcZd8SucLyE2MW42JKM4K1p8EqD4/mzg8gi2JNxm8r0Y21Te
VqgODZ5Rzb35qCHuVLmakar5doyLWb6xQz1qL9QwM2JcdrSyS0M306JFxi5pMTp1LT3tsqtWCTIg
L2OH6/QJFG9LOglDre1vdZAwOdrKHPUbZ3Qy4yatu9Z5kWWKK6OnJDkyIR6sKl2rWSSiCE8VVSre
UPUuF2VddYw3QaYNYLlCHGh2jiMk2Z/UZmzuykFqxG4iyo12JbX46TQyCfX8ctSCxO9FFDa+ZUuh
7g3BkA3nXajV+g4bGWfw6krDFkoP+rI+wwTTtO9SW+rs5ymYnHr2kh6Iy2aUsiL04rqLjB3iMnkE
e8K0+y2hGJwKw26w/81mu+7dic+O/V4Bk5J6TowfBwI4wLCtyVXNwU5rFjsWXxsENypsA/FgbKcb
KZKk+YwuVNheD32nxi+92ujGbghAkDzMfabhYx9m4+Dm6ATOX8IE978NTh9dLojnmsVajoJbI99D
FwLebZlaZNob3SrRCUU9Vde2pjla+SVAUH0h3po9wjJu2BiNLODcTNDZXbtD5srVsqCp7/kK9nA6
kq9mJ0nVO/Km07Uxvy2AyJZvFal9igEQ0is3k61UhuzFqHYBo1MHJMhUlh+mQNWsT4VXppYxCU/O
lLpBR78sRO7z6rQYp7oZa5CrUo8s3J2zOOiDzxVfCeMgCeu3wPCzRkckZKiASn3R+3EMoA5pIaLS
ueAguEzSIA9PoZ/GtukVZZu0o9dPwpnfZMlSCsWNRZjMhgs/tuM6VUQoKSd9D9j+mwAqEbcnKM8x
E75akQZ9g8VhxxsBN8r5+vFNcXD1Igbyw3SUFIza6CqQ4TESzOcy6V7JGmG7mgw+0cvqerw0s5ij
RhZlfOQuXIc0kKhVol+a8wDQWLSrGA1MD2CgWspfEkepYq+gWJtuOynWxleEXgzr+8dPuA5r9CUY
BIBFpA0qAwTi/l0oEiwbnDqtX5JocByvC8o6eoNQIezztO45bdQ0sXrBK5/bZhepxqi8fPwNDh4Y
fNNiyO4A/IVTv8aiQDYoS46c7KnEUO7JibTo2yjbzSdVrzAa/O2x3jWHFiVJ4MbrO1lrsFicWit5
6tCTPSlKY1R9qtBtD6K3sqsjgdvB3OI3QgJNkVtHtQtBrf25VfVJwlOuS5+UocDHDYibc4tnbnsz
xHm+wypRfSG2TVW/tLLi6eMnPehngFGnekC4AOkArYJ1EhXrBtUYQsMnlO6D+9JMqFlsISxGOlhf
CWnubRZmqePh66m+FvUUjhCvYEZ0lqfO+qh86q1AGo8UjN7bCD8HK2g6kg8wHVB3WG7rKWnyGO5m
WMuPqOH1WryL0LZC0V7YxCQ3nFbjmG3biboCVZxktqgcJlFtP4fCygHeNX3WFAiVy3jyeE4l7PCE
IqAwQx9zOE4XrRyOanMeLE8SYWr4iIYturNA0/ZfoiMVU6gFQn0ekSo0d7lVperJUDrEQMRG0bE0
46D0smjgEzMSCkMyWNg3++PFFSsxngz5OU9mXbui2K6OfmBrTbmNxyoHLTWEHA87VZXaRHEtjqDw
JiyNQdvWhoUv5sfr6GANAwomTAYqiaT18pX2v85YyWrY6lb83DSBtVGydAQgBwPASJTGV+eo3waz
UXmjlIojHanDiV9USvgvQkXARI1VXNt3RoI9qBU+JzLyxm4a9ElxudTDuOoCtB2PDLc+6lGWJoBe
mB3mwnxaZ+R5OzRzTtD7bM1WegrTLT41G0e6jaM2OTU7NftN8ArjIUmmcNxzDFHrWE2skJS6DbKx
eVbaIsCEyezzxzbOg9pvq0Kt3WY24ANqeaAf6TgczivJz+ICsOw/kPar0sNA03Y56sdnAwR1clYl
jiQuo1jMiW8JhMSPFFZ+saCXKw1pfvj36KGv5TUE7bB86If6WYKSJd/H0AlgVVS2wItlCvXkjLIA
gn8FxiC5D+a3Hf0I/crYs4s4PVaZOHzLnMNLzYCqC6XjNbUtT3M7Svshel7AqP5kmMFpo13VluaF
FLJOPt47hzNNXgFBkXKxjv79mkI+Bira483kPNuIOTwU5aDcJKWJAriMLuftx2Md9G14k8glYXRG
5WyRBV2+zE99zsAUrWN2tfSctyIko0K512piD2Fch75nUWb59Kkgqs8vENuSJXxpkUV4LCuadxel
JoVhS6tnsd+g94v8sbItSUDki3Qqo+wsB5yGrDuWZcZDNNrD3cdf/mCioAAQBFD2RKiEPvTy1n76
7m2Iv60lZOWJho0VnbEeqhebFDBCMSE1Jf93R0NYAxVUhLPfmxarmdLyWka1NzefdCk1nrDXBThm
SsamKkv7yOJf9tLedbdoeKCyBpFn0e9cd7snFOUwyDWNBWWqLLlX6MfV3JzkiLb7c9jobsKrPOWq
TTbhrBe/G0su8s6LLLy11Buh5e7Pa2eAC0rjyn4KyD5iWkOOSLn2cXY5D0PZkY7EOwebC7LfItoM
ZWoZd00e6FBipbYjoyptdK2n97PmJV0YnjEFDaBtkRxB0qzHY9UAYaYbTZudqu0aIpbGGGw7g6x+
7VXzxrb78KxOze5+KPIn8p9jzuAHo9GDWErzMLcR7gFNvD+ZZTO0Kc2D8RVqAN31uZZx5bUKJ96p
VhmXmwmt5GOlv3UNCUCKuUTmC0GGU3TNNsz6th66dJZfHScQNxApxHmXWNWRDfGLJ6MMvYixLLc8
ac7+k2H+GgvdLuRXqQv6R6M3xg3GCplfTEhIuqpUvf3eBsQlSgaKTaWd4j4AjdV4He7lY1kG6SuW
6rJbOVG26fspd/ukmn/zVmcoLGFg8S3XD/HLeq9DinfIedtXMZr1Ti7nYUciclkSNF6i79T/Zn7x
jm8HsbMwGRZe3Wo4Atekmsx5QvtzWHw+7HYb6mHmmYV5zPVq+aifjxaDwJ5C9LIHODoRN91/aWOy
oBYsFIIaqytwjc/n0xitiIsI0+bHj9/XwfrgRWGGgNAaFyeRyiokRRPXnLTZ6F6n1smebVRj7NCK
S1wo2+ikDs0jV9kS+ew/2bK9qGVSeObyXC96Q55BIMCBeQ2t0noGHmRQMRvlAZvtzhrFBtUPQK0L
uCj8zfOSbiMiCfS/2HKLm88q1tcHZLxnW+SvTsEt5xK5Be5M5uuNPR7VR9bK4axyntC0pqXM6cXi
3H+BXYeEYtYZ0yuyxOqJFU9R6Qr0U745oq9us8nKjzzdAZ4Yhgsd1UXsApAH8KTV41HRijJ4TNJX
9Hbs8asJim0+lawkBnplZ3UgoLTNU1qqmxlXj+G0HGN8L0QVF9HpFBgIJLp9zGp0y85uc7/t40S0
eJQNImnPEy4G1VXkWJY6zI+0IFfcDl0jy8sSVJcljFDrjlYJqjjlMWmu9VQuoA+klrgCaFZDllvd
c3Kj5PlkokM+Bcp0W1CwPMmcqdqgLZW+GMo0HHl1670HSYg6xbuREAcZydr+q5O7UgrUqtY+o62U
eABARldCiWiX0uc6ljGvr4BFP4q7e4GScaTAV9sfq4jZBDr571eUJ3vzrZSdBJWzcAo7KfM7bH+K
bThXVI3VxOA69PoYnOPoxtVCK/WcdnGu8GCkJVriN8C2dOxh9LpzOX+xTzgyMQdVBxMVFTAwZPcL
nRdE1f635eqM+iwos9dOd9rhTa3wvfXF1KcDtuGUbqWNFjVy+taHktZiLYxQ/qcQ723qjClxa7gT
3Pf5scBkdaJQgVnEgqAdsbtN8ICrhd+RDs2SJLe3VkEkomq9s0Xgz97kozD9FOWmXVMW+ebjU3Od
+LyPCqsVOjexP4S61ah5WCeBmRntLRplYmsnQ3SSCac6K1QqHrUx9OdEEP1W59j2TJh417iyHsOe
r3bG8h1AJRF5gg5kh6y1Bjt7rotAd6rbckjLxENyTbG9vJvsnVU39lULmf4Yle8Xk00pbxFlAH9F
qrVasEB1h3IslOo27SbtRgxjuZMwx3mOQqf1bZsjZw50dffxZP9yUICPNNqALhyIm+J0hdF8MtS3
ZtbLpxGtiZ1M+fQShbfAg6/Yu4iGHVPHWh0D75OLgpnBoqKsBQhqtdjtbKg1vW1uI+Q1PINet4eP
8OwrTXYslfzVYuIYoIZIswgD43UgkyVSTVNDrW+jQjLFKWy1QsZqpNCDcy1qs3kzhBAXzye76iT6
T2qduLotqS1ENSWsjtwk6wcHbbXAkhd8IIcfF/X+g8+w2EbaH8Xt0CUapDY7O2kdma5JMKZHcorV
8YeWyXLCEgfwf5TD1moi6Pu06iAL/GeyOLyUHKXfdEV0LM5e5Wnvo8D05pjl6ufuX10grRJz7FSl
uB2LKbrsiuZ1zqXxrpXDCEUoo95o6IpgJZZUJ+AjP3+8dn81m5SJ9UVuAvbpGueaSKGV9KEe30qz
k3zifpY8p5j7M2T6iiPb5BezuQAGlxCApAmkz/6Lo9M0ZpKRF7dSjxxi2IztNVYE6ZePH+gXs7kg
PyhFAGfFsm0VL2Z5GuBcJJW3qQIVD3u22kuCwPQ1J7I2fadXJ/2kG/RSmybzIqs/xqtdH3qLLAvU
cq4iYL1LRrP/lHmq5xmGru1trszBjRyUtKNlLZYzHzOA8nOglfKRTHQtGcACWhCgpNvo0S0SX8v5
9FMFA+RGmUaV2t1ioiqdR0M4hpthlppvQHtE6Gf0SK9E0HavKPwNp1imSK+dE+WvCsKCXzMe4y9n
sP96Hf8bvbebH/Fy86//4c+vRQlLN4za1R//dRm/1kVTfG//Z/m1//1r+7/0r+vyTdy19dtbe/ml
XP/NvV/k8/8a3//Sftn7w0Ygvzt96t7q6fat6bL2fRC+6fI3/39/+I+390+5n8q3f/7xio99u3xa
GBfij79+dPrtn3+gu/PTclw+/68fXn3J+b2Lt69fCJMPfuPtS9P+8w/N/BNI2R//GN7e/2T8yRtb
JBVsgHdACzjBRVG3EX9R/xOQ+6J+h+8AGnFL/wR17PcfaX/SZwNuQfiuEQSizPPvp917L/95T/8Q
XX5TxKJt+Prvheyf8h0UizlDUealtMDywctzf+3UbY8kb54qHui7Fq+cPg2/ZY7WR14O3eRSlhBJ
sJI2fcmtYtpJ1lQnfjel0mfLBny8yZKw+NYlsYLFRJllD3GLpUoK2kb3a9D1NwE+kLonhBTMfi5y
8TlMZYQLsnoswC1J6QWgp1RswxppODdvlG52G3lWMndMZ6fnM5MAJRpTGUpfdoLhO7wi40FkTnKf
9CK9D0Qf9UhNSdZdYQ06XeteLy9yMGD3+dTGV5w0U+snfRxedLXS0naqsyDyNZPAUJFGGccRY6qf
W43MxGud2hG+aXThVdTMVulZZmM+dD2tUr+WhBh3c9mVCKn2Y7Bx9HECa9FlRYqpdlcijjYN6UsY
l9+4mNPEr6ZiwztU600l0RhyeyxUQk+vHBr8ajjIn/V50i4tcyyetEgBJSIMGKR6oggvDdJpa2ud
tRFVh5mTGuFLjBp9pboBNiKjy81oKPD2AZp7zSjLZ6AWhLbV1Dz6bGQyCF2R9ZNDb36xgRINAtq0
1+xM85SQdMnn31ZfhC5VBXKanKVepGTDXZ/YyVXTGPK1hn8jFzkaiI2Lf1OSenrLMeBHOJQFO6sZ
DBzZxPSZFDV3dris6SNiFnOCMKcjBmy5CmQFwrALbzglzdQjSA0SN07LQfYrS4texq4IJk9gjBm5
wQjg0sOzoZBoOOdo7Cud+poVfbqTZyeotpOjpN9zME7fiBeT6mzJDxUvFZL5xnxV2MmTzAauQysV
+vyUn2K6IoHqoQH5tZ5wYd/mDXofJ02bNZdlEjr5to71KMGM1kmBZKCk9CluZqVxW/i2hh/KdnAv
a3P1vaAWLaglWq3kpUba3GPRkd9lFkmlLyUqSaYJ1/Wsng37ecTOVd+FTSfXPyr5/3ea/sHy//A0
jb++1TH3/4+j+f38XX7jx2kqWX/SLwOfTfS76CrQxvr30Sopyp9ExAuua7mFQZ0Si/x1ttp/0l4D
4fxe+yA6VPmtv85W/U+OYyRZ6M4vkrO0Xn/nbP1hZvKfsxW9HBqXfN4ShSh81TWAw54ynQ04e3Wj
WcXWkkyn8VIU8SQvqOKxdVtV7gpXHdAWdiUrQH+kStT0hlO6NED/VJxXtjbU29wMgnyLPbzcu1zo
Gu58c9DIfjqX0ehbCMhcCJhmKU5zVncbqTks8Uk0Ubh1unCWPEmLayQNixjJvTI2AzeT0gJlHbuv
UboJbelt5Jx2vLIL8/MiqgtItdk8nMlDN8quVlnAgbpMAXdkNX2JRRWmDecDcd5TprXSU05fXznR
yzC5t4MM0UhRWKc2yhIdEhXyJh/K5GTUsnHaOFR6PbNtEZaayiC5q+VS3A9x2Ugu2dzw0qaZetan
JYAiM+lKZJcCq/8cxjreO5y3abejLaTLm2ASNRu8KZzvQaP1D6OFhfx5UWE23Q2L4mcxgyX34kJt
arc2JsBUrdzYd1ZTxIi8CJpjvpRr9e2UytoXxMfK08YxoQIa01R8SUdVmr08zaQLMUxlR4PGUZ/G
DNWyXdxkduFNMbwoV7NCuO0kIf15WNV25bed2r0kHO7naVUL05OUyJ6pVFnlDWi8DMxVPg+43Ftd
gs+0Ndhe2Si+Rg3rNphb+zycrfalUjhSwI/ZXIKNHcec+Tjbwa6PZ4R/tNJQL400VK4qJ6ZxaEzO
VLr6lNXXpjZHhj8kWgs/QkmfLVVgyGpkrVWc9TzcXavn6GBU8MEjt5vKMHcVSnI2Zj9lM/r90IzX
GR9hcp81+ps5Ol/EpNHlD9OkFVyGBkXQRGTm9VA6eewHQLPuR9uZv/XyhEpoZ+vdLi8MJz+Pw7It
d+qQhxvTRu1bK+uY+yqPM+02MGLxJpqp+AaCcQhOe6iouzLoI2p65pRcS2aBQWU9qTUGlYk+qsAB
M+0EefgkYv0F5qXGNSxOp1Kq1Q3edKbmcvROT07co4Jgl/GCG1Ny8TTZoVoscl5qyxWqhg9NG9X1
NiTXu8/b0S62QHBqzStHaXpR5qIDRximpQThtS6vNLXAGgH/Md63LJTi2siDMnVDUeXNxohm+/Mk
NzIQFmGlwyYFStBfTkqvZZ6IcQFArkuZGrevusr2TWwqoe/OgzgTw4Cam53wwRurcmZyEOAxo0dj
wE69WO0jx50SihTwDKw486u0ATEp51Zwj3JM/l1BOoWb3sIK1ZUpwz23rUPJahiLPHOhLFiK22Ku
WqAvPzjPhYpDsRsBbzZdWaEFPA9VcwvgRrmshWO9BColOlfQ4KEvnNZStw2Ccvxeh5Xc+Pmcza1r
qLl001Ry3LmBAi23RYqo8UohqsYtpEIx/XZW5tAjppC+JJFGtFdhKsXHgbfyZiMzL+3Kxgk0CJCB
O8HvQhLeFGW4T1R6dzJHYAL8WjeLcisNc3HvTDRSNpPelM2ZVivJd7OpkRxbcAxeXlGk8oAPZPKt
o4bRFztQOX1cY0anzo1sGdlNwAdWhmxsGje3fZt28bYt7LK7aSNVv6omzulPmCPFtefUkz15FueK
ven1Jti29EAT1NTqCktXIg3hVXZTP+fU0s7MZpjYO4UYrhdyyFVci7re2BIQInd27Phr0JXtSz+i
deoGHa+ft1YA+jVHg82GRear3U+StRnGiXpYrKpp7SeRPD9mlIxA26C04/ZB5xR3lZJWMYVtQcns
ehhabbrOJbgv22yostgPVTxg/DaxlHnbZHNue3iwONd1QCnd8LQiLJuNCG0Rf9KkIixcZ2rwh5gb
CwPXrOmT6WKGM5C6I/o+l2UjTBsa5ah+bgrmygfVYxRnliSXj+UUicoLK6Pst5q06BelRWV3kaf1
LQJd01wruafiSiv5eWNRW1ea0UJkKBw6+Op11gCLmtr0tHTS4qV2IvlTkE2xfC7iUSh+1MQATGw4
7vdT0pv5ScK5dTlNTTjfiNke6p2zBIBksiAfk1Jw58l5ivlaDUf11hxHGBcA91Wyk0iAdz2nxaGO
11bbBvKpbI0xyQMOr+W1gb7usI0yoct+Z6fNjcSLpCdGZuxNZYKbTRQ3XbeTFDzB3oOV/4vbiNsI
mv7r33nnYRYcf51WURt//0fUppL10qiGvk1pBnjAUg7/kQ87f/IviZgceL/8iOLe/8ZsmvbnAiGg
jk0HH2Y7OfRfIZviEOgRzsHDRENy+envhGyr2g0dRptAjRYOFWRK1muXlQYyUhPRS3FxvgP91zYj
etBCim8sJazvrNocj+CwVtU31FyBR8I3I/2H9AHObD/7NhphpGYfgakes8SvFV3yG1X6ihVmsP3p
DfyV+f+c6avvFir/iUZpKGKv4sDgIealyYg68v5YQJKyxG7RDZvLSV2s40sziOS70mF3o7aoVb0Q
FMSWeHoTOqOczJFv59wKmbLNaxM4eeyCR0tjBQpCEp50cTw7u0CEKuQ8RA2DTxnZ0BVCmqoXSEMY
+01hpHcwgg1pm9mjRg6LZaN24YwxYpr40g9cfkrZOThI5UrxOiq1+H/snddy3MiWrl+lXwAKeHML
U4ZFb0RRNwiRlICES3gk8PTzlbp7j6S9T/d0xLk4J2IiJIYoUWVQicy1/vUbBLSQ3rO9621Q5ENT
V7I7NGJwsh1sYWgBdVmmY1zZ/jphC0rm7nXqTfVwK12yBZNRa9fyqmgz9Ta1Yjj1ODp6X1BeSPvK
Rz9+mzkivWpXT7xVqoLm1eAAt3DGDe0K0dELNtuNyiIbRodtvazkTVVgniA3VVpBKED6sd+lfiW3
1U0JBoAPaUC9uHRqj0JCG6xqiQ1yw3OCq9G/ZIfzon7LstmoXhotH62oX7S66E5qnSo8VXEEoEQJ
0rU2Tn7eqXYNiSb1kc3YpbG5VZiZ7uCssV6k9mYlm+E3ttqTzl4WbTgK/EAAGqZWLp+6vFi6KycD
p3j0F7kuLvNcx5mDsOj0Wf/oLaoc1qg1LfxDIk+khIcm/oJpCvIq3ZFaH7p0zT1JFimmgNZuoJwO
rKTUh36zL4pay1vvZhzRfg13Qqs7r4pbuikqcx3hja+HtW2v7RjJ3PG2W28kHLmMxchktr5BIzTp
9+lA7fScFUGxDQnMLpKSWoQkw5eq0WQXcL/563rHG6AWittimBygkNoeeuJi2lxSe3R6DoIVMmde
u3vPmob6Fp8q+yYdHW3YDYaY61jZW//cZSuLqJuHtd61vSkxtMNihDh7MQVOWIg+n2OXahT79dEt
6sNMTgAnKTBFtlu8un/DTABHPJQSxUwkZmtlH5HgyN4JeTR9Rq8xj1N2A4Iksmg2U/QUGtdaxmZT
NHnYeehW40kGcIjdZsHvw9Yyn5slcMTBOnM9Y73L8DlFPW3deIQS8WlaHPlxQ+Cn9b4YznK2l60d
eU0QjW9dVrPqqpNY59yaQ4gCmhfp9parB47NYTikXXf+UbwzMTjkrjCvXQ1VIIKafHGdBAdIOp7S
LUv9UKztLEOReW77VZeVXR4cSb7uaSCIfYkG0+jJs56cCm2hUEcxtjbwkibmtA1RMunZdgHcUo1T
MvTl0Buc4QHOFLtUjZpb76SjHDcay7mGpcsQhyins8sp2ioduGyc2kaBRK3twVwH1w5Xty3rOBW0
aBhP5s4UMt1ugAaRSZW7ep70aOkLpzmcjTr0XTY2EMVbsaAsOSdvB7clYpzhgKBleSyNzMyuUm5k
f++AhhsPmbJZvuSBV3bxUUKxdA8W0dmKGsZuoHi/qEYjOjZqA2Mer1y/AaQilFgTh3UoHC2ebPRZ
oe4K3Y2sItfaSzLF9fyomX7V7fslzd8bxnNblG9ObYYuZhqCQj7Prtesr6xY4T3wIIxqzncYJhDZ
A++0O5WbYmS/bIszJ3M9OXNscgzUcWmIST2wKhc0ZbmT20+LRnqwCokpItMwtFXAFv3CPLetS7Rt
gV1sL+uZunWf5sbmx43mq1V+zpFGm5D7tQakqwlpCHPMZuO6FQ11KdIEU7qJHDd/Wt6zrgEd9KPZ
TlM5vM6dAwJGEjJRFvbyjlnfUHdP/1sVjevv2BS1zF9VRWM+fWl+xbP4P39URu6Hcw0AGn8WVWK6
TzHwe2Vk6h/gx+F6Q++CmhNw6l+VkeN+QL99jugB6UJSdp4N/VEaOdYHP2AMBpEJitb54f4s2P4H
gwKTl9X+UD3giw6KBaGAOgyLev3XGD87ddDntTioeB76QnLuDZtbo7HNL5qfjWUs63l9rgiFfeyV
+lzp+AXiQ+SVu01slZGsRu4NMcrz+jQP+Ogm21B7MMyl5muJOXNjJ5NAMXaL9modTkoZWFDi5fF3
bDKqnV/eCFgc0xbQYnhyuN76VJk/Dst8ArS8DUFb7BI0FBy2rMunvb/l9nbRLb3FtKOsxLsw++Dk
1Xr3VbSUb/RBmH1HohUYAPSesOywdbaOyC2zzZ7Guhe3bkoqZgSKUJ0URDYU2Sob7/VsRA5qkH0g
jspZUVN1Vo3IVPP9KjtowP/dYTBHmvlF17Wz8XWG7HPtiCpNp0W/WOq5F6E/LIAfVl8s5m2QLfVH
hG4Yf6Pcq3o2nw7NZYY/wlvrk3TKMN5TVZxXKzONRZduHvZinLuwUOi8wy1zCyfBKBy8gPMEALzW
iFoPZ9zAvMgutXVGsZi1t7k1UqAFbUkuO6bcfrsjjWDpwpIP+VJ5o3/n+ozFGS/U+pSUhDgzA5JM
VcOxdo3h4AaZtuwmernLZupW/8JxmrTdG4NJ7qPrVe07fOvuotsC51RgkUPdVTT9sXJm9GAeHuOh
wO+Ei6R1XR/6udGQwGYF26Hrp+zF2ZbxdqaimnaVMsUcI0mfr32wNQPkpCECDRBPcxGNeHoWtnWq
iAmHt4S1NNXrTS1myw/noNne0cRS9dT5Yn3ryh6IdpbVguZuglGBUtX8muHskkd52YtkXLXi2kCU
Yd5I1ZiX3eIuNupKmud44RXXFvKiqPUKvQ4dfdkeSyuzlnvPzcYtFEO9WjvVOcMN2aLYthjL5qFR
tWbTiq1OOJf+AJU0ylMwJ0rvqc52Rm87Hxtp+m9iSVc3cvM5UEe3yJAhm7Y+NzGPYX72EI8EfGz5
mgGy9upma/KFervRC3xwABPtS00jnnNPmzH3JxhbGIogc7VRkvqGDVgTyGHHEmRQhdx/80MbncKX
pa0ZmsOSCF5Wd6Qcrextk2EzlzJNMqNdMvBGx34ARdrT64BPaiVnT+zBQJ0QylTuRlxZvsqdvqKa
iYRYqyMLD2CMGZmz1+wJ4kYlNGJaqi1dniH2ELfc1/50G3QGcittHsfntDD8e8NS2/JomUPxqaik
54bCV8tnu8McJMw1rVVh2/STGTlN48IYpDQbwkC27Tetm4w3JL5jG215sx7qVvr+Ptv86lvjrONV
7ZXy0cX4vxxgIHMfMFgIsRrPTnraL691nrkXTs1huyeqAGm577+MkA8GoKs1fVzHjk8511h2C2LS
t6rV2+AYMDrbuLG1ebgw28LVz7E7ZJF6XmO8rhSVxl7j3P0UTNM8kiytAhEGbUsrEgQo06IhU14y
DiWkxwKluBcZTrpkEfIjj5J8Nqz1SGCXZYD44bYWZYbmfWMwbpDPyfWOfcJOBbpNbzSSwZl8P9b7
Xq6hxqZNj6ebFHPU94NHk5MNaYLbzvBqMuB6dhryP1Dz6ulFNjddua91T+tQtduonecqy2Bpckg9
EkrFXby6yzTFnplpWTR664JYGcXya5masklSVeFFbdrZHWl8Q5kYPF8ZLYNsWjbPkTD02e5tcqA1
Fk2MCnp8LtlTg6jEonuERjSpJtKc3HOTUSCoP+leXSeDUMFFxvdn3URaPot10dadSzNnheQi1FTo
YML3eTAWc2RMQoFMDn7TnAJ9bbsQASRFHlPYVIRKpKStScuazJDWfshDqHrCuM1wq8p2eS26BtDU
qEm9AIvb4maabW83lkYtdoEzZoCAG4E/Wm+nXCFvwTanDkpRhUFfLV9MAOxHlHN2HTUEvL2bEyPj
RJ+reb502cnrd1fklI7c3CDuWzpiqUuUGur43gy2C00TGGMPxGbbcWs26ylbTL+OF19XXzACN64Y
ILVTxI5sv0HdNzFv8/1z84ZmMZLCpYWcgtF8CIQ7nkAO16d8xa2ERT40d/A2/BvsNcw7M1XDt96X
5usyN6rflSWMs5C7t0SRMwwgqQNW7bjCaxa3/5iObp9U7NgTJ1We3RS1xxlBgEdjhy6rKyy7NDMu
/XYcvqxiK5lgTwHQrG+tgt63bcc1EiPidGF7RQAIuTks9tlz1gPMI/Lj5SKmbufTXn3ucr2YsIgv
AGVNfAxVki5O+ZaDBKkYq/qpAI8dEOr7uFs8inTlp6saPsPFCPePgRH3xy0xqIywaIsZiXXLGfBl
GnBmH7XOzIiaJRZ7yzIQ/zoxAoYNQKzZJTYKwS3uT+OjqvV8jBvmFLeoqAwwUIuIucjomt5P/rcu
/r0uRtqBoByPNCjrVKNUkX/JoXkicfDr+28P45fx6/DblWBu+9vNBMKN7v6341B9ad6HH0fC//Hh
/xwROx+wVcLRyaA/dEzo9X/W1BSBHyhjoYpBT8VE9lxt/zEhNv0P8DjRNjCy1cG7fmDfaPoHhspk
dkCcp3ZEWE2y7j8oq3/xAEZARE3vAWm6OoJI4NBfQDkTCCObhZu9dHPbhDMWJffGUFwDPpwoe752
9bjvSpmHKqvGnaGyuMDBYfQpiERhcFISbfZDT/IfcMKfuax/vCCf948TK83Gr+Uxq97WSDLE4Kxs
u52Wcdd//1IauYjJBPTDetKf//o5f+GXcg3xDQW4OZOj4bajI/y5Jh8sE1E4LgOPq6udHKNP6nrp
P2Zr3oVjj0Cn79R5rFTXUdfkH93BiP76BfzMGQRAxoYAqT+Y85lcT5fz8/PXeTNxSZV/vzmkIAkE
+Z217uxSsKmhxtWdEDvF69XUt+M/fWLYwt9Nv/j8aeJ+Ye71Q5bjTWARn8vuGWPuN4c40TDmTeeH
YFh2g+0+OEZ76KT98tfPbHyPgP7vjo4lzAeM+oPPGRXSv4urCyw9mrrP67syLEOL31dXn4/HOvKi
bD+H6aVzHSTONbkUsXskhGrvHvuTe/SutYQCIw6iINGi89+ff6499IfmMIa3/WHkj0FiHs1bCA4h
jnXR2xy93bpxc9Bf+lOACbnHPxevy8t6W522vbpT985VdmwT43q7zi6DJ3W33LLpr7fmcQ61aAy9
aA69pE/ebnnQt7eRP6poirlOkYjvnHiKfMz304h+hz9ZoXZwkz7W9/peJvoe681d/a04dgkp91Fw
CA5OXGDnTQKPx/TuXb82juu9ulE32qk+uYl3aV5pB32/XixRl0yR5NGMY//98QmFOmo7K6RxvLWv
reP5kRiMRt8OJxlOoR958fllBHF36E7DoYoe6rCI/AhPyn0aOUf3Ot8Hj8MBhtbfrOHvSUz/9nkC
D5x1kA4TjF/WkgimMe0Iib7bxTePIjROXYQN7938il0Bcofcp8JMmAar03bIEtqRxAiNsNptB5HI
PT+aQDvYfd1fX6whLWP0sIbLIYsZk+EZnydFUsYrrxo/QP6O30y7oyW8y/GgDJcxbJ5o3unZ+D5e
Dhpu+Tgr8H8Ph79euN+jB395nyhRPLJDoNee9/Sfb9bWrpcxna36TlUBUJWz+BfYdRXHQDb7ReQD
ysFihX3mv45oOy5//1LnF/lU58fv3w3r8tJk87DvaiatrSenRCATiQzV2pFPXksbugZpBimsxt5U
8uL7F6MY33La/QjJG4UhKA5IAFsDt5F9Go3lJm1gkKTceBcU1X98aSQhF6gDvPi//+77z3Vq+tsU
3J+3se93NMUPTNIzPoNm7pcrk26NKlbRF3dgIBearV3aTX5fjPmlX3/VxvHBwBzHE+W1pRlXprM9
DMLfbd1xzgLgmA7njYtCf89y67Kxl0evaL5IGdx1nrgwyuB0dvOYpKIqXKqweRX28jKM9UEy2YdC
ucPk6DrAokIYH33AyIQJ4C0SjX3X0ninW753LSgjk7rEM2pX2CLBvi6R+Q168GQc2yTN7ISuLhrd
+VClQYKkJbZtlF2OuLGohI2uuieJ7QEw/WKxqvCvF9UvJ9D3SwddnMGjx6Vjwz3DXz9QqOvCnyDo
1vmdXnLUMF6fYYjbgDLf9NEbTmLcG87tCiFLZcHf6TbPiNMPC5pPjA+MExAxKrUIHr0/P7dPWbsq
DLASABIVdcEiogK+UGjjaZw4wzjeY3aUMIH/u/DSX9bLuSzj7MNhldoM/PDXO8lZen9Qi7PdFIP5
tayDPsznrt5tmXmT4qgUFqN1HoO19KbFYOz/5pL//OyoofA0ws/2bAp5jmJzfpHqtPaUZs3k6I8w
HszDamf3RY01mjHRuuiYNu4QC8N3c+SVbOVRbGK6Kh25m436lKPjv3Lt5ottb00MtsKgTLVvLUOb
RyZxxd8oTv7zK3UxSsMLFkudXyBDXKOErKgfHidDvMDGd6JaxwBLWN6pGcTLVDqhpFmMMblx/mZh
2pShPyyOsy6DS4M1Ebs6hqROcP73HxamsdS9T8ci76pmijFaS5N23o67GGVevc97h1PHzOxjXW7D
dS1QcdZe87Q21XSCqSSw05qCS0+y4/f5eJptAzuIZrkbF7Pf9wxwou/fujLvEsdeoOQyGt2P+voE
FbC6tuAC+51d3Hljmz7Z4/VWL+tlkV0EXj4/SCMHfWTWShbgqsc5hp7RAJnxYmsaPd6aAclbll7r
7gyndrWevq+ff8SueJQ1v36VDfwkN/j/TmBwZon+xRBhUl/rVzn12Y8tEEreP6cI7gf6EmSwUMAx
46BZZ8H8PkVwPmDlfOa+ckCgGGOM8K+Ox9E/IFyj/qblwQCMRuRfUwQbgoWNWyxcDZqdc1/wT/od
Duqf1jO769kqBI8GJhwEJrPz/Lye19bJM2vK7NBkYwutCVboWGcNUF3Vv2GCEUSqXepDjmblbg3S
NnJw20nIN6zj3KiLaC43QKAUUFxwY+xd7tePgVm9OsM27jdjWWJ8LqjPsvGLqN0vrZd+lL39silC
BDvL2/mO+MaN9sg4csFEEVImKSwoEnqrjcbmcmTAfOGt2b2n+e+2DeltsNvuqLbOC9s8h17mg7eZ
ZqWdmmDFGD9PXzsVQF01+jVSWy4e1CKYs2egEVume1ds7BbA0trETQYqPNfmlDSjLHmfTH2h6W47
PzO4fWRt3+ipHhxSd1GXQb9gcJ8P6GbHZg/d74nx5OesnseL0izv8tTCLhFszo8CZ+72hbOWF5MW
ENMpOEXryfjMZnZn5gVh5k335uWqughGpOukpiTKSKEbqB7yr+XvGlm/OmKx9gLjhaiB/LcrTHxJ
lsHddvpmjSjCKgio7Tww38goiGtH5y35X5bRNfG6JA63cPPxQqmaOfLof26HPsNiszdfpV4oBrx4
6R1ss+5PObP/sNKlGWaL99ToFeoNrV6vKtKmISfoRVRYZhkZWt+Ha7UR/axdLmIwdhVDjmt4DUY8
+gWTmHVd4sBs7nNbOdgVBQMjKVw7TWFekV1X8EKZTfcid8NODTUEAuzEV9MLUyYRfBmnUATdk1Ws
VWhn6xrp+G67k3zU59SPfEdtcZXPHwGsxh1EzitnoekEMZ+uyeQieGiELsCVZiaOJiIU2noQaUaE
LdaCYW7Mz+Mi/dg2u4fB6MhcGuar0Z7GUDYNHUmP96lo1x20tp1zfgWFX31J2xR8zbh0uhFjFjBG
THLy621Oq3hIzVfcitxk6gquXgtx1dZfJgi/YWlqoVHDnWUnOFVjuVH4rhTjgfHao3oJEdnfaFnz
tPnurjyPgpBGjOHgPFedBuMxddVudXw6I5wjI9mqnoKXINnamvrHpdUPvpV7YZ/a7xkhvRH0x2d3
sO2okLp2zAd1DisthiTopxdGZ4/Q0dMHR+vmg8gKC7V1vqcIcOPVNi/MwT/QjTIiSFv3KDvcI3jl
wtgJyfAvqGymTK0ajnBtEa6I/gXwkQIMuAAM0EsPBSSFqB/nC32e1GEeraMOKfQQrNa+JalyP7O+
ntE0v46uXsZGI6dYnj8E6tmFFIJu3YnZ/wxfBSZm90T/YIbKJWHVr/QGV7fWDesAPpMxSeQwaKbD
aq6u2wCywGZzoeXgncrJCI5M/LZLlWftxdCYgMKBG8SQJoPQUkiRpCEALklZzGH/h7ky9dhwy+ee
0NKdgNMTI555sJziRYglgUe0xb45W3vNgqoNUaIMZ4MRCXujubcHcH/p+FsU1N2Zr4KCdEd4zLXT
b8mKZ3/EDD8L/aa1Dqg1xa7DZinMQJu4aqV9v3qD8+g1jR9j2Y9anzEsQmR2/9gw1lNtjccBw1hu
NVckRZVvxMkOTGFncaeb1slsFnYVDbIXVdayqXuMRI+IF80Im4E+JjY3C4NN9zDvHK+DbH3t06Xc
a+MGodRJ03cMTC22DH4L7ykICqDqDhm+SaB5KKbtacJUYE5riC0lt6jM3FAWnQX9uHuulgAiDIL1
pgyypO70143yYV95boejVJHuUsD4qh8V/ONpPRWQ/+NlgekE99ODLaGyQyq8r/jEUkjCyQB9nq+U
qd4lUyHIPxUxUYM8WpnwEi9d/sgv+L9dmPzP9JH7r/KsLBx+rXHOr+Zfmsr/N6SRNpP2/3Phcv+1
nV4r8fab/PbbmH/9jb0ikz/WMOf//jtqa/gf4GCeuxKYBmeJJA3R7yUMsh5KHTTEZ3d+UKuzhPhP
yeQHygnaKLo4jEZwPqP5/YMIoQECQ3cEAWO0j8ga07l/ANlin/BTCUM6F/ZS4MI+TEhU8f9m62Nq
3IlF3+441FVsZVg0XgXmalmXqtu65nLuNR1N4DaUVbIEcLQuWHv9p9xmwhBRF8kuCibNt6ONgVkR
L+k0FXEGUR5J/SxdGU/FipUGE9n6Ya3pHkO1FgSZQN8TH81qWoIIS2TqJmkShxRbZZ4yyESzsFuN
yX4cPF2iSsm96WokH0FGG1I26zCBzFt7z5brnNhq9Myw8LZsiVWQqY/co0F9nObBWJ99+O/rhcF5
3MczFHI37oRhH0xDVlDdHGSiUVtoBtzMrU8/2+fM7HhBBwl3oa3hdMO3loQkCJnNoXI4miBoO+Iq
0Fao8q45tT1uCOumhfOkla+1Z3qf6RBMPVIWsRshTIDg4yYK8Ykxf7PuMhWM1yWbHME2QWV8kzC8
ORG8XgLl2dI9LorEevovWd3m0vBlwh4lAdzazBTJZuOgmWSLMeqhkORhY5Tgt9gAqr7nLYnVxqy8
I1zd5uh8WASmc4hVHQyuF0di59/zZtguK4gElhKTv9fbqd+Lxho/D2Jmuw3cxoP64fbXSCxMEXfD
ppHIPfVgSNWwlFNk661NVKdbFV/6oO/vpZuJNRwwF5cRc8J5RcDlAblY8zYheESLH9FmNuzSuT+B
3DVBb+x63etw3eyApSCRuUVxr/p5dO+3ulvEASvFeTiuzHvRMU0FJLTaNss8yaYtWGMBQ9VI6O7T
LDTbuTEipBVlH7m95vTRDIe+3TuusNfEoZPW9hqhNuNlWYEnXgq30Opd7rqt4hzrEcL6ptV0FwN1
x6eu8rTi1V8Lc0hyXkcXU4C2DOsMtzMSuvo5P1AGdEVcKzvzAfCtTSbV2BljRCKyPl2uBcHF0SCs
LqBMq9YWG7xe9Qc8G+W68+aiNMK5nVFb4YTUZdojoa6ug4KnLatoXbUB/8Zy0Z5F3Y1qlwucNZnk
Fpm4FAz/vHtmicP05FRmkceK2ePyUgvIR1GOt5l4rLR8Ka7KJh0u1OLNyJbEaM7XGbjictOPWMgc
u0UN/q7dmilnvZZW+mk0g9L+xuvW5D5YhW/EAwvI2Q3raggc2UzZ3uGuApU601dT7HLc5kVyFodO
cZvDBjoaBQS+sCdeC0m0izU/Bzpa65uq6bftLE7TrAtryxDoaYCJBtnOq/PNcxhCxkwkmjLRnVo/
y3WKwUp6Aflk181ubqBBWuocpd2oF3uSKXKJIUit+qsM7yRwWxQq9TWCCXYuZrSj+S7PNvthrafT
eBsYAjvuSakGrmIHczQh/ASSRadXZ8bAUOnjUeI4nyctnJIsMS3sHA/M27r6yqyWoTgsej/Ia9Ng
5zkoNov8OIAUtodqbIQTmayj9ALa7ezvmw0zyqgYnM4GSzX6NIZTjozEoV40YjnYNCaVrIT9YBdT
ic5PUOPHSHj9jzZikgZzcPyi4sYb/IsUG7Uuzn1ZvJSm13/rsIr6tpbKaOOzxuxZX87PXg8Wf6Hl
c7+Gih7L4hare7Bem6qb/U3nX2eXKTtraCz5JCAIJF3qV9XO1s42Fc5I7RTAJb/OIVi8t/iAd4ca
t6qe/RuT4BDSuvhqmJ13Xa5c17AyJ/kMC6P/Nuqbnh4omvtvq9Kcb4VJmAVzclkwVTKwKo/qHANm
H5YC5BUm8++pNFk+ldNyk4KkoHQ5G2OTncCwHHrDtr7gO4h7XC5drEu5fxUNgyITNxYOzPRQt2B8
HM1Jh5pUCYdM6t73i2m3YYj+cdERll5SeJeP7Sjzcr84UNKPsMyUjDgwiG+wUtv65OhOaWHCb0qM
iWmkDK2I6maSl4j/dRMZqkIuZ8M+1uGT1PNTjRvPV4EEX49d2C/3szcwpEwVYnRIChMW8wzuj25q
Ot0ukwTfHWxjSK9mMNH3fqrAlFcD+V/YG+MAUTgt1Bqn9gT/VloVAQLShQ1OFFXd7PLBl9fTMplG
6Dir9SizqhfRbJljEDYY/pkRqVT9ZY2HqIwmC+vRHsjE3o+MSILQ6/CeAudSlhcbyrKaU5fipBwS
Z2c+djw9MtoaLf5um1bzlGZqZlaDcldEUwYzMNS1entsDTHc+ZVynymRzRxWrfBPKd5pApFcq3/2
NqWzmfUq+2yyl/N5E+9ZhO3SuUjOgm4jX8Iaq8dN78tLV+/8Yqf1Rf8yWn52tQSL0exw1C/Rq3XN
czvWy3NTaeYnTVdBE2JgVN9Obgch0ZUBnsyqm7BHntNs7hJT9PWTMXYFLB6jtDhj/PrMvCRG4tiT
it1pe5zBdc1G1l7A9jI9pBtssibMMcTtjgFNvDDJtAZDescrSuo7tbjz3ew1wyOhb5B3KICQJLp5
WzDb8hf/hiJg7A/6kM8maaQYSIetv6Hsr3Qj1SPDnLzrCQUGOe9K9PejmcrXcvKtJs5dhXBAWFaH
fQ8zHK5QjR8x68qjtTwb4zzbS9O/EVnJR2n3NjRLG2b7PhslTf0shUIGYOuvZraKJ4zeBHMpX3Rn
Tado5wRxqmntgaHltawsruxAmAd0mrIm0qNz+s++0IPXDbb7o5lJ52Tkyvoogwryvq0q+Y5pTo2w
oRKIMluprI4DVIlu5waV1CDqOPZzxz7cxT4qGD5kRlYH2eu9Fk2+OdRYVHNwRIUxD2/C84Y8YpgU
COSk9JUhahzXPti+3QGBuXZFKKg+qgd4PzRZFh4yc4y9wXzbmbNtM09ps68O3hTrRYUKgPnVMtWo
xnWIay2VFIXguvoidkZ3EOGk+/nbMNdShDnJUrfjonSWfkYDHwYEe0PLtZRfhMZMCgeqV/K8Ehw3
4PZh/FxfyFbDQEEtLaxyQ5dn7lab2ocU341bSG7mAhzDLRtBY2QN6I3Tqgh18vIikHtiEmpaS9gH
GoPHflsLH6p8Z7eR5slC7coa+wwG3Fnn7ZweOwugi7a6AqSQ5Q5+2nJvB41XJStCn9u6CnLghWYD
MPSlO3RUIcJmNGyI7JOmZda3Xs8BmPQzzMTCLHg5KtPqJwq/5aahLJhRYo7rVYB9hR2Oq0W2ipla
jQghF1jwCeatqXao4lMnzOs10xB4LM0X8me7+mhP1tLBeht8qPvEJnxuU2UTE1RMWqznSKFD3E+A
5RVmz0kAkwt5Erb2qCjGIfDZytT6tRin5boupimNKtLN7gmSGd6sKsC7cJVq/uRJFGchhom1Ga1I
utGeITRWkXBN1YUKAYoEM3Dr237QxJtv186L4RdEesCf9u24ZIOlzs4II0xU6hBVw/K3zZOk1rzL
asYC4YJqtoDBxwwGPmvn3mVD7r2QLUzH3Olu/q7nAMNxV8zbk6Hn8mkbsoXQ5t6Bc6xjmOcwjunb
d+CuqYIBu3AIBbMs8WipMgjFOAKiSUGLtH6GDgagmiNSgiRq4DRwHmnV99nEsRZmuj6TQuTp5bUK
LBf2lp53DJoBYbfQX2sKeiA0+61VCFLCzJHzp7EbLNCzwmjflrFPe8YZpYsT52jKLaG9X4xw0yaG
z3Ap/ZxE2LZuorRf2dHg92jP0gbhuh+cIX/tg3r+vG5LduuPa7ndOe5Qn51jloXonlTyiU46bMzI
dsYG4HlMZUwEXgsbV+8DPXJ0O73soWZYoTm5+sXg+MhTUyhzGpd266fYd8zsjrQJx8EjX1ZFBBZd
vIlW6V9zk8A8mJ3gTcyIMnU5ahP7ylCiBv4v9s5kyXEkvdbvcvdowzxsAYIzY543sIjIDIyOGXDA
n/5+rLYrVbWklnops7usssxkkAG6/8M53wmT1ZKXkRinauta5fBYuGv+ndcGTcmaVPLFbfvpdTGK
7sucF01DD2pzRk292TGzHMvHoakSRkQ1VwWohrl8LVRNQ0QwJIGgE4XqvV0H5s2KLRBNDzLHyGLM
7+zM0Z/fmSuXMsRjV6UbpaVMNueOwqXrMLxFXmtlX0FDzxBqOTjnKF0Dp7hq5MZPMeT5l5ZZxdcw
BONbWvYqBytx9bBPnlOcjT6lI+R/1w8s9doP2ptqJmlBTrdObw9vQVFUzMbqgK/GGzOnlKmQRfsW
Jo5g9KvZonwul8B91utG+yI0i/G8P+TOmzL9FF02Vh9MWIuvii0BQ9MDtmCZQ73JncsqhfhRclle
lzlVXx5+N3A9nj78JoankxgMZ3FkLgaAo6vmYgz9IunRAg5IEpGn6vMbkKHm448NS+RR+UGuMbKJ
2ZshcH71GCGomheu21iVtfs8msQ73QQFhqqoaKvAP7Iqz4fNKilFpcaoMNZzzfhFH9ZWkbKgzt9n
KsfBZTazcz3AxLzNIOA7ochd/gfafPhdvVkZNwuCZRQ50O5ebWeiWm+NhJnYoFvpN+pgo2dKmJW3
FMWmeYP+g884mXLdipNybNSjLemmrruQDvO3O16jmfBdmRuTYxsKZK744hJ5lAzcbp4xnbhU3Tjp
lJ8xo2u8FmklhWIsTNUkl4CNHuO8crQRY1/LVf7Qkunvi3k1+W1I3r2mFKdjVSlMW0ilY0uxSn7N
nSUnI4JkPDJ1nHIUf6cs/0vztv/ZMO1/3S7wuof7r0dq99DH+j+P0P7QeP19huaYf/vD58IC2WHL
hq3o/83Q2PWBTtQpXcCLOVduzr/N0EyXNSB6M9BjDMnQI/z7GtC0/4Y0wsOXjWYSWOG/tga8ClH+
XfFAMiNyO14Z8pkFyIyf5K9LQM8WmjR47GDCtvbF8ERxzHXz/k8fxn+iZPwPL0KLgvATHoyDbQmF
519fZGqglPmORYcGdfDo9Iaz72gPD//8Vf5hnwlTln8emSQf5lVE+o+qq8IfYGDo5jU4I9FPTMee
MgdMQT4jYGBJYvw36qe/akX45K4vdx1AoqW18bvzG/qzHIB2EQ3NCIoLFkm3AeTAvhRNOYl4jqTQ
XPMjghpO0Ymo3n/+Rv/zV0Y5hDTWgXr/DyKIhuH62lo6r8xi5Fx0aXBY3EkyXBtWhpACky4G4EPh
4DL+5698lTj85WnhPWMqwJ5CcY/LjUHxn9/zvBokdlW8csACF206Jt+51QdWLOO/yODm4zUcnhjz
KoeEbu5cf5Q/qS1yOtVqHvxpk4Jvixo9bbddMPQRdoV188/fFduZ//C+wEO5BjJiOLUs5P/hExUN
kyckWOhG2sVGathM4pibXoplNHPrWEtqGhT65wGesmXk0crtiT1qEh9Vl1i72WF8FRZV4Vy6dU5e
TNfPmk2/lvmPj2U4XOraeyNykJQ6ipBtYvoRmbrAmXtLp9FqEsFqqx2Gt1VV6as9J/MHwKL8icRN
C7AQmdIY/ZNxJOiMKDJC1RMCuGL2rbJhY03GnYA4cM5YqCeRi3/hLCQ5IOTUdazyjEJTLw4T9O+E
4siO5yCnBDIKhhXhnJnBz9KA5Y5oYhmBd7SyCBRrNzl5RIJF7Rz4l6Cw0s+EQerLOJjJj8c8uYqm
qq1/yantjINkgMQyeKzEM1g4VW18A/N02LNbypXjP63EXzzDskIrVrPmZFvmmcoNUxgL74VvrN9U
wEzshCMLmjZLFDe5i5UkFKBVwGeNSAPi1NXSaUOplzGrSRwqBmshLa5WwzBeOy1vDrH/DmQjznr+
OXhq0jeJm+kQaSRKZiJLRL+pGTx+twDCf7Ou7y4z/SKD3r7L3nSnyJ901tse3j7HfVKjJSfG/16F
NU6C0LPdQL/IQutuzGLFjo6VjQ1fHtSRUll2nVHqR9Ga9oS/HCdz2Pf+gigW2z9GGxf7W6hh4tvO
6wTfhymwoyJGYBtqOW3ficq9MaxhWFh8FsGvQFQY+3U9b3c6sgHYW1XfXbQMSUOYVjSySH1U8cIU
0S1i3hMaPYlf7+pRwfNKiprNBrVbnFNpUapvjXXGCbfW7XJrYvAY4vmaPYhd3lT7zLWbTZp0FA1k
epd7ulP1axUFM61lJemN6Vy14oKU7vIz+33zUsli/RxEP79qen81oNXKwS6DCYvwJ6N133wM3yvy
+WaeIrR75qvXwruxWqMS1/2ye5jbHs9Xls9f0OOtB8Bjw4Z8yvlnHJFYsCAY7E2X1fq9ORnDfxcm
ZV5PqL+eYNCbOLLh35MIof9jsnc7qcYa7ZWakKzKYqDvgoEtg2emBmEwLTF8TXbyfByTG071Y9t9
Y3caKtrT4MYJzou4lQwZwEUCJhzXuDK1LVXt3w/4/19H/Z8/DAX/dR11+aw+Zf6XQuoqW/p7IWU5
f+N3h94YDdS1ArrSmf++jLTMvxFx4fJ7RfFneEik/q2Q0mDZuGwaETZyX/1VUKUZ3t+osa7QF/4S
w1Mw9v/COpLlyV/vR1LbQRXiVMFHYBMr+MfP8edLSyRFUShTLWGw+LQwSdCQZDKYOmd+mTQvPNVS
hrwHGWe+3W+XyncOWQ0zhXkosnzfFKfB7KsnF6DIdim1/tgZOsqGtDXOAzmQoeNeh7hqYBJtz914
ZEPSHK5ero0bFBFCgVPvypPjCvO3GazvWJajTiUPo6pjfrg2apoZE4E0WQsu7YuNvJCfhOmG2dnH
ildvuWlGKW+tnjn/2tbdQQsYrmB5mTCUtsFWruDqe/K4XEP70cwAIXJJ8AAMCi1Duw8XhmEVY3I2
bWSuuu2xlRJsX5E3MYG0aciVvlnLPnnqus91xeuw5M5+MplGpbbL63ewIkS5DazmBvuLvVW6eFrc
ape2zCgXtW+Tbk9O6AZk2B7iGT0uhtl4luBRO87hGrQDKUNqA2IsmnL3QrYTgcjxMIgQGnRwa1T5
a4bTtbOWSFbI7Ut7k7rAoF20OoKtSojq6bc+DNm7noIp0UcMcatjgNZqDRVNXWUdIHb4IeDzaAn8
2JOp2K+itAgrzcoHjuGT3QBk1kl8LQMs9drEtLFm6saFqH9z+GSb0fmVte4x07X7Vjwx3Nk4YjuX
04XuciOQln4SCzBB7UCJ6xv9DeS5Yzu+1uWRSNtyU0A0i1jWs9+TzUGOBteXRODvzyczGB9qsz63
WJRD3MzmrprcO1Wvv3svKDbWUB+CeZkBjSxfqVz35Ujt6iXlUU44IHslfuX59J3azq1yeZZ6v2Qr
xRazyLUkEqv8Aa4nosKuD4LVrIUGNQQSbG0be4IsWcFiZeQQ96wMQhyzbCdwAhe3hY6scKJqOFaD
Opu1Z++A7+VbaSUPvcvQr8b9wHoyTJK83HMh3AyYD4m17b4THMN1YwM6Xg9WOR3p7Rm7B0z/e8Ng
qzG24qrwu5vK8jdDiXujVz8mi3wmrOMSowH6jXZ7G6Bw0hWrfKcNcE4M+bNvj8+s7W7SVn+0Nf4E
qJbQI3JyY5odFcxiIUjJDo3qjlSAcFhyFbOldz9xyn7Z8/w2B1aJcrAwbnvJqDvon4IG7zgxyoaG
9tjITGDn468UEK7pwfzV3ce8X+q7Ls3ZH1k1rhp9ItE5Nb/LzDKPmdbDDVkI5m6b1t0UWnXsSufT
lGwWheLZYcC2HgLFXCi/U+nJSfPIG4ZNnTOdMvZJGTDnNX65q3M0k3TXTkdQMMqgxluclHUwNWeD
GsDNoQsJcaj7neVpkVD9pqFGWJf+w7B4ZiRpwPyix1CSvrxY4EyrV2t4bBZv0wPZxfOGsI+fna98
VHaf0t4NWFm99nUGCpwxj7mCnz2dP+RCt+pItUYEFVwnGB9ylEbA15MxkkGMozLxdpR9kXasGJ2J
vc8KjubBh6izHudeMdqx8Ko63w7+qCDf2pw6RYlGMfftAwkDevahF7VL1pa/emV9ryOHq289oxXd
e9PmwthnuZ3kxwC3qGiYdorW2yericJwGq2kPKlqRfA0SDM1mVqjEORIzZBtu2NqffWt8G/1IMt7
6NTafD9mk61FoL7aw1I0rA0tJWYHewJDpdAfCz/bZZ0NhrWEgRDKVW/73dBZ7neqp3oe9SQqWvFQ
zDOnc4FXGSEq6k6YlX1hu3FVVx2KlNRi0zBAJ8RYSKxLsVXcN+xbzQlLfdemCVu1kcYvtK2quVPo
jmOynv1dVtm4BFk2JGvFF953oG5maCBde64vST8ckF5tMNiXbxXilk8Ayzd1Ud3afqFdmqFmb5fg
0qUPKaDSuOsjK1o7ZJAxvjc9TRFI2heL8WCUy+kX7ol2P7YUQsY489WhXuodJoLBsq/N/qiJLAAk
sV3RzI5LeRodebFzNrbQmQRjOZddJeqW/VyQdFfOfPDNnbSgc0JEKC1+75oRaWTBI7Cs1j2II0PW
+J+xMHmauEBcKDZlOz7leY4lcE7eByuP0SZ7ZwlmMpyG38qu9h6wtFC62V7k3l72U9gxLtgsBbux
CA4KkPSws+yGWHs5xrKdkqOWIfrr5Y5cdefD85Etm4uFL91xx63iW3Rw0+nFZY/fzzPL1vw4XLU2
WKzh0/GVNLvswQVn5rfpFjrbY6Ijy20RQT3hnBTnhRVnZOpa6KbLPfsq9hlVdRJ9yajVXujZyFRC
vJvs+G3upmZiuLgOv4lh//FLqK+wN/N9Nq/txgCEtrdSqImDhwuvchb2EmvcLnz3lKxiP8nEnRTr
1pjFTz9hO0rHXeKydOz1Gz97t6h82fnmJzG0d2MNpdLKotLC251jnktvQcpCQkL2k2nLuW3Vg1vB
WaC+mDd9L7h03Dka23JXtWrv6f2Pvo53niWq25oX3sD72g0Gdmxj0c6zM914/VhEfYlqIpzAIDxh
u/9McGeVbCSdQgt2Uhjs+UUUqHPvis1Uz5uZcomr1J9/Nc74YhcFIiePw39cDKDsAoAsm8Gtl9V1
3K7d8+gtR9Jn1U2iib2r9+nZxS/q5HgeHfAtTLUZmS/AyZyyRJhaPKnss57HWOTTdlbygOqQ/E8d
42DbImEo3gXW99XyI60BtpLg2TgYY3HyG0Q5Hp9A6+VsMWrOY8B4nMuLLvYswa9AGjc4aWX242EV
qmztq+qbvd/wILVGLKHAtM0ajUEnyKvnAZjotnZlvr60Jlj1JgV1buxTT7ynSX9pm2zPpihOEVGu
Wv2bWJCIUXoMWh6NNK+aN+Wr5Yx71+G7mNS3ZTXwNdRTJuPOUh8IftpZXQM7a9nKLPgaS2/DwnZI
zlnOs9V18FcgV7NL63FALu2ZHTn1zTPsqTiBATzK184a9vrqVi9Tq3ML3iIwDXZibA5dou1NpM6L
FkQwGiMGVK969zkL7RuEO1f/uUHk8jsXzcks2f8PCRw9MIFJsJtyDXGCgFdSeOauLn3x0srg1YDJ
/8h30kcxyy3HdOHSOPourdwfF+myjuuqxorF6YujkauSrj/rH7AXdutmcLImdNpXrfMZDSVG7K+y
3jnE4VBD40fqOQp9PJN6mYSDxvbP4i1/uKhmytOQ34vciYvZSRGBqSurQaV3sm1eiR+9mQq0y85o
73jUvDDNkMUx8Dsh9aLiaT4Xuz21o38TlIZ26HKkdEvR7zFlwyBLmWbRM3OCxVU/bEUxqDeZA4hp
+g+2EjTcnQEcRhJh44Gp5yKf9Rt7BMZLMoy/J1IseS5ksg/yPZC2NyXc+wqkKy26/R50XzO4wsnM
9nOzjvGaePfETsqNbumcDMMcsh7LQgiyw7ZwE2+TSRnlDlT/gudnBffTuDcQQXdpoOi7Hf1K9BP9
M3L4ihx711agixqkDXzp5rO1zGRMdAvGCFbNG8PUystQI2HuWvup77lijNa5a8S6vCtzUD85y5Z8
kiGT6+yCiHhgNXiHeutZrewXC/wcmBwrB0jHVe/cG2W0dvmmWNOzVXnbuXW3rFw2TjdigarGSBOe
dq9WdwwDgQUAZfSTMKmwtPXUjRK6btJjgSC5KkGeoCXu6apOt8R86InkrHzGMMILzhCPz0UehFlQ
3Gi1/zqJ5bvF2Z/V98HkfCV5fr1c3roFFq7wY0SgMfELRSyT3n1yjFrbK9fJcZ9UBy3t9+7YnIxC
XcwiNTj9Je8DzGY+1fHs6I+Ga94K2W2XpN4oxsbhQuMKPLPr961vUIbQ35Fz0ITS8e5aX9tltr0J
1vEbhYC7p3sAtQ0ep3PT/YB3omULH80tH97guCxu53LdG/7yjGSPZk74sKnH8ingks2uJDozOTC3
eqYQPE5grbfJwIaeUfsxv0oEjNcOb2UEudG8rQdgJbl2lJxfSS2+WPRnILyTnVphKzn3XCtPDn+p
txkslwh6mGjZ9hWtGEroyEf8F6+okiIgiTeqNYi96o0f2ee/UwacU1q8TMF0njK8eWyf3+xhudgr
mvw02K/8WtxkP1ZYc5qPxMOvSk9gU942hcv9qsdjZSJKo7mLq6p+ZRgbvLDZHs+W7e9t4WHMrKYt
9LxblXMj516HyqWgJ4Tv9Oq21kdd2aj7g/ymGrXPTuWwGcRz1i1rVIggQsryaxpR7kLTPw7zLeOq
iKDJPa4WPdK1biNb+873sv6xs+tt0VcARIGe8IVo76vO30J5YnmXy5+Ucep5ArDDEQEgdTQ5V0nl
s+JgmuNuMT/1pIS7v1q/ksxFl+ZkTtQvYq+VS71l/Ya6a9xC6J9DAqoFDHt0j8YyUCXan7ZXc44E
Ph2+sz6SgfyV9s0T7T2jOy3yZsy/wXacpi0JwuVmKL2t3aQPjGO34CUfJLLA2fRiBqpxA8SyHvq9
LyEaJu1bS+FeAbSfmJV6RAJ2/gnHx7Yfq+ekOUMQu2dU3sGG9zb5PO97+D+UODiuvrAt7HL5in7C
u/Rd54Q4DIqPsvT72DYSUmS0rHtI3XmiU7ibvCD7ZsqnzxzbVfYbp5m6FHaB8lVvauPAE6U18VhM
/IIpSFDQSeuQzYwyUXKaT4Nhtne6oQieLnn2ugSBYgX4/FXgp2S94esHTAhw6dCtbhKlLp2gxLVb
DFcDcuEt9XxGR80DnAPY3bieHHZKTQN3hb6FWfmV2BlzTV1PjUMpjCDqnG7ZY7Cudv2cfGhmVj/j
fNJo6FLzC0Bt9zrAjMDmyYY4IPV0B0ANrbLtDwe7nJo7WljjPrE0uSfhyoECOmd89gIfRZb51rOF
8lqyGtK7EojHaj44KmHLTPVLm6MxaHpKuMqObe0F6Chqu2RVbHLMVzN0pKR0Vi4Nt2zOXC1lt/MK
huzyOuZAUTNdsjYzbhnZy6NAciW2uizXX3CHvahfu+XACdQcUJqsh7lJtaMaEX/DFokarGEMDHJz
u6K3iPXMW17LQImDU5rL29B6EL3V3HAB8GM+APqWPwn11CYH4LFDRZDs9Vwut0si1l+lE9D06mKN
16au2mgAfB5EXkEXRNSi05wh+Wax0bRqN2bpEnl96u80nofPdBrcXYBn7ouDnMSJKos7NWN30n0S
4Lmplt/sTtu3cZ6dICIG3HqSLuyiZarts2Uh7iOawk72hCflex3BzUbQqg9FLzgyZ6uMVE3aNhqi
J5/7EAl8jm1l4sO/iHogniDVWobcKE7imQQyM7zOF1uOEtd6ZAiTlFGpnBvXHL2vxRTFky5KPi/X
MhH26uTZYJRLngC0NaemaK0zMLtyIwz9VGo5dhfl6nVsaTb/DPi/8d6zUSSmTja9Z56pc6YCML73
8o6GhNDo6ivN2RTBYoKSa1Ld7j2CR0pkPda+sxeaWIHs9NfVqrdeF1Eyu26FykPn5P2pJ53g6IBv
O4O9JUeplGwAJ8s5aXme9qGXBISdNKaZgPLH7qnIMLK3FRxdyvWms17pn5qwJfIhxLpzyPMa2bE6
OIF7bzg8A3UfPBAV9Gkm/a7rk6Ms+3QHMWUOXd/w4IvAYxYHqFSjwGM3MQFoPDBYUSWc9dTmJcdI
MnP7h4uF8RDWVrBjsTJvaOTnJ1eT5qbHzp2HHn09yU+j59B71Mk2GDU9wtPc7mwGuBbuRi95aGSd
7XQ+FTZL86blO7ADRZ3irConmp1Uagk+rqzY9n5rwMTPWHj5nvz0EW/Mc2Dcod60qQPqU4Xip9Vg
j5hlNW5K3FH3hlLeRbM98mPFVvhIkJZh3o2WGqd903VzioZu8i5gF695RyD6HtO6/Shr4/pNJabw
gBJvsCPkHS1ZMm2fnzocwsi1So7UiiDOHTvGLydBvsWUyF8uqVOjQVwr4Z6pkI24XjWmrQISTxnm
89gdjbaBasbad+f2AWogq62JtjJZfYUKniG/0UUHwlL391Kn1AZ35gqKkWl+z1oB61cRIcPpRyxI
CMa2S/AhIEDDINM/g75Dpuzx7x4TckpjtDDVWXn2vCc85TAGnhd2qT5dpNn6sWXM5pNlq2vpofz5
IG0DVLpF4sBxZFDB9Vq2w2VJ7GE7GbZzNlvyJzlCjGBrSTpEvlvKYKgyjgeGMnEuaAPrSY/ndNJ3
vTdPX0Y3wSqXdMOFC61jxGsTuPMWddNu6uS5mUz5YI6C7n6y9OWb0FuIYhV1CA0zxDr6a7RnBZc4
Foyy++3kA+Jhf2CFhpujB2/oZJdFZHBXXPa9cCWgLETt1KRHd23uHN9pKX4Imbgnd838SOnBWBBN
kHnpIUnRTYr0ZBmc2ORUzbfsh19YsT6XzcBgkQBbY8ZOUWsmPh2YkFZDQ8+4w+bjLYgvMTBKe9Yj
dkLcOvI9SLTmXFlM2gixOpqctbQ2+YdlaNleVv27K4o7Yxmf5sT44RiJwAQg8YVM32s3c4/dVaxY
d21bbjp9eGMExh9ZMUWQDBLDqZbo/AueJWyXcEcjza5pw6ZXp0phgEAJP3cIDxt0/VZl7JK+Az9Z
WXdy8RCty2YnHC8aykbb59J5GbqK+Etlj/fMme5yyPA5s9VCf7KU4Z0hy38tnH9G1TPv1Ry7O0+1
1t1rsNc5gjWsP5AZmxDi9Hbmm+SjnDM85nXZShqEmZgfyQpWi8vAjaSavee8d2O0HFE56U8r8/lw
8f3bZaByINDmu7LNG91u2ogKmw2tjxgZ4+62dfTmm+CXbcupvLGm6laH5Y0ZJol9YW2kJx8r18aX
juL3AZi1H5v2cu5K87VW1vcwup9j8TwksLyTJs4VRtDKe20qNhDTAtgOrRThdyWwecP5VAEwTXyN
z1IPSI8HFYk5i7t2jpgiKsSUBsMU7MEtPpGG2ZiTNnczU755aPcE3se81a3DiYCMIxajvqVvfllW
j3td2KjGuuIYyFqAFUNIW9j2g9fVCWPT/klO020SYIChgT5LhU1cp1/Ike/F4Dx/Z8MMnXX0Hma9
K/YlddqZecO+8dP8UhoUeb5PXo1WJ3d49lAcB/1vy6UgVU1T3zEgflio+kN3plcGhPLoOs5xbRlu
Xz1p8agbdMnghNzWfpuama6gfalccqwY0+MEF79lXshdhYV/w81U6LekgmvPwAfqgwwSV+wsV3tn
cnCaMJOGhi9ffPOawLQsezxT96g8frXTlEfARynRGvEzpAXjLf1nqY1X4myLTQM8mye+QOKaOvmu
97Nyy0TlWeZMzfW0I0G6LY+MnxV5v6TVCZkOW7vCZeS53oQhzDo36/LhVtUhSA0+OaZhaHKbJ6bx
GipekEEkL+76BVv1sA4sj1hmHBxkf409QB0wkysBBbP3JihdglzwoFmJvtGNjk8uiZoZ+wGfM4gN
fXlbiYaCjRicy0mZF21A6IEISt4vkwFHS6eLxU20XVUDbMfJMMOgIOUdKp87V53brrpP2tyPl9R8
8szOR7BRmB8TQpO9LnX3xiIkGxhMQEwTxjCkoOhdke7iU1nGX34/OAelIWFd1Vy+c5Evp6bJvpSW
5O+2Sv2bZEj2QDT7EBwj7Ul3XY/g5U+J0KMrSroyifPEz8F2oh21MC/EuT+sZ1L6QG5Z5gaN/DmZ
6t2kYIX5wefSMbBj7AHuy2ExFljrZXTgsC5kf3Mud1X5lrGHaVgPRfNS7hVTHE40lNhmo8dZNjkX
0+V72i5gUu3yFzaxbQ0ewKDMCz2ZbAkIeO565AOV0UY26pUQS0VMyCq/JJOamj4usZ5zDVvxREIq
8+jxpxi6N1UG2Tnwis2aksd0dUWOVBihlapiZ+YkNNnFsQYwNaBJG7mswZLyeBlq/oB20ePkGGSY
1P6zktb37OUndO1Ho/D2RVXugpK6qhwYqQz7TIIZLpPunGspdATsFthGU5Y5Jkd1oJO5yUpjRVmT
kmGVBxxqBW+S2VXTnrtJ4TP3K6rWydkbAdAnR+zttiqPmEVAUWNyisDzP62JeNWs5YctFm9X3eKT
gstrXyuE7C1gwDRNFT5Y0VPqS/0R6+YzqmgsGHV2sDt1WJfklNTGxendXcESK2TrdwIfdeRiHJgB
G4V+3WtuR8dqwRvSinhsN4oS032uB6fKIBfPVM4rgA+eHIlf218c48g65EkLMIFM7RB1WveesN3e
zF5iX0reyRbwFkQJgc7cd6jb0EwX74P86QaWHRqPPsh8fFoqd36PqftxdZP3nr1vhGWwwKoZ+AJr
esb8JI5OyxfWTG9waD41ef7Z6P27vrBWIBAsnpC7yfQGDDG/1s5dQ1Vl9rZIYe4GdJiBoYWmRSp2
Qnl2BZEa8dUe5gzGPX4XQWiGPBa5xJEHvNRJSLjQT2Nqiz3mLI16mVFD2eg0EJod2rUeO8ZWXm3w
hdoHhICERMdfDVhEotD234hFGJvKMdh05diOLcveZcL2n72S+bJURnYlOA63JIp/T2w75kHbXVec
s5aVkWsSjEqQX70ZWvXhFM19UZxlucSiaKH5VDYNTNU8dXwKZ1UaHOCG+2SU/HwrBIgMJxMJBpga
+KB57pxZ/3H172Lu5dfI/nDreCUvfqe7mgd6OAluPM+/7500Kj3rljC8jJWIeCnxZmCGUFTc86NG
rbFXOhlWwfTZ83wVIc7MF4uBbNH5DKlH9143070a4RjrzY6ZKkuNzGZDfiVmco7rxgPpDUQy8GVV
ffHcYasMUVb9ADapB94xJOAG1kCWvpFZvpWVz2YRGb8SLBuXxTh2qXpIKEFsPWPvzIokFT8gMSMm
2rAhdSV3zkTZylVzi8/zw2vrneU7RLKYYROAHq6LBHCvOFmdoP1ULrDkkqyr2jpglB0Imhuqby4U
jNWB3W5rbdg1OdP1oWlQO5od8xnWeDrxIrd8ta6JIuqBXihyXZZySaPszdgjpWoIEcPIJZ+YADPu
mtp9gmDNMH5R+O9Fpl3qlt7+KitLB3lxq/7VDtB8r1YQzdkdG6GIdI+4NDiQm8GC1dSda4pCAYlh
OhgJixTMI/TvU/4iDLhcak1JdjGSB5T9KJWqB/D0oa+7+sF2R4aP+Qlq/KYw0rfSY4PfGu2PaJAj
rFq6I78SIrOeX1dlK0N/JwUaPecXkRlfU+k2F3PqE7LE7BPpdhCvLLQMc4YFSK4fri7611wBG5ca
wz+PoRD6PW8Plf2dqI+4zjpGdI7coAOB3FeQJeyVR1v8AhpxM9ZzFKwZt+PylNnpxtclBKsm7s3x
h1kn+0w94YuVrM/SL/KPaa7vVppV2TOgxkpWzlcMtt+diFA6me1EStl7qquo9QXaAUiKlXfP2G5n
ZfZuSvL4qowxeRYTq98tBsO7xls5nXETkxF0qEbOJAtBmJjzG5DFIc4C/sMfb4aWqxnXI3KFW9YD
h7YwtktjfWPa4vTrx0s96+eeMz7ocJ4M93BbqDORdNTpdGvV2JWsFwHlPmXxF9iPNeGP46ofM2DK
YWnLBJ+kSweoY1njRvS1N60T7JWN+TR4EvXPujOshUppOBcNKj4/2PjzNBxALsBi3+u+oIjk2cv9
3bhm3+uwhmPTMl3DLsPHB4chrFLvaWCWDyO+2k22s7VbrvSgfDCH7jVbO9Jh0jgrfIwkWbfhgsx+
rJRTNsWsuLjlgR4/7PEhKIWkKR3TQ++uF7J9+GaZ+LDK9FXX5mNpMFoR95SbcluwJV6I0EO7+ekQ
DJra2tNISqM+42lMWO0q+gaL3qI3WBuYp6m3D62rRiwvFlNcgX+IH1OYvcB9rGeRM+d7TMqIPXGd
DWpn4BAXBcoq9KMEnH46lf06e+stM7cK89fr5NanuSenimwi5XTZvTbUCfnJ+rrEHi7wKC/a9Te2
R5Nduf2DqQPaPR+U0z7oQfmonCN2sM1amY95Pd9IliYc7D0dFVl+S5CPcVGWyCKaHatGTBdks/xf
9s5kN24uzbavUsg5E2zPIQc1CTI6hVqrsewJIVs2+77n099FOQvlCAkK/HdcQMKZiczfDJKHp/m+
vdd2Z5uRTZyeswbSfm2k1fzYsD1lggwpuFJOMQPzwprytd2lnEO1+WfDximqk3snne/Jk9hBM6BP
njlX8WxXl5XaxddIkuaboh8JsJjZ6vivZxTPx+CMN6EaQvylTorFCBXkieC5dPrZT/LFwVpI62ZK
fFFtzbxLXnNZp18rTPhktkKguxwx/bMDDKdWXw8prd71mV9ynGaCmm9R3mF9sGyyCzTyrU503hEb
7azVUCvrVvPipPj6VoAHl4SDLE++VJmivFK2tx9SrGv3KEaHDY1LRL/KLJJfbz/m/3SX/3qTKn6q
u3yN+l/NkfJyUTf+UV5K499oLpFX/oHAvIk4/ygvJcpLzAAouXC8AEVceM3/wcDIf6uAEoHcGYbQ
0fFLhJz/g4HB+KIigeCfpC4E8hjO3T9RXp7I900JEI+rOIsbA665eTqGpnECs488Puq/OOJLkQQU
dnFasRQQtC5ranDsqj8fuCeeFlPai5HFNnQm3uUGT+h5PjiqvHACFbcJYWEajA4k1nq7/vwqb6DY
v/TKfy6Dc0jVyMiBD3riuND8MkNlxyJh2bQRiZwwIBjQbG7W3bQyo28IAZCEAMtt0IvNaxRFUQmQ
wlPU1RTsq8dFTiMvBPwsxYNAgxqtZXescVwGuYBH30XHUo1u03lD4WZIYjT+tc5Igb7E8yZdCXql
P1AW4KwokKIQ0o7+7yV5NV6cYouKXVHWqu6BzgMLOP2cflbDirJHHGxMNkBC96L5QA82D+4xNSIN
XZslBdu17HfJDJ/586f1bhzwTnRJuonNgd609MUh9JdnhPYjtZeecVDpM03oZF6HgxMc4rj/klj4
QC0cn+40i39mb3p7R6Yk2tzh4gsv6fiyaV7Snwm4LJbdEUwfIobcacrrz2/OOGafInnm7qSuc2MG
6RdAj44vgzBmGiuTHX0ogUR4aPbNfBs2QAogM/Q/TcFhM6a185LlT016rVk3WUFEW7yxGf6TO7My
r1hutYcKHMl4WztfEzm4uXoj9QtNHqL6JiKBmDzz/QgQ3HgUBG/K/lvQXY/Jj/6cEv/D26GJA/gW
uv3yFR3fTj3Rb8qI5/Hg0WjiZgkVlEjewuAS9RxaDI4zcbu12OLT7iTAzVlZw20M+k4yklWqWtuu
vMlUsC6HdH6BJQlWoa9ML6VBXDePIrhEfLEuh31SrUN2+/G1Y3pAOldJPSLduhPdBt/LSnZnbGiL
7+v0i4X4rDIXMgg1+2RiCJrZH4dEwEXrQcIaaOGi0R69xMb67dMZVtFanxn36NTfX3PRxuPlgxpq
LqkOfw98w5oB51No8QJTv3KilzRK/OvQMi8HxB0rpRK+GyW0L6jxuh1eYlK25BkT1TLIT27blES1
UhUU4MBOJ6rCQIRH0vrodTJnU6RfGg3hAWP+c5ha9YwB7qNr2VKlpCWWz905uV1TkZ2aN0wgNlkj
3ojpx5bwRP0i5H2r/ebzD2/5207vjChcwUJFDAOtkeOHi9WuQGrJhfSWAmIMS6WICcvJ4KfQtamf
EinpfDRrO7bPfPIfrDGsn5IoCHDDi1/9+MpEK1dJhQAd6WJIfKDZxtupR7z0+f19cBUWdhx9+B9U
jX3Y8VXMTtVzk3v0wpZGYZdXwRpj+3RmfJxwvd+mL2vJFGYtA/iEgfX4Mgmm8tzocDM4PULFibpZ
2sHSBuTILMNZNY1R7yeWq4ycOsijPzNJf7A2WBpXNZk4TbYrJzvemYjb1hT97EXZzKtSX6rWGT11
6keaDdOEziLyGMFnrvrBZICLEfUKFlGuerozcbDryaXn4hWc8bahjoWgcWLMVy/C7zVXxH65+vxt
fnhFZlVwI2zsVXWZKv5aAykdwJgcoVnGRUehShuYxEMf2uqcaW6pIJKdYyc483I/+CAtw5AC/w0D
CXTx8UXR6xZN28MJyjSgAtjCAnToHimsvyfbODNcP7yWCR+Z756PUSz/+1836JtDqCTJwiQqS+wo
kbIuRmJdRcwxcVK0M5/gR1fjSriw2eMy25w8Tr+N0iBlgHhJ99hPnHrNuaCMRSwLRznzzGNcPoGT
mYbYE56jLvgXE+nxrRlqMOqT1JhpIlR7+kjpxKKGeWaEvL8lnSP2cvqTWJXINDm+SheA3uAoxgNM
enNtpd/7PvkxWWj1dfLOPh+N7+ZO8O+YjXFfWRiG33myoTP6JV+l6sVq9FjXsb/tuiB0h0R9mjDf
0elFvaQB/kit/sybe3OVHz1Nri044eqSMBsm7pPZM5ymEmoMaIvAjn7Odf5I2mXq4u8F44uqLlEr
L5v0dUfpnhJzGG5UdHx9GUdnBuy7L5LfwblWIscnHZ0d4vHz9kd8RM1Qq+QDtq86X8e6VM3t5KP/
1ZEDRQqKrM+f+oe3znaUjQAyH8syT14xNVlwc3Q5cYN30Bopzg2VQxU5h3tEqyUchwtdDyzXqWjF
kYb2m0bVuq2m5NwPWS508g5MnjyHP9KVhOmcrC2qQuaAlBEnM0zMdPxRngS6ckEWovJU2VQeMLAB
LgZ97ajpAxIjZd2r5FM64bWCG+PMme3dGsB5kzOiTsVBNZmOT9YAFRVhNKPd9CaH8JCEDiCTMUFG
k1cNtVhNeoiHN/z9+ctYgq1OnoFUTUc3efU0Kpgkj9+/HohRTyOb6HD0n132u+d8EATPRfmLT2bl
DNR0AeniMg/Xjdg481Mmrs3kWm2+p/1T1+115XvoXEcVMRTl6i66sS5S0mAGx8sAw9CC61eJ9Us3
vZEv2N5L3AehN2nrUt8XAcLJb334O7PvhuRqbG4+vzVikT64t2UeQfAEDYDnenxv+Jq1eFwS+RA/
m+qFwuFTWq+TfUvvdVM33yqSQntx408PRXrwbQ6tDwRLDOUmCznBWNf18KQFw4reLUqKVdQ+i27b
yme73OWcatEh5KvJ2VTV1tpnYJwQ+wBYwPGluGTkiNuA3C1oiM3Gom8T70m0j/S7vLtTglc9hWh3
MMqXIr8yh803SqyGupbC68SdoXlkpRjP47dU33Tt1z68T9Nrvd1Z3SWtZEGIxA8rfB6jZ8weQvkd
hPezuTfiDYhAB2kOXCF/PX0hdQc1hTrscqRck3Xb1gf0UFr1WJBrVDCuHoaf1Cqz6EtOOzXYQspE
SqA/SvA46m04X7MbX+RuYkPAuVMiWd1wyoYeXgZ3eHiafJPnKKyHR+nfVwQryUvZb9m9KPZ+2YnS
rKzkwablr+76b021HsUKRY2DEJaAyJ/wy3GWdDeqvsmS/bTE5K4y5SJ2ruPpp9BuQz9Bx7Gfe3I1
f4z5epKrvLxS5x3GVLxScBSRCAgA4MaLKq6qfWKv8JDJnjRJ1Nc7fEm+uR8jSEL/eL7k8IQ3xqay
pEL3PTnn2ixOWS7ZM4UFwbCaFh/YEWKGULKvPagi12ZaP7MkfvSJCra/FokiqIi1kwNF4mtFXY/L
Fp//4NIBoNqcqtm52fCtKHQ8HS6+ZfZlMEpsjhInU0EVjVZFYPzkDf0NMiLVdoV+B1eLtCbKwoRP
qt/L+mHqvozmq2H+aioa+83OXkiu6h5eHmVSMu1RRs090pe1gvsjWlv4aLStJMpYazxhP8edvsm7
dd8/h3dGsvK/kKWFGMVfFevwjjOLqa86doGH9jK4kFfA10OxCQ8tDXsPMxcthBks8ta6qq+rezD9
depCSszhMwAGv6OiUKCW1bbBNeyRsttli3dytTcyUACr9GffPtjRfe4Yq+n3vAlUiuKe3mFdQFa9
KTnET7TShgg1uvW1nH+2xc7yD43lar1nT9dRs1ca9LXPdX1dhjtdWztkt/f3FAToMrbJuh2RHHj9
cEWq8wwsHsRZtTHti6b5ZrlTe+fPiHYeM3NcmXxlvfbdJmYLaONFq80AtZYUuZdFRV7eGETathh8
6+oWCFXR7aRxh2z28wny3VaLIyNSY0ocTJHLvx9Pjy1J0LKqTN63gBpgRf1Pi0brIpI6zP7ke//8
aprGGgMayObIcTK6dJGbfUN0jJcPBh5dinhDhdNbNr6Gtzw+c7X3BzoqvpSibBoIki/WOdkaIzhV
DLxoS2CsHbhThv4gMCTBpXNyZXaMPJHIcWMDlPQb7d6pMRV/fr/L0zv5mtgls5WF5MDzfauK/HUS
iCU+qQ6dqzeSnetCBEWmqpOb8flVPniHpLAQRKLCLOahnixxegrxzGyIJ8iktUnnWuJfzElD1BCk
SXvWzzzW93uU5VqUcYhhsig5nOyYwIs7WddjbaoLUe1i5cJRKXBxDlm1Vu75AB5daYflmTn39CZh
TZG2CCZBUI+HD3s655b+XFlj33sG6MiywNSi2lf6/KNqIuXMDZ4eCd6wVkJnR2ywITZOY5TifswD
MZAJMWhOd8XKVyY2btjKQSRPidu/6PHcSiOaNp+/x9Nt+FKvt7k1qvYGW7+3PfNfo0VTZqxjC+kq
9pkEq4zQ2kzDACwXZb7EQDUr8swl330iYEYkNHfOIeyAOZSffCJGqGqd3UNvKy38/p1SX6k9aGrS
nUCEJ2swbqskxqTfdQTbqPO5MM33b9VCoSsALBpsPDmCHU8/UaoEhQK93nOQ6Ml4sWEW7GgWMBHm
DefL5w/4o6s5xAHApaIPI07Xbd2w4EcCO2SyD7AToDi1Kw2BiCqz9dAimfz8cu/eJ38h34g0eJU6
vaSTmytF3yJhliAabLJSKr3ic0Sg51VKG7p12f1OYK6eGbtv9Zq/pxyY6mxIqASwNZdU5U6+E2RS
ilYg2PEK+3Ymexr2hOpf2vWjrIybrlZWask+bqBtnm9sB4dTuVezS/5Lr9zOA2aZzazsQkTR6vew
f4SmuVGKTaQibS0vu+KKP2FWr+HRVHimJc5l/r9Oedtpj/wdyNT5CyyFJbjZpMnyjypZRnf4ci4e
P3+4794l9ylpDrMdolxGf+545JC8aFqTneQwQOp7fwCjW5Vm55YjbiULj9WZOfbdnEBhhUGz9DYg
tSxJvkc1HfC2kxjDLPJYpr2pW5J74NArAJWwgKW/ZwPxVaNGt31u3n5+ox9eWePybDkJ5jFOrjyD
RtXaAhPiFCe/wpEgXzlYlot9R8Hgwd6mmV1bXeuzc+bC758wt0yVjjI2S7apn0wNnR4l4OrjiNYh
+aYobChmS45AE9a0MjtX433XIbB5tjxXMr8oiFAIPflaUrx8pdXOIwqlhu5Rg45ciF3WjHsL9c91
gVM4R0F4Tfcq8ETaFJ4dnKsSvtWrj78eysA0KSkB81vokBy/ZqOU1pjVIxJFLYDlvK9QxgT9owY3
frEUd2RRqsMjKh4teOgVWpq0PaO9GTbbPIVhsJmLbuOrQAUUmMQvWXGpOBh2AhzeIfprjkv3Ie0i
u92o4tap9hy3OR1Ck+lQY+Kh8Np441cvdET0Zsmb5U8+Qq3H1U/ZoQz2c/oElaR1UJGDyjCg86uX
Pn912LJD/MdNG16Jtbx95hE6hxT4j59GH2t2kPlWT234OiJQGnVk1h5SjgerFtrtkOOh6QrLqwPr
rmgbKANWGJ6Z0E53G8t5hz0UnX2gRWJhSR59eKpvRW01s0HXekQ7c6SuRxszRf8kR4mnvZ7Wc6Bs
Pv/k3o98FmG8FAhQ3vqlJ59caqdVDAC18+Z2RrHaQbqOoUME8JwnREufX4zOArdwNOgMClBUcA1L
47IsUMe3OORdPQ+AHjz1zvhZfGFuUZ8g6IppnQR3GKR90jYMV/mZZ0ijVhY8lO4SmRvmGqw2qBUb
PLaP8yHYE1CvZV6GvtB65c9u/No5N7hY42praxvC7JmwQaUbL0STSYbQggvxHPRNCIUsEOXrXP9S
TMjjdgmiV5JeiXBlYs3wNwF+UxHnrYRwBd5o0Dfo3zIPb6NTUSahJrC2dFcudHNPdjtMPo3jJcZO
ibaYhLNwk0KRs7bw2o0K56CboG8LVvmtcTMDHKf1u0of5Fc0ocgCEJhOyk7LdyYWNnNrBq85rKly
S0F4voavbGNBeCs16fdAkjEl16WbOteltanrTR27SH9jdV82m1bb5upumq/L2W0nsNzbBlGhtjWn
jZNvZ307tfsk3yAsFQjDvjfxjRFcaN+QayLsCi/16/F5+E3K83d9q1zmvyqqH4m1DqybwF4N0yWc
thUIm8R49KefdfVYJj+j7A73K4dz7bYM1oF2oZLMEXm4Y5zX8Go+M0O/WxqWgaNTnXZUNsa0xo4H
jpJqk5n5aNPUBlpCTJQDtY5ojzQ/Q9QbRBdzlprYj/XAw3Ek9mcG7ofjlpYDg3cpYZ+WTiMQTRgk
NOiGeAgLQicmSojgt7Zkrdi8LYsGS5+okHQGuvY9eIjPf8C7z5TbB6cqqMQAm6WCfnz7WoMuFkYN
Q01BcxeGrSeq7j6dsQqRbnzmYu/mIbbklF8s1iZ1mY5O5gQ7CmUrG4P0QrPG+T75V5TNN+VkITmZ
0pegZTDEU3Uu7/cUB8iZZ7kuCh6bddGmPn98k1kSVXWNn9TLYsvfapimEVXoOvjq2Nwya5NEYxmL
MEFzaeqPN20qLFSwZLHRuCQ0hm3amoCVwzxQnck7/Vc25/YF+zY9c2erDzdtpCx4gtZ34XQM/3T2
NthCMDiXzT0sgVMJxUwLsFecBYyvAOuyuh19MTca2DN2TYpIaCi+DvGZQ/fyJo6nU64JSY/uFAsH
6LzjJyay0m6cpoWB2FW4CiGNCNFd9JV+oLsCD2DKzmmg3g9EhA1UmGGhS50D6vKd/nVw6/3WobCB
TolyRHuRQlZRSuyynXI9TNXD54P+/ThcGjQobZZhiBrxZBxG8PEaGZE0pbAWbSvSlwI50q9wlHWM
hSgPHOeCbXG++fyy7x8qY0/VWIF1W1CAtI5vEWGpI4a8yNkG9dWq0Zo1Ghh1m/o6iElNfU5iEiY+
v+T7HSFUAepENMbE0g+0T+oaOcYHBLIwabWxN1Z0ZiDC0P1aibnz97muRJTH0uEiKSHotB2UGpDx
odtryT+eZsmOX6RTHFMdUz89x3VlYoiEAAhPTciBbC0dCCoxBCZYIL8a8J8yhEcReqM1333+CN4P
rOMrnzz1eJg72drLlaUnR9tf0LiOKxqwWqi6P7/W+8Xk+Fonn01JVVgynWVeUynfJ5ujftjB9pVo
a8lybi9NPa42mkUyy+fXXfb1x58r12VaZSqg24sM83hkZVFuOWWHpTogqsvtsGa7sZIHZ85vHz1J
tvUcMVgokCqefKJE5sWBEuq5Z2Va7kYqOaPkjsAXiAhwDc8pAD4Yuo6J9IeBCyaa7/RkaYqnBo9c
keZePKY/I5H8LpTGhSHsX2GBvSr8Ct1+fh2mUu7pBwb0Ks6tzvr71Xn5CRYToAFBHbnh8XMNalqI
LI4wffrvZbgUuReACiLD/NIv8XWpdR8dCoUwpdbUXsj5wXdEeR6Ejb9KWm24rClswCDRizVZBr9m
jjUbO8SqGCo5kvMw/8cLLL9XkpvOcsGh8/ToBQggNsgiAqIZKzclrmctwOYi6sRLxbShUDWsoAho
Zxaod+MC8j2J6RKBLHVwCNvHT8lW/AxlSJx4rYj6TVHG35VhJCxQfjWyxP7/uZjBPl+ntMipZvkU
/lonCt82254MBs+JYBNgc6DRkGjfurLcNjRTP/+u3t8ZmkVngdpTfdbfyX/REqlDTeiGR4rbj7pq
cvA+EK4y6eVaJc68vI8utqjA2IoaS7n95M78BkujktqQTqxqZwuxtXwTmxHbUxw+4vfnd/ZuLTKZ
Kijtsx1juSXB8/gxEsyK0Eyj31NR0d/ImChnEneApoWEBMt+n4XINT6/pHbumidrkZLRQemxK3q2
j9W1F8kWBma7SqADPHeNRjzvSG+50giAFqNL2P0OIJdzkbBzdwFUYk+BGTEq5kGSFLfKDXnx+Q98
ty3gmdDBp0xDF0eop+KxEWo3058ZeQ7IJqgsRnqjtz+qwt+KopuwA4e3djqUZ44AH16VojysBPjs
zmltShRyzAlWjnCfE42SYg9uEJGxVa6W2MS9OtVPmnL/+Z2+qWL+d8GwqQ0B3EdMT+F6Gdengic1
LR081VzUx9m20dND28zxjkgiSXKL8egkgQbCCVR8B220SbrnyZwPYTihBB/mcq+H4UsDh/7Mozhe
Pv/8KptPmoehonQ/nUi6wqwHctOw8ZbiChblNRkPIGWxiO9Boa8c41sYBWRkTuaZN68t39bR89Cp
m1NGp/Fj2O9r6Bh2zY4e0OKCb3fxKAKybqZdXRFIOBW1vlURKRNBNHq+FkTraQyx4h+yYp9bdf09
GOanM+/neOHhSbBDdKicLAs6UkYSdI9muTFWBgmAOfYi0xKeQcCaaXtKIOu101BnD4piO7fOM0oY
4tISKsufX//4S/3P5SkXmZgt2B+fChpB4Kk9YaCx1zeoDKZpfFDGBm2/els1DryHHgP251c8/gr+
54qczyyaqMa7IxqgMTHRTIgxWujwF2Gl3EQGofJ25uGbh4zTy73hS+vPnPt/XqB/kdn81xvwiK75
r185uYDTEm/93/+6Leq2C17SIy/Q8o/88QIpSzINDcolb5m6ANMhI/CPGUgxtH9TSef8QoDxstVg
8PzHDGTqxEXTByPVQ18SNgx2Av8xAxnqv2ET4gBiJ8f3Lf5Zns3xRMEVOM0v+goqNsTZs+k4/jwG
6FNg92LpBkDRrkENRXd9AwvC7inYZDnZxLjpTX+FaSe6UjsRnpk/TzaG/AB6xIuVje+LhGtqnCc/
oIThFBqacPmlCnydVllOT6hvzHyk8I6nAhAoEaZm20TXVkZQMCjN2lkD1IEJUSjKfIA6Wz5lk/jm
R2VTEsdrDIQiEgq3VUp0kjAS5TofRbP96zXf/pnT/ivvstsiytvmv/910q1cfrpNK4JqyILDp4u3
bEP+2kBhmccMqIMpFcRpAzVXIw1pUlSaw2qadPk8VXqXbpxRwUkPU0KP9oUxaslhGvXmnJXnZEvw
9mPoEWOtQjpn0epbJqK/f8w0NVkQGoNbJOOAPKrvbJj3YH1IwdTC+Edst9aGfkdso2PN5gIXeQ+S
jHA57AZjmUXhRUG+2LTRFbT7oH7VGBznEFCmNKMmag66OlA5+fwRHs9V/GgUwuw8l6XzrfN68gTp
tTZppY+jO4LCIB8k7zSxE0UqbPoPCVF8CTkT5NERHDJ4SaiWhfv5DzhZrpZfwIaBz5K8X1SX9LyP
H1s/xwkNrZgMGyv0gRUQqgh4eQQwlRhpjwULfUEcXqhsIJXbzJwcM131XTEGFFsL4X9JdCKE1635
lrOtpfDfFVKs23Or2PGq+vYzGW6cCgAv42o63avbTiQioBidy5eUjBDZ7e5eJTluUwKbgzOsV63m
1iT36rt4hsZHjXkM4+0YlOiYdHWuxnUz15rhibyyoSg3CH0Pnz9K43ilXX7j4mgkK2QprfEsl5f9
1whkmOtTTYq06xRWUN+klVHWbhy2iJg6AlEgK5RTscngBURrOWV25Qo77YkppvEDXKXsiU4cYvuC
xLbuRxMCBSX9JxkOlZX+iKtYQbM+JqSQW22FDsywesXLK0UxvVoZfHU91U5grjsRZz2Iecu3wHvq
wn8cu2ZRBFoLb6+TEOBFl9nnWnVvu/z/3fZw89AMAT1yDqABDIvu5Mgh51TPp06mbh/EJTGwtg4W
I1NBWq5AhlIe4ZSNFm/AIk2tSle/hnZvXMJdDXyvL0QOP0OPqaZ+/k7k2573798lmVkJJGfwsCd2
mLGOX0oFTLazTerxJtn2khbfUJGAMIEFd4aiyn/Eega0QPpR3h3SrN3npOfF65ikASAV9q2Tq2Da
tH6E/Fymo9v3ygZWYP3Uqd3wMBlsnHLL2Kd+RIahlXVa6LZw49cN8sBLpyWzFfwVLDk9v4k0syMP
Sm/zC4J92y1c9nhtF7b6UPT5a577uWvI9BHzh7iesKBCm5ymmCypIiXDEmw91a31pEq30Mz2vpQY
m+t0+t1XdIC6Mv8+qug0PD0rysOg1I2/zkpT3ek1pHJd1tmhtuk22QrZInnVzonLcAlfk1qZF6Eb
v5ehKu11o44hcK2osq4coi8BDk0BgQRddzGN4xegztY2QCy9m8uxvNdEcN/M9KECRsQuHaHcEr4L
1tT282STBVUJu07YL0pFPTwOYPz6WURiQu2L78zlF41Rm6hYBZBXArt2FkkUF2NVQHcPJP2osaUX
Spp2QGwYsZHWVyi3I9QR5X6Oafc3cZuD95k4u7cq6L1IIhGeFltgOwxfykJ/dAAT3eglbXKNWgVu
j2pyoZFslSi/JDBWPtfZqHyvexPyd4bGPF+xO5/VC1rcA85+kXS/xq6qXrM2cy0stLbRJOQXjOmt
AmxyXdl+dl+G7fdId/BxdvkvY9QrQm+rMbC9kX69tZpUMd8pWh3/UGuNxtcIA8NyS6LHfxM1K18r
07BuHbMTX9GT2r/KmghQsOkDXtg2VK7NWERbIHnsO3Qz6/ZCzvkuLAqqL2p+UK3G2ZeaDh9D8h7W
mJkMb1al4VDpCuUqE0F0N7TtsA9gyO2NgurKdoiL+po9OVJZOH40Z5x+K3qCQYzGFp5CiMtWJ5T+
yZj8bQDs7BAH/rB2nMG8CJKQbFPAk4Ay+jDft32Q7uap7Jn1rb54LKv+Z58EQJZTK69fqJrXP/TB
0BmggwkTOtLze6slV6TVU0usQGfjIIAmFr44eTBtu1Ch9dlGEEmasv2qSEmsupIBHKEozbpj64pa
IA+Ph1vb6dTW1TQEvxXJYsTLJCSK8CUlebNJRiFr5K9jBFYNCHGXRc+BYhnQAGqfbsxU/WBiTXaD
qVffw6FIb6se/4xNVu5Km4hU4KEj/STSk8gKRXmoCN0g3koCGAZUFKL80mOCTsGVPyLRHNDcBMzl
YuSTBe/t77OqSy6npJqvghpBU2eRH6OH0VVqKd3KCU1nlxNMeDAI5najEW9HNXQ/SpQUj5rOiCXP
VB8vhkjUmx4WoZtlJkEo/oBGvv/WAq3ZjKpd753JDi3U8zSYZl0bvhVzEt05ve+7DmWsO3swwy/w
vZW93g/ocsSUb2vw1ruGfs/DWFkq1BKZmDt2Vbf8t+gpVnMocLIHaJX3itwHkRE8UBMdf/SKiJ/b
ifaCC/AXHRxKymvqp/NOS1r+GMOaBDN/ql+1IoGTKHGOfGuTqefkj6CUhzTtfPJMgR6nvjBXRl6n
j8k83hlpnN0Q+zP9cOagdaup/ZGZ1i+nqgYAyoYSHowa2HtWQ8og9Kf/PeLYZu9rxGg5zMChgw3+
sLFnsdNng9dnJMAePAy1hAmzzj1mzfxaE1HzTPAEvXwN9p6ZGvZFpNSjG87LQxh5jj8zivt7mZGr
l6DEdjyZa9l6jKfWDSwfVr5Zm9M2ICRjrRH4vNNod4yIqqOhWjdVmz/paBJvEiucV5bMxkujaMSO
ROaEbJXyRWv9/i5vx/jCaspx25Tgl4WlJNf1KFQcqDUJI3ndPPl56V+mQ63vJzuenka/b28rSP03
TcvVBv7fYJpJmSCHm/Bl7HNEzqREHTVa6rIDG75GSd5eJyCHra0IQLVu/LSBl4R8r7qxR44yUT3Q
js+sgES7iJSGVaky7ydZdC0aDhI0Np21wh6Kf3c245z+cnTRXwE1zfHiiPq2i/vMDXs4rY0g8p2o
xacyp6htARtFZDaKZ9TGzsb0+Z5XpF0Q7OT7gAKg2cHcTGjPcrDq74JaT67odoZftEGv9+BqYMlq
pNoBZ3T6aC9HS32qOJhd+oUiLouKVS8kwxCFNnGe2zTKunVtkdWhFaPys5b9r8gp9L0f6fYFe+dp
XImeP6TPjEYZfYDIlEcxbWJ21HVVFuukaUnTqgFHA5BT5lXema9KY8B+DzNwiWbb9TcRsvgpgt2p
lN1jk+Xa1upV8VAWlr5pSffez0mhf5dOtmlsSapQ2M7aL0hrDP9Jz2/BuNRbNqHjt7Er0Tz4Wncd
LcikNEC1LkoS2ldVmajUI8vxYETzdNOCX971cHa9nMYfqndhHKKsDx77sfzaz7QSFQP88GqQU3FJ
qjspFGGaSHLDk0OUcuqaGSfbOh7yCxPe8g5Ll4KYGmgv2w79VynM4V7phxRbCnOL3cPesavRflhK
fOih+lRsh1HXgNiaxT1fdnqYqxo2Xl2DubLZga9M30C4ocwm2GZLeWqtSb0mW0J+G41M7uCfahHA
CYB+E1gWbQVQG8SE1tsPUDLrJ8iwxjMFfWZ5acTDL42D6a3IZ9LsG8BHaxNfZuDyNb/ovXmf2VHj
lixCo2ydez8hcajr0+C+pwr5e5iL5FfglOFdFOFLEa0idnbjp+SnLqHsSWn3uqvNEUEsoi1XURm+
oigN90li1fxCiEpRhIOmqMPkql3emW4GCtCKnLUqgRC2gxss0dryiRiTWt2DF2g4WZjsLkZEAtt4
pCNn9KMGaogI7DtdrwvywKwkel10iwddb9B8l7li/SzVaL73jb411y0pW080TZW7sGSDD5ImG7QV
EVOEYw+xRY5Sltz3hlUBsY9Q3zaZ/Rrqlmp7dJWYAVC2dYSDqtMtGMCGo3ZWGheTkdo30KO59zYP
IZfxYaUepMck2nTjFF5mkJq/IB9WNc9Rp1ckYjlJNdlU6+SeLFjXYIggZWkFf7L9sx+hs8Njjgwn
9j0Ga7cyrDpuN46SjeMFyaWx/WSR/7DR0s5hxQTYw9c+YOp0mLRruHgbDrZOxYZ14n+oxwIvYR+V
S3zb3Ap8GlXQs5z7lV6KnS/S6ZbRkQSXTjQFKH8qIRxvwGltbUiFYsIJdLvYdU3rPBLmnb3qRlvu
eg57v4NKsFnthqy9GjuyOLKZ/E+gV1jDQIhNHfOO0/luKAVQuC7Pr0LZFbkbag5QbELUEen0bHkC
WX1j5Q0vS2SfQMrxO7vxGJn9tiMcAx9egyOEEWKKrY9jjVXMKImIIF9PAVXWmW7Ssr/xWHmKb1mF
AGANr9Z/FLXddBvVnufSzfW0GLwe/i1jXxGVvgmwtb+2g2E/EuWkXI9DzV/cFRWJOXVcKC8+y9ZC
2/cLtES2DB6S0fRfVOhRsJ8NJdvWfjrCX7ErG6BpQooJGg75LU/wWbgj4aEtLa3Jqb2IbTnyfNoA
Lw46OvLiHtgRiu8iUnqowLJFXaUWTXKtdKFBtVqxciJTRz20N2Koiy8jm232JORBZysVIn3uDSD8
iCuK9PAyLXrwwgBJU3dZrokqHbAig6EEgalVxmhtAWpa2kHpOvRtSZc4MYHyXXjJp5yjk1CVrt2y
PejmLXLzQl9zys46tw3rOj0M4UweUDUMduiCllOf7CaxtVU3UudmGlUYr3RRMQMQOYd/jk6A8v+o
O7fmqpGsTf8idSil1GliYi722XvbxtiAgRuFAaOzlDqllPr18whqurGrBuabi4mYiI6iKcpobymV
udZ6T0Rd1QofYeJBMN907Sr4QEDxkO8sTAWzPVIwlH9BG1Ic1xOawm3c4HG4nW084KQS2a2ZiEXC
AY6nVZY2ds4KM/2N57T1jTXO4ae0my1m9yMy9dqv8Q4CaUr81L9rUQOfMVSxnpxUoJ8a5MINI+MX
Z+JJ+damSaf0qJNifvDijqOh8iG1ik5Gj2rE2j9EvlFB8TPdBckzpEA271vc/vX3iFmk5DWymhO2
dANbXtrJfpNXFT3n2DmTOhb+MA5bky756jw5Gu/AR3f9wyy1qrdWb9XWTqUexmq/76/XMewvaAcT
I+Q0NBWYcv3gZ77m2rRFikUzQPUmaBWhwEtK94N9PFBcHqkjGWAzRg2LhbyrHnPC8Eg1swmMLLvV
N5jwQZhSQzK8wXfSknvENITkumLxSNnynJQDLRvGT6MzlzhSF5gx2iZRAatDExnZsPwl+ixnQIVt
t+V5KolROrK1RIZObcSI1k6XiDCIAfBnrRcwi8iIyv0TVeNvM7RVqgFRGQkD6AMsp1eodVtnQWPT
Q6+JJMlX8O2qxpaxb57NFKDMdMeJ9EUl3ibpSMHPgV5s8HvB+3vwCnEDnp6vMZNQOdxMzn9Stb+e
SvHhsGuDg8XgLEJU/+rD2W04Daql6uurNn+fxILGr7OXKGcFgtheT0mYH0s52ziZL7lHOEnZ6n51
if2junudZr6YxUAlh7YDXM/HWUl0L2cxicI/nUQ7FAhI7Xet7i7VGqGb+C6haUX+FyLzdf5vyXPz
D/Np7x8uh2UnU0NAfgE78eXlJJ5KU5bZ1erc9zRY5JcOPux8MoWjp9+/Bv94pQigHWJ2yEJ4BYFX
SWPlTWJwzski/LUN2c4tsPcWZri8+nGp/xLM9K6p+N9/X3/ma6NMlyXp8COH9j+/u8m+dk3ffB9e
/1cvfqj/Hz/+mNu5ojovfrP/gfC8HZ87c//cj+XPC/z1X/6f/uFfONE7o8CJvjZjTQV7/5xkTf0C
LFodDn7jNfc8Z1+bv/3AX+hS6P8L6gF6KQp/MCQ4Fv9Gl0B2/gWAxHDb99g6kJ3/G14iABgWPQSX
deNiRdp8gr/gJSH/BXK7SljwQgHAD4L/e6e5VW3kgI3bNgg0lABUli/XYOdqQURH2t5gLJYFu7Zx
jHhTSHzkv1rEQOFjYbHBXgaoihbdGlXLnybn6yr/5aVbRYiBu25ObABs+a/NxphLlmkxKH3d9G3r
7Bzd+dGDTFwxXhlsE9R5Nq7j3XEkzb21yUGsSfat3KGh7hJdskwbv69iEs1/eYb/8HL+ABZefC5o
wgzzkdFgAfP3zwXF0IPWVIprZxrKfsfxB6e/y8JJ4+NVoNFIKVv82352iYcoQCRSiuDK4JPZw/y4
Y3cqpq2UKW51XtOP4g8n2yteA9RCjIdgUSAAhIYEdezVkwP9kI5yEVjR9ywjoQi2a7AHsMI7iww/
9X0u1DJcMBX3+oN2umzazIQwhV9MkY7dLom87j4qHCJ2E2eolgM4XJTdTbXOvLs/3MlXO7yAoQUX
mUUbAcHxz3Xb/QV3EMCD0qJvuyz2XIIZ1oOKr1oMhPFgbWd8OFO/qp+Zso1vC6pDs8untvfWhJgh
+wMGsl7ql4cqbMR1nhfiWsLSX//Py49SZ2nMWS2mixPj0YTsu+rLm4nkAW+zFGOuPmV+S57PH57V
Kwx3vSojTR/BLZQxzuD1Bv1yA+qFIUHNrObSQNBH6L50TIc9v7DtbTXg6vpuoX+xN8Qk0R43DqgE
ioY81Pe/fxCvTgE+BucrBGeXNx644fWKqWpZ636N1LbnHM8S7Lb98UpSAq2NPg3kH8xJ1gX48l7z
2D2oiHBhEeG+JnO7RpVp2qrqQutZFIyQVCMZvbcRTeAfkN4VO/31Ut6q9eFViJxVZ/w3dV8bJ36I
U9x8LnLLjDv18xaKlPlEFfRWhdiwktjFD40nT7+/qX+79CqGR1LI/UQ8zi8vn63lM66LTN+efXyj
52PoV9POKZSDASAeyzOZUCbu9m2CVvYPq+r148SGCIuHFXSESE5V92pVWdSafefW6twnrbC37VDx
pv/cjlJ/YiX9/osiFVnrn19vM2eYEMipMaLE+Qajm5ffFeR8Zt6l9JE8J9NgYNGb74O7MEZ1E2x7
9rzXdK95VCHJjXJ/n5daXqoSbG8fq9a8cQPKPF3I6MooU+6CVvoMsZvwQi+JG69T46w9zNg+doM+
l7JyH1to5CdUdf79FOG2Pne1wGFtuJ29OH3QGDQriS9x3EbWAS8KUpnOtrXMg/Wsy7LHlLkdv0dD
3H1RY68PiSXKq9Ql/orl8AXLdevI5Hu4EbMCzvaYNEZOLE7lEmKI4rROSAaVGLAWxKzXmr3wTUaO
5JZiirAD1QQHO1VIYZke7DLLXhAG12XBTXEorkX23vVFd08qFjHQGsleM3r5mXC8hKC16v2kiuWt
npx57y/4sWsxxschYiab9IANahy+BwMhOQwtCrwrpmLNuLGQZ/gDKQ3RLEHDOx0duQ00LqlUt0PI
nRBWzjhfKXEa3LzdTJ6tPjBdrPYOwCxVNdnlT10xOkd814ND7cXNu6Ttw/1iE+641udfwskxJH22
6ORwADU30ivuenDlt144jJvBH5jbr6nwmn7iu869eRvmXlSfYdKF6/h0qt+iVychiE+Cc0xibAJV
a5+AipGsls8EmhIX4dtRew0twzvPali24PrYYhoftqmvHvKqds9N6pN1LrFeDZqW+Qijy23NgKXd
+7Rq1sXBlPI6z6vxXRwW6aecGNl4x/aQvykG4z+IMHbfWAkJm5XEJqNJMYMC8rAurS8JesW6iAEg
TNEO1XwojrptSeIFXGX4ynTdx9DP5F+L2bs4omdAvWOakOTRIbDa3Kse2sRicd3OcvbGc4OWyyMz
FHvxfs18Nxh+1Ml8AUQPPuppncKnXZWfUsvCOX3IguFExsMHJ7HLby7j5ivUJ9ORqPgC15JS37aB
lW3UlB/soMi2o93ejGYeSMxQXv0eZmK2W3Ca32i5BIfSyZxt5anikI9BQfhTz2hmMmCccVPt2JP1
HvISpAnlpQ9BJ65zYru2Jmi++TA9QbeSK6FM9SC89NGIAul+yBQt6GC6GzHbnwRO7Nqr3O2QjOi4
kxFhX0ZgD1k5R4e5wt4ti/w0J7PeZw7Z8cKKDatOhtNBCwjsE9307TQE0dFxcnVyKtXc1TjTP/hL
XOH/lJG9FCfmGuC13XftPF4s5hAMxYB4IMSRc40rBfzJbqscjd86yAUISmCYOWzjNJ2fXUY83rZh
aEPCyVzeiHTIi0uY0mh/TIu4tD4xuali/pJw8kqMl4I8vVGRqvNvIs7F95Yn53xYare7rw2Q124C
eR5uwxw7u8co6LL4Q6c4zokuWiDznrVvO8X3sNF63FqO6f0H5g/2ty4sq45yEF3mnZZhMhPEEvZ4
la3Ax+FnYVZb/kjWsR8OdFxzig5v05vc3c+TXZDDsHKUkRaQd5QdjKVHYJ48parrx3GGoZQ3Tno1
9WVM5j2+JPJKM8sC4TNZcZNCfMeTioF/eJ3U9oJz8lxnROcZbkG9so2a7nomLUmTixFzqOzbJiwp
m0XHvvKBnPq52FSxw8SstkdmTW5ZJf1eso/6WzLvJnntwdIqbtqoaZc7abecsA7c2Ph5MbwfN5Uq
5JODPMA7k/K9vK8jlhgDSoEi+9b3E06loM1i7+NMSjDoUsjese2tcjgvTqPchNhQ0he8jVpc3Tcw
wM1SLvEBdn+g7yvmlcV5TLGPJ997Dv13lR825V640YRDNatTeyhqQrIrebCxA9zKSV8/12SlVLsW
A0tim/usS6/sCEU0YKVFTJ9/WGyeULoP6ixCBZoFfn3jD5Pjwrpq3XuXZijPcK6vDSFeFoyBvLoR
ZV8WycUbK+RrTP1IEd167PIoTBGH2DxcrEbrg3Rs1KKZjfCKd18j2NvXoZ3PO90WhfI3S7r0CEtE
YQffmD8B6BClZoIcOoEmbWIf5L0Ojl7SlocmSxOSfqQmkfMIxYV8GlIAw+baK0WRnKMZ/cqHaA6n
7rkixAJXopA8iVWUkYIQbyf+MR9pP/Ow3ScNuPW1U9fF+Bn6QZ2x+TX2yocyOm7ks6zsQbkbd4m9
gVRCuqLkO9VHp96SbmIvOBG3sr9PYjbMbV1Ttp+aFGrgezU4vX+re7Nwp1JGqvGnujM1W1YMrB3f
twgp8Orq/baUwWaiqcJHozRpm3+H/24TqZCWtWZQXcWybQYo4cahSjT1DFxutVH6GCTkvpF/NeOr
F7X6OPdFe5V0ZdxvxzaWt4PrzZ+9uo/fC6MjIkdTctcyoXZhKfwPlOWPLZHUV3y9+jDV9ECwq2H8
N2Vx8WUM2tSOtiEUvmqGO8Y9T60eUtTNMjvGYR7eWEMVbyfCfqkJFMDYHFsPdhOvgmAQsmaWZKbI
oOGSs/1Wsa/soj4K3mSBdrfIr/ydGFNvl7at2HSkaXubOArGNRK0ORSWF52NY417FSULEm4sDrdh
Mxe7RdtDee+FRECG2CkSQ0crOu/aKC/PaRiWLqB929wEXlIWVxEE0StngSxIAqE4uQK1d16RMZWl
0wdh4J1s/Cjpt1ENE8cGv77ouTNnmXvtxakmqBqAsxdds6q9gXudqsYPcb9S3hcnUeSOYDCzKQEw
VhQMUkUdtm+bRUDWcRtz1S0ZwdV9/iyXqrtvCX/c9AJpYUM+41bMTXpPDHLIv0uC9145CkTHMlTX
nV3XeGqlKniTTx15g7WLsBo7XbGNukFoiBWjJqUKvGafDc3MmadJbYCClJGo3A2T+E7iYHiNrNH9
4MQ0w5uyhonUK6u1N5GdAy5lPfAYvRXZjGkaex8KCHBwLKOkCj9J6EX5rZ5IGEJ7KTO6Tg/i1Dbq
8SSovbB2QMdCMjEMqTG4i1EeIGQvR/WQcVifCStzvrhJE18KmHpXTIAbvdVRoo8usdiYzHmOORVD
Yix8jyIE8MQVjWdYidNjM3TN3eBBWt7w7cP7oW0EZ74fFO/qKm/mnUm085jBY3ufBTmAVtc390MW
Eye8NvY7SX7nlU36c7bpup40wkIj7M8yT2IToZS/N3pCnjvKIv42jCb64IlsJeSNaiBm0jL8HAMe
ojI6a4ZRBNbQ4FycDyf+4hA+pbYzDEUH3FFmkE1xGLsxOVewkyE8uJxbOjcMEZ2sy8atHNV4bTKU
AZB9iwdRznFMfMy4POKk5XOgKBzQg2aO3NuQ4NN+I+yqnbZl1+Q3XsFrfw5D078faPjfsqGXSHJs
fJOhGpUnMCu1m0E+zKGf9JShYWzdfGOVulwDVLE7j8hpv0nAhoE+I3Lhub8GliqRoh7qNJOXFwcW
1V6ky/xU6SDYz10mHsicIZzIxW0tLbzk0HeAQF2cNIce8te7oi6fIIlAO8k6T6+Zwu4jt7b1dmZR
/c5pMhFAsIl8DBJSKBdpX19a+qaj62M00hLpSiRsV6b6NqI+vGsze3rvZwF8jymPp/ezWw/nEMCK
GL2iulF1dQPpa/g6tUNMfFIbvnF0it/HbLyTbEgZ3LhT0B1NlpyZouOfEBbS2UZF3l0v2H+eit7p
6answTopv+reeM1iPYU0KjMM4QU/ujp00IO6fv2pzIx68mQ9HeUYfgOYKjK+zhiOe5yk5Ei5MtFc
ET14khntWNWFZIeLLHluCRo+WxPvRVdn4pj3pK9Crunor+r+xhlwghCe+kLe34TxQkgQOGQr8eDT
Be+Q8acnenJFCqz37AGt70RfXZJgTA7tFEdvQaXsd0QWxXiojsHW6aLpdpiSNYZmzbQhSmef6Tz4
6PVxf2vlGPqH+CEdG4m4NpAKQaSt1bGSvYfuEF/WkhzgFRy4xjvLofrp2y3pL/12aBx+tPDLMzGm
vCNtLT7JKbcPSiZkb9cS2Ccrsy2MpjXxGuPgUKuIeEmPigqDYcImsyqGvFZ87dyAUNbSImFZ492Z
i8GcSKsu4TCNtKMWGURVlAwt4Uzu9NVM8r2SHdF3vZ+cCT9LNlRZhAG7wXd6rOZB00fe5nQe/R4S
VFHvp9CaiAajQN4B0Ko3Tm/XwY0hH2uG1JWEl7QCDYHG0YXeCLFt8FwCO41PkqlnvYO5FYXHkJzt
nDSwIIdDEw7xZ2ofsQvBEkFQ/eredm3no0HnRyrYqkwLk4KmTIjiQziX7m7wSjLX6ti7twsPmKuI
yquscT6NkAPup3SmjmpjfVerdjqbBTg66gJxiX34SDF1wkNs47qRN1UNuiso6Tw3hBzZQctxS4sg
TedDPghoPMisiFIrU39XR+XNaLOHhd0QXFoi8naDVtVXtrJ+k6TW/Ej4mC62cgrKq6VmvzYDVdC2
9n1rX4Z6vp27wFzzbmN0A8R2Pbepf87j4gutcf62oA0BdW5xU4U8s8PEBteR2vFxdEwoylgnpMTh
XnxVNXO+N/jbPgAQ6lt4wjZg/pq0hN1C9Vm2FpHzbdveQrJ2t0JV7anMWgs5IU9ELWW9ui4HxF85
1nJgZL2YbeISedshQtwuQVDukWsk+5I51r6PuozErKJzN2w5AZ6Wip1xLxv4kkOWVmti7WM6dMUd
ac7dve+T/p26kBlTyxCahrs82QjUZnY99Sel9LdMFt2wBenzm2NfZ+5GBYX6vAQ5li9kBxPjwbnN
+oM0uvoDPXn8tRV4ELmRuS3uBOFw53g9a+3W6S+ubMObWTvylrGi+7bXzppqWAXOSafxpUJI1pKb
XAbQxIfUJRVPuEfsIaZ5TzrU8JDmYf1mdEVGCBIknSFb7O8pAw0q+5h2FU/3BDawHT9Ie7BvG+BW
Zwt9TpAW6QyHLlPahkBZ+2dFgDfs+Gg6kr51pe2Vz4v84ZCo3iMUHYst3E0De3gG9PbWblLv6lk3
x7KRy2aBofq5L2znaWEWAw48so9R73PDwj44dJSsCNyy53LFuZMCDkAlo3u5CHJAJyw3iagsT2Jq
xRYj+v44tV1+lciu3SbJPJtN1wtzbZWIT6mjPe9xJfq/nXWgGYl4Hh8huNDSeu+tzsxPZDRDSvF0
Jfez2y10UYH6VCWTuQtbA6vRsipv3uDQtXg7xo0jDO+i/FwuKBg+GcNbTnWEl5OoC75Y3TXya1Ql
8zOHpd7iA51cw6Ykv7rBJWHjTUY+YEDlYrsW2iQzW8HEjumMWm3dMJl2GVxUclSsPE6uYz+Md33B
5OiLPYFgn1w2O8KIU997hN4zvSeSuptSQfMSWXW0yYU/kIrMwsZsePaFnlp/Ax/FcVtcFkQ4EPKz
mwmrnmdKw3m6MSIVjzmA+sZW8hHyd3WD5q96ZlZCyaESS8u7YhDt3MQ7yDQFccgoo6z8rH/0MF3K
ZOC2Llp6yVQP0HuZwAw+1g5zxNEQUCZdWifjTx2lVH3TFmFHWL2J+TemT+Paom70FhBwZQfwyDZd
Y0e3yxhkCxIFLfW7JBrkTTlYtX8D39H2P4+1CwdwmRDg76EAhTgqZPZQY9wVWryBSxvyU6YtGSKm
Ga7jJBPzwO+N484gU7Vd5TwTPhg9QkZAiTyqH+0zG3c8f7XSaJXAxsif4/dd4ffuQQAE9IcQtLuC
LNgPy32woF1FZ7WEtJiFD856XMaqSy/hQtjrJZGLDu5ca3Aw+HXTjAl7Y5yUX6RoDS2UnYQtm+Fc
2UFyFZpszE9oQoLb0iPD5Q4oPc4+L4SSMtKM4SLtRuP2sH8apw/C85CTrP7GcXsa/wL5m3NplZgL
9tYytSpnY/qG8YRqE4f2N4rd6m5aLGUfmkD2TEEKaukriM+muoRWwujbjiYiUEd2GrANHSfzo5fk
dSi3Qtd9swcmiOUxFIMzHClNGRbAQ7HFlclwwNyCCg0RSckkF59txgvjThKgVdxM9dzk360MZtIV
bCXUEUrUiKqX0faJEGbGPGDaK8I1wAH/5dD/Dl0kb8gNGnvWkxDpCpk1DTfetTr+GUfa1/eeXTr0
pfDxQPZ80t+z6zIlgfpSCZdr1wGl7Uc249y5oxbKOypk0b51mlI8FSlC5BYfThgk9PBuN+OTTWvM
m6NASHDN1rmNUxcKJCwLogmPm3jjRpb/HY6V0O+mInJ5dKUObX6BO70uFs9IyOiDJxqKpwopCH9Z
DBElJbPLe9fj28p4GJaw2gSw9M5Onwby0MU5m5TohsV9S0JC0xzaWDn1gTIZ0YacHUhUVuIv9V2e
53zPtG8KBoswx9Oa+NxEfIzzAB3Kpk8mL6WOAyXDSiTAa7i1puh6odS19ivwJW/qpZctdDm5OG9T
2UOfnLIOgDSufJpBE0aHohir4dDay2rUYILoIjrISlCd9To5KxIeph86ot7HAxXBIXP9CQOxKq8x
+u9FQcBCq6it2Pjm9lxryU/JQCMH4X7Y3rmfwgWTfQKc0ysqHq2X/U9UVP54rJ07d+LBgQ1YbVsd
+O1V3Hl2uzWFReKs1Zc+0aYVdOMDVo2hs48WPdW3U9/2JTqF0bqwuKzodiQQ9Wrhit29zEWhnqJe
WNbOwLs/MsjO1ZlW0zEXMLgxOORd6Nen0hkr+x5XGkP47TyRaBRZts5v2wUvIsYKoq9vZpggO6+v
VHxYKPapYWskJ9c0RpD8Q7uYq71ifgw7e3Ayhrsy6h41HJ54Y2POz3RNuHgsFvPS9F9lXshyJ6Ru
v5jR03dJxSM6GUd0/TcUprKgKCX8+zAmXWV2Lt4Tj0GJaR/u/YpmylkS9c3lUT8xI8KPjUiZxhz8
OQobMjya2MVW0nLi/fqGsUWHNPWnsl6XxpCX5svPl3PoBGs0tLuoPdkDkcvFpnP6aTnVWpRml/oO
g8GKwNn+7OQVfLeSQtE/DB2TREAhVTv7Iu/zi9DoDaF5uhC4U6JEzNk3Tpe8cSHrthdcX0rM3+Z8
hNrdp+QYwWfJRKjxhp4W5o/YDWR7+OBTcICgW4zblQVz0SZqk6vAJjg26O2JgNDGEwuTZyf2c26c
ZLLTWjDKkBTWVfVRdiPvfOa0oHgw1wsGp0lTAs1tF5cvd+c4mkegAkl+trNUyRHCOAZqfamHcNlU
SdGWR28IGnOmYwce3jjsuPn3nNlOceYY8FeieZg3Bls0lukB+JfJuuUpvz6oPDIf4Kiaa8cUgOIA
ER37Z+QKdq+ZuEu+ZTe12ONFgU/M6ZLb7WGQmWXIrENfFH/IgtRrj5HlheTmNSOVNvt0FU9vShyg
szcRkpDmEOYRK8IZhsw9zqUGz0q9eRz7LdR+uOeVqiysRwqkxuUZxq8VQH4NcyLPo4x077Qc8iva
jei9lA0cMd5gZYgosQfeV6Q86a5a+vYLPsG03WiEhXcQjMQ+dlBHp50sfjjg/zgjfkKlc5WW+b7J
cvHgZX6T3HCTPHzapcEgoQNMHT4okw7+7c8dM2idQrzXnd3k6GjtbHVNxzB52VjS1SneciMPbnVD
kCeZQhxmB7ZrnNgXaKNXDo/ySulU5vgXu0P/ze8c8q41Jx67D2nG/tFQh70vZEcAuF2X/SclAlvv
NY5HNUKuRk3OsE2R9FMp85BhvJsEKeSpDgaWhTAxNbElxkbdTRL4gsnnMFtHu87m6A10VN7hDHPh
8HMJf7FEnFb4XxkztOa6twYpdznHon5HReTp+4TKd7mLHe3qd0Ey4qhNqaGvZG75+rqsSQy+73Az
1u98qEXYa2H2tmRXsdWl8mte4zkgMOblkLy4y2LaZ86TsuBAsbMqK9FAwoK87cHzFQKs0rZPnuzX
gbCF1tuLdrTQiFaQVkBp/hpXHRTBEFVag1WwRwDzuk1hH2fZYbOku2Z2rNjeCcSJ43Sp2wYF1sYL
mwluPumPeu9rTvrPqw4ELczkryQewIEIiCCL4KFsBGNz6uEuSGv9QFytVm9pJkx2BI/1wuughM68
zZFGVieimvJPRWcEiefFGHbrDHsG5TjVVRuKW+ZPFUESBFm65wTQlGF7lwN7/FUjefboUnWZxJen
HnUKRxesjGDgLa6q5TaxC/1NZIYdgGCQ1Bq2IUWl+tx5ziCZBUy6vEnQX8wPoVIZydXJyDqrQ+zd
3kFw9ZorRhdKnSxC7zs0Z3MxPiw2Nc3JLul6TnoJrA8ATf1pgk+utgSi1fl1jMLJNNtk1YhA3bGS
5yAA+3yiZ7XqjwlSxi+B5eTtV9vgaEGO2pz6wbCZ2nSmBgCzTG0o4JWTfIk0YqqPUzS38ZNn4Pi/
Q32QRt8BWOb2ZIY01ldkn2c7d7GKhRl2ChRxcevCLW76hEJ+H2u/tx8M8ywCytcbe3JxUB+u64oJ
ym0MF0MdlmpwikcPnJ+NvviREijS1O+J8w6lI4EPKbq+pSlc+RCZbRP65HW3QIpwj+moelRL3Nfq
zm2hPIFProI/w0de2cNukS9vVQwsfWky6JFfKuxPDcQqNAFwdkChxkunHNWcOjh2YgVZMkLku8Fx
CFwIw3pjBaU2hvQP2rN4s1jNYD42XtkioahxSr+pkEfJe43JhDxVnWBvxhmaeiSPkESfNTRw+EAK
Nj4xjFZh+uwq6+MmustjKLe34TLEDlALFYvPUESJ9a0fXMtc6BlGXMMFM5HHwIN4uWcMXI39vswb
u3e24+R1zApLLHPb3TgwesEZu238pNxXcCos9ca19CCiG6shlh49SEmhO+4XLpvVfyC7rbSnX4gd
a/uODQuZAxhWELD0OtbBo6bufN3NR91UvvswIKPvH+tcquJpTj1Au0iAuN8tJU/oY1RGHD8/yCX/
z1ijL5imx+dmdf7o/3+gloZwaP731NK75258QSxd//P/ZVsSkmEMrcoTPmHTPx1I/rItCcW/VqNz
wg/If7FdPAn+TSy1MCeBsCQiYhgx35JwP/nDv6il1kpIXd1ZQ+xhCatZyao/eLv/4TPDyOVe/+f3
v/pvvCSArRQz6k8p4V2AgtvhGqX8K+0t9eKEbS8n2Ghlx6BLW46+KOKbX+7I3c9V+utVXq7dv64S
4Y/ispu4fKWXV+k4gRsiAhP8BdQ9rDka7ewpnYMb2aQRMV36znKb77+/5kp0+s/78vOaeLpik7ca
KQjCnl98szpUdd2lvbVDL+XtbSu27pNwjK+9fnmawaluOHCcPzhhvKR7/bzmGvbghxitIBx+dc2J
aHvTMODZKSt7FFGKc2hP44dzTXn4/bf7pzuKWgZnMCeULKK/8TVRLibANTuApulDU9sW2IBd3k6J
ZspVQ5Fy7Wk4mAoT899f+W/fketRTuDP4OOgQ9DMy/saLbnrgW8wnIT9aO8aOYiHqvE8e1fETvqn
VLm/rU/eHaSDcC7hQ8KmfvU9vb7tYGjIbr+ysLcqgyJWoX/6A0HwH6/ClQI7FBiDvDbwGQyElRLj
4f0IOHYT1mW6w1nyT3knr6/i4W3HebMOFbF1Qwb28s5BA3R7mVHqlkNt7iKqhgOkwfq/uAbXq0Cy
xLELx1w2nldXUYLuvi5hh4yMFWiZxfRATi4T2lbEx98vhX/4QqDhEjtgz8du8bWRMbTlwbOqGkzE
RP42StwGXb8O/nDw/cNVkMTg1cp9W9OGX30hhrLlGGJKhMgZWM+yR8oos/yJ//uPV4lsB76+4wpv
3XF/3QiJbW4KR2G8MFnoffsqRxE2hs3+v3bH2BjY61f9Mhs7hd+rDcJ4uWyrLsf2AZrAiZzKWRzj
wWrlH7aH9bX4dfNDTITT7ro54KKCu/Ar2QoPodNj1JI9Z/fzvrLn/oTvQfEpkeHa9heyvvv9F3tl
j4okAKtPvFhxoWLNgl69Pkiqph41I7F91uNEim+NvRuFharWsfOz9NVTIqsIl7hU7E3q9RdHltk1
oSV/StyBMf2SAouLjLc6IXE6AkVBBXxNau5lwNRV08JMCYZhwMONhodFHV9fqbxSDDA8RSm5k1ku
ncNUYN/0IVZlEr4d4hELCQvHpmdjy748O2U79zeAk9PyEZcqOdw1nKXVOWKApgjapsla0I4CQmxz
hgr31lxQqTM7mTBAAtroTmU+qTvGY5M+1BAlruEcIeybXfoAuj9VvHN5v6oTpXjgHLNkGGHQMlFd
p3m+M+zzYfTBslWKKK7VWSR2PcPBb32MymOvMcSSHxPR9rOCmlhlFztpZXE/ebB+L30BxxFV4MRA
PxgqvU3qFBV7atRibgWtBGRLxy0GejW8bTzMeq3xGor5YkHXhT+y7T27eY8wDAl1ZvdqH8FGHfe5
zLNLXpsu3xVJUbxTUYU9A6aZ/U3tjS5cpAWy2aYOqwpV+bi+uH4BSWJb6rizt8so1ujEMsUQoSnp
gDawiS1n705j8NgHnVQ7xxk6cuZ8XC2gXaWwVulzvTuGZmj7gw7HTcl5F8KDGvEEtGHGHPDipUGp
E9dhlMHwqEYG5wC89tIizKIWjBL2Tj8H94g562HTz+vfwtQu7PYW3/67tXRoQ2yq9oDwu7j/mg8t
A7OsSpGUe/acfE5FH92HrnI/W+kEP0nkRmvkGkUJb0RO9nTESholNzORaX7bKzV96hM1f18A8z+Q
ipx8HFvZPWX/k7rzWpLcSLLor8wPgAYdwCtEiqoskaW7XmBdCiqgNb5+D5qcXXbPDrnzuGa0NmOL
ykwkEBHufu+5KrqkoEinyMA2GtPAoWaHeJAtm6wjcs3Er81OnOzWxQitK45yA+q2fs9HBhQHYo3U
ddfb7SJ9YKWiCfUs6y7iNomRYQqbWzKquLk9kSf0y5eKVsuokwiPPVm9bpnuPnWghqw9tgLcMSUD
PNWfs8jdjzVCfE/VawqdiP0Cqd88pnmAzqrYK3kmXvs4rV8UCHHPk1HPsrh1gKg41dlVo269AsxZ
UUr1QIr2KSAjzU+Bpd7xlRESaliIbMOcw9HkgVJ0n4Di1FNYKN3I5AVcQMYEoh/lvhU0u3f4SwZG
Vb3TlGRhWI2GVbYrHX+KLXGDYsY0fki/FM+EELee4oSx+dXYAhuIvuXO2t4w9pvwuJux/bHqsn6o
+9kCE7n2s+o57jQrZB82I1jgwVLCkm7RmQAkiJ5RK1LTi2gs30N0aSTd8ai+qSodsVnda3At9SQu
QalpCe0dvKioe2jMPeSoWa3jbAz5NUJiE+VrYRrNTsqyya9QBJrfFJrqkaf1dL8uXWWbzSstlsMw
UvrM9geQSEaQlIl1RUtD+xQpA6VgMEV0MRF5JX03Ecuys5gU4AN2QbtR5bZ2F181GcA/sAorwi8t
0sS00yvGhEqqp65nlyVjtB4gTod1m4hPkbNqhZAm3CZ0YT4jh1ccEAEFGsoGfIjSf03m7KT+wlJD
YDgY7/EiscR4Gse2WS7gH2Ik1ye4J4yg2vhjcZ1mQlnSquaVVdfJW8WGtnhl7yQYzK3Z+oQ0UzxB
aCKlo6VL9W2BffOab6QYvKvGt63HIfZRXFuav8QF3d06ied74u+0yaNHJ4/q2lXa3lkyThgq7c2S
wTUcHm8RwvwmJ2N5m5amunOSPGOsqkYowKppFiN6hNVK/aYbpRka9FkfsN6k+qlS3GX06yR3I48r
rL7TaW+acIhRPnuSp2LyothiZm2nnf1FmSYtv2zHRh4ic0nGjXsimqM1DsZhlIw3vLFImmfZIVv2
hJiK2V9qs/pEeKVcrvAUtiwJV/tmrWJ9Kdp8dkGlMAD1cqA2uT/E6VSxfiAnA2eRm8nRqUdzz70s
TKRqzfydBlYHvwriV+dZyzB2l4OhLndOmTtfbkkbhAWZswCZrumqBPEo6zc8A9aHkuVK5xmmYp8Z
dyPbY6qPAY8sAaZuIztRqBt6RzxyNSa3rrYN06JZrC0yiwrH+oSQD7VQB5HfdFI35dkYhilUABa0
YRVpOQFdQLW8CJfSuE9bGdc0gqqhuKw1M7/JRya9+96wKwdHuRxkGCVt86UlzLoDy0TIJXqRQiVH
TKDfqrR+z9jkpmvJUPa9n8f6NlNadK+iJoCEIXHbfieaCI3fNGTKwzSvy8ucDD3usEjn1i/02vjY
CBTLUaqb7CKLCtqZCOfREi548lu/NFQGFdrQs17m8WoiUu+T7JbWEfiUIhu0s7rWSe3BjVAammI6
ETZcifoOqQUzaV1NLNOPyll+uQ3yfhyElYk6zVFoAw9QmHY6pd9Z70fmr3rk4vEAWY1AzDaT+tlJ
Z2hbDLiK2SMqLn2SVannvisqAZRmMZYvEw2bFQzlgBDcLJF6HxRbMk+tVwsQl92qRLMxLMmby476
5c6h2YdYvrXFhQb6iKlispQ3Wp/3pQcARJ5dY7BsnGvSIEYXGRNau1XNIh8c2nhZDC5t0gW95Xlm
iwNl2A/qVSsgW3pNHnWPrDm54bG9k9s7IUPyVTHan42qT3tZt92nbaxAO+SCl2KPvnJArydXgUq4
B4Ui3GTGWd/SgGMEPcFGM4v1ZVAFCIvFHLq7CIv6jdmgAAxXBEGvrBbyuKwj+9TGrFF4xrT2FZ2V
OgDYNhkd0fA3n2290t+xwYDxkCYm+DrX9Sdmdqio1zYFMI+8Cu1IaiSfJgf5G44B6ptp5NBYaGLT
/zZ0bodgY968aZ2p3dZp33xywjPJB4+t/lGJGgnfOeIkg6a2a8PecaI1QGu8giNfTeMMhEl5UCBA
aUcXZMJpaGEW0iVMxre1cBj+DJDK2GmMJT9GTU/86Sx6jn+5Y2Ze37vEXcgG02yJepTJoB7ld5SZ
wPPsrDbvFTnbwCSitVpD9A0blMdWFlIp8NaWAdqhQiKL1nHc2JObHbs2UTUolHQ5PGfOuF8BkTu3
UrDC+Zyy7Dpcoak8ZJrFm8yBn70Vulb03kw06i1oyBUhDcArB/fLtMlzsgxqmm4spRqsU9c99jhv
rlpTLg3TtiaSoVl0WvMwrJHe+RmqoOEA/SMBQG0v3eLhlwCEEqF2NNhDFZlwnK0J7TGZgxL9mDiJ
6sWQvUAoV527hqaJ6CZsB2AunlVWSUyKdMuMup4B4/kz6LUnol3RrkNiipqNqqUDrfIqer6xtxql
9a13evWmXyt3kwej+/WWoeUB4Oorb6paN6aHZ6N4HNrCPUu6t4jcGq3sAtXWx1tRxEyaADpwjBvL
vNq1AETasI1S5LDYHxm6qfkKgBIpca1Qd+YaXi93rK4ck3D1ABdr+96A42fN0BswSJ21MJrIJrHq
7O4uUjOHs/FHI8Zh9Uf61R9VCpfRR2Vu0WN3OEaFnT2BCLKFMlYe8/5c25m9MajoWDucTgYYzGWX
N4244zyHtScCE/E4UiMQNuF0xtGsCiT3OmNXlGZrXr63uFNOiqUSv5lZAqCaZVfJpz3N5c1Ytd2L
itrhkatWfDZp3eh+nEUruVsiqd9WmEd3sYuucjPucA5OGXG/QgnUK/QBbQfPBVTlNTUQ0DzXrsok
mBAJjjgrZtLjdHMuuiAyeghBmdqVjyO2ngdV0H1D6d2IJ1wJ8mOOdBKdhypuEIM4LMK5gYzxGGMt
Y9mUE58jZW26Qs+tWp6Z5OK+bhJETSjGUUnRopeYX9KofAV6Mq2BHOaGkUxr/VCvS/eNqRjRSa5E
EedV2TA/8nwxaWEQPX8lcuTom7tr99025OT4BjUcS2w+ynQHLS47Ga0oWClziEcwbLIFl98E4Wda
s+EbaqL2RSRtjrBo1ZePeFZrxoqlo12VGEUuFUNfHqysnjYdX65Xl32vZDCTx9j5cPKmuDDMdUXq
ZOrD64D4DqtCFEcoG3J5EyMcezDderpJbHuwfU1kzW0S92xwhq4YnKupRg+JaRVfbgz73Fdw4USe
1Vbzc1Ih7YEQupqTh9U0Gbx67Ix3zJQt1Qg0M9UTqh5/TxHO3SiVHD/ahEOA1w8lB1r4XXxhIO2t
sOjTgrPb1E4PSzmIB2RdPJkFcLzNTlXcz9ogk4sOjxlSj3gyKV1cpyfEEpu/HixaUbbIHZfynJlq
EYUCk0Tsz/E0MXOZKvdYQs9/y52FKZVj21gtAIXAVM2JFFg8ra4wI6JmLRc/UUT5bqG91nzdbh1O
THavzj50L84hVtcu3yNRQY5TnNh9MZi4dGyc62KGjDkFTrpcx0EIxhrfxiQ4RGRpul7aDupPD66Y
8z7JSMVZI7WWqp0kzAurbns1ENFSvVhySpbLrIbPiwSYwWqYj0RUeu2IasGz656glBop+SMyUvuM
TmmRfI6OSJOqNZRvtZg6yIPAiXBF5vjwGjnXCBjV4ibBsPlt7dziUWDJIA6ymNOvqG3aOiSduH83
+j7+HLAJ4PErAXiShQmQy8Nc23wtXNLNXGGLiv3LZstsdfN+0ihriKCsYnx7BtRYRyzjq7Dx4wyq
KUHrEWHvIDJ1Ew1lbG/rrDpulO7soRNxEEH3OTFXo3fBrJeKTVmadWHzwrZ10ddajXEUbxPbQ2px
RsCZQuOi7SuzDm02d6IM7QJJqawqgFkIdyCnAiybRdAu3XhPtxNHRaMpm8lp1ijijKbuKg+mDVNj
i5shP4CwhdUlZsTqT7kSx12w2oUq/XjKmZVWGMk/BRXOWRXp/KkodYbcwZoZOUoG2WBwmaczS4U7
A302LRpIV6ONTMBq1+w1gvf33cxwinmmPWAj7XQk8gE4Rdfw47oYZVgZSQMUigqGtyV6WQQ4cuMF
WoPbGVeEjkWPJn6A0njotSay9UcR9+oaTMPotoTZI45KnIe1J8LmTA8iMQI3K/ssFPzps2hW9Zjk
CXmmito2byuqKNBputrFJ1QWbIhOIRtYQjLtD2o11XMwJzAwfVQLNDhrhKMz7p/aTkPgc0rvlYSP
8DSKOXu39UxKNmAghUhKM7SeaVLyqzuS3eG5eJyYRy7Nk6I2MOp0gNFP6rya9xnCEMvvATm0njpH
6fOcJ0DgC7VaTmPWzl+6q+gfjLfZ6PRFUgOZzoxzoe4o9fFOZqSBzMIa8IZpE9JJxtuDiwQjn257
I7ntFSRNWLSS9lYuxGt58TC4yR4zmvmCQMvKQ3UWAJVkRc8YVH7SbgGVS2KGLAMu+2w6yPIYC2k3
L1o2OOrJXUsrxWNcLKyAHTOscBEa35Snt7K0221/XVk7TF1N1R1dk4mlRaIqNKgJ8YWdNm3a2AZ4
xUcHTXIytgMShx8qxgHZ68KWPUkMDEvsfOFOThK/qgwQfE2WOBdTPbntA+KbobrOSqNyAgto75ay
pMRdfxGtCPsf2gSJdEk7b86KYM03MTJRJuZwLmd3jS7rWST9qcUO2qaoE0qnu6Ft1Kkj9u2ehjNq
UNPIblHTr93ZwPw2vTqdbcvruJ76MdpNemSIvZnYLkqNgcsXDuQi09jkoe05zZR5THIq7H9mw54t
S4IH6q531L0me+HuBmFolJf94rrMpPoomdkmFbNWm+IER3iEGQpXJZrHYLQbQVHTI1geUz9O4L1h
tMZ9NQuOnFRtH/PA/6o7xk4tl0xNJvSwjrnWkjLaQOHrWTkqll2zbiWIKqX9mehqe2WMk8Wy1pTl
GmrDBMow0TMTb8pQcXBESsxFKCb0Jr6VohbkaCuZ+EPwbQglVv0Ro531yHKYkQwLMhKx9b7PhwTf
Xluzlmpc+twqPiC+pILu51LSLOytqvjUx8gxWqSBhS0utVK48hLdd8ZVI0OEAVLWcSHeU9FpBkrg
MdV07u10bk74q5rpARKxZQ900xgE3A44TwQ9M4DDkV9pGuAbUGuZMqCQV8wyvWff6vIn4i5s3c8T
GJEEOlqQshaygqt9ZDROc5m3lpXeQZBbNI9AIaxaGHoi5xLx3opIXSLmKkhJjRgGBGWpVjrCdd2s
bCMYOM4hQmqaXkP1XdmKccyZtcA1Lui9vmC4ju6Y+VSGHs6d4cp0H8Mqyecj1t9ZW8N+tGFJ71Ny
PZUx9roUrccaohYfIprKFEwQ1w34hCqWzglACmDHzeRwQueIT9EbFauBWhzzJHRraIuCsfTvM6v/
SFrwb2lTP+kGbsZPTHft5z+uvtfdP3ZD+fG9BwX1/0FGYDOn+PcygqvvsocY9vkDmXX8IClj+/u/
6wg2nBRjbAPVB0c1zXQYXv0uI+BPgAsh7tIxLIKw2rQHf6SfGPZvRJIwohXM3Tn1usyA/tAQGNZv
8KyYkWhMIhH/Ek/8i2TgryQEvNRP0yZ+PvMew8BBC7eMydmvSerYEQqF02VPZHDqpY4IdUiWA89K
abMSQgJIl++9Ydxq8vtKaNXwOFT7Xif1cUnO6pDtjaymC30q+jzsuvsJiRKg1FZ9gqx1MEibTQst
jBsSszMZROvB0c4rij4b4Gl9ZaeZv730VD/o877HbTQiFH1Hhk18prYc4kd7PqtyL1pwaAGDMZSA
+GPpl1O4Vfg3IvrxVXVY0YDa9d6OYlpp7UXFbwmiwO30yCAjQC6K3waBT/spiyxordxTO/KA0XBh
y65uOQmxZLX3I5FBef21TpuF+GWBKa4VzZsWweVVl6NiSI8unDfFKKGMqxzgPAxp1P8vTv4mCFtG
Z+gL7EacO+k/YktmuZncsF0MH08bbcNTZd3jXdon4/fZqJ4QqIZzNO0s6kVMiNWhiJ44re60Ot6h
+LuMgWaghN9ps3ZUqpGL2O8mjVC82Ah7QoxzUR8mZK3a/EWhvIcIXdMLT3FQHUc6uGb1bYgvExTO
Fg0kNW/9pb0u0sY33DiMot6foncGODg8gVsepPqpre/O+qC43xE3+n1rIP0e6G+9WStjnji9daPk
YXCSMBcHq41Daqm92i3+LF7g2x5B6/vbXEDh+D5Y/VUEQlAyH62SMKG83s5PJYfDNYeAOdzMtK9T
3E2MdXa5ofmAR3E8Nn5tw3Wux1DM9TU9P859gUbgoSonDMYdCzZMX7z2SfOdKbmvZNw6qemrl9OY
XKSkvmcrhc1A1tSSXtZEva3V/WYXzT6wRPtQ3P1SIIntj7MDT7N9VefNoSn9EsInPgMfdwrfLyJd
EJG2JcOSjcumJ1Tyo4BNHEnQUSo1mOEPYJM72cV4KWIAMZFJzFS6X52burdwwrDeMizRJWDQp3H8
VlOmF/JKknkzbJMunoTtFWPrVRsGv2IoUZTf8kXjMnGnGscsfRfzFNbtEowGpnSeNqfm4NuswUjx
s6L3XiCxW6ay44gMzBnlN4f8wp1497GPczxI+zkojXfiitFpTqAPygXVeww5c9k1M7nh04zHQ/cl
/GWSHxT1hKG0Jq8YC+afVsL/RT4ktuHx/4yz/1hgCBTV0XSr7LW/DOcN4E6IaVISjuVXOgWiKx7z
ie8yKsDLBqt+GxuG5ypasLbOyWyy4yKKcLPYk+CyU6JpX8loN9v1bjS03RjbXmzeFlGyI/SMfyZ8
PFUlwRQS7mnQc3DJCDTeVxo+CCzYJhgktdrRYEI56Xr6eIlffm12lQCIoCf+Qo/fnOhVG68LDGgD
C6v65CpVqPM02yNHeodnnDyL9WSbH0mWAiFSLu3usimqQHbHLPnOYaDbiDH5XpkeYBsFnBQJMcU8
Zd90yV3RLz6Zx399UbWfx+T/elF/kdYMxMfkFbAYfPOPap/fmlUWJPCD1xnWSPm61EAk1BdbcFH2
2tJixy3+5nv9hfz6+1uge2k7KAd0cFW/SDtICFCciTw/L9dEaNjEjdPlm4O4u0WBk9lvCFiKDiCs
CCFuq45v6XemfSyVl0Yc5yjMqxuWClV/UtMTT72yHOEBcdKR5NQzm1PtQ43YWxn+Jo36Z3HFj3e9
CUW4F7d37uibNutPqDiNOybVXNqNrcuIRHI+w2ggCGtY/+b6/Czy+ucLGWhrdC6P9iuUb4gHORDa
Mng8ZTqUCYlXwXfmfeqASf+71xL/8rGQUgCx5Byh2iYSCvPnjzU56oxthP5Ro5wcqMQi0pDRToe4
qA5YroLSxIjn4v7PjJepluy/xl6zjnkVWgWJ8NMVuGQqiLUEMpU9Op2Ka1bucJB5iyye1ZjpFPt8
olAZqgWOlOo+i4tgMp4SHt4p7T+UtgxZ/+neNUccAL66reZDjfUQn8+7Buyjt5bblXaVM13RKr+Y
b0z13GCON/TWi5czRlFPaFbg2l801PzWcLdWAupihPCEbYxLjTvT9V3U4WNhHCt1Ps2y9zD4eBOO
WCqbgx4/Af9njW2OdUvtnigHxL7Z+lUotzSvL9pkjyXV565gxjRjf77mhKxX2J/pgaU4TFM2RKdp
SV5/UPFjI/a2+oMoz5WxcTHq3ZQCWMBG3HIZxLcxbndT/axYT9s2LNp8by3PiWnTdF6YIq8HF7z0
aN7XglIfTtWiXk0zo+3lQ1NPudMENrL8RHlAH+438mNBmqIWoZ1ZF4wKvdz9crQPwSUAcKNg+5zK
7wPIqkTcCO2O1IyxPwzqMe/vRnYOm2F8ozzH+RiozY8doKie+8ENGroGqpYGg1L7nX6aaOVkOd2i
zisqtCLO4NEz26/GEtgJhiOeVpNDW+8wZ5uDDlgGDQZPsRGEd6eGvlpru16Pp7xZjSOjlQdH9vsk
Zs4nUwuQDtBsbIgzwacd5O6sOqDO8428hhlB338YuKXe9YbnXkKr1MKKAs5ND0m7j8mGyiJtL5b3
LGmCjAOPwXNS6az37H1D61vxScYumsUkNDmb8XKAaEK3NY/ZCBOjfcrFysgde96+NPZdQs+bgXdk
P+HfC8ehOQj7tsfj5qzisG2pxkSOCTFQNQcZpWwPqlL6lL60x6+t9CMamK/lYURolkZgJ7ceE4Ud
FZsD8Ey3+GdDfDBmk3LN8UeIL8yL8PfBH3CPdDK9CSFabmVesqIzwFhTdnerbt1L4xHzwRXVI417
+wIzSBQ/OslGCTEobg0fm3zmyCAn6qIgXI1P4ii3SYQ7ejg3w/s0G5y+Jn+kOWSqF+PCkQBRGBas
yekuOjfiDJPh+v4aJpvziE2+lH5XIsGU9XTUAO3o9VelEu9xV2MgzIxg4tmKKIlxynl5jqwpftkS
bRY1CySNZvQTx8S95fg3OZ80+Ogqcq5zfbGyRWpP4DQGSwus9WBw4qKPGayFy0YNJSF9HmbG9upR
cfh2puQ+p/WwjrGvkW/U6jeRCoqpbg9D944Af9+ZLxMg/QQlDwT2iySK77cj5ZShhXTLsOgIQEzG
XVK/l91znUM746y55DeE7+5AhEO3f8TcE6yd6ttNHHK+M7qDEl11bhg7T6Ngp2whM8dfTJv3i0Xz
JBU+ni3HoX9Y7hYOpPQsvApzqVHAN5oFt+otvcqA9hBTKZKvShRRz0K/guLtdeNzpNlkznNfajgw
TEZi9A9KB7qM/lKpF50S1njNl3EIErJdy9FDLrIz9FvtAB82gBKmJ0+NklzEHWtslT+5E62hSKIH
sZjrQ+rR5I0QcWg3pG2X674pCjqvfciIzxsHM8DFFSiScl8uHiqemwYfb2zPgFoK+mhHo+XcAt2E
VKKgI1e2XaC5NEe+LW+enobsUSu/Ss5KClwsyyYuQjWPEF38NHvqhBquFZOgezl/oH6GYwXLoah5
6TtFsfc4SC8SJkFWVPtq0p6V7q7J12Okc+bF32y3pm+nh3SdAo2udUxHVC/RARhz6JT3bA34UTzZ
ywd1ukwwgK3yODqXEB60qfzxVnooVZpym08QLKlX4nihZ807rVqOVUQ6Wu/TZPmOxmOrtgFNKo9m
0zLXUBh1rwGjzI20Iz8AfHHpD+xDOZWt08oQaYini2druS/MEvSH9ElwucicD7zh25I3RNolG/ue
bokHK99rfPHmYFFxD5Np+bl1BeH5Muofc/UwkNM+tvt8BF3xbaKrmvenBuRXjU7RMm8Uaz/TTZrO
rRKk4yFW93V0YfYnY75natJEB8mpwNFOokUxR7YYYtND16hBp3x280tE7cXZx7XABOU6a8ElGQRe
Zu+n5nUtn+rtdQp5jRb1lbG3N1rNK0JKH3eunz2RngbDhsGz0Hfd/NAKUo4XCgluWleFBZLptKNV
f5hJK1qCacJkV8foXsS1Qv3dEzoIQI2RSfXqpAekIAEQo8t+ykK57kxqWJpJ6vygVccKKln+bRSv
mi4ftdb2Te2rgB+0rPgqSfrdxgsz9+m6Q6vgrYQ0rokerK/z2DK63oHOiyiIkvRoIAJRotBxCAtq
g8gsAnycaIRYwHNWIlq07hklXkA0q2+jIp7pVOvcqjNpeiula20Dfwpm9HuuzjPa4oOO0BqOcZBo
F7ADUYzuix7Jj/a4uiY+ciuk+8/Dku/zliwtB/CSqzw3LPVThUWZ8iqp7+futMWICHf0ZFSfNHnf
sSv3ysS4OsHw+EJxf2049Emax2ibcCzXnVEcFXPydeaXS5d/odsie6CmYDuWbkhXgi/mGxNBr3fd
sEx58AgU7NXyysW4GM0sxPkQWBHl/MNk9MR+WbQXhrBDjkbYzq7GRQ1LifyZ0XMW6iOm7hqwN5uZ
btXE+6HMHtKKPmC1bXL5xdryWPcTAooozGYlBHeqlHqA/tyfYRJwfdSVWARu9oyRxszVNfiEVjSy
uZdXOhJ6wlVCyRaD5QwNLvt5LRnhF0GpHpIiu2CwSdDOQi4pMgLJSa4CcsbmSygJfCdOv/6ChhEB
87XCs5zQV+mjr2Yugk6XhwTruSVuZ4By2zTAyD3sgZ5t+OAFNw5JIGj55Lq1xzNGwxYvWrGeDCp+
Jco+RxVtJGa3vKj3rVEfkPvuCtW5Rj5/agwa9en8aNQqkdcHbSlAVIxBDXvIVusr9EtBFaFxjaog
H8jYKvyhy0IbYScqwlEhITSbryWTYmfjR/U3Rc7xo2hDkjjR/pbfmZzgVI+PeptHHgKcIB85SAwf
SN1oxcuLYdSOsR3TYAfTiStxbm7XJQ1Rpe8yez26HEQTl4I+DvEUf4A62o0s++CSaLq8dvO801Hg
5HyPlbSCCLXqUmjIJzh9co0cq/BJoGQx7smPY6BFGInHrHFn2t8K537oUZ5h1XHKF+5mM/K1Rd2j
/PCyPglyxUb1mwQyeu00TiZKcTAXSuWKsVj11OrrrjT4vqvHtXykKNAJGFJXa2fKlTVs16ICl2Jf
kga2Ki8xvKXB1C6b7CV2XgrgpMo07qflCstsCmFF3ihTez0Z3XGF05SiPaIJZ5nyYuToRKry3Y96
+D/qQdMC5L9fm8k/NaD/b23q/0f2NgrZPzUOtgyHn5O5SW/oq3/c/RKf8ONf/dPlZv2m03vGa6Ib
iIc1i8ryD5ebLX6jaW1bNrUy2mRsbv/dn8bHxl8lWUGom1Afl9Z/96c18ZuDXw4zsaDfjbfgP4pP
+FG4/k/3yLJsjb40IkiDVvlmoPzFDFGmI7JIhp/oFuFQ1etA/64rGHPogsMPPApJiaMKKI/i3lEH
4IEAvmqDxGIpVypbk6OISNvGSxCEgdaDaGjL5G2poAVCT3d9YroutYFIYdKQ3JtY14juwET+N96R
nw1tm/dlw2ts3gr8VzDFf2k7gNHWUrLRCh6viHbbMpC9GKW3FN/oQZqx8Aak596fvuv/pfO2Ndb+
fOlob9B70FDdbQ0B+9d07thSFLxKJd1eVDQBs6UvXZTErgJQ/+sX2poLf/VC24f/U09lcNk7nEiS
32bKV/yIVAmF+/Cfvwafhvbhdnf9i4O2HwwmpX0ah0qNe6CduilQeuQXf/0qvzhhtu8JlxLmns0K
YwMX/uWjUAOr1QqPIWgdiudYysuqcJ8j9LDu0L4wg35sOy0UoJR22aqdC2f+Gy/Oz42cP96A5Zpb
FDdhxr921ewKo3SdpUrg5jClqglEUo8IMsepHIzT9Mfw7t9aSH+NcP/9A2P2p0HFRAaf1s/fXWqt
RreWURQkAA84RqRvCQB2SlHgGpEUN6XLkbu1zLM1ZF9Mmu//+oLD2PjXm+eHj1bjEdcQC//iqjLK
WTFXM0pD4vguaqu5BquoU0xlX/FQr+fcts4/ws0KTBQAC+QbQ/cvI5WnWu/ZxAqYkfmCYL7CA7sz
ktW8HUznukmtM3qik6PY1yScf6mdeV2mDkqfBbbrMrFrVgMzIS23ItibXXKbaxwgyUD4AEWT+q3K
Lxj6z6vBzIfZ/L2lNa95ZD90jnkmWfPsqLyyKeLHzJi2flr2JmpaQ82Koml7Nbh6VPW8DcdF2RqX
4mFCoIBAUjubQ/wW4UD1yLD9tqnjvXH7I4Rn24Bo7kNblyh0E6c92B11RJLxUrIrEcstOvDHRV3P
ZouoAZU7xK2xOKHlO2cdZvwfn4wh/RXTFEA5gDNR1yh5WEKNu1AFloY0715yOiMGIa3zClqooNid
nADfPmAeC+yHQdT0atnfFNGVz707RajEQItUGldOKZjmABY1+EQd3PGIXL2yKd5sKa7n0bm2sr46
5LCrrmQ+uLvFch7syJ491vD1CoQ+OcUJfSbLiNNdmZZjwM5zrcGm5URPu35WCLdbhXGu8+ItX4wn
COx64IruJaLeDQvBWyBPZ3ncvlfORqesR+OEtCO5GYA/yYy46KGm/46KQA3QbSqhmUD/g5kFnXC7
yD8u42wy4AHa7AQJBFmkQUzf0fE4wQLbbVdqpbtfEtWlFhfXbiLdvdUuy75ZUGAgmX1DNZDR1Orr
nYrpH1n+pId4ytYduor1AO7qjMvDuqwcboV5pa09cRmweMErzHmlDAn6FfLBTU5u4GfL0XJGmxY0
KtnimkZ+OVP9oifi+OO9y1iUAE3EsSxWeKnz+n0a9S8bMTNE93qXZDyu6sqHHJvky17idZfHE+rQ
Dgg/5dL4OaRjHzrZ0lDOyXNhp9UeeZ8epoB1w9xN150bdS9okdTAyuycTqg7exImXqB1XCc3SeOd
gWlsX3Y8gliwXlaLG0Cx0i8lNst9tbQv/SxyqipwVJMia18UfJlli2Gic9OahpF2drWaGenIO1My
dF1KVJ62h0Yd+cETTjOfBAtk6zzuENNbGifM3UbFpN5PIn704DochPMva+Qhk2vxlsI4SibtSge2
QyTwQzEMGZaELr9qDG54wGsuZiadmnIyz2s0uthJZifAb35dltoUlhJsc1+619pinPEPYxOw4zfD
5cIsFU1lGbWba/BkwqNUFK7UItJn0SkkAU18YdrKx2SwpTxkqb2QK5mgZcqj1LfG7REV6zvjKtuf
HedBXdc8iArlQdW5u7ffgWv81XfyDThf6eE6fugSTQm3xbfvRR40XfuSFfr5v9g7sx25rWzbfhEN
kpvtK8lg9JGRfWS+EJkpiX3f8+vvoOy613Id2KeA+3KAA7gKsqVUBCPIvddea84xcXjx0Ko8HMV6
48sBIGGFAOuikzg3qqNOnJSEZJocn81iNtMBUfx0oFNjEWQhkbUZyh39ai26iA7hN0wPvk6z5avR
W96kDPLqLC+8pzGzeESr7FPvUPzpeYQWK15CX6rrnljYMv/K1+hUzCSuXfHEw3G+wY75HER/a/Lm
lpXrZ6+hajHp1DiRyX1CUxMHsxX9gN65+D+fU6kyn/JMXgjltmJ6/gjQmrIpAUUOPBXhyrUduEms
QXqa5pSbS7IPdppVvoXI7GHQkoxGXkAqnRzgXSCW5Ls88tGqk5CYO/NTgazeZ2kuHLbM4KMlPoMG
Pk9oYK9LI3PPkzBL8h9STApb0ZLdrOrmiPWC7xK1+HS1BItgMirppgGHsNeKEDdNw62NIQCVPF8K
I4W4sbyskT7mKYyuwsppXLN+73qVBR+S0s2ICxwD5AQpJy1oK18JF/WBKNpgvaHn5jgQD7yxRQpJ
GX+XXDppBNM7VXppBzt8QmDU48yQZ97EPLDS54LhCEL6ZerBlqZVSqRxnLSvQJCjuxRKFwM2/QNP
bepp5C15o91anhoJ+TZpsMhbVNY+isrqTZGYP1lFMJ+lTLN0T06izzaU0odYpvtWp9hX42T9/hIw
Rk5QLRJiEEXdDGOtfcN6W+5iRZDOFfKw4J/iCQ+Zr0yzinZcAU1s1oN8Y9T6OU1sz+viVOEpOwg2
bGvi762G5vZzW6RuvZ/HRl2x5owl5HVfTIM1DZBiA53jRSzch4XJYwB9whXLwAXlenPUUEG5bTve
6UMXv5cFK/jPNSKNjYvcVsUj3e/PMKPZVoXMk2ASxz5L/LqnZE+Qt9D7Gqhn1/V4Wno6dGX8o6/U
ayX6c1OaX1qUvcFtPqarG2BZqBLaicN6WdDVTgZZJZ+MB05liQN+TpQzgH/6oHGKODnN5+NUy+S+
T3D7qsBqvFI2A4eHbq+mAwLOIffVDFsMhsbpqqK/d9uxnQ4FYj6XivKGyJnLVOWWF+V5zMiPf+9j
m3C96JNITZ6wJv5RhfxppV4f2rXA+FkuFEpzm430s074NK24FRvdGkr37yu1X+eZa2FqqwwzhYGq
ECmTudZxfyryaYrDuJ4WGgQWaxWuhyemYWzbFGpj3CC1iNEiA0uJ/+F1/+3kZKCaQjzwk55jmD/l
BX963bIyK6ONLckjoUnaAKGkelCM/WKGP1B6UzLQaPv7KzX/7VJ5SVNZuSOqwrWKv9TEag9DHMuM
5IHUXgUBqbbHQL/ciwjpTNsub71l7msyQ9wcUipaxcta56gLK00OGcJF+k9lubAZrJu5PLI3rwak
hl1qFunnFLHGAzm8DYUFgHPw2sRs9iXyiLpqbqJiC+4XCu5E3KNnRBrcphUDRNpZ636kRnG2GTr6
mBo1zVoHSQtbWk512MrcNrHK6tVm3JzRIHeUE1TTP4sNLAW2u6jWk9Xy3UksnGA/JdC7LH4Yiy9Y
mXjU0e/CGW6fSlula96OSeHZIZvFErC//L5kcxgAWclOPzPCmaaIjrbdkjCgjhVPPKndOB5Zrgig
ltaKA2E4F90bY8pESbkXcX0j/LSjhdoGB7wLy/vff33Gr4o27lTAKqYmr0gcrLcoi3+9U/HTtD1p
CHQQzeEuInSx6yIMHMN9kGamA8E0o3iNZUemP0oBSy6J9KKY9S3Roq2ZFpjw4EVu12+Mrz5xUYBv
ir6GN7k8MpFGmc9J343adh908pcOxwVngvSKfO9Rr5ojc5gKiY1+iKTwWWn7bwnNTjCO4FVZB4cs
+FGRpe1GeXwwwpq6PgOtrUtdesDgNtGWZKcXprEf18Merkh2BhYp2BMXQVC8mwgiTFCfL37bpXcw
SfHeNMDuUAMJjhmZzRo+EnI6WtgU4D3C1CL3ZdNL6uHnx/y/Lbd/DCv925bb+YO0iu6jiD9+1YPy
Q3903LTf0FsK1WYtI/HLtEzu3z86bvTOZINuFXioVYwJQer/dtxU8zfYI4RAADe14ZzQVvuXIhQd
KQ26tbME14ffV9X/RBH6l2aOySmcF7FY7lnQWQHXBsWf1lvV6Oxy6ON3gjiBp5kTEnEyIv5hUf9L
a+r3FwGmg/wVLBB9xF9fRAMvwRQpfB+tNNoVc4eEKpakg1yNxj80wf7Ly4HmCoAIxo34KX/90+WE
+gJObbbflDlDhaDgAXzoZo6/3t8vOv/+Mkh7hY57kG2Ib+4vbcp+1DGGlPptlGuFPCI5758mPZO1
f/jc1qXrT502PjdeBtaordF91dmjfv3c1NiKLasWtwIyIervisn6oiQ+Cc4MkHpV8SJRamdzrK2D
IMbrHy7yL/viz1fXhSoTJrDeiH/F7KTchSB65ZvIk8ATuFFjh5BEWCy6FDhGioimmo3kMktx/Q+q
rf/quulOa0Rw8NjwzPx63YBNJLVRlluthl3yPOXaSGQQWc46sX+wcXadgGmP3zgwCXXS1c7EYlmN
1T/cS/9+19LC1SEMqdy5qvhrXWDMcZUtlXrrE3wvqAye6kqCDZviZPj7u+nfXwiynC4UUoO5oUig
/PVyR0mKZjMSN3aF2g96HV5XOpMBMYXh/u9fCbXlX28pegAk8dL4NE1ClM2/yvgMDrdyHV2WWYSE
12kxE60gINyWoVuVP8aEmBGshPNKc1XA4gfTDucOeR77PLpHA5VfYgy4m9qO2AqvKIPkMzCDit58
Y4iPfMSS5IRK1xTuQnpXgOhpQnU2iBrFEvIVAsXIzkWkJMlhZhxFXchYpzmuV06zrPb2EcPzFzo+
bYI1DB6fqVYiVEcQ0MUsUAvpnRcrKnsrMURoj2hZaDTpS3+KobBOfq6nVuyPdV99WIA9tHMr2UFB
U06KXvE5LaabiUkud2oS2rWjJQl01JRTzl1VG2z6WjNSUy2GTYkvYYZ6NIYCTAQT3q7aVPOqo845
g9ouJ6bym6KbeDEzmVzOfaCpzRNJQTIsj6qRMur5XDJ3UEzbfRVUETQdySgnt250Btj6Usa7MAw1
lEN9ME+bQZ/m4cnExSyOC3BZRoxpPLyv4I9vRDvpHGobQgFlBzCaEXwojSWHFFlG8IAXX+ouQ28Q
DzVNjWVELpYViQ92K0toqw51p4pIftRIuwH0ZLDZSPdlb7RIOJVgoq1H59dsMANdA442zWoBJZDR
pnYSQddR/M8V4iGcx9VYtBLlpy41zVtFwi0Vq7polZXv5FHP24dEbhSG9BlZLoHxiI+07EBdNpgp
XZzSKenDudKktewrWjKAxub4HFWcXRwhhSVT7hxWaWfRMwhrEtDxEMmBQiwFCs4U9beiR1PjoVoo
M6FxPIDt8RoM9CQ0tOVmX+FWq8tQC/ZDhTyChEyQa91TRvwd0x4h580PumaM+BM0lQyChol5QnAa
BFDs+aqrcWIQCyAq0SRbI5n1Ef1NjkiseMb9lgBx1iFFkGtc1pUgNErwUmi2sM1jj6bVBB+kq+X8
EtkEEB6HgQy+bSvi5sc4l+OC26KxznZkhNW+VHLrVTRDWKEjMrLvSVaq4Y9qanrt0s4ZaMcGtLx5
p4aDdNdZWRxsJ1a96GW2IhWZs4U8HYvElAMvhmN8z2heD+9I/4AtrdRF8jaVXWJuh0a2iJpBqgTc
EBDMRPSJqlT9Nlqwr5w6I4iMXYxvDs+0PhGAkRShAiSc8PKbkaoYjOBMF/FGWQywNYBTCxXF82RW
nyERh51vgK9lHk3bgz+qTfLEEQCtf3gbg2Ro/I7UAel5xhonnhSy1IK7uEPjBBtYyPotAWIlngjO
kSNC+zoYyG1cCyb8WT4rdOP0PlfLV4K8VgLKxONun2FxG2srpEvs7jzYXZ4JZHHdCBOBBtqQPKcL
aJPeJZvQxBUtygLjR1mGC9mSMjMz3NvhwncZkYVUKIlxpZiGUAO2oSecDfLwfUuENDGOscyqM+hq
jdNZGjQoaUlrVPAKKvSUWbVAfVKa7F4xounaNwkShalpUSrSVYpR2esBlrhEj5Uffc0H6rcxDkW3
aAcN51ZlGrMnKwodlRwTwzlnZWndmYFkvAWYyA4b51MO+XwygvtQZNML7ZwZ7lOh87jEUhnIfEQG
2xC4cct0ACPDIA5N/bmUlprQ2TDXQs8ulwYxAswjw1elAG26WvQxAhy9ic446uK3dh6FxDKfTFdF
i9Df2qWE2DRtA2l08eoOwJcKPb8bhcbSrqDreClGNXy38Huhkk2l4E1Wk/Krz+SBymekSWgixf8e
aQvm5KiN23dDkuVzVesYUZUuTknJ6TsSIkGdz28lX1/j1XpiIjIWLYggUyntd90maBPtclMclzns
DChoY/tK1ySCRaTnnxFHzpH9o6g/O+SsE7qzsdxXU1HG28hQx0uBhS7fp5Im97415dbgJWKJPwk6
1e8ZkKBbknrxkeTSZKD0nwsMSF0dP6J9bt+jSdGee1kav1ihEojp9GIsZK2jgvPcbEDAVINl+JyC
F3Tq6Nx/kNTK1AyYyIDKtx5F4FVyg8AqBskmIS/sZTSgWjHxIg04nMqoddllApeh6xgDRfK5aJqE
+UJ4yZYkP5pwFRERI09ivvD49eqMvTAR2O9FmI4X8ErjcaEgna+zrqk/+hgVWisN42PGNzBCnolp
kBBIqWZnHp3gAihLRXYMR5C4X3tZhY1SbeY0xRvkYQu7JL2uxJq+MICbREENEyCMaUnDrzkxCezr
7IjsWnOWWAuJsEbh28x6ecHYArNJXsbqsxn1VnIiZeB76fDOfhhWg328JERKgmlW6Ei3ahPqJHqw
tPLCpRqDLX+6ycDxtEO6SfOyP5EbNwDAAY+S+LUUpDcemULZjkGBZUMNWoRRTdaNqWuqlf4AMHta
/P/8dPvfU4vcVd+Lx675/r3D1fhX9cl6mv4qSY6J2Z/w5f1xul6FGr/8Cy37uJvvkWvMD9/bPuv+
Zelb/+R/9zf/kH780/lVpwL8GytjWXx8lb+cXdcf+P3sav6mCeCXVL/oMjQKA+rw34+u/A48WRvR
BydH/CCAjf/lZdTEb6ZOF8YGikym4k8H4h9exvW3VM3EucCQ46fE5D85uXII+qWW5fgBa5QpNiU6
rkmNVumvdbMZyUDYhxkBm3pPLl3o9cd7cgVdJIguprDdeTYxfFCPPlqufGAG5OXbeGveLbO/wCcY
Z+f4At0H+qO7JWprMzCHuqHLO/Q+YbeJP97mnX4YNt0BF6BuHGjmTpbTXl7aDev3Lt+ZG8tfmtOM
3qQSm9yA7fAiz7uchR5Qk1NSAzv5edAfWEQH3hj2OX/wLGUz+QG5F+9QpNz7nndx37vBxvaybbQ3
NsB4PLauY3QvRteYT/0RzV7vvJBveZIvjDz2+C0OujP46qE6GVt1W3n621HyMv4SyZNftV1zyDbq
Z+wHm373MrrSI00mZ30FGtTmHbQicSIRmCG86cgPw5t67t3euQ/cdqPcYXbQnZfD/cuL7ZyP67/M
bnPK9u3mXXMJ/nGaU3MqnfkAPYv3TtvJuflPT6HzOXnVqfP6Tf5Q8h/Tl7piWyjc1nSO8hbwJF9H
vLi27fQvEeNgDyM6f9177DzxWTnJvvM6/tvkmV+2IzmGa1rOZ/MmvPSBHFunOOVOeJltRMvPilo8
xIYbbxNin3rSt0wE3eK+/lq28r7adUcNeT5UGXKgeBF+7oSs4Bq61bbdQRYDRAR0rt1ERLnfEbvZ
twf+May70bw2t8XHv+PFp3DPffAybWZH94z37EC4p2C8g0qXVqNbjNeabt6VJZNs7vS++kQKihSz
/17doazVvut+fd9v+23mdV9G5TWpcyxivjah798nZnISfX1v5rsmg3H5PpzRXKZbjlftlgbrK1GA
DossssZdxwd3BlSobhB27yfcAtEePUO0vxLP89ZM++hHPzkQPAzNoTmw6Y7yXnji1LzN76uGUXXa
NaELGj5YGjSPodeFnjJuESCbp1beDMMr+S56drHvAbV41dZ6rc7RST2Lx+Y0bvtnw7xKn/Znucie
TLuXI5NM5lnMTQhE0ZPuGEi7iXQex43sNimaYag6fs7/E6+9ZtXgu+BQtB1PDLUnb9FdBU+H7c0F
noIzmsEegiSkoR8FMq/GIe111P3qqf+A0q+fujvoo025H+dDTwputBNecIiuyT456T0/hG/DW7xP
TpfO9Xo68P5rV36sPYkloJwYuTnRTSqd6glNvhAuCvP2h/FunPNjtLX3geVn5FtuxCH1JW4w9ulY
2uhfQLO4B5Sthyk3cnP4n35ISK/TAZZBisSGf+Ouq3UnflWuKQKEN3QaTvAofyW+AwHEGbb9TjvD
Phg8PEr6FxdmO8RF+b1/nXcEt7lheiTkmk9Hw+7khRdxFzxLPkNRnmBZPOMtSj2MWe0n7yvAcOpW
N511g2zyW3CfXMPj9M2wNvV36bPH91K6yIbgPNTTTt8W4SspNur8pApP2c1nUrRdf97MG7A63X7x
7ipfP35KDhhYjLnH5Ft6IZE0dowPgrSd9DtibWmDntd6g0NGnbhT367h2f5g2gM3KLmqD+Ia288i
2Q/q2zLvO5dG/1l9s07Qecjz4VDrfMn79Wh+t1lcc2vdAkc656fBJYDtU73uxcPWdJULcUEX6zq4
YjM/isOl3ie70ldqstYezHRfOYH2ojVcUHOpWifaMUfxks3HB0gIkoX3svMY7crrIdkI93UDVte5
zN5Gv1ejzZfqqR5V8jf1xK8c2dNuxcebYDEnBZXhsN9tem/0ow/yxxzqf0dxp820yXa6C9DtdFF9
xb2AEnpp4UPcLQcuwYkHN9+XJyZ6G+uu3HOMdemaOJUzuIZHw9/mz9hbJoTZRT+MHm+If15PECHh
qOziGjoHI2Y3PRtv6V4LDt0PDAr8MvvxhtB2fReX7mW1BR+zLXCUFwgirIsciwcHmfNp9HGakwKG
E+FHoh5aj8EGrJzFnX3DYXC/XlO+55cnELEEy9EzgH1CbR3cgcsBLqps+9nvPX6GBsQ2030pg7eC
ZsHV5bP2FeI1rnRfbMKrvn2TzgrXYGseRpnQIfjHY7XYYuHyPsTHM3Kaw6O7+yHtC8Lrj8bR8p8v
Bcfc2OU8pn9gn9jD5DuYZ+WSogu/Isb2er/2ak9s1/91G+me4l96Z4/l7ZtbrHjhU/GREtJpb1vI
Hq51A15zGU8ypEGKVSc62/X7jOPp26B5ZudBloNNGGzubU8f2b4yUn3vhnAH84j/8pbxlqXKEcgX
LL+SdmLY2ZxEZFcrD3Ajf2/h/f8ej/wP0horOk3vvy0cCXP6y9hj/ZE/MBiK/Rt8Q5rHqiwjDl7t
xL+Xjpb5m6mRB8vvKiqzjTXG4g8Mhq7+RrsbJgXDWJveJH3Sf1WOym/6qtG0dIhWAiXyf6YyVpS1
g/z/Ousmr85cm06rbiCWtVCd/Vo6Bp1UIv0183OkRYinTA0Sjzs1ao40X07b8dymeRJjDqjqfOxf
JtVW2WbiNGJLaS1Vqp4T4IbydyNSLOvOwKsBx9GYx0+1JtDuA2Ittrs0yTXjI63aUaFtJAZ0McS+
LIe2mKv+miV6CkDZ1hoMEg2PtdRlwRZyhTzyzEVdDu6uahTlOtOV6mhNLUbrToMUP2UtJ/ZEr8f8
qW27arwanVrkJ8nWsocBgoy8N6MlI+C7SNt7GiXaCynciXSYbeKSXzVSIfLQs/DT7CS6A1qyQZtC
odDnNjMBeiEgr85K2Og7w0i1zg8mIiJhsE1QvnGk9En4SEChGRJL2NXWNwOF7klNlGFyx0z0K1Cy
H44gmsacuCNl9V4XRVec24yMuuME3lM0TjcieNktI6PPYx4p8rKhx5Z3t3xMVfMSRnYc4bgAPrkL
EZK13yCBVeE+kpKcBCLcWO8cJdmLU+Jx7xQCfUjNLCMzfl7MuvRyWddRa1nV/GVoY7vt9XbaMr8g
NHxJVO1plDuz9gGasahpWbavoxBXpxXqdGtJwEuL1Zs6Eq2NWjSUvjOLHzC8FhzlvSLtdHa4HBEt
kqlRxa1k0M5mqeXga/tLm5By1fUBnFtwL+JkDNC3wMRHtJU2FdjJCTkSudZBAGjFYIwDzZxuWVks
oE2mlnd6nwvjp3tsyAYPraC0gyNmbSCGmA/cyaQgp/RHuyfEZalWb+aCnsZjnlvpvEWnENspBQpy
96tuVWF56XQ0Rtws3VDpGKREjosD02e+rKJfqx27S2blSvpaCyhIrgXVHJidZqjWzooMepmQlHvL
+jaEAaoISKbkqPvWgAsILvFMUoqSKEHvGwTtmt5gz90IAMHqTosyjNqbwp0gXkfk6NFmKBoaGv4w
9TnZtqQY6wW8xVQVz9rYy+mhbLvc8OzARCClD0WQ78OJjPSrqZDexN2PdmHcgDbU6wodkjK9awJK
Kcmd4MMfux4w2g6g1NBubCMMAOYNGoreUV4mcwdGjzF+MQGH2Ew0elsMhEUc7yCV42AfpmQIcV0v
jaTckIEXLaO10g7ptHLlszdlLZgwJ4Rdh3zObBbiIyUYTXPuqYZSRQdDTkaJPNEq0SAhIGafGtML
QeoRAIYqtiV5GwgpS4ETla1uv9qDDNccW2Yaz9/NaCr1z87UxoY1otRTGdZik6KOc+R60AlrT8pK
f6msRdgWRgL7p9cvNQLzHDFtloBJ24FaosPQsq47xL2akjndS3iNGMlkU64/Gqj1p+2EAEu8V2Ke
mp2w285yiZsQxlOQK7Xs1kpnkDmJnCV7HjA16iAE6bNgIw5oxK+hXA+BrIckjKoY9naxhQIVH7GW
l0dbTXXgyjOzgwNSTNO+hiWpXlh5rQrwZmtt5G7WkIa0OJBQ6yaShv5kSTF7B5r2lEsFOhoazUnh
x7Gs46E121jcDESALIwA+2rKFoboxK4ZEh6uQYY7OwbVjPBO6uNtPcVy/UQmHqfLFGw2LPK+1G55
OWAVmZRpr6WR3RyDNO9PLaSXM7G86XIadb7UhpBL8hDCONS3qxQf5q+myBKVmhIPD0s8lLc6DJeL
KGMqRLu2j3qmDXetjYyRxz+V77Qc4SQNz6mkbRrTVuzpouAnrEqfEY/0Fi5S95a2tdjHiOlot2WN
KUinM6xvcp5Cgiv5WUeesZNrdlscDJA/cMU5q1hKFdyBr7Z0p8W892LNKNnSNlOMXUCS6YYmWHo/
KmP+PaW/d8NtInpozNqMVk0qJ30PIXfCDMJNLO7aGiCRq0VTiFVxpgfr5n2DwTWJys9USuVbijFO
5xxch2c1ntL5UZX6/GwQU+bIXT1X+7lIaoAqmSYjZm77FA8bAyqr2wMFIeE2rQLJOAckvpR3BvSX
R1r3arYvx1bmr9LFwyzqyMczPG9Wve/qDa7yYjuDIwVeL2XGVV6yJ2Jt+UhmyXySw07B7xfkmB0h
Wxacb3WVMi9qpPY5VCWOTUYdJ93rXI/pS6gPRLlxDWB3YaqZmIi16lxXyvyWg8vfj8C470LZYl1A
ygSZQ4kepi6TCObtw1Ndqqw/2lAea61oyE9HW3pEWM0TaUh8IBDa4tGtwVDuadvCG2gBtuPRoCd/
ZB4uvclp0eAe1exroPTGoc06i8NwNB9I7yuciEzju1zhnrQ6M6BdMtfNEeQGJOkacvMw95yOm1k6
W4tEu3PUqae17rHVGpWbDC2hl4Ot8easxbtes4lt4r6RuZfDxiFWMf5mSNUuTqh1lzZM7xuzTR7T
MZF3ZZV0e01IkFiZU4D5lgPrhuw1e1Pn2oDRonHvtGV8COYqfKO7LGanX8aLisf8GABoZBA4Znst
YwMZzTA+WCYa1hjdyuLMqgxpx8x6nL/MjB0rHswHY1nw9NdGPXiQlUnmaXqZA2vPupFqUwLi09KY
I5YYMRjHSbYTQ1WAuSDbj9hwkjt5omFUT8I6jslS7/piTrZ5t6TPeLXKVTNv+KmZ2BdjzLgt0T98
BAnHqtFW68fANuTRSYfUvqlhYjrs6crFVJN0X6dUTxoBS8xFgCIHdWR9hMb8Pc0yTLVBZ953oaZt
eyXujxXU7V1kyvaq3ksfMAJF7kIuG2cu2L53gyjzCwLnyKuK7FrH2uxQyRLiS0CvF1BMITcbikMP
wnA3pFFxZDFew77miCRATfbnGfR+G6zUWkUXoO/J1Dza0BV3kzkgC1fwUqVya5wmLTfviZLPX9U0
KA42tyXLZePyMQH/KRSG0bm++Eapaa/hsoJu5RwUVNvXND9U5QmT52WetIzHZhGZVxKheTZsSlKE
4dtEqTIIr9qb3g1fUYBlNDRE4JtZkuxaBRJ33fR0AeTwqxu65MlqoJDFbKu7JE8y1lvkzDgDeMgY
LmddLJ+qjsxum8zyeRnjfWu2sMni5GKKvNvheTA5ZQZ03swReT30X+hrEc0Gpa7hTHBPiBJUJX61
LRQbQ1zLJG0u4BbD75ppJ++i7MsHMyc/pS0xmwxGNJ/AuVSSA94O+2wvWQTWQFDLvxWL0rzUWlZv
ZV2z+fDlK7PdkCue2kdLjSW3YKXxukLzDWuJdjLgYSfNM/rCy2hC5bLzd7GI0fBKKegZhHUafRYr
iFRn6rTuvqImPJHPhddj4SjNZh2uMsFmo9dZg6QhigaLuIrGPpLqvmACH+mEFMYzdW9yJaqX2DXg
+3SwpoAysK21+ZhXYIvVDlK5Ni+wQxLuWFegbVDI/x7EpetQZDGXCeiq0EoNCViGydBBcFHYd8Jx
1h+7pF0tNoMkffQ08Y9B1vaXRpRm6dZL1fvsr7RgjLT8iuaexqQl525WN/Uzt7XlNkxwqUhjelak
n3o5GaYch9qFFFRTvSASYHYzkZfRTWF5BpdB64ByaFsmWvidhBXaR6kNU6JRjcAVnFq2UUVZxnmI
qlCn7xdGYGQZN0X+GMXWsa3S+JUU1ZEK2w58kJnkdfPMNRPZM2ahtXswPoGP6KSlrSqSnDmTDtKC
OS8nEA4WjoQg6z0kosUf1bQ/klIg+9NAH8rK1GEPzZy9wyhyL1TN4kfUyZc00WgxsLGcCdjrvMhs
ZhKt+ty3GNsflaW+6zRFeahwvO1InTb3ub1YNyNqnxmFW74V9CgkoiyiS2vJgVdLxamk9NqHCDR9
WQYOV9rIXQwp0B6jxaKraLTDo6LVtx7jAcgCKvu+bRJfynsWnAlgS1k0xJdHEyylNofkHiY0nmrw
QUXLFBZybXupAfrzIYFk9xqCbzFt2cVe1Q15o4YkvbSYFrHX59OtH7v3GtfSUUcVf4gIZuEhL946
aLhUhYu8tbMS0aglRggdYjJlrxNLhTd9sE7dlCvHKI4fukFRCiIlA2OvpNzEaqI+prZF0zSGOBBW
WoojK3gvTNKvQ0bUrmZQ20iK5dU1eBqjs4SPpOSDG2zeodOFPTpr5cOMnNsrMz7rRgQFVLcgvSp2
DsgZWc1Z6yPaSynkDmmqHlFIWl4otJlYdhCzcrOef3NN+5ERlugAuYv8eTFJx5kLjZZYqzi9xDZu
TtJtoB524G2uGG2Gysciy6Rdx+h3t+JaN+1cMQInUYKUkCoPLuNI1o6roGrzrUXvD0o2gAJoFlJI
spnWhAMeO3P1LvyQARNiYxvTfQH9fyMyu37klK+4IWXGeluPOUcjovRQRd+LpArvw9KSHrtSaNtF
su1jJ0MdCQNBnInEWuriMnrGOmZ/2P1Y3RMATxGgjRyR7YUhFPk+0lsn5amfZPQTW7mLHitSgN0p
z/pHrZ2/Ws0OmYCDwaeVAKfFKWODjIZwLPiwiKG4y5oyvecPTQ9I18wdi2uyX6Ich38oDUzRZ/ka
BLV+TDUGVoUU5jDrjOQwlxQhWS9oC8h5vgUN3l/MsSiPIpleNc4Fr3YZR+8WWSOOMgGA49GkEc0W
s8Edkh0WgYK9LPunUunu0fhozjgk0xECSf2RAqsC8DP3O0WutLe4L4pNhvvzLoQY/ILaf3itBmFz
5Gio6qKo748UB4BNFGUT6212XrH2J3RJw4cRURDgoMSpK9XnwdQG3GhGeERkVu5WMjBEnig9CNOk
2c3MH96T5k9EefhTrs5+CN7Jb6Hy3jihTOdpUAyCG1rRbDvW4UOFNOHcRc3TYnfQS3SVtTMEMLQC
ll27i46TIWmnLgAG0acQ18eyt7wgC3qvChn+24VyGZQ22ETm8lyJot50RUhmnUo7IW66Oxbs8fvS
GDCXFcI2SNwQ1l5UjJ8qzQY2qunK3py6q4YUYMscdXiJIxzkCrIDtzLsyUuCrt3EVl9vg7wokewD
tRcdcotCBU8xUyNHTUtSgiVglVaqvcFko5xthekk8JIOuLncX0mOqcHsI1DhiDbbuRvBciGQLKyb
vdVnNFFtcTFLfX1kKx5jRf6o5SDchVbMfINvwlGTwaD/Hje7xUyFl9WatetXUCv7eX8sp3a+X2wz
vg+sFHm8tHD2VERDoRHpBy6+OORtRY9YVDWFp/qkVxhY7P/D3pksyY1kWfZXWmqPFEChUACL3ths
PpsPdJIbiHPCPKhixtf3AaO6mmRkM4TbklqlpGRGwAEDVJ++d++5dn+FysvftLXdP4cd7NBgTK3n
pW3LR9ueelAqUGW8WMuPYz4jZ2gKvUuRGF1bUjBghKGbnnQQx/dtEQ1H4zdfzOIk15FVzXvHa/wN
Rhv3a47jBfNSDcpjNb5cFaUZmdRStO0ATcfYtER4mPgWr+XSjlSbvXwvgqV5Kxag2wecAM6Ovk17
nDOlH4xpsjuWXVJJcBGhVGK1jE9+nMMeovH5iRgdb1tMlrevvEpR3nQMg9KxAjU0m+HKpoiG0AnK
0Z5VSMLFWF0Vdtu/lplpti51yEObaOdYOJU52r4XvWNLZsKLjvEtc+FBRwvCDGKJbGr5OrvGDuKc
BpsYHCsNIKMHbsVkrk/IYG86DoxeVdwkqT1cS8jRR7pZDgl/i3U1OtltM8sBYYKK7kNDr70SaQWA
Ly6Wr4iibEwGEc+3XQD86D7+QC8lPrRLNuwLh44dgWth+ZBOKZiRPiEoJiP4Yadc780kjXMTjGHK
XKrhDF0vbrDHhEMMVaar93PmzLd20+cngQN7O2S6e/CmKr2dkY4c2qkamaDPTK+aRFI3e8PHWSZz
uHFqHx1pF8z3xGCJ185NxwNakfqZmEhPbIxdGAiHIUN1MHX3mtCmIxuI2Dj9UH5RhUugT1eWLs7L
Jf9QBdb02IKFinwS6sppGc8ioS2zaQLRH4meCQ5pMYObAtW1WY/3t8pgRFtB7QcL2upexdZKDR1H
BsQyqoJ95lrWhZ4pfTChRpw9c/qUDPR86Dp7RxtJ3l2XrFlIBPMsu4aEJmxNsX0ZzdJdW8geHpN+
mW7CXOGl9YGUjmhogBYNkvInzv1DV7EbhtkIwY9z+2FqsLuWipSRMMvUR9NN3XeT0UHkC7rESKMj
oNNmYmLmnJzz6YCeWzj9MQ+68cUBxBMTRu9a4PVJXd6ZnrApZXFUt7pkQYkQrm3OHEQ1e5JrBV9q
aOrN2tulN0FDR52JF5JEzER0XYHF9wZEOVLTAabIXk1sXbThJ31qgwmBHJ9vgT0ZzLOIOdYuouzO
cZbEHI4Sgs7KHoPy7A/tJ1WqtX6eeufNarvkWc0502t2mvElaTnOSlEHR0XiLB4cm8rPW62q0gCn
2GhF8yeaPIBFZdlkoHTntxHk4F0/Um8iq6KixBz5FPR2sQdAVHytyTT8YqeO5M/wnY9xis2Hr2a4
SNWENwMfscPB3ZBupxLvXVxzUkcV7t7b2h9uAcXHZyRPtMcJj7S+OnZLXFO0uMesT8whbhVT07q9
BEXtIzHmNJmj992QuAY+LRIfS4V3DMxXAczHrl7bAS1l2vb1ttTMwTq93OSQMrYlGATajO4X4vPG
E6Xt1yDtb6ysbbZ0jT4Hpr9L+cEh4/rGeVjcBjmAYpgq8hFFTIZ4OKHvBu8oEldYsswBJ1QNTQj5
WjaTZBPxMNI+eCcnFvSJzZWapbnItMZovG4UhXURjU+/zFTPg6qwy02fCCL90NYuldOyeB/KTH9B
HZrTrAgcKpCsOQgpyvvZQR82Sp44ZQRqUZqZ6WZ2uycLhGGyCeuggE+di9sRPt0BNAFHXpVzrlJl
860rnOJ1ydKT8Fg0SQMagFfQ1BnKJIUSl6Yc+yvSgAgxdN5mzXLBwdw7smw/TZJ+hItHeUczDbKG
pg60W9s64yK8pANKl3zuAt5k+72p4umdTtxuZ2yl1oZ5sgVtBxrNWtIHMybNDTy56BbtrNprRz7S
Q39B4OkwW7RevNnz7qJA33pjs+z4ntId2R7BA/np17WCiEXbJuBN4yyKq/c299vic0eCKaVmA8w0
o6PgxRXHoKhPz03MiVTMlo2sFkpgR4DnY5DlwUfHmSisREjlVtftecL+/tEdSM3cREJw1Cbu8Oy2
1ZObG4WCMm/PmNnGg+SwdyKpzKKFMgsw5mP4oGKnuCYfgKBLgpvuSY8cYUMO7aPt9QTyNNn4CHkz
PowLxORExt27KIORxVGoeMUUxyIrcwR5JFbTXfNKuJ4RoUWreIKPWAvRnuy5RLrbAHQGZ0EyWh+T
Z5Am8iN+UgoSBNa7sStoNjiV9Qn1b3JRvmV2Y7nKikLaaDXEjYdYlsuxjefsNoi88TlGEHzsbVfd
tSTT0UWblXtA+fp9PU9OMUnNkCsTJEgdrMmM4/Ezg6j62NCwu+pcPz11hPRAhfC8c+nQDCbT4gZn
SXycyH3ayRo8hmOX0Y0pxgW0F8VkxW19XQL/G8MbhL1F5KNE8FFkBU4c7idM9Y9TjRVizHp1sAiL
fSmB8OzyTLf8BsTswQ4w47MvZl9vpeWF123hwnUsBr4EWK7Ttm0c1uNIerdD4c0oPqIRmTp4MlBr
kwPgsh3Ie10DZqjtYNALhjW3DMFoupRVALvME/Ee9TB62br94HdufWEjAS46BYgRAnaVvZzoItnD
RJu77f0H24XNsVEBZ7soDjMyLJrbChHzPrL7OykIjPTq6MFrASTSkIh8OmddecpxJt7R1022vu7T
566Zu4MpfATrivSjvRtoSO493fWNW6XPUCie+qgo7+s07O64Eeqj1omotYtpNZVjbmVFLWp2/bk+
Diky/rAr6tuhabxTTrbqLmZOdRsMZfUQdoF8EzgsQQeP8/SYwUDfDITOIi8bh5PVR/4NU5eSCrAH
AJ+HySeYS29VrnNolG5i3tGYAgcfuiq5h3lArqVoh6umYSvchI3HTI5wwlO+lHBYlibcLRCld0Z4
mBlo/m7WDJ2LiQbUTDGV0ClAcFg3zvhZl9V4Nw8hWt7CvA8Fh5GN7ZFRymzpExrh8czxbqYZSZFE
rMkFk8lD0Xj17RoHf15yf3jgVUe1zmEVF4hYknG8DFyI5o0BtZDul2xcwh0NDWGB+3ajprkwVC4f
ST+i/g9z6T5zsFfypipr9YpuF5/IVsdDVW9btk1nq9MJVYYQS9d9LruejoolSEKBrZn5w2Hxw857
X+menKFuNlKfsrRoOGBJ47R7r0/FZ6fMQ4a0nYiGBzk41IVJJB6NDITZ9SWx4IepdsbmMHnDBNoy
9eCqMsoYM+zvPc2kUbiPbaeL+tBaXf0CiQsRILub3hHrUz0wiasO9aTiK4sxWHxOyc3DLzu1KOWJ
vQw+9tIqMdXMI/+96kdeGEUxvf7Qr30Xe7dmsYIrumP9hSWT/oITABG2SqGnra2LJ9jHyWffCy9D
s/ifZoZDoFgRqZsqeDC8SBsHUBCaPmYdj2mp3JGPIJpvHLhQzMKd1n22hKjawxIx7CBqRfY3XhHV
X+tKjhd78PjqB05s49mKfO9i8li+T5MREG6fNdkl4wCb0/QZYRGoIkiC/YLf8k4i/l+ubBpMJBLL
wNDVSVgb3lxp5UQ1EPbS7mVY4V1QGWMF1l+Or8Xk8hB7OmjQ8DuZN3dt0ll0pLKyfyLEylOHzJf2
8JLgz7bORSfj5HNnyZ5DmsXbAySHzDh8i9/EEMuMuFOe6+KK4X6Y4/SYR5RmJ2doqw8zm9dB5XnG
KZrMv6NHaEGKMKBPoVekEE7tyBqeU2V5Bx6YuO5WMivJyvT8CvFFjizo65LomRCJVZToU2Bp787j
qHCeurH/RMmbbxcsMUyZ22IHkb/bCfYGDt25ObRM9471MtqnSsvlFp+R3Bohy609uPO3kI3gqRQh
DAJkBepl1Sdfcorqz7Za5PMyjsGrDRF0H1qpT75DziQ3qmRy0wtVXjXMqz8Tu90d5qwiQ0P17ngk
S63eMnpHKMqATd+sXDe6XprOL940WkD+MLpfhlaXp0EznMpxJcihZzF19ZVXawJF2rLVz91EWPBU
kCRO1xO6a7uWV6MQH+p6eoubtr5OleN8szKvOyd5MDzMUUKfJ42pdlmhsR8lFJsiA0oiDGhrOxqC
I46ekm4KVW/JW7QN4LNc5nkSpwQ/2a2OgW8TnTk7YBa7aodXJ4GQkk+3xNg659J3XospER+1Es6n
TPH+5FadPE/DrO5gaYenJmSWglFP7QY5Rycfetaznw/LmdnME2U3HMe58McjmgR+4nQJbiWOOgB2
hJ9du6kbnHj7/ae+6uwXRd7HJcBb9lpXM9tsCht0B4m8IMt4QMOQ6pqI4Yx4c1Qz0L2Y0b4GTZs/
xyaZbm1BuJVcW+Gucl9YkcRzp6vkqi+Zz27njjOryEmgnmu3QiGbhajhBLxTErrRASivfiGZ7Mom
pJN01t7bAlN5hIPyZZrjMd50KU0Hh27rVYWBgyOah/EvSp29V8/RbqFFgXQ1rlCF0IjTTN02Nvnf
LW3RXR74wam1FUicwrM5cbtaHZY1k2xi0X2XjxE57379eYkFSwaLY7whhE08pp1Tb5WkVTODfjvE
04BzhNJm/ejy4k7XiAEUCLqzTcgTgByXYj8eXRR8JklujaPFnsbSJ+PGijI0qxESBmbaxt3AcHeW
jHVKrz3xeYkTo2rIq2sRX/Ai3vdiCR7nIAr3SdNeYqncS+72qK6LIv3W1RPsaORI5ks4TOK2a3T9
aQLw/jSyBGws0omeh6obvqFTmL7psPZPpQVGmBHfo8RAR9JKNN1Ygs8MVMRjLJyHzO+9lxQiF7uC
TfnnFuc8Cj/FBMVuA6Gb65S/IT1WlmnuGUUhzvXQn7jgsDbRuIjHLJvNw1RMn+c8eRt8l6ZbIcLq
hFXmGctsfRjcVj/QtxzGQ2MoLjCJ3oCsY+grGxVdhxP0mY2W6L3XLiwpAoxYU/bPkxGE0SdApJgG
T8wCponoXVuuWBuX0J08zt4HCaGlWyQi3TushXSeZe4982rM7NuSEJFAqVMes2LoQfMnDcRH9OjH
aPp54hCQ5blH/RLubXupEfICRed7CvN4LziV3+Lfdx90mR2DrjXwxuzxjbfeIvxk6Z6yGgcMRjkK
ypF/Nkii8eTVlB9EX8u3iZnBSYHrgyM0OWLjMzJ/At+TPDEqGp89evRkPkTzo+kGKgSdEwPnEQwy
goCrxGvNKOGUFeF7u43UlR+F8prAOGJ2YcJ+pftBPzYpLXI72YTWxLJ69JIvtSyLGtxQuVQ3wSAj
AtxAlTh8szcLD+N+suKlvUGFow5xCqUJd9uQYzkCbmMxZ93xljGuahf9xNsSfei62uLmusS9N73q
aOfh4qBadBPk3gyPT+Ei/LOj42WTW1KdLLVkW2ie3Y1SaZ++I0wlubKXGDJ4YIiDbdDst6Hwbt2u
M0S5Dl50NIxb5l2q7cq5yv08kSkF9Rjj88wlQQEMTDO5G4RtTVeLRrlxYEJSnYBBLjeFyIhVdawJ
LHS3KDf9kNl0sxPWrCkdj12VOt23MsBmu4kc1E2bcS50dlFDLLpb1Wrv2a9R5e1ksvRAzgcONfY7
OQZRcHH8OXZvyM9IOKkz3B3SfVjahJnTtgrn6aqOJw8si5t6wW2fozq6hvsUDTvXKkSwN3lSdp+6
WUjrHi1ZEV8Y5SKv77SU3edZhgNEbbRvVvl+Ie05QzQf4DlDkU9fHsPLYOCMJW9hYzv5t8QawW0z
9GUOW+TLyaOCvcJkvpTAtmlryIGwGGW1y10lpoXw0Wwi3CpUT/RjVvgQ0sLrwlTznc03f8K2ZZLz
HJWh3nXAZDZTCNrY0aW/Otfz3ZDaIaYbGT11QpwqNdJTRIfjOflNxqj8G70k89FXs/vmWV7h0zwT
AHCqbJ6+0qGYv+AQcyBNh+ptcNzOvxrLuike6pnD1qECSi2vplrzzs2tJ740aWJtmzq09z7KKEY2
UYeYM8ot+1h64/xNJWtkl5QRy/VcwuVpZToG4HIc6NBaaMSKgEahp1tBnX6tF8ZPJGwAstvn7G/f
XFssZ4tq5BTKjv8vnqeoONa+Xjf2cEL4tVsRHUC2fM58B4UzewbVLWKSijnLRsnJKyoz3MvCaiuI
jmty4WGi1yuwAxVx4b2ShwsME3WC1+RfUIImtNiYgqp5eMWnjxOSNi1aTnNPvZhRJXqFICG5m0LR
7aWerRyCXNn2J86SqZcdgqDrHyUpym6G2ND2inmLaiRmAJD0ERq5vZ9AA5zjqXjF0Qg2rGv6aXWz
ROMdDe4RL59flc38mLiG0LYo/shYYfhQ1Yuf7cY4QmfghvSU5p3jR4yd92RilvErS2WRv7YtRzGb
8OPiFE6zKXdkO0b1aRxChy5DZfkdoo2ijtlBLdeNsVsFNQ8nGwuTP6MocqEoZU00WH8hVv9Imv3f
09snfBxvv5Vod1+rr7H5yd/3/R/6S6Qt7H+5Hu0imCxQSQkf/C9/nxNg/QM6E6K6VhB4fyDTYOKD
ueSGRA+xT4aoR39UaQcrDAWWLfhh9NPhn/j7+P//LNIWFIFiBYA4QiKHUeoXf5/lWcLr3SLfFu5g
I5ioDWqwHhgWewqZsCS9dQ1CULyWYs/3Khj/ZgMtj4k5f3wqHJGpfTNP7X4oGwGmJQ7UTdt2JGNm
JJamLIez/SzFktPbVcb/kruMKrZtWYbFjUdpuRsJ1i13WmARkp00X305EVxIAewfyrnzdgGnbXLw
oqQgjice+dJBAXIEYHlkFOBk80tBE5r9VC9wdWBzkUjUy+BQDwvMJjk27ktZWoPmVNZPBPcsC1HZ
KDQ/zo6nbqUbI6Wo0dO8uFJDepI8AWvrRzJi1W5qi3lySRCa7RHdt7GYcq35S+BRmD+4F2bQ8qvi
2I3PDHrsldTWuksndUr6bZAGKAS6mqwFtyNFN8p8v9lV9AU4ayCevgnBGFzBvG36O+jYIjiiq0a4
YgokHeGC6B+WvIjJP3Pjq9RmWoHHrMBDzESwvKO5rMw24XF/sIrOY2VwBSa2fq6v/YWjx6bpORFt
uzBr9L4J672DkHomsG9GqdXYTDJ4NmJ4sAP845ta6uFFW5wsN0mMgoogvWgi6jZq0Z30RJczGpHw
I/Pek7ew9nIGy9L95FW92x8RRqPX5kwSIupB4G5u57h0rkQ6CFY0zu2nsMTRB6JpuiABJJ+qQuAL
wc8xbOhjoojstUz7UNXTQVO6O/zOSQ5nWKav2mnCd0p0tkfUr+1e+X2PA4/RtsW9FB1+MOpCfExW
8Y4XnENQP6gI5aMFJW0PEDVknMLIBHKAQQRBbVqZh6Uzy7VoFoJlwhQw007y8gVny2+cd6UowN0y
VYn3BQrSmIATrbN9HLVxs40t5AowQLKdhd3gBX3G8MZWTA5Yy5E7w+UWM9LKB4mtfqZR7G2aeYUr
JI1vPlC70oldun66jXOrJSyDhjo1WU3cFNyV6HbMZptrhLSs1xE7SgpRp8W5rFRhtqmfqZAdZqGi
sII+fwA5ircnIOG6ZTDb1DSb6IVlYDqNZGzO9MRsEqvlCh6QFbUphVJ3ATtERiEhu3voIDVMxWkk
EFpPdkrK30KqzmI3w20IxuHKYwU6+cIi5k8xLCh3NVLaEg2n25zb2i/1gZZ0Vm3DCpEODd0hQ4fT
u7dzNNq0FfV08cegRXEwaosXM5VoX8uktS9latvVuXGt6YZsk5GXuLLX7pkOHfnclX5nNqyiw39S
q/5ni/oPR/2D/Xx5g92r+68/WdDXf+ivLUra4NN8gVsnIMPPtTH+/KePyLX/hYGI/GIlff4Duth/
+Ygsx/4XBnNwgDR0cYdLQnP/r5MIedi/AhU4wnbw/wQOsoo/2aR+Rjfxr0FLgpuEoQ8oNjZTNsMf
8Wk2ACALku24mWzHYpZWezdlH2Q0elc89w+798Nf7qT/VfXlA2ryrv3f/7FioP6fZ+mvaznkGIKL
tzlHf/c0/cA2ywfCaVqCvTZBSIt4G5lgcDbx5Caf2zoart2AU+o/XPJnztn3S66weAD50rX5BXiO
P94eMKUyy4SmK0Ahv6P9Zu0rQ4bPH9/YWjdg5gdpx+D5l32eEbfUkQf4IolDLM3gBRTZLYGH/Zrj
OzE9XlVV/4BW+zc/HOYzOwSUAd6U1+HnO6MT0vhe54+YPRAUxHLGY4toMyPzB8Hy8c9vEOgBjefv
TIT1Jf7xMWaRqx2RB5zMoboDdgy9L7IeNeLYobnqU4Ml/vcXXH+XH18V18NApzh7eLwmfD8rYO2H
V4UX0mZYgVeNLezabmcgpFFz3ffeOyjJ4Q3rNlHB7f73F/31ZVkvClCMK8J48L3v6P8fLpp00VRj
dMHagqwDQbJitFXUxT+8LH+/CkZAABKekhyuONf+fGuDRvm42Cib2X6Hu9Rv0lvd+p9+fyu/vh2Y
Y5VPY4f60yYC7FdgIXMJRD8Gl1PjOeYlpDH+kAtVn1unL09/fClfoESA5+h7f7+fViJ+yEbygbM4
txcqOhoxiOzn8b07sqf+w2+0vmk/vxgQz1mvbEjXkkXkl6c3EhhV1thvNkymI8Lj5ug1aYb+1ZCW
fFs6c9JsyEP6J/7jrysXjzPAbumF4ECUImTm598MlI/WyIIXBmmqu6TRMl1nNCxuXAyOW7Q+5H/9
/qH+m5cEAglkEJZJmyV+/d9/eBWnFfZvl/j100gH+zB1o1Pgz/8Uy/vvr7KSM1kfQdL98lkXtPoi
P2+YbYdkXHaZA2q6Fc4/rFT/5uGtBFCHXQzaCW/jz/cSFQsdAHtVZBuhj3XuWXgYUp8a1tffkr7S
D79/dn9fO4IQ5CHrx3pj5PH8fL3ZtIqei16ZZeS3o3IiXSzUm7rr3zelc58FBk6Hcf7iy/5/k0n+
zRcXCs6cHgYrm43gl51GSVuUBuD0Juhmf296rya0WYWnyFr6l9/f4N9+tnWNQiqtKBMDrL/rn/LD
y6ExrPaFO0s6qm57Oy5xdqwqPCl/eJWAkGTlIDv2V+Ji+MtjpC9nZxLz4iquh81rAZ3aNfD0nv70
MqxShDXxlrNDQ+T5+WYyHYCp6oj3mFVTY/0MA3ZoYhD+8Coc6oUfrmRun7aA/csHHAqsS0iGBQyR
zNqJIUq2bV35u99f5W/vAF8snT0846yEUIJ+uQr6HTEEYBvJSAgszFPL8kBE1LTNVJsdfn+pv70D
3y+1gm8pqASyzZ8fGzDadAZ2TSy8lyC/m0talue5SX2x//2F1gX1pwV3DcZC6LautYhL5S8FouFI
WXdiQVTOoMJhTZ87/8SBA4WY8OcR06WY85kQU590Y4tM0x7FRhZMf3y/cMH4shzPAXaOq/rn++V7
dbM4JfQ5m4YpvpqjJmSc5pZN/Q/3+/ffUAFTX1cPClWu88t3TFpfiXM89DfFVIM7CTWZ5P3Sn2K3
Ec+/f7R//w2JKlO4rwQQY+rGX5ZftTieNuVKZBqW5t63ZHWqc5Ie//gqknwmWmBchbV+veEfVgu0
PGp0izkgQIZsLYJ02g0qhOQfHlvo/PrgOOj6nMe5I5vNhAPsz9fx0ixbBtQU2wy2GCQS9q8WBkui
v/gBmvMPFiBBiYpEU5/umGZGGBW0iWR8jFusZk/KtD6JA5PWLJ+WRYfaCFSLIM/L3L5J83L54pPj
gpIT+KL5GkVFnW1lJFvGAGlrm6fYbQea+OzGBtWJZraJTt3JzZU9RQsJim3i6iK9asPB76LN7Ayz
B720TnIZAgXt4zk4a5GF6SVLJjkcRhrPyt2xn+nh4k0RmC60RKHcL1XVOxffT3HbOk2Gpcdv8jCk
/ePNTHfdzCTXPaLGd15S20eXGVmJp9C0zX0kiXP/kBjGMLc2qXCknsIvW6MhFcNze6678JSnoVM9
LFhmSJhHd5Zf8OWk+uC01sTUcmhmgnUrn3YbeoasAZVSjeW0dutExJ5KoIe/7yaReo91O0XJIcEq
jYZw8SxUBmRSgOYSkb5kzgKnCBkSa6IH4IFmSUtxtWGWA0MFLYGo8CFGsX1Vd17uvghlJxi2oHym
xVtBajhOoKBy19AWF4G2Y0O8xJgW6O5k5OCjEHfqGtSWGuOPeTYGMRaCCS5/OTnpi52k1nIOwsYS
OznDsUceYer0wZ8T9BCJKOZTvQTFeB6M735b0JPauwI1Pw2nwq9RSo7DbDBXpyXGsSnqk0vc5yiO
Sj8pnZ2qca1Sh/JvvyTWsPKtUOLS+S+9YkEFqqYR2URZIOpKVg191YjioWeWop5niSLv3LawBCAb
yHIMyz2gU7xiZLwWcBF244QN/FOQmV66KEDsqb1DhFOaa9T+nrtvrIyxdFrOy9m4DLC3blMAr6pU
ycFMslbX+KlSsg0xdASdeULX3qefZuM1oJ2qyg5MuMdZ0BEGnQN5EfGuBcQhoCKWOvaHfayLcPR3
Qsf28CV0a7u7kYEu2q+9RnNPwyjvQoJw5Ow6d3YZoD5oSRYBz2sQ0p74I9rPuQ0Z8xjhcHgISlt/
s1qFFwlda2ddx2PoT5hyWnQBD9qxnE5y5HPd4fOS0WJFNYHr1ToToKeGT/ZYiuoY9yGmNBHqXDCa
9chZruqM1nNIMgvYQ4afePQIiprOZkgLn1DdVMeXqUDLuHG6kBHz1DHkP2L8qr/Af+iGYwLx3P5c
ti6CGoQ31XVHMtB8U0yRVRzGoBmwnSQ53PKZj4cE98Qb0Ke6MUSpPuiKR2TKSh5MmQmxT8gEEnvH
TYiHX1YOLuE6EfHvTpQPzT7PlAz32s3L4JjgVm22rKTsYEzjeQzQChZKEkxl94SpOu8Q+9nD0edf
KfcSFxSqGdLB8j2s56E+dSJ1423n4iCn0d3oaBt8BzNErZ9/XTofxd+YFJCnm7KWzsnrx2r84IHA
aM8JJ57wRJ+2dK+btozlQ49NSr2Sy5FYPKvQ688qKILl2LXfVahlYrxDWHXhq/a6FAdCaDGvL7L6
qw3AOL5NGjwD9ENJ/trnEak2+zGWQfGkiRfm6GSjd+MH6sc3CYjWB9WMpKYmCSfcVgbPKhxVUa39
XBqIvYNxBk9I7WZbh/H3GuzMgf805olDpH2bALQO+Rrf177Vrs+sKC9tbyrEQFNh3eVzrp9Y+H3B
ECSw4iNyLVaNqmppRZKGlz83uW6cLVr6yRzjKfJQqgVB1tzPkQC3mlidapnSG4JkU7T7wb7xsibd
4iAwwUE6jTZkjGUmeg/tZ+boXuuE2KSws8wd9Pz0XLNeyFPteFm2nX1sIR+6uE8yIjKW8IMq2Di3
ZLmM6pvWZKghiiXv/RoHMFjhaE5GgV8kKK0bpe3U7AKceeoKRCy913i0CYRiE0fxancoEPdS9N18
sIfBWXYJvuxh27QuA2onnGuEVHbd4SPja3EOxsoI0mRqPnVXmtBdqKWq8cp9MDP/PmvbRqBEmGMm
XjrQq8kOMXscIreL1YxPo+T4y1CYYqhQc6iJW6dxsydy1//EsqbtW1X78aGPPalX5mtjH5o08vJt
4tfS/zhA+w63k8U0/2ruYxyw/JI1/Y4E3AZN9YU7GWMGHDumEkxcvKH2lj1aq/j9HDm00mbIH3AK
nGFMN3j03GJrjav8I56Egl2JVH7ZNqEyeBJMZPYynYtxywuFBhhv1niahtaUKIcTofF15V586NgD
PqazGZ8yJ5Ugyi1089uC0Kr7BlWisxFNNqB6xlRI/jjI8+yqyGEo4GGxUuY5tcSd6ieDFrtBQ5XB
puxn30QpTMmQxsEa3fbl/IlpTDtsM+kyQs+N7lnbVRxYm9F2GCWHDekne7AA5J/Y2OmgcouB8+rQ
tMSyi7FgMm8PYcSKPKjXoKuS6pyWlUXgdeKgu62rMQL5WKfzha7fjKG2bb7z8ayGgZnKiuuuYFyw
VaqV7/xlgE9btjA5Nm0MgX3nDj2c5BIF07Lzm7q7JMSw+fw9iecALMbvttFAUbC+VXk4b30y5Zgo
jjknTttTNfl7iNg3S7Vgyx+08QVdR+1+wS0MldAa8UFSZmLPRQ6EMAvXOErArVnYDHYmyPCrgQOp
3mYjmf03bo2EKghjtoJC6Ctjmwwqu8Woe6+qzN/7KP78O7d1luBAb2EKKJCYMdIkwVi66RmvIf3S
fo6Edm4i/RBHto7vEZMT6dPFAenm6MGGYbxGHEjai8X6niJrqurkNs8LjE6FHrPpSSwlsrCagNXs
TmZyGY45EN/ptABTRWCezAq3eJeH+XVDLdE9V2jqSr60lHxOjBZ9jG3OSlqJ2apm5mYvhxJnmTzX
6CW7+Ea4cKE/m5FSgf1VaPgkoWEjVZvBpwsEMNkCH/2RskXUO4OVD02OHskeRdDbn1I2xPY4qFh5
pzS2IN43RQlfP+Zw2JD027fwCOsKqpTkJPheW3PcXxkktDjVS+Os4e3+fAn6VIe7lMFcsYHxn+YH
E+H1ZsKJPokRmmuaHUUXBpVEk8yzRyYlySKKe++qa90WNpTsiottMZEFwuEtr3WCNI0aXPd6Fxsj
Hw2g7iuvzWEf4mXpb3DzShxFs1HdFmUeutqobo3Zj10UDu/7WLjvZ862vG4i7J2DHXUVw0pgL91h
YOoMnjNC9bT1Zbdxday+0OtHX1RPcw8I3Hb1Q4LXB6sjf3nDAsjWCPCqsu5sYyNnLVuCzLcZehgI
1vQU4n3rpNn7yE5YQQBQoPDtXYpEbK0pzH6mYP2bYVMHkKctBuQDdqt8a4pofNXQOJZVnzoyQHUa
9Qy7qij2leOAHcTo2wEyrBmIbSlczbCfBdLT08y0NEMjr6tnpvMwxOfB8roDZZ//oDDe2xu3KKb/
w96ZLMeNa2n4XXrdvMF5WPQmB5GS5dnytGG4XGXOJEiC49P3R3ffvhJKqYzLdS9LFUaSIA5wcM4/
JEcrS/Ovppl1OUDzEaK775egrmoRIyYLiIU+6jD7H8DVa9XJRleiBXOfVPQj03b8q5SYM+IYKAjD
vM1Bzg35AFI2sTz5uR+W9GdTdJRMIacE+ok72/Sr9hfxxc1yN7JjmEQHvTC4LXEXaHp6o0V/v3gd
sep0G0tLlxKZX3jFuX8YoeBU0LDK5scEAh33BRuFJzRESvc8l076bmanEw8BQkT4O6Zez1IalsI7
tQgW36B7pWs3XeoW7g3mDVV99GoH9cu8qU15HM2WU69Y8vX9UOeJhOLs2feehmf7XZrX2kPrJp7+
ANEQ4GXXFeNbUHbWu7mH4oLsja19yHI8J8+uPro3Aczo+1Yf7eEgnaWFQluI5g88C5t348CVkRS7
KLkMm24LtgAOH/1nzK+s7TiI49C0h3y+zV0uGu+peUx/JW1d/yrF6DinSus5PTMcabtTYGB6P9s+
rexEh07XH2s0lo14o2xIrsHeUq/Oxjav2aZZPk3ev/LYbYJv2gJ/Aig2GEEeMUXL58ZDKap4sLAr
k4ibm0tikmNbnSnfpkhxEJWa0Hs0S0iA+D+eHnufKxh8D5NHeJ3LEgFxAO8WpmKTdJyvGFqOn2yu
gh2ukZ5E3HStG/T/h3yRR8wmfP9m0Yzx1byStB89KGnoAth5xqLTB4RDYFjYMv2ra7UeHdLGX3/M
7WbZ1coUq9WAU4d1CjrxILR26LnxJEV/YMuoXznYJaQ3VQDCCjQ5hL1z2fVkwGtlWp+bzNI/Q14V
CZttqVdhsGEb87q2ijOyefqb2rbKiu8g3BRcXlL9mQxxE4QeZPWvwimt9CShPN8Uws6so2uuAUqv
4KbfmYWLmwJEQcsRfwwZF7lPZUWT7DtziyNQoU3tck5nUm+sUAf3IRVdgOfxSBP0gNI7EJfYqsbx
JrHX1X5VgdL9hLbbACObVBD50JFqQvAeKlGKaAJiYt7JBa5gn82xxz3ErNqfBkrz7G1uTrLioWvn
cFEu5vFMsYmEvIFiII5dK7gpjP3sRM60gr9pyTeR7zDm9ROmisP3xA16zEHRNvuKxIH7ul4YBGKK
5KjIJnf8jKOg3hMceuucWXHkDpRPsW/w8VwAaedRQztQHhby1OI3jgZNj149fIqx/olk2crOR5cW
FSUnh9gxSK+/g/o8oNycBgARSECx7Jkgpv5AUa7L0P5CpoAyiO91Ie3POD6QagwfOnQPG45pf34D
76MKzmbTaniWru38YZXQ08MVxTr0hpBayULKfhtUG809wTKc3MjzJmekFkHhGVyDbrRv4CbCm4Rd
4npgZo3ka935iIFkrkAe3HMq85PWuCCFlpFk99DP7pa7lTnQ5WqYkcFetfwzKd9CAppyhh47xBoR
YkTNKjl2dl2VB0caFa73fjCgxjDY3U+vSab+gNLYSJ3Hw9ggnDmrxYl1yXbYzEFinFF9CJJTmeR6
ccQEtPzeQo4KDj2KHVyvgYI8aK2/vo3zZP6rq1qUDpMZAYO7SYzjn6zLxDpbqHdmv6AY1mjtkBtr
d+iPSSQ5JAwm0O+dUUbwUWUNNDLg5MQlb7BuuPXq+vcKwi2YYQtK3rnT5Qr2PPtNJUqNd2W8OToU
iCJ+Q7yzI2kasV/tUOfDojN+rS3+bFYf0bGxia92QB9qEqQkwxtdgLtELnHFFKtZuan+pHCQV991
dE6Q6+iMXkIjFJSpDjg5ZvJTQRoHX1tMpqt9RdUsSz/SVPRgGGOEWhCnKfI4/YfSKh3M9tyZhktb
TJmAh+hOv6a5AOSD5ELBPo0k3k3nweUCCeNm9wVqR3857Vj9IrkdvoECT80vYyyG8lc+k32DEyWF
PqA9YRq3Sy/y5iOmJKJFId3faM6SZjVVgDb/IhP5oS4Wv+MSIQEYOywNrBpIdnNsSVFdTU+xcMyI
ef7eV8Z9W3dv68b+FdSiOAHs+bMuzflbHvj9ufKTIHS96a7fUk5NQGSuZmQVQV6h/OvbS/rqPyGY
r3FRB0iWoYVYn8Y+095pLkKAZ8DmA4ekAF6O0ncvv1GWwFwGqjSCMGY/OW//02/muOt+y8hUcGnR
K8r1kUZRPrwNBsv4yM3MyIjolPR0AX3zDuAXdFYSreLh36vYclujGUJjhwY/JnCqOZszW7PcjCYO
BrTE1wln08mWy/xv9qH5FfoUOn1oehXAXJSKeu86tmzSXIPy7XV33ExAzNPDu/IrCgbS38hqQcCt
mYyZ7p9pKA3bPpGdbUqAuQFO2/HmKE52jLol8iJeXyxv0Kjy30yeTqIP00l78DmFfunwq9wrHYS/
1afxYaPPtPlAGLrl6Eq1vQ5Gh3jf8HCs4WNM4fcIuzdAohwjlpc/4HM/ZeguBfet4Wl7yjuD6rcN
VK5459UcjpP0Aix8kEKvW+1/2xX/j7z6j60d8gI2ePlRVz+6x6ir7R/8D+jK0I1/sOC2FtzmPImC
8T9BVwEKzZ7jbmgnA4DH7xZd3XQy/a//MP1/OOgpb0ghG2QBd6H/w1wF/3DphAIwBmhswmwlVv5p
ePLuf3pleKVc7BQ/bftoOCKyJHS6hE8bJOtKycpqBxF10NjuYWMG96g2t8OVVufT9ve/ht9+9lGf
p4Y31BZ6IcAV9s1tnM/3i2UX0TJNsLgA4aYefGogjZDl6vtHU/+/b/gY2LWFzr96hP/6SaU3mJqN
R3XEE5Fjtu20QfXl1zktWi5ebtNa0dA6q/NOZmh+XImwS3PIN3r8kuacOw3XgwbyYBDbx8k0xKu0
RJPv9PIb/e6fPvdKSherlXRv7HJpIrsfxuHWFGaCkU/nJ1/KBC2UVxgh2X84jYlMz9jeV0vuvxPa
qP2Uaa/pb15+iKfbyL+mVYF2aaWtsUKHFoLrbHeIANuJfqb2MnARsct/a1v85484gbJHpaN08CTy
mshKrPFjPfnGLy6xtIpQgwF39fKbPP+5iK2nnws5zNpNYQhGbVY7SD9YQ/OJ6pXb7loOdGWfji/l
4M/0VJgpgusNJOzpvbPW5quXn/7570Dr9OnoTSbkKDutIRPM7IdiqdYqzGs6+uQNq2GGL//KpTlS
tgU9Ib1yfYgmxjg2Z1ouzY1rlO6VtXRp9O3vj3aFnETLAN8sooat5/04dmI6VVXrdOeXn964NEnK
HgCdfrYXrRGRW1AYfptkKEDc5tL1h5PjjsiSt2IQOqXTZvxQmG2R3RqTW4o7T9Ijucd10c7OUyyp
/kg0OrXDXLjzcsDXGvW0K4+4xe7fYxpf+KdzsGTN1PjwA9AQ8TUIGI0O86ewkea4SXFK07/RyV3/
Ao1XGOdRG9M7bOGD5gQGvCLpbmtv3PkxlM3FsdNpBOSKkhCOZEhN2a33QauH4I+XX/TSt1b2jQHl
B1qteRvB36o/WLD1/MNW0A32RZuKXEwyLhbY3ImodEpRQimsqwevSv3Pux5/O7QfL1U5ucNsYfgZ
VXqZP6DDkv+clra6st9dmBxf2SoG/ABKHRnlSAuWrXii9zDE8tTz9oWxmk6XK42zOvVF5OtSR8jK
SNovMFxXeWXyL8SZv/39USBzwK5xGnMoLJ1ccFr3ptWGcMNF5KAh8v/r5W+wbW3PhIqKndsoU7Dl
HRElUzu/GfSs/2vSaAG+6lm65RtKG3F25WzYJv65n1I2jgGxfQTl9DqyvWmejw7lTvnRM+bZex1k
sTRO0JJiDeK7ifrIla3g0iJQdoIx1VvDws02Cko3D248OaMJTjEBo6Z986dEuNXNk5yxOoiSQmyX
yMW0YIJMmleJU1Ua2dJyb5bL95d/7dLrKAE/+powYwAzEUYAfn2ORW/H53VI64dd46v3mFl4umU3
JhlrAXr0lKMA8add6mwr+8ZXIl7LUUGu2wz17wA9Lby02xNnQ3nlYytX0P9LcTYO4OOQQcmRmpue
N1EgvDW0JumXP1HVzuazDgvd/KZpAFZvUi+dKFdUaVG/Lp14WrSDkLp3ZcvfwvOZVa7i1lC2HBHn
5RNp1FHQoLXMPzdTh+SIzYT2ft80br/9aGtwNdwS8CgmDe+aDX+1TvbdFHvelT1hywife4Vt9T0a
vi7HQkcKGxGUbMEpzMYRIjgjYNrH1EgyaGG0ajC1iGMEpcAPLcU3L3atny+/24UNyVN2iXTOigVd
BIFii2FWtKQTN79dTHRj3mYCYvhHL5VN8+HlH7sQT56yPQAYSmKvLrlC9b5zm1Fiwzmccn58ZQ+/
NL6yO7iYoWTtLNtIlguy6hWeOQCAxujlp7+woW7c2sffqQoEfZ3teE7R7NBOMhhGUJsoKd0NrXAn
oCmZ9wsJrbzc9zqucoVYHJxQbJy1o0yn1zl47UM3GNWVwS98eBWHaZXws9t2yyunsYFIEyfzR6rC
VYowMfB7rcmvoXcvrG9X2SZMhIearOFePjklQsP0tLF8cKrUwTJHz76OtfAfpFbF3g3Y37g6+rpP
1fTlb3ZhRbjb2z+KLUzpzcYySM9rrrO3aEb4+aYSVPVXxr+w/ajgz0DgpE2Bq4nEkmDgSIbrTWcf
MjFaXP1sO+/2vYayRSSA80wZGyKyRhRygt6tjxaL7spLXJok6+kkNVVXiWALy9mK449rLIyP2rC2
t/ueXQn6GLcPIHHcUUXSTXeOnBB1zOTNvsGViE8N0HmaKRl8BiBA81S/6RBd3Dm6EvEjxh84q3RM
Oxi9V56PK7zVlDszZkcJ71SDNYpwDuFdpO0PUL2YaKE43e+b98219/HS99umL3GcEbgyLM3bxtGW
cxuYVzOxC4vGUaLaXTVDgB/h6ZfpF70a41hoXX4ltbg0uBK2GG+XgdfU3ITQgArL3EVuW5dFuGvR
OMp5noNXpm4SNNGcZ3f1iHE66IaHfWMrkYr0ACy3kg0h9ewBlecGAL/rXOOEXZoXJVKHeSxjdHmb
SJs3WJfVu7ej6Mo/9j27Eqlo8YwllHCU0gH1HAA7YGHWVO1p3+hKqMJNzTpLkLrj4WW9XzGiSMiq
Xu8bXInU2k3GcaZMEiXg6+CeDB0l0drQcT7d9QO2Eqza6JQ9vW6qSD4ixNMA/Iz0fd8GrLIJW0v4
XtqbYFy79p3diXNu9vtmXaWgpbUEgupO3MjcFdPPWbL6kYJ0u+lKVnRhSarUPd9pczG1XROBB7IQ
q47xPjo4Qz9/2TfxSrA6M6yfDjnbCCPDhY246T8A5EuvVNgvPf3290f5gQEae2xKFmXTZjgJTG4V
2yfw2uJagnDpB5SIXVIUca0U8zkUI9rlKMsWGrM9IN+xb6vcuiqP38DpvGQFkdVElVVbEZ1r497J
/WnfVmkrQZvWfZaWSANHFnifExof+RnLw3bnsytRu4kaAWKnRMHizD8icHtv1E75dtfCsZSIFQIr
k0nrmfl0mcI1lyUu27gEXNkQtmP0mVubynxvbB2o8YStBGLxJoHbdQduB18RkiTHCd6v7SKjokXc
5OW32Zb7cz/nPf3MVT9aKRgBzpVM4KyxzIjHYFnoT2AxZNzv+9yWcu6u2liMWJByMmpoDeoisW99
x/b2bRWWEsqyt1NgjiwmAtq7EaIZbgMZF/uSNUsJZR35XSuo2USF73aoaDfdnefPO5M1S4ljE+EG
QApsFIudGfdu1abvYma/ubKaLmwTlhLFpgc52FqCMkIKB2jE5nc6e4jKvrx47EvDK2EMftDtraKv
I2OZKv/Ef7Zf0dOTw3ls9RaVZDGPA8Jpsde82fh578E3fdCcvLgTcZnc10aSghOGzYRyO8gK7Jal
htJL3zRbNacP8r+KdUzfo98S56+pklNoGvwaEuhaF8hcpEOBT1oPGS373oKmziK6D3PxgO58+ZCD
bAbs1SM5jbPoShfDgdabp8JBNHlsMv215eG/Ec5J2Y2hOyP5BzkdDcafQYwpAXZi0v01irn3388r
Zl4HcEHefFyQHv2cplhA6Ve+0bZxPBeCym4F1NYqkJ2uucis8pPEAuMNVaEfMfrZB2DhI+pkoICx
wBQtLnKdwFTpyud7/odVsQZ8D7COzJImcvGDCGM5QUWpyyshv4X2M2+l8qqdeppKnEabaEWD2Tt6
ibmcyI7hGSFJfDtg9vFp31soO1jf6b6bWEUdlb5ZPRg4o75aA82/Vu6+sMRNZeuaezAHqy2qSDpo
Gmm1Z5/0EkP1lx/e2ALxuWlS9q46AHM29XoZQfzBRgJNGreE+9c3CAetHo5ySW0vKHRtgMd7E6Rd
HCKg0CWAzbRpjswJPiSoaQMDyX1Jo7lNxKPUpTQg+o+mXUapPc7acZU9jShv8MW3l1/50oQqO55s
0Iy1k6WMbOoxIfoU8ihR6ty5prd5fvT0SzxOk7eYBQqknfsNHmTwtjU674powKVnV/a72NYyOfVF
GQl9xIIPNmPo1ME1xNOl0ZWNYJhWzW3hgaH66tVDiNmq+eeYYvR5Zbu+cNarkC4tbqHvmWsfwfbW
0XAT7ciukoHipLdalZ93fV9DqQ8YTjYVNu6yUYFM8KtSF8tHv8zWK6NvYfdMvKhaRGlpz44fpDIS
Dixf6hodCndlYcGMGXKMCvEe7YZ9kWBsz/BoLdUg8IYhL7VQR1zsPu+1P7NgLfbdEH735R8NvhpQ
jVOgi2G9lHMI7qaDNZuOV8Lg0qdWgrhwenpxtdmhizlDtA6AYTpnH/FU+1hVMUyOl7/1BdiNY6jB
LPBlCTIsL3p0i8fbIhkWM4SKVXybsEQWrxy777O7YBQ572gGRX2yrQwOzIwNQf0GTGa3XnmUC8Hz
e4N9NJ8aiY6euf3mxdHanwzc2KFF7l3TatwDtCfZbxm89udo8a3sbJhy2fnoStw7PTPiobaNDwTr
+2ixHX4ri9arrhzFF6ZG1d5BmxX9n3YJQvT+9XOBbfXRq+zm9PIauDS6Gu9TtVSttIMwzlz76zQb
AZ4m2vrl5dEvxLuK/pyr2PTwJuDUa1ztPpmLdj40uSmL09Sgx3tjGUITO99EifegdcfC1/RN+j5z
T+hF8r0Da7x5+U22fOSZnUuFERoWfWSJQHQ0A1zP/vJA9Is7oxH1FGp6LXBcx569voPWY3x++Rcv
zd32xR6FBIRkzGCQbAszrUVuu3ds54DvHyxo6Ao+bikBitLnl3/r0ipQNoJx9nEqdXIthDey+oc0
mHCVqiwdivq+H1AO9rTDpwDwuxZCUUbD3/Ykdk/V3Fbrzh9QYhzIh4mtnhZDDYyzr5B1l/dQ34Kd
86PEeIvrTI4UtAYuqeGCA7HplONquWt0WwUFCmxaBhrTTeTMaQuBI9CbL1xfNHvXDmKreEDHhmCg
B1od+Sg4jzhsho07XUOjPr90bBUMuOIyDBkAGxxNX4a3yPEFN5BgvF2f1VbBgEXVFm4Rc0VFKye+
7bgevEYM6RpG7dKzb+fvoxALkrJyIH2boQFQcuYOldUwp63W3gVlRA/m6fhWCxiaM6eK8NoJkE5F
MPsPMh5sQ2ZgXPs2PpwBnv6KXy5TH3RJGcULdmeebtg462XxzndQIrdOkJ4A1lBElR1UB1vX5H05
6eanJFn7X3s2B1tlXmCwk1ojO2pkw5S5k55b31QdPrr7RldiNzYnJCp9N4+mmnLGTV3ikn4gRU/M
fWtUBehVHar4YuYH9N4bPpuYrH4YV8O5puN5YZGqAL08W012nngOa7tZ3pjzpkxdg6n797St/onX
sVWIXmPisYttdR6tQFgwUIWo+cp30Hq8Mj1bMP395IQB+nR5jvMqXBeG1rY86xsEs/TyhEuksxyb
xnWvfORLP6JEstclKCKsMd/AaFJ64faAMCcayKjwIoeNl/yutaQC9UCO9rqpz3lkDcI+o8VpHs0e
ht++0ZVALly7TJoZ+w5YyWgsOyijfCzz1v26b3glks0xQE+lZvi5M3+0KTUWfHF3ddoQyH36kctk
kgh8VQQZrvLvrO1LLPDzdi4hJYSnecVXt6NAmKSttx6NehnmI4IMeP7mRruvoPY3/lAO3bUV8AIj
RJckZps+vsDHWrP8fV039A+eTpI2T16aO34a5XLoz1CF/5pw0tl1Dfktvf/4LBNe6vsIOaWRkSwy
tNoYCwtv2VfotlVAHc7hEyAgK4sQIweEjB+V86pOc4rEu9amKq6IWLKJ7oiTQr7QPi1VoN0bnb9e
KdNd2EE95RiGPWnOxpRkkdkYWmTU3NVoH1qfXn70C4BHRGyfftZE84zELZMUF6w2wMMZydIGRXuS
uLEV+Itk6WD/0RdJlX2atVz7gRiCjm7k4lOjjl5+hktvqIS2hNItRkS/orUY2h/OJIs3dZJ7D/tG
V4LbsLrRKej+R+Vkm7de3/boh0Fp2je6Etyui3S+Q4UjgqMdvLLwEQiDBSOlfcOrcLmm1CzdK/nk
mp0Hr5yEbrQc42ZXO9FW8XIz5lJJK5okMoL4l9OjVkfN5JrK34WvqkLkBF0NdAeoW7QD1X0d69Lz
jLLflYm5cGT+DQQ34GWBZnIcxjWN9IMbVPGbtNVsKAbNAPF+19dVoXCdbZtgUXpW5oTAR5gHVd8f
h6Xsrxz8l+Zo+/ujFB7WoZtbyaqFXuJotJcMdF+m/LTv4ZXIhizD1aketHBNe4h2lZ2f8iXeF1Wu
+fTJ25GtNPcZHOJgeuoaUbzCF8c573t0JWY7BN9HI9eCEOG37N6aV/221ep9+AXbVWK2ouu2NsIP
wkFW7o3nLO5NLPHu2fXsKgQOO03ELWSdRJiM/PIbzF5RT9pXabRVABwsZKgoWs+010F631STj3pZ
nV1J4S4ElYp/s9rOqLHeolgnPAhVttklEmWNUoZI2DTTzglSUmr6fusE9YByBFLkEYpOKIz207Av
l1OBcEMOiTTIN6GRPM/PsQyScNMcvNKEuTRDSsAaPix7GaMsE3dtUCNRkEs0VzABxqelNqZ91f/f
dkOP94VkNc0Rr/M4dMfaO2JmGc40u/dtao4SusiAcpy32XZk4W5tSAS6vBgz8n3LXwndrM4RCRP0
FlCPnL4iESGiNbXku32jK6HrrfAxstyKkcCYkEwexZd+we931+AqHq4RDm402A2Hs5bi9V3Fn+1c
+2Pf2Er2HA8NIJSgTCKB3MQtVmDpvdaAkNj3TVVIHGKBcvVqMw5tvf6pYxRfCjq6+x5diVfpdwU2
gVkQBlNe3PddjQ6HnuGPuHP8LdYeHYKthU9qj69b2Baz8znO7OBHWRTXLvBbZD5zgf8NH3k0em3b
UzCnbhCuwPXvEVeao3TAB2nf3ChnbOXj0IwPJ6Xn1u5uq8JGHGw2+yu7zTbDzz27+XRmzNq0JwPV
49CaK+uEuaLFpoyO5I0oqk3DtHD33TFUSJyJljIokG47ViDbxiiITGuW3eybIyVms5npNmP2+1Jg
JCYL7wNuMddupRemSEXEmcJH0AzgNotHl9/Q0TcKlJwWSx5tAUfj3mlxAdm3P6jwuLwU1ogddByW
rZEcbRwpTx4YiH3fwNp6N48WqhuMiw0JgjfBpnA+kEHUP5EQivfl+ioMzqlsM0AOjp5vjk83qlHZ
T4oSyb4rnAqDw6Mcm1VZsf847oe805tjPM47S8QqCs5z8WULULkMTT9rz9lgZKfSQWht1/JUUXBW
hp8XctJaOMrFOuV94J2sUlq7Wu3gyJ5+1WaKMR0GWUb902rfxi7urF3TJPvK25Zy2KIG3gkfd4Jw
NZIYz4qpLp1Duxo1zC0v9vKdS1OJ4ATCfYrrXxwao4k8dZpMtzNSNldW5rbAn9nlVChYO7VNsELb
DTOZrRWXxMqUr2RSJP0pr1I7PdR9qenHusKb/cq8XTgUVICYDNBvrLNJC1NzlO+w+5gi4GfTh5dX
1KUXUiLZkpm12lC7Q1S68l/NujifRO8a73WSOf04GqX4rCMY+fXlX/sNCXlu/rat8dHG0foxG+zK
2d/orZt+iFMLvTVAQnX8Tuht9c5wK4pRXdA7xn2KOlR6kPhPBzc+Pr5fyrnCZDHBUjE4o2ymjx+S
ATndU+mmmY61cepO+455Uznmu36hxJfYWljJxP7eyQKEpO7J5vPL03Dpk25/fzQLgdEkhoHWWxjg
LH5YZBlEXmDso8vaquWZLUoScgy7ePjxV2Dnf004P++cGGWLsJD8rlCN4LKrz1WkT11yayblzgKV
qWwRbaX7fQIMN9TG8a1bau/jDBHEfXOu7As9ukfT4o1BWE7Gz6R0H5y4/bVraBUvNmXSrzB3IyOJ
B2CbY4mzASpf532jK9k49NAMI1Ae3Df6n2h7fcrd7krOdmEdqiAxbCboBUKxD1vZZHdWoU8ns7b0
fbdbFRbWjBh4xXrNOZs19hfL04J3FGDccN+0KCEay0UiMOwEYY0CG0Kq6MVih72P12gbSoTOi+wc
uuFBKND5lqL/vozJzmlR0nA2vBKTOdAzBpesL7VRu5GZDDuPPxXe5adpTHYvtNCQfvaQpXH/pc1i
b1+GoLry5HFPM8sMyCp9V76mXteEq1taO1e6EqKBl9SgoWM/1Lva+YjTavMWARCxb8Go6C40Ceup
1ljsnWyG9KgFaflaCr3e2RbSlTitNHNAdJxdIHHdJexmMb9Bfv+afc9v38NnTk4V4JWNdESnpAQ0
NsvqpwcWoXy9Do31PdXQqAzzZHln6uIMDqL6EY8BKpblmtVnE5lh7TgHSAqEsHx+ZugCdWfXHgoE
jThhb8Dp10jf8hd5WtfO+ZT1vW/v+6KqYVSOuzJOE5hPLJZDXbfRAozv3X6u96XyKlZsnrWhKjKP
oy6zhxt60c6hR3J/X6TqyiZQIv+dT+voh8mUkXcEyRusWHbWnlQzxsLf7nzINofeQpuvEeCzKmcV
+y4KunJOF1g0xH5OJUEuKNImRhyf9czZJ0uG4OTT/AU13NwwKicOqSeIN65I/Y+YdC0fdu3suroN
5EbtocbKsxuLecgSfJT6XtsHwsAm/emze35iZdXM9ostnP9DzxJ5Y4o0/rjn2bEGeDr6gGuohvRu
EKJN9TnejFlXuZSnfYMruboY7UKvDDKBXNcxIBrcj1OMQvy+wZXMvHe1RvMXMjsNWsCNh+LO63kd
nId9oyuntTWmpqnnZHZ4/hZhBbvoIBAnvbLNbKP8fW/8m5XfvKJxb4sBAGc8yi8WmnY/zHXQXrWd
1u4jTFgq9kvLmtXtce8L57Irb4VT9/cNRuy7yjWWKuFWVNh6NbXjh9ngfseL/Bse2Vcm5/kkD8PI
p0tysvGdnyRGWuXqeq+SUpa3sSj0XddtBEefjo7DMbL7BUmeqCbtZp3NhIIrfoj7msqWCvmacseS
nlaR5sF4O2m6fg9d4hpW9gKgwFIRX0MJxsg1CnJrvSvPweRjnbXihYYflbG6U1hamj0cOw2t/Fuv
Qe7+7ODbOiExKrjr7woNFRWG5Ap34m7yw0kL9DNNm/rQcSjvHF0Ja21wOwOLTj+k+tL9mOSyRvo6
LrsuEPifPv36+Figu+2zbG2tvHUDYZ1ad9rX+rRUCBjGFWZlYxcXNqnVQ2w3Pw3lkO8LOF/JwrXU
HQOzoz5qV0F7HjyIxFgUxVdUsS7EnG8+nZe1cVeji3ty/DaZaa5WGHW52ed9C0YJaMgb0ORN6YXj
VPXFcakyHD/ipuq7nWtGiekE97lqtAc/bGSDBm2fVh9S7FE+7Xp8VXRNaNBIV7P1Q8fv0giISxoO
i9XtuqFYKvKLStycFAiPh1PaZDd5NpbnqZ+viTZd+K6q4toad/0Q4BwfOpiBhBggQeKBoXmluHhp
dCVW+xrtX5R4mXfPfzcHljjWrr5P0gX776dLsgIsYwLT9MI27vMvwLut99MgxK5E3FKBX52FNIHI
XRd895q993BR+IZ7n9x1dbNU3JepD/ok9JTT0Q/6BhGNefzmVhl5874lqYSr3ltcrmzLDf1pHpJz
xh10M3Bokg/7xlci1opTA4MzKnK1PzjfStvoPgksUN7vG10JV0wIWhtzPq4pnEofTa/036WjWPeF
699QXZ4dZD7OxmGM28Yhn/r+kIxiX50FV4qnq9KNV9sxMO0JG3Soz0G1aPeViLt3u2ZGhXW1cWAV
eWp74YaoP7WJZp1WrTD2rXkV1rX5kvb9dj4JxzpVLspOpqMv+5akiuayrWUu85mb7VRJPDE6lKNu
q65vtJ3jb3vQoxL0iKHoqovtcM3F50W034LK+uPlWb+QjbvK0VrEM96jxRqHssuaL6gMr3kYFHpp
hEGX7sxqVUxXv9blpOXUiqaCfEyKKjnYOTqXL7/ChZ3YVQKWyhx+jL7rhYmOd+YB+Az2N+mYx+O+
9EOFdXlavGRVw22inY32MKZV2Ad7r3IqqsuerXoaFs8Ppe3nxQntbddCptrH8W3X9KjIrqHAZlN2
Pmmfh41NK3TvmAb4j+wbXbnmFhbwED9hxxGomGIOVHw1sda42Te4esZaQy7amWx7mYwO+XsQe0io
7ioYWSqeqy0kqgCSgpFcteqAd6J7StbuKol42xSfueY6Sswi3eriwDcFYVYEaRL1eVnJO+zE5rea
L4r4zjfwXUDdv/2cLOM6HPOlz+tDjBPm10DQbTIGS8oHFDmNr8mEankU2764zcHP/Zyxu3IAtJfz
z33zrGwCbTVYY7XOflg3UA9PdBmWFJufOLZ2rkHz6QbmCIPL5kQaOddj/2AuTv3DluM+ILblKBuA
31G1TBKTFd6mb1oHkzWgrz/2TY1yXvfLorl4bvqhOTjrjeNl3hcsN619VzIVGOYbHKQ6MJMwhV2H
XmKNFd5BBngHnXY9viqWRoHCLAUSK+GKRMU3x3adrxhljw/7RleCv8zR/UbmjRv5vGZ/jHlV3Pax
vw87hEPV00UTo64CNj2lDBUXiTwkOWjdA5r9jr9v77KVLHsxvW4OGg4OrB/tEHdLE+VlTMv2TY6y
ASStFxTxANSyKbCGonUsEKnYN7QSrwFaBAMGpRhnt6K68br2DlsFd+eSUWLVSus5GWPNCaE+T/QC
jPZT76ztlSVzId9QAWEVFpVrVnZkqFM5PjijZhSHEtfR7sAWoX19eX628vAze6+tBG3Zrx4+8JMX
mqJ2biesZ/4yZdfrR8tpbmp4Gs06fUwHI0a2p9pZq1YBY5D60fReWyf0tWm9Cyrbnw/TPE37WlaW
ChJbCttdOyt3qIUXZB++vjjfhtKo9PPLk7aty2cmTYWJodwOMsNn0nTqK0fLanFk1cS+7rWlosRa
u7UxmwNqZemNe0in5mdn4B2679GVQC4Xk9OzYXDbRsUdw/QCL7Sq9ezP+8ZXQnkdOowyZlgDueeL
twgGrgdHmNP3faMr0ezTRrVH33fDvrFeo5e/noy0T/elUCpMrFq5DU6554YNHpch+oplKNEW2zm6
cvK6S1aKzrfdEC1scUhs68+4CPZpNlmWEsWZtNrGkoYdbj7i56pMwLpZ477bpooNE3NjLxIxnNBZ
hjexpQtcKzFbfPmL/sZkPBNLKgysbsm4U7yTw1HYZRPR9JR30sWQ42D+N2dXsiQpri2/CDMkEMNW
EENGzllVmZW5wWpESEiAhJi+/nnc1b3xurrMYtmLziJAOoMfP+5bP7xAz2kcORNx38MATgUVfLAb
68vzBCSG0Ddc6HkuVdfzNF22exg1mADu5kH1qDMTzlxNmRTX4Vhn37L/7i1bIAY6GDYAlAloa1JC
EBb94HULkhC7+9+/zsD/B/dLJIdhtnvk1lcVuysf/OLSYy8VDosMyOq8VfSQi8EftGF/g1X/Q8D6
p094ceeT0AxrvKHwmwCE+F22Kl2/Q1fO1UUG4dCB+yYgT02ohhob1awWp6kx6G7d2WwMnsK1D3cJ
8UtSBuBTLyXcYedPlI7huFPzALvHDJYc885u6/I9jGAWC5vZp8WjtuTEBPpbanRor2IlRpckM9uA
BAbKIFJ6B9/nZlkE7yi7EpCjFwVD08FfLpcxO3TW/yD42hxYxXULK9Ely0ydwb56S9ghqaua663+
lJPsx79f0z9kvP+wN/4LVmnheRzCQxqfOGPu1kBxHd8qzK6r/y6JZgARKUmtTSC0JcZHOgbs9wJ7
kfernv1SkIw1TqYbS/FJp5h+nxWeu6zBIPrb7sSfzv8l3Qz7iV6jMU0wiUzbu0jN07tqqVU7IyqR
cwKe5Wdwg7MHvbRrfIvu1oxvmhkoci5Yiv7UbtQ8yCTrbYmmdn7SthZhCdPLZeOiXrOgwDDKYYIX
+vkBXoRsK6Zq6mDHehYzh9UpxHD+Eo7/8J0vuW3YuambuMICLQ0D9p8zNFKoIVz3IS7C0FJXG6g7
ND2oyAYbJ632pCCiudKVIbpkt3XRlINnCbzbjXF86CDcsZOZTa/L4JdaZ7maajgvhOywZRBW0xCF
PcFaUF45L71kuK0QZ0MqPDe4oax/zL0F8ARUOvzblsafPu1FAZLW3o7TvDAkrjjliKto1LUYrnw5
FxVID8ZvsyZjcqgEShE4BtbmXfSVum7weElyW1OPkaAb8e51PdxEgo1FmozmuqB/SXHrYYYSLqND
5GxXjHowyDh1w5UrbdgV/9/EDt+oFgkqi1HPjxi6Q+WRw3ejLv/9Up0vzz8k30sqWubgJjEaHJvY
hTYuFmGgY0uxj1qfFPPJ73//V/5weP4fIW0dt8HNmLJ5OkyflkmICLq9RPxtiveHNvSSkgb5Kra1
CjHa2vSb7ZYWeo5hF67Fhn2uYq0E+5WGXfddMYBXWObNrpPIB4Hj4uMEKcbxyMqHORdiKDSBODE8
wm38699f3Ll6+6fPc5Hxg2kwop8xQNwglhxwgWiaFvG25T+TtIs/r+AwvP77v/SnT3Rxv2MvocEs
LDtMysh9Irz9yEdirySsXLLXIJ6cAkKhmCUGib9hsNXBXO5K4Rp6yV4zWe9WHVJ07DMK00KNpHvI
fAi0+d9fzh8YMfSSwIZ1iiaBzR/Dd5Ypti+SevstOhrHHOTENb2pt7qt7gWkHV8xCt/uwPvrsJjb
EH3dEgC9lDlrMxnhbK3s0Ev3XVb5N6uvVJCklyJnPiBtlvUzO4AFWz1CR9pgOdqFV8V2ml/k7TyO
Nc4wqtbNE3GXxTU5esHU7t8/zT+fW3opcSacXiZjSHTIfD49zELaT3lWyb/cin8Oj/SS3gaoVK6m
biKQSvp2LYRouqXE3sj4PkDIe7kKZaSXNDeIUXmRdzV+A/oHXg3Np3jr2VVlEwyw/zdEtXHNNllP
0aGSXbWrZbMeSR9fV9XQS6Jb1VYL8cTEhyqRZK+nsMNCZXhdWUAvaW49RLO7oG3jwzg5PfBlC+xx
IurKcTK9JLolgKTHoMbf7/PA3q8sBBscTnN/iRp/OJqXFDaoCTkiahkfAjslICTFv9zZg/Sqc3+p
aoYnh7KMRUkzN5u8JappeGS75C8ju3Nx8f/zDr1ksE3dshAzAfcOXae3wnbKJQV0jFZog9Gsj/eO
evtVTHT8/u8/5w9ADnwl//eYVhVc0DaSRaDsE6AAzeqY4ys2QH6foal732VandvSsfV7slRJLyHi
CYCwjKowcnwDxkR2jhk68c10qnvx2aBvVSXDlqMvSecTtukwDv/3x/1DXLjkyQkptrPbYXSYDRkX
noB28yUEJeF7P9TXqYXTS7aca9Mt1+GMqAB38nIgLi4CY5by33/Bnw7nRVigMg66jW3RYZvpdLSR
188M65nXxfzsop5v5yyFclBID9A6GUpI348nM9jmqoKbXnLl5j6q7dDF+OtTu/Gopc19FFxJtKeX
XLnIgzmUpCY6QEsluolUTp+zLf/bvk3yzzfrkis3ScxLLLS1D6bPNWo5o/o3s9lWcazG+K6Mw8Rd
521FL0XTHJRTnNcROQxbh6MPK3D9PZui9bojdMmdS+qxkkuV0kMmoCu2iwWDE10/tu5vMuR/OKOX
9DmlO8T98yma81weYSpQlQLUiisf/6J21z4c0tpFIYaSWVaIOElLfIzrmLT00lQ0aKwBngm7+Fmk
426tQla2erhuzE/Ti9vbuqV2CSb9B4b0XmAEBklOHV81K0f78r+huA3a1G2wrD1EnTLvEnZ9PK2i
7stVgeeSObdmQsW6C8khsXL6AtRe3qtF/80Z6p87QXrJnJtMBtirc+RQ9wP46svgzJe0jqsPqGMM
AR9dUHkeuDr8HIphmg41lE2v4tjSS1pdE1G2ymkmoEvOmHZAAbTAZHq8ue61nePJf0GoM4t1PMuR
HOKxk4ehZXusvV1ZZ13S6taxzrJ26clBWT9/jhvJ9hNl43UlenK+3v/16LZL0c5oPHpbp83PsCOr
xnY3RBquezMX93hjsVngAIJsAMj/dZTOYz2V0m/X/XX6vw8vfDb1qEDCA9yQ270GOoWhobpO/Z5e
MuoipHeSJll4cA3ImBw2vg6+khu7MoJeEuraNYOiFfHhYW5JVaaLmKGykl/HG6GXjLqU2dqBUkAO
oAE033uRMMxtroU06SWfDjZWrJu6ikBabxlOMzyTDo7I8CpMEPsp//thUybRhZoZHzbo0y/WRu2P
TTWT+Mup/EOeZxf3NQ3aum80wlyjIVrJwyBvFz4FoE9xK518BxCfLNddsEuCnYhdUEMxCplsjdYb
6GGsD/Uw/Y2Y9c/8OnrJr9saSeAhFIQH1OfLfBdRmT4mW7zCEyBiU11UPjXDLsQSCi2H/9SqV908
dnGv1aTV1BsTHhpY5T2E0VbfjV7Y/XV//eJeb2k6ZWEN6XVoqdWPnYNtQruu85WH6yI/+0bXUAtr
IOyeersbmPgO473tL0frHDf/oTljF/mZDQM0nzfciyqeph9u3fRnNrZ/M5r4w1+/ZMoNJosc1TU9
WB2HHIaBXZEn5m9cLVhInR/zHx7/kikXYLCuod5KDwJ+nBZsgKlbGYfuk2w9B5VrHnZLDUuCm3CF
lUDBFjUtZ45J0JbrRpPtk4ceM6i1EBz7mbVbNPImXgE+sDnNabFao6ddNZik4nCibUAlZFvS3G15
5xsOTn3KynwcqrBwKTadCuDCPi+SIUs9jOOGRhbZqOha1IsM54OTshsL2bluPbBoivwxr4Fw7fzM
fMYZDPI8ZIi96fZrpEFWWdcttCespE721rau94WSGNo92RpG3EfWABHYCb/Bjk3RhCW8CSSlt34T
ULMV9bQJIJiD8k8NXFHeQlR540fvYUyNP8wmUVA/B0uh5RaqH9EUb0vh9NRMXENfsHnJGxc2PFxJ
Eh8U2t+ZzyC7vIPNCh2nZBzaiFehGtdTum44oLCrw3rKp8oQKJGpcWuGI0uDsLqN+mCjhQamud0z
WLzJcg23tfpmTH9mTSDEL5QvKs9yuCYpq75BE179wofLql0eUUu+E1qN1UOUtQlyGpOL4kMwBoTr
MIzRn1duaE9+BBJYLBByDo+Q34+GGwLJ0A6PGNqsIOmoDcqchHyDGWO8FgFcDtNC1gF5oSyI8ycN
66kbGEJadlwhil7DPjBaqteNxuF0bymVmL0DDWzYKQqcr4qmq8O4hN2Q+dn0szS7OuhlDo2xhowP
ToH+W4RrPqndiFrisZ4VvL/IuEXrcdu2bOJqrqpxB7Uyu+3HeqBfiRLJcKrnGFJr1A36Yekr8Yon
bMDnqiEb+t7Hy/raiPEbQ1H6TQXQPyqHfsWN6ldqP5vOry96bOPXeXWj3NE1BlnFR1J3vG9lACln
ApU43uqElj5NgucccrPHdkQ3AZAjH2wxjHR9oeCS0GPVjEBMHEtmdmyFMbQklgEVgiJZ43gj1gZ0
gbVL+mNCrLiHGXRrPseQa853+SDGNxAydVOuayLHrzLqq2YfzalZ90NGMvoiKz3R/dLLSu4VxtU4
tC6czUtGa0ZuIjhbLXBPbK0rlywLwatnwdKUMXanA67d4uQuzyK7Hjs7Lu1NlDAcSZzduoEO9Uiq
vMgQ38GYCNTa81akQCkH6eA0tYy5HIom7kkMIkg70zJA5/8gNu+yl9kM8jRkWa5+rnai6b5LdShv
YwG3FJSDwmHEapPfEkDidzok7JH0kV526Yave8y89vd1vCb4ntsih51d4356nraY+nfG8GoKZcET
hj2e9eudWWnw7lO1QRACyvLJIxydG807SFp1XM99F+LpoWzxIEY4ZpZsxj3f55k3831rxzws8TGr
bEecSH9WnWn9+4o5Q1WC6Zale5Lb/i7NPbBITEqCb1iAIEkh6qUFqtU0fV7SnuRqFwZiuoNVFSb8
gYb+/63urMofz36+2nLbR2fzzHrA9sQaW/eJ4RWKMs7CNihcDSrr7eq3tS2mZFkgM0WC6Lu3uOLY
0RnO0aQjidid1RyH/Szw5p+rrZnjYwRLXHebxP2rUMFON9P6LawHfBcDYdC5zGo4B0iesO6sutnN
Kc12sQ9iOEKaJdEnCDDXCp8sw0aQh7zGcpd5QjBnrOi03Q/ww/6eLZkfbxtw16c36anx91I3crlp
A8Jmd84OaUN43BkLGDgTIJSGW9XqYknHSRfJWCVvGQNouQtCbX+GlZpLHwD5wPc/j8rGnWmrvFya
cTyktIdv+wh9+mTrPs5MES59NBTCqt8iBEOQw2YBrP+Mfa2gsbePFux8Guxjlc00oYXM+rwItW+K
VU2Woxtjz4ApgtLM4E4veeK/ryMz0DuZ3yzsyyhPcZkfZpINBRSoTFlj/l+0YkY5mAVshyMjaryK
WKDN1ml9K0UwzYW3SfAIl1JwsF224bXOHba+uQtjAeUgMEU4ePL+aMlc1DDERQqw9S61Pirh2/YF
GUycFtvRIoSqYs3rOr/fFjPWHJYXpGTgBUxQmQs+zV58ozGpvsEKiT4nbQKH9SnoeRci3YiZIqKH
oili7daXwY3uHY5T/raXNPza9sK9R2lfFbZptiKM0+7FWo0f2Ab5MSLLV7OkLx7Ok1ynVhdxIpIS
SjCU41DSU4tZKbj+SwoRYSm/QLwhfSRT9xHoBpDtquHgIOf5ZdHYMkjywJWighbL0FcYTo35UU2A
QlmLCVwUVc+dbJ+jVi1FVsfjIejG16HZPpgN6W7BFuDBQF+SB2p0p0QGOOG9bn4FY8W4MvWzTOJv
dkwe4aJ1m+fJuLeLedy2JR/5NoXND4jh0G3HvMq/yDyugRJBR2abph3TQ3ZsHYyWZY95TTQMbbHN
m/6Fm52QYlP2R9dt0EgLM31CcWJ3rbB34ZohWcGm4j2GYexH5fubiC6PrbZLQdowfkjm9jDE27PC
yucNEkV4lyZi20+MWh76bH7xyzq9W6VWLoMxK3DH/H0V4T0JVB/cNKradwk6mVD4tECxId4qva4v
BoSKUxrg+DbQiC6Hqmt5WEPxe5rsehh7+rHVCV7aLDjLW8e7SO/XDkpAEcQVD1EfrQ8kyCOsNlWu
5qDjjUVNCf2ApJL/Lnz0HZpZUQFOkjuEffoGrqM8OhJAaAXG9EcBQ1eOFdntmKx9r3gaQzUaFw2v
Z6TvoslhOALLBRw61zymlVxTnuVZ/a5qJLQxcSMXvbH5Dmdkl9WdLYUW9GEMhfwWD26435KAlpMO
93FaDw8xRTE5ju2JoVArSKL6XZjIEJ5iGiUSneI3BzrF0Rqx8HbQN+iM2V01zw+NCD4rQeMjLs+O
1CzdrfPYcF2RjS8spIUaxMmO1eeqVlMRwaa9UGRxvIVHIaYUsjnNYYjI7aOvsfHfIkjYFD1ohy2f
yTLsMDMYv2GXU5ddFjQ193PjjqlCpA3WLHyA2Fj6GBERI1Fs89sGpns5ic7BGyfK+djUti+21c+y
WCl1vxowfJoy9K5rirlNRQmjCcNHSAEithj2UcdLVh8WTMxaDKrrKD4wH4xDYUnQHqnNpmIV1cIj
whhfUBYUdJs+0EuOMahkJEt4h2X0FiQrmlm4tiy3TLrYlFp5sxX5lMqCWoREspD65OHHtDxgXbjh
ICkkZQiT0NKf+ZuQJKNYFoxOTUXEYe4qWwjTfEBzSXFontSQMUxJuaQ++jxAu6xoVlgM4R+h6Xbs
o4p6yOrH8T63arhl2j9Ma/6l2dqHQeuTh9vRMcmbUb5i1zS/Qz0Yd88G+hhIctk8foUF87wW4RJp
j9vSgxg6zc99rVZZkmpAcmBRn0OSN5NkpwGpNXfT5vK9GS25b6VhgsObKMmKaF7ijseBydFp5BHq
C41Yw5sRMscWr+KugqPW19oupBhQ+b+wPJM8msPgzmzZTjTpLQqg4T6ItBM8nty8E2H21dfu1LUj
TC1aFGkKtd8jNOfj3RCsh95p/Qiph/cxAm8573XO3bSlA4fpfVZMoULzYpq4SFnqcDSYQ5UUhqe8
Tgdy3GIdpHxYwu6E7oRqUGnZ+ruB2MxhqbQZSmXXegebnIEH1KzRflJRg+L1LImeZbXaN3HcF17F
DwNGaDyoRctTOqi9TYf0lWIoCDsreI4OENXibRXj/0Kny9vV4N3pfgxvRNO4skIG9UXI1Ha0FOcU
opQRwwaeNr/aqLG0aEjdvVSbBELC0IPxfsp1XlYLhARuLEvV06YWv8v9UpWtgY7dsDbdexdrf9fP
mYdZlKrh5rD1pSGT29tWogjCFsGeALT7YmjvjogaZpe73uwU8vUuEEvzokhOnglqCpSKa2CKIE3z
m2bp9Bd4jYO3Ae9cuJ62fXPj49E+oUeb7mNCkBezLTMjTFBNVMRqwiuemiz+NNlx+DWP0GwdVEeP
VEVtyCvTpzcNCvE7CMhGRbMM4YvTszpEimBBxuPgE1BuIVPeDwN3CyOcQIvR8sb03c+QoKXNt+kz
W3JWSit7YDqmPYGiK7G1aurXtoK0J1YIOxHufEqChCdSyR+unrtPGEPqOztPqI5T5040NR2OWC1G
nmckuMm3SJSzXIJTVI3yxpAu3QGhzdSTnQcvd8qkSYqInS5gnEE+rVrjWpTQpq1eZya7jONaju/5
KmAICy+m7h7UlObLXI3hVxbVeHfCtuY1ihxBIx3YAMV/QjAlpe1bYowtp/xcXTvdJhtPzZjchLVL
boep7j9YjUE/+hzUTegqs12VQ5/LaWjQB1DXu+tXw8Zj5bzh1Eg93i8RFFI55KWCYszGSRViDDZk
J6kr9DsJSTEDqNA/RUuO/mV202lZTfYANIB8O1vicLh2DjjMtZphK2Tr07SQjnFrEvuKpJP1RZI4
MGmhk1mn3ORYftTz2B0WbIbeIMRln6RI1Rtp6Qwzh+C+ciDhcxtvcKNfCCJg1c9pqVyOiBkPi9kj
Fc99IRv/EIBGVKIIz39h63bodjiVTj4oG2Fv6rzPVMwDAAOQ1FOkXJo/4Jx8x97oDCv5/KlfPc7t
KpcdS3zecbn2iHAi3eRnmAnebhruo/XYvfkIIAJfpjA00AuTfbQjsaLPJI366X1qmVn28D+OsTOn
COyBuq2Y5yZ8WlqNSJzQofGlmkOGPaV5pB99btevc1BPiq9dlwcIbFUOOmhTozOpgvqzYM0KGCQK
wMOf+jrYZ1GSb9xtzD0I6oQv5yxGNwg8hIU8rSFMzCcAQPt4DWBVD7Jj/1oNmytTWcEUhoFycLvS
FmUMjdjPDoVI0beV2QlElgc1UYXv4yK4rFWkTo9ZXK2nCluMrxOmSzsRxdMts+IVDKTsthcAjBRi
Asf6mNogLgcgB1o3Q9lBqPsmTmeFV9TQ+qg7VR+QR+T9tOmxTOhqShfX8V6GOsGuVhjXvJoDvxu1
NQ8DhkwFimT1ahPa7y3+uwD8IssZXsLnZGiBMoRUfwAmnT5AbbWHZNB1GblZ71YEzCLqx/oGGBva
uxU4KqAX8L779awhx+yzhBJEmYpEfWqqflAcVDrRFyLsXyc4KfBomraOQ7o12cOmb9sPChF5Iq4v
PUminYZW783kPeUjIsojy7zgIIjjhLt2lhxqiJEqCYJs6WhFbqrYst9gKbMjCqX8RvVoHPEHn2OF
R4KOvS1RAbId8c0r+la6t8qnz0maPaamr9+CzXz1scT8pVUl04mDeFRbfYbbmLyBTlQ78naBwyuX
kC9G2Rc3BdYw0OxASy+7FWMkC5nC+ayjM6LgDO1SIHfmHuovmtNUTsXoQatdVLNii9yr7xMjXeHg
DXAb0JHuVRBX+0Ri42MYq/69dhIF9QL3liaoWbkR4XcQd3TPRjv21CMHf4HNIGS/hmg+DhRAxTZX
x9SK5kFaobGjDuGmpZ0+bzEJeQymGWJ43J4aGNu/9UOzMyg+z9WY4lvjkh0x6NhHzBIQ/VWJtomh
2Wqe2z61BXyfxW4R5GeS1MlhNDgiDR2OcqE5pxFKMLK10w7yqr83iM9+y9BUnJIY7mmxUi3vWWh2
mCbYR2LTg1RsKWyq39chmM5UxGHPCI2KtmMND/w671oZTWU14meFMloPQObJjcrXpxUl18E6gaAb
dbdpHP9Y9ewPXZM9humMX1D3T75hD2mMRnFmE2CjJHivcxYe4lwCVYVE4MM0JBrACCBurmx9qAKK
JZzMYx8Hi7KfZxM9kOhcQDFJCqg36x1YSl+ToEFJmamPaMrGgozp90Z2U0lhJv4Qh2rGLXGOS7f5
ry1GNbt0xQZWo2gxrx0rZmwgHVZjVFF3ULUVSwYl0Whr71Gf4JsiOcCIfgv1DjAAqq6OoZeAJCA+
zhhA4D+s99W6ZIW22DvroVp9xkUJ77SlbzIIh1M4Z00J/0DDUT+s4KzIdzvUQJoWxXbOxI/9pFCW
SvOZLP1b3qUdKoZBFlNNW3ACa7OfbGt3RlUfbahAX0/i3QSlyYeawqoxmMizhe3McxUnfiemCRWc
UJKbFjZtkc32Qb3kJQzps2MztIQLIt9l1bN9msxLVLC8Ct4SfARA1ZP4DPHgG4/PzfMAZHMc+WRP
4grxoO904Wgz7KFO/pJh7O1krfkmptUgh7fZycMz7SnMVV60JkRIYhM2oBbRDTcO/vG3Qz6wnWA1
2qPOQmhtdhgbVoS6gqnB38lA+Z4nUP/5imrnAzWrOrlIrg995IMiCdb1Fuxn8USGwSH/jRt+HJDi
zvJgZtEDQFZ17+vozc5Z+zhGdbqcsWKzfB3AByhmaio8uIoeoPk28wlMGA6mx/SxyAZrTqkc8KpG
UHvnGWC103KOTrrKkZcn0OIDQF4ifWI1PAYOC/QmsKo9eimBglfTcyQ21+0XqRz9WTebLYIui+jJ
sNnTQlbA9nhFUevwpCF596DnZhZ3ceAoR/enS3xZiyuInKs+zi4k4maMUpgMQ6jckE9TmMvva2Wm
9C3Oz+UFn1uWPXSGrDerTOsJZQoS4Meo24megKNPaQGK8vkCg/S5D+CmumF52acxatku7MuYTGhH
z3Dca9L51JbIXzEYeCxgd4KEVn6q0rQ1LxGEIpf9Utd99QQL4f7gA4keOXIKrabX0xDdNxuzpyoD
vR8XgT2FoQ89zzEqEs8LVhENkLpZ3w9xbP1hpWS0pRtsV5/CZhv7Tyb0yLOtWr09uCgOJVcLXap3
V8XE7gCBYr7SjsMXEF0oOppzlcUXSeC0NqAS6J5DRxk2HLGX9wiRJ0h0csx05n2aAmz96UaY1t8u
TeC2sl7he8xFsPnpN1EbkjDuSDLvs6axX1ye10dftd2Lirqtu81SJx9rZCVcjISJ4WYMbPPZdzWa
/zhf48+Z1sknS+duO9TTubqomxTSvriNwESHZJjhiwtp+Rgd3ZLHTzoZyaM8S8/vbVJ1gN/HpVuh
14eNjptUxFLdI3cP6kh7qBjfaNqQI84XspeZwESSjZ4eW+AFPzoyyjusJfaYaLUEKzKwl88yWLSu
CsYH6JcE94mhEg4PrZSl7lhljhGiBUBSbCUc8c+yTzM6mejGQ9c1OgRJ0j1R5iAl0/lqxaL7WbkY
EaoafkIJdvwssQX4YhdNl7Lu8YUw47f258h8GJRou2nwBM/49KgVSYERdTH7ZOPayN+z6aB/gtIR
PjoVlGAdr/Dq26JK56jI4wUziEHqekal1ldfG98Zca/gARyXuW0GXBMRWHNrAiVP+TCouxY6kOEO
Liq953ABq5KnNHFT0YZjHz30QWzHchUm74s+ED8jDD1UEZFK9jtYyouXnCURtqUHtR7RyFLCPaMA
fLzNoaHfIrlxzGrU75pQTEVE3s8lcO1tLqtZLb/9atNPWIqg615iGHdiRLTBb02AH+9E7iyWpBvZ
HFIsYp8UutzhTGTKXkODWePd2ozrXPTRQsYf3doktOaZlLN9CPzWBTfJloTRs2IbE7vZQC1vr3VP
T4jV6XTqa2jQ8ZzM1hQrtCpZsSRR+oSPwRRmLeGAQqTNsIkLpY7MllqyF/jOWIVAJwgQBrLFgNfo
2B19MkymUKjFQEwa5qqRt2NcJeHPEJhysu9WX2dn3U2IrP5gGHqoWwxPhug5CIAAlWKkbftk2g0j
wgW555CYZFzPv0Ps2WZSyPzFIWKntCoyRQI381dQStc36MTr+2yas73X2/QFhAQA2A7J+3ZNmesK
bGs2Mw9MZWD1E0/0u0HJ+NJjVva5n7zOb9qmn9DekzANXyyz7j5YWa9L3FnxC99g+zrLjKVHlgQB
lB7NYgoaqPjRL3J9bhfM2YVGd8kDLdFKUB1FzU2gKmBNwPaFRoUKwKbURKavOXH+EcV/9ISxUKW4
aKSX0AKd8uEt6pcmK2y+mapIAOGei416cr8IWaZgH5EGNqf5SPNnIf12SNEZwHhbYDNOt//H3pk1
x41c+f6rOPodPQASCSBvjP2ApTauIimS0gtCIins+45Pf3+lbo8lztg97qf7cMMORahLLKJQicxz
/tuZ82tbSQgEY2t3+ixXwa65uED7iWE0vp7JQjsOhmOk0LZtb+ZALE2uPVX2ZPLd1cShMpt3dKNL
2ORyvF07wwG130Zbf0llnX5WAL6XQzQ5mq8Iv7AumspcUPeDW2f+AoQEpZi55iN9XN+Fa5HJh0Gz
++NKB7zuHTtTj6KeaWvJTmqOa7yV5VtGLCexz1V3JnthBQ76om/0WOuWUwi7Mn5IW9F5kaHpSbjZ
5xjkZoKZ96Y56u+J19q+KP6MvC2Wo/AEvu7XNU/0aj8MrNpwoky9a0Ah6NXytPNWLZf8KZfWOMXs
YWwBqwsk1rBPZyFR14XuF9mKDRvRYJ0eqkmu9/Mcq69lllO+V+Y83FOHJvdGVHAjonGp8J1CxL6U
qEZSL+c46OHjdVeFpADS3UkLyqWIo/oYzXj6PatY61s6+u2ik5tzMReCrDrGn+TSDIpWRJtfN4Xx
hutOxjtzbpKciQ1rwWA/hOSvSVkNL2bdmO2ZXq/G4waa+tZWURaFRgkkvesNOliQ5pKzt+5znaPW
Woy7omoBrg2n6ZoAPr3O/UrZbBel0DiaNhj7CKQ6VZMXa5F6ApiL44s4Z/8Ajqq1+ICerkX3mc4G
jX0bF99GO2u/5vXGEQAbuLxOLZSlL/Vm/mCm6+xecnjCZhhDCRsoUkNQxw7zUdNKedXNdTKeus7I
LD/RSkbs9MMKd2RkdvaxgaEzWdEoH/dEfBpbWOtF/ypBPl+00hHlhSL/OQrWPgE31tKKPRyANU72
uiCY2FcFpLbPM2tYQVxBh1FGbunHsrDKL0M1NfppK6Pc3UWFW7/C1E+Ot42q8EXumq/n9kP5SPDL
yW/qaL7RhyHK/V5ilPIh0tnr9Wh4tEv0F7u2cMdyH40ax7Ilo4ZM5M0GBNYgu6m2HKxVQazPZR52
BMGJcKkAwEKq8/LTAs3ssbtYsNp92excmc/stNlSXbMJaxf6rMHoutPyFdxY1b5hjRvApB4194wd
ZcW0va5xS+fJ1ved0WObn6XmxIBxRe8+pEQPyCObrJCeYWsDamwjzT4686g/dpo2Fi9Oi5IDQ8K2
9cAWeVQF29Lj8R/Lxr3a+niaA6ONhmuZqOnrBnaw+Wtarcau7mY6xGopBgjiWZJ/vjHMx8etaGiX
y6gvtL/gSLuhGteLueNHb8CugO1ry8jcQ5UVdXWZc/kru2LGE5E4TQObUTSIPdqKlUFfviyMnJg1
pldO1JkVfTZZSG+Zq9GEtb21lJ62KEPuKldVr2MkgQN0Mm6swNrK6QHyeBY7PcmnaXfO1okDbXNG
FDKiah6JMo63fYQ5+iWe9Gr0clt1ZjgNFG8+QZVV8aEw0h5eIk9B/rQMUIJlnVdgMkWLuJev4qrP
jfSysUpk7npuR6vXG9jMjv3W9AP0SEvdvk2zaEM3qYpHng9df5jc1ay5T27nBgvtt+lL06wRlNBm
PLnVZqjDMOskVaUuFY0XYQDt7pZ1swaq0XxuvhlNuaodv6J7ZnNjMnaSFXBWbdlayDKceHZCUunr
0sM1mDooeGRm7QwY6NEHv6hfejGbS9izEiYPLJfpGPoMkxVa8WDXQaLZ3NbB2QqKdmdbX2IjFvKq
aGnaaD+bYTtDU/YyXjvA7heqggXzF2HmQ1jEEB57fY2amxkL/kc3Ss5ZIMNgfcppT/tdjypkCtqi
kXUw0oXoTyTVDf0Ho15n5yJpZwsDPCCtJXfaEK/03lVrlR+hxyv+S2O75avmJLV+DQvgzrtVw/Fc
U5Hin/LABTiYhC0q9ynNKSNQnBCMeipWTpeAIW0Wjb6L3sO3Yw6a6xIiXIMPSbXBl8gA46s109g4
RaG191ZRWZ9qcxk/IwSdDyqvE4ePt9VoCUyznI6zUVqFv66lcybmVtd8SbJyEpzwAxXdRrXHHdqL
NDe6zRv0zS3DastNN+CcPPMRRXvLXMz2Ia0SKG9NmO11p6VctF2nSQImPI2PrRaTV9gu3eNqmyIN
GGfSbUc3LpvnJXas2o/1Jdl8vnC2Ugax2wslemnOPlEmiMr0aYwp92bLsj44hqM3N6ms3OmwsoOr
UBvS2vA5AZort8pc17MxEb+CxcyR71CSAwBkXdufZwVZfWCOSzNcjlWW3mSbIzVv7kya35ntNmCL
qrYLzn3Ws6RZHLzMBjBGzqfuZtTpuT82jp76aYHTwauXDfiqFtSqJ1VlOsD0OpXtyexH2kFaT7Zd
d2uWwgNDIq6wbljapaFZ+BOLvriyprVY9zF5qdXzkMHlHWEPOVQc9EirBxJrVKHrRpN+nrQxFcFm
FYZxPXEviOeOzEx5utsO08dxJFqi8lJFVhXHRmYnt4wSidHixcPwQNKU8aFxRX6bu8n8hVtFWSyx
DYxHd1yTnEqhsb8gIhTIFGw5rDjw+8YO4UIVY8RWEb0Vnb3q/rwkifQBDZzPhopX6NG8Wnjscm27
7K2pvVxlBn1ij1Ma1mZufu7MYr3XnTKrHo0O2u7Qq4i3BGN0usOsM0L8mztmBZb2iK8t7PWxsi9i
vTKWGzfVu2+j7NYXN6+nCIXTuU/X2Avi3Vib5oLcTs+LYHCEGUR6GVehRtjMN9ew4L3t3mo0j4NW
/4R0cOMay8xmfPkYjbHPEEXrsGYR87lsJ9+7Qn6rlplJMpOt6Q3jmDUOPdHjT/YEaR4iyNF6NLfR
0LvZlcnjbYeFMuMnZtLU7YM7RiDoFUMZZZDrlrigAmv1O6QyVLletMrk2xw19XXs4IsNti7mnKu2
4kmfLFH7ybqUWlh1yXrvoB2Y+BAx3Ukc11kZWozCjANTbNLxGzvd2BFakdSM65NV582VDeRpcE4l
ngE/KoGk7To6DoOWf9IhLRdv7NvcAL6aRyzjQ9YuYZfokDozT+NFqutqCbPBFVd20hZPXWNS1Os9
NL2pO9GG4G+FFZo3Yeq+pGW5j7J+FcdM65MIdqeNogNCl42qzTFMaOgYTvIFf0UNjqxYzr7VbVKc
8vr8KWjzi7ty0ewPrcrBHKXg+9GjLKgzM4Vh7yf32GSIxkh9GlpuA+hqyED1fuYMF04HyrWI/JBr
Y35FyTXMu4mkbpeLVMaLiGT60HR1BH6xaB3Ant5rO86dtNoVyioQLDQYiEJ4avcpmeIOmt5xWkox
wvdaCFFZfNYafXwsmjOkhOy7rA5VslUJw1AaoMmsd9Nup4yp63bJqDlpIOASYnQrouDgG+zuAf8B
2tIk67vzfafNfyjcpL1fR4bZf4ik4LF2bYZneZmF685LkJNUga3a9I26bWD2mmi5/YNMKNddO6HV
BjE015A9AlQ/cfMMRLjXrM9UrhY0VpRKYu/cwniMKLtS4ENjECCsjVnstsFZrisGrmd+P5n9lxk9
5FM0CqME3xBDYDFo0vLbqWVCRG1G+RDkaUWNsi71CPlFC8lONBvio6MNgMZx3oxX5xHZ2Z5eKe4Z
9w3fvIOZ2+pTUnXjEsDxWJCPRWPpB4PaMQvkqp1T4Lei/ZaMiXM32TSjSBFcUtDLauNtNdFx8zez
SJQvo8w6akwHaC9Uvtq+ivFMhUNbg8LNGK7LoHdj803Li+V+65MePVNn1Fswoj59K6yprP3Wlkw9
FDIBQBu3JWJArdLGHhHs1gOlGEV6kyAkPt96u3jJtbz/HDUOD5I+ScRXJARcIHKrirB37eVb2nf9
ROXVkLvTr1F9lUeFMH1tbDUjUAxTmnbCdOo2jCetplCjaLF3AFxLv0snVVQ0+ZvT7Gd9aRfoVdEp
7Pp15VxHbh+ll0k6sCuZVSkXaEOrieGo8zJnaOm83dXEIqTXo1s1JkSSZS47Pc/UwAl9LrVLOcaW
PxAlUz+WqEeXP7DL/jNN+TuvRTRKg0+kzmaIZqHCRrP+1XKr/u1Pafnf55eu2rYsiw5LMRhbeU7d
mi7LpRZ/4Lz6ntDzPwnW5c9OERzzDNRcU31vRxSsRy3mKd0PCimAx2izpA1KYVGX0gKvX2mmmxej
LawuSEuGku4SWqwy5HyvnOMiNfvPmc3ez8SGRUxrB9Utmwiy6DQp1sDI/mhOxz/xrljvnBcU/2bu
ShCTtrLK56yc268LkPnmWUPbkLxktMBNf+6re2fDiJPWySsltr0xL/HFqhU8d1Zn3v+5d39nwzB0
MRPx1217c8WEKcWkH3W9Tv+cD+O7weEHX5uqUj02mVy9X7NGD/XBqHYMADP+nKnnfcpp0aladwuu
vTZUSeSjbTkmU3iy5A8s/v/kmXyfcqqdRyx2zrzuIey/6sXkjW314U/d9vcBp/QZomYe6rbnUfyU
KRUySbr+cwvmfbxp044j0tgzAZjbBXM5TSPkY9R/Lonj/RDsBVWFbPRs2zP9L7uo47bbtZv150bU
mO+nYOdbU6QUGOu+7bv01W664qYTdfL7cIT/eFn+T/xW3/62JfV/+0/+/lI3a5ei23n317891CX/
/8/zz/zXv/n5J/62f6uvv5Rv/ft/9NPP8L6//97gy/Dlp7/Ab4OQfxjfuvXurR+L4fv7c4Xnf/m/
ffEvb9/f5WFt3v76ywslwHB+Nzav6pffXzq+/vWX76az//jx/X9/8fwB/voLf6ZfUwydv73Zf/3E
25d+OP/wrxgrHaEbytKV4Zyjc+a38yuG8asjbMdEfyvB1qigf/lLhQMh+esvmmH/qmx0B7qJnM5y
rLM1s6/H76+ZLq8pi8FOkmgM2yLP+u/X9tO3849v6y/VWN7WaTX0f/3lfHz841hxKUfP/7NB5lyl
dKbg/Xy8NCYXvZow7vbUGR/6ZfjcG7JGqoC84l8/j/a7AdP8Lhsl21kNIGzLNa33VtyeSIO1i9OW
oqJzEQvM6Px1fjWZ+QsCqiridJYFs6oo3+xrfSqSsLGX+d4po+pLM4jqutbnmCF7SXl0S5kfJgu9
XGaWK6YN801ptnVomuUprZF79mOv3aajSVFoK/M2Ryb4Sayxe1+7uCSQEnsSHJzQjukNKLSm64jF
C1mfhu9G8XNEgi6CILIeYJ3P2R9DGq0tCkw3tRlNb083oCS3k9kOb5GIcmKtpfMVcLrfp8pCudBr
gIxLdiqmVfgRbFztb06p/G6kiI+qsXpd3RLNnMCtUk4dWo91Tdv7rnWQhjaWpZJwXCOklTYKmrct
zrcFEVmc7pAx1YzVloPOGMZSoG8b7ktNMUEldMqYXMt7ldgiMdxDTQ5rZAdilFaBykBpJgpGtsKV
NBJnIb36GWlTlxHSTECPp2ZHyJtOCXU75cb4UgBe4FUfMTpBplXiSw8Mv4SxPlpH8uCyxLfqYaU5
6gftk4pW+wM4bf06gozcGeOKdQ4Tz2QFaIEmPGzzKj+DpNhwN00placYnF6jOKxVfJKJcJ6ReiuN
KULZuaeluDyNWmejUYQXPWwRahlmiJIhPnd2ap+sjf4PxBNBKdKYbmu8VQ0wzyvelCez7rPhpPX5
qiNMmlhuaAIddaob3bLPrXNONVqMowxj4KbUU/ziOqg6oBDEy+focPSLyckZMaKdNW4RQbxbVz1K
u16HHZ8B8lMHYfZgfHvwP52gOgwk8LaoaAp+G/QA0h83QaseWSX+EWNz8ANacNL4BVY9if06d8RT
n0EH0DGmTgaQW2lvU9R3YFNAMK/MjtC2vXJ69QThryEpNFVC854lSvMn5aK9qZNOnbY5RWlYOhb8
nZjOMlygdFYu9F79kpVGcWPpCI0D+ryl3TkzIww98Hzj/K+H9nXLbZwwE8xWHWqV09oBEaNjF5id
1U7oShTm/A89hwb7ApvS2vRvzBmhIdKHZP5kFah3QSC05URzlm+hQATdem6PmAWmoDDaEJKqSk6t
XLv64AxD+cXORP68dkg0gwKXxrBbjYmbUyqhg7/mfQwdEuWEH2t2iuy2YzzAB6BR94U1kVrHpo/0
s1EB2aSnk8ATs2Es69cu0RIrRBVCj5hZAIchGrhzrd/Z5SeG6mj3+IZzN5gt17qBalhTHlE6XJ8g
8Y1U4Zo1481rPH/A0chs0zQlUweFAWNIsDKJ4TGrx/Fjj5zWOQ6A29JjBzsb3hxtnQhClbBP9hkM
rxe9fwO/aEBx0nQMq0qN62EoJxupMyx4Gwp9MrNbfVrmV0fQU/tJPeXYC+rqTC9qmnYbG236rC8g
Os8iU+J1MSSBu8yIvOuipBRBPVtb5jvalEKwAWgYBEWX6ANbKXA3QRAkhLKWWdiudn+LABQxKF5Q
pvwYsky3Qz3G3Z2BlDQDH1NsI7lq4m+5KOM0zJiQ0Jy2rm0WtKOwo2E3FCIJdTqa8Ua3sG56qlwG
lMdVZOeeK1J0JIjWujpk8Eei+wmco3lSpPs0x1bA1IVTkgrjoAZZt3QJmfk8Fi6CsdlUBGAsFvCb
1lbnBwnvZHy5orE2MOIyVyXcKp14o83UW+3BFF38MuTRbHq26yYgoYuaLnI66CgkvGx+dtPWLA5G
3k0uHq0NGig1NUx9c1n27lOfy7X0dRsRrwQlI5qei0XmR+n5WIHgmcC0xjpcFbCy8ecawmd4czuj
Kr9BkG/LV/JYszLIzbaVpgdWOXd3Klss90NfS22TvikrDNxoRwDdoFMbfb5X2hyn12uVGkhLZ3Cn
mEelNzMSwaMEZgswRDjo99u+RnAxdmsGf8X0Ru1Yuhr4MvrhqXE8wftHhyRFAXURJ0ihYw8dYAEP
FplxJL4hjWrKwyBsOx+9fpg0F6zdkSt2xFZoc4U2t4INKbURrjmIBy1iR9Kdtv84K33tU5gTvXQf
nXXNejbnOGvvmtaaRQABYm6HisEf5Kv14szmi3ZiKxkidINWm5fpKU5BWA8SzNi51YasaKU3mzVn
KAft+IwILq/3GJgs8t/GDMQujlKLJ6p1kIDZdTZCwpbV3Fp3ec/TcahQ9jlHrSiRxHjlmhvZq0Cc
rJ7W3h500EQF6Rs0dddmL9s0mMNDM8KIXwHwL+WVZP5MGyyltXYdz2TtJJdNzxe6j6amjD7qOf4S
lJHWlOzNTNYlV993W5gTW3wzz6uwwwT2KLli/53ntwFJX4ZjLC7lBwyb4nJJ2F8v5q2dp6DPgbm4
Q/ZS3eVKacOJGe/2CzbReMUiqjIyxPqicoIBTGe8ZZai+VUaczx+69Y2Sr5YloH90xqLNr6s7cwx
EXNT8+s439SQ+DPbqA5PWq2tvWepLMgfm87qVklSULxZJxzRr4ssLY9ZzzkZ8ml5jdaBcoEqpTSD
bm0QIZZqQ8qCUY6pQ2VfWAE6Ezwzoi+8aMmoOCIZH6S1PGSmXX2a87ZFWFzKJsTekoYxeohraobl
m4TRRR3KtgUvqfU7q9KZXZC56GDPXrUuL5OdObYmGpsJKw9GBXDKaW6Plm0X+0UXq1dFrQycYW2O
yK23x4oJcGhtDFMG7kASvdnDea5yQGGEI0y7Aid3993ZTWSnag6UK6/x9Z5pMOcgGjFfGpClu6l3
XhtskIdkGGz0iewkeRw1u3ZsATaH5ZVxw8Me2b/pjVGOhWSux6cW0vZWwdAh9k2MQ2db2XM1J9Gn
JS875M01AvoA+xKjefrCZF5JtJkccuZKkakVEswQfPWs8z1YRWyGloPiBUngaLKgcVrpXjfGdhBZ
qtjpzqa9qMj+yjLpbxfL0FAR4qDJOmu8IvNsJtNOM8HxaLRRi4/b7Vqj3WXna05oxeTekIP2ElvW
JRFXmA+1HFHKJrQbHAUI0VE/nTJn7e4nGwUaMdujprOLddkee9+3sbLGgGqO+YB6ZWVBrJDWDkun
+fA7j3lXMBRl0VyElrN+10RnpaplOce2i1HzJ1V5j8BvvYrwjV4NQ9Ydq0JS/JS6HWRrrO9gNGe2
U8qnoY6a0woBx8lmdcKzCz29NAbzHu90HBp10iC5gF3h68TNusbtc5c2p04fHqCxM19RLn8tRl2x
o88zQK/BoEdvqeRd7lTjdS9zeW1NReEzQwYvX74FkBiIQ9yuHkG59RUnyoKIBjPIZ0lB602jvRyr
CiMIFVcx4A/eeISDQXPtL6OKnFtkB87RUb28sjkm9whOHp2lQ9B8RktnXFCnYnFyNqa2fm2Vic2u
H+qTuRXFsUqKe9ViK0mQsa3BECWIxMu5CjOBNMbvU0ubfdO0P6q0RVVoNcg9jLqys1BkdvfNRCF7
xD8ewdQxTgnn8nz2ReTqvKVDHaoGVJokAZ0kPKvKhje4+jGoql4L24liFBvLM/prh46mkIGW5/Io
B7Ug6RCzHprDOn5jrgOhKN8bt3+ro79KXzpyJr4N7/v1n1r8m+atuh+6t7fh6kvz/l/+P9jZG+do
wH/V2Y/d+GNf//3f/9bXGzYtunQpkM5NPZnNNNa/9/XnV3Rl0ryD+jruOQz97329/qtkD7AVRl5X
CFc3znM4/t7Y86KE/VbKtSTqLwvx4b/T2X+fmfBDa+/yTmSzmRIjv0WP+34ygW26RZK2dXTrUPUG
ZpJNeHC+ri1BCOQ5H0ROpvOAOc5nvm0U5G8QVA8aGuHAklugCsQo8dwlT3L1tkJtx/SsndSpx/1x
eiGj4+v/X2XDekaDyND6l6vsbUjeuuJL9dr/tNbOP/XbWnN+NeEnhLJ1yfcJt8srv6018auwTSl1
lpqJkFZJVuHva00KlhOv8IOWdHRxXoa/rzSp/+p8X2mGcAk1lcr6t9YZb/QDhOTAprK8QI5c08Yp
wywNXv8BiTZcrLdrDvXYNxTqRKeaZ/OzTnbFHGEmc/LBrjwGwgxh7yTJPkPNjVSSoWyenLESmDoe
yySbzRPuAvUJ4UH11C5LMfscfy6cX5VQJceNih4sMXZH1eiTX63O+gf41Pky//G4fP8YkpshlUPh
LUzzXbARzY3bCuQ+npttYtfQH49ng3rvCaImKQbK9q5GCXRgJHx+RPmj/7bN/oSb/ojEfR909N8u
wNVNG2AP6vl9jvxqtZhC5pXIhajILrtMz6+GOaXLGtoBhVGEadND6hWdmtzVDs6Yr0ESa/fIlPtj
1ayYPjrHF2o7nPVKNxst8o2pln4/dy3zcN2+OwrqTius+wrUp2q0j0oXzOdg7/iUjf1mXVlo/MgK
JmZkJ+chOv12q9Ho/sFHNc6U27uPCuhGm+dIS1gmEOZPS6aKcZM4eRsRqpI3FP+Zuu7h0PrdtjXK
3iX1tlzPrspsZP/o6vwRARK+HwuHf+Gq5Aluq/jiMHkJknMRqscNFM/UeQhLpYa3NGPF/fBM3v52
bT9+O8b3MQE/XzPdoTLYmV1MQICZP1/zLChDjKHCbwQ3e20Yy9uQN1uo8QFDZeYTYShzdOI8vjcX
cgacctY95kDLr2s5lTeTWKoCr19dBjjqWjhTp2iuGRo6Xli5MX/cktR9iftmHcJ669KVKKmy/chk
IgYuZGo+oUgcd8Ku9FucGjs0Htaer7HdaeVgB1XTi/2S5kg8l6G7MpTonnJTrKQXK+2uNcriBF03
7iKId0TxvQZ4Z2mhMy25b3SEqzSoCW9crKlhPc7VvSMn9VpH28cud7fHGm7mqSbU51FzChtjn8g9
G23URRr3sCtju972COdWPwVYx0deLqdyy+xrPIT9Vb1VtAgmRX4XTeKJ4YvRpWQGIIVffufgdr/G
fzHnAdk5zY6ydL4XQmNAbqJFx5YWp6LA2jLPmdb5ynG0S3Dl4Rj3W3q9ZP3NVKgdGUxIkjBFqlH/
ZBISZXoopYYAg/FCy405L7QKpX8w0LmSyVlN9n5ZZBygt86u4iQmnWpKdT9SNc+2DeXh4UMB2iAa
l/wgtQPsHW5bp8/DXB9Pbd4aRHSUdfgH6+v99nPG+h1bcBTjWVaW/W77aewYC7hcY79HGU86zEJS
hqz7qd2bTYNiaDH1A2FFWqBBCd/Mek5kuO08DZqpYRPCXL7iNdaIVzGsKQtsZpgUnkIVPZ2fftMp
+2BVjvEHBLBx5jB/fCi4ahs0X1IOORAW78k2lGrCcWrSWspG04OsIVtMzdvCpr6qw8IKcsjreTOY
hEb+piFCPV5RXBdp9Olf3773G8r5OiwJJ2JQWiHzOvOMP5xBi9BqQrFpi6Zlah/odWKijdo0SEZE
sGbX2g9WY/xRpOh/28YMncPCoTHSDctwzO8V2A+/VTfs2ITGIGRqNZMJd93cPlsOQNWYCzGC3cfV
vJfZVn3M8xqdhE7I9Xlu4Rh9QoBteQNdy6d27PtLDY86vnaMqHa7ILcqsUn+6ztEks7778rgdON4
syWkjtLfBzJ3s+NWKag6cjpMH3J0brj4r8naCAG8zFhzlbgInJHLeQ0mAmLv7YspMWNisFD8+IR9
GGSAm1+gJ+pbicDomqAfBwLUTPeaLAzQ1aj7WgntkIJfnaZpIGlIVk9ibXXfMog4S6s+useIXx7t
tkT7V1gfOy2ejWBzo3U/deQHJWpQ9+CcCpgzNrzemCuw5MEZr12dv/hk25hIOBjkquICTMYcPM0q
8dmv4BFbO41PvSnQkFqJupUG4UPdGOkYL/Bm7jZ9Sz6jJVxPNRjiPquzLuxVHCH4gab3SU1Dvzq3
9n2PGe7AkL5on5eI7mRqdyQRVZzMRNB9kqS14O4sePMtM+znpQZy99o6IxR+zefLStMszceGdOpm
s7uVsu0/DFo1vVrAZfTQW36tN2B3oATTdiqTERNe1phOENcY152lFVeJND8ASc/7xhTNsx1homEu
mryW/ZjeahkGwjiqojCj+DsuWRGFSz2hxUSb6JnAMafe7rZTV9jTnlFP8U2JQok9W4+bEus4cI7X
OJLkEkdYX/vWNsIhttGTaFgkQ4l9t96NokkJCRez19HI+CuOxMPSu2vopnka0ZN2zRfCM5pgEIPv
6lt2BD4er3Ec2NhwouUS+d2RaYfDDvngs6lH4gIZ2KMdZ5pndooUpim9AmHEdVQi7SDMrb8uNFlf
Qu0Me3xPmDg4bfaV3YJnTkU9FMESN3UgJhyTm6zdq8HtPpImFl319eDeuNOmfKbHFFc4N3MM+Y3c
4wm+RS/3OenT5W7tMKrjUoTOaaYJ8xICq7CPCLc3OnOfGaR49Fn0HOP0+0CEsntT2BB+M7XQx6hd
jUfKaPNYx5m40OP8KMSGUnVNBh8B2/pQtjjVY0Yw3w3rkl8slbv6TWY/VWiVfRtZ221nN+vtxHi+
k1a51mErKWeLmvm4BQ70ZhyYDDi5Y8y1jSUuXBAoVpjq8fhVc4DkkSjGqZ/vQWEQdxXpSQ2LeTuB
SF7Ksq9PHHPOc5tLCzrUrne2XUYBdCB2l7F4W7UVuWtN2pWvFgFynFWFedpa1e/KBCeRnUWp17XJ
W01aFYBx6aQ7zMcLF2M8RNWKKjje2qtRpzrddWatfRh4YD7MxpYTCRFfGa6FANPq6hdqMTTEkzqv
IHJiTsIqzTui2Tt/c7vxsWrN+4y8sFNp9uRmFKI0zsh5FG4pQWae2SRDwDSl9VDwBVxXcDpfILDd
J80eykPN3vORyM3mpunN+plSFZcRHuDLXsQ5lXGuIeOzMzTJA2FPFQa/NJl3snUy2NvMMDuIjiR6
JvfC3mGVSd86BzlkMODSuYKvxchQW/MRUM/cs8bar9rS4ruomNjUMbZJAyAnN00xYiuP1wuyIwiM
K9Ltpjc7eeHIRfdcZ3sSqf2t5onfZXa/52hUu5jwBR/e49YsxtIvFW7rqDDs/agc6wtk06HGAuPr
zcJwkULlzqODMDz1JmhJCjQC8B4dwFWyAJQk1w+ddLuDCxhu5raOX9a8HkMBW+w1/ZzX5DJO236M
28nrCN8LVTNEB5WthLtRClwniQ3d0+ezdj1Da9wn2dmb8n+pO7PlxpFsy/7K/YBGGmaHv5IESVGU
KFFTSC8wKZThmOf563shsvNWhDKuosr6pfuhrMoyKwIkCLj7OWfvtck9j3aozUEtMIDZY8fMVpYb
Z2AcloasR3DlYgO8rMoiv9IiJ2FyQSCQ3/Zj+h65JX6bes7wRCiCkOmnvuEX7e4Qk7LwTwy7G817
lb09XMVuVTMmq4xrJk7SH4Tkl+mhfrpoIMvcPfRjbq9VIrp4rchsZSRkj3WwE0PKAJ79vwA6MLFH
TO5QH5gd6/FaR9TMG7C8+2VZNiszjca9jmz6FKWJGfulA97R7wMLwWkE9nV8iGAubUu67e1mxK06
rkmHNN4HXJfGqY8beHzfrxQPsXtFHh+UpWB5DSY0wIesmnRn1ZEkVEKJmQbzto4wyr7TV0zXBZ/4
GmK0lZEuZiFpUq4+HzmoT5uOd81v4Lls9NlhA47jPtqVeTfeDPnUeCg8i2jHJNK4JnjYQ0uto0Z2
WHy7zM0y5OnGeJOLgqnZFNSh45elqsstw0Pb2g5MuIeNnnJGuSwiZmsgZDPuLoQm0lnyaDcSMHBk
H5ePXDytznoSxvFbMKJ3uLHdyuzWKNynhFOwUabbqA70Zk0KyuKnDbP2vWeWxUmmMa7LOKr33z8q
HUtGsXUb4dwejPsS6uGeAZhxnXU8xijijWs8NAMWVTZjijc8ByDXrYuAXeZIKhUe/WL59tE4SB/I
1HRm0owVyzOL4qGYZw0kpJo4AllFP960DndLa4Xbn0ctM0A5Esuz4jhpv+LM59EwxgkvlK05gbGN
KSihCCZDtGuC5S/S87TeN2Mtj46DD2K2LNCogeRz9AkDVKHX5bPs6oVLVnjl2SylqBgwK9B2so95
YIvQvugQkljrJscGuW5KMCEbUwOQwP9mssTPWdBW9/iRQJBKv0uZ/PlTONT7ujGdE3EDbr5OEdKF
bJyyuExHMLkbDBryUcKS2wMZRgNd1mbzbhdCPk7zFFZr7CiGy4lidF5TrK5PhuybaVUYjHy2ZWH3
NzEtkW8zLqsrWxbe1jEVvm/k8qsuHOkiZ4eyZvS/BjQub/CyocZ3wA8Pwh4wBcK62coIGmHTTxPt
/PxWx/31miLfuWJaf4FdBPYnAuNbWY3hQWkzrlnEwcYGt6GxpkUe3EMaqUfE/M7XImyRgQ9UUwcr
Tae9JFLkJKy4vO2YDV7NUm83EF/5c61VHwYsWz6pGkul1ki5sTlJbD0RiDcDNi+rTzkU+6pJy0so
WeZGBFH63ghOHZW5Q+Iq46NF1pnvlF22NwyRf8unYrzKAEDdl2FIlzKcXWsG51MbETnwZfdMcM9y
VCkROyB+YAfBmu2gn6kMVI1Wjp6vsvZ0VZhnmALLFo71Od27bRhM7KBWdEly4LAWbWFc4OqQzKVK
YCj8GAFy79I1MAyMubhkijn+aXtxs7FT07ioLXQsRtwb5xhVqbtuqPz3hT2rKwBUsHwQBz0Gpv3E
GfNOhOq2Ds2IYXhZXzYT7Pa0a8+2JfqVY01bmj/1mypwVrQCQlTIE38qoUoxNsu0W0K8OKUj5d9N
s3YbDoxXZUgtqbnO5DdW0HEtNvrWdMaTavvusijiAgkT3Fy6CN6LFebmDenBeK+HxDrFysNoVmcG
koEIuB+qrasmTYJr7FIQbMIqfug16wnqrL23GvRUFrBBrQ+Kx9pBYr/WQqh2eN+jTTq10V4GzaMq
Kve5I1x9Dcuofq8jO9pANm54DtpFLO8OHgdDz95hUtnOHmQ5I27b2zbM9QbxOKFMoWGJXdGZNr++
9R7lzoM0p6u5DZl3M0D7XyCWgZTSW185jXdN8aLgH9jpYgR5yDl2RpN+0heaN54YDepg/cZQ+ex1
zlczMZ7ynjW90ks0Ft1dosX3IcpIlUSvZqg/fK/E/qN5yr+hkPz3Ri7/X+ko6Rz/z9OWh7v/eoyQ
/+X/BfLlYzecKcbf3XBUfH8ge3QsodvUHstw4+92OI/zH6gpbVSWWAhZcc1/9cMN7w/bwDNDs9rz
HJP+93/3ww3xhytsimI64YL2q2v+J/3wnyXNjuM5nquDoXJoilt8mqVV8UNTQPNMc1A5Qz6Z9Fsz
mnYTZPIfbswvmpF8ix+6Lv+8xBKW8MMlGAnQ4gOPuxlD+8osx11Uar7by7vPL7N0NP/V3Pn7Mkyr
dO6J/Ed7A3xRolpdp1BNhy3Yw2PB0DNx5KNWdBefX+qDNvSva9FbNZC66sKWH8H/0kHUgaoh2Hh9
fxka7WWB7y8xdECxKJap6CKrvywmtbPx2AOov24nvG7K2i93F7XQTtfc33z9nyMn/s9HEstMQ3do
cH2MX8TubqQ0ooNNEWrn0kpBEiowechwlh+29h5UOv4mseF3l/zQxrI59bgcnKjddPWUT1y2jdZj
3mHtwzzPcdkZ5W9aeL96XJlQ/fe3XJ61H54lYHSuAzUu2MCJXsd6eAjt5Dd69g9dwr/upMt8iBdD
gNz72CdDpdAX3jJF8YLiZtbzl6UEhhJxYBBy5Wb2Ve92l0Do17ItbnTb/t31WSv+8SAL3TGcZbqi
Wx9fydrGcp4kdcAZ96W069OM7QrJwh7zx9ELosOkokPsYISV6b7KvIewaU+fP98f8tX/ugXouC2P
Jqupi4+JXChkPWX1VOVTprbuHD+bdXYsObYaOttTOW8KeLx6N/iWsg62gSzEM6ODF6b02wM/r7q1
cvh9ePF4FI4pY4OEYwgc1n1fDis0bTeff+Cf29F/f15+Mwf2AK/l0kz84bGoagoySPb8ZJN71TYx
ulLl2xQL1iDvtKa5lLZzxd789vllf7WyMRaHIkPcKfqgD11wknl54SB9bsp8eJN1dlMWvV+74fnz
y3w3O3xc2jx9GUDBF2db+LBIk5BgBHUbM/bW74ukvMltr1khrvHLttiCXznEvX2olMKgph2XJSYu
Ql9O2tGc5HGAOlDm826enZUWzcCD1a2bDH6GLrTVmNJR+GKwH3derLYkHexlWS3Btht3njYDzx4z
q4Nu9AwU7rHR7j7/bqawfvG4eww0PVuI75Phn3+7OfS8hHpJgqWV96HIbsyxv1SOvHIbQLZowsmM
plFowRGP2ovRxaTXJq9do3yZxYcYHif92+dxJPzBDiihWyrQU8XjN2r2upz6rQ1yqNfI6g7iwYeu
vs9Fv01rixXSJbAiptnGc1nTjwDYL/DlgmJlBpHuR4zAowV1q1E7LIIrx0PYxp3UEaaBWr7kn9Pc
Hd4EhOKxcvY1d1Txz0M5XKPPPgXZS4UDNLSai3jMjoQibLsxPE8DY1pHzpugAEOa9DFCsOwIKonu
AwF1FYFHniKjzlnZWXHDW37sOByLxr4m4mDTuukzATmXmfDeB0vbNs24qzjFTmF8IOXuoBHlFszz
RrdM5JDd1tHrV9OODiD5bvpIZRx369NSN3mKJrYb7pwhuyyalOSo4G6W1atGh31d1uO1OfDa2t5j
ZkRnxuIniHvOBvbpfT+VBdTX9AbE+55Zlg/y2CcK8uR52kWXRO8e0xw2o12BSDctez8S5lMU84u6
3mO87At0/uQk/VasXRC6zs6xrlBq08MJ/GUhKdxvIfd2WXeXe81obmtxxK9ePNct6cvzjyCcjgoN
ZoXZmG1vL9zybMSAfJFcZrO404bhMo20bZ1rx+XvKmg1qbk5ySQ8iDAACkM/vqdJAqB2JZxp12n2
Pe6hBY93aADHJsEiQ6WdaiG9cnjwtJnsjv6qVd1as9NjKcddbspjnLv7SpO3y6qjYXxkbnSFlGVn
cqKvEN4pSn67C8nfwEKAPxzC4ECPKtO2sdcv/1mVGorXseko1uSd47gPDVYSJqOEHug8IGAhjjGB
VWXnIJ3nvTWaC9rgiFtsgELhQcOEjUTx4DqKLlV/SRdijWt0UwbtRdoDLx3mTYPuGND4RaS6c2CT
21PVJ9Kl/YJ2jzWlGzwHZDLwZxQPoRhacA3G14YMFiSeA1rnGtCafVh+6hAyfeRysPK0R61vLwaS
KwyYb7oCY1apHfLgra3GbR8KBhBo6vK+w8SszhyOD8mEVGcOvj8DrctOZqtvU4J3kuyENJw3wlR3
bhgyAWV3YWN1zXvPwBttxODKBl9xW+vlp1HLIDh6boD9YllYZTwnfZbt6Z49gHj7zQr1q0WeMQ3m
JR2Js/y4HSMvB08GGGuD3OIkQHKqfNx1jvmbbf+7YuPjIg/X3BaotFyaJR+ONnFgp2WF7WkzSMI1
eItxlGAJKW5SB82mYR+iKdtDZkCrTxsVUs8NgQxflj1VdwLs9DxJzZidXa99EmN6ZHy3jsdp8/ly
/cHY+9dOy3SPgRwaVpqPy2r+w04Ldxa5ZeDJjWaQRFUaS/6EnL8Ojr2PTesw8t+aNA4G0R4QC65s
B3c/ULoVJIX1bz7Kr85JUsK5Ww5KgKWWf//DRzExX6UWsUmbaQjPUevd2/n8hs5k12bZxsXEalrt
JXrt10hAshEsFqgIPv8Mv3w2fvgIH+7G2GfwmQQfwbHGa1EplCpF+Ro34v7z6/zq4RCMbS1UdsLg
GflwAsCpEyENsORmHmgI6vaVKyCFW6Q9zPL7O5L3gS8EzVuWIegUmFZOtoTrxiokg/pC0/ttLeUR
XOkh63htw+43AcO/Ojazf4OYEO5ixPj+5Pzwc7hqqlNRG3KDvhdkIgPmmoVH0/wYZq1L5ppRB36n
yQdNWZiA2N4+v0e/qP8W4RhdQcfWATl8uEUkdFkhEH8JCu9lbELfC8yvEeegFMDK51f6Rd0jdM8i
bssgDsj7KCNAMS6KJK3IGWKQ2Fm+S5pfHHgbOBFEf9isyC+fX9D87mD+sDhwScSWeA34ht8PUT/c
3NRFxNFGXBIWs5+wcXSOw6hHbZeDbm1AFRWV5i//cqk6oxk6i+WVjE+T/fJETBRlduUcYMv4k91v
s9ncOxM9Qzcl7c05NHN90bTqyxyNdGuJLyQXDueAD3VnM/JnsrH3BaegWqkrz82OWaQ9lpl2Nyah
H1fNyZgg/HryGCVsfqFzaMG1Rco5JE10aCCr2HV8C4gWYYxDTz5+maiqplE86ml1rPnQy59vx347
MSVrS2vfstsw3ya+ofMHmz1uDL8spzESkZiUdZdOhdkybS/6XF2Ncbw2uvZkT4GPT2kF1epg6DPR
stNueUs6yb9v6pPOiilTe78clgb4Ul2ivigbhUpBxdLGBxUm33ov2YMZfrC78VzJ+abLmZQlcb9l
cLTvo+bC4By8nLQEm21LrE3ep/sghO2ua2cPErpjqB273YFG+FfbbC9nNV4v6/dU24fAfImq4Iyz
GeuYdtnIhD26HFfLUSTovaMVq4t0hAKTvxjdQouO1uhhH/WGI7jrHWlDrFF9r5fTaDC3dPN5CmR0
qzh9Vpx6RaE41cjjJGz8XuFhWGbd3EOcczh11FlOWNFMuVv+XDRzMGRH1Udn34/WFaDyK20g4qiK
vo3cP8wul5l3X/cTlZ6ztlFjtQtuiQ3fRMiHX+kWnswGk915FhLbFeenNN0MOpEZHGTsWD56DFNX
bmBd0WXeSCUeAuqRQLbQz6drgvgQkrHhYxVZnjUle2Bn2dFxx2snO80iPscAs/PmxTWcdTVkN0vP
CPbXznSGnVFahwFgVklwk8Uu1NrzBg7M7czsl67qZU5xWjjJbU7BGkvGOVrNbeMPh33MIbkM75Ze
yPKMuCPcJ5apfmB54hlctthMNheICo9TM+9sPeN5HXyJjMtldUVD77eeTe933jHaWi+/TQ3c3qU/
LkLtThTcII2yM0qXOQnDJU5ywz2v9MPnK8Kih/25SYC8FuGntNDRoiL5GDwtDZ0grsmR3FrtbqkH
TLsjyUDbLo9BHtt7uDh3QsAVsCdmSxwDLXn+/DP8Y8HlI9C0dOkaWiYL4Yf2T6FXOqM/JsRNqvye
qA+GJ6vASfdT1v5mr6fS/ef3RekKRUonh5GUtw+ltoHtNc815SH3jg/aLHGvgYDHFxmeBQYfa+YY
39jJrQaCFkD9Lq6MxyocX6oKSudUIW9ChhKUGrPFAbgipfA4vOEIWXujchEYUnKyNhgxW9OE6wdD
p3YkqOPQz0s4EqFwq+XIThLqMs7cQX7fY8C7GKOCzsewG9yO8E15nF1OYeM87tBP7AYURqsiS/ZB
0MEysw6FsK6KxDo4Fv0jEZ2pP84Nrw462msoVrt6GoJV2A6r2as4/E/2VZGqfBOFWCIzMTMbU0/x
wply3fkaavb10C4VKAO6lWXiPSS07ASk8GjX7tXQhl9yK7rVkuKmrREmemPgQ59FJsF62WWCNZZn
NadwNINzbQR3wAbxMms+6/D3bw/xd5Xm2p3GZrs2s/DcmQSwELqwh5z0ptXhnxMg31XiWXuASjee
210QlXet0YpolHZO4sTdMGW5K1xnbVj8AqrSjpjTsQhTEVI55n1OXErV+6wEuNsyBsAxDO6cESpF
ncN2FVKsmTk1cNFvkQkAylPqXLX6lhXZStjrWu+omfIu4Zq0zG6NoN3qc3qsdOtgSv3Ko54mYM1f
3ovG0nwrt/ejMW14zA4Txb7l8opSZ3ROv23L8FDGA6pOdV6WWVGKB+RcK9ECiqzx6IEyYyDOXy7j
fTRCZ0zJtRMAAZwq3bcmm+Jc710GTyvIw+vKa+/M0lm24HhNe/8d65UinAlyZtjgZAgZ4dnkOK+I
skDL9a1LRblqSn5cOwgPqQZji4goy5s2TuusGz1/TRLvLqq7a0aWty5rC/O941J4xyzKM4VUqbdv
GJURRmWgCzFkT4dySm/bVjw6ZnhuTO9csTgTEJSxYHnZjWqCh6XEBvWYrEfBMK/utgYrmjkus7jE
LwPlu2RsdOQKdMPgeyW1dcFklrAenToZDesLljeiPbINA2PyYVgzl7DBy8KwDrT8D6lw75uG0wmJ
ideJwONcCJGv48pK2dvjZ8kga2vhVe0YkVwuO32dq9+cnX+xcng62jDUZQanp4+9+pb2Vob1XWw8
OXA64may8brLK2gDC6U78fmq+M/LwYqgRc0LTeOTSunnqkSP3HC02pwCKe0ul/MJHkjfy/PX5Ukn
YOs3l/vFRmAvnhlUuLA3+M+H1udE8Jvr2uTmEPiyTymw64ghLC7yHT0bMqOSF30K7wYvOUZhto8a
wJokqH3/zv/RjPDfGwD+30wS/5+0ZFHx/c9Dwus/h/96+fN1mQ/+ZJbx+FN/mWU0npQ/DIZvTBpw
LC7jvL/Hg3QA/vAE8mpwJ8wPf5wOsqb9QY1ADe5gpKE1sQyo/jZmOeYfbMw4aVwHQsp3/81/QFz5
+Hx5eCwskIjMBgWGE/Pj82zqMDh67H3PKRiOraPU9DTQo16VWDJYJVrzi9u0ubFxcXlfBUEkzo5u
h69D63gRXc6ke/7hDt78VfP8aG34UHLzeTjy0SzWaceAozGW4uyHSiiCJm0Qe2g/G1nvXQ5RVB1m
q02JusGf+/mlPkwVPBtU+jK2NZ1FgczQ6cOlZD7peLXjlzLYedkF/kbYgcRvd+T0jT6Roes0Sn9z
0nE/FJe8wKjTpRACRxzHevmhq5GalhvUgAfeOjw1zTrOPfNCYcJF+J+7prtbJEBqI7Le8ZGNauUi
xyoAOy5r35qEYY8I0FFTMy3SAm1cbRJlue4dphKrXJTIvWRDkgJplENmbgMIidWaVC62sRCL5skS
eYBLdCi8N486Br9nif2AEQE6KKisSQycHpz6n2afmIhrorlHMcVPjTwyMOnkaVPTmT56G+NrSVMZ
eSZ+1HcyF120cgSQ1z4+BtAROdFG9yWRewE7SzpRBPEm3I8TLIoVng6mpWYzlY+Rri0uIYgVchcF
FsI58iDxkMeIaSRnfXJGV55sGvAqRHc0qHaNkmAPYPjHBqUG6BL07sYGBRbQwDlXJS1UCJ60+pvJ
vBpiyTeMRkKkOToHxLcwjgf1obo2O0+ubfyuZbWciH+o4pffdnmVbaZFvLuM9n5+oGQo0fpn9fwW
GnMLWjufj4g3td3nj+3HN8Q1SJA3lvbcd7PSRyTdZAmsPqgK30pBoGYfwr6OBNB7CXv3Nz2Xj00f
vhHX4mVkl+GLfZcp/Pg2ZmKJDSfE400feFm5GBE3q743ch1ShJ6mfot2/i4icv3ebSUE2zKuMbhL
4o06WCD2b3bDX3x1mk/UIvQF6dc6Hzbfpq6JSvMmvnquXCpcbdgGRlvu60nMh8/v8s+LA+8lqw/A
IyHxUjAj1VnSf/zmoRfEzHry7Jm1Pd0maHLXXewl0CEjtbaDAOaJO9orpRfyCAYme/j88j9/0+Xy
y4Wx89rsHrRAP6xN81R3jWFk1jOc83w1SK9eFWPf+TjQw+3nl/r5qf1+KYojvJIogJ3FCvzzN6WP
4oUokvF+RJ11MySzvfV6RryfX+XnavKvqyyPLOsshybqyZ+v0ihEr6It3eeiCinEhVtfmQBOwaZH
06Usbe3p8+tRM/I3/utt5Ir8bpZB95atkpzZfxwMSy/N+sKx0DXHyVtmzIDkKR8RN0b0r/IjDroI
+ITmdpzS804l/uzFRPwqL0IwtsR5V7vMrciVKwyR1dseQDnR6Rrs/N5r6WQVZKwkF0C9QFmNmODe
RsYqIBPKGMlzFqMLc9IaKlXrAXW5sgMtvBgam11GGSyYjFK6+H1WFXq4mFig6CIXAEx34eQYkz/1
Ldr6KLaIT0BJWvqGsDXwM9YwPpY4MivQXqGg8VprwXUNkDihJA6JJphtkcr7rBdocWBvkhuYKGJW
Z4hAMSh/ICylT7/HeI+tOS/Z9zLRX+S4LFrmDiNK7iL+LqIenAWrOjn6FmYQXV/BOeJxtEvvgYxu
/s9xZxInlyAN6cFZl+m+R9RpIf2Fo7R3hIroSnqBpMYNmhH9nVKusQ8LgmyvSAohDhnoumXehCU4
sX1qwHLYwtrtTzyKSwCPa6TJvrLpc40Z86mVNcxxuAOTlDm8A6gx1x4BN2SHljpKilEvB2dXUvEA
8wIyyk9mIvC8gUvZ9Vhoq6DeiaYcxrW2ZNysZ2UTlprxu0ybzCalw2ecpb419H3VSkCma2inEu0k
Q11JXnTXYBfVs4rQi85jYgYpo203qM/R95MxKo9JYKvH2VXeOUmybN6iYFxoUFhYYkbGrryfHTU8
ZoVO4Hwuauc2V+gJmOPLDL75ADZq1QbCfsKCWDgbq5HxZopn+FtkIMbVRoyGoTaUHkCccZam4SWZ
AbDcchcq2wVGgLjfzERhDSvPklm3o68bPnbEmD3V86y+JpNEx1FZcXVJdG8S+AQ9FJ7fs3m+9+NI
zFRlETbl67DqHubaDL+NhBHHFO8WtwnXLgEtmQY/AouRFT6WbWgbiH86JL4iM5MbjZS8bj0PxIHA
IhKz30WgYpTVENxlt3RujHaBgtjGOOdEHJjRtmutKMDIgxF01aO3l6+QYsQj0SzmYWQcRIKGKAZK
VnwuhHAQCnpT5miCfcvhuIOhyLW3hGBV8X0aouN64dDkRe8JZxzEloS7nlSXaw9O0xhsV5i/8UGZ
ZhwfdYl55TJyhmGEDEb00SqfpH4JuC7PWMupx8mGHJZ2Ugwq2Z8JT4zXOd6newVKJPYxuthXeGm9
B2Sk8rnUYnikDK+SLwU+Ispyq5qKlTkHGF1jr+D00urpKZpAxIAUzD0SLAfnT3Rn8psVt8ZTQ7Y7
znOnVuZFrc38AWcs3XiviIYLIaLL+DwnqZOuanx/t2BuSLYrGFD6JBmTlmGlFVYqvgJx2oQ+QUuR
g12eHEUKkT0qhGqlqDpOg2lavWN+HByfLKIUsEJHh81qetdnOSMXDl/ac+UFmVhnQW3eOt4UPRrl
MC0pv+n8NR1C0N2A2V9oX4F1wyqISUe4RXgHJo76P0o9nVdSR87hOAn54FMn+ivIUWYATX5A+T71
Cbeqy+m1rFRvN1/7YSxIFvZ63aU37Ii3MpnykmSGSbN5JiCcrKagab7Rkxs2VZugxstmLb2qyCS5
i+z+e/zpNNyQNY3egkUDG2/i5PkNwnCzoKsv+CWwATS3VjERKiGsBIgz97Ky8eH26h0ceVywIuZC
rsMa+tFatUqv1h1r2E3lsLBtBlD1X5SeUOokcrR3WpbQCRwB0KfYb0aEf0JVRkdfURgBkHjJLCIL
iDBzBg5+R+BkjULnbMTDJknAiB1Ys0xrk5M5WfvY/9NxHVQxESZ9OjL+z8fCfXJHOkKo1wPtRCxO
F/mZlXXlGib3TFxrlKfPSWLaD0yRCHJoNLTt9DsNGgNVlMvnFnk6UaNNaNNNi2U/wbO0Ma1Neufy
BqJyYG1UWXGq5pBGNuoSRRwBERf4W0ixx7aX5mG/6bW4JUvNCCaWuayB7C1gdMOa72IZrpMx1IeN
ORsD+pyJOOmhNOOHiZDFws8BBL6nRsHW3mgDnWK3y0zCF9XQweAuvBkEptkamDFDAk3XfeF2DRJ5
SaSZniGKWaO+Y+YWlal+tMq2eh5zWl0rD2LaxdBNGIsDq67NLQlYpXdhFVnPqilj4pz10eChzilW
ST0pRehsRxPZyCZQHnDLsauhUMWaK7GY9ZN7trVEfc1IVkBPg9Xr0ozL6JwnY3SfODqpsioK6iPl
d+msp65bDmFzxkAORQfNW7tuqp6MBhCBbAZxcNv1TnMiQKcghbYxxDfK6hmWnB2IFzPRmsLHfzq/
9spu5+2QTeNd7Kj+wRt7AhQ8rZ46pouVOgn4B+8554gF9GBY3qauSJUgqdX92szB/A3G5rT1tICV
MHWririVlnndxoSkBusx9MZ7PcOpuriuKLqcRvZq1fAaN75pYme/oEc77Wez9+Dbx9RiS+DofRpV
ke7zLRwSCExBVSr0froZ3Nz5qhwXIGJFigNZgdBQ3+Juak5tXrjk2/QRShaat8Eb+PWJW0Y6FuZa
kfdYS6aK9lRTK+JX0va9zfj/riigkm8cYSe68SyvLfH0dqrjVqroC28bapCnZtBqNlhGRM6uNVE6
rOcenugqLlxxBTIQ+YjjwcpewcUojp3nYbAhL1FprBG4w1bgHq2zlxXy61AZxl3kdYJWK6bVVQHc
iecjGtVLYufRwxASr7TJxNScGzzc1aoP9AKylazCF5T+yTOTT5enMnGzV05M8desNwWLF9ZFc523
XXyDQb4q/ZT1RiM8TbnNRoW9fDJivb2xspGcW3ZGcqqi0RovMmIWjrMZPZLiXZzIWY4em5wcDTwg
7Vwz12HjXBmBZb9UaZ7060oVMtzm+tCdQSEQB4UpToNNOS4YPSMg8IR11EXfZ2DCATxQ1W27trAS
XsFzkuS62QahytVI4hYLG0tVRLyXu/IMK712e62pDnbDJMXPmGGSaj+WMUgUQ4ztPtR0c59NpNXz
NAZXMyLpcMXrQccbNmLIFuWwEkY2+DHYgavZcOKXvuhpl2tGNtob4iHHJRHTHZ9s3lVyr0wGnbyf
rMKEWGOYgYBwl8yt4W2UC2tlXTppRNTiqCZ9446tqg6MB9NtQLwhoU1tmgUns0iy11IvMOLx1uDs
DyXkxqUbzS0IYbuMbymCGXoP2WCORU7zOso78iws5o9mJ2KLs4PGOJaYHPkU5lVx49myJZMpIi3G
9npAdJIIEvNFqcZjLNq47jG3c7HuUr0Kt8EIh+8eZ3ZJPEFRaPHK8IBWazYnDXSWdrxf1paUc3EZ
c4vaYsh3AZ33+7jH3Yiksa2LXWeCNCNib3ZBo5a1M6zJPB/mra5N4i2fpvSmxd/DMsX2fqFFXs9q
ohv6rTuPzXjQ6957IOybFOupIjsGJ18e2ZfmYAXZ5KsyLgn6KEVX4fDW84S8z9K20XyCACQeNyuW
YdJQBl+jpGP2THVunUhRoYts1l3c7M1WNKe0Tsz2wjZZOqHf6fRPsCyRy23Ykzn7E2OhcBPOkAZX
Zjs1N7Sjen0rAj25rJvJ+JIVmfyqI5MN1tioiCGuoW7Wq07nHMJkW0gy1dPMMrbCzjsGIlHSQ71w
2BqCJsr5S905OlUSkDIBffmwHfMq5rhe1+W0cTHtIqxkQnFqiUcatxV8FJ3dxOvfvZgTCocAqrAl
GFnr9m6LHiGQuM7B0TQAWhnS8juUk834ve7C10Dp5YVDIeduieiIz57qMM4nc8SS2VLE3FSkiXur
CGYycyA5iT9lG9glM7M8fqL8C04cZbD6TmZZ7+04B2pFFg2zeVYt1mJl6W+yUNN+KuvkXPGq+c5o
cNZBceKeeSi8NzcRxzkCX5uf7ZGnDFKI6z1QykIvCYa6Hy7ZkLtXMze7dOVMQX/yaq3hbIoiATNT
STKFyZIWXE3kzOGMsnsNCGOAMYA4G1DWj4pEv/rYlxmZ9PB4+WKjmzYhCqHOPDFtF8UlZBOEkHYz
ii/glaVEW+opNBGzs9jsXB4yFiA8pXXGBkBiiQM5th8Yi5Y0jXuaa4ogyViX5ZNTd96bCYaUEDEK
WWclAzUdwqZqSO9dpLSJFZHM2ptFfp8btJA2YRhnEGeR+LKUJU1wm8mquHfLqgw2dhUiKWCyeTuD
Rb2jKM1edHvQAY26KdGTes4buBi/H6nNQzwgZf7iQOp+G/R0eOwDnH1Y4WrtWKZJWdzgZu8VN9HV
6opeqtmdXORLD4LYwy8YcUhh40jgPPeT6NqtDEJQPoghSD9CCqeaNzU2+VcI2DI4wGoK9EudqO9h
3cJDH9YANpMvfIj6KdN69y4ey/HsKBDSHJCT/phAA+GMLoBCg08V1XXXRt6rCKbiNmugaK/GLCQX
1cQe6F6EZFJhjlcaNU4Ls8orBmtcSZtMtaKP3nRIsAoDjBVfdnSXOR3kHikRBBgRMOmRrUWer9XY
K+Z0zkNdkvu3xogmty02F8yn7CJLQKEp8k0ZZiVPaUEMM8lSAxBFiY75S0OXZgaQrQokaAymjV2b
mGF7tD0lSp+ZL82vYZTjE2qsTnswGw+/+jSVIt0QZNJkl6HpkmlV8UGF73V1f4ZmWHLuz9z/zdmZ
7biNdNn6hQ4BBoPjLTXmbLvSaaduCDnL5jxPQT79+ei/cdqSslPHfWOggLIpksEY9l7rW2N7M+Ry
ML6FM7HevoTlvwCwyVfaiLQYfsXFIM1topcFXHGyfxbJcwtauHJNe7yxAjOg7EZ91aduXn41XboW
n0Ie2t4Ki6q5Cce47/cli0V6p8VjL9CnNcWtVVa92OsFQV0+S+6QbqPaJrlvLlVAUHToVmAIMAp3
e2kko7UtgbHGWzJpVUe+rSTak0m0AgKvwlTzy5TpADWtSQA2WVQy2mljVM+f9cHr2n2Yi5xgnSQI
0n8oPxTmSzxZlMR5Fs6855U4I3qu5WWj71kWtsSIPnWdTFt6drUmVkongbBCevedwxGZobU1Zy8R
4gx2eDo3RmYQ5xt4rq67GjBBi3VKUtsDAgETW9Tc1vnOiRTsE2LD6BBkbPmWLUVZ/pNGXfJtYESh
DbCdBJJ7SpT5eqjist3HJgblVdBwK76oe7PesShOXwtLUH5XFGU+J/S3SKjUqvob6aKEewUZ4+HO
8bzlcCnT3LozsqCS2PkL67trNsW4GgerfM4zPOobqvlasvo/VNwNq0JR99rjU/9ZefGUAT2OJd21
/9eEe6eFdFHQdFCLYmO2TfpjPK2lMPhHCynI0zKpkWq8xnks7stEiW+SfdDflk2Xq9gSKb2pL6Xi
peD5x1XmWSHLmSfvNc5QEGVTCK4qE1du5aJq+vsi1IJd4HhUg89qs2lmUwSiavuqeqeFySGDfbmI
PByjZEvcJ+pKgf20O/W7Zkoxi9fgwUMDLXBWpUUl0HUuFPfX2aPVD4Kigl8R60C8HBKrBuMlcuOJ
qHYgWB+/s8sbRQwBIxKPCMA7DJWnT7MZOzO2u7QgK7gryGEJmjuNLcyqyedgbaV995+W9v/It7uo
r7OUGlKHiEsnzuHCp9drE1k7IyfCQ+ZVFTyAWUOshi27cnEgfHxrH19K6mfSJgzSsNylpHaSa+Ud
gQC0+iJoRGakVVdEuhcjn4Yyw4QtD64lxszZyEewz8beCYtDVw4eG+Gsfpqson/+2xtyTAw9dCbI
qqITdfauqDN1UG6z4qBrzAoRh1GOodGPnnrvlUf33v38eaWzb0ypmsVZL4qDhmHvhjBjVPpe9evj
27kYeksXXkfQQUC3QRPk7P3UVPP0eBiLQzaG6RZ3d/EUhkYN3qOVcP9m7ebj64l37ooOsMDfawAI
A6N5NvYAyzXET7SHaSy11xCEcL5qUs36JydtAQNQUu0LFT4HWacgBmG20BpZU6ksG3It7M4G2Q7a
S5mdfqXndTlS+fwEqk6EB6wqv7uBf0xpYgqboeKrO1hM0DsAAabft5Z2M1f928fP4J1H4EgkhQ7U
K46P52aIhu4IK7OqD93Y5EhbjXRN9yC4Mqm8dz8AxvjMxSJugCx6MkVnnaiq0cy7A84bgyJT/u+c
afkqogN95UpnMgomTshrHDdYcXT0QXyAp5dSHAudMWzbQ4YmbpP3pUEKZ1I8caARwLuCcV9nc4RY
Nh1esqZBT9GN1cMsWuOnNZCX/fHjNS66l6x8VJF5k3TBmN6Ms59TmTPBdtN4iEA3i1XgDByMvCix
dxn7EASuHLGMTWDUzj6uaXes7batvG3Cd/ZpHEoTyldXG6BjgsTzx8EDiupRVghojnjTTWGAkFil
dgESZMr6cF/VMn/QnCL8F4qS9uRaIx5SUBbZV00WJRQ+YBLlapKz+XlgDXgi317MV+aKi6VruWUW
SSQdgu/YOLvlyusA34zOQqSK4pVNdXLVs3PcduwF1pFrRd/ZBHRHemXz9uOn/c4w4+0bOJYYzVCU
zyYQ4gkxF0WiPwCuqA/sbmssxCLfoshv1399KW/p1dKPRiCEnPv0vTpkS7rpHHSHzMqlr6FGW+VO
8S2pm+LKTV10TxEYLINH4JDmivrZgK40K8TCXMwHGjqbmUDYDdteheN8/GkncbJP+2u5dxeP0UPt
5FmS3Q6SJ3YBp/emSD5n7hXcm6M7qxKG3z9hE+sE9Jbu/i8fI5fi63CXu0NJ4Zx11wfX0ArcbMPB
7aknBXE6bvvJJGwJ8OCVN3Y5M3CtZZvosE1kanXPJiFnolQYVG5/QPg5P2kQ6j+J1lKrDNTcqpwH
nA61tpw4ulfF2fY7usJ+r8WRtdZjZb98fONn/i7mKX7N4qCRUtjQKrxlMfxjip+yvNK1uBoOCSdL
uF6OvVcQ0rZ0TWkVK+F+CZIpgJXU2F8caEtozQfrpclznXKLt0tApb1+/JPee+2LVob0sWX3dy4z
JydipFEgh0NPHOc98Vb6Juot0p1DoPUfX+r3HHAiCYBJbRi8egToy7M4e++FXY3DaPTqAC9pIkyr
phiI0s2DITu3zvSEQYdjl9sb6sX1egoGMrO8XWOViACyLh8fF1D07Lf4rhcKbIboSnfa4pcZ/a5f
Unu7pZTH6bbhQf0gipVE5lHTXvBx6s8f38sybC5uZTGLMRUgqDgfwpioA4IxpDqMMG2JXSS3unGD
4spCIt55OxbvRkfSxDn7YhrISmoAU15Mh0JEzUarHftxrmZiLWSVf4mIclvVOQE8EfCiRwck16e5
N3liRDRtYImFW6fL+zt0beaek5+68hkvg/X8GUiUwyhk6eQY55+WMJq0i+dkOiyhRD6bl3wT1eFr
HfCNRcNYXllh3nvkJtpxlyfhLmel02/Ho5uxSAmmAy0LWp7ElmyqEP7Vxy/2nZtCImMuGXgCVuH5
xNvILtBjo5oPmq0vFde43RGVInHqztqD0Yr/xV2xcZFMiMy8LCBnM4LRQ/AMvXI6jLau3WpAz6hs
G+nm47t659kRTSBd1mWPWVeerc55hQFAC5vpUE8zLycbtB95WRpX3tDvFIHTEbGwGvCRoMngWu7Z
qqUsY3QR8ItDkDjNbV9b6tm104CKrkknKad0t+uaPr8Rte2RFmcGh5KiqW8Tv3VP1H1NuYstw0S1
7EG6sVyRsMc+3BN3fUrHsxiT4soQvnwu7E8dD6GrTugiqsHTMWWTcFME5PwdqpQ8vQr+qF/0ZnTl
M778irkK8x1RfZQYpXW2Q2k0V/Z2EIhDUnjBLsF3jmMtqNdeN8orN3Q5fBHOMcuayzLDJ7n8lD8W
mESXnZfgjDi4FgV+zGrGanAwrHhmrW5pycv1xwPrYp/CmOVSi5SW8WX/Pmz9cb1JwHYcK907cN8C
TbwFetZIbLzVzVwLavIwjypqU98/vuw7C6nDB8NdGstiglPr9D5xJ1PJbjrtgCTL2DMrdNpjVdsK
cwSjG5tMGj6UE5Hen12UsgBUrMj6Hhh5naxmW/MOrUlDfAUPkgLsxz/tckgtv2wppCzpAcjIT38Z
1Auv9AwrOMDRzf7h046+wlBNr1zlnedusohSZrPEb4zM6VUCozICQra0Q0oS4kbPjHpthwL3fhg1
9WNsx/GOxOH/Sn/5H8s271yVocWbZPlGqniufRW1DELwM9GRw4V2Ewph/kzTxHhNsi7aib6wNqmX
pVegRJdDGmGkDf6FYwWJoUtMy59Dup3q2SNzJD827H5vSFqjy5yRXdS2JQES+tS//PUL9MixQP25
KNN5kafXqw3c3EmtiiNjjC0i69pDjKzvypxwOUw8FpilDOFYsIDOS4t0G2uj6ezqaFvzv15itmvc
jtcWs/OJh6M3ZhmDj5MCJmlmZ3t6mlZGRRiRdawC54GJyb5zoln6kVVau797aFJgr+AAsaAV2NfK
5Xb/mAcKSZm3Yp96zDu3vrPQ9a5UGAbXyEnnT225DKNvYcxjzMBAcHoZR2io03rGAizcvNr0jZvG
j7M3g6XQhJJPE1DpB5oTGF6Nxs4fNb2ZbrwSsPKdZw1W42v0AhDgdwZRIkJqJEYKUhwUGr6d8kRS
7YjSbjs/HlHQ410Ww2dvdr2XRtfARYI2JVfCa/TiWpHyfIz/vi/GNl8MudyXQu8Bdi8HbB7fKDZw
osvNlI/1bTebT8gTwiuTx7tP8b+vdh4XjjTTCwqPq/WdyNay66x1Seznld3AxeBb3tWyFLHvMJku
zgYf+41O5KaTH+sk1VZZJntyFYixzsbh58eD7/JK7D4XnfhiyqF2fra7ido+nOepjo5hxrsbNZtD
3YKenDEdrP/6UkQ34xcSbBANXtfpAMyLGmVspuJjoSvjLitHell1ZxGpgb/z40tdHF3ZDOJlwLDC
as70dz5FjEkWtUNhpsei0yACVSbcVLT9iIy7Sgf/HGscf9xK982pCH4OsiAWuCEQL5qicvAT+kpX
NheX4+b0B53dvBa2dto6enokuoSeoMi1PWmZbO8+vvH3LmMu8xU1YaJVzmkcjXB/pyCnRwiR+rrx
cnJO5Fj++Pgq5zU6nq5tmcsivWwgOP+evslmycguwBMd9QHws5Xp/T2lEXWHNJ6c3RxmbCtJXp4n
cl36IPovU9//91K6XN6lEMBkieca28Tp5R2zzyP0geWRLpwD5ki50ImrfietKV6HEBgOacQu6uN7
fufJnlz0bNcUGFGNAtAtj13a5zs7HOtdD2PxyjC52Jxxb5Q9cclxX8xp9tmjBTOAwj4A1RKlVfS9
ROOARK5OEFGIHrAEaqxImHT3Gaf9LrQ1e5XYllf6KErm1czcT2mNOO6P7/1yirUJumKV+o+lb2GI
/rlCJS2ar94ImqOJAPw+0xzrxUUZiIYxEw99F1pXpr93rucS9U4eyLJDhcF5ej2ik5044fh4pKY2
PyncAp/q2lE+OF39oTJjb/vx/f0GJ/55+OKp00qhIcTqiPrAObugrGoc8ChSj4HTCGubwIAhFhxm
BRD8wY3etHR0X7xZ1/7tUgVABP32PmrbzPG1McgfG8VoXdesnTcW22SSQWxCYdc1ni3d78vUyvnH
MmfbQOMrfVO5zi+7Qx1y5bG9M0RBZVEYZAbAGnheyTeVRVZ017ZHL+sJM4YKjN05CK48rMurcEZF
awfHFAzjhb+njyH0jNHcHQlMIMgcshjahbr463vhKgSSwt2TFIrcs88tJrmgM5H0He25zUgBT9M1
cmf5tx81tlYDuyaJbyBriek6HWgtU34cy3Q+5hz5tno8Bxu0s/GVz+diuiRvZlnzmDSX095ipP3z
81lcHY0eef1RKghH6GlrMqNllohNEBIzlUil36DUGzNAy1SNW8fLruyYL1Z5fgFCUJxSyx6JAX76
C/J54rxDYvaxizTzbhpGojetxluV2mhdQa+ennNYcuneSCLsDM7HjMbzQSiKHsiAXc+0CKtvyDzL
yrd7koySzJJ7y0KWEsVgwq4MF7GcLP77C/7PZZkuqMQapD5eFNTQxHQ9IQXzoZtk+SUHdyLxtxD/
sU2JIxOr2XHiW8cJyXY1ZTToQFOUywaOCI+/a6r8/imWw0yy9AhNAsDPSrVGjLSsMCmDdbObo9gu
5pWIqYWBGe//qu35+1LcKyd5fQk1vPgWO6S6WdHYuEjw0exK/C5IgiKyKjL32tn8bI78fS0OCAxk
DpRQ56xlXvjjmCIDLc8alekHr4pDZ2XNU/qphA03IuMlWWAzGmHzPBAGVK3Z6nkWQuMhJGkBHtW9
LueA3GRUbnv0g3hXZFjp8k7rivqpQMSmffKgEcKOjbVnTdCS9wtG17NrEq/98VR/+i3+5y6YUnCN
SwqHF2GeU2w3is4Jw9MWrYOJoxNPpmjBsKlx+jKrUb/HOVP/yGUxPEyJU1w5hp1+if91fYke5jef
hp7b6VOMp1bLgOrPh0Egum41JG4xeyX8H015ZaJ+91Ksa4LaJa/tfGs/AF3ptK7WD2aMR7t3wUSS
r0HwI+GH64+f6rLjOvv6WD/53pHeLJ6ys9laZsYkC90Rhxxh6RpvdPWzDVIDOojbgJ+mrtFBoryN
9Cj5qwrHf57nEvfmUYFkbjXO5taSEImhxFZyUFndvCUsGhv+b3MphEY3c9Ym1/rl7z1VChtyOVVQ
477oXpRFZGWzxieHzXKNUcm9bUcCvyJLNFe+7uW3nz7Vxb3Leu6CFqDzcz5WBmHyYdXyYOZMqcTK
xMlWenX93SBHJPXjqIi+ffwez1zTy+M0Fkg5tRU2+DzXs0tiNe2CIZ71g5s0g7MdXLOq4ZRNUEK9
djwUqkJXTXRV+nkwZXXPnFvcQxyD7Me/eGVxvhxU/BYoBxatL05w54szes6Brd5S+kVgEaNvStiT
zRMeS4PSBV7MJHuOG4W4s6iMt48fxOkm5/dzWCpmLJsL1eFCjjRr5RzanZSH0A2H22yG3ap7KJI/
vsrlWEJHQ0+PWiSfKYnGp5MBsIg5wuDoHQytdle68ojTaoZjOHXplaF0eSVkMYxZZm928jQST69k
qHbsmOuSI41eog0TM99a4MHWrhZ3144wl8+O3a4uHHy1NszQ88pZRGe+7j1IyFXoFa+poquGZtPY
hCGS42YIyweB8w3ajzBftNE2mfY7ciPzAnUpxpaV0yNAjrX67zZByztlSJsuuQWYuYmIXp7RHwvY
TCKIq/VOdhzdJFl7bQy/dQJZZ8Q0Rj9+se89ApoIMMF0JInMN6eXQtysIssK82MB+HSnz0W5If5G
3Hx8lcutlgXNh2R3olTBrVlnH2sXtDAOirY6kiAl7xtKPLR29RFHjhVjPVDOK1KHbv3xRd+5NYez
GeczaZkW3b7TW8MYaEXOvFx0hL7lKJncDJUwr1zlnfHKdnwhGfD98+fZrTmRrik1JTXb/yxYxVGN
pkDTDHDCQXJlb/y713o6zQKLA2dPB5/9MXPf6R3ZyKz6Zu4pWutOiM3K6+w3N9SiOxmk6omRXtNv
B7SMcUtYcBQy1DgxeV6OA67Rjew9J2A7xeqRaa5PhU7Sca/m4YvG7hd/TuFkwh/l3D4bKmpSqOi2
uLViXSYk2o3kZAncK9InVY5RSS1Y/1VgsXB9oputr4pqw5KnQgcX9BlHIb9zJCYOFMjfyyDvX/OK
KBqJIqJfNQSsP6OCHf7t+5RSrYSJUq09g87DDdJN7ces55Xp51VlbnUoWcQzmWrAr+zWFan1OrcZ
owPCTYymcPajpjOAwWFbp3EQJP86Q21gySmk+jSOBaWzMmhKApJagTGzK6aZUNiksbS7Dl+SvsrL
VI+wCukENCb4mkl2SjvjLaQ096ULI0W8GwZr2i8BHnvlZPXRml0YBk2nu4RfAm1coXovH+zCVcLP
uzSnLO50SbEeMvIaV8UsYcdNarbslYFFAucdwpBuk7sL6APbn/syqIa41o+H/zvbYAY9Ga1MlPxJ
9/N0tGTKGBgWRXO08dyRF4fY4i6V0884D6tPoLexNsea2seiR45hAFSrsd48L9EJW1AY0boWXbqd
equ8MZn/b+Y2cjdtQbkh1Dt1y9kPi2aVGTcAGMwri8A7ny7VZN1Y4EHQnX5jJ/6YACO8h4ogleZY
jE3FgaxBl22XYvPxE3rn04VnhiIaJBP6hnN4BUDg0Z4U0TR1j9l18kYwyPOARSCcrP/FpVhBl/AB
ChF0zk/fRWjKEZe6ZEb3Zmef26G9Flnn3cAdmq4cMN+Za0FNudTk6UEv89/ppQKJYXCwsvyoRWRK
kA7usnqETXE3aHMd+U0XeF+6Sk1f/v5h/j5tIZWhGHI+24LLAErkBMWxtxpjLaUsaXGQ3j3HbnRl
M3K526Sey3aT4UEzGiHH6R0KWSSesr3iWBLthml6iFdRFKX70eyJeRqbZPvxrb1zZLd1+DCkRyzt
WI7KpxfUqj4jVyqjikyTb1PXFMPTZIzXrTFQL9Od4JuWQdUlxHa8NU0Zb0wa0VcW6ovjIOUCA6cJ
1WzKM7QtT3+D7CcVUMLitSY4lzoaWg/S6oLHXBPxE9G/wTbnJ/r4PdINgb7qymxyMao4tvMEOJ4x
gOlHL9/SH1+kSaYmGJFcUEgX7XcG8U+gj+UWQ09yU6Ho2ntjW155z5e3zFoHwYuOI/trCnmn1yzm
wktYB40j6d/lbY21uPZJHgQuVZTtpzQb8dO3ff7g1E27cef279wnbMO4Z/YOPHiuvgi0Tq8/2lmE
2F8aR1KOu/VkmYTczta1XehvHfafqzp7XJSC9LQYzKj9z7+ckfo42rDcOlKEbYUfEtkMviZsvbuy
CiGnuu2kZeTLWd53EwJnCSYkhKaiczwvV1GZdo+R5tqvnaeBMCjzBstSLqfSwFY0WOSCjqP+BfaI
e9eXsn8YiiDYdDhB2pWRYUAtaZYulqLgl0O26FtQzBSu7TZP1oLRRgRiDVB6Da9H7DFlV7aPng/H
SiiH+VUzRgOYbxng/FZ1NL9JsDVIZjNjrlc2TLCvbtBgYQgML4P3Gbk3YhpafSfsAaJNwYJMRkHr
TYCLg1IQDoIPqkYyhPd80xEiey/jcFhCJZvqqSxz0LhNUeiPWm/x61VCpkpomfmbSmMTEBkDd5UX
hCtjPMvrzscLMxxajGg7zzHBzwUq16ZrU8My15y+PKw8TLPgI5czxHnKjwoxGNdKmce5CYIJrtGQ
r4j+Nm02YsK+YSeCflGMZfwpaFNvuME4itG01tjkrbomyuP1FBrxZ6lpzktlUH71R+WY5JvEw6Pg
mfS3ReZpVz4sVMbnP9vEXULhD8w7NWum09OhDThAjGmF8VXiqsbw2yfDa1Okjec7qZusk4LyCB7Y
BXBgyNojU5JAyudoTsqjmRAO7tNPIyrIJvDE3GVd1d53Ydv9yKJE+8frNau5VQR7TL6QfUPsoteo
u05T3UzMoh47u6EfQJlkgZu84Qe3Z7+vMWv4ReV6P4ZuNH7YGYZavwG5Efhz4Khgq7IxRQMzDji/
4dpAZSuNAr+WB4/I2s5k0MSEeLbVG3AfrVmnpZY/2+MAnBoZtClIHQzsaeVolUV4ih6k3j/AuoqJ
ko8LhyuIuuwfEGPKWsXNSFBi3IcPCULwnnSacn71AjXdGW6cB6uoasOHPu3glRAPhH0jQqIDq8k0
J1hIWRgQaFtp+360S7XJQdLi3VWLMq5LsWCsYpBntAnS3vtulz3whA7c7SbuJvdHFpbzQ45B0dgC
z9Jaf6DKfiwaU39SVje9UqaEMzDoFhNfOg3OT0IlsagxDwefizR3B1RgZerddVkZHsoWbJOfGDM4
IHgcbLXTaIR2IpvEt82u+WKVeeVB326IGsACbb2l41wHvIPSqjb4TDWIRXGcPNdZXeoPeqM8Zz33
Y1DeorcIsm1btOHPLMhH7WXS0BevI12E9TqpOzU9ZPWM5x0s/nBUVVlNj55FxOJn3OpBcrCrwNKQ
kdX9iHdWxFr7RepB5sI2SMi42PfzoIbIx1thZw9jpCONQKKp2XuHXrG2Kpuw/Jrgzmv9KtVSc52E
qU5kZEVtwi/zrN/RtYe7wakggEw02dVPx+66bwSG81eEFQFlBvDUPgfSbrdQ6Ru5nYOgvc81LdJx
6iZEYiu6qLcc6UTqt2EP+zsHaU2aTW14yeMUKDPzoWKIcVd2aQ2+qk/6/SjbiuSktAGIG2hulK/0
XptSKPB69pNig30/EZ1KvkVgWMBuRmE/UEtr3kzZmvWKtoB9B2stwQ6oAlCDCpP2eqhzeFtIVGIF
5AcGPTO+qQTc9kHS1qR8PN/QsCv0295MJm1Dmca4d1piAte5VkMbNXskoDewkeovoRq04gZPbZXe
k1rkxU/NKB0MABQ0bkRPqDgW1qKOVwnx9m9RFDiPbuDaPGY5ahXmFBk2vqhy52G0G6CVIQzw2u+7
CjH2FGsSSpPKA3gLWRI8jCYIkltVijDcox/29iJiZ7RijGftSu9kaaxTOfbGVo0qLh7Nys7iVSuC
Nt+KcoCGQNsRukBSurlzUxPyKvfo0eCQBXqI73Ye+WSQ9regFkp+rl+6qnpzIDcgSjRo9W0NXux3
T+lA1d0wG2C+GXH4ZdC7vAalrIlX+siBtRGaSqdNGgXBTQdUxIEd7WRvg6jR5RtRNOvrfGqYrMbU
KDaGx+9YV14Y31kxvw/UmUhjP3Lq6E22sSV3y6mxRqpd2Z/DFJjZLWjM8o4WArwAuxidQ9W7nJAj
040+g+gYgahnGrHzmTk7y0RpZF+dgDO33wKsep5ZZn/Vfdp0PnjBEP01ZBwPjNkUH4LWBXSGldir
/CqaVbxzexF+U/OSeWMMbmszP3XCWMkAhPSqyDqTQHcgln7TzLG5rilVVAseDAZ/Q2lX39r9RA+s
A30a+zCvOD2QNaBCDqrG/Iy+x0OIHtTdy2SW1S+3LeSBubxUfklm9rc0meofVd2xPbO1OOEZSycq
d1NTOUde81ytqs4hj74ro/RZq2KRr9lf9AaC4Q4gXG4u4t+Iu2Qb3wmxkXEDEdWMI1X5VhQ7kU+l
gIxt1hYRr4thpMYqIC2s5iQr9U2HzW/ynd4jGJZ1Hn/2PLqS9CwOZau60YOvRmm3Bc0TLfmKD9z6
OtldXVKkaGMDXnvfvFJ2g41vKC99GlXOk7C8Wtw3UuvuAbiRY18UNkyBmL8FY6S/d+2iC1ei1OIf
zBkmOdEwDsinkpQQdk4wm49aPoJCCKYJ5hNbSaornVuBNuRWPUoYwIWobASls7cn+hJrM9ATFj2p
RxpQLbtz/bGPzW2aVRzTSaXWhT9Vuf5qxpn3Qjs4j7Bg1b3FDiyBRS8ji3WhEsavKGntbNUQCP5W
xqrLgQ0k2Z3ZZfOSu0WKOitSORprOFbqtWnB+bORLutkWxZTCm8zBUMF46IH8VWksfzM3g6uWOXZ
4Xd7mrTxJiP8A8oc7Adrh4OzomiYiYpj2BjydZGaDZJMl1F/qAstfyN3Zw73sMH0XTLFQB0xrE+3
ZCPGNrA7aD6+kWfdi2WG3aECXfLJG0VU73uzN8N1grSHVCK3+oIoiti+nJQKTPsVm8GME/e2CIxS
97H2p0+2q73ZNeBwGhA50+ioNEI0wd6QRdAlyhUbJTySNMJSeOqGIvQM0QHa7h2bEp3KWTzE/8Lr
y0FwUTElIaQ3igSyYWXKr0zZZgK+azaAUdBB4NzZyeKTQ7laAhyYZnPXTim9jjHrR+YMO5Y/i7TL
jKcslMFD3OkjPQFm7t5vcZR9ZSpnaVFtYkIV7FLxZXJz6O8aSKavFD105y523SLdCaAlmU9DK3D/
KSQo3hVcknF6Hdny975UwDR2fQsoaEsdt+1ptdAO3JE/wjI/ToA2RuCV3Y5NBt9RCc5kuvWSWQ8O
JsWn+SaNRFX+KHQbBJ8+10Sa9G5oHxsyxiffVnP0RZq1AbpobAml6Dn8faPpCnFYoW/Xbm1Aoy9R
5jkU2jzH8/VoGuy16ary4MUig3EGr2zcwLcw8M+ULn8j4gy0olWU5J+VmKLxMQuayvrF++v11zRA
uwRkM9b125oZhoAYrzGy+4j5AkpzB3Yqr5sx32tWkjckj6so3I5V2tkvFeTWezjb9nMszF5u6fuL
X0AhpmZt52GXrjuGYrvOR9xF27aXfbpWWWlW9I/6esafBs3ey9pG2wQj5LQERme3YFiqfq1TjYrX
OPi6Eq17aVJQ87T6dRAoUhE66oN6MEQ2O5+IBUrVrpyNRq2d2B3Dlcu3qxN5MqiEOcuYiDXp0vFn
n0yOtkI2Vh5yEWjVzZQ3bB3muNefQl1096PjRSD0zDx/k509FSs51Wm6NacsDe+hcsQPSUE1c01a
A/kbSHJHY+sM1FVXQV9iHaKYqX9CqzuyU3ed9mXoorG+4RgDzIfbzv+tKt15ZBOhaVuypOTkt03n
jKuhELGxspiHPlkWMModMLvB2bRhR0zFlDbtT07K+jPsnu7IDK2V21LHU+GZYx4iK7KNm1Ro5rQa
skF+0wJtbnnuHCa2Dbd2n3BYJf5iilJSRofGaX3+xfaz0pOaM0dea9UO1E3zaDe1rrZKcGJby9yY
Wl8FqR7cVamo7nP0GQ6p5WHW4b6fDWMjkix/yHJE+L5e28YPFdWs44MDomgVDLXYhERo3XAyha9g
hrNu+l0/xMUre69k46q2XOEkgz1cWXg44CWB/Vp5Yc2aZkwTa27SzOGqHXK45ZGRAiCr87JBKeHJ
ejXAVuNYYZOnR5pKPhOGosNv2OFxG5ud3hpkCGTQfu6rkpknjRuh36ezIHvd62tSgZowyf1+6XBy
2iHReJ21fXJQlq6+62JKC9CuCvlu2bResy5bzVGg2TQrWFnD4uAkRKe/723+wy9jOkp8Web4lraG
+ctzZ+/LZI0iuck0G0SeFiUJp7k8+K7X/fyUJ5oJ6bTTreMAmtIE+aq55ZY5V6HHTHLRPVZNYDWP
xE3Pb1ZQl80t6Sogv4NhATXDzeU8znrza5SNPWyGyav0VZcvXD/Dncx/skIlkrtCxb0Z22mafWVN
s+0bIIGXFF6rIzSor8dxPY5j/pj1OGRxqI+seyKKYCsSUlnGe9spou8aW/UfThCS2QTsU8dfDtqK
T19qNAkTklV+AsnN5XOnaB9gNWrHB0Sz07APPLoaO0qh6lcN7Y0taqGsH/DQvIq0hxDefWWHHjT0
hbKV+BlK1+cMDFq0KiuaU0xdMPl5tpw4udm4OZZJ6kYcVIy4oP2Qqn89QOQQvBJvKohm680nDozO
xAGZ2gSLj+k84093sTMYRghmiOooOVOCky3rSA30FdJg8ggX1NFugBHksBdBVIrbRuRTuM7kQMFd
alH/NR4XcqNp5w5W5CDNyfyg57z0ZOiyYAHEehVacbOyzKJu9poYCrkxRlq1uJdz0I0w9eJPbdUs
z6CxxItSMb0TVsX+qKJxeqR/PD7FST4FNybUgJr9VqU9AiUJp5VJIOYr5p+BZotS5YOeTjkANuTY
CFOUlG9DFLfBrUc+7n02Oa29r3On/jkHEFY3Bs5Nze9nM8rX3piXzwAYm7tIUpjySxtOmJ/VWfMP
3N4eU2zXTZQyNU9v95mVtNYTKA4H4ue4BL0K9AT7wVBsfOnmmnd4z6ChBhLA/ipvJliOZq8nD9Ms
zKNqHEI8jFSwfgKoisyVEXF+9ElQaUe/t4fudZ5LKAHEqeQcIqPYvVMgPYI7QxI9xrlGchpUkd0+
L9EGX2dA7feerMZo05aECaytxHGegsi0H5O4mv/NW60zV/xb9a8oS+1/x5pts+/xvA7/l73z2JEc
ydb0q1z0ngVqAUzPgqTLcPfQImNDRIagNCqjfvr5vLp6OjOyumL6ArO7iyogM8ODTmV2zn9+gZmh
xAs3dfQXlKS5ziGTKfOjqjCegPFiwnfwfqItT/XBHyj8Sc9qvPqqwV8WQVelsLjUENIdlh6cvVed
ak7qHfPN2cTeGB9KAI2evJ++ZlemKJDlwYbRjJEhwQByY9ht99ROWfrx17j4LyAStAsdaBLmP7SW
XwwQREacnmYM5ZtwMy7u8xJdzu4HUzvQy69yJD7PaiDr/HSs88ToB/w50gZpATGXb9N8u3iPdR1g
l/DXp/MZbv58iE8Q91zJTIBDlW82kzlf0a4VxoJKd5W3wzeTRqPsX7zkC/bGJ/o/7gKfzus86/jh
vOqczaKMOSiLut/HH0K4a8xzF/eurMAASra0cldl3/P0RsPw7z85Y6aDv8/X0PKABUIl/pz+2Vms
WZNLOIf0pV9t0gBbslUcKl+BpOf5yL9A0l+P8wnIxxRwGPt4zp7xcA/Ldbwn1nf3QlUZfiWx0c7X
668O9ek5aSCvFEbKoSA8c1JEygW0ImEavDbhdvQN31599Wh+YsL/cQ/Ps6izNcmZ1PnzPXQa8G/i
kbiH2RYXWKvy7Rf5Lb73rukkd0l1wsb+K3LX7xqUf53orw/Op2sKmwzXA9Hz8r2kp3SfX7s7+4oJ
vENtdCC0JMb98l18wUD48qifcGOtrD2i7jkqwMVxToL6tbo1j92TfU1JUmtB2m9qJ+w2/8lz+uu5
fhr4lcRwkjLJUQsSrpzFesWFdq+Q0DW1+FpbK3s2g14OX5BWfoH2P72a5/Xih1czt7Gpi7qRc8VH
0XF4IR+wlSp4TzvcmCPziwHfz0/u55MElf/5cNWiqmoecZL2pIdFIYJZ/VCcHMvT5IuF7q9PDFrI
z0caFVBcfWDdnpThkrEdRzICm2D2rsLQrlvr3t1f37/zS/fvn1V2jJ8PWJdkLkgSjt7qHN4JV7NM
r/76CH+9PfzCwLPKOlYwGS7fALH9s2xUeR2nL47xp9sdDDiY6ZDFYOT+fBYQYCwG61r5Vu7kxgyd
jbL7z8Jt/ngGfjjEpws1LdLq3Ekv35BtrFrxlmhfrhvndeGXe/HDIT6tGyh3NZzFOAugJirbUmeV
LB6asF0te+86vlqC5L/z9v5wxE9LsoVIXRKvUb4lbr8x003Tg/BvzKrcFPG2VB4RSn7xKv3p8/bD
ET/t5Ho7y9bJOaKNci9q17H8imTxpy/rD0f4tOQzqKEGZ07wpirq2lTMnY3/ehQR1vvVint+7f/q
fn1acSPE9qnTz+Ub4qUdLOxgdlq6iCLs2yNW+YGqyXVWvrfalxZqf7pMwIrE6+nM2rc+Pe8Mx5aa
Ta98c24hT+3FQ7qvCFTx8415Cwaah9mR2Inb+TD7X1UMf1qK/XDoT+8Bg9DZTnW3fBu8l366B3eJ
xzZ0jTc1Pikk2JvG839j/fjhgJ/eCsQEpTG3Drspb5zXPeClEeDP/sVz+QuR5Pdq74fDfHoVFggU
jsDQjyVEW99cXWF4H2Ly9cVh/vTx/+Eonx5/JFGJ0YNOvwmH8Ba6yDRd//Xl+urR+PT467OpIFvh
ctU4VXcrEFntbAsTTBSSX8kZ/3TZ/eFsPr0AipkTaKZxrMoNnLX17DxjVC6+uGTaL0chGBcCBs/5
OQTSsj/dmWapYlNfJu1Nt6fxCqIl9tADaQ6LnS3hnJz57E0XHyEAGCSclUVAL5x/z8jkCPvJRCeS
STH5wrPNsK2UIdDgpMLGrt0vvqj+y/pNLDHeUmcWEJQU3At+3oUMva/VXDbRd1jaMI2Ac6Y8cBaH
XoURUpqGXWPQhJ1hOr/uM5xm0P0QUTQY0rnWJs/AOtpaygtvjpbvOWocuEyjMXY+9U5X72FWOSQj
uR5Dq15JGMycaT/+oC8uknsDL+5IR1X6++P0/yH78rJ+L2+79v29O77U/+unNMv//fMf5T/+HL9X
4Uv38tMfiCJnOHjdv7fzzbvsi+6f2Y7nn/x//cf/ev/9t9zN9fvf//Za9WV3/m3wPMufYiod7t//
9dU9//4/Pnd6EXzulMbv7S8//49YS836DT09CiaY0+hVsBz9Z6ql+hsiUGzOGHigYoFPfa7gcKbs
kr//TTd+wwYN/uzZ3Aj25Lmnk1V//idN+w0DTh5xlKqoFbCL+Ns/T/zqHzsO1+zfS5t/p3z9a2fC
oYEXBSNZ7DNgksA1/PQkpm1DTFtTIQ0s9OFCZEtlMHMiSicYm9Z6AzYgJVn2kepsFaC4JqgkucN7
Q1SRskFMggw4yQe0WZHiDcU+4nk3qRHmtLlidKec1CxZcvz96xLv07GJHovadUfs1afy1ZowQ5VT
5h49skhcENSiZhomG2PfqzAavo866U0EG2vL3gW330Awi9ZFGQ3OxayWKrkHxGFNY+gJIiGslafm
mbcjYb5ucXpvB7mFYtTdt0jWBr9oo1ZA2i2bZQULNhcBdtjJ8sH+ODsHgk40YKYcR1EXD2f8qrBy
iVeTnSnjAqE4MdXN7Li4nTeWNajvZVN4TblmUjmYhKL1leuQ+TSWpDmLmaHSqsuiKXp2O51hIrn3
hnGCKGJgMDn0mZ0SvpjgQrAMrWH4DkgwHOqqf2zyeZz9Zo5KgjURH6/7YRhkMFLW38xOPFIoNDPj
NBVF7FVOQVaGmIvXh6oy0zac9KbBy71PEXF3qgqPLKqkBgpc6zd1O4t1hyTiIrJVfOy7uXiaNcU4
U8fgQnQzbh3sMrbAPR2T66CbyuTWk7Xhiyn3VH9s9YEAMPIrCFapmUoVpEaEaMcFjXndtruoURpI
U56eYFQ/qzbJG1VknnKMEeoQkN3QQjPrv2nj2MlgcJdLwpDGVT530yatdGON76V9k+Ig/orRAhO4
thlTRMVa+cT4O9kuvF9lKCZneVgKYb2VVu5pQYmFT7VKXeC3tWHGWh9oZGqu2Dr1W2FATxp9EiiW
aItYkGtljxEjJMiCcXVXDJ1RhxbGjv1z3LRTfhBxNboEWVC7Y8Nu2bMRbVDlSOMFMyvhaT6GsHI5
kUydz2siRCgu2tTmxio4aJLMIpu8WqvSrO6W2couzKb18GO2D0M1HRev++hx3ve9uidiKMKkFiO8
XTwQYFAqJES1qcWIqvE6YkH7QyEhB7VJUX7PrPZublsykGIMFtg1GDlPjvsKo7oJjUmPGZqSzaQN
g7Wla3LXrTVtYoIW/ARzpW0WT+SfJspDV6gPuRkxSzc7uV5gYfnFXBcbhgiHqfZCbUzzNTMqYzsX
9UaXzkOkGgAe6Va6juLr+GDDVoIiAm0Ib8tFfZNT+bTM9vfGLi7Syl4tkx2vzdF035fCfFPwU8/c
6IqZqn5bMgkNzHGRflrlvPuRWEW1Dr8Yc8AAYmIRFqPzFqtQKuw50pjPjPAsGGDkVt2cCRGXSzNl
QRIpMqgIivIXrLa/D9zviylC7SPig0d6AmNbS38sq/ixq+K958XPZuPcQilMgjEtnj2ItmjkhRsO
Sn+q4cJ+w9v/Wtfd3ZINxjbTMrKW+nZPPlwddLVyGSNtzaLiMYmJUBDxUoao+ceAcVB0n2vCvpF1
fW/V4zdFEAe45EEuuws1i4utVfVH6D/inlW9Cdy+qz7sTFPW1Ui6m55aLBaTM837sSbhYlwAz4eh
WiXxxAApxhqqKPohaBmNr/RFADKnpQWRTEX5UNs4HUXTgHKhLtK1azM3J/ai3mLs9Mwwb1hnlg2G
1ebHZlGLU+m1VzFEi1Ab8NDRIpsQznbgijg6sWGWdE9qabdB3Vs38FYfGYSus4qqg8llft153ZYE
XuIYKtoW1VtlU/Qtsc3vpdcUQZ1hOlCY0yNMJ6Z4UxutmcsB5BgyOZYp0e95F60sWyWlbRgAYy2D
fqdp91YtwfFTuM9wCi/iRs/2vaPkvpPo9YokiAs3l7dOL69IjWMJqUn+6B2mV4Z7IzQML+2haDej
Mz4VRSxu28rAI3ScmpBEiyZMO13fMlHd6townUieQTXppDGcYwBEozl0E3FKOvlbEi7bt3Q0Nq0Z
fxdjb94No3lZMF6uCOEjm47HNGs0bwtZAb1lN9Rba2zv5dS/Cbs65nl6UdZzxnLdP4jK+CZdxYXL
FCmnqZsdAsiQlHRKfV2k1uSnOg2QOk1rVPN7Ym2O1XmhH4uN00d6oNHaLrmNOyRvlF840SY1zU3e
a9XWTuQaj/LhPL3ZVJYXFjNRx8hbr6BfvkHF2xOtdDK0Zifxi9hhQnPN+iZOzsI5dy7OoFmqY4Rt
1W/AxPeWWn7oct7bZrKaG/KTp6o6DOmME6U2FzgtKdcFQy/ci6EeKJOyE425rwdYodhEruqIGBJR
MRLHGD8LoKo7mEU3r+gfrkThVkFcd6/E7M6s+JgKmC2+N+54JuhIfZ2r8c3Se0bIZCkUg/eGOT75
NIV5XWXW3h4dTJ5dohx9WBKi3LK152lDoVqw3JUqeqgPtVPzu67iYfSbGL6Q6WdEFmZE+ZGHYdDN
QyBzVKV6nbSpM9lSMNnAy5kEiQfGVvM6ip1O6/xE03mm1rLqmunVMdpFnj1Lda0tV4smapRMsWP0
SJkWNz3vYyQMus6d2+eEI8I7y3agSkI5C86hMNvXukuGVrNWFXac6kPXeqcSu4YlgxigvvASG7Gh
zFCkpAm8sjDjyzLN0XQ56hepNsbLs6lCt3RWsKwZ5G0mFWc2fYNt22hlmwiO3VRuZNdNyiaJZbn1
WnPQ77l5ejWcZhwG9uTae1fT3EzXUqbq90blPQrhBmDlTf1gJdNt61h5ZW0dJbF1X4jBWDdts8TW
Yz7CUQqMOJ8wzSIecFGv4ZMnurKqFGNUCTjKiKRpeLsdS1nZSwYlJ1RUs47FUzQzVwrdqrpXNRz0
lctUbVOp7Xo3VwmjQ5rWhUnWucHCxmfp5QICMPcm9oaHLBvxKjCgYSXmDcYfEd2tReuV5wruM9gQ
5lYMQzge5Qaq5pIn0Cy0og8LIu3mo9DVvtFhgeLt3IQY9Toul5eUVsuA8ATtaeVWBsIyKxeGFUi3
QO4V5pCUihMe/K28giPcssi2VNfXs5hnkrUlkSDkaWVFEHuuTL+VWvvcsRGk91rMKPh20jLSpNCW
wLRJTR7UFSXUFZrWjP0EppTTEsJFb5lIxahC4bXD6LDtLGMimEsndQKhR2LFQaauXkDE8MvWivr3
YVTnlChhd+qeukpMYhcN6hSFCfr1LCBxXFmZZprmGJwV03LnMo6210zux+xycY1idldp27rOuhvx
USvTIUo2+ShQoaNTz6bHUujyJhIWc8lY2uS02g1iLxJ7vMY8JcNEUGlazOm4KXFagDXoZZ2EkANL
l0CoxtkkkNlUXm9TI4MoF2KlCI8NdNE8xHBD5OXBmFDRhLzpQoS14SkdgVS2ThSQTwJa1wishCot
mS/bOS6dNfHPebHT6lI3H5IRu2cfmlSVE4S2SG81wTWsuGiDmyNNgEoO4x6a/byQ19YqdvuEcjqF
nppkvnTzYi86Xa57ayZBfKqXR50R8re+yHpqNayCWi9dTdLSN4S1R0QX4okV1jiihEYydWgMJQwm
2SkHKNHVzrZz85DDG9sSaDPuyIZobqqC1c6aESr4UBHCjssNmXghimpy9a1TEPykuixbnKVCAC5Z
aNh3pglCRZlv7SZiHyOy98ItekTGUSHXRmpXd7JQurNRQRG4VW0elaEuXroMP+QsUbKHbHLUg9LH
7QfsfqpEhxoffrZqf7T1MuU+TuTKd7fvCcPVectPxFRlK03oFtVW3odV7DYa1Fu3p+5J9XXiiGyN
OYb76qY5Wc24bsZ+FrXXtkGdRZjwd7aV70R5uD4tdkReW+NeNaS0fqdlxZqtVQibq/JsC1+A2btk
q9y1KbQe+Nfflcoad20u5i3eLhD3zwTBQOkx+01j1kXm3fYuxtNgPTeDG0DDe2LXKQLG8vWTOQ/x
CtUAOcF1lDwgCAKdLLoLr5ddaBAgSw5cTXfi9LZGrjLLjU/q0fCIUKAN2zl1YJkmeeASTr+dmu5d
uk28llZSXY9jcyXKQRxibENoyZBo5OS1UrMWWaCJM3UWlpEe6mNj3k9pfx+NZrLLVFNZucKGWkTm
U4WUljgjVdtrMfoHqGzpK2n19LGOqI6ihPSn9VoW5pksbpu4pXUczckfzaF+5EyoUGevxyBFDDON
ZGbvSHhfTiNJdLs+wiXey4dpg+HAFHIm6DP/B4jp5t0buMjZSODfAzG3c5u+/AjE/P7z/wBiTP03
wzGJC8bDk5gS9ewfPL7L7u9/M6zfEJfrTDwRgGMHe3YT+QOHMZzfsA/ELIFPaujHzjjdHziMwe/D
FNRCDu+evcNs7z/BYYD1OJMfRgQ4ciI9QiTL+IigFqCYTwipRHE5ZZ2iB6mhIBBYsInyO9ZfGKjF
PLK4w6Ej4yuVunjRRCkxFpJZvzbcOKvWhaXFUJ3rDoggsnOCJIzOFShXqqnvztnjBKeAjdrOxZiT
WRk4Sc2SQJ41kpyWvpGGt+8gdqL6STs6LcYV1g45B4Rr08m9cBpadUQMvrj0+nCeE5jcVa/aUPu8
rtGadDVrXVO+2oI4b9uvWzfxkADQP5TliZfO7G950IFY0bF3OJ7rnW3jZhbTqIkPQ7So2AOv8RA9
9kY3bRHc9PJmgqZeEA+f0Dc0bYssAVA/n6wPQ+uh2gR610/5sfemVr1yFS36nmF0pzV418H9gfoz
lVn30BSM13d2OTX6Zu6oin0gAvj0hTdATWe5cuE3IcaDbBDH03xXZLa8hI/vm4ilAn2c4Dzj6P4q
FfuhioxTF0PuiSfroBfdZlYR50zGe58m1w09LNoHtEPAQZS82E+qhMx5InCz6qjoYrxfEgl+5Mr2
4AH7QTFIyOBEF8bXeoxyOPx+WjdHmZt7GLdEGnYv03iaYciVZXKRCzvMG6cPVDead+k5O7M1E+fG
7qyDFyMP0t2DWcwkcZtbBERrIlnR7eb1w7w0x5orrDNpqpr92MrLZU5gLM+zygYzJtdjXGbruCCy
3Kf12U+TPOHHaa0l2ZN+ZPX9ypzm/Gkxq+lkJ5Z56gftoJIiUvJgRM68TXLrduRLsirGD3aSGNuW
gPFroQ8kJ8wDYnMvIqm7bTdimkHVXER+yGTvO6WtgyFz6K71JNoMNU1g00X7IstaPij1I7nxtrdN
I0M9kNZ0q+oYVbfiAbJwHHogcHBPKcKJTkZnE0D5TO6HVq/2Ns6QvjY3bkKnkFyo3ju5bHFY2pYj
kCMsRZCP7WFUiNpcKP4IKYQLsK9cCHSlnVkrNMnmHXmASryChJu34CPwCj0eBN8V9Ta12pvUpFVx
0Eqvh3Y6pQ5wnsfdJ223Og0GWhPuPeUvpmdtUm2Bk26Gpto6NQ4Z49KVGxws77ViXIuYPVagwLqi
kIPdLTQz0NjcfCri6twztzsrr5liwU7pjwVoLn9JXGTRLxdRaRvQoPmfIx0yZyob9ghMRGWnkjJg
lJQ93hxnuGen9Xet7EIdYdB3wC4TbmyCx0Ld5zST5vIipWUcurHGl9RzjH3q0d06NvWJnQJFmfm0
raNztBJ8VxkQrKInwXzO+Fxq/D9k2SfBIoxjdjaEBDKNjhJFS8AA0Ao5K+8K0Y45rLCbt6u1KacX
+Hxvo6GV67oT2sl0CQHcmmg/DhXmHpsM0mlKqCGfbkqYKOOoKivSIWJ978R6F28Wm+AaIjxJ/y67
HQDFuCohnsZr3cikEY7Y089isHjZsIdjJXD1hqLVmyFq6nkMxXwk/ldcwlX+0JT+Uib1hx3Zujx7
KdjG1Vx1d3IaaPqT6Q4CZR1oPZzJrrtXm4q6jbX2oFrRPm7Np9kpCxz6jYZsd6qo1q12mQbuCCgp
VPCW0niVHhNWdSzd06S03pEx5SmtWArzFPQY/qByZdrJvk3rU1pK84L1HA5gARQxQPXN8ZBhRcMZ
Uh06E/iNuxnbKCJqQ/uAWuuFdkG5bAzNO5T66IOml6Q2ZWWQVeIT10GguFq7a3Tnj9EwH7UckAAx
yXKvlzrlJDa/O8CvE2oIIz+r0oD/ZS3wjY0U0r1KgDiNLOmwNcttXmZXhkLPmcetTsKj260HR9HW
Sq/xZAGBI45sXZ/oU6RLHhK52mrDOh8vtGw5SnMwVrxP/BPI3qPWoFAzSV9XrtEbWhcYSRcsNTFn
nlW3Dkidu+BlWcttbll5gCoaR7GErESEx6SgWqeczXJXRx2BTHbijgQrsWTYo/IxWfC558EKF7xw
4MtKEaSzcxsZyTfSwJ4cq3IOs/eARG5buc16GhrSdQt5QDwIFrnses/un0QWqWAg/a5sD9aym3A8
xWjiMifIkJVDNoFh8exXzUPcqt1FHE1ucJ72rCjJLyaZTxCrX1npejq/2DpitGTeGJMZvxnDO2m0
K2aCXEFFyvwqZXHAs+6agAHf0qYNAbUH5pNk3dbNZbqY8DqErT5bKP9mrzwUiXFjuy91Zw2HWM3C
SbbbFspm08ijWvVyq8yoW1F0FGtTS6rvXtxfQoHej4l2FJ22n7PiOtd3qgIzn6iWJqLC7YLJKKkD
KsSf41FJ+0M8A6WXmnI/z9bJBgltOnSQMQJDocfvLL5jTElrl4FuJZdpahZrGoCDq3zU2nVfnbuW
Yk1xQNz8ovgZMW2+EXkrryYlE/fljUnEeRqOTf5as05W9Z1ufHfHzB9QS7TZW19XfjyR/B2LNdOd
QG2PCDuCCTl2XcZ3qcnO52osReh1oVJIqQVKAsW8O7XKrVDax6bfpToKVLZq+oUwXt5dWznjpYHt
KEx6m3WRjVtR9id7YfF5BgAKelYUhzHRYDuB456wmzzyyl5RT5I/RMnTutvm3JH2KNkRHDcp1b9E
6ZAOe6lP205rNrbzWrTWJWkYVwn4Yo7HFu03j1FNffHNUg7CMPFmbFTik7I+XAbvKPrzqviYFw76
Fi0svJVuvrUqBGJdT6969LNAl+gvEfa0i403hRFYCjYJSnPwCiK6o3gcILZ3XnW9QAEzE3OPDcOa
DDG/nLzLmpxBmYttb181mDdZvA60LkmmH8uKrrZBTh3Yql5fZ15OLUKN7Aaj1Y6BnZG9SrCAsVUj
sVuMjTWjph2MTVLIkPadh2d+rWmT9mNf5KETTRvssFDcQVG3G9BXbnbNNhwv8nppFOxlzLHcV4qV
buOZutTt12Mj5RF5Du9+2T3J2TR2WV0Rvms7sKuRrafttT6mN6K9dJKs2g5Ca0JEPpc6PrNaO1zo
3ao13DnUnUod/Fw4LJFVfmMZon6YDG/Y2jF3IHcGBNJZI8LKPJsjXHmoxmI+QrfmhaMQtzGVSDBb
Vr8dyhn126ytRd5etBj3+mM9H5CC3Da0pKHFfsf7tysK9MKZgdfSWK/4L7Dy8sksx2Q/jpKn24xi
Bjo2ZU+mTiZRWckLw62d42SPVcwwvhyN22hOMCb1NkaDt7Ijd6ZV3OkcuWwxDyDPhvwo98FM+xD1
Z+Iv+snsrhv9/MQbRVijjErPeesNUigCysdqPmipOnN/uTA+oa7EIzOyUAe6a3ebptW8XuJuFVEc
z6kVeJhJ2+m0LdARJYXa+RMl3ijImY7EGqnTE0BFCCKI6LG+FWZ1yibU1opj3Eu1fTx/ym6LB3XK
b7FNZq6SH52hu1E09aNThvuRiRQWD4TNI1gHqUaL2FFJXTIdva2RBTRFthZTc1QLba8YAj92jb0e
6R6C71vNlPeofUNQCckgKnZMLkcmLtTC5gmwnzU5ffP68ZvbOse4V0EkyQRIJ2+t6DGBAPX9VEUn
s7e2fRXba6AgQTNC2EWMb8/9CGcisG2FoYRrzXyWSQsaHQRiahpYCciUnporchcCVemJ+I1rew7R
Y3AjyTe3FuZbPbNTnCI2puc9d0OKAkKfmm2EAKGmom/GGVlkuuq7ZgVcdB2jpiiNb240XeQ8K7/L
cInM9u1E5cvqKxuQinGLu49BKxVyphnnTVurp53Kkm+La8++Vc5yi/3VCy6jTHhTv0rmEGneZRYN
qJztMJEfSWfuK6cKlcZ7caRy50XO3VksjdmSX4rCCgZ7+m7lF5Giez7D8cTXtSQsE+/SzoYJsFKg
vlguGOf48WJZewXE7MKeqK5Nq95ivMQqhFB82SZoABvfsJ7UUd149bzSdbF2xtrZJ9W4hst8kzrp
TpPmaUnKA3i2H1GpsMqsGlk9o6dY1ezso5qtdEeGDlMN1yoOGAnsCXyrACAd84nsn5XRfcSVsuqX
8jqd8b+ue79CuEScajhxjczyUkVHIkoAZYvKOBqpqmL1etFtLH+Hrcnulseur+RdqIrsGSzwqNjK
g+wunXK6bSziJYGXtfhlpJ4Mp9lbx7Z9zJMhzLrxoRqQhCUFu8eCM8FdPYMHB4wJtEDGp0wmhDqn
yodtTCvdJZNzaJd1JOP5wtYmGH1FQl9F89IUr3nsmf0hckgn8dW8osOJWjnTDUGqeHQwTWMhNCdq
8X6potciSZUCbXg/LTcKyswOKnZsRxvLQMUdRkIbP6AyM5AAE8v2aa24FI9Eob8kdSuekdrgWGaQ
vfaR1GaZhBXo+kEIw5tvERxiZa3GBJkck9HLdkZXz22oxHOZB4NnNZKlX8mY1Yhcuxxo4hRGg5o8
m70bbRVQZrUvKk0iZV7iFtjwRbGp+Dl2CyR9F2jG6LXisyUaGq5n5kCCrsRsYYlYKEnxTwDE85lp
5MhnMoklsmjwsFszZHFWGJBMa8cmqANP2tJCaJRoJ9ueqkdjmY1jryfqM94lcR70QqXpx5VGK/xJ
med2RfIL2eVUyUC6JpMuV1gVZug90i9+QplKvxZttCoVu6wvMOQpKK8GXXVDhXyVe/yIHNZuq49P
FpBzGULPoAYcrbl9MkVPujEZIlES6kYv7XU+pPFhccepC6MmS098sfEuxqznMOqKAcTfLM6twPF5
AF0v87tsqvM7TCWs+4WwzQ/F0sY6XNTWQ/SUoMeG8qkKZhDy3FqMk8r+aiGVKteNWVDB6ZUJYWsx
42gJ8aJvkiAeLLBrhxWDWTps0nOn3No3UVFbd4zNgFMxt2ACptXWqBwy6aElY6pk2Wvcc+Bdjuoi
8hVDkskNLTu1Rh/mvHFp4v7G69/3zqXbFBM4U131F5SWrh4smtNXQT6xWwYktRTnhXy0EKGlWnar
ITwxqQk8a6HkrxZCGNwhfklzoTxoLSnfm8LJU/V2HK2U7xaZ6rdxWjTmMXrWzuGoLMjarYIHMBdk
1ZPWXCoB9Bdku/8Dh/4DDsXaSgPG/PeA6OlMJ/uv48vr+xtUjZ+g0T8++w9wFL4ZhHiVTQuoEw0Y
YOYf4Kiu/gYWCZ1SPZt44fvJ8f4AR39HVMn+wHhUP9v8GbAt/wBHTfU3l78k9EpHkIRV6H+CjTre
mYP2A0cNy7QzygraSkKDfs4s+pktqc423XWH+Y7iVIO7ZdypHbJZf6djTuL5KYtxY8nOI3TLpUCo
n5JEYaAz2i+LosybMmnfmIjX/uD2dNoe6QjStqqtIRxWuTbye++bEWP2yeK3cSPtWptlaFjNFXre
p9qqyfUZu+SDzDtYSW2D2p52wMK+H5isKj4MA8ZoXchoVaheett1TnW5MBnKd1gJiNs8Ab0BxGRA
swjmK+zw5pzfVE27SiTuKa7YVHZ2GbOueEytfW2qcDHEPPuYzKl3TEVJ628ObZCopUSzcl9U7UMj
lmOX50dtTABDoAykpbLO6MdEimgVP1tjRVGJNr6q7EvLSvQj+s+NWuY74VETdtGub4v7Lja8jSR2
jg4OgToXkOEo1mUizi4xkniHQeP4Qi7BELWBonX4L8MWwuv+LUm1t8ZVtjXW1BS54tEZVAxGUu2u
aRZj3ccAWWNp3hoa/kM9fn4o45V1MY2PbYNFe4wRSV6/G4kyHJSivMsr5xvCzD0T4BhBrP5WTrhd
aEbC1qxclylJcSVoxtTG2KXWjHEiUXinODVMRPlAl31NN1m/R60ayvqjUtt12jnyXWio9psowUpM
NseFD2uFSO7Is7B9ZvDqyukp7TrMPayzWsMRLW3HmDk3iV7cJe1NofMXURFBX0ib6TYlRwPYWN45
uvHSsaUXZraeiDTws5avKsgOWTMGY6yNdh/fshnGS9qeJFLhS8dczHCYu2GTioEcBs2u+arx2Uo0
3iZtYa+SjMW56pzAhUjn147AVIkKeTONOKJMmqn7tKLNin2auqZEiaYClfvTmDxT0SMXVUjzq0fn
ygKynOLBvVCgo6zA5Kk2bHOl6YuObJxaf3DRyQpU0zTe/4e681iOXFm386soNFbegDcDTaqAqqK3
bdgTBJvdhDeJhH96fehzdNUs8rK0NdMxEXsf0ygAiTT/v9a3yp+UH85GfaHM0rSHKPWu3Xm56T1h
4dId9rOkqAg46TBmHGkcwC9Z6ihIBfSN+4bykVH/rN0Kwy7qGGIEK287sOJyW0PkPHFQe3ITUaek
HlkBDVDssyZ7001Su3eZUt9GMrDZwlgbU/UXM+I0xnnQasRpYxZ+JHZk5gMpJEZvGCNuvTik7Qjr
SdAo5W+tcJLiQc/ModtQH5qI+8q7IWgMXoEQ5a1d3xRJ9FQXKwGnOSeaIVu+9Wyl/CQJfY61etYb
IPHd5NpOljtVWPMh8vToJmsP9IJIAQetMVdpqPkIR9uy/i1a+H0bXkjoqmZL0uGPGG2+xqer22Rj
pukTfRNmqbie13NWy9k6t0Kf9gXEBLnNqKJjhJ/REdnueGuWtruvIZwHpZLF3hx0zPZO2LMLn5Lk
UE2OFmqt+2ot5pVv1PF1ni3P9gzPKWlsH23ntZfH8HUJFNw6cRtYY7ybMv88Gi7T2ODknmlVSLSM
ft9zBAeWK5pNVVv5pcrHaINOsIRO5Qd5bJ7V1mBtcHe+SGzWvSXyXdPaVKhlva3Qna9FaY+/al5m
Awi9R492U2i/hzY975PkNuFnHPKZ1r0xPftdUoUpe4/YGLQbkkcDSxcXMDW3XUr/xqeYWbd8M3GF
qkzoe+FPP3TJlg6f9YTkw+sOkloeW0nIKFlBUdJS4zc2OJfZKDFHLxoU3sU9pzn03ZwSYNeUgEi2
vR9yjtR0lA8OOe4b/lPkWbWx93ACEL1Os7/IxSUtZphMcgyE7y4/tFycd6b7Yy7LiwkCxjUMrSx0
bWAnSM+fdLrMdjddxiTVg1iaXvwYNA+8zBiBgWctVyLBDI9m2d22iGviTt2m/Zgympnpm3541Dii
jRIBpvMjbrCkJI20r1xn7y7iOylD5jaZloMU0ybR1LMHM6WTw+NEhcabp2+i9odQk9PT3A9XWSoD
NmAgDICzLYnwr2J37K8LqyKI1usCKFYTe7GqwjgwpqFdVRVCXl1wNBqQqZbjc7rEydbzlztXqZli
EyVd+8ZW1i99MLuLSFarn914UdOEuzb+OmL0vTK1fPqR9oOPG8JBY6Gu02Rg8VPsTwm62XrjLLeo
T6S10TTvLpviZ+n3FxxdDqnTIWur9TN3lOjESzV+XzPSUBvHfkhQGiktjryxwAbU08/C7nr4b+UT
NGJJT+WpqpoBk1nv7LwFzKU20EtQLrojTLJ6c6sLtUpOX+NGzlvNGTjl+tY5oDHIA9JPacsPePib
4aVJqYmkBN5vcYF/WdVfe+k4L7Pq2p2P7/5B0yZ5F1usrD3hzSsb24vP8k5agRk14kvRpSrsKYSG
ddPYQWa7adiuA863kuYrkXPdFbkT/a2tCQ6LaSmvnShv7xGoiGtSeOyzGlDmXQy1+zUyuuJyhcDc
yiKinZcgR9n7fud+T/QpIVgXtMKlrtSyKwmF+9YYtnvmy2bZymUxf1LGjAjCSlu2FiT0qXli0Joc
YVu6sq5b9d8AP9TPrRTWuWSODdFw9OcqmbRwsvP83hvqDuAqyOetVhXlgT14cZ/T5LvxhEjPC3od
+OBmSBctpZO0a3Y+Yi7KtkmtYJDUIAb7rOIQEOXPjpVNAfIr+xywjbrpyta4WMz5WfhR9yv3wYDB
DJWPKDn6gPmC2XdqzzNnHmnmZOOdFi9JOIIQfOmnMVpPDYDqqau7nL0lVSDbUBWl16S5MHOIsJYt
tRttKZJzAB+C6b1tu1s6EtSPlDMBRCt2dv9se9M2iiG6Ue/oilDWyQ0dxf4Gb4Gdh610ZBrYyKjv
xskX5wD+YGb0hr3Xl2Qkf8+xxms/ayQVgwjFINLJcxFbsY920m83pM5MNWwhu0bPlzrfKeNMN0ku
nzvfH9BjduNPhMdiwx6y3ndgpzkCViZSv8KpnHuq38u54UbyPu3Z2tGht59yiQB1w+QIYB3VzD5O
atptiQbgrb6OXCo1HmohyJwsZb56HvRJ2/dd+QJyaytmJxhzHNRzC1nAKEABDt0XGGDXyAQC2xt/
ZGVxIWaUUk4xnhktUrG+L+3A7WKLrRnMTfoy64PtNlGp7RFYGkHXapel09OwhH7X5ewaxja/9FQW
uFNX37k1Z8KmWEIICvd06PFN2YjsFOO2YLFYkn7cAyf75Ux01iHLF1/maPiqIkhlZm6iQ12SMuzL
5GBWVbyra6C4Mc2/VcJ4I/z6qi69g+dYX6Aj9T57LPkwjZgDBufOTy5Gg48QWW3FWd0CSwY71lIU
0Uq/2ZXeRFRbt7YI9DpnPzoi8U75kDns19uVs/vFpt5A2XtrGfNZnxJir7m7Bl3fPhLp/RgrazM6
8bSLR+28TKOvy6pSdJuOvgVuiHN36p3N0Nf+3RT3ZegY0R7GXUhG8VcTwNGlOzJfNoleZJu+mr9z
uPjOWn2ROXRS+84+GN6rdGz/xqXveDbViqHP//ZZVKgkporFIh1V0E5z0DrdSywxuvT+4wQeqh7F
rjQdFfrAyQ6d0OCl2iFcXA10MFXNxaQ3qL5NwCW26RoEoPyA892tMSFT1zja0Ou/ibzx3IUItbFl
lP72R8tnK5RdyW5dY7qv8NnEpenlVxUcxBA/OZT2+MpWX0zl4ThLhyuty8FdLucmeQXbpaZjZBT5
g2+LZOt354BjoPXVOMF1/7zQZ5ZJrZt1elx0SfQRZkreynRvacuFDjyGTRkERo9h1Hd+FbZtku/y
kh7HZFfn1sAenCVMxMCJ+YhD8MWsNDC42HruqehR9CF5agu+71oVXN7CQkLg1cYlOEnzux3KyPRb
Ds/osp0lHad/XkT4/8+2hobo0+LA+Dz/LZciQ4W/ff4jitL/A5i1TkIFqqn1bM/h/l9yKes/2HiD
28e0ZvPfMEn9Z0XA5f/kEp+ng5B3Se1Y/0//rgjY7n+gGyANRnOIAkCD9Y9sa6sz9f8UBDiiazY6
KXyTuNYwPv7hh/wFdfCsqvaXpsFRlujyzhHsCZzaxlItjGaiw5zp4/1fj+bfxrn/VvXl7Zolqv7n
f1+do2+v6BBgwInf9cg0sKhovMFILKY7a2C6wOIVovrSoHPYJ0alzj6/ivvWF7reGFZBnpLJE6Qp
fBxm4Fe9kBUt42AmbOMbhXTxgAC1vUEHC3DaT23j0ewoWm+lhrZ/m5QdhC7AzXIzSFXSCUy0Lt2X
0vbMwFSOv6zU6lqFbW/ELzT6eDi0buYuKKaJDZpK2wIJEids5JWwDK9IOF3YKMxtvYSlqhF6uuOQ
PPIZI7O3iA5HCmEMOmdH6tnLxp56C9+qDwsMa2qsR9dTpvpfWpqyvzRG+tGBndb6Mx7AjA1BYljY
pLI8voABND4kbTLIUCap9hUOc91tOp20WsqStfI3pQmrlZXZLofzaHTzBwIMRx1BxYgoAj6Zz6uc
zaLcL16euKh2dVZPP8lhbik3t7ZAr1URlkNurnF4RQyLiSplqKNXuRZznKgQAh1iDqiCsbX9HxVl
1BJqnRPgIbFuKdCuQnk51hf5MlH4yTpwUJsUpF4WaCaRe8Hnb/79iHawgaI+ZGhrJtWut+MLG0Nt
wlBG6GbWJiG2Qt84NpUJaVGiTyG0nhhp1tua2p+RxrezBkysw43UqbcXTLw6yt2cAzD2ZoRBEnnP
NWh5ST911McW+JPv7ljFJSVys8lupMuhbt9kPZI8FxQ7691Soe9t/UqFCLmdZNubgF7pjE+xFVT5
nH2ntp78NJcYfZfm9ON4cE1bf81nXCk7IbGbtMJraI00g3E/KK9dXyAlpypXBNQs09hikKOcsB31
qEBZHGFMQqpBl2uHnzQ5K9x0PYi5C2sDOWWYDEw4rl/VoOiM6yVnTUrnXXsOwZe9q+2uZLK6iNMf
5COdzGn74AWS7kfu3R/rOSz5t8/TnxFdc6CH2j8OS5gUVrxnTyZ2hlZyGmp8/erzAWOs4IajGYkk
Js3APr6mTBlHRVE9p3pVaLEexJHp/ixrka2bt3pro71PN2rss/sipqjk9Wn8WFvwbJGwlDL0Ur/5
Gps5NBxCAL8stPvREegOuk5bQ+S5L/SCo3W0uCyyZa3tcGrI0LfwT564g7eK13UIosR1SZG0LXyW
oJfePjL8AF5cLZFJfmMNrl7xuy9KNvSc8mkrgOwGIndbUDCD9pQSarWJwKBjeIDrp8LSwqpPD3Mq
mwBBZ25zUOoo9bFTpSgSNwkU9K4rKWRlPWN3V/tVdDZoMTKHzlPsZuaM6IXw81t6/1G55G/BI3XJ
bXERm769I0dZlW61BThC7veqiyjA5HZfHZa80k48vSMKxfr0wFTZlmHyCFd03bpi/bUG5vyMllah
CAxBtzpI8mml7OduDSxXKRpGKdP4rY1I87dc0vSC/fWIh9Oscv1fDZb/2kT+biR6cAjIxiY/yyMj
+2gqmcVczDVpP+E89ktoZvq3VfLB7OlBeIinjE277ie7E4/6LVJlvX/f4xHwsw2kJaiz395/V8W5
LN0uCa1hbml1ldZc77Kuaa6JDuXoqmWYXAO79DDlEYeA6ThPOMx1uW1dkt0I57g3egH/xFML9aKk
YC/b+vUAaixK61so6RXGbh2/3qYX5IBd0icx2q0USd2gdhMees6KmS3RjOyCiIvCxLiWl1yt14cb
CT47DpKRM+wGHWkFIaQ2028YFNAHN1jVltClr6GhXkl7lAY+WPjNRE7KV1f3Kpjw+NfjLQZUnIbZ
3KcHnQ7aFCaamT+gTJEP5R8BY2N39papdNkrv7J6EhhI0KIi32bDiaH9bn7TNeIfEbEZBPu6RO0d
Pe5kiSMfS3JoYN37nXYyQw+lpxdTlkQ7ypz1/9P17DVFj3dMNent9SbWA0qAZRGm1Ml3butBHnWk
L7aDTeZmMgOtPzGM3328OuHP5BaTJUUXDMLC2yvOmKkdHbB9iHi85JNN9P2skvlC4Id//HzwHuVe
MnjXazmm4dEjdREdr7/lr4+3JOOiztmWhJySxsupS839Sv6Hx9P33bfGH7Q+SIWNUa6KmoclcTx6
P8kIUjwdeuP1xK9Zp4o3Swm/hg4fmwDwzpiz3r1bBzs28riQD1bvzgrfmK9H3MUb25HFuelylAaY
uvzCmt4xb6rpe5p07Lw6Jw3MWeew2qZyX+FqP/FK9NX0cPzLDDgYDDncGbZ1NKFCeI+QCVLCMac0
yvcqr/U7T5/ZAsYaqeMIbtZkjFGmEVVWujs/FtGm0UY0/uJsI7zkbWjY4Li3ktyH28QblvKsdBZo
/7IQ2I3AnIp2//nj/GAc8WIdWJr0z9cz1Nt3G00SIf2YUlmnVHNo3FRe8PFq95qQ9T9eBDCSkJyq
Yzikf2v6R9eyR+Zz1cUiqOdK/9lRRjtkFjmQMy36a8/q4h+JszhnTdkvuAYN76edyOXEVvKDmWE9
IzJ8eFFsJo++m8W1pgH5DLF7Tmylu0mDgNA7ZbZfUMjDly1VNW0+f8R/An6PxgU3bbBXZoIg3Pho
dtBlamuxIuoPd3ya7puh6oqgUyWK2EKzKF9VpLx8qUx8+XGEmT4obDDS8Cxg9fcQIFHlVyUdI1yT
Ll0l/Bpm0CKw32XwSwk5MFP3S7ZQkoWFwunixK9fNzbHv57DMPtvGzSM+QdF+dfXX9NcWOcaF6N5
FOENJ+mI4O6opWoyz1msbxO/01fxuotLA2ELHUja85S5y6p0XpQVC1RX2mgC+/BHY9h9/vPcd/sy
2ESuwcTEH4qzaTU9/T054e2d07YZ3IDlcYkwjLSzCPImGm/GaExpRDIaaY5XNsEm2iguPK1p6B3n
BbIfCq5EOiQj4REbXMnqcsoGhQeUBJQ2gDaQFYHQE2x/adc2VCwVGVBjXrW/xaR3rIyYZxGklQPR
A1bZ1oemUnO803xFY0r5TdV/YWGeqK3ReHp0oFQTZc1lhqcxJprqKl0cDgepneXXEdXPRzpVxgvI
h+IVrHWibbDzOz1sBwNodt+UprGjaU8PW+E8wQQe297NrPvLA2TF6Xdl8uuuMCJznhlc0TFchowK
dRmncvU4mSStM1LaWwvOwdOC4/ZeZTKhiLsgQlP040HCRLQ10Go5v3KIvr91u4ro6mmJwtq49MVz
gsoRIIiqWNnc2ETEFLUo9vYdcEy61CIzxb7HKIrwTY3xiTPEB1+uw4q3poNT5rH/ZJr9NQ7pg0NC
NhsRELTeXNWtoQLoGeMmT1R1Bovin+9ZOYRrPntk6EWstdr6Yfx1wa4ZsiqdSxEMIMkf2pG2cEm0
0g7JVnLu4YRAfTC75q4uXPVid26/o75jn1hUPrprJkx2FevMwX7m7Y+w87kyqAGJoMzo+OL4X1An
Y2WiCfVzmtPk/vPP6aPLrWsqaz7rGBFxby/nVUvp5yQ/BO1YEsqje3UQQf1/KbvqbhkdqGufXw8+
FH/i0fTieGxkXJN/8hdHk6PdCuEzRYggif1uwGg1YHrd9pVMpqBdih68Wzn1HloHLPoHPSudclNq
Vvs40C12N94U0aOcK01ckCKW4Pqr2YkRhuFBzgBBYj0CMs+zoFsm7WedFxkAEvI3gC0tETMYoRV8
8GaSwTJry9wnXxTqwEElCZkEke2n97kkhnBrZD6CL1l6VOB9YPDkl5WLrOgs5QvS9ERXj7pNmYkQ
lcm7GWOhvmBOtn53eVfedUWb3ao8jVCsepmPioM8M30PFz26K/AQJXtXLMsvm6myoG0w5miCRfKz
L8wZu3Q+0cXGv8uGeeyKCcs5FMiGjtBSIKnRWMRwS8t+y/bNo3+9CLxfLlh0/3wYk/EHMAVBRGVp
aT+i0cvAihi0DIniqcefmoz6dDPNrXc/w9vo13AQco06p+nvF6Xn0PXMGmt5nnYEpkiV/mgci+7E
nDUjUhnTSa/cafQ0XFS5SS8UM81NrXpJeK+mLW0QT0ThQF+qekpkM62WjVHTwSNVw6GmL4fIEpjh
zOLSq9u2R1Lpiu9plCa/JM63fOsgbLjmA2i+2wO8fg4vdfdbG6bSgqU+NYc20uxXHTY+6gfLKm/n
pHO+YPD3b1urlw+IJcavM/S5ZmN1ERiQLMlZ3BWdBWJuDKgECM5F/G2GsAGCYBAAApTdiRi5wFxT
pEzr9lsiWhK70k537G2HQWR1XVXeY1Y5U06STCOuCK/FaqYvbLGCtK61fVNiUMDUh9/ykNVldpO7
9lhvrKTSzywAFDWoh7VCGY8E8yGD+8+i+O2/vpu/K78ffL/rAYRoWarWCOSOvt9ygEVRp2RdtJib
vqZekV97o9C3cTvIPUWqU9jTD77e9TS9kgGpsrPpfTtf0I4HIGLTzamJ6tl6ZVudV3GMD7ZyTgE6
39cQ/hT42UVhlCYhc3VX/z0f48oTYEEyHxlVS8raVPj2FfpQcTZmsx66aWd9QYKKp4FO1XjBPk/d
jXmPAvvzR/zBLt8z14dLfDmBit7RsmDWlr1YGTIDj1AA/6BafVxCIxcqQXqmi+Tcd0H7bBdyPH7/
8ytbFokpNgxUk1/w9gFAB9JRSJNHBqzHuPN7PGr94LpBM0TRDrnHfJWQLHbigLDWco/mZw85o+NR
ALO8dwcE0arRrqeCETUZ5rhP1ibZFkMJYrTFqzW2Kq1zUw50QnW/S0+kRn4wnBnN3CrX5zccp9Ib
a1ZDTa4iUCTXeknbbuTg1PXAKDJn3PaNap4+f8Tsx9/fL90ajTM12moT1uDbh2xoc5nmi4zAKjh5
utPbRXuO837Nb2iXdj4M/owm2bGLuAr8CQXmTidfyLkDjpegirTq8ReLdu1uZ6OvnxeOIGqbOJrw
d562znEVQXE5dLIlLuFAGeTTkS2X3LpRm/2sIOjpm5Yq4VWB+0oEqdfF31N2v3U4WjFJEjVRnS3l
Qel811w0SBsDdjPyRS1TJsu171wRjFBMOCPq/FuNTQ+ACKu9ieesI15pbCzb28xZGV8MLrWJ0AH6
iUcsjbpzXZpzDFgjLpi8xkw7zEInaW0p0ZNCrbPdF3a3URYOqTH+GCvHo7EUFYQPcvugPMlVwr9L
O/nZdYeJkEOjX/PWVIGxlaAjVoApzvNoIxtP1ajXhXOtKwBP4NEGtAp+6kUwmswlJ/1GGOKx8PMm
3iQEukgU+F1EMb1PxDOzLP7UhtybZKOmZc1nnfOlo1HeOoJCftL9rsfBvm9NPXtlZ5fWm1HGcYz5
R+uyYEwicuTmNEIcqYp+DoraHB+cLs1FOE0NCqFR6RYEoSTHilt2SUKBilxQsc3U2MaXzahpd8Qj
EtEkIgyMI+Jczu6FcjgftXlS7JcBMSdJVFiltBrvaEXbgHKeNXcdrJXRO48k2uXNenLLNwOiFrpZ
0mzkt4ls8BcmHiqQbk4kz7ZMpubMbFjXOWnMLd0xVuN2Y0w1rjt97BlMVjWNe42c2uLGnJMB006j
nDiIuoY/BYFAa13GBh6EMz0mn23bRXGEctiol3Fj+XUuQ62LqT7SmPPsbW2k3LMdy+HHWBYlGCfs
jw3pK737fcJqXGyKVPisiwSwwi2wTLw66OCtuwG7yXTAzjr9TOM2go0i9OlFSyb7BSAJoaqNJfxX
NjC2e+7lZk3sg9e76QGBiC3PU+oe5OfUXv1qLsukOJmX2aVtGMmwtVunFUELQ7PYVIs1Pw2Gmi4a
hk16laSAabeAXrJvnVdZL/oS/fHOCaai1JlogKEIbPuDkUq7Q6SMMiBwRT/rG7PBHRVOJFGF0ibC
hRQ8dJybgTNLB0QBBuNWOjrMLDuOVsFDAYM98POqeuSXFARypQm0NF0sk3mma6RhXbRZDDOsoYSR
nCiafDQdmTSuKfNRWrKOA6HjwrUnD24W6DoTbbWZENnoDhaRX9Aothg1ZOhKZ7rTcJAnG6umgPz5
jPjBCu+bdIr+VN1Y6I+KNm6nwfmAPgdAH+GDPdT6FTYPi9zI5AQQ+/3CyoHLNT3WNs45pPy8nXm7
plOxO1kegNRk3SQPlQz1dIx/CXtp93Zjm7thjk+FnL+/P92wdB88CidLKLZH9zcrD/rozCpaFvVy
aCA2Bg4T24U9uNqJncP7pZRLUaTggOYhLThuIc0Tvkw5UEkxFg0kH0KeIHeFdmYKAxt1yRNlk4if
W2XFiWXt/TrKlR2XKtTahWHGf/toIcP1o04sVTD4tRO0Hvqvua9npMQWHU0f+dI/HTS64bGuICq0
6RCbR9dDcW2lSpQUZUgl3bJ3jx5lK8qvSv/fhpn/+34OPSxenG1QBPIwhRyt13Pmt0XhkWKWthWl
tHKI1mPLKDnYmOD2zlRcQxkjxmz3+S1+8EhxmoDBsX2HrPs/RfO/qgMZuU4gOLFnDWgjDum8zBtr
AkuRufkMKhcE+ufXO4qZWU/kOgdkdNoGvbpVSvL2HdrVEGu9BaZDdLj9npo5BbE6oOCjD110v902
I+gAo62zEAE4G9dF7Yw96dOLHoiytfBhLo1okaaaaNxrI3FTyGgeGvY8qdoTx5APPirqnVCC6JeS
jOEdVcJR4DFlei7uyTwbr/zcNkML98reAoLyj+cn3TLBnlqobNgaH88a+MS7bFisCJxZSjGo1NFw
Vp0xhPx9Z574gt/PxlyM6rGhWWvyjnM8WZhOscwCK7Y5FnG8J6W2OmTFjBk+NQTxcbEn6jOaujoI
OBNFOTmn/b8dYv/lgP/o2XK+o6HEePDf7YnpD5T61GhRQIRh+ZpNIvlRdxOuf8wv+t3ng+6DKZl2
t2m4Nj4mxvjR/bYU+awV0BQk9SzVLpl8ObPV4hfsKUQqwAWJ9hVSrTyx7//gulSUWQXWqh5/sfaA
/vq4GuRxcpoNL4DUUIcdUNbXmrNdRS0oroHkjN0+7dLln59mmUjAWf3ph6MvO5q2JicSkPCslG2B
rXt7d2a0spus6hAfWneinvnBasAdIqFiV04Ipn10sUpzhWr4PkIId30IPxscssClFg7xXPwiwNc6
M+3RtTaO34r0n0/QONc8XWPR4yEfd8HdfEh0ZBZJGM9e/FANqj+joK9dCZSZJy71wbukDsEOwrKg
9TNhvn2XueflaJ+GJNSXudYvTash77TwhigsKRtXYanlbmhlyPQ/H7vvvxOD27MpGCM50Fh1315X
2lXhgVega6lM99UFhvNN87zsTI+gT39+qXU4vj0jv73U0S2ao+wyhL+0f2OKFyA4MkGRB+HVic9i
/XOOr2NhX+R5UginDfr2lihW9oaWzXmYVTjWQfWrm4om16WowDm7CMx2n9/XBx1NcKYI+zBEWJzo
jyUiPYfJDF9ZEfqDHJCrZAQGNxvJUtOE7mI113AvxgfpJ/6084gEuCMWt/lGP63dR/R60McLXWS7
ii1Cglgsqwi1H6M6aOYiO7OJoa1PvPQ/9fDjR+SxQlKssFl47aOZg+DPQvotNMiZINUrDCAEvddt
XHxJxibpbiQlNwDVUT+kW7xcEMxH9gevvVsi6Rero2Yz+AUhyDEL5HcNrU4XEHU9UgGWtfujLRpa
HGauoocBR8MPQiOL2wyfcHuOEmj4Ui6exU6ytDy0x5ZdGhu7R2h1Yivwwcimhk3VnFHnMhaORjZ5
LibHvCQN1ZQ+xZNe3k5e/hxFlvF44v1/MLApgbACYGlFvnq8Y8362S1hXcch1opxBxJS3+Xm4N12
XmZeU8lebmtNjvc9e85rq0awktspngQCPAiozXUM78DoUdRH5HqeeAjvpxV2tIgQNTbtyAL/SAb/
WiKWZij8Jk0Bk4BC3rdJiZ+xWUiaH7Llhryp5Sy1l+TE8PpgE8bnp686CGItdASQb79ALx1mvPI+
Leyyc8pAFZp+wPm4yMBVFlp9nCrzmWnlOgnd+Wy4j3Ycq18rAdi/IsMWV3DrjxSHonkEIYVWzf3u
6WZa7rHwx/7+xOtb54OjjwHpls5GxfQ0VClHFVO0WHHc15RvlEvhxupmQKytnAoizocM7FYTKSvI
naS8sM1s2OhVb2K1qIhY4Pzr//7813wwlvgxlE4RYfOvPzl/f70wFnkvB0aWhLyWctdWYvgNI335
9vlVPpgiAVyiScXpjZ3bPJoiJec5q1si4g/jpZCbYsQOteRzGhAhiE1CEjR/Yk94FFDIxnxVteH7
oV6IFIds2LdjopwxhkgiEUKtn+uY6kBTPNqLK6/QR0c7USf6bYIYCCpR0575VBWBhsc2NEOVu+0D
pmjtslsATaU6/azPn8a7/SpudEq2SCHpYFrOn2Sfv565zHptkK1jg0RUXhrMAzncm6Wa2zjUlCl1
HJ1QB6EuOc5jVw12iWDKQa/y+a9496nyK1AKG57GzgpY5NEuco47UZZ44cMaEwnaN3qYqKk7uuqC
vFjiWM5jxmP4+UXND+7dpJ3IR0qouUcP9e1r6Yx4xM2bRWGvcOBslGUtcsdBsVqwFg85JUfgiSYk
yci8N0iB/43CUr3wMWCQUlFDSdH05Os8LSsgyMQvBiXPo6q3zEX0bMB/wd0kF0dupq4YX90RhTxz
ftF6uxjazd04WO3davNAKZ7NIwSbEmEz4MvS23spprNNMZmAbpys1kJUMfptMWgQ6hdixpezwcpc
jMXYszZ67tiEsfM7EwBf+mCfg9w3nRNbmA/ekW9aKIH4DNdd6fE7sgTiaZPojtSFmV5hgb8hfx2G
kKVdwIBOdpQr/FMD492UwGRKhV03+be+LjRvX9GsiBOWNfmlklPboaY2Pm6aycUC9PlYeN86WjdN
BjAGsBHs7/+Mlb++g350mqbRF+7OM3UwLWzSxGTHe4tQ5VB6lQwyX80HP2nxE9g9vsNk0r9+/iM+
esLsgeli8AUwCx7dLJIwU3oQosJW11KqaSmZV5BOt9OszDB3LHlAO4xH7fOrvjtl8OURpofmledr
0iV5+4iBGfZoNCcVTpUyz6qlXoJSE+mZk0RFmOBe2M+tem4h9J5/fuH3t7uqyZBpUHciVOp4pUyE
NKo+11WIztt/MuiYbfN+liaw6axcgghT57bVCYQ/sUS/WwC44XVAMSPzD/+4HtAuWQlcVKK51tv8
evJ9fz+YuXY2wO68ADbf//z8Pt+rI9cLshXh8TpUgo4lE60lIgiVuP7AkGpY4zL2exFIRrkqJ7xX
N8aE4WRt6W473YRHWrjdfC3HiTZ9arRaf+KF/3mjbxb99fc4lBehjyC3cNYX89dYr0EEAFqIVQh1
CM5KQJIUhCjkx30cmJkAupMsbYWhz1/0PjAyDTe9XZWQNepSRnIL10RdaG1NPpYnTRNDqnLpfrnW
GAF+GBy8ccycerNvi5G2tiGWhBAdBETnCLyzm5FN4w9hqXbdYJPM4IMNIx4oxjQTyEljS5zX0Ggv
Vb9kT6JHkkH4CHCtwIuU+pIbI2kkmaUhDC/61LlJAL0/MmzM76BL8m5jjzL5qol8gm6nFoIUckuv
7e0Ua2SK1IWh9k0sk+9YK+zrZSQtIdBp0h38BS0yklz0mSHeC9yqtizq6RfUr7wNR6S7e4MGTIXU
ctGJsMmAIaWPra/SvVukEidfOsK+hOw4yzM2yvFOTyF2wqaqsy/VqNPkwAO0mAcz0sAaV71r39ZO
BUM4H3r3QOda89CTlPPr7INlCS2QjP2Jkb/uPY9fvMOJgFmcKiHqnbcvvonpm5EYW4etmIcDeiVi
ma1sOQCF6U4srtQI3l+MAh8VV46h9P6OA31lAxPWjg1I9Zwdu++DsKqnwqt0nTbKKpMTo3B/clSN
6FFP6fTEHskkW0mJYt6xQdJeMhtoLSJHklHIoRnaV93oIhF4mljmiz6KO0KLstY9a1dZ4nkhtMm4
hNpcoiBvQS/iBHKHR79razLDHMD6QaYtGqtll1cPWaGZBEVLQUVwmjieBgM6vC++ckYOI2jvvdu2
wayF3dwx4Ukh/2kDqZmYcnoXr87Qq6bfDhomrK1fQ5GEfgooDGhFb9uXdpu08sDB17+Zqlz+KtJq
mba50ecaaTjaeKfDVHMDEGJxvB07qHSBDar8oWY6AOOCffqSli7ubw4FSp67cinxKBeUmbYgpyZ7
G/8vzs5juW0lWtdPhCqkRpiSBEhFS7bkNEE5beSMRnr680HnDkyQVyif7aF3uYmOK/xB5OX3VOk4
mLJbZPGcPJLWXgyWfXLLNuz9FHbpBy4eERLcRlqPt1iF4wFmB+lwmDIyJ0QTSBP9QFL69eYZ7iv8
66E4xbkV6ntoPtrv2I7q/KsZ9oY4jJ1KbZjCsnpj9ZYE4jMKaKkAFIHGpGiY/CamqXRPoJz20Ged
82XoqFjxb2qx+WiarO7eBJMjd4qJ6sczNj+VBl4ptdHOFm73DdC92VOMN+I/rY7Y6KcxDXBTiwBo
WwB78Drb4WZlwqSi4yduK2MI4FaH/CKccZAtwKi+G7IXtnabfmj6bnjOQlvLvIX0hY5E4sLe5lIw
/TaJB9TCNVxHHlwtTFHXDGPz2MkCTQRLQSPRHprC3BMItqi1BotakU78C1svs6igQxdO5t2kTm1y
bAMIv/sAHUjiR/4TR9gMU4KYYDrDr9NymR7y2Gz+o7uaOD5UzLrZl5kQCIuN7vgAGZRmbhAZ82MY
2PPHtlbVrw1olRZRtBA35EF3469CQd8GVZ+2fUlxy8StIZX8qDagmwdQ1Z4ewfGEPy0oE+gxSVyN
dmXbh79DmySOZiBgrB0eGjFqiZYG/70NsyZ7NqSFiI5Ieucn6NXUwBZwmL7CKRcv7z+AVx56Shku
oEF7qfIZSwTy13sz6d2oMpm5N6OpThUIQcoFF3Aqah3cUTfqX7PEmDdeuSvXDykkJVrQQDz0+mpQ
UROh9/VYeoqTA00rK+GlgAx9xxz1z1E9iOM/fyTjEaFCOuCOdfXzj5TSHGURcrciCTAfKwxJ8BWY
JPyhtkNcGO4/QL8t6M210MIQtCaXUg/BzBqsjkZpoxodZRSlUzrbI+oZ/qvzmGa47RaVeagRJrgt
8SXQdiCuu+zVsSOUokF9WV/b1IQY+f4sXJt1YmiHNANIKvnu+Sy0am4VuCQ3nq240ed6bkF8RBOA
rLidvaYct7bWlRdtqbPAnaZnShtplZSkbV8oiW1KT6/K5GNdg4cAfOPeg7iJNxb4yqctBC3oWaDY
SBdXC2zUUEPRVJce9fLh4+AG0Q3Glr8dSKLPVMa2GqRXwvKlML30LGkJEzeez2Qo6mJCnVd6RYDW
wo6uHXWJUalTqmqp9Nj1tQ9zGb0MUJgf3l/Fy6oujbmlX0rTgdgb+vb54HEV2YMhk8EjhzWwK9Cy
m4r/9xAQy3sUATovq2PF77oE2YwizLC40YBTtmLYk5am+C4U1uTXlj4Yu9p2qoM1NYhf651wDhs/
dZmHVUyzgJ4BUOk2/Zg3asVfl4vEDVYIiRp/1LbZZxh04YcqK6YXs4pne6cM4fAN+RTVixDJ/AQi
rjulMug29sYlgYMJY57eANH0wtb7PlhaOIUd94CwshTN5M4K85dMFY3mxaqroOKRTvWnSGuldehj
FPVhbqf5qzRm7UvIs7kQpfPqcQCw/SupYvWWx482JW34SgDpKvsv4KODTya+O/9+OYNeJx0AxU4Z
aF0OQ4EpLqx27rwSk+U7Ca7VQwi4v1OrovISkPy385zmG9HhklOuFo1SMSkRybagubS6JpQQHKjT
0dSynaQ96KJoPpdVaGwW3q5sDp4bnUyPgp9Bin++j0GmYH5rLyg2zGphw4xO8a1p9fDRafFGTG1E
Z055XXU+hrh15S9R+n2AycH/YY7pCoPY4nlw/lcQ8q89irmYTIVTwe9ym+loDqp218xRc6BOmdwX
7fxb4+XeiPUvrysyPLrr1LcooVDjO/90YDDoHWaMGRdJdpNJDK5iyMnOnpQv8lCSM+42TuJFLRkq
JVeFgC9MLVF1VpdGklkWmraz9GgCmPmhzxZ554p6VwAfm9KUFjmg++ZUB45YdgIzxBG9i0consF3
JZXan43fc7n4kDNIvHn9F/7y+maglpAH9YTNoxNGERQy7ggsxfOTMjhg0Vq0AtDeQYssVRderYt2
DQ3kb+//iEtaO5PCLa4S+dBnc9fgIRSVkEhWxOBJzWg1r5rB+2MkUrh3k2ulw37Gck8/ODCcFRLo
pnmugQXnu3JyzGc7FPq0wyCkx5S4aZpvASLWmZdolTIeRqoX3yYlgAdv9Wlzk0I6GU59k2JUmpqR
vqXlcdnY4JKlv4e839IpgE11vqF6yhFx2Ne4ZuZkRFGJyGKOhlvC04Q2Uzxp0HlJvG5Sape4Lcaa
AUwTaP4OrhQVTxVNjaqLyxu0BvPbOFIrT+2N6vT+fF+WdC1AD0srcrlXzHU/o0JVFWsHOXqC4J2e
TxahMYr0Nl7GykeIA+NTX0j1Jgfq6el90mwc9KvDUyBEJ5YqnmatDh3VsgR9qRAt9qjvxl2fGM24
m2xpB4vOKH6qbUOPGzxvJoZdARqoWaC2gbLxfosrW5+Im84fHl90ONbTgHAsbScdiAvPUOU8tAVm
kfexJrEeBnkLBQklb/EUUNL9VqH6pzwKfehLorTcReG9K/D7iwwDBYZykBMagRBNvUzDofFQT/UY
73qNtBaVStx49yO9Vv3GCEAiHAYilvrGVGLlR2EkFLYLtSb6HgszB1oclJS3tUGBap2njolJcMQq
jBJE89SI6C4cMlwc0hhqOSpJdXjSZ7sFt24gAiY7GX1psiKhQhth84JfSzS3t4XRL4KAAxbmIQZ6
6esQmOlNTVBV76yJ6B8rHrM6To5r3tu9VSD8BvFkA5Z4GYSCsYGZhA+bC1BiHS2hg0oJqzc549YU
47hN2paVLftbLwv//f39FmWev5yMRUOJVwR4IEJG56dwcGdX7dVg8Khm1ziHFFWtq/QMGjzekV40
A1JlI8ofNYxHSb5DdHbgOo6z/Utrm1q9KSzZRi/sQnoW7/+0Kw8O/UMoWoSM1K7XdWTAn7D1W1ws
5BxjDxIFuGlh7PFz6NsvCMXMh/eHuxKj2rTVzAXoRtUaqZXzmejrQJVdsdSXQgMq8g7GJHs1GFQ7
AZnfZ9K3M7U0bgOszbF14yloDn1eZpo/Dm2fo60pSsSD+x68bzlYcNGr2YA0ljZt/9Tjdv/UA2w3
N3725V6x4czxTtIMpOBurkpwthsPFsColD5DQMMo6WTvy2YY7qoWcYR/H4yhuI90kBmgZlebpeVZ
CSd9RiZIq+1bd0Zj3sHx8S6kr7Yx1OXNx/NG/LtcfVT8rFVEV2SBoLZYzB6CpgNGAlX5Q6EK7ZuZ
hZNfx6ingQjT57lE3xQa7FYb47LIQKEerNTSeScXdJa//yvGsgNXp0Puzp4gqP4FhsR+Gd0S3Y4G
B11PAfaMeUeAW9LGi/N2us9OpLGg/XQNEBwEbjgh5wNHCB31SOiT3o7Qy25lqKqPTTsjZ43+s1r5
UdNWyVGHiYaLFq7qOs6fRfIitBQikpoNzh/6u9FTlRLD+SKlL8zbruKSksiqHnH1jVu56+0JyxIz
4AJXIHNDRq6hi6P+MXUV+rG5CPayNAHgW4EUv0ylc76WWNTKAwYV9Xwb5+r40dYpEO2dAoOTXc1v
+2NRt0eGOuhlv6MqGSLx3drR6/vn9GJdmB5mhuY33GvbXW94kI+RqYfo8S1luBQ9m7y6abpWw1Bo
kJq96wYl9J0ej5iNHXltYIDMuoGeAOLtYrUhpkIEFAVw3xj1ISoQ2NWbbm9DyoEuIEX6WkUWotEF
lfrWe/+TL844nwyqDDAk/VJBJn2+I9IQ8neUIsitZRlPmyNG2ICJ5s8O6fr7Q10cO3o4wC51lOsW
JPUFN9YMgSEVDbPbFrk/JXL4HDX0n3chOsGYSQwWeockAZMLPcaNgvD4/vhvskyr3Q/aFdE6BI+o
Qq1bCnGskj+FleYJqm0J0jTDomdeLK38QENJG09OpTgoTiBOWdznCiZDBbVSlGaS6MTdzl4kaVDH
mx7vpztTBSV9oJ6uJ17EY9Yv8m7mJ4Wf7xwmVNdw7LCTwM9trVQPnVrqE97Yg17tkbmsPsz6JL7H
RQQbHhq69lyjIgvcosnbjU391rJbf7YJqENdQK843C3r8tdtIwatMmSAaKjryKG6VRVN+92aU1He
ZZoZfEJoqgz9QNjzz75wZ7STQoPaiKvaY4V862Qf8xbv4YWlNuNFjGr/vikyimXvr86VI7BAVVXw
567tgA8//5XoyBfBZCxF+TaCig+3f14EaBxnfKB8ZA1HW1MgFGOejTrc+0NfBiocd0sgP8P02Kal
rsplw4iQZVB3OpIwhTLvpyl2XmFUl69WqGoBUR61ZkSnuYqm1n5sRKZVkHKi8JsJr2oPyTbeOCqX
LX5+0ZsjBG1+sHHq6kJwjLBMHJWtatC5+1gW/XQzczXrB7tI3BP5WXnb8Tof5qJKn91+1rHcS8zN
iblyO0Cd59CQK3M5rVG9ehYMU5NiMECnuAFS2JewPGy3y2j8IgVRHWheB78qG6GPvSnSGRuvRqR4
FYH73KkwGnHRDKLuiQsN1QWjhreN/5rbPL2/gBfhHDoeDgqXBlIKjn1Rf9SlFTt5aSO1jy7mI1ai
3JV2on3EsgzTBlz/fv7zeGga2sQQhEVEdKsTBfddgqKEsOrUZlDsQ7MN7hJFSb9hQRMhy1pQStrY
o0tMcn6I0VyhOrQshgHGYb1FSxFHIeahXiM1jOVaF/ECDN1RjjMmOBJJMtH5S4LZd+APzBv1mSvb
kWcJvS1q5dBtrHUXHrr1CH/cMb0+omDdhC7+lbFaNdpdm0Rx4Bn5VJxUBzqMNpjVbRJLNbozAal+
/eeJJ1NmCtCtg3O0bpTUqayEEwvTqyRc0A4i/I+WxDkjrMhwXBtjfTY2juLlEYAMTyWBlhDSW5eh
++wOhlmHwhtpdd1SwJN4lGeNcoffvPn/7MP/v2yIKxuZwqZYNCEXxMPabSUtdXryY85gDg4TGHcp
CAdm4cMU57/BglQboP31cDaTuVTdeI8dXQD6OL9zXRu4rYxxb0+EoXx00Xq8hQ+CBYs2LL5gANq2
tvH6ln8bEaU6FPqWaGNxAv/7LULihLscyXZP0YPyIQriFDWCunxWUXeBda8jHO3ITeTo2z319+lZ
hrVs9Fa44AlzFueev4ft9SKwxyR0PBQy9UdCWPSrs7Eev2oS/NsOlXrjt6kGCmJVWDCNHoJ+2q1L
8xfLgiBwFyqMpj6h+RGHu95qDexRuzK9KfQkekaFF+V8q8CWdD+hmPOxjozikwUqAOlNNZW/ByQP
Bz8ow4UiW0Ttjy5W5Zd8RMt8p4rZsgm1LYninNLCtJ+6GDpISez9CCO9/jNjyI2RiIxsfwBeot62
yShvMROG0Gf1cfQ9ioER0DKtcGNT2xJfLXcaqMyXSkME47Q49DhKNfdgQQT8C0dp+x8hcP5maZOH
/WEJevinAL3/YZfIYJ/PRNb7eHESw413saY1u/IP1jsAVhJu83rXBNOYeGmU8OFNowQ4jNSt8uTS
7o28YLKTe4TYw3k/IPh746oEC16Smi5CS4qR/CI7QC+jYKMFwHas5jUgAC29oNYRJNUE/qc4YzcU
6wZppA8YD0DsgNccQVLOdMjGcYu38a7VmlBHvUdpZxyzw2TeS73GkHM0DQUJVeqT9w1/9xzkIRqy
ro669X4sCpKICAX7ifyqNhCBAZLg92XV/7Fah5gQxcT2a0n/6k/Xl6QupLsOULYuLL/qeYNRmIHv
wh1s1SA7gFAZUHJJtOg/bk6tOCSjVaHBLkd3AliOjjzeO+ZcoU4SoHyUAB/4YktVC09JoSanQLcH
pDA1AGw7Yp4K8CiCV6jMmei37kVZdoj+z+k47WhAY2qE6hb2EAk90R3SLor4zMtsAPFYOjJwmUf8
r93QBTOe6LILbwypWSEiW0pjg3Dq8Y9BZXf6PasBxPsBwr6JXn+cPUgQ22iGyfm/JAjEbwdoSLaH
QEGdDcWA8cDN2Ef3lG7T74lIOblaPljTXqYRxjA6hMhf5YREKAyF3r6vSzf5ycTBqxYKug4bj+D6
LuYYo5e7dGKW5hU92/NjbLaQX3TkxXzVKKuj01K2dJDABHCsjt/ef2muDUUlnjbM0pdAXPN8KIGl
iqFkauTj+jcnRDG5exqDNn4RTbpxC1+5E2l8IOAJrWepC6yiCYdq9GxlmPIZtIQ1TwnT4APtYxtr
Gbw9j32SJhTBrK1+/JXLHxo2gRPhNqjidcCNFIhCcTiO/K4PCw9rCO2Eqo3xSOrZPupBJLZW70Jh
m+VDwNt2BEg+Gh1rNouNwnERmkYAig4Pyp9yHrtvsTpWDXoJSuLeOfjFn3KjQOergUD/teuDlihH
awxt39VBkH22WwvIVE51+DEtILGdBOIReE4HMGkPetgq1b7tNO1Vc3O927c0LH7FtHRLv6hGWtJT
aKiI5cSQr/GUQFl0hwujccfiqj2uOPP0gSIUrqduoOPK7ExCvY/Sql80JjKzwwC8HhSQVXnhE2ew
K/I86EtQUmBkOOqqZu0NbHNepaKTK0BjlV+sFPfvXVkrmB/TrKjoSKh9hxMU0H3dy5BrxptoqqpP
UkyzPI5IE80+1GkNAZKp0n5WpY2O35jp3MjJlNiAmAIjbg8I7WkDUV9hc+3gGnbXpKBlcCWIMKms
Sr14DLRw7A9qQfdqEdybE48C6zAdOZzu78YNkFSYBbXW/Yy5x69JzYqHrHJVeXr/HOmXu5vIEao/
NyBJKPH5+UGyazEGmtrjVGFEuthPxYAc+eIJjbkrEg+ZyPR9g+i2LyMsa9pZKpg/pcGwz0oHH3Or
wTyRCYy7P0VhTLAYqwFxazKuvIunT0Zg2neu00xk32oZH8YJt1i3CY09wj3FvrFMvDlCjFwPiFn/
Nyql9N//votWk00TkX3NbQRBiwB9VbeUSyc1GdzcRyBlBLE3WUhAz1FPGSfu9cqlGxZQ3qAaV/2n
4l4SEaZP+S8YaKF9MNshf4rrGKGFqSqdU1UtQPnIcWZrN/UFxPb3f+2VxbBAuoB3WagLF8AfkbZ5
jLtO5YNE0PZlDWMgBqD+A2+VLziAf+Uj1ZeNIS/vGSJLNOdQoaEATvnnfAOUDhIxsmow7bMkUlVG
GZSnMa3V0quSlqJhE2mLmzk1sNwzlQJHMQy9cOUo9A7nqHbS62aHNHn2AuitQAFx6Kzgg1X31nEI
RiI2jncCOtnOnNcYxkJ+sEatrqjAWGp7cADG4vNu1d2DMbkz/dSxbA4tclPzR1lGRvwBV60JyqFp
g12PYjh/uTJKeAtBiuCUGf4JZSi+CDCCMaxod5xuUz2rfsyDCtw4Cjs6hbaDa8tO7aNMOzhJWDzG
ytj9zLEFZVNDS0U6JdG6FyiwZnYsmOKPVrbUT10tzdsbimH2F/KPob8VIC3RAQIH8k0OPeV8G/e1
B9cEY02EkBf/NVGk0tDijUR4GwfZQ1tzvmnXBsoRTTtVAag6R7QU7Azz0KwGZbgnsOi/VqM2DofI
SGVzozWWjKDn4CVL38XFi3BGleg4gGatd53GXbhR3HyDZZxH3+wAivugW+g9kbad74Amn7EW691k
8ReMIlzPdIOAXzWxJ7IQvbf7sbZR5umzE75Qho4yjCVeMYuYi6MeWaOB8HOtf+8y3Bbue6PR88dx
mQ5QYkTdJEh9KR4gaKYoRKs5oYcxISi809M8H3yutJ7oVg2K8oPbh90DPgV49WQ0YtwdaC1FOaih
Yv/pmkx5yt3G+m1YObKQ7x+CK2fAJpTguYW/sFhzns/ACL3SLswp9cVYFrfTjNoaWqPg71TLPVLz
CzeS1uVMrWacCjkADrgD0BXWJb9+yJq+r+rUxxQ40lBR0or2wc2y+fj+d11GSRgYkBrD+KbVR/nu
/LuEFg7IwovE71FrekjspkTUs2k/TI0+beyiK0PRITYW2AY9Gxic50OBL6V2J8bMb8GgHanOATtv
LeeJ+oyyQfZ4I4Kupg8CxFLgoRFAU3oVkQV6CFPUiWMfgy2R+wqZcY/zYxGdQvrw7uPQj86fQGvx
8hRy+j1KHk8pOzDwTiItcqwM2dF9oooJ07rZSk5uhZrzY5A4c3hQRWc8uWkmiVsk8LQDG6eJbruu
blAIULTwxrR68V+vuxJqnSZRIKLcIz/XwlzIp/lM02WiUYzzkmib16lsDQv2FUXS+6C1Nt0qLreu
xTl6a5YCFqUxdz7vNV54QVR1zIKKq/O+H1zpfgpsRblTMCwjKHL6YYsS/JaPny/Agt8AvUiLDgDH
WgYFuwtNbYcB20gldd1d2wn92CatuMulot7CWBanPMaIE1Uz+cfETHvaN06MKZdRiJOLi8JOoLv5
0BSzjulhv0h4u3kGWllTZbFDNCTcCHMuH1YLzBSiHXRJDSQeVrPEvUVgAyxugWWpPsKmwIZa8Iei
09N9g6zlMRvNZuOUXxsUjVGoOgiZ08xenb4Izw9r7p3MZ8PYx6EzUMnqigNOh/SH7Sa/6+yo8//1
xLuoRSyeEdryZw0dDionzXliGh9CRpPsEGgUr4WdAQ2rKAG+P9YSGp7vAuiVUJCAhDk8HGs5RhMG
IQpNbenPc+V6JH+eW2b4jiXC66fcfSwRCdzDyVC/vT/uxVVDV5gvw1RBaKRAa42HyeLmrBDd8ZvJ
eaXkkEQ7x0xNf+qN+uP7Q10sIUPR/xW2hWI5l/3qplGcEdLYqAHnw8Prvmjs0suMwPYpMuU/QQNQ
tbHDeQv9tobcgPFCT482mI6GhUt0dn6mTd4Gp2nLyu9QBv0UBXmLRV0KR7Bq6+GYC21R4YlwIux4
uW5piBY+onHOxjV7UVXmZwiCUIw0QJ0RRa9aPnnWV0gVRI0fJbHyK9F6Zw8Kw/ImAeeL2tlg3pll
ohiQCh28UVWwUZNTVBsPy8UFR1lXcHgAAjokKmus2ERLSp3FLH0sf6cH2bjzgclzbrQsHFR+Bb5W
u/cX/WJfs6dJ4Bc9B55mdvj59Gs9HJkgjls/wMjplOkUPKHOJMc8HOcH4eZ4q0j0rekgZhuSG5c7
Gwkjer2AfwjEwSKfj9xLw2xmlMn82JKptusY+7YURLhEYkmw8ZmXe5vBYGxzgFhpyr3ng3FwlQlK
ces7rWH8AHWgndpWLfFV0oeDC0nzZoQtvTHo1S8E1onEH5AbQs7zQZveoIGPW5bvkEUdVB2Gfl0h
aZVVabdx/V4binfRpZlD2RHU7vlQRYroZai7uEWqkbWTsv+B5GD/xWzt8B/7WzYNH7R8FiFrmyhy
rZQCnD/Lq0Enmo0U+3Yaxu4ZLvzPKImcDsge2ce/blDQSsvzy7VroHe2upWgDCvQOjv6OsqQ/bKD
NNrbc+BYO0fQn97pY25gFk27+6BMwvn0/uCX5xFuLzQ4lehr0QlcBXpR0rod8ENiZS1zjhHH/jPC
9Pmtwk3xBEvy/zAcp16DXbtAwdaQGIoWzdhreebP7Ww+mHOL5XdNc02EdvptQG/Ae//zLk8FpTuW
EVjcW+y82jVLaNlHlcXntRCMLGmNt2ohAd1LiQdui2FzMRpb4Kplwc5eUoQIycAWaAs4BSga51s1
J+4ZASHyeMrJ8sN8zHfToMCjbfAYIyUW1Fxo4bZmmd1bVR9ufPPlSWF4NhPty0Vibu2wVtmT61Rm
i11sqqcflAoz94ANdlisdTdu82vTi6QJ2aZFPQ2w3fmXho2tDyTPmT+MWn9fpCSCQZYjJBvlzk80
lAaglZu60RcAAiB9QBaIwWgIo4a4BnQBEcJXehaZb4VD+RwuetpH7DGogs+2fiNmYzx0iLXS2DDH
7CHOErxQc1f8dPRQ7Gd0zH+8v8kuXxjgbVRcFiU5GAWLT+Tf/S5QXmEhkT313Vwtn4oJKqo0SEbA
uiNRhXmsZ2PQenDLxvnnpWbikTDUYDCwxd3V9o7IkpwJNxBfrdL0c99SVhF6KW/i2NkyDboglNku
PB6oGSRp1JPZV+dfKTpc+8hsbaynbPdEJmY/0lOanxa1xlPWC6PZJaV0/CExoIyIAH5XqmWfs0Ld
wthc3Fn8EvaAu8imENSsX3TEgewqF70NdByoUKmPL7Th4+epDfGxyk2x8YxfLK8Lc2/hdwGUIWhc
o0OyBIvj0LBG/OHG+iM4kvvSBX2gtHV1h1BB8GSWsvkpbV05vb+vLr8TxDG1HJ1MkO6tWL2uTDZW
Scms+rUsBb1/UjATHesPdhr+SAt9Czd7bTgNiAUhC9cXR+x8gWNkbvUyqTS/Q1tuV8JBPmLRQbtq
oNLay0r59f7nXUakdB6gE/MSoAIPRGx1T8ZuoU4WGpO+SiXoyXQX/+bQio9lRDyMlX1fY+JrkaEn
af51ivJx36omGn7v/4wLIsbiBGWCcQBgsmQh6+s6rBSR48mo+i0+g8Vri/S19ahWifYVjggIOXcQ
0XAg7epMFKgLx8ecaaruaRDiEInRwvxZtzn0Xh0Y2rxTanUQe+xj6minTtBvMHKurW5fIEqcI3gd
4DZVhBC3cGFIkLx//2Mu9yrNnIXXxKSSaazFM5GF6TLRDppfgjifwFbZ9usEDu1DqljBiR5b4sXI
bmHYPW7BVpbz//erh8UIHHRibNp3gGfWhMsOJIHEsGrep4OhY0TtWLdJ1Zf/2L5bRlkk5VgxsFIX
izWiU2A2kTrvC02ffyV2/L0Yreyxi13lgcYQTdyo2ZIDunhw/ndQWg4wo+AUrGX7B8eEj9Cb8z4k
jq/pGfbGtzJw6sNohvqL1iCnllXwIfdA1+JPZec6u9mdikfce5tjE/f1xsWwfnbffg/BE5E3by7K
UecnNZVWGgk3VveUs7ln7TeHXOZrAj/hUO8vaueYFFW7cVIuuIyMS6kcfXuiVXLZN2GHv7GNedCU
RdDNeyUe1V1g5O5RcbXsxRjc5FdSA+VIKqQO2l4dj1Ccixe7rp2boORw231+qmZHuUf/z96bdpGf
EFMEOYaL/dcxxFsjzJxo43nUruxJIH0ccG5lXue1a1hStiPq9uq4b8zOvreMN+zS2P0JAFjdNAoG
VJrV2GBCM1dFpyEa/MZMrQNurrZn64nyAsiTmKZLtoqeFxyFZSoX8CNQP24e7sDzJSzyCfxJj+wr
qaODz8nUu5+HuXRuyzhQ1ANyrBquioqkhGki9aLs8kqVNyPlV5qfpOkYLqmK+kFBb/BzZcXGEyXJ
uN81jtOR0GI08ef9i2X9OCy/l9NNokcGTfi+uqvLZh7waE+nfY0xwPPcidnHTcHYdTDOcLAYlP37
4108Dm8DQtOCWb3QFNbWYUNmEa1lQEfiNLY/8+IrzyBSw4cw6+XPOlTNHdCt5AiMJfYmxW79WVrV
xo9YR9LLbyDhXGBMS6ixptR0qTnlrc4iRVREoyIC5BJo7ouV6m6/dbaWMsTq+lwCK0pgyzMEW+B8
QzQkz3CguT6NWSZ7teucvd5HxuOURP1XTIzwjShT+4ZDpx9zgMG7dBynelcZwfD8/tRfWepF/Gzh
yAHDu4gDehcNyjKsOeWIE6FRgfU8vjnJzdiZkac0s7GRRLxxztafrtE4IdWGJAFq4fzTFZTFAsab
sQYJ6ht9APT9KBBTp+0GL1TunDYAf5gpLSG+LGRi7UPw9T+kgFW4MxdrQC81kgbhkUCZfvaJgj5K
ISNER2Wvog1bSyJWwEVm8x1XbPM5zMac/RJW3Y2wOjFs3M7X5g9IIfuWgibX8yqOgr7aYjM58vrm
+rJMyGOZXYeGqf2G5AFB9f56XXkNqIYDaIHbSBC1DhOxK0jCpCwnjPXqca9lUeopo41DSF3nB71Q
vskwSTa+8eJkUIIhIrUAGRCAoxp1vmT1HAIZQ7cHR0HTucNsEkagk4ZIzOjVxiV+8XnLUEtxWNAh
IuVbQp6/Hp06nIc5UByG0lvlHs+SAaXyYsIhVlhIr5WWN5dttzGnV7+PfGoRZcRZYO3kEuAdbRop
Xmk0lOsfIEmiQ9uo6OaG/Zbs7LWhkM9bgKiA8VnG8+9rEvb/iGYWmHKYN8Y4+5GMxDPkmGTjoF0+
h0wlMnKYJCyVHjoZ50NV2BohrAudMw+C+ZaSCNUXl7k9pHMcvBhBWuzRlKi+W33ef4i0CVwbv2lf
WDlqE0Fni19d3Zt+is7Fxk17cWYwZ4csBeCaKgIv9iqiafR6AKKaltQQDfcTqd/oQeddAhyYYT3q
RxtF+SuTDszYsbBDMmlzrrlHPc5TVoyVKDIoto1KkAYkBAuifTi7W+t77dPYt2+fxyldX+xpnEzg
FzgqgcTPV0tAdLZhVO27ssVmftK2Xs5rn0aWvmifwG4Hg3++yNDJ0kzAsThESTp+gftaYsMSjB+l
7WyVf9eFLp4HgcYM3wQVgJb0qrTugBdQzXkuD4j7IJM6JHWOIvlo/OS8GPctHjSPKFv1il8rIvHU
tOs2dvRy9s9eDn4An8mtR+sSnM3qbig7NbCDAmN0y67HB5BYyoeiyevT4uH5OE9jfDug9xbRjhxz
//1b9zKCW8Ze0FZLbwGdkdW5JaMtO82CyzokXVl6limT/gi3BOvsvDeCU62Sgd1Sj6CxHKH9ZB8D
Mx/wWwaca/6XzkXtQ7Kxk4d6zszXeqJAu2tnFPlDtBgROIUetHFpX7lJz37xarnCvFDChgz/gKVO
+4nXqL+B/5bAhjXB7qA//ak383pjnq4NSruJg0biwKZcjsdf1zcvVzdg1V0CEUrsR8gb9svUNIhy
aWn2Wg3ZfFea0nzdWJwlWlpvDLYlbW3uVSg9q/sEgQcKgkpeHqIaR/ZvsYtSK+FBGBTHedagVwYJ
8MtD1fTmTRa16fd2Fl3swXsfx6e5CZDCcmCtfXr/Z13brswBIc6SR8E7OJ+LMkvAnkbENf2Q2z5+
fqPn9IgP6qmhP6e4oYNhr83cd6qs2liGZZrXEwI4Y9F0XOSXxOrq15JYNbMpq3BDMzrUDFXkZsA/
is8ORXCsYOsf73/qlWVf7NNZdAeJlQusSo15WRaBjz60aY2cxgxaa+4T8I+ZVD2ug+gXuoxbdgFX
rj4aGUj9UH1YxEZWV99gzbNZBwyalE7roeSs+umENl2e1VsSpcs/tZpPi9d0iQ6gCPHnfCkHm4HK
IGQ+B9IBXzqiiG7QW9nUTlkWZj0Q4TgpN00psA6rgSrkYQJnoA8bGAvAbJ4S69jLoL0fmnZAt2ZU
jrVSpfsgooW6GwrZPVijXPj/YW7tqE1Eu0HTk+d/X14emaXeQ+hC+fn885PJRVJPasgaQgN4lHqX
7hXQGqeiCdqPwOsM8vxy41Bfm3JefkhlS2OFp+18TAjSmV6oMVnB0BaHLMysB1uJ6o0K2sUooJDw
m6DDSEWSQVajTJZM4Ce6zn4ewNmTvGuHktzw+P78XRxHRuEKWGT4MUmgoHX+LXalt7ra286+xCwd
uHXvHmlJWg+qU9T7Oh42gcHXPmth7bGTwKICcjofcKY3YOujzoC6AsNGySL7F0CPMfRaPF7jQ4U2
wweAT9iRirlCUFkPEeuKYEfoewMzE83LbCc+JqXeGJ6CaezeyrhQfBHLqPBH14mnXW2gLr2bKjW6
d12ZCS8rpbT3SaP2mYd3aevulNCutpQvLq4a5pI8BKEOWAqaua7PG6jkF0WVO3tHKNDSdJCrqOdA
RvSKqdKPGjKTviH+WdYP1SiDwIPaAE0f7qplxv962FS6WxPCls6epxsho3q08IrqCmM+gEpzD2M7
uTsL7vPGRX5tISkXoWpm0J0W64snn6gaJYJhzcW17eQkNgYTGM+HW8LXF5cp34dYB8U+7NRoha+e
0Eohja6V3N0T/IGx7l370JSiONltWGyc7GungdbK4uTMNcesnk/lYJUGyrcTKHzd7j5qA0Z0pczK
/+HsvFYkR7p2fUUCeXMqpanKqmrvT8T019Py3sfV/080G3anUqSoYRgDDRMZoTDLvAY1iER97Buk
qe6fvo2pwWqEikc5l6tknb228TBCEysgX5UZ1b+h7KrnHnliDW+rqv15f7CN7cldwgL+2aLeWmpj
gqqTpFkVomypdS+asfwWxgTXyR6ch5Iuw3MMEPb114tUK8ehFJwNOdX6EkO/jDzD8oLKHWG2zbi4
Z8BgAwXP0J9i1Hdx+TfxFg1IIAQ0ZOk/SPrm9RecrQz/DMqwgUDfCah4UWBTQarcDAWJT4ZMfZQr
8bFvqdDPrdPA5RXe2Z7a8QFRxj3Fj439hHIcn5efwyW+hqUgLxRWgx6HEkcxnIuRuGrq++lHETvf
CKuTnSN5E9YxeRlZudAudHidcrv9dRM4OHTkIuZuVcrQ0i+2Q6CbedP4nELu/SlMoT40neFiKqIN
xs7YW7sLJqSJza2MRtYhpclV048OBJY0xKrZQh75uUmgy5VF230cinT6gKHxbPr39/QfCZ2rqIQp
Q+1khwGvpvW9uvw6fZ4wMMvDoGwja3lCNSYbvgOoRwR7qJS5qwJIrgvyAq6Xv3fxSRyDadT6/3Ve
KyCj1BBDDwkiutHBdaQZpT6H7ocw1Cc4zXU1ak8UJ+s5wC3FKw6sKjS8Jpxj/aco1PhTOmI4QYnP
RgVardQk/ebCED3WdoVELyXGrKUhnbLVVDJt5TFqldZ4QoxsfCgTtZr8tiuKz3Zooc29GG6Y7/So
bvtFrA4hr5TXI8jnWbreEIsaJl2VzkhKtYuNugYyir/tsCouDXjeQ6eL4gcKNCiPw3N6nDrwCWnt
TR9zxbZKP4+Wes/LY+NA0L6HUk24gf7IDexmcBEA6WY9SMJy+CqayZZvYzo+pSgOS+3jKNopsNyU
Bigx/T8kMzEi5OPrJWhQn6roCulBP3dmMAh7DgCRa+elAPXoj0pPuTetG2iUBCUtdbYE6uv9Tbr5
E6jvoJbAFUhp7fonZGg+t2PU6EHBqjzURrQwJK473hGt6OFNrhT2O4S0+oDKdASPwavwGbj/E24f
GuDzSGRwAGkcglq4/gkVbin0fWsjqNJKPE9mU/i4VeTQPAfxeH+o208MeJ4SMINgznbjXaDH+kAK
Qg8yTyc7wFt3OTlD+jN10+Soa+lr1aq4WlWpFY+EDk8odfvrmSXAkvOEvCiwLap27jzG59rNqy9q
XL46q2MoYAnSn5FCAmaC10Mto95GVW3rWM04XubPVTL8HIbSdk50jiD53F/H213DaCij0Jjj4aDZ
vBrNWRJtKmKDaDJzn9wMU2Uf5tKS+FmqqWeRxF536DMFXq+W1dVPPZ+UvffrNsaT4Ha0zaGFYtm5
znS81nSGyJyA4tat+iRyYXxk1ww7M93aMdK+D0gwLA9LX52PaCoq7m3Ieyx+8qsQkX3IDCjHXqE5
H4za0o/3V/YGQST3jNRAMGT/EJ7MakC1bdC3SgoYRrXnVidt1odjP3TuxUKl/R3IAihVuZ0VQVOM
zdeQBgTSCGX4Pcob/d3937J1MGEQorICOpckb7V9u6Ufm3mClNXbMd6JVRE/JL2tnqU3ws4ybwyl
ofhE5g6fmvVepXrzYhiKA08lCFMtf2um7kdS5vC5i+ZP9+d0Iz3E+jITCpLklTC213od2LBhhZS2
ZuDMbfmB+lf9KSQSqvGhDPEHzpXaeDvDS9ePWRN1sz8nrYNjege1yY/tDkOl2CmHYzQ0le1bNhTZ
QGsg1r/+UpROqMSLVKl1un7XJwzlYrXLR4DmNDwbLNJLszohF1FMiD3o1WFnUeRbex2pyO1G4gBU
AhOfm0qFhYxJ3w1GUOAfYlioig3IK8FNs5v3braYcBrSqP0umiX9GjWVEQWFS6OQQlI2BKo5VdFO
7HTb2ZacFZvoyQWNjhboav70lVq1aFMVq7s4P6J5YPwacMM4YWSk/A/dthl1Z7PAvwFfwQRTilI9
LaLvdhZm454Da8/VTeAOFGEtkhiXQgpGRigE1SESHCp9iMisuy8z6eUjQkdp40eekrBtUEz8Ttu0
2GmxbW1XGSKBrAPECRV8FSIk6HEqoVPQ5Cnz6aKaffqUp2r72cKX+EK5EgusYq6CuBFEhbkS6T9G
Va0e8jkZz2Xb5R9B41Q/pkrNL1Zlpf/e3zgbdzCi/WxT6iJkimuQodHr/WTlYGziOg0/Fm2SHL2+
L3aqTVubgTQbGS4qSfi/rTfD4oZVs0T4gdWNbmOPOQFiaHuIF3401w08U3P+VJPL6VIaQn2bCuh/
SLZGOyHrxltAtwj2lxQQlXXb6zM52eboOEmrEqQV8Sc9S5qvpp4kXyA1208zkNKdQyADn9WphI8h
xaN4fXhuV6+sJo2QaxevEAvtgbel60THYcqLi+5N9WNvtECraEI+3v+kmzsOehuHDzgloj/yV/2V
qE3MphbkUIHdRvU/skl1oQOxfAItXZ5LV+QJlN4w/G0jSv+tkPJW4O6l2woZu/rGjGZ78ftILQKR
uf173k9ske7/xM11oT5HdcKWGAK5K//6hZWgF8QbogWibONHvUOh06jD+AKHDuk+2NjNe8cU7c5e
3/r67EB6UyC5uShX+UqSecOUlYUWjHoV4QbbLMn7jhdGHPrUQahQH0c0ZO7PdOt8gRSUlA6bpORP
e+2vmSqdo9Zms2iBupjioxc7b/GYz7/dH2Tj7SUe/v+DrK6YrIzdeqYzFSyttHmHfSYQ5vOiskDW
sp//yzICZMWljV4oNcnrjxeKlhCgxFcKzVijOJIhDtORQ7AE5tRUh7GL99Ty5e9fHyOpUeaA8odT
tSb9KMLUlLJOCI0TvXisB+wQ56yzTgMOOo9YEv2iElJfSnDYD69fWHgV0IyoewBckAv/19fz+lRk
ToeqAchdKKKGycOateMbiG57qMPNOXIYeKMIUqFxXA+VAmNQbG7/oPOiuf2uFVo4Pc8pdtC0fksD
HStkoE6RgY1UoGtz9FovaKIqggdYBkDAgGOvi5NpleRT7JLJ6qhVnaIFsYRWFeW7BqmU4/1VvQVo
MBbMEdzXkOXCxXx1LdY0tyqMlfRA2PY8P9ljOs1vUVybIiCTE4uMwzig45IKh/KSzSaC5W1XkuHm
i66AxDeUn6G5aP3Z6sbuLRoD3l5Gu3VVoOVLT5WON2n96qoIbVySIwQ8Az2C9lVrCQ4fIu6esRn6
BS3t1dgmFkRSsJDsUWWwtDpS/QAoxJqpbCFXDR+xML6MGLA9hEOen92pcQ6hGfc7e/vPm7s+VX88
IfgQJJ3eao6lYyXGqHE1gV+uh4sLfuyNkell6bvZHF+krmISIP6i5edlFMrgD0mpGJepy6bSV2LA
hD7Jc1zt7Q55qFa/i9wUKCRJPjnZmqsFQECr2IOEJMpcKWc1srT+BBi5yb6RfIjqHMWkO4e+NsR0
jqMEuhqBfuoc4rnKf+uZXj83OvaC/qIDafbVGT8ikOpatLePN+52rgQeFAxWYOisqaa9rhRk0Z0a
dGajUdoJ9VOeu8vp/mnZWA7+72iXooiATfvaoJa+6DDix44dJ0nG41wJ60sxDO/VtFHOrx2JO5bN
INv22FWtX+V5QEpKA8YcKFqtnZPIRbqDUvo/eYcd438YiiYW31KOuH4W4zKJjM7o7ICQozuUWl0e
EtNK383WMu+s322swazA78muIDC3te5CI0wHNiPmcLxLPdUMmwJ9VOfuyUN/+lkre/c4h7B67k/w
9gKR3RCdu0Dyt7jjrq/zHFcZQ28cLOkSiKI8wkinzKp1RpenODsVRnb3x9uIsGGM0qCXMD5Ndnyu
B0Roahoyqj0BpQTze9Pk/Q/UlwHwt0XyGHV1+KKhzHdMW914CWdn+dRVy95zecMxkQA/yuTSSEdW
BNe5Tozt44SWnE2EVWtOhiqW1JiK0nlEQQAGduNrem9cosGZf/RVrL/NhdThskL4Pr6e2s1vtbLd
H1aZ1j3q4VPzFW0FBDFja14qvxuV+RdQ+8Y7ebnpXtgxrXGBCqJ8vr+Ycq2ubyCmQTmV1QTZetO2
1uLF7A1UsgJHayb1bBda4uLap1cJEtK45IHEnufTwOWVHbPBSKqgomBh7sTxt9cLtQNqgdQ5UFlG
5eX6i7a63amhAZdPT1sIjlZKtIogyM5Gvb1eZHIM91zC26hVrEYRGEPWinDNQJ0nrfrQjHWuHEzp
u1wLcuqdR2dzNEpipF5SRsZa7VKMR4cssj0z8LAZbS80lKb0ReiIFgWO3aEneP9Dbg1HRQpRAuRW
pUTc9RKi4CfJV9h9iD5xf9huWh6HME6+Vfqu+8PG1wJRIQ2UoVRzea7qX3qDxUaIkrNURHR/aoju
fam64dX5K7xEjZUz2Rh041e3CghhF9wjgwi1Vgx8E6rsRIUvhogzt8J+LJB++HF/CbculqsxZeD6
dwysJ2icjqWDlwZcp1nFPAk1o/nUQ4r/QJkz+igWzQXLH07zOZ1j9Wns5unr/V+x8SGvfsRq31hh
K8xx4UQCXBHHDG9YXNHrFo2raE/RfWsoZPNpqwJ6ID1dDQW6rysoMLoBTJNWR5tGhBdFNFxQyiz2
CgQbxWJgPpSGZLAjk8TV6tY0E2svr91AU8bcONdxbrwzrU4YZ08rmuzgJToSsHafienBaaf2S7Rk
nkA9PJoewcCGxU5Da2v2FIrZxUyUrtJqh6lhZLZ0rp3Azjr7F9zM4h+S+Hn0U0Of9pLjjUeSg0nz
HtyARZ1kNdhIY7+E+8BgOWI2ozDKN9pEABxnahfo7jLsUFy3JodFHmORofJCrRbbjJIkHTXgedri
KNoBIQJ38rVETcJD547VP/f37EaADWSGbiQFL1JXQCbXJwctQsD0A6eVzJ1/mtM09EHTJ0Pi63mu
f0xEspg+K4Rfzpwl5XlsDUoxJcjJvB/j90o4jYf7v2lrBXCnJI6EaAAvS36Rvw6zsCwlipHsDRTV
HD4XUTsGNe12mNSWdr4/1NaFiIwQS82+Nr01s8lF9T/JKYkGSTq1P1Kq7Zca9bV454qXi7h6q2kH
yDYsCSUg2NUih86Cx2YJdia2KPn7eB6rv7BXnmW7hzp4qxTqjxTX7p1nU94C62F5VSiuAVCiFrJ6
WczKWAoiAjeYatMt0XmIm1NMhGmesLMTkb8sdiGOulpHn/p2zrHinnpH2/kRW/GWzBxh2LnS4Gbt
IN+IuRrQ6PKCOkwddLZHhWJW64Dx9UG6KR9ipSiSYLadCN9lsCsRmrOWmA5W0ief1EmIf5c8r76D
jWUBB1vDzHlEWwxJaUunTuaqHYKtzpLWj5ET2+YxGj20r9IWjObrj6ZF6CpVc6SX5bpboiSJ0Y0N
eK95NrwDMAFsqHNV/LLTRtszB7v5dDiSMBKgDlqfhFbXZ6CbjLkaQ5hKdAz6ZydBOAbJw5xXJS53
NuftBcdQLjcb/Hb0VtZZgNY7Wb1EbXywxqE5Z7bUXXaN8pwt2A+P4N9O98/c7WGAuivjbqqngMLX
EB2FnAqTo1QJSjOMjrpAhV1P1HdppFYv5mT+dod0DxN1e6NI50zpvEvOiFyCvAb+ulEakZTkh7RV
FFSUqSNnRAKUrt4Yde+9eo8wFHUBePQys1rj2bx5dDE2m+meVhYW7vXAVhRSYcQ1qp2F3JyVHIi1
BOCxBtajGDUWNkWPQJhhRefGRbNaKO1DayjZ4/1vdrtH0ML7kwTDV6JJYlwvYDrAiUzjTAl0PUeL
L/Ws5Zgo4QLAyXlbqObv+8PdbhGGk5uD9pwLEVO/Hi6i8rYAqQ5REqxCZB7QGHxoaEMBkx0vS9QV
Oy3oWzY1fC880QhaKfZDQpJL/dcGURFJRvIMFKLIuMt8ejzIm/YR3xcfKOCBZwFaxYDBkIB+ykq1
H4SfxBUahnh6eIPf95b63UXJlZBPTfV/U6dKX7yutRpM8/D7eUO/Y9LPiKlh9uOLqsFR5/6SbYTA
tChICAEPyIbmunEQEuAOdGuUYKY68tHGpORjViWz3wy4G/LzxkPkOdWDnRoXHeHllyhB9fT+b7h9
byTPAA0jHlPS6zUALl6syaTeBahssnG5rCTePW70U9oWlW/Odvkd3wAcCQu0t/MOGtb94Td6SoxP
nYv5E6wBr77+ik7slROoVcT/M1cjDYbXE6TI7f/SDQUrCYRfO7+An/k9XrT2Q2yK5ES5efyFV0EL
Zt4YzlaseacqH8fwmHpY893/gVvbGpww7QEudsnGuP59f4qEqeooNBg992hmYUa+osUB6t/DGbGK
5aB1RbszqPyfXgcBNPY05Mf5LBzhdTsxT7oWl3V0lnt7sb6GdVXxWLbjQa+d/rBQq3wckmQJUmWM
dxqqW/eT1L5AopEu2o21awOVGHhpju6tpqGMkOrOwStC92JY5V5RZ2NlZfecqBndLrn7rldWifWk
XExWtk17AkdnygQiz4phBpo2hweMdbMDLcK9xv3G2jIqcSNETod/rzZco+UJf/OURbqzuOzunt6w
CoROHRY1PeZ6Hv3OJjGNb+K53BN82lheBic+5KBRPFiTVQUSOLBLXSVYMFaMAssdQfwjDDmcM23c
g2JtPADgA1Dvou9Dl3D9rFWdo4XDUEQHLx8cpCL0Kv4Q8WIvvsjn8GJ2lvXt/mHZmp68yzjMEk+7
7vWMMD2aquUNaLwJwI6SV98KFQixghvH1/8wlDRK4YWTEdfqXLZtP0Qe8JxAMUmmc9MpHtIuwdtj
Rtf0PwxFX5LcndIInZvrjRp2U41ElhEG0Zx6yLia6D0WRVTGvpLae2afW9uTzpANBxhRLMTBrgeD
E98XeMyGgWlG4wCf1y5+4JtNy64eFH8aBzf1xzafNJ8LxdyTXtv6gDypiDXRGtDZOtejZ0bDB5yU
MNAxinuJ7SkLqhwlc58KcLSzrH+C1NUtpwOnlShDammQkq4Hw5RWscYxCQMPFa78SfGi9qltFPPR
TLL0q1Fr5W8RZk2HDlBjvgHEbOknMY/5xzab8WKG1lX9HHBMCLkXoxltdkIcLGlsI3sLNTvbiW9u
tPMlI1hynQluACXTY7j+uZBUlhhRE3mcinr2kXCH262EdX9MG8f8QNwxaH4k4vpt3ajxcljQdjwq
A2LMSdgNb8rca9/TBhNtkGLVeMRmUjw4VFpej4GQHAL+AvGHmNCagRV1aKeVi6UEA1QmVkWdjCM1
WvOAMCHO0c3YWX7ewXq5f0o2bhtovKi4cfhZoDWFIUqKyTNTIIg4kA6ndlBGUPu8keE8v6ms4rXi
XvJrSHQnVQCUnm8yoNZaKC573KSYH190hKcC7MaJl7p8Omuzerw/uY1yGsPJgTAEYdz1i1wIVe8m
FZfFtO+TU0uR7whfI370ZiwQGiOrS8wUrOGTGPP6a+R45WPcjfZjOwpnJ1m5LX9I7V1wvNTwwSje
IMORIBiQ0VYCY9TFRdrpIndrdg/3J7wRFlJ+4A4nruaQrqUOCIQ4jqEeHwYsIh8yEUfvlHTy0LUs
6qAA2njqOer+0iM/lmjcTPeH34gN0PQk/JFPF3381dVQGsrgGgvwIDwWtRPYWu9UThrydG1sHqzG
Un0X9ZKdWHTj8oOGRlP+D56OaV8f8F6bpUgQSXWjhc4RPGt2wI3POYbT/t0nL4vV3YemAdVZUJWc
lnURq9UV3eMkxgdNtCIJAKjYX8xmmi+tqcZH3cvmZ3NOhK81+fS9MrFM6KNkTzViY8KUIhDeB94P
yn9dI046r0H9z44OiZi0c18RXFLRyX8OBG17l73MNlcTNqU8BzAb8AjqWh47wWbKAXUQ86Ll1WNN
g/tTayv9uUyy/GEsuuZbnvWefGNL/RF5cu+xmQ0YKLrefx8aONZzD1NmZ5tt3FnQcCQWQ/4kqnzX
X7wFiGEaqZkcFC/5bXQgYIwodo92MabnyuvmnStya73JdchaqRVDa1kViERjgtSsdYxf5pJnfMLb
hOtZBoIkqXsg+I0jZFKLBR1GQZoG0mowir0dEvgDg1WdShY7e8/CFi6gOHs8A6M2er81erGzohsQ
HCrgEhZv0YzjflrFZc6k54lAHOQgalU/j73hnB24uofQCs84HL0FuWtLq5D8MSIA8Wv8Td927agd
OnTeLqmB+OUY1eHx/n2ytfIkNRCuaLwSnq7e7hSv1sXNjORQqZV7SoX9tQXKceiGMNr5xhvxG7Ih
SMEzHAXHtc4y9U5VOBaXSNzG31PMRD73GAn7hlP1z7HRDx8MBAZ9z1HynXrIxrtAa4XaHEQlPvv6
MEeR1acwuKLDPLa6nyEh+2DXcX9+9UKCgQE+Q5FH8rtXC9nHqBT2dRMdqrEU5wlk3NPUdY0/q4mz
8802JwSOiI6CbEuuWwpLiLR/EZZQ3CItfDHiyHipKhH/hwkhxkcrXGr3Q1y5vgKgNsV5Yy3RoUzG
CMOrdvCaYzphbN8l6l7rYuO+4UjSJ2EFaV2sI15j7IEOJQQtlNOtZ68YecyWck78pPHG9hAqZv/9
/vfaGpFwQdrhUpq70VnIyrnQS4Mrfmmq8Oz2yMO7whXwFYzoKdWKZOf8b41H8odIh/ximCNfL2cb
qWJsHCui8t0oh77RzCOXUO/HInY/Zx0U+Pvz2zjYVMGppCLnSHPV1K/HE+gBhV1lRgd7IsLNQkox
9oLmEX5ie8SDzaFcXFVVgkCy99VOKRtMEkdTeoE1tTgkYdUGTpFY70NeptdHImySP6a9XFdQka9n
5YjeVqbSyA+DoQs/CgflQY1wk4gxI3p9wYc6E4NJXxzAIKuhmiTxnFKY+WGZmu6toRf2Bdvc6TkV
yusZ8bJZYZPbwlngYVo9DUXjFq0dJ9lBj2sEELIeFSezacvGz8Zx3llC+btX8Ybkh0j/XYogN1BQ
g0RZOE2WHTJLbb4Au2meumhXMWXjtkflDIYi5HTCm/V2B3RFmyxps0MHPfW8pC7mGw2KWJNwsdeC
DU/hdNF+xa3zWkNE8h9YipJrJ7e9tvZhbPiStZdOLKbt1Dgaub+GMCk+ISLaP1ZzGu5skz8B6Wo9
abVSKmY48rw1OHumH5IbWpMesqIlqLD70Kz8wQ6nwxx6xUtPTfFB6UvnaLQjJb2q7H+XRZg+RKVp
JkFVNMY/pjUl/7t//De+MoU8TKoAcVDLWz96Wql7rVFU6UEkowpIUoH+Emd7VJuNr8wOot0OxB+Z
jHUPMVwInga8T/jKi2scMkXFalMnF8GMV2T2eZ4c+0kZJtTDk6S2d67UjXuHUhr3ABkRFeF1RAFl
ZQG9keWHPF/Sf0tHiZ6jqbEviVt+vb+aW/Okhw8ijLIBHZzVDacPzljyoQGHlK19IR3JHokD1CN1
e+M4cAkfsyQXPgGA+XB/5I1ng7eXXo5GcQVwnFyDv3o5QxertZUyRxqrye/esrrjtBgj/sVW0z0M
xbSHTtuaKlVnijnMAP6//PO/BuxjYcOLAn2dDep4Mrq+81v4SgcoZfEpSxv3fTiK2tfRy37/H6YK
mU4jGAVqtcbjk+QkaPuwyCa6Fj5S2NPnzl1+LOo8n93Scx7vD7e1e6gW0JamsCx5DquJLsCRzHRG
0WC0ym9za0WBNqONq8a9/vv+UFsfUTqBE2bI6GatQ1qX7eKVQs0P+lTacOBK7Z+yz4t3o0YX17Bz
bwdBdnv4qalRlYH5RS2ft+t6akkr2m7MFDwUE5EFuPNUb7pRmK9GFF+PsoowsOXLyipHRqHPMQHv
zQS+K+Ded/NEt+C1C8gVQ6jLY8KHIk2+npCmtEsX50JCWmPnI0IMPxRSqQeIPdZTXo76zsUiM8Dr
K53hpGkKCRv45XWh0JwsrcnUqDy40myjIjnt/AwW3Rt1pkhp9ngi+9Yk07UZX0nfabPk9WhmfoJH
TQBgAaDPPw3Sv45hHWIbpCJpdAB953aorZr1J2vuhktoeMo5R1nn1fKO2OxInQ/ZgYGOsn6xx9KM
Q0x2affQUTtmdaKdhRt7NKHMPQ2H26MnhwKgxc3NJ3Xkeflrcp1Zt5R1GpQkh7Gn30zL4gVqYDv4
eWh5rwafMBSJBYkMat0kTdeDAU3r3cibysOoxOqbVqFWMhdJ6WPimuzEAlv7RjpggUWFU3KjTZch
xojkkNQQwy0V77pcf7JToR9SY/ZOy6Lnx1rvl7MbhwAOQj389/4pub26eQTo4IGhoDx5KxzlZLFb
uXpxGKvR842JJKoEmvKI330ahOa8PLLnl4O6FONO6fX2gmNkSinEVqQbQIqu1xhLeuGEtbwKMnd5
Y6XL79zSxwLQJJrKeKdMx/szlcnS+oCi1yBFgXj7Aftdj5fmwKcjlfFUR/yaNGEOflVO5fMc906A
knPtD3Ef70CBt5ZXwmD+mOZBr14NWkUkwHmflAfPpA/UhURTKDeM6GVZGZgOLTtniZd80ZQhen3V
10HcQOoUo2Mli7DX87VHe5zFzP3XdOJfQym7Nx3i5QeqfzArHAfdR/Q19zLWjdI+bzHNdnogbCnK
oNejKqVb26NnVQdKsmg8lZ6Sm0GS28YPboioP0Y9ruqPCrKjVMycEDciDLhboNKjVGrtJn0PbCW3
0eqzgwjBa00SqAEgrpahJAYcUhVxQGG1mt9kjrggzY/alt6HO0/25uSRNLawzaJid4Mut+qos0ys
UfCYtadDnRZZ7ccILNS+07S8p1YyPldTLL4ChicII1Uc3y9WNJwbM/VeXTqD0iJtgMhFuZ/XPYei
nWHCGUhhN6Y1foC3lvlh2OdfXSypCbfd4tFCI+UQ9lF3un/QNoA4BPay5fnHHxYtvOs9wO1VKGFG
wh0Ri6kvTWxNL6a7eJZftRnzJmxFB9giLmyfFTuJv4R52k5ItphkfPd/y8btSu9XWnSwEtAmVl9/
TpUFn/YoOwitqy/DpLsPmVZMl7JaJBYuNC5VP+YBChHD5xla887xv9180jFAqkijzUdfYDX8kpha
U48IYgm0+wMdl79gNpTYHwel3UnRb6+3P/wT+h+YPqFdJ//87/cxH+o5wT0X4/PMg/Sr1V/GOlsO
yLAXjwpGLF/BH6n5zi7b+NZUVmBFwpkmg+Y/r4ftq1abHXofWKD0+kMHDeiQQWB/geY1IddfeYdc
2PpHqBgPy+RWT9rcFTu/4eYbs7C2bG7xnoDQWFvmKHnX5b2hTcGiJSC9sgTQKPoBVe5P6qg4vuYK
60NcLUlPqbydyyOV0Pzx/j67WX1+Az3iP85IwCjW1NBJAfCgzxVG4kprPiIlNp0ds0mPcao476ch
x3B62TVJvXlB/wxKdxSxBClUuMpGOq3ro7Gup8BUqhqNlHh4CGtzOHZL8VWJwvF8f463VQs5nhTo
gXYIrmEdUUPmHg10micEOwvvS5Xb9aX14u5SC7EcDFSkHnrPni484M67dkjD9/ibWg9D7w3P1awa
P5qoX6ydj3/zwMrKHlg3GuUyjljjFrlOMvQa2wm0qeKeyqrWcYwv+8Bs89kvXOjus2WFiAZ05s5y
3JxtOTJyEX/KJcTOq51vYeTpDfTpgz73omPTNu0Bpn0aLE67ByvcnKQslUqbHTnm9SEr6NOa+OWN
gWO3yhsEHFW/SlLtoS1S7GM9Tzm1etP6Kj3Xneh0c2SGlOk1QfdasMazRal4NZN0rRGGXzs32ksJ
lOvnokPxrTS3fY8vJYqjSOEZO0H4TUbKAstvC1KAtipvyfWsRxPoKxXVKQibfigeq8Qw/hdRYM12
3quNsyufBmy/IPaAFFxd0ugvzGU3w7Fwi7o4izEGFZngkvtxmrrpXBlF895ZBhwv7x+nzWGJEmSm
gZLYWooTKXjDa+dsDAqnEOfQmOwHvZxxZk0F6i7dEgdKkexpcW58T0Qh0RMGDQAian1XAsYmo7MR
QOyyNsVAuR0OeNMbfgN3C77BGP4ynCl67EW6JxW7cVwgmCCN+0fTBdr49dekR62NcAuQxC3V8hFZ
gOyta0z5v1qt6TubduNepKjKSwivRbZpVsclWxqjJ+4cA4IxVGxGDJQwzKi753wwzJeyitrPr/+U
KO/CySbSlCjT67npeoRyTteMWFvG0C/SJX/MDQ/RDbVsj0kbojk4J+VrOWAUNf7ADahFcTesb2Nu
YlcD0z8CgIrnU4gw3WWqu+gJLni8c0K2vh2dUPg76NPSQFmVUlSW07ZGTkiLhOo5SVv1xZ3aIkjc
Ifx+fyn/lH+v4nU5LYhmNiVT+pXr8nDfWXg0ONEYLG6dfZ27BEWJidcEgcoJ9XwfacakPS2mNth+
o3jhdy8asw+56YWTj/XMADetySCohIa+HJDpzN8Ziq6gKxm2BsTmQbW/ecIpXtIyj340iPYj7GnV
IACp5Op7/KONnYi4AnRTglBYp+srLNeqifKuN6HxAx4c2IZ2dgWvxZTO2pPSU0jcWT2ZT65WT6ox
y+0gz/ga8Kgj9dLEDWFmXE6q8KlMt7C1bTe3/DQPp+gi+in77rCG4mEsi6J4nzZLPh2oXyLIOThh
8s4dw8LzLb1E+SMRimceEiOaT1VU4x875/OM4oWFFrJfDal4O5VTsVOJ3Fo0rkUydQ4x1/Hq3qcf
mttxqMwB+RPsdLzlol/tYDV4TSZeHPmofiR7mqQbb43c3FTMSd0I2eVv+it61gY3bqdOmwOrXur3
kef97PVK39nbW4Ngzkp9XEoNUPq4HqToRKL1nU7EEOeDH5emDT2mzI7398DGu0INEpAZmAKgRWu0
l6hrN1F7BdVxbRQPfN3x0RQ9RAQ1Wh5EUXlBFnve64Mhg3YKxTnpv0s2cD211Fx6rxCEYVnblr/H
RcTiZHHdPi1Rlu+BI7dmCJINFRxQPwS/q6KKOorOSCMC/rpO8gYAnVm/79Gr+9qiGAljJm1PbhvZ
7++v68bTSXUXnDmdXYRG15irtJu0qYLgEcyV2vdBVNrJ+3RBNXLEbhfUe25lz6qZJS95Pyk733Tj
AmZhIYRK2xIKbqvtCWQu0UqPe0T26I5Du6jRmQ5EJyRfUJl2XpatfcoGlXx8sPU3hIlS9WZAQ/Ec
OGVpf+eb67qvpvZeAXBrUtJLFq4K0Fp43Nd7Rnhe01o0xgOMORfsk+vuaZxr44IqB0qQ9z/e1lhS
PN6h40qpcd0tn3mi4QUAMR4oOR2seCbm6TS1fU6ztvsPZ0Fq1PN6EfA4a42PEqVJ0IX4GrQa8uMh
2yNY6LteFlVLd7KfjS9FNsb9TS9VAiBXx26AWYF8KSfBUFEw72ozfMrKtt7ZDxsXMvU8HD9g2Enw
m/wVf12Ohln2RrHQkNWamL7CVGsOvTyrL3xrjKvmsuS2vRP735bScN4DlEuYit4hpenVI0DlpOF1
cpHUXupEOXK61X8hMZkvKD4tv/HmA+igpV0N3MGbC/UA1b44q43S6X7TVchSvXr/yOQX8oe8WYku
r5cgLiIgT2XK1U0VxU/nxaFTP1TnCeWUnalvbFWLRI+JI2hO4W71TdNp1lPKHKOkmNhoZ/X256FJ
DchrWb4z1MaVZlGkM+kzctgBQFzPyqbqNrSDOQYG8iIP+qghJaRZ0xvF0ee3lsjUB7fB+SBpI+Pd
q9eThrHUFsEiUCp/XI+c9KxjaDBJy1riN1FeG6qPmFed+2phvFrGiLoMWY3UpOfVQMnwerDBgbY8
LM4UlE6Xfc7S1PNVxbCeQcumj/fntXFUpAQeoStlGaBiq6HMxrJrFUsDaJTK9GbpNP1kSfxmxxY/
GO20V2/feAoZz5G9IwRlwWReTy3z9M6rNQtt3HIYT9A1UcAZm8+2FhsPTu7Nj6W6a6K1sWu41/h2
xEvwU9fwT1tR0TtNxiFYLDMr/IiWXeebi2e/wcFCF4GHvdP/cXZeO5LjWBp+IgHy5lYKl5VZ3veN
UG5FeW+ffj/mAosKhRBC1vQM+qJ6mkGK5pjflIeoqstPupuWexaMG+eDQhsgDk4JFEtH/ry/bqPe
CzWIdCxxZKX5L7Rc8l8UFdvXttvF/xBp0OUn0CCihlq6ziTtxnLjyBQkdtiRP/TGZB0XIxpe48qD
tj+XBar52bxzqcurbRXDXw262kOdlmjIX5MBVXYxBOnizA/ZEsE5FqmDB3kSPyp28Tsn+w0KmvYv
f71oR9L5pIeMfM1NLpuqVivk6EgAmYdy1KoTTHwFg/Bir1Gw9SWhXYCAIm2WTL7rL9mYUUQZidWd
xDBftKISQQYNBJ1PWzvdP5e39CigOFJyi+4xKP2bYAMHoaLp0CgMnMHGjaupksdF0ZNH9ncacR30
qMq6Xi/eYdX2aCX9pa9yu/Zzs4lhEWTWWUbuhM+L/Rs3hSUh6+6tH6JHf/X+L9060RDjJOdHsirt
1cPnTotuA6Qm/50L5bcziUn3vVYrH4qyx6cuVgspTqJ9vD/qxqeAtcCdxedggdaBBNDtoksTDhXI
Y4wn3ax9nVNUPjlNtHz9h6GgGEmoED2ZtROCMVLwawa1R+q6UT4YBcs/pHPOxVUPxk7/ZeOq4nUB
PM9SEiKt82/6BXVeWHMf1C7C1YrRaH7Laf/UF4mCemZRYQPu1H4zYbd3f5YbkRkjE5dJmR4KmKtX
XJ9bKt7W1AeZYSsXzEztwDOEtrNZNj8bNDEJWZT8W7mZ/roL64pUYzHZ1Y3lNF9GN1KOkV27jm+O
irWT/2yOhQ0Tly4NVQqm12N5s2G2TJhrX+WMmpFrHhSXZBa83ny4v3ibQ8liPtoakKfXJlptpMJK
Slx2oze7F9wGUnQ9U+3EHfJiVAAoD3BPlF/JRCTT73pWrhplYqH7F3iVEx7jwfEOndAj1Cu7PujI
lJEcL/eoK7fsx+dRwSKDgJC+kKvdsQhbzUVh9MGA2PppyZ30iBLh8sZFoe4C5cGZT1Vp1qfUTQz8
EcsMV4syHJ5CNRtPhp6M50EZUetzol4cMwAUh6Kb5z2x2Y2rSIbgsrXE3zhA12tTN26URJnG6Wmj
4W0fzwmPQum9goaXfESb0TvYtBQv97/9xutHO4/UiVCNc7OGaZhoFABhYps1/TQ8OAj5fk+TZX6t
LktyHvo8tXw97MOnpIHCr4he33MA35o1x0kCxQ3KmutXaUo6CjiC8MZQJvecte702ERkc5EZ94da
wYxj0ZVsBwyzdV3IfSC1IQE/ryVh4k5v9ZJqfDBYpfs6UkbV76H0nu+v7da5orlOXUheGRQlrz/o
ZOoViuJcSmZdt0fkPItfdd7+CZO620kZn2tZqyDmWXyaBodUZ1kj4fuQPQMRrg+qNnR9BCeVt1XR
fbPtrnijK1FBk9LUD2qkzIi+FsDk1bI9KE1tPhWwbb7/w7wlNk+WxCSw63re5TCKIdXlM2CF3cno
lJ9DZg6f6HeUO62Hjc3DU2OhwmFJkNraIDOi1tykpdJxIcfNl7bolQcUP1rTR9Z8eRs3pfHeDDGh
fXl6KtHrVPswwUEIZzXBJfH6oVzqPpgoxMFwr11/sjr77ZRPLyeaE3wjNg9SlCIzegGrAEWg9x9y
D5Pi9Kp5qioxfUZIhBKEPtq95JQ6B6cu2tAfu7bDKQs1xBPAo/oB3Hdx9sxynny3SBLzOJi99+DF
NJwOkVIqx9Gqp3/Y8uDaCP0kpp0cXX6wv17IKtOaKh49LIwF5dbME/EhS8LkyR6aPT7SxumC8Erd
QiKNbp3XJmUue6WuWJgajlo8VeFP0Vfxo+2Uzs4227guZDJLawEJV17jVfqM/4OSRwwXKICRz15r
50ct7PRP94/NRjILpkFKDQMil1oN12tXzyOumj32z52qz4lPpd97yuhnfK+mzn2TKGnzP/cH3FpB
Ui3J6pJUjBsMLd6V41waXZAiEHcxze6TpiiY4cTtnibb5tSoBUKhwZSZcsr11EyRVXU9MhJCawSB
EMaCOArRCsrU6aFPCrHzqm3Vs2QUKONdSgPmmmg+CzPSnZq1pK0SgjRUxdcJVctXhjlg6SCaThxF
lY3/ZfGUPKZ9qLxReH0vQ1r36j9cFgBlpJY4wHJ6iNdzb+uxGbB/RORwbOq3WZgbhxr/eeHjNjv9
y1hgoonBScAQ6b8eC7C6QQLLOld5JPIAqr/1qi1RUPSR6Jo+3N8+G6GD1FWjOg86BZy5cT0Y0JtM
WWwGKxFh+h6nffqtBn3y3rEzS/F7XVcOZa6Ih0nzktLXW83beWe2jqWnoQ8vywXwH1fXsOm09kJR
pAvyKcSNtkvDE4mlevqHaf6f5SEASxAS19M04t6x44ZREq8bD+GYqD5cOti/c24F0DvTJ3B+8dNY
pj1E4WGv/rK5ygbNCLJ2uozrPGDx8lyj2CMPaWuc02E2jsbSdQ+L0y2vOsvozt7kKfRmzfAyVbud
utsXFlwl54eQHVzdjXBIM0510pngCFJtWb4jYOIeQwT8kkM5eVSD89AZFX8oHXXnMry9m8h7+C8l
YOIzILXXq164dlkWQoxBiTJGwFqr71q7edtYmfrt/vd9jo2uYyeahJxPUi3AgxT3roealWwykpa6
yFCEjXUckY94p8VmRS+0EuqXuZzKx1B3lP+mJSnechj0ozZ69YOse3+rtEF5gsHmfizUcE9wb2vx
aTegSEpiJuti178M8EhhpE7YB1YSwrdpVSyZGpyjSx8RSoG3pGv5Me71O2nu7ZbjWEudDtadu2QN
lelwx3ZM7MECz0vz2i8XdwYn3trtd2CGmh3gfZ6cjaEa/hML8pmn1Fjwrbr/VW5fDH4Dsk8Uxrg3
b5piS95WzuSA8RDlUJ/1sQkfx1Q3v+o0qz/Rm3mxfoYsbvL/gyAH1A7u+/VSL44odTemsjvmVJvw
QEohwWOCBqTF3nmcNrY2MwLYAdCL3baG5vRoKTtNxr8742EOajFEAFlc+1DAXNtZxc2hkCiD9U6W
R1H+elZK0hV2bVL8UT3xpnSl6VLuacWjrfcvNy6UH4prCiAQEsUEMddj6YOTRUVFkq3gudk8Gk2e
zqif9NrOed3YGTBiJZ0TyDPt2dWhEMKL1cFjnKrWxlMozDeJsYTxQYxOftDmMd2L9m+fGeTsqF0R
aSJOBOrxemI8ALGBeTG1TKAbb6AYJgetEnsoqo2zLve6JPLTxASLcT2K2aSK1U3kFDMSwdNBuOhM
+JWo08s8Od6n2G70Y1KF5Z4a/ObsbCAMFCIJ3G/q+5FuzxhfkwoDpgLOvNjeKyAb6h6ocmsrcrtS
n+M+Y6PI3/FXZqD2kGEoFlPlMRows21XnvPREEFMoe1w/+7YHEr+2xDZlEHgaqi0ysJkpAcVGJWK
Th16WK/yYfhl9oW7U/C8xWOz6clApZc4h4yo/XpWCsIMFLwo5JpuWweN2Za/y2JxD1ltpg/lothP
Zmd+iIZR+5nE8fIVy6Q9JtzWB6T3zZlAboKreTVbNLKtDoeSPhBwmILIXpYTut3Jzppuz/RZlh2x
M/pQq+ONYVpeNlkObHMWaB2GY/gwWHN+TO3ZPoZGb/p2CO2DwjalV5S8z7XhxTs/YuvDghmlHwzu
nIr2KuAzqsYQ1kCXpl/i5DQpaX2AlT8EtT11x5fvIaJbgPIy+OArX3/YVkyKmxcl1tVFYgUtDpGH
wUpVMv76xaw+uYek4hnzkrfa6gNGHe3mWgXuhxJ7+1Md2uqzJ5L8QQAN29mvGwvIHoF4ZmL6AmVo
dcnkc2cWylLRYCMhOZi5qI/K5KAIOLbeztOzcU2jb2YTnSMCys222i+jGg6ok1BYVJd2PMV6N6C5
LWVoXUpvUVCl5vRw/5NtFMEk9waxEKTOgDSuQQxNbmWDKh/WIkHbxc+zpbTe9co4aseynepfNgTY
DsB4X1hQ7xLnfZ07GgzHNnTeTimuIlTzC63/sfOz5PdbxZfAVGHBeZKaTn/ieislkxUptssdkRVT
fVJGO61PfTdi2sbVUf3BRLloAkiAQv/SitF+neY65dAkE8UbM8H/4GmyhENXMMvVj50xpdVOPLIR
7skSCkLx9DUISFanCp2aycJHnUIKMOiDTa0oiOrUPHp1+jaucWLksdIuw1z31MJROL2/PFtbUtdx
8MAQgGdoDZEuHYvk3GbClYhjHy6b8hhH2k+1t7Wdou/WSCRSUHVpTUkthNV38LII4VKcXavULc5l
SQUUqI0IrGUady4quWTrT05azLJK+iwgiOuhzDIth6GUDQcNFcGqiSi7Nsr8Cx5z7+f9ZD8KcCDU
JZI9SOrGZjPImnhmefpIHFbRkUONtYVuBsYkAso/6lP23bbKYgfJsrFlGMWRYEAuR4gZ1/PDwUhL
BhMkC/NZDvnSwaIdPMTe1DQ8K50pTkhG2YfYi3S/VFvzw/098wz+W60vWERuF1AYsiy3imvjwTMz
uO1D0A0YZl/0ECIOqJownP2w1UQIhwFCzNHpK8U8hqLsJh83ivZPAsMW3muv/lcXoj6X2BSdhjAU
DyMarJ9bJY3tY5SOZnsyRqErfpyJNkZcgav0GJetXZ1mimPxxbWyMXvlWEpxzIzIK3fmd7NTiSUk
wN2k70c+uS45JA3QcAuweWDG2ejXsVEdTFGKcxc6e/vlJuyUOwWdsmcaPeHS6kVIrCGN6QxSMYpm
67FDaCn11dpVH+GsWienc6EqE9LtSVjcvA7Pw1K2JV6hhr4W3KwcHMgyHoUgmj2PxNtrT2YLMXgJ
ZweEZ9ruvA23KyoPBAgRxgL7sD6QOdWpCrlw6tK1452rehgvWdjnQefq006xeGso6GdSn8Mlql4j
Oshck9bDSiGQFs6HzjIb0oV+xoMaHN/9c3BzzbCKdPZp35HdSVTn9THsC91q43xgqAXV+EAfMudH
nmrhV0iW7QGbzPKhbzrn87Kkycf7Q2/tG1DjJHuy1O+sW+GGNZaJao5d4LSzCzTJsQ9ulQxndxqj
J/A2ra/rifPicyGlq+T/qOsy5dW1kyotfiYtaOAEDpzfZaCfHJTfj2HW7Okmb21QHZQnVEu0eaB1
Xy9tajRWYnlzh9dlm/lg+ebD5KFpmVsIrSyDre908DbHo2hrMxoB9rpnRoWR70uhP1BVRT3mCTj1
2jTxvHEx2KSNt8eU3/p+Oukeawnpgzvmen4EUsk0LrF0eU/HD+XYxpfOVPIgaihHNHYEXqSZ95w/
bhvxbFgD5V6JtiFjWa+qrpQ1Ve+c6KZDvOKkKpjQnIQCUykwesd6myd27h4Mz+kfResp0dtSNbvx
nSr6hY+QiHH0i9YoXMw4exeXgQLqJX+of4Tfbr0425A/Fj35Zz9fMt7VEpFdTho6EFReUUs8epOb
vAlj8mJS1z2v4tvsirHAAZGCI59NKrk6ydEYF/lS0cgMFVX5liRT9S01F/Pi9LP2s2vQX/Y1fMgf
uQXsD6biLn80tendl8Zi8lcQzeHzxydy19S8cIZYkCBMHqhZuBx63U1+zEVHd61y1ezL/Qtka8Pj
xQLUWPoFIVB1vQFRRMw0pAjodvVG/3YK0673w2VocbgJk/TQxdUe0uAmNGJ2XFbQ/wzqVNQwr0es
o7TSnKbmVW1L5ZOXLtp7IcKdyGhzEFkCoz9M/LUu12PHsiyjU3VBhi/jZytViOenQd8J2bfeGNyI
/3+U1XbRNCChqlt2wYBu2kHEuhcIL0Pjq03s48u/E9cEpSm6kvQlVwGC2+eDk9NaDhS3mZ+oMarv
S6Lrbz3mvH9MXApfzB3gM5HbS00H7kFwMNefCZPMqVAqWsga1uxBiNX0Oe5d71I2yJffn9vzW3wV
R8qxoO0840BIVVeTg5hmWZPBAyrQwxBHq2uN9zolGvtE57r5qIxVl+CLVk/xEfPlOT4SzkSObzVF
9xlvutnxK6PM8yAti8F54K6A7l7o+iAQuK9sw4/VTHuXiBZwk5Xp6UOCkZvpD+hE/B5NXIL9AQVI
feeLbW0Oyl5cWBoPLXrm1wvYzlljl5bbBZ6zYA9NYfbUGal69mgh7yzg1iGmBEtNRkWskLLC9VCO
W1ROYdGcKqZ0PjZDbv2k3pUGo20ph9HQ91LVralJWg7dai4OUrnr8YS6GLEWLoynu+DLld4IOidP
zqYZ7kkQbw2FigmAONTkoCmvhtKizKSGSNvWycIYjeOxfpo7tz4INIJ23v6NMI7qgKFSs5CA0HV3
fLAUezBn0Qc9RuZ/QkL/0q/MeQhsValfgZvMj2MFxnu0+jraCSE3pknyDZqdjMLm2K0uxaZ107is
CpJ/Pa98u7a6SwrG0Xe0cY/4LVdsddgopIH8A9lNW2ntmeJoc2PUBZEFsap4dCM3D0bszc/3z/TW
hHg/cd5C3YktKRf7rzrzEFZ27Sm8YbXnIASDV4mv2LhfW4WxJ5e8ORQAMqqivF83SQVXrwe7mgl1
WEFMvqib8Vvd6eNAxlhlP/9hXpQSaAFT3LoBac5eq1oYwvUBgnFxgGBj+yrDY+ANCtna5/tDyW++
/lBwtihdwIhBSWVV+5wwRLSTjEKJ5mECqeuldzaWoT+l6WgFaDhrlJrHF9cLpcYvxUKiD+oKJE7X
3w0p3GapegYFsBI+9aGnIiA7gtY0UTDJK2dPqGhrkiRoZC5sfpnFXI+nCygqTsxDbbkFBV6kAR89
LzQv7CkH6fa5KR9idGx3CrAbF6ZUuOZS4XGTfcbrUT1zplcKMg9oXDL4ppemJw/ZGLyckacz+7J8
ed6LXgmYJZBqZE3rNC1N4qhEn7kNyn4pjqnTq5dSGX+Bwt5rEGysJ9xreqcYA1HNW5PWZdOgax2l
5aEDqmzhHfI1jyJbRbVcbQffURv01qZON3foy5vjktVLoWhCZ2e1b7hNw7qRUd3UGNPBTRQMQsbC
fCx7Nz8lpSXoxeT1zo39TOxeHREidTRb0XJD82DNTm2bekHPG+fSqozFOwVgwGNYTtETul/Az22t
f6ByOr7tBorKWIoYgZOo/Jy+Kw/60nTvS11BQaSa1eboGYs67NzqG9uMe4kfCLlfPiqrRamMyeit
kkTZmvHPbYo8O0eGEfqF180PdmSp5/s3xlb+wvvFX4RS0AzWUWK/GO6QjgRSNfJEbtAqJWFSquex
e1GGfvmgzUVrnvrEi15Rbi21w6ikQwKdByeM4/3fsnEr81M41UjByhhB/vlfD4BWx26kq1QmxNS3
flZxuufSROMO1Obh/lBby8xhpt0tvWPBD1wPZYDR7mdUIAMd5QlxXmqSSX92jA6gppWLN4lnZHtg
9q3p8XySW4BXwf1idW8J3jZbIygOklCbXpdVuXxwq7o64MUjdqa3EZdQm+PSoJ3Cm73mKyL2n3V9
qHN5tPr8Ow6T2e9Eg9FBI3pf8Wa8efPC9odsfjHRAlFeKRxIaRmZjxuArduJus86q0WsxQxhV7Rq
YFDkOeud8mINfYbiSvdwNJGkhPVjB+CS97bW2qAzZzUokzp+Pc3e7zgy4g8v3y1Eyajs8NRRs5a7
6a+NqYdLNjba3KIUYIuL1SKGiOP0N8VusWXqSAnuD7cRbtHmA5PBuwqIat3Yx+e0V6w2bINe6FlQ
6ll4bES0J+W9tR0lPVAOhAThWnwud+yezy8oyYlCC7K6Ko6kwL/L3q5e/pSx40F10ihib+jyIfhr
+Tzq8Rma/xQn+oZGke6139VWqjwqTrFT3LyFj7IpCCIBeAPcl8zS1Vix1SaZa7cBDJWCO4Q6YFx2
3lFpNADNOKCcojpfAojJOnImWDdpc2KcosYxd3pWW6+b5FMhuEZ7GAje9Q9pndAySsNtg6L20kct
rtR3Rdt/cNspPSkDzNpJiBf7qMnJw1hAZw4QMon49ZgjPRwbQ3su0BDunplE3tHGjcUH9LYnqrM5
PWIF3Pbo5xD9XQ8Vk2VobpfK/NHLjrbTf0UfxTmwoz+YEHkfK3AcOyu6danJRidundJXcA0apazY
jIaRd9jHZ0jq4Gv/PRyb8onaR468Q6k/hlCTfKKJaGdXbR1Iislg1oHVIfSwykzsKUW7t6NoI4Zc
+1qUcQVaA7rL/WMvv846MmEEmDxkJGhnrCLMbgDHZFfUayANKBf6+vH32Cgq5B7H6WiMLRR/ZJwu
ELK/wAkx9iwAt+6Dv4dfPU9NNcZ27jHJ3KjsQOdx/G+wvO6E3H++8zxtvb48vjSNuQ3oJK3WM++1
RqsjLoQ4n5xDro2T8PEdNIIooh2gTZOys7SbA4IRJKC2qe+tE1glifuFVW8DV4mSE1EVsOrKQKat
NRocOfGc/YdPKUcDIyiv8NVahomlgAQw2kCLedx9WKnFEeH1djqEral84E/bD13lVL8bLcENuOrS
nQk/P37rzUREBxKTYj0gp1UsRXaYDoNFsOEmw9j4kdeaMz7EInxn4Ab4w5gXbfErva5/IhskYG4l
Mfgm1Q2jd1NcT64/V4PzdsC+quA2Sevu4kLwuuRCFN/DFtKOH6ZeW/rTNKmj39aOrhxns1W/3l/I
rU1pU5SUwER0utd8nTGz3AWjiy5Y1HQ86EqhQIJVTCw8vKhW9yjdW9vk79FW9+fQU8vR5ZOYN2WK
hFOqIjQdW9Gxwy4OqWVV7Ki8bw1IYQBJCQwMMW5avYwjCLd29KhD6F29BORn+UVF9zRws7k8eW0l
3t1fzq0rBhQWRBhefZ7J1a6IljzJZ4XmbZwI5dFA+1H1TXueVcib81AFNRp346HXevElYel/TbMJ
hfX+b9i6TGHUyZI0uHgo9NcvR8omVOwU2GKfCfVxqRrro23ne3TV52RhfQDI8iRKF+4VhPbrYXSk
0ZKwpZZalmJJzzHOor+jZkRsXsmx7vZDO/yUFzgRoXGc5YdYy8QfJ3TrmKYRNpIUDyNKUeM05a+V
wgi7A7q4w+yPirFAgG/y5b+qr7o8cA1KHH5CPINymG1xk+mKlldv4lbXIIhndZEdRrerX4y+YW/Q
UKUKQlEJPfLVHerUVdrkkgg59bn9dnBDjkSlpqeuU3fe3Y0zyDsvaWF0cGE4yQ/6V/i2NFUf5gX1
FiMFCYZahXUh+Ap9x26dnb1xqz4gMZ14a/LNqJbdcKdRCSW8cakJeGGSFIFTVZB1F2RP/osTXXlP
pzVx/ChBVvUBelBvfeyq0mYPW9GY+7Fl4x2wzIn2GqsDt/ETterjp6ZtxvftzFKeqsj0quD+ft6I
hGRkAJxZtt8gI6yWB/zv3CbUgE2wA6d4tqqjq+hFYC96+3suRRX7VV7a1s4TsxXponpAnU/28iUM
5HrcyslsPOap4DdGZr5R2tE60PoQuV9SNYEVjNgzhP1xSAM3rcfjMCuebzdueeSI6/9zfw02tgip
JtKysiQnjZivfwsg9m5xFq8OkHwwfsZigGhRuyBb22FO9ySGNhYcMjigPB5zeIprCJGrUIfQ3IEO
U4Ocbq7o2iuVFs3RKV0PNmGa/KfRBN35yhszZFDK39wnRILrBitOStFiNguDjnV2KPtef2jK5Wvk
NcXl/lpuvAnSmpgKAS83ZX35538dt9BQxsV2G5LNRCM4yszYV3S3DIZs0o+tXe6hkLdmJk82AGTA
KDcgVnc23aTKaNjV2Tz8sisAwFU/Ju9UcFrn+1PbHEqea7mEnMBVcmZNEaKVS80i6gWH28vbxykL
fwzuGD/8w0iEevwHJADvzPUi5p3VG2VXEP7EeosiVGGcO68aD1gm1Kf7Q228qbRYIZ/AdYFqsAaS
x2j40PmnDFHEnLAUNnBAGCGOkz7jEUOb5KBgfXP0iqF5LPRq2KlLP++81UNH8QNE3bPwGFCp66ma
TqVWA6qqz9Lp9alcsqY5OKnLhTjZSxldOJu98Ce1qio/77rM5WpyokdHm+j3UeizH8aisbxDQ1L8
+f7abO1lh9QfZC+7i2rr9W8bRF0i66E3gYsUMkqAYjkavfG5bbTsVehZ0c5abAwH5w1zEMrm8MLW
OFEHAIRYMpL/BYmyV1UdYoQ2Fumjp9Z2IEZz7w3e+PSS6IbIh6R449R+PT0iuyE0Jsar6im0jwYA
5UNhO0qO+yCG5r4WhthCG7NyTnAVzn1bsZSd3bc5ZXAu0pcEOvD661c2phzxJGsrw4ytL57xB6HH
89Hy+uaxLOroy/0vunGEedxh25GMqjQm5O/563aq1BrRw4Uk3PB6O5C+4wHm6d2rgVrAi+MO8hcY
9LqUGeW2WAXH5TRremeToJlR5l2qTtpmaUI95XW35xN8Oys5FINIgUCqNat92uKsjgGy3QS9Wkwn
dNA1Xx3C/pSFu8Su2w9GnR0ECH1HXkzwadcLONdOaoZlJGuJC0rk5iAe6IOL42LrtU9PoN65CZ+v
uuv7gQWUKqAER7LNI+f+1xdDPdUpzX5kblTyDchCTQb4QeVcBJ4Qs+vbbRHGflKYIKq9QkuJV6yO
NkxqelgAmG7UohQ/kikYY5QNfugUeXpE9Ml4leTh8Dtxc/0UhnGXHppp0p5YQvwBK8SV30Xoc4jj
/Q240bCgWsk7BSqUJj/59fV8wlKZbTVVmiA1zfEPhXwUz5GreyCpXwhKla47ppPinWs8cR88N1S/
WpXV7AFQtnYMXK9n/jI7Zs0NF2XZtXkW41Whi/gdmyV+k1hG5jtjtefPtRHpoR9BXQ8so0u4sy4/
e40wDMWmpg5jx3pdTCNKUEaXKJcqw/gxS07CNscny25LxHG84dSxczWr8HZ20m3cxc9AOk8HOE6n
cM2G0KB/KCLnTZ0bhbbY0usn3HLi49i0xOiY91w6y+53PvfGcSGuBFVNyY/WyVrvpSIFmrLWagKv
ceHwOOX8FBpx+2akAdvThhsQCL6/wWTitDovIB0RBwFDAs5xHaSMjlqUobQiqzMFPECtzkE26siT
17S9YkWxMH4b1YMz6PWn+yPLKPlmZJh2AEokMnf9fFEAnKqx0qCUiMkMqqJMXrvLvsKCTEhuhoEh
xV8kEKi9XB+gum/TJZy8JlDNGr2I0J7LhyQS8Vdtzmb9qJTGcIxmSqxJrCSfxjzWDqqXivedO2Tl
qQmFOC3CcHd218aB4hEDHYyoOXqX68an0qIxqcepDHtL/RMKWu3RicC3HLSQmt5Onrm1laVeE/wO
9JNwKFwtAWXy2hgYTFG74pgLIgPRuc7bzkvDoFZ4tS0R6juDbm3lvwddZexWXS65rQr67H1qB0On
2IcF/9bAyFsqbeH0Yk03FlMGX7Q4pYXnOm9X1TEZo3R4tiaeH4CVNX4Nl+WItxBums40HpOmMc94
J3s7h/bmCNF8gEFDkYfaJxH4aqZoGcw2nX2oLErstBfTbCIkLaRzBeI3c9pdbFMsf5AxBW7XN66x
U/y82UokoEREZGsomQIBWxXSwwVyzhxB++3hSudnnULsk9WE2mNha+HerXhzaOVgcFmkagcF17WQ
/NymXaWXJalutOhvYQjpJ68unE/3r4aNFSUfJPCioEuTft3ZidVR1ER0YGxYs/dxRUcA/mMVEE4s
PoEEbEfKlYe2nPdYxreACSbINUipjmQUNsAqv5BykGUpYVlz42o/er0Ufwhr7RklU4ABSYufTMDn
Rtp0akz7bPaRhvR8OaavrNzL6B+04C+DMGms+VhlOFECBA+bD/fX5+ZAyx/J60BJERgTH+L6QDtu
rk1Kh3AVRjq6QSV1MU7OOMSHaCCCa9rKogCi4Xxwf9iNj4/UMW1NaAQkgevYypHYZ08Cze08TL8W
hSs0KoTmLgD65uqgi0jEQ/uZeimgNfnnf8VwhBd1w85gnElNzpkpXBQu3Sk2grGe3c+ZbeXWzm21
seNkb1iHeIMxGTzB6yFTBAXhpzDkEgmJ3W+6kxuXpl8KbTl6i+ZhWuWaPkXIPXz57aKivkv6RklC
huLrdnE9gYaKHQpqUeL0r7VQmT/WcdfuFHRul5TwkZAflA1xxU1YDIFvZuKk7S1t0iBpB/OC7dyP
ZemGi5go7N7fKbcbFOAY+wQ8F4rVwPSvlxPnTQ9PFXr6MeTkLMAnpz2lehddEsMKP4TWqL9qlKTa
SYhvb0JGpQqCuJxMpW56/NVAdmoB7VraVD9FZT4h7GPEQZxO1c5R2ByKm0kil8iF11KUnTlYSeyC
qOkR7P4pyin8PSWZ9jah3vv1H9aSioKEtwDEWwNFFU2MLDWdSsXGzeBiF1WkHXI9igTy55Q4H8ao
nXucOTA23vmMm7MkEJXdE4Tk1429WTHqhoIvB1Gtw3Nlm+mjm+fO2aAcuzPU7QEkRQT7x3lnkgT+
1zsGWTRLUXTqOhD23XNlQvc7e80ynA2jdv84kVrSpIO+9doshL0DzbtNssA5Qk+TO1WVHPBVZUM3
xkWEbguMZ9H1ysf0WyvoFPU1Yv1RtXwddG0ocCQ26w8iiWwUbXoPRIVSO4P1Ul6G/CmId1DohoHN
Jr5eByUU6ThJLFOat/nbHp/CMNCywjV21nvj2pFiITD/ZLpxY3geacBKQWmDvDPz5jEC5nea9XhP
ynnr2vl7FPkr/rrJKdonQxUzijP1KSRczGPdNgQcXnZVd0Kze/hz/7DccuslDl66U8j3m0aOcT1i
SSlQgQrUomWZGq1Pva+2/TDTnTdF5y7fB67hVxRvtMSf3NF40O25e8o8MFR5WOSvHGHAorv/kzbX
ABUDbBhIcrgUV78IgYY4lUCOEmWsL7ZSZq/m1NG+127uHFzcmLudT7t1agmHZNlKKt2se4FW3+VN
t1AkC1Mlvox0rg9hNadHqZf00jSG1aYfB7aQmiftkNVqL52zjLYLVKyGE3ZanCJ7ELPaHRJttC73
l3HrgqDBCe+QGhn159XBsHOlT7oIhFGvOplzsNyk/9OJsO8QiDalIixOxGoTqye4F8n5/tgbK/pM
5eRokrSB4L3+hEsyz0aBdkcwIEj5up9r9X00OhkMOxBW94dCPlcu2lXGStEBUKyOoIfM2dZFTnDk
uVs3IOgdrJiaR2VKXUyIa/q04H6M8kMjFKbJNaQv50br+0/Q2icK2m6jdL4pnDQ+aWBqPyqprfyY
5yn8WDZhaPuGRdx4mNWwHg+tW2uejzPmPJ9nzYqGQ5w5sUovxKp+141hVqem6btfdlFMk98sDZde
C6Tj/axCTgtiuzJ/u/WU/ta6KSkvGPuYmV+31fQOj5i+9CmnyXg9MbJfhPfal8JtGpv+QOV+G1tn
aM/zUibfpEltCeTYbG2oq2H6ITYNotZGx28KB/dWJL6DqNvrNhm86kL5dbBlwAnCI1GX5vcwNHb2
JqMEfZrtkGydmLWHQY+BdHiYsrixz3hsApo3cJ09CW9x40vohR65vls4wwH5ykIAup3b7DiqcbEc
lFKLpxPCH9nFQ3aR2lqluIaf53MdvYdxWn4DOxv9KJqi/4avplUep2ZsfvQkfp9bVxODT2VIUw5K
2PdToHg6fl5hklemz8WQ/CqsTiivXUdoH5rFqPXAiJ3wo9ZUxJc9okkITYoM+HmrFk7yYcDFJTm6
A4A+P7OK+StEABHDV+76mX+kTr7g4zwYJEQIrlpoiFAnG0T7ulgU3Dn+l6Mr245TV6JfxFqAGMQr
Q09ut+MhHvLCik8SCRAgIUDD19/d9/Ucx+5mKFXt2oOPJkRybmnU2rvAqvtbTDlDAFo0RKxK7GD1
k1whAYSdF+ywDsxIYCQoGPEtQHhLd4Fd23Tr8rzVZcGL4cLSYEwPI8UjX+FUSj7nvee/DYSvn6Ag
FkgFhz1/WKV7747jssSk6aJUTSdhe1jCtQnDOCymHnuCCaGCjzAVcKZhc65ATuoi0PYYX1J2AaHW
jcdVEsRtTaz92EcfpaAUwOimXkzUJ4d8mwtRdd0kh0cKFTnIDePOLyoKQVTDt4gObE15cgkSC4ib
Mui8SiQec1nSHZYqp3TPw6BeNx0jF5Vqdwlw9v+F6RFiqiQHVoQLuhbmDGFJj1QbFua/E9jopYes
1aYvBWKPaBlHcLx+2ew0uGNXCEvPk0ujvoYJ5ZweSdvilwWBdReTdGkA44d+fqaxmp+QaSzXUiAr
49q3nLwY04WwTd9G8yvLsNKvYgMW8BFxWmIAAW/N0ktE25aAeoShElHvy7YdvKY+QspOqtMfrqP4
miLfLWovt6lq1oTBySYNWADfx5Ct80G4BZHe+6ba/7Ysd8MpUe3634y95AcGSM/roZXUlUsHee/B
MRf9433WX11oO1SejCtIQGy+JCXNWZKXk1qKV80CPKmzU4O+X97hZPEYztAwbeK5ZRIm1RZDwMXC
Azg/IuwXY+M0x9M/3WO1Ubpsx5g8Iit2KINN6XOeC5KWC1rt6SAASQGz4WLcTkbkbV2Alp80iKRv
4zPoB/Nwfx+wvXUp2UoDuO6lQDQGrfdlNGeWUvNz2YM5LF0ytF+ZxVOCRRUny3lnlv/FbO2+0kRl
qt5HYnAwutRCDYGbHNaSFlCXC7oVL2u2m6mJGR/YOeDe2GodA9gRxZNUrCHUhFFN0g15eqBcJOEJ
/QZdmnUZWlXOMxTQlXEw026WaAoQpelDj+DfVjJa63CewnKZeK8OcLje+hvnG9zbdbe5vXbDNO4n
0Nht+1BMs1kuXQh1f8lzBBtWbLX7fp5pIJDstGqges7CnOIUOCtVmfMwsL94x6x4w0yb/Imo4QgJ
kXyZH0FSiIGhD35e/LPGxzENJQ6gGJzk7XiNFMntcfUINXrAxYflfOZAOA8qZNX365OjlnQPrQ/2
tkGWQD//yciejZ+Mi0lqNOcqAPlvz+iQr8csXYr8O+sQ9f3NIrfGXbm2++LgygnD2/wjHlJYZJYm
9VvwqpK0L/46tIeypoObluAY8tZGQZk68IpBHo5iDYlVIOkgXTmB2HSnwIdDNhxhiq/5b5geh6Jc
iaf+TxDtu0oRTJJJdWpZGrP8oaUFyhX4icUavq12i+x7BOd8OIBFc2Ru8D/s1j/DFvP4I0gA8jwE
OERIBU9F1v5bCMLZt4Okd5LOEQOR659Bko3No7XcJQpKomKlQanHKJj7egHqOP/tCo+tPxzO13l7
hXd5Nz8M1ij4ogzUI3p7GVf2CQu2NJR4fMKN3XqjZIJgPmbnKwNUDw7NNqaavNEYDrZA4JNthzLG
ENm/BFj7DqyZ44H0OJ7U2lIJH4aYB6+4biGpwTiK9RPF6pIFpddwqYTjjE9Y4ioMlOm8fwiSCDj1
hRN1skKe5mC70jFq2tOaDSu/rWOxy79j5+9uj4bg0b8lyrj0EOHdANcmhI8tTGtCwDP9X4JCypZ6
J0jTPnPMzKyO22y87bFd19OCaLy5xCZwlw90DphlZTHCcodUmZJz+wRfPwm/wCj3YGeUkzQF3Hh6
nmzYzSWzWB8T72TxyEWes9KNm27B7SEOvk8l4kaL7G3UHW4K6GeBGYZytcUmj3Yoensaxi2JTzNN
dXIeZptCGR7ORX+QGRhwZSLuvescEDFVfty2kCE6oGD8D839zm4SNMa49OkINzmmdpeU4bbB/EkH
HKvFmDj3pO+2GwC2BfpQKciMXKfYSORSwGl2PGx2JkmlDIyrFFJI166oEQU4YjU+dFEIffW0DD8m
hDLdD0jf8hqxYSEr02gTTyB7w3YZtpT9O19B8q7mfU2DIwFp8amYMkbKeA6gFNr3eP0IfbTupYAQ
EOkbITPnNo5hED0tucWyqkNwTN0NGXlywupP7PCNr7YkiJYSo09rL5MsMldDybKB0tGpuGtgbwF3
oixfBShmbYyfD41g32MKN5VKFjubTi714orE0LGviZXzwxpEIX9sIzq5xu8tf9pR93DhwJb9mcY9
RQfp4yGjOKuw+KvWSQlsJHL822rsN/QFeZ+DSLZzK4FQLfDVg9cPgiXKKdQ6/CUHPZqSr8UiS3SG
VJVFm0tyQAreXhwpvC7S0uhJ0jpfZ1TmRSo4S6to04Bjw82tb3JcjTp23ejNNzrFOCkJS0T/lwem
B1cE4Qfm2GrIwOyNGQ6+tGfe+KCEnMCoTzqJNcwPHsnXMSzb2nRplM6MaFTEiuA72pfwSy4hxjHY
2Ct3Ds1isG3mGqRL1/Vd3oQImQ9Kx1M1Yu1D4/Vh0ml/Ctu0my47MtdoGcHkbHuOQhOGaLdTJ2sW
tpNvMgxwy4NbrbNHa1W8oo/NtxGPer8iiJWNSMCNxgJIbDZav5ZZtBuYHoNOfEY+E/d1MU9p1Ozd
gpasxPS8sBuKcTTc4M7Ph+duBeLx5GZYATU9mZe5WgNqX+G714oTyHg5ZIKCy0q2nfTHpAOsdi1w
H4+J8CmejQQNbwNnUDs8z5kjBKblil50H/i/uQST0ap7SzqJbroN6bh8CKQy6TJXIVoUKPHyDFxc
M2YlJR34poCzxTfemvU7he4iLGPlZXaVfpVbM4dj9i+jG9MNyYwaL2SY83/7nmheMxTP67zAqa1m
2UCSckRvO1ZROouutqoYXw3KxEui1RrVGtAZzumxm9obEgjIUuptgKkLvHxjXsPIJH6BTTUMwdEZ
z4h/wul21jzGSSun3rcXnMMLDAn5hAZ2XdjdQCx3+BA05co+FggIexzk3S9qWYJ9KFFS1VzxQE2I
s+hG/YvKcXhGLace2+1pfLfDILoj3gT+2soUv3TLIMOsLEi7kLPtgVsQD9zB5WtniAhsstXhz2s4
H59ACTR5iZ2yQTLMUExTvegA0xfs1YpKq1RAB23b8Jl3fdqjrYoQN7dSPT8wu4fjB/A4/btt1Qy2
xB7J5YJ3Mj9CF5uSr4wLxk9DMvZ9iTSQ9n3f+12V1KZe1wUTS1iiwet+rZlaD4EqJlnGO4jtb+D0
jf6qExl0FXDfdb0Iu8nvnRQeHxiCQfBaCacGZj6oAmM/F9tB5csuLlmX+/Ow4G69zC3l12hHZWzc
Evvogleznc4AN+axTBRSQq5m80ofaYJ9wWFQE8IbggKQDxqHdSfNmiOk/lPHZpg+IxNmUwk3tal/
N2OQFVXg56Qvh35SsCaZSNGC2KTW3ywQ4HRg6Om7pBrNJvPKFujvgFjHaHBhJRH7w94LQy98IcMA
0TcPl094Y4JdwvKu/YxRW/MyE2z/mfQr/woHbz6oT9Q7REPTzY3S/8ZiqxdnitJhy27Hk1zHY7qP
x3bm08+cry0wzw4Xb4K1z/o72HJiSrKAxW0yRd8Vz4r9xFZdfNN29fqYsnZPXoqlT9JGuTj5rwUN
L6uLfkrpGWUcJTXt0KkufhDRNc3n+cozNFUlDgoKIquS4cs+Yj4/we0mIjdullWfDPLLUWTydp4e
hfbbcDKJ7KOfcEuWy48hQr97lXtnj/1oewmmwB5ccCftf4lXuzwmwWymHyMaU3JNtmT7x8HvXOpF
QApcJvRuOzbQWc/VNvfIsFtTkF0eeSeWvIngehg9tTENhjNSjemfMLTFGxb2fj0Du+ji0vRiCh83
REGdTTfQFlLuhO7HXZMWrdiaiuNIJsNO3Rx2P4J9NPYhm+LVnDCntwcOBGa9TqZPz9kezWnFTOzD
hxFXB3nhd8O842Sj6Yy1a9af2UTIG2FKoLkg6wDSPNa4H1HoEYW2zgBqy2AFcIilLywxmliTeMBf
T0dRQpeNoWJGGOnnZlrVQ0+PZ7SXYRs3Ko7kS2wUmSqcmcGDWtTS1yYniEFIFP5wCTOP5W88Bi26
tnbtElCeRbehtV2Tr9TaYTzHi4Q1UZst5BLztc8ryEUs+WH1Rg9LnNP2mPoxFuWyQOHU7AhJNOU+
4mGqUUFR3ND/2f+ihHdTPas9CEvYXXR/535xrNmyzF46QxeMxCJiBFgx4lbtVcztfDcBWIEMka5L
caDM/TQfQoeUuCOGvJXiiweem7mMJmQIIVCHzrc4DQZ7QhIKgLMQtu0oJlBgLfdcZPEAAVb64Pox
D8sQ2HT03M9a+QMwrjg97FivfxBbxK5SPdw3DyFAAnaJ+2n1Nc0YbEjauOv/Ti2s7Ut4AwbREa91
HB139CjjySYwdD0nzLvuoXf2nkFD+zYpxQrnY8yAAacVxT1SJ0V4ftwcgXoSVSeCegJGSemBtRtX
FYj6kX+ER+a+NlMxx9v7GqBPbDw+ToOeFbp1Bh4FuMsQW3HAbRh08I4WLIV5WQjYRONPq7IL8vyV
Re2UQ6HERl6yeQPIQjmD0j4YpjaoYtjZP3UBoujLAVLt5SnhLj8NoeiXGjBV9ANFXHxmruBJGdtk
+uZBMl7oFsOVKhi7cDhLgz6xjIbUZHU/+OSlX9fhFz7tPRViiAp97AFPfC1GkrcRb99+FFBHiQau
OOnHVLhOlYSY5XFNcDj9M2uY/IRbNVgqINv3t43t1GMiyQD7ADFzv6DlSRD2uduYV6aPw+4aLLhY
Jd9nc5YzAVerhdboeeuHMDjxBcrFawr0f6vh1pw9TBCYDPU8dYU8gMNGXugYLAUoxnG/lFkWtAuG
vv/fW2+K4A9AOSlfPY2kfsoTJFM2akuYaZJEU1FvS6RfUxSJv35Hp1rBP2xMz0To/We4wLK8kSC3
Fw3FcROh+tP9aiFDxJOP9+Q4QN8Z/JynYfv2cW7mehWcqEOUGAE9pEj806qkFucdosa1xPlJ3sco
9aym48bbE3FJ++zj2eJ1CgP0yCYIVT3vHBZKMPqEEIdrDuEAWS2z5eZXRXBbGW7b1vr8SeYrYEM8
PmtcCgUyS+1oHp3MDquaMpYEgKSdwnCpkwG6FHRj2wRq2jC73zu4thJSe2GGssvnDojhuPIXuMy3
A8y30ECfYCQMHGdI9fC8yp2AzEDE8rakAzhlICCuSwWpEjaaHV/oH8w29pwHmB9LYAnyOHYxsIdi
FfP2vRax0odZh0Q+TClbgt8eKYD/iqVboXIWPLm2i5B/KHDgoemdSX5uW9udfdwy0aBlgJouNRwR
sRTo4T8yADdr+LbAw3pR2qgKHRn27yXu/rC9LHNs/WGFRmmvPSrFOUEzLRpYWiRvBawssKHjgX4v
yGRfbIajRzjgRJViS/Q2O74nl9FK8WydacOXDE3BdghCg22m85QuR6w49ZOI8dyUKK3TU+AxPDaJ
WqYz7UBOqaxHD/mY2tEfDbk79QCPFGMT8379iEF71mc4rIqbFLqdypyl636MAi1O1M5xdxnv1BEM
Oek4A+wSM1onnBFLaVsz/nHAzh0Q5mWMwY8iaOdNe9eGjplf29rF1H5QhK2KckDi/Y8gg3Cx9JaG
jwoBkmsD+0L7G72p6KtwxehW5+jxRQVDI/spizb9ARPDfjyyIU9+LjQBWLdnWe+R4eAKIMAzTPO2
vbvf6tinzV05/XXfcvBK+qlPqiXY/POUjBjhYGAB91wftsC3tWfqRwRmZIveKN/wIsgxP1CTtOa2
Z6pgIE/4tfH9lunbRgN0TIyq4RFtjUPecdfFe23zzERlsc/sbWaQ/78PahhxmbwI9WuIAewLHq/U
V5IgOPkmXbddE7jBpHgbFD4bSp5MSDkg9+KfmLFVOzq3yBtEYZkH+I94jCfSZXjggDPLso/7ezPN
jJqPbNK6QSsH0+iYgNt5iGHA/bqCVTY9pKxrTxonyuvsp/g6x/dAsphu0LKC2dP65wDKfhi1IKip
tMAz4ToUBjJ+ZHAv+AY4mMoz5vj00as5YyfjFdSUEHiRX+muhu8WFQsANmRsVxeJbi7RcOl3QToR
YGUTmMfMzAFefQRswCzYqYRUyUg7XUOiGvZlaEa8n3hVC9PkAb4LgFebXx1ledJE8Ax/6ifkHj/B
dRz4hCs2ocBM0DQsgTglQRlz6t/kkqKzUM6B6NwGBOsXHZgWHvWJjyoWSclKoB54eTBpAQNFz+lg
TEUQq4L2ATuMc9o7GQJD9XF/Aj69v+KMDqJ6cOCpNhn3e3fNorvy1qJvUzcglK6/7nOB8QfewbE8
jxHjpE772D21vR9/9SpfD6BSIACVUIQb3hLd47LBma4LqkGuwj/akYwfe4oO7F2M2fpb7F2avghC
NGICoXuJrhRZrhdnk25vDBJf8Ea1pEuApU7ZHzEULCqxI5v5IwcL/HHVGisUvRTbZ8y6vAcCCSs9
JLj7vFxGrR5kBri2Hkdub3Pb79vrsq8dbeBPs4ASQJjE0gaxMhdmBy5+Fq6It/ttzWC7b8z8RXI1
8vOOSThoCIz435S1O55YxPQU32QBGMcsAJp3YwT9gN4UH7obWYr1V9batt5mu811ZkkrTwpqcfsg
6DA9Ozyg7kKkbH9SJNclb9M85qri2Djbr0z2ywVZxKC8+JCMAeS8sQU+ty8F0iJR81f0S/gqqCgC
jvpwNg2KUwuYODjBBIgEj6ID5+DxDiX+znqS2SNbMrQlu9Sxr90ULqY2e7q7Jgh68otsqw7KKCgm
XbZ2V91BGSzPap+Q5R2QThGc1sEt39GETcZNknH5k61h/7SKnUCcB3prXK2xg3ZziKyRVd4V6hl7
9x40IcaLs4NtWPw2pB32SLCXdlsNb4u8+LBYoA0nIMp2v9Iu069ixMLsWyfb1lcyWmcU+mx0tcAU
4DD/YQAvd2+z9CEu8D6d2I7I7mvnZSoBO0I7eHYw2RZvmnPYdKCJURy7HQ84VWPAK6qB76TDVcwd
wOxsuJnUJNNzYdb5H9K/EwntUxihmo4sWE4r1oLyhPxRfCGc+xqXBsSx9AS+Se6qGQLykwvaZK4L
WFvdt0dt+4BtT4p5oJuKR9jnIAx+7IoergeFUv9IgomjJrDQ4E3mt8zfBSjzM+Q39kn1YrGVhN1h
ixNUIrwiw3YK6DeK6lYzOsenO9cLNv4y37of2LDCrAw78va/EBM7RPpjHmCZu2aLr2gWLbcO4ZtL
yaPO/8a2F9tBRIGmbQnzUXQqYJKiZ73bTz7MGaziT1oO/UdGC1SOsffsPz3O7dhg5sYPmyRDqie8
tGOo7Teg54d+pO0fn43L36RTaLbNEHXo06f0OYHXo7qprgW0riUJGrSTAT+oTk3rc7obeYrQ33mg
jyKdS84xMR2AvafyiO+Sx4C+RvdKdrClXxTmb3XcrQneQcF0Uel2VUTHLkavdh5g867LIeT2B8XW
pYe63UPujjndmUp5j5EFaNIaIq0sQh30WkfukzirsEcsJovhlAqoACyiwS1E8TZ82bjNf2+KRz10
+vfnY4LwQ9QW5GqsvL2JBliRx8VnuHgeYZOhxX9T1ML+eQ7mlVR8DLPjTnXf1fiV/StTgYpeIZib
9tLEWuhDsSii4SGUOyA8G8EaYZhsmh2wLkt6wPwhFBEGvCxfpnMrpwvWT/BERCaYXQ5UdklYD2xm
7rFNYvrkiQP1BsUp/DfpXFwFCN/bUYQ9UuCGzGZNj5JyhyJHBfcd5LY1vIDOqpKLie/GVwQQltxW
eh1SKoMzkdHcN8j3meQjRk+2gQsFK62ajNlQY5tn5aUYKDbPMUZTrKlpvM8NMgYKAMgsADC3j+vv
Ba4MWPjSaZUNn2KFSWWL5VhOu7RfMHDQOPcsEccg2JhHeR2T7lR0rNeXpJ0IrkN0f2CFtKzOGFqv
cwqqbVeRHPbQeG5bGBUBR4HRALzEpqQExT6bkcDEC1sOMy/iS4EDCsQR4vHSBxPUPo1Qm7ypocM+
ElQSTksMJvIL/TPMpDCoi6yMcrRk9eTm+WXqkF770JscU1CgU8QywHKbHCC8GZfaT7npr2mq5NgU
rKUAUCAFhWlfMLhrgFjH66wNxFDLGmOFl1gOkb5maptPOKbCn3M8hn/T2MEnnd85qUBy4Nx6yUQ0
4HkLWjtUOQYa2WhG9KHdh2n6spNAE78PaXjTKxvBgbcTJLVJvETAVwOnl5JCmu3KPFHBGe4g2Cwk
JhVJCZYmfx26REQHWGhhl4X2ZnvAFtvwo44SrO18xPDTTIN2c7Zg7AZV5pJVlh5mzws2nG5/YVhG
6UqMbMN/aHes4Yl328WNed8d0DObDBg+MutKzFnmXLghzSus2QZV+tH7l30Asb9mkALRk+AQYJw7
y9J3hf3kxfjVzdWMNT1Dy7QZcXByCoJSYJjIMFZH8ucIXOV98s6nVWDu7ISdZmKt207nmKexsleX
AAvqV4W2KfmJaVDLHwmxKv8L3J2DIZB3WN6MAIRsLQyPgPGAfIiul5n5e9gWLY/wE4FcDUKW9tyO
PRzjtBuS7kwiiyASMDdRq7E1b92/LPD4wR1D0CtIGgL9OtGelOD6hBiNVFEcOsrTHPV0dPFJCDm8
9kx1v9iGPXLF9czAVYiK3VfdMvV/sdOIsGDw2MV1KOeW6oPzco1rYAXgQKAfX5FTk/sMpp7FWjxM
bkHAXc6VAyFqTEEh2mcpvzEpoBXwNBf/zdib7aXtgEI10Rjt/sENA2kcEtt36FxiVaegu8szZo1N
N4JBU1AjUzC7xMmdeLBz1PIKzAuHEy7lFptymU5hJebEL0+zg/8DsDHkxZWzRGlTApyD077NqNd0
yaYfIO+o5DmMcZ9+ZdILf9pQy2mpw51nrz2Vcd7AswYrbCswNN+w90Ctw2YZIFysk7go5QB/tZIB
5sLbmokJMAscdYC8CfKOzRGO/nHt2fKeGZT9D8jJBUbQ+5mP8524aitW/QaSfzs01sDerMZllh/K
bPn22E1h3J+BsmDrP/7/q/iQigQ3GL3OM4LYQTaw0vcfTjquymG00NkVkvXqisysntTT5uXZWrQ8
d3L1QKtYtRGO2iXIPxNAGXiywAsZK4vkjukQjQmOqhz/87cyaWqAqtPwLZtt9yd0oJmW4JuE37PO
M/7QLgqhcVjeZeshclK+mcWNf6kUi29g4NSbq9zGrUBIGVWqQVwZTHn9Bl/gSxRp9m8MNOUVnKPn
tYSAMXzBDATG+Qq8m+HaY8jaYwriVZ9GK85vjZJeTcgqMQ2c4Nh/G5hQb8iPDICK66JFgkKiAEMu
SRLE9VJMzPySuZ5fET5fgJ/kNRMHJE7H4BXwLqvHGU70MApRyoV1GC3gD3hVrEjCSzzvrlrksS37
Af5aNWEa4L0CNHn1IAKAVORs+g80W5j8wmld/UQo2wL/kYW61zGTUVTi7CHYXA/wUrx6iZJY537N
kDgKeLh9VIsGxK+VDfJGJllgfm37FCbV3i9b+Ij1e6SaZJK+a+KgFU9UT7EFUiVwirV68/tzZoIs
q5fFGdgJ2gAtwzIsyWOGIDHXwNVq5bW3fRE2KG8yLDlNESejsK5pZioXX68cjLY7PuuuE9VRdtjd
HiUwaVPSNVPQZxn2fE68BzvYgIAINlzzwYDw99x2eYGCvckMRl+9fW1JAq4XKcBS3YHTQF3Sqswc
imLJn9CGzF9YeJHlRvXQn9YwtuY0K/xq+F+I4RYl8z41TEn5FExD/i/zAl0CFq4UDnGwN3xa0Pp+
YVkwpyWUMSDYwAY8VpWSNqdlykGAOLcJEKaAwdD670C4d2UPdgi2o0baoUaXCeqL9liByFEnXaPU
tIewi926X2nIeoqFR4iRqQTvBj1oKMH1bhBYi/MaYTgrOlGBZU0zpSMD+Qvr/BcFmVFarYboP61D
GXvoYfAf120kor2W90kSo2y/obFuWfe0aTsub90Aet81QJze251D6kuaOH/KgCrrL4yz+hur2pHc
VtHasQZrpk2bAJ3r1c/Yo1aRCfwVrlU2KcGHKNKSA9/frvB8Wl55miISDE8ySpBbU5Q/ROvK2+wz
RI6Cf+FEuRs3/srGLR0uOM/Sb9Nu3c3BI+et0CqD17hLQW8HXWL4CWOqva2SEIgrmEwh/QGMP1kf
eYaDp5QLL7Jy27L9j+8SQPIw4WH+JGI+PLqw78CSwi4fwMaiQYegStALmnTCax5hA1K7jI1vZkfE
9YGP8RI+9XxH5cEsufyZnO2fxqWFGyG2yhyDWCuGQ7TKHj4zIZDYDzfBQx+eU0hnBgG+dbfZeLP8
l87ePm0x2ekRzX0bNWu77pC3wQPil5cDYpQj+PwDVQKrKPovJ6AJNsNO5uM9FgPKtJFwtH6mKHiF
UmT0Q0+YXbE9gKNdtWcdeZJBuv3GsWtcNeABtE28RvMH6/0A/pEuAKlMRWjZRQ6bxsZTjcUtkluW
VK6lWC3vIhbxiRXr9BOzNywPQV1jTygCKq85KL3f0uX9F9kZwPg7OPaRjIq/9e1M8ooBM8J3hj3P
3eZroIeWDrxrch+ynyLkc3TKVlCOwB4SLSthwYOCyqxWL1h9FGVrEAAM4qgmAJ9QHe/tA+WfYuuE
bgZayLe2a1EUwBhIf4ALCyJXhO/3POq0SFEqWD9CFagS/biNAfsCwIrw3LDrZviJFhJlNmODvpDE
W1fZuTPbAd549i9QPYg3YdjvRbX1WHA3iGMzGYxosmK5zyJ5+DJsYo5BV7MRh216MN58MZDPDYKK
+LLTyFwwtMU403Cq7Mc48cQ/DwC/fvfU2aCSW46pAmMmyw7dtufvPs3y/mY7HzNMsGL6Sl2Qb43N
cElQYzuPqaTTc9jkLl8B/HDRb6d+K2YoaBlhZ2DR/XSYoqx/yAiIxtiJCxypwjmg/N6L+HdgkyI4
MiEYvk6h4sceIHOAp9QssvacEvwdF8efThORHUHjN6cYQ8B93F/UD2qCmDc6TfFkUpCwvtZhBCxq
GJnAFBf8pVtyxiq1bel/Y5aDcTQiYe9nNE7RazcEewCWXAb/HlMgIrZSOVqPQwBvla/8fxydx3Lc
OhaGn4hVzAS3nYOyrGBvWNaVxQwwAGB4+vl6thMsqZsEzvmj1c1/ZenZd5Ix4ngbKz5e5jRnBcGq
UvrRomT9sUhNzNGPe67JUZrgrkEz+Fmi4usPEzROgrrjRjtDyhlcjD3GOfTcTG2lDLtlizgrZyyW
XXOlPmuS22H0q7cwC7xlO+lkdo5re6P86fqxzy3aKLgTarbeUfCECjWCxwfll3EEZcwe8VRGOqeX
tUynv9atOG0IaRJ3mYvC8jAtk6CuK83z31ltXAS0TuQRKBU07bJxKph3hkeSo7q8xN4PRtp+tggZ
kWZpr6FfKFRky4wjzd4nANKRU94byRddq/w547FGS146ABXjIAWSljCWK7FdgX8qjOfKU+9F82MM
pVFtNWKfZENqylxtyJQZhtMsuew3ebRAurghwOtTUmfOC3IpRBn5qKs3a+Ho5MaytV5IR6gl+qqp
RO+sXebdglER4sjpwiPx1eGy00OS9vyDOXI69A9q3Sj0w3pTDFl3APwfIAzTpQjZJWxu/6TETP1X
hVnyDz1Qcg2GCCDZm5jr0emUcboTqSn0Pg9m3z/6jLRfZiF27YIIzpwNwTj6gVKt+r+pdwr3ATFG
ZCm2nxvzWHideIbvVHLb2cF/qqa+7i5Wee0fid4byVXoUv/WOpN5oIcwnja1Cco7RCa6p8i9dd5h
CAskx+jSt34Xc1P4U9s8q85JviZV6vQ/xIaBPlQIzkP4zKm6Rx8P+NiZMP1WVgArBSjL9gP+UYo/
/FqVW2F16JzqxVYr+tVllZdIZ/N8bEevbXcD6sLwDjIkezIC/v8wD7IDhg/yzD3MYwW57/R9faDJ
pgQOYmt9ddG/NgcWi/gwLIU7H25NJBhC1k5YFGsGYrGGdCN9VyAFebG9mX/no7KPJhZ5dzCZ6SEI
4qHP8A66sOl1FIYgAdYJBsy1fnTNJ6R/G3dMFUn/DafPOzHq9fBFpjv33NL2lbNbkbXV94FYZP8S
teU0b9yOYYFqJlt7G1PPZhf3LLkbim9KbxNrGG1Sv9FdHLrMS2Biuqh5yMWtpBNRnHugK8XH9mD0
cs2l5ahvCos0bFBt/l1iiY4ZuoFnrjwXwV5OkrMQArbz0R33XOEkvzcLidtR/zX5AotRpqYh3MaY
1gF9BD0T3Bp93b952gfWYVGFXZxU26GQc3rdHmmnU/Upo7n6JadIt74bwtJIZupquqJx6d4XJ+qv
S5MHHoBVybHm9pggoaSWafZ2YTAJb09bTRLeCzO58qg9M8kTqfDuspOaSRikCSB441GCxIWNXe7U
R8i4cRMHNcIs5dVfLEUhXqLBm8a9V6J9QYVfEJKH0rK4Ro0DJ1QkRcWTIIL5vpVEte0Rosm9W8ZK
se6Kjl+lmYffIY7FQ9/ZVp1Tv4NV5omAD5/4NsbnscsRYg5N2N2nHbfFJneWIt4gHB2yR2E9Ykja
bAnTpyKl5GZfG0oJ7hPLLrSluiMNzrrJW8m4ETd2V8wx22iNeOkOulmpIxuseY5MiD4tD3FXE1sk
/OHMsTVqVjWl/okEYAu9vdYc5Gsq5DZCzZQdIoqM0J00rvLOBnTiwOjBSWIp/fo1lE39nSTwZHvK
0Xh5k340nw4we8BpyMK3QYWZLweF1Izyua4a0Wp5tnnzy2IqDm0duB5Rilyue6foIojp3k7cNDKn
5T2uOvG+opxgIE/jAvSjmpH2T+gG2CcUwtwSeS6QWWbg/wvh1rvFZm20naLFPpL00M17rOjlsF1X
s0AQWC2bewl5hNcx9Su1q1faXTcrn/vMe10v8w7yFS0GqQ3O0XKq2cNITU5xKKi54GfMU/YQzrYD
nXa6Itv07mQ/qkgOz5MaNGsjfaWEJyK9j6AsQwtS2dblvA1q067niacZMLddss+IH/kUBIl+bUdS
ZfaSDwLGMLEIjUnuGbpLAFJyD5JliA0NbykLPlfH4zBRFXgQRZcQ37+U87RF6nVLt51dt9rdHPzQ
ppyaXwmmgWAfd3qq6Qz3K9ZxM9OWIxTdsZsyVIhn05BDAZFhn7FiW0RRPRocQ85MW706tkyGs8ki
9076RgCteTgXR3SPYAeRCuKrm+C5wtswVS8UsI8wbIkk6a2mp5x9P4+/6sxV8QEAmv8uq7lUt4AT
+lUzd2SbQKflI4BCJPblHAX1YxJ15nWSgTt/VEGR+2dNy2T6JW08nxsCfB3I+qxwvxeYsuFBDqRh
7VC/h91We3Wjj5k/10cfsX71zxP9FP+4nTsruiZqMlArf/So/xa9+xQMAqCuW8fodR2Ctn2PWZMH
4NhyuD3q6+2R6RayggtnEEd+y2A54YQwlyZo8/gUB42PyDZZ270HIjbvseW2DdwTEYznHIfTzN8z
wLZngHafeS45WxyU9T8yD91vYgURHxGwEz9m2JeA2pdbQHIF1JQezQSsvTWEz2ho2sYgI3er8AP0
zBv2XdKpGRrWRt+p7rCTIJtEPe0hiP6tu879kw1DGt8PjV3Nx8RF98k1sqa7MJ6RD6HmyDtInTb+
whkDTDtM0VA+WDbWfF95ZAJuae52BF9LPZ3CDroIRVRRxzvZ9+Aecuzc16GA4zzyy6CEZGHpPhok
weMONNcf9z5dTNWeRaD5N+JOrH6cOJPftUTBcazGJNA7Re/vS1TCtlWU2GPLAzaJNFRzsby7PNb0
/hLCy9aTrutjhcx3ufB29917OSeIuDaTVfYPMEmvjyEE+cyCGmpaB+Nk0W+Nyf2KsOUoMkylMdr6
cE3bv1kbenfBMAERUcmAQa0VAmAvn0CTvcX1lisSxIag+LUxLzqRGD24O6eLDK00m8VpkUjCGPKu
DiQ5VpvANJw9g9HxUxE3M1J2Jxf3Y6C0uD0wGqbHjdeq3ubBkBafbbXk1YYRkqJm2BuPYKGSb4MQ
qPxaIikcztomPVp26m1o1xOSOZSqrIExuWsXIgVDHCobYbxhYWIJmC34JfynGXZJH23pzr94uQZ7
qipduceci+8EU4aQSvfavyfJ1Fu+LPRBtudDRigaEkuN1smY7i6tiTTZeQn70HnGWRii+JE638xq
9lGLVd66/tUhfYOPPgVX2dHC0oV33dyKQ1PhCz/4pKF+T9jT74GaEGPPIED7qLoxPXy8LqRxMv3/
KK5sAdaszI92xfpWD0hZN95gyteQoKtp5zbj8Ogs4aKOMm6A/6QztQTuRjkYXbDyolPGjV5gR6W8
mrc1QX3ySyZjDwbp9dkPIEuNucTvbX3oRxwj27rkIWPCqfPPonEh0ZhZp3TbyhW8pUrAnbe5QrBy
mRZwIkMuD8oGErqhGTpwefbCqm1OFVxW8DQQ0/mIyUIGm0nHy7VhR+dKdnXBrT26hd6smKqZ1sIW
72QJmhg/zBaTB0Y7DgTR++4Lwoi52Xnczsm97QbZnxfKKrGWhTySe/ar+ZGZtKo3VQluzGKNERHs
lyhjNFxpYHbob10qezSQ8a7Wuf0lKkbmi1cXLErB5GTXjvvy7Aax+ejGDE4uiBHaHFixEaBpwUlx
yBzf/ZgGRrRNW/XmNcKQ94TzHfxE2qz57Wib/XKBkMHhFl2rbd8P+TfYHttUrR2DiIyZ4D83AF0F
umOSh3Jtlqd+XSwPfY055ihc6ca7mrvpGdglAt42uHWPQmTR2xJU0nlLqyBjHG4T8aFUt34q5kZU
FmvJ1GWjmZgOV5Kh7FgXaeHgteNDw4PakBGF+5G9bIrLu5zYBzgjfidACbpJL6AkkXsIjXDNWxO1
SX52Gw1ZMY1tgWWkmAMGWCY7SJFbdlvcJ+UrYGRWnqRbF7+xx7gzOJwc4A8jLEsHzggpH2XrRg8l
BQfoR0kp/NXW0vnkq5HLFplc+0b2DdHPKsiTf5ZG5B81uIz3JuiCaKdXMTTfRuoqup2g/qQgjTv3
bfCp4LugbV7lK/x7lHPyaAF2UxFR9T3wZsLUZXHP+FsVHoNa7fpbcsgsgqzFofjdirq+ZokN5hek
t8HFDAQ1khiHsuAkZef0J38EiGd6FSY8gCKUKMYnFENQqVUKIz2EX9oNGu4ZErPKU11M+onoIwye
FS70X2Ppuv8FY75cxtyrATUbuHMkguv8NKm6e0aulitgDRJlnsMi7N9KmpLeTdsMwdYwdzx6o+tk
p250nHs0npl+8yW+u13tNPZEfT0gttPa6oUpMej5+nLrb/Bzu1fRqwRZbsoTtPFBn0gIiGb3lLQm
UcegzJf+GC69nfd5ZZCHik5H1VNKLWn5O1DpkD4CDMz2fhgYLnfdHB9Tylpjbfw/4Vr5r9A67sjM
PS7RschcvzyNGBvUjezyf3RZZmCoXaWfgcfq4oSosXysl9UWT4APotiUazz9awgdzpF2ynZ2NuTz
leYQll6iwOlkuW7HLOGGlhJ32LYLyzA5LjNA04nQnqTbN0sQHltN3/mhyEXe//ZJjSy2vaasZ8tY
vGrwLaCAnVkEpm4UDqyIu2VSRX1uOtP/4+jOf62Bduzeayqoqi4Y8clUtDH/OEzhV2Tzy3RVCVsv
veRTUuyNtwb7ye+iete3ohKHldhH3BQziH1T87lSl8INHEVLa6F5Ww+jq5d5wRljevmBhkTUmCwF
XCEDUNb/chZHfuHZgP6h1mgmB2AxXYBRhKTATamUujZ573mHRFNneJxGbNrvBHJPGioMDBvuXpUx
Q3wUMig3C/KgNkx51NGD/peDns+s7LJGX45fGXicPplNgccASW7v+fwqwyzKg5PZLkJ5bdMcrMzF
p8U4aj4hFps/AZeAxwPGQo0IucoPUU8g7k0hkPyChigeZkw5xUY2faiOIuoQ39p4DaC+RRfeeUzm
P75MFu+wCviFTU8yzH8j631xhpyr//llhCoxt9Z+cYh0Mxp7xtADNjn1t/TKROBz4dDZ4HHzh82y
YojdNeyFOHkimUEsh2nyB5tsSw5I2QoPJqlVX0mCXXoAb022FQPfNcu1oBRtCIf/GAXQkKkpjFJC
LaSS5wClxIusO+A6Qc9NBE5Zqx9rXPE7NFgeiEKC1PXzmfc+dUJuxm4cO3EcFhdJax7L+Qtau+pP
iOfiB6zn5fK4aqQnJ5Z5CEZy5VeDi1K73/jOAMfwKeSX1sVLghDSa5rtXATkHGNgxZSZ6FhcPdC3
5tCsJICdCRxA4xd6wv/XrV7yYYbOPMDTApFLIe2b5j1uecvj9ooZBrGbNLikqjaAs3CXunycxiB0
D8uYhxwl+YDSvkDcfXEibpwdVWHDox1t9yVKL/xZur6+rgt+AOiyUMHoYXr8ac3Ns8BeClsqwtE5
lIl2X9bagjL6gVzbnTVEfKNXzBHf8Auy2yKZWJ94q4f/UDyS8D9KmKhT7XXxiQGA3ASpHNxIzijR
IRITWe2KPvCj3ylrlNlVeST9bSjTYjkFevXteWpqeZGRWxbb3JFJeIL7JgIwJ26QtAjlruNn5Cy+
d0ZODu9OsEGLeAnB3IgUhAd/MyVyvmPLK9OLx4o03lskyM8FAqgMc1fbmmMmmG33wiWWb1NVdrkP
phsE41VTmuymMQz5Ryheqv+UhJVkR4BxHnNRe87wQghRqLZhVqXXwnFugFsWV48RZYr/XEQkLv/3
Mrm6hcj/sAmkK2mnWROfyWWTzbVrQLNfvLJ3yrNch3LdZSj6EbhK6QERYXNJqqqrn4Z6qrwNMI36
06YptFMoJSzi5FE/uNe5ZzHf4zZ/wASKXZG1MsSsHU/zHR5LuPeEwcPfdH5rkKSahFzKsW7Deed7
cx1xaVJVuu1GY+/8bCy/faFD9TspZu/vDC8kq53b9pnc4z0qHgTwVnOc1JKi6kv6Ot1qDupHxBiB
/x/vU5td20L5D5yTBYeziiZ9pzgQMDQ2/H3eXQO0FlzqOC+rcwQn+DgV2v5NUCN9u+ySL5p8xXA/
r9X4KcYyt/si1HJ6kQi+dwW2W1z7PZWLUpgkvVh/yU+uaidYz3wo9qVPTPAuQVGdH4IsFO0ZzFX2
lGynnL78/sPMuDXVb4aCUf3Y1GV1TXh2FnirHqwhszRbHA0gMAlRTd1sPRT1ePKEwOo93YSPKNHT
Nynw8W7iKen/5LYIbxx0VeqNiqnA26awyOUmjOr8r5JQMqgnwD6pzICu2HGpzK+qinm/ygo75sbh
XBvOWZXZz4h59Sn3GsX0EPrTd+QN06+5ol+DIdMEhxSL1p9qKMd2h3jMOblyrP+KQbOQ14HUG9gs
f97dpMvBroDEtocsLAu1o7rZ/UTxpP46UTVeeSJ6bsSiSl7arnSzq0+3wZUUkzk458L2kCuQtu2F
VCDzQhByt+4w7mFI6YgSya5sT0hukhbCf0MsZTpuBj82AXuQin5DyqXFyeOx5wqsk/YdGGm0dzny
vOYQ0zJqCXp05Q+DexRsVZb6LreUL+0Ot4MIT50mCHzHPI4cHcl+7m+r6qZWU2XltXfkzdnpUKc6
gMGVjXpuYSGBhrxKIOufs2i9lxUjNPOMiYOz7P1UMbX4dXZYIoCK/ZR4/qEAuWYvhoNAHJe1/bbG
7ktlZ60XXJ6L75yniQFlP2noqY0LPoKigE4KgibspNi2CEYartreBOG+z21DiPSYIKeiweiMPrN6
pFEWLiuo5oHkmclSk9a24Xogknvlrm0oh9oQMjf8maax+ZWNcmkvzSKXx7HOzANzMGRlEPoLsskx
7O8ydKNYrJ1sZAgPHPPo4/T38VVF9jpKla7vuP/Xh8TVXcHq76OcZpgdANxWgZGcV+JlTsg9Ojjx
Sggwn4pISHfhFLpUgtv+GOm2mQ4OVCOTLklW475v+hL+I57bb9bkUJ6yjiwT4rZ6+Tk0WXJdPU76
DTNt+94HVXtviVpWu7zJ9IEFTOBhA985M+MiXqqVIj6fjjJxiJjAY3ZbFcNYJ0m/fncqRDDRrVG/
02WWPRBjovM7UMKoqLZD66b8Rb19d+o8unT4u/lAYc+Oc7OEdj+iHzQbBVIKJl8mfvvtT9QIXE2F
181unDKc1UdDsMp/bR8gHHO0N/vY2b3mcbJhNG+kClRyYJpj7qnID6g3BBH2MGX1giQRbt7L963N
3Kvy4ptLCI9fhZbeCVAgdE4rNnWIsmRbuX4IQKuJFdwM3bxEu+SGwIDJhBnWOSzq66ZHhKQfnAWZ
yGNXJ/FXp7sAeT6zwbBfwzl1P7jcOnGZ15rYEjKIsSgUsxpwhs2xgxQiqtZLXEPFyI0zWe0cup5h
cKfdnsNbIufcutj6822KchHnMNfidi6FfQAqT7Gm9ox0h6HGonoLLJ+DK7QTreLgAj1qw7IavrPY
6PwN0WgxkvuiUZxo1ZMpJCC28PXXZsB0i3eweKIms3tBQWSxwrIGii0xHel/4WREfU5UYb/beSnu
jbAxUT5dGz3Svxb5f2sSjxBGF4hUNh3Ehtnd5nX2gaLGczjYJZ4IC5huBrIlj59jlwIA7nOnAwP1
zTg+tzXGeX6YxDEm4rkc96Lsw5fs5oJl2HbDds/6SvmHHlFlYF4qlPuMrgJVnHVz9XCzHJ3nFpUH
qEoLuNEO9HQBh5f9yNYtk/LIxISlIYiX17gjB/XPkmP+sjYV7RO9qoWk9r4Y5L/JAfAn+coUb7pP
3QeJ0RSHJmT1eEKkm9wjatfQY72PwSEFWwMLylJe/xb94DMSAKabxp+b/lROTvV3SLCQbIIlWn4B
iIfPgxnmrxIq9PfsOJ58D9Leni31vjiy2IWBaTrZMg8kzY+X58s/FzYn2+jVjK81v98NH4EH3tUF
PkW2stL9HFWS+cGGPhbBm1rxx1vIs65NoUy1ipDvMzFB5BJ+vK0Iz4CbANPYezlNQQXyXX3AQ+Re
8jX2SnXk9BiKC4eKG20L5Mzx3kdRyP3pBusX6iK77uhhFuJS14CR2zAc5mvfcpPta7/OexKqfBW8
xk1fDBchM/OXGhrUoC3RKu83b2tJqEI5P3A2MnklJdf0YShaAOhhZG8ndwPFxR7dVdH+KZyO09e4
1ZCeq3HynouFxMWTx2uUb/Kltg+OSRezTQlhYN2IRnaAsR+M3bLhYyKFHZgwcdKKKlH9K/mP/C3q
h9q0jvQ+kBRTkemd4xDjL8kAwvw4v9PIv34nUBvQA2VB+HiokyLd5aSmlNuqruYnRW3Ah9Mu6/hL
BzwwPLQcAOhDu9a8scpX5iOJEaljhl31m0Ngzwegz83F3xfqKctr/hoIU3NHRkfvbvHqo9VJpY5e
06IljWAqq5X7gTUfZSQWBLFNK1c8pp4esILP6H4tDEKpxrswCQSaDS/XT0GWxMPBI63igyrK+C8f
dxCdwmx1Wd1HHKwHd6jn+ITYtrp4WZGpbTBGHvAZMAHpUBrd73atC6jknAVY3KfNzGJsleCfXeJ4
EddeLdOdyvN+vExllsClCQJjtsBJApAEDAIzLP8JYBFsvTrgCMAvZCmaKreYQQx+rtpdpx2zLCEe
xeLz8i02z8JdPRZIdc2QIwYAVGV47dphRTWgcuvtZ5xBR3QXfbx3MPUxHoD3uTusln67WWWIrTxQ
vvvcjxmebE5MtccFWzhbY1ArbMtxXX0cRaIaTtMUc9xUjcqr/1q2LE36judHG7tM3e9iWVN1QuUX
xhtX9/mvMrb5m8UOD4tJ8WNEmYAc/gJa8XmJoh5/j43rwhNhL0k2OIqGOwh6+AE9LKRx+cFciCMu
w/6/2hBVTayHWLKNKSUOkAzP6HIwyk7Pa8iHCf2bs+4VoJcfcRzQ/I2NzMt5l6V4z2K+i0uTWX9q
OOtclJIO2XMNMiUnugjMwt2lbBISCSTD/Xhkia9el5Ejf5sjadMk2oMs7xOc/dOhkWSwbERJLNwu
KNLs1bRu5T16qo3PiANMSZGgnx9IX66b00J3anlFg8clNyJsdS8pqbaUyHSBxq6Rkh6IRik+Qk4O
w51H1Jq3FYNVv8YpTH95eKrDw8Dbc/PAK+dourLPjzyjt5PfOAMnt+nqAySvQUw0+8nHGLeoDsfZ
Qc9kQ17M1PjhceoN8o2m9FtxtGo08W7CYXq4sbfYXnCj3gDLEGQUv6PbHWY9iRdnUGhAylDqZpci
3f+9EOSV7Bqkwy8I0yGfMgzIKNMpaRw2pvOjlnyUAknzPAxYfByIE6RbyOb/ChlzIK9BiO4tR4r5
jeVoJqbtJjAseq+vNpp0tm/LZfs2q5X8AURJfv848QMfvBVPxZ5ADSfnhzfjacFG5VyBbYN4O+NM
n5Dr1tE5w7Rqdo0sAFE5Q6Z0g6Pt/6dxL8qntvIBQ3sYq40H/5hdp8VI92Aan5wEMnOC8N+YhOJB
9HqYoOhJ1EFHV42dt8HRnLjbMkvNM9+gbSA4pPpK0zL67BD5JJckyCr3RGDykjJK+768C2azxrx3
kf8Hy1fyztVfe3uDCpQNuPTSL29wvFcCA9iIRzWBfbSofQfMjN9pP67+tiVixlzWjOTzI8B2+q+L
u644e4Gbpw9khMNdTYHp1n0fYFe4I4giKNkMfGbjVtnhYx2ysNgMjlCYmp3CQ9QiIub4Gl2GPXtx
q3mR0qadD4HCWLDrchD/fRyR9EH83howXuWZk7yS3oAhI85R5B5W4EaAvmgOzx6wcAc5ExLGFhGt
eDEiZ1cmg4zsg3kegQ58NxQcJogYn6t+rkI4agP2XSAdvgYCszuRsD6hcRUsEjl+vjP/JXUlewti
GkBOOMz8LwgksjmZ2yaSOI3v7xfwOG8bi3FUcF8RhuLa1mTQFXhnuNVdS/1UZG9J1IiJmQQTNOBy
Qwyw/AmxfKlLEjG0bauWIWBPDHRyC/Ur8G7ycqUAAWSSmDemML4lRU/juguXxKt+u308zgjZOkJS
8mJtn4KUJsjjzHjMYw5W0L4Q06nAL9cQfKHmbPh0GnToJySzI/GSbQLISBWJRJst/TjDf5y4fOmT
x0f92AzQFWdGlMY/s2HN9QUhD02kOYAc6aNRUwi8voIwBYzaUIJr23Onc2Ks6zVpjMQ/0q6NeMBO
q+UDoHT8O+mh6X45JMOI/QKWxw90kHoRdrF22KWCplqPMa5V8DNT5v1XihTy0mLoWu6QvrnrMZjw
Eh+tGAb7CMeaPRoV11+u1GP5gjAcLSPP4AJsifuY9aIP6DRxjY2SPwE0QHXBRVdWu7HNmS1qvkCF
6dNHHtaPSjuXws/c93qhtfNUm7n65SpN7IFVasJaUOd4h4QomysfjH1KR6XKPReRar+qkelnPzrl
2h9NVC73aMwJIF+8If4saiSH1I0bXtt8GAtksUk+P8qb4hJUSry4RFZhAfaD6tDDAEzQMJAKLzKP
EWTgLajNXZ0Gc3JwnVYeV5fVCN+u2xNTwbdx9bzO9lsy0tJ4b6vQioMlThUNf0RcP1aMysjzFIjh
N2GgHbRFwIV0kjNZ7PtpZOM5VQRF7Jcq1eoxjbT8jMq1/hDECLIcednya1mrSt35MxK7PQOO8Pe5
j6Z5l89rnu20WFBmFoQ08W7k6LdAmz3YIzZEOP9Z+EgLW5lvCyKF1utMqJA5qjSvwy2fX23x++Yz
D6sa5EvjVJPzhuSYst20orntLqEKM9ujSGaCxoTE9uRNk2xOLHf1cD86/fjkzkFn91ZPtkS5UBXR
3iMN87NGrVUekjHV5gjhUlzIsmMTmzsf5QfEScttuDqV3Zu07+6CQHUh2TLJ2hzHbPZ5iyOUvSwk
Tmv+6nRGkdVF5AJiS0/FcUXiWGxYNHwWzdVrAwIha60+Zi4mJCCeo9sNpiEJowZOP+O8CquWKIzE
dBtkrsH8xGTod1tyIgF3Ra2ii18h+j7bQdEP2PFdAB0gh+3uUIdO035F2XRfC5tHj5Ou0/p+mssZ
groe5yOS0vJ7cpzEpcOr4kvz/NU/g6gRAOXH8vaCj070Iwvbzw/wwclwGJt2TC+zgzsQQmHCGA7d
pvO9N5eKcKwxdN8dFRnQkTXWzADJAgBElk6FlTQuBQ6GqL351hx6ioSWLhmCKwwlaJyfe49jl+YT
2WVxEu07sr45EjTz18HrwJFIMSKsbw2c6RsFR/RTqwFPtmgrrMiBUss9Xrjim1Gka29WeL1LpxlN
4O0s37EEzTC1xZy/qKEC80XQAUroDm5QQbzJ4R8ZZuVXtUpIpYzJ75gADhR3OMjGdKdQpBlqOXRj
XstJsebpIsie695T3zh2SLLpccvP+9obaXwt2hW0wxMebQwJCGhKvgOtf3vBocFFhOXhvWh7JS5Z
rsz7Ktf1lWANMhmYy/9hoFIcPgm1xgQzjOkpGFF0EeCzLr/cuo9uAocFlWDM0/U8BkV1Kp04f2KB
gpSKKfazlyYa2ZhuSWRqS2QY0Qrh4DnVRmjrJWdatIdv00/YJv0Bqz3xtD1+JgEssZxcHArde9eQ
SXu4FYX9jepZm4vk3T3iYM70dday/gFlHF0EZ/SfRUg3NJGk+FJ+UouDCnQP9S/vb84IbkUb9HuC
6lS6GYKsPaZVmtMZ1YKQXOaqajyIwNUHy41wL6Ck6eoH8svy5oHgGo5iZWuiGOIAGHjXNyyPt3XW
ZhfhQjbuXX9N1N4dUiJsI4m3bhMSMYtmE8e7flC8aX/CIdXffaKyO8KAXJTOk0YjMnY97StKs+Mw
5cf1ul9F4T0TBY0cakib7hnFBLT3yNd8GokHg9RnW/zjoomvd0h7yXYmTZYE9jXrvHrv1EH8w5c1
eFtJDHdxDsvZB8bpiEbcZlFTR1euOpMfySgKiyPOSr4C/pf2JCrZcDNFQTLeZcikb3VOS8YjOErx
UTCjDKfcJcnak9L5F7lZvZ5WaUr/MFdmVTeHTfuMChZ8ls+o/SeHEIwyqvX607ZE790T6TIEh8K6
+j+y7It/bDbzQ4nc8TmcFFZA2Xjdey284I1DL30oTas/U7yTZp87qcA234a/tD/5HzmD5Hu0rtNE
S3pOmm0j1ooyc6KwzzVKJ1RypRtynbvAibuaZQOnuxA4AXRnSGnOwix6bJDeOxyhlfmPzRlGs5lK
72+JbvOPNUHy2+0spRFeRQASa3cevTa+QSylqO79H2dnsiM3rq3rV9k44xIuJao9OPcOIhRddk6X
ne4mglv1fa+nP598Jw5FIIR0YQ8KtYFkUCQXF9f6G66p2Ozv0cwy5TahRJGLz7TJUu+U577d71Lq
Yfo2gtBc7Sl/Ke8mL5y+aKLC5hNfauMzpXO2ORZFPJcQo62eR7QNkDVAxIV2OBClN7pPcXxDEqOR
KmVq+KSUYDQ3TuPn/c5RzISSGv0ht65Cu6XJTlcCCKvW/9THKHnG09cD+cwVhnqVp9eA6TyMlreG
1Q/RA/qc4qXpyAuULvGSLVQMaprCpvfWG1ambD1HOuaTPTkqSpy1IT6bcB/egugJgm0MRBU70gyT
evSxvPZIlwRqf1Yq9keMVC3VVcgB91Q50Sdqkw4BEiyfhmCfceOBJQCft4UxVUU7eGIUOI0UebZ/
geAL+HMojMBIK1q62cPcnsho/EK/SOAc9ZOmNocAqMGsElAnPLxC+sKb2qBfiDZFkwJgr/X+BesJ
vfnSyBGRRyA7inZI1AG3JY/KpAQxXpjph9ZETgucM2O/rcx6ltNN+UVjWTU//BBRHZp5vVrckUvl
D1HfqIhuDH3xczQV8aBRraG8T9P8UcZa0e7t0QFtHXNg5QP1wylyDVk4RF3Jjf2kjsAodlMaKum+
SFr7I28DnNpEhQTjhmYTd2k4Tsj6lVHVICBDBtjvU3si7faknVdzv9kPXaOH5eDqkTa3fhXDexnN
MfnVZGTpvwyVfG+POqna3qclojcbhP+Qye9KOosbPZpyc5dlTIm+A0WUTRDqxksfFDk9CFuj3h9R
cEdznirPj9Gc0gHFxrjGehcCbIfNZFMa2M9r5s8U3N99Ndbi1ww28jdqx5uA6EMdYtOiODjzkIDx
IxM7Ou/U1O/i516x2+A+rAsTch/Efo5jBRG2zPMIqlTlN4c0F7Olpe4kvD+VafoWUtxBEC+v1H3u
m41OccfWwQw2iCs/eiXaOhtM2+vk2FsGtS04aqLaeI1ivAuREP7RmOgkI+vi9G9ip/L8rSFrIqwX
cn73RgB8YZ9UxmhsRlnkTyjw0tNX0GxBU3YQH81a1t8aVMlB2WikoQfb7MTPCE+j5InbNn+C4IRj
d+0Jtd0plScATyeQFpmAH1EJRbn7zu6b6D2SKPSokNGrXgq9xKgTilD3HdWuMt90uDX+rPRceC5S
FHQ4UEGzn5vEDMgOiLbo25V69MvhCKIIrHURnSi9Nx96EmB4S0FrfU+Rte3QoEJPZ5PwFLQ2KDMR
BLJE9D0s/AqOnUMr9m4qSTd4eg0i3qDXY/4wa2DfdVRV3lZLPG6PXFbWI4h0SC+gk5yP4MyDo4aQ
OmbkaQ89OTIQ6caETgUmgoh5A4hnsK259RaAwFBlGWdvRFpo33NwAsXJQUQyRbe8Fj8w91DkdvQz
CY00M5voIECwP+n2kDYHR/OmbptU9Dt3I3Y64gASb3wy7aGFyjL46uCmsVF8TXw//OwBbnzRTWdA
/G2oOEw/MDgU6QE9qLbemKnwBQCctn0bYhnhHaMqjsMT+AdyaoB3zcnWcxVhKSDlH4cstD/aKO2T
v3TdABQm7VCeVqfua5hKsvWpqUH0JTpPTkCSxvvJ1i3Kmkh1QU006FHRnGni4A3FceNFcRL4wUqs
J7O1J9XuFlUDE/xEWplgjKk7zWlADkL9ndFMBMWigH1HB7Tu6r3ZZcbn1i9MKOfaJN+bEyBDDBR8
sYvoXYPeQG9Dox+t8zrlDAUGGqSQL1wgyhZEzALOIKUNp1TouQrQbHqHDO7GTwmtbkAhbNej2dQS
bejebzsLIPgT2JAGDTO6Q6hdC4gRWrhlLKfcibaPk/c+6iMe0tcDDUnwlE63Q4MXLoJnxgN4GM8e
0yMXcui7lEP05CglCLtdoXXym0GjPXtA2Z/kOq2UWeCqyRFfj3ScIdhnivykVr753pMNsYuXyRsj
qIvvMlWnBOgStDdXWmA8XNA8pKowG/OHAdeUD+mYht/avFIyeP+2/pLWY4d6BpxsShR+oX5Ckz75
NwHXnu1UTaMTVgoTAx2HMvyvjJg6gn7LAxthxa6g6m6kwFlryx5e0q4dPpUTwHfFjmLgyPXU3Vfh
QJVZ6iJEFxes90sCJk+7H/AjgCNGbjVLDEC5OmDIVD2rncbG6IHXvR8LmWNamPN1wA9BZUawsQdb
hc44dAwTVKeyB2yExlSDFeI7pOh87Yth1lTNe4y/ngKi93dd9bVxb0YIVT8qME2oFo+OHRFWUXun
EphK+1lPAqgILWSOcjfhZ9tuomCUo+sDxzxxk7QJ4qQ5KOpa0Y1/29RoucESLqUCPmm7CbVSickj
zerO7ELHcaMssEhOUIuRO2toui+TNcoPajBmmlvTobW2oitttrOPkx2queFI/TiDYCOBIKX3oyGk
oLiCnffnoIfK/UCeMt7BZdaafSWp6vuEAuj2tPLRBofamz+DA+VpSi83eOl6izDmtL6MXBpCNqV5
j1qHy1Mq/qSg/VFuka8crT22YfGnLKjNASEaZbj7p+RBwiuIPpOVGNwuIke0o6tKBM3/KQOn78ss
wYTGlql4qLAT+SbVIKIEnAq6J50HTwGZ7lJ+9xsIqFDSgLKhWdD7/xYGPR0MXSLKfFmKXgPlF9EA
emnRCPxCcby1n8sqyNpH2toauXte+d57tR3E5GrhpJ/gHYUprJsyyDb/OL2UY0ZO54Kzie7pLDho
iLO94/0/akGloqAw6AaWZ/6gZde8ZDIK58QJSJaApfzxn2mC2Cg6CRPYrDWPdFYAXFRAulIDKVJz
/w9EysYRlpfsclML5FZwad6JGP+dYwSeeVxxhJodn5YGP7OpGn/FEohWzHZDf7hi1UAeY1GUvDpy
RN/RRkkxLoHVEqJJ0QzyOLR+8jABuvsyevF4avQmerVnqKXpdMTJ5HVdOOrC7rAnobEIdDMNBoIS
z6/BFRgKbCjoOX81FILOpgR34tgLK0A/Git8g3g/KRp9V7QZfyltUz3x0hju/us//+f//c/34b/9
n/nz//+A/8na9DkPqeX93/+6+KxEDLDoupC8fgw+7fln7aPAz1HaMrdhpYT3/dRqB67TfqsruEUY
qfxamT2y59hu3NdG+/324PM0ztaUZhxDqpaOCaxJw/p88DLo/Bh2Po4SWRWdChFiWYmAx772G3iD
ehegzBMnu9uDXvhS/R6UWQsBzE5zFss4jUXfBEZqolrVFh+ERC47K0rlDSL54Wu9FZmYY+jSlqj+
YGK2WEYaZ0OD6wG0s6Ko95nlZC4E1sYdPKyVXjsrXaWqohqWjl6hKRZOX7qndQXK+EhQWua7yomS
x0GWv/S0S59ePxCvSR1bepVmqlg4syWqaQB3QkMA9Vz8XKkJvNGIr3v64XA2b4914QLHZHQbM0gH
tz0bAu/5/oB3iw1L6uhbCw1SFKZHbRPLnJYF2OENNhmde3u8+e+d70fGc+blIsJoMOjOx4uKxkf+
jPEqMPoHlCCVnd5O6dvbo1yZFf6emkObQlDc0BdLlZb+xL1uk3LiSbb18sjZQyNFL7cRSKLI3nx3
e7zLDY/gtgXj19EsekLLI64qsGNTATIvES1m9IZJY7dEtEjv7enD7aGuTA3OpWaw3y2+ob5YsG4u
DqQhJhRTlpgvUdHScrAK/VcTqxRc8zR4bZy0dIzQQfhRIOCAaYtLQcElgKsSbJ2CRO9x8nNyctBV
W+7xNVfGK1+RbYGPHcJNOpyZxaqhfNDMdAZkaFAHPWLzwgmgPrOF0dZub3/F60OhTzv/z2Hnn29D
zYOvArNoPst6uVG0UJw8YIWVEukrAeraehEziIUAcIn+i/UqtLrMh4CpVGAa4O3yxO79IToERo8O
21RG+7+YGX1T3TQNh0+5iL04gPRJ57AVM4yQD0MvfVfHROzQ1NGvvxhJcyQCJLawuLXPvyHUfxx1
LOjicUV3fmp9b1fluNZHg1/9zaQkJEvBJzQNuRjKs8Mq9MJBh85D6Y5/858jz8pcXE2CFevIy9sa
i2fEPumsAVu0zOX3QyklDDyEhlHIyYA492jp7H0yc2fGcRe/+qoCyddoCn0QXS/be7hMXvc329MW
tqOrti3tpXV7zvM9qwbUHzRPKXFGgoNOubI6CruPVgLy77+1iMiSxjL8SEH/V1MX6Ynw0yanJSa3
2ZQFn5SKHs6mGTA8KoCdvRFBEj+HVaXf0x6rH3DHE2+4cqcdzXb7BCzH+jnGRfcTsHZm88IHp0V/
Pz5GoUp5V4EUs3JhzSfz1s9drI+iAF6NTVtuYzoWfhbQg/UGDBGwv9gh4i626diEKBAjH3J7u/9O
Pm+NrJ3vd/RSIL70jFwj6QjkAb251H5jUjrblqrZ3TszKIAywS+vktWDCNPgWLbeyq+4FrgI/qyX
OQcuexGOoRTpkQTpA/8PxUkvRHm8hgRwQjq8XBlqPlQX80VWgRMOONg0F4eOokvUQujTt17zxQC+
eaAtk9HYRV22QFro9te9Npic3UXBekCK0BY5j1PEjT6r4tJ4zHx1m6t68aBYUXUw+iGhGq/DRVuZ
n3rtW9rUDMhINNPSlp7GDsxrsgiMOJF1qVH8xaEAXLZXnCzS9dOIBxhwFM3cIyLYPxfcFPS4cArY
URyJXhTNMe9HsOClC6tG7EvK5Yfb32S+GhYLANVYRVTFptrHFXK+4bL58+cIa4GQg25pl6DwdZpv
u9ujXPkKXEsOCS0XlCbEYlt700D/FTGEbT0KhHZ1ZFMsQ9vAyB/3t0e6EloJ3yoXu8YXl+Zi7ya9
7EDekfvRH6pOU5B5p4L+zpaCytyEMLNDV6sBCpGO8oCfSPX6oEpCTazDT5sAcWHDPsAHDfvA2DpK
rrxtTAHjQoxF/gARO/l0e6pXtrOBz7HOS4GNhRfx+dKBloQZXDKWBmD4WORRu52x+RiyIMBOa0Pp
V77tlVU0uRlZQmy6Dfp5iwE1HYlPg6I+2LX6ruxjFAGLxn6oNNtZGWr+U4ttyVCOqpHW8HJe+jjj
3VNjF+TxZEgsmkBJHbYIl4YB0uBYre16XWiP+GUpKxHi6gxtzTYNUDeGoc6n5Y/qBIDOKkKzCZ00
qBh7Kp3gSAqU0uF65MdXrx69CVTKOcO2hQjp+VCmgsI8pFOS3MkT7/SyiOgcgEE+wrWMnQ0iuKW2
Eoyuzs4xeVVy56uWvZidIRuVGMiGEb7flDsFqbFH9E6MyA0hnL/+ucJXZAlN29QkGfD5/BoeToAK
+JTorZhgjchzLEy7d1UByvP2p7w2LyKX7Wg6/rCWXMwrRlw7B4tsbKGhGdgOoUmsJJjWtsAPVzbI
70xluTE5ATweKOnAAF1MCwa/MNuWaWH9ZNEjwh47cqORRjPoWzhRSe9kPU+0sf9ZVcDfMfep7qZW
JS9//aRNrjE658RTw1hcZnWCTZRFJ2uLAa91bKFE7Qenfml7WLJ/MZLjIJAFuIeLYo5DfxwKHm44
lvILSBQ1HAbgi6F9pIF8xSJv5fNeO/bW/DTDZo2mr724J+qhAp9Vg6UoAPyeEGikxYadlVvRwLlD
SVo5wVW0/+Ik8rSAkEvQpjwhz+fnFAi10purt9JxCoRBwGCkgal+HvX0mKal9un257w6R3pHlk52
hcDlYuFyqA62NiLk5IV5+9YK9WiLKc90RGIjfoA2iAcF4oWvfyEStuWMq1LJ6MzFHCc06QDXoeWe
AFRVd/mgp4AEG0t7chj7mxEG4efXT9O2bPYmO9Qk0J1/VaTRdG9A2GNrjkb9Mkwoj1c5WNYIi9IP
fWAnD22vjD9uD3otElBcRmLU4SWnG4tIIKrMKvUe6QQIMoObj8q4NRMFngCt4sOrh6LkSTmGguBc
/1l8URy3Z+oZDQT4wKobUKh8oKwc75PS61YuwyuzolYO+UlYPBdJb84/JTZ6wEu6ut6Cd/0MXbjZ
VlFi7qcQScTbk5r/0iK6wftjU5I6UYgRi0UbhOfVcaFyFMCUPFW4WA+QPzNMO2+PM0fJi3Ek718I
dIIpLaKobZVZHKF1u1UcJz9hMxRDPMyQKJhM60V2YBUKLkEMEaz42+2R52C1HNkSJoASGmUmpaDz
b2lXWWv4lqy3vjD6dwbf4C1Qv8mtwXq55ZgpK3XWK6fdokJAXZzKlrSXwRMPuNRGr4dtggrjIdQc
61etQPAMuTcQM8GqMqHk++bVkyRcIwUjpRSC58P5JJFBRsAfjPa2cxCqy1GMeGPSld6jDYm+Ce/I
leW8dityFbI1bWlw/KxF3HaSfqRNWiOy1sbxNyNIre9zdP8mLOidsKcqtNrVYAggMU0wPkBx+e9T
6o6me3vil1/bsEyHPEKSW+EyvjgpMDmQcgopjwpT0d5ioJj8ohGBGyrEg3tkEwxrM0Kx0VeOzeWm
MixOKPOHE4KAw3yA/7ghTbSGQxuDJbwMcR+Ls1nWBMvJE2SWn2zCcGWWV4dTbayZdEd1uC/Ph2vw
CIS8BLhp1gN8D35HP1UJHPlBGSBoBzmSc7c/65UB5y+K5xeEeJU5ng9om7NCcd7XEIAU2pKRTJt3
U6ubp8jwesw082ZlhlfWEXM3xrS4QkhWF3ekLLswJbWCC+qk9TGUBUr22Dy4iufFxyBQvNOkKNrK
qbkMSlTyCeU8bHi78ag6nyVl2ZzmEUcVfw9QTdWA4WBMsmOpRfHDDMryR9TUeAnAMFo5P5cBfh7Z
JCngFW4CuzofWUdlaKxKg7sSLdMdrWfrVElbe0DzJ19pFF5ZSuq2qqQWRwGXIHg+lOJpURHoOhCH
Av3GahinHTxrQM5T8S73cPW+vXOuzowVpJoEqk43FhdKnFqBMoVATuA8Z/uc5BF4v6fskdFJVj7i
teVTKes4pkOzSViLTRppA9yOdNaSmaAAdpXi73Q0eFD7lh/o+WoHxI1my4RBWelezEHl/EohtWJI
2yGD5IsuNmvcj7gUpVUD9YOqkoJj0T6k3LFyJC4XjlcHRWP2JaHm4gx2KvokMMGbbV1HyOtABnAR
pCn2qHaiPoRLzMrnVOedsJyWNT/J6DdpJMaL41CJAsHkRjYgnY1ZDFSJDmMa6DvfMjoY49BoDqKo
IQmYIj2WZYpsaeg0u6bzJRIfffkoEFh7ub2dLtfYRMsPII5Gv5kbZLGdQFz78O9Y46E3MtQXKyt/
myix9QXNIPNj08DFPEaDRDEb/DbgytujX1kCh9clCR//wNdYhHnHMgeYuWAXlHr64iOFTLsFw+kR
KhMhcH97sHnXnH9+opBKc5ZzY0jygvODOhvkIo6IU4UA0n3EnAvBHWvqj16KfS7lNOuU+ynCkm3T
RDsDAMLrq8AWh4jx+RUm4uyL85RQGBWIPbVbO45+8BaqH3Fr9xCVjfW3t6d6eYAYiYQMEil3N/M9
n2o7Ew9iA7yNNmRwjsugOYQ0OVc29JVRyMB4W86pAZ2IxerhLQShHf3xrWbD1R0xArpDWrDb3Z7L
/FcWyzYXHufZQGthu5zPJUe/FlXpAanWWdprDGR3MtXok+yn6fAXI5lkeJJHHbWyRSbbIWAGa6Xv
tr1vjsjURA6SNd7JsrtuZaQrW5GCOc8PFcFq2unL9QlsHGrMWUYG7m69KdrW2OuD1j+qGkX6TSrr
+H06Qterra78WPfm68vHCNGBGNJAJZi0NxfHHq1eijopKKoZrPhAD3za5T0SlbEY9L9Yv99IBef3
6i27gMjBdK3Vaj3KPCXsqBgOGeT36Bnhw7V2xPzZllvFYkYzekWgLb3YkLaHX5U6QrIs5STfIX1X
fCwUU/uoKcB6N11jO26aZ/mrbyvseQGu8ZRUKZgtFxPlnmFIfL3bDqAn7/FYKly1d4yVw3btGOB1
R/FvBhHQvT0/Bv2IR7TQUWuHaIhE6CSRbZVTtcXW7/XlKabCS5LwQTeVMuD5UKoGURlsNVgnC/cS
C73WHaZ4xsaXyLO8/sjNVZQZOUDb21gcOa2q8QfqZLctvXo8TA4i2YHhWPukG77dHulasKL7xi0z
Y6roSJ9Pymxk6kwJxhtlVbSnpqrNbWYD8L89yrVV4j6VBpRaBDKNRbAqpEfRL4JyWdo4iCDQjyp0
ZZTHqcm7lbvzYigmQVLNQxi/L2AliyRpQnKpNltsXoXRWQecUsZj2bdUFyAf7W7P6uJczUPx5UzK
oyS6+uLiUvD0hk6E8lGcpf4R1LOPGlETPGPPVn92Oh0maoR5R74ywyvDmiS5OA3ROuCWWUZJ+tfs
gwJbTG4AkurmEw6K6iFJY+0n6qt2jh6UUa6cs4t9wnvhz0EXm99AGif1gwGxklDXyD3HZj+GfXe8
/UWvLB6dO4fJSSAz4gJ6FPL4wZ2Rnizym3dgldHntHB1A/KtrxyxiwxvnhBQSdqzfEYAEucb3wNM
Esohnu05kwGDNgRedYkWD3AF5VB0mvmFDCx+N1j1yom7uOQWAy92DXouAOn1YNo20Hb2vAARMgoN
yJnqFBV3aK4HLnpecO6xIH6gkZyunMWr24d7gDNPx4Ry9PnEkdqbmsrB8EQEWFFtQoG4pesHSfbg
IQoQQcooUQUZUbY43V7c6wNLAwkqumbkmucDV5aKECt+W3T14u4Dih/lVw0zogPkF8sthTUdYqwg
X39G5544JUBuPoBfi6/dF4qjZl4+zxbI/pZiVZ0+tE2W9d+nLlOeu6COFMq2efX99myvHBieTzx9
+c6OBE53Plszn/RyRP1mi+CCMsEfacHD41tsvX/9OKSbkkTTATy67LVxU2ilXcGYNilAzb46Y+Xd
BwFMlZXluzYhoio1C44cNoyLCYXNZOmJF4tZGRkL1xwXhqnu1vqxVyKA9ecoi2MZxCi1I/UhtgiA
NAfL9NByD5xZgch6dTEEoBdpOo0R6Jh0ZRY3BUJSZdoFGiAbM9c+B8qovtVaixYX+CH39iJd2foW
+Sze9ebca17i5rDLsZ0s8cQW8Tc091CuRBu8H09VJ+yjj7/upkOifWXBrkQ4UhW0bubMCFDIIokQ
VmApWG2pqM2l1XdqLl/RRZyeemLCPdSWzDWm2WHOsZCWvz3da4tozrUt6ggU+ZdbBcs7v0ljdkmb
muMBIjp2jBG8Pg2JndffSxYJOzA3aiLmBTjWocFT+dB6oCfV+SEXeelalBNWYua1CVEmBLJnwVe0
l+3CoK/sdqzwckNFqtw7k1WemjLXjxgEy9cWstiVcxlkxnFaPIkX4dkZ8IzD50vbVnPhIQ/acY/1
13iAxLhW/Lw6K4vYIUjSDd6Q5yGK7kzhjwqzCpS2OOVB7x9RQEfEJymnv/mAXHwUE6kH0p84HyoO
AeanVqJta0wxT/AV9FOBfcqdyTbJVnbftcPGShEQNXIzWlnnY2GbEDWNyReUsvoZw0s8hg30uBh7
XLfBLWIzdlN+uL3j52vk7InFqvHI+V0np4iyRAYU4Nr9bCDaj04jtpNaxpE7ln2aQZbHhBEF6uzh
9oiXrZDfQwL9MVRiCsTY82kauYkbwOgQjyOnDTdJ+FvvenDUfYx2Mlp1FB8Ib/Y+DAwE6CAWqnsv
F/DKbv+Qa2GGefNoB91FV2YRRmNLxSQqCIG5Rbb2rDQeREeolP2B+ln/PcsbA64SmvRdXck11Nvl
2Bx74iouftTvKR6df4NC8c2hGz28uvKodFtdH+jvQUB19pCRarfUg37XpLWyuz3ly6uQYQ2VfazP
0Kvl0xZmPoWs+T7HWF3fWWPkPcbI3R1vj3J5POcBAHXzduaCEMvJxfY04iI3AJn1jJOUPk5a6Lrs
h6L8+OqRLJ0IML+iSc2WOQSm6FTlBkuDjii1nRNPwaG3nfKgTr25MqnLw0nTfMbn2ibAiwssmW+G
hpLVIQh8B011meVIhwsF/anM9vbgXpWNhf73SkS4PJ30mMF+8sLl+Unf43ybtBas7dYAqwdBMzzq
Jca2FR5zx6GBYluHwIVf+z3nAhIPeF6GNJeW3zPr4rjGfAo9rGBqIfUOFZEh573xkIKlWdmM8/k6
Dz3ng83b6I+eoGWWlL/13/inVLq0QbJ9R1t2Qx1fumIyesx6Yelbuax3VNC718chDYgX0gngzOck
ZxFuc2E0hk/HEz2JyHrEyLDbKoH+KVMM/IoK1E/RJ8VAdkDJtKzwPDZSbe03XK6vyY0JeWpmkhAF
5k33xyfIQ8cOGqGO7lgpzp3Sj/5hTCzvGKflhJ7QuJbOXZ5MxqP7DGWFASm8nI+XIN2I4I8z4qWj
OY/UmQfs0ALp+nq7VmO4jHCWINJoqmbyJIZ0cT4U2jHDhDJG7xpF1eEu0NXNS+ig2q62TdxCFB6M
L1ivVPc+fuwrO+vyszI2iwqKWaegsqRTJaOKjuqQ966NWfhjD1vmmFGHReVKqw+BUNuVLPnys845
I+1f8h8bvKI8nyueOYNihlbvVrIkgjvRsEE8A6tTUX26fUB/NzrPD41Ff0tztLmhNne6zodKggpK
uuOPLuaxKDP2KQCiTaVjlgqsT7YfOhSynk10dd6AwB1R+49oiWxmiWhcCrDY3fRJaq50TC9vFfii
1PpImOf7bIn4QyqqFUCG0UzxBLaDiPcEW9ln46/bc7+MFyR70GnIVnj+XwRD2OH4bql6B7rfA8Ob
grF1gfmU4UHFeRQwmgTWACvKdpHpbOQmHVHJu/0Triw0BZd5dGp0SD/Mm/6P86o7Hpqxsc2mNkT8
QJ7QHEVliDvA8XLlEXR1KLpo0G0I/KB8z4eqI0kqUqs9/FulwQ0tC1R9G9Q1ws+W7NuVi+ZKUkaN
mMeWBPo2v/UWMws6NqFAoATdo17Jtq2mwpJGQedOQk/ddo0KW12O4QFasP1UT5X/7E/qGrfz2grD
k6UvZAPZhv2znDOKgZqaDzgMqerDqEmcYkLMsbN0Qp0QP1h0LTXFTRJY/aQy7fvbq3t1eM4VwcNg
Py8fu3pSe0FM4HBVNTZQnFRpI8fdzIOOjAF1RLDwAKpbNB0KjGIV69XYaps1oJ08E4Dml+FiDRoT
QEc7VIPrd2nxrcCz8CC91tj0bdmuHNkrEZKLh70M/5OKyJLA4qut3WhTPyCKEiOcgYfysR8AdCNs
E6JxozWH25/22m4GbkS/lv6lSgZ1vrIRtpixbrG9ys4Z3psM4MJmbO6jIlzDb1yLRnNhZM6ZQHgt
d3LTCqwjQ8CNsSy0/BRkNuJKWKHl0UowmEPtIhRTn+Deht8Km3ZJb7WSsSv8nBsuL6V9jz2qsfNy
RIfytpneNQZi12Cend2rPyQX91yLmfEU2m9Mwh8RCFVTq/dj5PNMv+ixEcMtyC3kbBNU1Uh9rYSF
3zi45RzprAMygjEycw3O120EaZxmYsS0GbhxryJ2njlY/k2ZsPZT2anTrvfCJkdvOR2/IcVgIDGP
uCoav+UsPtNTHe03jYgQ/4zxtXgCkN2MB1qhqr/vWxTlJxQ2vrTCwmIWoTbWCOMYc3qrqL7ibYzK
7+wdgu1DcxdpYf7IxP0ERWbt1fxQ9ook3yE9cmA1aIuSUxbkVWIZLRJ8aGC+E3l/5/eIK+KiZd0l
OmYKr15FqG88OUHFgqBcHr+45VAGcGzdKtWm7waifHc5YgSfEfxewzVfOXmw5W3YoUAIoIrM//8f
G4YSU1KCUdBdrc2KtwjCpPeNMLIjvU3/6+1ZXTkQc/+KsoxJcnKRzbZ1AHesZSj638M9ybXtqs0U
3EUJfTk4ltqDhv3RSrf2SiQjuaS9yZekc6YvVk5OWmV5CJC5KVLNb0MrpMCVkYRVPVD4pllDFl6b
45/DLQ5Elszvasr17oTjlXNsbB95NTFhl7hxaq6qjsYoXjR6IV5/8LmZKW1RGf1NrjhfRxwgMCAc
JeSzICuzjVCHEb0q6r4bWXv+/vZKzjfN4tjTX+GNoAOnAs2zmGWtonbi05sD7zuJXR2WGHq38hdG
Oxh5DYq2zTGB+VXWtCduD3zl8zKwBWST5VSh4JzP0oAhYnderbpxY6G/02vKe9BSv/JWdE9DA57S
HNVs5cte2UEO9R/qvTTciXKLyfZ2gVSyxZidV9lcFciRPKaA/6JNreHUlI22tfJ5r5xJSOFiRorQ
KqQ8ez7LGhkwp50QLO3RQPqsiqZ+GvXI+ZbRyFt55V77oPQK5tUkjFPtOh9KSSCDpQg8IDPaCNRA
VUvRirdF2AV0QRpN22qVbT/3Bdyg2yt5bY4QGaVEe4lcypi/+h9xJyypAEnSSLz3kHveAcofP5aJ
gl574qTVSjpzdTBwZ7DE5rkuyRuVpTVxSFcdMb9p+ED7ua7hidv63rTDcSVLvHY2jPlCBJQPSmQJ
tYmx8GvwglFdy/GqGi84tbvH+hlaGsmPSlVmjgW0vLQdGgDtClj+2uAgfcg2KBIz+iJFDOJUccDC
aC6mpKa4G63EP1oe2vLbcvTBhzWJpv+betJ8D5rU/HV7Sa8NTq1yBs7TkuQ3nC+pIbki+7qUFKMr
1NLNSXXag54nxtckrsTJwHN8FwD2c+vRr9fYXFeSc7IlgGNczoDTlpgFqQ3tkJu9RB8syJIdCBR0
pugD9B9iB/SsnnvxPQYBpstbtdvBeU9e/yDjB9AGIP9C9GNZi4tptyO8JiQgTpm5HULwm7Bw9KOC
DsdfxAeowDNgnuTgIjsP1DgKLKTJ3bQPkG4M7PaQ0uA4pQX2JrfXdD6Gy0jPEACdeL2TVsrzNdV8
rCZSK5IudvXS3/bUTn5mPSjkDYYu/X2HW/Prh0RTgaNDlREoMiI050P6Rl4gD1ZNhKS+e24hR+6w
7cSxhv86fC08pMpuz/EyBtqoWCEjMQsizVo+5wOiJY4UaVdPbqJq0SeAGvjzeYq6iQWWTil2iRsU
l4eVwPv72jj/sjalRfo4s6oDdZHFaRk0gQV03I2Iffoid4duUO973fC+9tDH3yXeGDw0fo349Vhk
5rFJo/4xxvD4MHaO+HH7A1yGR1JAWqo08yG3XTRUOwRNUYNQKPuh+/9ewBf+loERfCzIJD7eHuoy
RpACzgAmblOeRMvMgY5AnSJ9OGHjUhvvQzv0sPadhTP0yjpOYvjs5JVzDHCw3d0e+HIjz7knsYGm
KinSEmPuQ4Y2qYIhfNFUYYYwQ4we3oTArYq+vKjfaW3crFAGr+wrVXKBk9IBGCQzO99XNkToDqfC
0VVnDkaXmNVOtoqzw5Bl+oblUXmINevt7Wle+74kuqS67C2I0fNv+uNaxaJMHdoSPcKqDsMXpdSe
0l41/yUGKke1DxAW5c3v2uTAK4Hi2h4i7AEMBnLN03MxWT/FrdMJYoHnKhJHzaD590oCkD9uYn/l
Nr8E1ts26QpoCux92EPLemrdtFXSG7hYSCCgwGf7CBn52E5du/Lypzod+k2Ct6wbaf1wslR//Dck
2XqPpiomqE0SP2ql5R9vf/hr+4uGJUV6kFdc+4vjjLdYhGMBQSScYBZsAnQm8aDISKIhTBnZKXOM
MF55fl9bbFIn6jPw4kBKL+phUY5tVzT0cO+Kon9wJlX7gENrcrJrmf7IMGy8B8BjuWqs9yvR6+ps
uYLAcfIipqh9vs3UHPUrr0QXmQp/8zTUar6lDat8RPWquasC31sJG9d2F+eX42QAuqXhdT5eCiK3
t0IsKWGItvth4J4j1cMIYrDzldtgXqhFXCZA8TVptBOkljXcPMV8d3bFRAJ3aN7SktBZxqZ/ub1d
riwdFZr5DUUlivx3cVxKJP5Gu45G1GPTodxiVGidygw5HN0ooqNQcZNx67DBURQ2h7Kyb64EJtIz
CL484HhKLQG/FHDLrqY+5U7+VOCTVZYno+i1pxYTsnsK5O1mUIf89QGYHIILfYYmcd8tltAg+TXC
MJuVUmt8XHUdSw28oPeiM17sONQOtz/wb5jAch2B5ZK0IGpgcNWebxmJUq0W4+ro0h+Nt4g7xzs8
Ksf91Bvm20K2+RcVZWd3xBNlNwjsEHdVJUwIpl78PmwLdOnRi9S3TskjaOWnXdnNdNkJtNTtcWBf
liDJ3+hc1s3omrmlPceOMp2sri3fAXTLvvn4v+3EiGxq3FfBp4JX4vcISx+BJKSe77G6DHcT/gAP
DWHoKOJojcJ8pdZPuYRO1fzq1an3L0IZnO9ismQ3uL2R1wjnFH2fuCEiOp9rIRVrbyl4o96ZaGB8
7wH5+9vcz8QD2suIDax8qStxhhOoClp1tGHBDZ0vYhpRDg5yKv5Ghz3lJiXp3LcoON/PDXZejWEm
70aM1Y4mvsgImjvZ93Yci3CX62rolpaSPYKC1Q+hVaQPcdVjt9fGirGytS/fHqT9kFZpStAZICc/
/5VhV1pRNorBjbx8oCg/6eG9NubpPdek8wXpdmR0c9Tc+ZTZWGxEM3ofbn+oKyd6ZgnQHgBWj8rC
4hcYSPHhDSk4XCHx487HIvsO34Luf6k7j+bGsfUM/xXX7DFGDlW+XoBgECkqqxU2qA5q5IMcf70f
aOb6NimW6PbK3kx1j9QEAZzznS+84dFMbcY1XYOw9hJfPvv3zwGYVVxypieCVzk6B+KmhHvd+rjy
gbTCZ7TCGvotrDQJqrQK6gFzdytTz1RaJ26WibiiQ6sCs6YdF7mGr2B+FfWyh6NQVbwG0hhuYuac
5drGCyBygyjM5K2Sqc2Zuz2xb7kwGQeVAgSl440B5FDH9kgoJHTG0Hg091s8ZHwMIl0M6rX8XJyY
Q+JRCANTNgvTMpAn2Tk632F4qrCiE6TpcxM5O8XvE3wE22LndOM3DdTRKpbbGxXLzwvdR5CbaW97
//nC+njLdCLg0HHEgzNB5+5waetaPPUhbVkPbJn6ZDU447itgTJTLZDr/vxaJ4bXIFlkktcZcsEk
92i3hw71jTyxTya1r/PdhHXGlQHxlGmeX9q1q7dVXe2zaRztlaNXo44ZPGzGhUbLyAZ4M8jhSoHq
ciaP/5gRAAKx3vlbJLhoXx4+gz7SJseHe4EpO8HFrUslXE8Y45zZwx9j3eFl5p//kro3fQGVxNZa
D2ybHTC/tttdXeBfgHNH/dWJO331+fM+dUG2Lf0i8AIMwo6WVxObrTFkSYfjHARJO8cXCOtSOFOY
Hbo+MJszKfKp5whKfn6z9BJQrDu8QUw1FYAIdedpXRXs86kWD6oxnDv4PwZjuhTIYmjIM5ErKkeP
EcCc04us7TAMKOsV1MvEdB2MZm6YUFU3k+H4N2Uiafu8CDLP7GT95vOnemLHcG1UOUhTZ0rA0VOl
qxHqfcz1EcQRHg5beIw3db0fp7Fcfn6pj0kkDS8NqAfhiPzpmPGAYHWrTnBmPMybgLcmRSw9xZlq
bQNFAQHBGB6/D6H6b9QHybmG20dhvrndRleIm2VO9WEIUEq4CgRqw41GWFgs8P3wd1ZfJzshN2aJ
whGqtO/Gic8hBskLXy/aL03Zfs/CRnuooyldJkU4ICLYWZfMhpq7zx/OqXUA9Ra87MwmhVt+uNry
cNAxDso6RthtQR8bNaE7yczD9SgVmoZttG2hadf1aBXFmnyPhLtxJgU9td7JBlBCJZ5RLB19A98W
ul85fIPewGzVDf0MtG5s12d6vqe2MZRO4P7QS2HPH4WnBAO9TkXexpMkuXsscznBTxK/1XHtTFO5
6hgXX3z+aE/eGD0z852X8XFaH9U6vgGCjczx/CQPqn+lmZQqn1/l1EZCDgSxJYIGrJ6jcAF5W+R5
SDwUaSMvG8m3vCjrsADLpd/H7dC1AJ5OywQ9Oer3w7XikzCAtLOQx+jseJ33veOZoRwu/cApfjuH
mBskvKe5T81FjxZFmyt5GmlO6wEnRc21bZslYzp8zcPwXEvm1MKwiOuzkKJKB+r4ATZNZRcG8V1n
d11HZqpvGhVPdFXGhBvS4plj8tT7guKMZB2EXCZJR+uQaYYoWkyHPB/eEHLeWbWuhjLwEIb2V58v
jROBT5XJtIFWUKWQCR6+L3BPWkw/rfMay0ZV1p+cRSCkGMxIV2/UwKFSkHRQmn3in9nTJ3pPyBAR
8YAgzf2nY03qUAXWxOyn9fB0kfo1ppuWq0RA8TZl4SgviEjjdS3jkTYuwp4eKlWoLmYrdUynWMct
bmScXZuggHXoff5UTryAGbFKc5NW7qxPcvhU8tEuajKh3tPxMVhPZfpSYP+DGrh5JrSe2P8HFzp6
08yTs7oPwU9OIAUGD7UQrEm0xqjPNPo+JvqUoDAZSRhAPjGGOLyhFqvtvpVYwOo0yWun6yoqX0Va
VrpUubYs5Cupwpjn86d46lyDOWkyDqCegmB3tLhUZgGtVmNE2sZmmC8macToV0MRdGH3Qv0mFZmM
XoXcaKgWFlGPpYum3wqtKO6KckRvmpjRJuRPfrCLKTvXbJbh6fPveOrB0CqfR23EEv1YaCfBbtDU
CxRSYkUyH1JMV5da1ErLIHForcSD5eGYbf5+PIaJBF5/xptTYh41cNDMx1/V8jvPZjFv4jB/7fyI
NsQQ1IvPb+/U9qaNCtBmHhTQhTh8735cT9BqJDILJxAvZt49J4herqOiEZdS0/kXkWLBhyj1c8yE
E0MZMmE2IBjH2dzkmDxb2L3fKOZ8lsIdqL2srvKraLQCxx3z0VhDt63wm+euh0gp+k2VAgnqawGg
lTH5ORrTifg9l16zKtZMzjru5eNcmQZdqvCWszq96OKatkcoPzVWNW7NoazPhLb55DmsNrn3WSoW
YRZe7zEiGxcmvYshL3mqEnZ3ePjAT26ywlgafYndOp6k0S5A/O0KZ+T8WrKb/n8Rv2zaPUyuGQ6R
lhy+dpVth4GS03iSpVwhSqN9GYO+YPjXD2du9VSkRNqXg2M+RmD4HF4pyYqQ2TRXIgsdlmmGibFk
VvkqMaz2TDlwai3DlaXPC9KdPxylFrGYxiTDHdWLLLWPlrVtYCxH9xNTrrreUJM0b4g4Y0oKElv9
/TAx0xRn3C44xI+2K2qQJ1nAtVshmatWamZLMfyA9zb/t1zoIm62g1nay8+374mFBDqH0SbRYu4b
HL3H0ChTdnUFwTWITLFJZLl3Y12icxD50nA3gE8u150qafcjcHUUE2r9XHFy4qkD96Dra84DOFS5
D1+wiTufPUl+7bFMk5UzpvdW0eFXPantSi6c4gIt/dCrOa1/f2WBfphRrIR1xH+OgqQfWZXTNylr
OI7sV8xm9XU6qgUDKdGeOYXVkzcJC5YzH4Fg6E2HNynkyfYnGRudfrCMbxWOxFumUOq66tLuYmra
0AsDM1xYSiS+tHgcmvAdAGNMso6lUWL7XQAnqeovumHQPBHUKX5po0CsGXB5/VwWWogFkjCve3+K
NPTTp+41g6zd8zynftumEXasmtSWsMzRVmp6Z8KwNzpnlXHyLmGOzt0+SKrH0EvbDvGorfvGqwwp
f5CGfpsitzZCI1Urlwn6KGFEOUx7mqzlmTrnRAAGnkSVQ1ACnXy8kFXsCsPKqhuvwX3qhcB5X2p5
UINvBYNghOrj5/vmRFpF32umb8zh/oOYSFvGdkji2HhmXVAww0ts8RgU55RRTgQ/EkSKgnfzIoq4
w2VjlbXfiVBqPLls8csQSRbhDFfU47awsev8/J5OxQJQs/MhhnQnE+nDi2HjGhtpN1HESfr4WNl6
JW6nxocx3va1tu9pPY04GDUdZpUU0ss+wXvv869wYp4BugKdBEaV6IXTyjz8DiCijK7TFHiUilEO
6PRraPi5TlH7l+YkQLVUgVZ9UbVcz/ZWOKqzx3cXLIIgFfaZx2FxqaMzllyWsQ8JOhjG47gU1k5a
phpuxEAo+8ssxoa6a4xmlQViXEZVrYYu8jjnhMhOXBW6MDMK5ItnRf+jNx6qiYOHpFR6XVGbTzCh
SzwES1+/lwtVH12GI84uCdv8++cP/tRldfR2IXgxEGdlHz73CtCb3upIXHexLdeLBB7QZZIzqFk4
+JkskYkGjcEBdWbXnrws8n4AmmkAchIdXlaTIyU0/QnfcWE4T0apDhQMuh8D+K+CYiU3ol2ZQzCc
uex7Y/Ho3QIsIXOaZ6rYLh5VK7JQqsRWJfD2CVtqryk13vKd5qTfRhrmd7FTaYmbwuLetKMuTFdJ
kjL1/D4uVTDsIYaxth8zrUfAG5VFCAkVJp4YjLlTLgVvn7+aEzHgvUach9y8muMESDGSsC+cHuWq
Sqg4CeupE403pobeRoYNY1udiwOnLkj0Zpw4Y0RoHR2+FOBpBW1zpLJkC5+FBclzuqvSItpmDTIH
Z+qHEyuAzUUrYl4CLPmjFdAOdm2HnPKe78fGU12Zj3kxZXsbZ2BvKLtiFZXBuYP/xFlhAZ6aFQdm
Dtoxam1kIKknhVV6Yy5h8hKntYUvuJyiJ2uW/VPp9P+LRjeMY1jic3kwl/xHjzSQ9alpsopWVdgn
MCPiqdmE9sCwNokcBNAmRQr3VqD32bafSl2KXVGp6tffXkmQuNG6Zp49p9JHzzpivuBnVVl6SmY3
t6NVaa4UWMSxEFu61efXOvWM6agz7EbVhMzuaBE5KYU/27n0wrjq7gIlHR8TuQO0nNn2WkxFeKZX
d2IdQYrE7QEdJU7/41a+pdPSAGtCHZgq5S36fTh/DnIcDshVNvF1WfgkdqgFnqPVnEgEZh0aKITk
zwiLHR2aWqrEhlozB4tA2SxDJB88xaYc/vxpntiSSEXSoGZ6oCFPehSeI9mJLCcpai9N2hwGuT5u
49qKF6GTlL//IJltMSYglZqveXRDUz42Wae1jecIoyzdIAG7leSBfccTeIMtZK18vQ2Wn9/fidXi
YNAIAYthIjJmx/cX512ewUf0NDMS+27EtXbCmgTrqVFd9f5ZBNyJ1YIEyCyC9df5fnQ9O0mQ5y+5
ntk24U98WQEAN2hkFLI2XpWxnNyKXD1H+D11k0wWqO/mfIIu+WEQaFNRVYhZN1456Faz5IiNpw1P
29nJUR98aTIVSvPnz/Uj6YtBAwQzyMUwohiHHt0o5Mco7caORoGaomvQW6g5rHp63lnsRp2SIwNf
y9qjEllTcqF0dHBXwVg2a8ib0bewfteG1nND/VYZg1WtA9mI32zfqMZVhjoliUFfxdntxMachSE0
/yaoRfAjbIoGdzek3y+7brKf0tzOssVYa4O1YkKdBmfSxg+vky3BUQ50CDQ5neb557+MYyndhtaI
Ku4SoMttzFnlDVolu2mhT5vY6L7zGB4/f7IfLwnnnrbELN4G2eRY+SScQDsmIje8Mq7tbjfVfR27
Rkep6tIjqKaVlJDvbFuwO+dSxA8hh0EpYxZKV44SZmZHYbxG/6cfx8BAxh8tiWUwW9dHPu//zKac
P+cgSZqvQ0SlHmCmjq/F4VOtbXAKaomrDAom/eiOaIQvMJHOLxB5P2tr82FzcDE4LWAQZ8Kuc6yi
giCHsFqU1wGCCu02Qbjisqq0m1YK/WWetRyIn7+/E9ebc87ZMxXfDpqzhzenWlmFSSUPkY5SJrVu
afrOzzCMOmy1U9bwvaMJtA0+v+iJRcN0jISTLAAo33FJUZWF7IxBZXjTMBVPwQgxu2DwwOS1RJUI
34BdoRjn6pgTr5E8h+kvnQf68sfpXI5ZcFtHsenVYSk9dgGotE2MMsZCDYqzvpLv+drRoplfI8gN
8ivW5tFzrdU2lTF51zzAx2nh1k2oX5a4jvcuqUd8K9tlAGBBDVRK81JFu9oIY+layQ37DnOY7Kda
ZigbcEV0RCDATLprynU3rNVIVZWFgwvYXk5CBRUKPxy2bQwjylUbGWyk5Td57MoSGnsIRKrdJhkD
TMA/f4MfC1TGG7IJwoem2QwkOypQ9dAgbcPvzCuCSL6EDaD2rhjj7jv6r6KYnc+KXWtUaF9ao1HF
rjREVoPDiGZlm8+/yrtS9OGjnoEutK7oYVGpHk/N5VoPK5qSuYd6eTMsVV8Lx1WkBZO0RFpRZa4x
TZQkIKlNy22wGJC2YK7axymWzXpRYbpeuTL4duGaqGvnLEpZl1cR5IJkEdVxfCNKOY3cSjPHF9rb
RoFJ5yAlyxy3kodRtVC3ShMdmwv8lZuLaOqdCL8AQ4GyA/f+TIH6MeihxYEWOpRUVFboOR/u17i0
RT6YgirIIbpPuZatqjQubj9/ph+jApQiRjWUPwzoPzBQywqiR4C+iKfaVfsSdroJGctU8NVBpc+V
KQDPraf5AD5+iUywqAvmpAB5lcP7wk0uyGaEq6c2cb/kLGfxplWytPMGfmYnKk8qbRnM2mQsJ2AZ
GzH6/iK08ugvRNe/H7iq1+8u69/zYqwiNNuP/vqf18WbuG+qt7dm/7X4j/mf/vev/ufhX/mXf3+y
97X5evCXpWiiZrxt36rx7g0T6Oafzu7zb/5Pf/hvb++f8jAWb//443veimb+tCDKxR9//+jixz/+
oJP6y/udP//vH159zfh3D3nyln5tP/yLt691848/JOb6f2I/DiB/xs/CA+Td9G9//0j9k/YlIr6z
hgXyFQRVkVdNyD+z/5zF1dANmaFLIFFmWECNEMD8M+dPCB3UWEylOFTw1/rjnzd/89dL/+uJn7a5
f5+Z/mttkLMRtvE7ow9EIMWS/WhtqGjHjJNZyPeqcquV1yLw/FUsbkekE9VdH1xo8l0RXI5Cc/0B
AcmrIlvW8Wra6o5b0TpaTOFl6mxbsc6LbYBOuT+4wc+cSdnCeKhWfe6VyqKLb6zhirFgmyIddJ2F
C7hNjXnTtXunXwfjctAucReH9HMBSdC18e8aXc7L2H8Mqxc5WmTFogTbv2g6+0EyC68po4USbw1x
E0WvkvJiiutB3jvTpi6vU/VaAA2Wk4KqbK8kXwI9dXNnckd9MwaXaXDfDS7lqFte1+UWmu+53aYe
7La/n6iqKLxyVABpAB3utl5WseYFcXpfR8az0QXkiYFu7bTJerWGlh6OgwKEtOqfpKEx9pbGhC3u
0YH4ZRX+/aL/TbTZTY6UQv2PP47w7vPXoBuAriJwJ2oQxI0Ov4YQtV1otT7dJ6H6RWkV+84I5GiX
azsjip97O/9qFvpjJg8S+v3VWqX3t4CyOd7nseRNnfL4+fc5bNvzdShGWF4c2cDwONyOEr08t9Vg
1Oz+vlIredXifruqJ/250ZB3iM0tOBzpAk/lv2Wlfivi7KPvVV7nP5vD8HIYpv7fxSU25gy0/uUt
fIxNUUZyfkm4efs1Pv33v/wrRiHT+uc8o2JsxJiBsTIL+q8QBZ/hT4bfOAQQbMjNDyMUTZcZ0khu
S7L5Htj+FaHo7oJyI3gpKOjOQI3fCFHo+RzsKMBKTEuZhFBGU9WS0R4VmEwzwe0BqNi1iCA+AaNr
GR2aYviJg5GZ0sXKaw9apRgXgTo6K7JfsOBSUazionUWUWFisRDbCYB3HQfbvAqfZH/SLHdqa2cl
clt+HnofUX29qR+cRPV/dqQnKN+bYbxUCiQtXeYvHULWWRjeNHHlbyOzp28hs5Yv4BhMe4ExfQhE
tw5vcsuaNrqwzO9m7GdXrdSqC5y5kiWoxHSlIgrUN2Hrprpe3bLf0G8fWL89Ehiu0YbSg3C0/KvR
8y2A0RT8dkEmuGDQlKncdMD/QU/Ur5bZqE3XOOWYPyJwK2/v36X2rcQnmSJ/XMp9ihVaKE+3o8Gf
hqGLbnOrlB7KepAvOidN+FS71XRQbS1C2FUW5J6RRNPegqp2OVnW0HGHXfhDbhVuju4JN5IbwbNW
mAkY4dz26kSSc1cqa+TnxFTuY0AJ0kKPk3EVw2KSJgtSpUgj9W6CU3sZ1E32QAuieImM3H9RZlbR
wm6lkSEMkxfjRvWLaW/rvb91YkVdTHqAe3NmiHYZBIFMOsxLtEccwcwiH7Zx1OK52AlRPilq7mMi
o/oPDeZLTEDlSN6MVWCVrtK18cqXy+TOANzJoCPr9C9+lyFfn6igYqdKI/ha+lA/4QxuvMaFbG0Y
uIU34dDVD4riS0+dn8Cbn2rnAj6dWPoU7Beyk/lbqx6AkrbmQ9GY06th9vqPaKRZtxgjrb7GGXsF
f8B5oYoZroY+nFZjq/fXlrBtXvYkRW5pZze6nIc/7GQ0LhS5V190WUluaDP6L32baK1rjo26CKy0
9iAHjLvAb9dIYXSriTLhakBBfY/pSv48BI38XIbh+BgFmXkjd+gQVja/oid68qWbithtfVla2hYO
J61cNTh+gJ2SwkxdCImGqZ6O1UUZw98eJTNZOkPVPWIfcx3F9ARp74hllA/a17DD9CkN/QZHDRwo
NnXNfhAO0Ci3TORmofhZ8WI6lCVyKo17JIuDmwzV+dfJBh/XVyNOLg17U9WmZNlMVbJvtSDZa2kV
3abK5G/HKNfQiG+itQ7ex2sMDRtDoOm7IGrEukadYp86oeTKsZA9COjIjfWWgCyVF6tRbeWbsLWq
m1A1pGWG6w3UsurZGZ0IMS5n3GvqmP1MHTFcmc0Y7n1QoD/gFYxrM8FjhopE3kRJlOzTMREB6vD6
l3REJcadJDNd9WkTANdIKxQKw6BqSy+Tq3wTBvVwVSpsU8XvBlyx+5ZkxgoGG3mHxroJ+iHGQIkX
8QP6GEtYLVg6eaB6YlBkzzDzFsX0cW9OAFv9vsf4KWP2Li664I4UexnXYpUh80gduojL0QUp2KTZ
Ggllt01Tpnh8rGuJnW3+sJTrJFgbYbOIunYTmaabRLt4+ioZbqm4mlm6ZXwXa+s8e6jjzM39RyNa
MLBz/eSyBH8yWG48RQvHX3TSjai+iuGx1CDEZRdqfh0P38YUbk2/jKNdh6hZ66CC0t926s6JrnAk
HAhLBR2xSxFHS1savg7mqgpI5pxqFbKFmui6LVZSQ/+vixZF213l1EEhTDx/EePenmSrMPWEuoMW
fhcgabZR2k2T32m9JzDVSJyLsXV1+SbBlbiY4b8r3/luq5uY4NymthtWC70ADsadBa2bK1/9MlpV
FtBLPEUqdWeHT371TUtfFW1Y+4XmFt1FoPjuhHwNBari+Um7bvX2xxDXD42vuRx/FEigtHtj25Xa
Dr/zr6ZQEDu4i4yfw4CtgNQCkMJ8tryzk60e5u1rZTkksrrUqK6eoD/X9D1u4ih3PmmmXyyrsVwA
TPUKR9uS8VxKXRah61sthF5oCy2RHkK5c5Gx0d0hK7zSEczkdc+xJQCswvVF9aBFxrIuzVtDLaWF
0tTfVUsChaBfTdH41DfNPq3MLxm0e357eHaM7rKF6V5z5KlxX3p2pO+tFEs+UxurGa/4c+r7Z1mo
37WwQUzvTpj2S2JgqilpDwXkcS2yv5TRV5nfrss9EWTBHLL0QCtfj37tmmI/P0Wrb1yjqRZlP2zU
vtyVE6TJBkK2hP0o8nGuIjq6A9edFC8ySnrbzzb1pCxKAXpCIgZzaoW95TrShSJYbJu0fCsqad2J
b74GyzfULgPJ2DIqXNjk8+mgcKKTwV+wSKZ2nXTZVaR8K6LISxv/uy8ll4WoIrfJf4TGuBxTE4Gg
bxG8oSHaW6rYDNn9FKwmsdP1bxhKL03jDsXCfPQXhf0yGuhEokncKiyDcHIq6p9qvDSmXmz7CIi2
a6kj+NMsMthFduQaZbWx7CzimccaJapeXpVOdlu1jevb41WTa6tIjffx5HxTmTqU7Usmg5hpR2nT
K0ixxGT0y0BY92mLV4f/Lc6oqm6S3ItqsRjtb5r1IFeemhVrW7vMe7Rvv1dVcRll1532IOK9HS4z
8fxuKhYsRwMpzyy4RgjQ9i9ZhRvHusi+xVEFMHFtF+tG/AwtBVXCwqv6rVndtWmyaNHB0uILFBNi
N7B/oHe7EkBXreBCib9kxnMgu71xIeycTCfbWf49Qr8NwhiFtlIsrw6WzDNcnBAlI5dfnVgeXzLT
v2613DXEZeE3AJ6XxvQUVa6ae41SLsLxpnLWk72k3PWUIVhbgbHUh+tA5rDCNbppvSGJXKE8S/5y
eJP8ny3mtv7PsnkyiwtV/la2u7Z8iPQvfe110ybsqkUIRrcO3aT28uZByM/a46jcJBCo2vpC48Pa
9MEuvCHbyvWG4i8udpl8N6YPjdy/JpJX8Nr0Czrsndms++nNSXaSjm2UN9XL1Hjz422FZimpy0aN
7wb+yPm0kJudKpWXsVa6ZkmaFr5g8O0GvuRmfO942RmowNzq6ugauLBp/bLGDEV1XrR+Y1lLks0L
s75qhm1HqJrUVTdtzbD2+nCXG/6yoftXpFd5tp8IuZV9Kbc/+/ZLxw6Sajiu26p7ycqNkm76viad
Cby8D9weqyO0VBZSurGHzBNVusksay1JV0nluFHcuna5lc23cBAAf6y1zZfNx5pj7cGobpLAXtj4
8qHKutARGs9icZX0zTKtLiNUIJuu9aJSSeksL63uYcKzTC6WShreTvbPDsSY1S6jdpMVzPa4iY70
+6JV4pVwrsJyxTITNGjr5DolHwOD5/a9eJLLeydr3SZKFx1pYQiN2Ig8EIqzY17BgxlZoSBEhvYa
ByDXl27N5FVMtwBHURxbhbri6v3PtHgs9Y06mS5KR7K5V8OvZfw6JdGyNZe/1FKnKuz33si/eifv
dQk1GJNMpkHAiOby6NeRkKGERaDB39gNuc+KjStG7SAeVNjRTsnaotMEvVeojbhmmsr8r7Dk7rWM
KmdhyIN5aQpSlo45zCYXSvdcUDuvrbFpn4046tcR0GYOqVR9SoglRS8Xiwo3s3s+GW7NOEn2tYln
/XXTRtWmEbW+DXu597R2RuxV8QjuL+adOmm3g+01egwoXu3mvsrVbZGxB9GlWChhtKj6ZtU45pWl
ZD9QYb5Hg4VYTMjGpprJ+hpEbKXVjznPPreE5bVWQatHGS5FiEkKMnMbf26QD3W30bJxBZZnIZXl
OlV/WvXUrDNTBJ2rtlN/FRbwgGXI7Q45zLzL91LW7s18aY6vo/yoFj/URENH1t432V0wZrux0ms3
VXmTSUwQKdol8dBAaU0NH1Kf3L+4TlOxV6tZYb0j4q2Dul+0gO5HR8QXCCtvTMcPV514bHgTVhNM
y2YkJII5q39M0ZWmSzej/hUK2gVb7ZZONISRVlxI4fik9P2qzpL1vJjazlx3idgUiFS2ZbObbOte
qTU3nTQXZx3XjB/yMnG7yX8N82KnDXdK+dOcvigQIaz80bdXskUCCpj+XJvnsNsEXxwBacpvaEo0
eoAAHmG5YFxUKZOADm5B/+R0k7xAwZGxVvtKvjntEyUp15MY0Nasg4LcyULZMacDExR64r1viN/q
tTyQOObZp42W/1k7Zv2Wzw3W+vijDhrG/zc6xO/E73//Z4fjQxfmOvt60FB+//W/Wi+G8ydsFjoo
9HLRJ3mnU//VejF4z383g1XzT+Rc6PbQ/QDE9GunRTH/ZIigz+x3cKm0+7TfabS8c5X+Fc9AIIIc
mPWEFRjtTJuPkXKUKmTOsW14ioS4l4umtpasJGZQmucMnKIdcsbNRdfZXbmXxEBimoCtQt+V7p7w
pKLSCmZRWvGzkKCmMyYr/KtYzTvfLbPW4r8Ymscc6gpGyQJRr+923TD0lZohnBDWUkKxM5IsKV1G
4sa9JLruizyWoUELJ49H16pUoXu6U/QUxXIp3zaNFD6LaTI4zEKYvW6N5+bALgywO9DzQk02ilIZ
KQVQTsI21NXwkmWOQho1VKTXqCBRTUVliY+OYVDgLVHny9sVnGFjSw8l9tdZySR5QXt2mraVVtGU
0MdaoToGQAYSz0ijZFUnUaQ9OHnS7YYmCS1XD6Cj7YYhhlIaBSPRrglKg8Z23UK/ynIFCRl/LCVq
QF9NEOUNtXucxwtQN2AgfVexzgkevkOTDl7tjJSerbPoykGiPB4ppr6C/2ts6l7vO4XYdK1klK7f
Z1m/QR3dBM+QO55vSBnY5tC6kms4u0yk5gJS6S2bMKqJm8/Pz8M5GNpqzC+QstUZkWBnSRPx8PRk
couHfO/YXkab4wri0kBfvLdhEiHfCxzVXv329cBiovTMST1rmRwBOHpf7lJ1KrneUE8rDonoxWcC
5mVNXn9H6a1af369+fv/+sgJzMRjrjazo2ajv8P7a4sa+Ce8QS/FvMVLcLnb6nkfL/zIPyeEfji4
nB8llyKMgKsGoAJE5fBSKDnXdGI125PG2F4Kaci/R4iO62cOmw+XIfwAnea/4BkYkR718KOe4fcU
RJYXSKq9DELYxGEwWWeuor7rdf3y5HQ6vUzKSK0AaXA3x0itpB/0nlGvvgAYjvPa0hwMCZX1oNfG
bac1UfnYqqlsvOByrEhrYanRz0DEarH04zK3/YUIKzh2tFiNjigU4s96DQoyRGG76XX/JdaDqHAD
NU9ooMRmwQB/VDNEO+JeDuCngM59c2KzzPZOoEndpsWZ4knvpWZEArVlASUESRCxAgGWmu5znWET
1xgtLt12P2UvKO+XEta6zjRmK0TaB6uheypZ0QqGfHrfaxIxoumqBDmAVC2cdVTXPpRBCYWWRdZb
JuW/n4Va5k2Mj6od+Fut9xeG1Eqp6tYdAdhAXguSdL6QM2rbbQKPxlgEiWmlG0kYY7ASCg4sC0WY
FMXKRGz1GrONRUYVlFj+rs1hhvAZWSIvA1lp4lWHnBaNbrPrR/8SWrUZLckqpvTKJ/E0H83M77qF
LZoYZklSo6hZqnVRrkO7rsVOzoX/nKkV/jbOlEft8wDu7zsYgPTWSJJomGgbKFFzM4lEopJ0wGve
amPZdg+oJqBvZUdJHu2nRBQkcanIKIeBUppR6dFL1ZSVXvsjjaCp6MpL7HZjhnoRCrh3pdqURbDQ
qjC6miA1qbspHtrxm5H6gq/S2KVz3bWmP3plZlfhiitSvCZDEdneFOnGtzFJ030vBSO+s12BiH8l
xXXxA4XUJO7cuAnsdmPgHqy5k6nUpuHaQHqkR6lNHQusqWbn6Bq0drrKaS7qS73SsuaxBjqv33eT
Eg5fUgwgxLIO7GFY99k8RAC5OXbXOI+JQHI7v0z9Z71D82ULAbxqXNwwFfHKu0DvexM2PXJ1XmkZ
nfpVRTRAataFMmTl98BOrR4zYPJd/A5sJ+pxrdY6yfW1CO8Fq+MAxZxKkly6rkkAAljvxH9R921N
cuLK1r+IEwIkAa9VRbf76nt7Zl4UtmeMQNwRIPHrv8XsHft0ya6ps/X2xbw5YlTqJFOZSq1c66GO
RTqgGTdP9o1Kgqy+hzxIcjvJNea3Pe3a+dCbuUZ7ER83vcXgKwpWHQRxkoNdCm2bEaJt7c0wbnP0
ps9U97uN4JOnbVa4cs4abdUTWTuIi9RTIUReqpkhxFYLUYRkHYW+TzVdirzu2ZbllAQYl+XojnxO
rSgeSUvrFG/BrERzB39qlut0CvkBnC54tsHsLD3J0UwZJG53YcE5CCN5aqD6oG5Na9FML7PemkOL
HrjFC0FMiseYDqa4AdZ1sW9k1LOHSpdRe9uqIfsDVESA/8txTIpTEEVVfzMMZQLK6AZ66Ydkm0GY
i+mcmB90EgTLARSluGooqIi+XcA4yD5JaaLgTRfPZDmGirTP08KSHudR3yl0cEXxiYL2FaQ0Q4Dk
kiLPNOoYzlXcbE+Wjn0dnCCCHTfY8gY+nwQ7rxP8ztwMUEpttvbZBFWzHRozluAON8gbOIHoVoz0
tsCNJCqG+yGOoGI6Y6KvroubOi0HzLglW9+A42ptQdpy/K+SGtQVcckAmgEYOpSdgJOcZ5q2FYUs
xwqjZGtL34JhB5wps1gPMcDlV/K1M3wLoS78FuDzyARIoShvnayGOq1HyCXyhFeo9iaut+ZQpivG
2aOOvViWlR/6uBf4t6h4FmlA8s6gbw0B3/7un/9op1LZNwL85V6epxyl9g4IeX3PzwYyxTppyxOm
YxL+Bod48Y3ipDEYYMR09CNoJgHi+effdHItYMpIsBjWBDwEoytgOzv/zUqAKjKgdD2FYMY+6b3p
Vpvummrsz7+C8ive5SRxi9xxw+e/spi4lP0CQSlQ69IcWL3qdsnIdiWj/+JXMPYDyyGbo9pzcZcD
2CFJ3ZT21EpN3o8Tje7WYEq+/7PFHMQD6DEwRQXKDtDtowoCo6sDm0N201AkE+tJmmrG5STlStBn
IDwHlc895FFeTBOs2x3ar315S4Ii+kPjBM8e225Y9CNQqCS8HVpDUvTUuUWvqhqy5fM/7/L8LRub
jGACXNWAzEQIwSrnFo8ncJAOdV2d5qFOcpYBmYkLe3iTdRkyRFqYkwxo+S9n+q9u5v+3a/f/b+gs
TNi8sv9Pd+93X3fFTef+vf8v/7p/Jwnu3yB2gMY9+HIQZP9BZ3HyP4BlAfq4s5ztV3OgeP59H4+T
/8GjIIZ6dgVvjJPtvBr/Rj5E8f8AYLdjfnYfBGrrvwI+nIdNsA8FQtUWI/jnLhJWm1R4Duc5eEfT
I946BZqk/92V4X8Xd2p4zuvZKIHFw6B5wfXkM5iWr1x8Lu3budDhhYOqKmvQwceL/cFU6Chn1cY9
V99/9RX+XomwXLu543nKzdueZg9xCRnoV87xi5bupZ07hy3443gql4Ln8xL80eylNMG8lN/azhEr
12pSAtdtPI7Qj7VRX6d1vpIpL23bSZAFpp/oZhqeJxuEpNUqGKilAGnw27h7Ui1TsNIIniJ6XQOA
0N01lvCT1+Iu7VHcs8QunWB5AtwJ+ivsxwAYxr+OvTO06WsM3AW7ECcRQI4VyIkaJi9AFH/cGlwe
cTnwMzpxojOJ8OyfakHzbAbt4aJJekebWVs/q7t37KmQfEkxaZKzZv5dLKiP+/hKCrpkFic+u3XD
VbXH0kkD/Semh8eGXhuRv7T2/u+vorMeofy7RRPL+x5t5i0S7DCOOyztP33T/3t4urWQqGYjwOSN
7xm2f0LBD4+ewzu/pZ3ohJfs8zc4szCRlIs6Pa2TuEJjuZv1f7sZ/zlp3ZlaAKn5FJGK5VUMAnAd
y+1tUeI6j+P3ymjSJaM7ESpjGVShBRYA45F3CQkeivVPH7P8hGGFJGO2rQQKZeHK70e2fO2LaxJv
v970T8qByyIHVgDpn2cNWe+aFDoccxhdERe/tLgTnNxWg6iJMPkSUwzzN2+a4ZpY6KWlncQJhAQj
3R73dFG5jKJ7RdYr0xaXlnYCMxRzSaIgZfkQ8PS+SILpB8YHqs9+33L/1VehiSbVQgB/hJcI+wWU
qc8Yy879lnbyZsSb2QpS2jwg0Z+YzQBvBNDYfms7kSmVbZmZAQ5fU7B0s6XPTiDWGryOWcwJnRul
TXs+FMsEsh/G34mM3W7l8Mlv405UBq3eILhgaF720eeVAREo0msSJRc8xR3HqamKi7mcTV4O7IHW
7BmKIVf4zi4t7STNZuNoL5arzeeyBthfV8/1mv3pZRJ3dtLGTbZ0ZKV5CzjbPiF9y+L5q9/aTlxi
kEoOvDQG5wmgJ0OS/QiazdMmTmBO4wp8ml5sPpL1rz6YXor4D79d71/hVVA21IRbhsZYPobACHfz
MymCaxwLl76kE5VhFVP05kaTD0o3D1BEnT/NUVd41eFoTZzvnI82iFTfm3yN0+81ox/B5XAlY17a
uBOUY8cGC+ykzSNuge+U4X0rZOpVFGJ05nzfaMeWcbh0JhfzehtO0YcJzUqvj5k4Ex9KmDSY0XvM
4yB6j1FI9DSln3f//G7HtmEsBiS0ZMZTJSsf5QyNJ799O9myKkbBoaxk875Uv7W8fgib0i8zuHoW
RZoVdbp7iWqDGigeXGTTXTnJb+NOXIq0F5OAJ+ZpsUSHWULZuqoWv9B0ZX3jNmpSNcBR8Eh6B0GB
34rKs4ZInMgswF2JJys4uKJkyccWWOG4Vl6l7N9jHK+PlEqxFhzMGNKse/0b6fBYMRNyhbjhQmS6
erx4rZAjTXCkdKMpoI4LPctSeSY1tyU2dHjcHHokNW77D7qQv83qGlbrwr5dyuVq55rFAKvJoZ/K
PgRTuXyp6tHvuHKpX4c4VjTVjc2laD8xwz9sYOnycnCX6tFUXTJB2mbP8yDytkv6F2V+n9IlMaOt
4XqaAOpK1vi+wdRdWMef/HbthKWEYgcoypTJJwaAtumbT1JtnmvvX/hVwiwU64OwhEW6tNzyWofH
uu4arzs9d/UgUQliGDtTqH3G5EdldAikKp4c/KziJMxVL4kq4hI+GIFhjxft16G17/3WdjKmjAaQ
ChNYXIb6KVZhzqbSr/52aeGymcRQEqzgglvwl1mz75RsfoHDnHwpOzYlkk42rxLwdwsMZR+GoPzg
ZRLm1LF4zOg1w+0hT1sLnTN0UBKlrlCsXzhOXJ7dscbsUhkiNYCHabgxmPe5A3Ag8At6l7khIXqs
gIk3uZYkA+sJpmVt0JZ+6cGlc01UFcR9NUCBGzP4v9ehzr4KzJrc+VndCc+KG5AuTczkW8c+E159
SLRf+LhkDzrGi6kpGLrKmBspIb6B+bbAr9sGjNT5qTKN9UDGDUaJegAwbHlqxvbK3WG/f/zc/uEu
JieIqoWXZLA5mcu8X0hO9PoNgKtTiAEFP6M7JS0tazXZudtyM0DohP390O3niy5DE2cim4sAuy+i
HgMc/fx5RUfFa9vUidDCREXSgwMqT+Y+yIFSBWSPBX/5Le7UtIqMlqtu3PIu1i9AZP8xXGN2uxD8
7gSzSMBXtABtkMdr/Wetk79wl71G1XBpbTdzgoJjrMxmctJ0v3eReEfkNz97OIFp8UxNsk0gtVX6
3VS1X+R2DRNwadNONVuTsRzaDefVVEzL0WQTO9nRsydGnciEaHFtMasE1enSfgRdxkeir/ESX9q3
kzQTOaRL0gc2b/sGk7r840R7v8PKVZenTc9TnChRPugAFZbgax757tvl9loAxBFsQUxCkvaeCPIp
s54luMtKLTcdZiMjFuM5yxcUzfccuBUvB3Rhl10NJqmM9PiQTfKxKvjXrUtCz7X3s/dVUchL9NmS
kmNAAeRcB8oTTLNJ+tlv405MFltFlQIrQg6Z4QeTkvdbNns17gG/ON+3hUwZFEjhgU3cf8L4tMqB
57nGennBvV3WqaorBtqbCBNvwNRBRPNNUFzT0rm0tBOUXKfQwmywdNhGv5UUsyIUUy1+5naispSQ
ZYwYQsdEZXMEn+Jzks5f/NZ2EuUC/A6n1uLyUNrvdb/9ngb1cPJaO3KK2SzjGJpR6FNnVr0Fx9Fy
sLj4+K3tZMoaIH3INXURMmV904rlDTi4r5xUez78RXnyN/HT69ABsdzW8w3lSVXH38oFqNkxfJMU
HaZkAEmB3IlfGP0knzHaOpg6dDqTuP59jeZ9OPNPP/M4ESp0pMi2wR0JLt7c0M8bT3/zW3qPgFfm
SchkbEJhHjAcfQBO+Bh0mefSTtosOECoWYpuYUHmtwUGH+t28Fzaic+KlnaCktbe0OtXzM9V6C91
fm2xn9ibdTJNUlVbDj4AKFvW1ty1XWCvVMu7XX/ljk6EAi66ANE64kSEvMrvFRTunhpRTlec/cLq
O5jn9dc0FmCspMCFs+Xh90JXxYEu/KuXp7haUbRha6/3SrlvmvczYNUYvcz8zi0XCWTALG0wwGb2
Pqc81GoAIwcAtX4bd5LnpIOKdDgQMcGZPEX9cizi2C+//S2p8yp64joSXLawyVqLR7vw/jBO6pPf
tp3IXCEivs6ZREFbf2zT4Wujs9/9VnYCE/ke/Cmgtsv12qa3zdxWD4Lr7YpN9kPpFx7ukgdHdIWc
cw9z61JO3amQtXlbs01/mGQm5cnvT3CSqO27NgFoGo8cQ9geFtJ9n23pd7i4Uhaa8KYe1p0EkOjb
KkzB4HGtRXbBNi4aqJVAXm4dcigksLs7BkqKBaTKCQ+E3/HiIoLmbsQsk63Qqu3URxkFnzeb/ull
8p/wQIkyIZWg64+hhXNHYygFBGVxTaFm9+pfeI0LB5qJoEVfo8dcy+mvrGTjsYY+t98J4E5g0bWe
ApHhokIkJrXF1n7G4P0Vd7+08f3fXx0BE5RLbW13Tyyz92s93grDPZ9/XDyQCYq2s5DyzrMgANu3
5N9XDg4Nv+/p5NCoimpwUGHjjbTyWJjqppk8wYA/8ezrGXp/hUUDGxwR7EAAqhkmzBH67dzJoTLI
NEgB4CuQpweVTdPgBIiDW5/FMdF2/j0rsDpjvAGHI0uHh96mX0IMiPgtnZ4vLft4RIko99Hs8Gsw
Bs+Vjbwatph7PF96mkLdgcgBj9XEvinAJd2Myzu/XTvpcyVg4mkwP4rjEOyE2Xy/qOrFb2mnruX1
EpXlglIL47byCFbPCgrI0qv5/jd6+XVgahWvJsaTdT4K9RZKtM8j8ztlmavQWdSS1W0Law+8+hai
UAFZ+Hs/kzhRCSRdCk4F7LqX4tbgY0LH/M5vaSdnhqrF/HKymjy0QEPb+QEIB6+0A5njc/fjfDFQ
gg8RkXS7EZN6nqvMq6SF7OX50p2YMHdm2y1Pghhje2X8sCS137Zdke9g7ACKLMGZA3GMY2PEx0l2
H72M7SKBRDPtLAaIdQHg7JtEbPIunVevoxsCQ45NbJDoPstwdLPgtrfZmyG4JiLw63QGpc/zpQfw
zWWYMsTrCTX98wIGoLt6MH5HSerkSgn5qJAC5JqDDAi8KI2Vh7bt/OI9dapaXCCCQSYpyvwhfCJj
+yC6Mff7mE5QGonX3mGMUbbFRoOxiv9IWr/bCdt5c18fU2kV80oP8MF+Zc+6nB7ARnAlT/4tFfZz
UQV5+fO1Y5JKrnu0DRlXxXbIwC/cgWSozO7BtTB9XGhNnpLNpO+D0B65rdenMJ23L5JG68MwF9Nw
YFBPA0+Piel8a5a2f1qhUP8WCiWgsRo1EXdojsv3diVB54VsZS7GKEtW1W8Sbz18FY+gD7svsn9z
pV6Ey/+6+sbk9bk58ILcD5rA1GkwVS9jgOMQ87op6H0iENT4+UriZOJO68mAMxc/ksRfaCQeGGgI
vNzQxRpFYuEjkHpLXoX1SzTqO6Ewgeq3thP3VvZtX8fNkoO2qwfjmt787rGQWji3+hrifRpyaD20
ucO8tCvowCtPgzghXxvQiarQ9HnSggNtiNHB5n6lyc4V+zosg6VsuTDoXK8Bb07RUJYHlax+ycFF
GclEI16mDXP8yQQ5SpHWkFJe/QaIQDhxvvVSroVWGlYZSNPcbKI4kVRdE2HaU8wvjhQXaBTVAtI8
Db6mAQL9Q9YtX1JtjypKoPQwZl4Pp5gMPf8LpkQMHaCXPXjsdElyaNNmz2iAjswvRl3UkQBJZjtF
Q48hDm1B7NhwECBaP7Qh1EDPd99l1UQVGyHgKkDDVif6Fsrnn7zC1NXptZvFtKXCzskc3CoS3bTV
8Iff0k6cbssalhDXhdEz8IjP030w9H63Exd21IBaJxwAUcmhDsZq8Ntk4J0zgNX67dyJVTFCIBMb
pwAagvVpRSf72ARRfOO3upOgh7LguuHAdMd2/RJV4FQfQ7/ncOZijza1tfWEzmq+kfExlGMKsjLq
9z1d8JEtepa2qcKkkprBzCdB3Vkb5rm4E6GUqF3yu2W5ZBxsIyBTHlnnd09xwUcFKIoXEEyyfB23
79PS3iVl6nfwusijgWJEGgK5mIIKAhCurdN6WCfrN0jIfkIeNTu374TVS3DfgqHmvoxXv9YBc4Kz
K8WWVLNlGApNv0jOH1PjNyj7k/pqOIEAmwrMm8ps3mkRs79EgkztFTwu7ggU4l2Yjtg3mYu7RCdP
S+wZly7uaBThpGKFsc14jIJ8qBoIeTTpyW/fTg6l9aBBxd7zfNq29A0po48rtbWfUVzMkdoiA1hG
hcX7/mVewi/gtfariFzI0TKA3mPtASLb1vLTALGVIvN762Cu7GJZ8oVAq4rnvG1K8GTTG8pqv5Ye
czFHdEt4BMJrMFwqsR3jSX2OOj76fUzq1LZsK1TBRQInLMhz2pKbDRwaXn5CnbhckRwYGzaeG7Sx
7vSoKZCpMvI7ZalT3+JjkoUW2LgRyws6+1/6kX/227iTM+XCbLRLteRmTZZDAlbmcrxGVLH/8b+o
EV0+kzQF5bKloCEuQREJYruHergmp3ZpaScuV5tW1VStGGAHX1AOaqn3uo5CvzuQizsqlKlnkP+z
XG3BQ5ksUFOgxO9a+xPwiDBA0WdsnKQbRAXQcYdeqt8cOHOhRwmI8OlWGpZbMx950j6zpnvn5Scu
pYmeGW+KcmF5sHaPAmpYKvEDMEMC7LxOloESfAOGOR8Qnbf7gVKE1g/7xlzkkS7qepIUJmHr+CJm
chuNjV+L1sUd8X62lsYryzGeA1rk4GiWvvN0QScsk5lEal1gk9QCqNtUBPTHTf+b37d0KlmxQh0Y
xEssH00NEQ5Vk8PYa08HdyIzDUFjaUCDlUNi66mx2afVk4mAucgjggE8CJouPG/m7raqyndleo0z
8cJ5Ejl1bFAmJADKeqcK6JP2AA3eDOOmnbz3srgLPioKOetqd3FL9Q0zpM7BeuY3oMhcwJGBJtfU
WeydBi+gXoaCejD7vTyCpvA8NkMA6EsNvt3cCvrVgNMxX5rMD0PPXJk2loKCPNtdZQZL0aeyZPyW
kKI/+dncSZrIaYawAAwNYWjAe1w/bZ4PKJETnKEBHgNBxPNgnO83u74Ruver21zQ0TSQboorUHfT
OnpaoiIHLs3THk5gEryyleneOwEJT/cmisEhPprB717iAo46E+lo2iTPQV79IObqk7K1n0lcvFFT
tGWY6BL1PQvexgriGpWCtJqXk7iAo3AffBQtSpSk3MrbbCruLPjx/CweOg2gpUtMEPWweMtNDSkh
U36zZZB999u6E5qyG3GMU5C+9L1MoGQ2Ne/w9iY8P+h+UL6CM/RdaGRBYPWwsuxGoN33dlYd++a3
dyc2xbzQdQaOAZQBMURaU2jXgWbYr2/gAo+ENdJMMxZXnfhuknCGWufm6S9O6uwjvFOVBa5sUbea
w0pUi7FCdu3Wtn+6XxTMLuLI0CDBMwoOxIbG8mkrqwLDvk0cLwfDl96vknOxR0NPB/wNmDhVQkKd
YDxoMvk9vbmoI16pBsliPwVGFh6bsViOK7db7uU0LvAoijr0fnu4ZC1RHiowiR7BVEv92nsu8Khv
sbgOOYr+kd2Xmn8ybfK738adSFVNkdiRwSwxVGSeJW/6Fw0O7I9+qzuRWmHMKgN7K1ZP2e9Lu932
7eTXr3VxR1UAMVjdgiZMj3N3hKwZqkUwk/vVuMRJo4npkwJ+znMMz5qj0FCGXvnmaXMnUMeuXrTB
THg+i5md+sgAAptu0u90dEUIgrGFUm+A9oqs2CPqmDdgPfbCkVEXd1SvZbDGNTbO9q5KKNWEl/3Q
71USGh7nx/pqinHKevRUOaeHkkKKBLOG1/Scd4/7+fgCVvd8cVpvAhpiKESzgkJWNQq/1p3fO9xP
gtuV4XLjBndyYZeHENxswl4bXLy0bSc8ZcDmf7tK1tyYJf5BluWDT2yCpfPcIrXJikBAgDlXXDQ3
iSy/t2nFveKHuuijoYj7hdUxPEVvd1kJAGlIux//vPFfZyLq8qSCArppAGkGh5KR8qXfWvGI7FTe
dODi9kqlkDc/t42JcN1PW9hmohiej1Si77NRj15VI3WRSGlmeNm2BJafxTP0ZO4MT73qC9Drn29c
DiqKA+iQ5ClJMPeWQrlq8Qt+F4gUJoDBlQlswibytKDRl4he+dnbRSIR2qt2TvAqEUxW3a9mS2+Y
av34T6gLRZJg4pAgCGV5HaQvBmrfByiO+xH8gJrg3OJtwRqG0R08qNS2vusiYF9xl5n8XMVFI2WV
oE20Hy1ZGX8t1DpihDEaPBePz7e+Upl2pcbiMtWnUscPqboGLbsQoy4xUV/ORQFqVtAYK8jIgp0/
mr4bKFt2hxiyHp6HuotLskYMIprwK2tRVY9jGyxHaqBr9s/nzIWz10UmdV01DlUEpzSxtUdwfK+n
ImJXKt0LBnIhRBCmVaSBOCywG0v7wcrvScVP9cTplfUvbN7FEdVJj7a82DdfzB95P9yR0G80AzTP
525DqQiaYtl7iz0k5rohuqvSbPJLHC5+aIR2odVhwXLdt09ZBxm5OH3v9T1dEW6AvJvecOy7bKsY
oCo9QC039Wotgiz43ChDB6ijbdHLFQCsQfyP3LfB5geqoi5VURUOWq8dPubcdU8aeoy8zvxGPakL
IoIk7hJ0YDfPW8iGcgppXT+iOeoiiLZ6gqoZ2Q/1lH6YWfOUtonydBOnYRSFRTpRijaxkT1UUufh
i7GzX/EPnZ7zb2mCccSoPkwC/Y2PUsu7rOv9mpbUhQ0xGvSDDbDxCUIcYmw+Bp3y828XMRSGFNQc
K07DpI12bOx2E4BG0C9Du4ChmAoox4FLPU9TkE5xaBdDU2fz+5ouYiiUg0lFC08ZhXy/NPPbXoaf
vYKeO3GJmzPt2Ii4BBjhgyVkyiuMCJ3+efELh7iLGVKqARwBgBU0iaMvIpLQ4JW3zbj55Wcenfsh
0NnQ0IR6Ts6ltuBcaDVEFlblVyq6Qu56GBbIgOKL6trQ01JkAGzJqPFqt1AXNRRw0iqymwYSYh9Y
HN9x4vdgQV3QUNBO66AEQkgpKE5Ukr0rliz1c0WXsSgrUECXK27Py1DfV239skk/8BpUts4/Z2CA
WVZQZcjnJusP0FSCEHyy+AW/ixpq6VKP4Yharl+D06C7B9vGfp/ShQzxoMNtDloPedxt7SGeKgV9
aPvXP4fQhTrFBQ3VlUighYl9R5l6KobfWhp/9FvZqW4VlJu2ar/DpaWG7iPbdWwg2ey3uBOaJI2D
JESfIu/D4KlpXwztP/mt7Fw9ccYSDmUNrJzxb9WY/LVuyTe/pZ2kuYQ1XUcQkuYYTssOsdJLvnhS
lEH77Ny76zSGdHxH91o8+YBXqJupHP1o+6mLGJqXBYr2U4SDcGkJsD0qOgCA7wVgoS5mSGbLYvgM
qxSMHGmr37Yz9zvAXcSQjsqxiGxI841vwGbr8f0EOT2vj+kChoiUIySFYe9SQ46xh366jbvGL9u7
kCGazqrV5Z551DC+r1QMnWarhe/yTmgGiwq16GGXqomPpYqemsyvEQ/qt3M3HJdibkJgH3Ce2C48
BJA0eEhXwAb9At/FDU1ZACo4SmhuoaFLJ3nKZOp3zrp8ReFIN5XGI57k5qA7dJv8LmP74uUtLmxo
YxneU6HZkzeRfF4IJw9p2HE/V3RxQ8sQkowYbHzmybMO0o8gH8/99u3kTGjHRWScAWxetFogf1YM
812VmOra+NGF9ONChxi3BeMC0K9kWl7qqJF4gYbwtd/m97Lx1TvlxgGdbiTQiEak+RBDGGv1o22j
LnQIxK9BSwe8DffDEt1D9YscQ9rYK+F/oa510UM64Eqv/QicYCTpMav6+K8iKrvykGkpPb+sE6hy
HkHoBE0QsACs6WFI1gNUGbsrf8Clz+okUSLthrsmUBCkHuhTF4CTGAMnfuOekOA8/65dasEzMsM8
aJ89WBV/y4am9du5iyOCxF5VlhNeQAc2pkei0rux6paTl0O6SCKC988mq1Hc2omfFimqI1V88fN2
F0fEIKeRSrJPOCjI5x6qqcQ80lysfqejiyRqpmlphmiA5MNc3pCi+bhtfqM8UDw9/57QXAtWsOng
KVGk6lCUTXcQ1o9flbpAItXURYhDF4CczOpjWm/TaUpL3y/qZFJuiFnWBEIYPCmO2Zi9JdzvwZz+
hCQa0B5WKkS7jNfFAY7556o9XcUJz2ZYlSpWwEOaKhsOW12pvC4CvwdQ6Iadf05b8CEzaYKTha7y
EJPyIYBSrN/WXTBRW6vEFiHheQui6WfaFnM+8mL0i34XTxRG0xwzE2L1SI8HUi7P3TB+8Ap+F04E
3fmqB5MyB0rOmvtk0+mhNOU1cesLJ66LJxqYjKGluZfo4/eoyn6rUz/tEeryFw2m5cUw7KhkK77W
XE5onUk/Mir6t4zhqxSNu2czbF2NnlmxASiblHZ8hPh19tnP5k54Zn3QqBHvQxgPBJiFaPYG3B29
pytG537ec+i7tWLYnxDiWxCW5vPVCcpLX9MJUNGnbY1XM1xCZyaetkZ/S2Oh/G5FLpJIo7hQ4Yxa
NJ6HICfd/GPq9HbrZfGfEETLVGgxKjRZ5qzMIRwNZWWd+fHRUBdEpAajxizF6m0znVRF7eFvgV2/
rTu1bqRlZ/EfWk9bqA9VGP8ey8ULLUNdBFHXzSrjMy50vSYPaoi+poXytLiTPUNIAmVs7yOGQrzb
l+Zs9cI94VZ17uFZkbVEDzjJtclOaV89FfSanOwFD3fhQ3UMPWa2priai0UfDUqhrCaD3zHuooe6
qZmHbcCcTauqd6IdntZr97jdqL+Asbg6ZkUxZXyrNlTmZUxyyNOxb/MEdebDJtfsk58fuvmzEyQI
cMXKAXm4E1OsDiX6oD5rxy6CKCBr06tG4otKpd/XagtvAYdqT/+8evpL6/wkOts2A4tFi8t5LUz1
2Paj+MTGBQBLDFoE9SGro+SxTmj4w/Q89mtOxS6ySEOMvRqWAlfrqXnc9h6MADfblTN+7579/L3j
jJ9HwMhjaLSVSKsYHiafmpE1UV5l6YiZUAM2uXxYDQsge79N3VGIhILwMA4mL0eIMyeyO9tkU5kG
MdiCi+QIkdWXQbP4yreiF/6y/d9fZV5SYqR4afCt+oh/6UYNNe5Q+FE/xy78KJ7HmmaFiHMDSfbD
ltDoVGdz4hXesQtAwsN6UFoLJ2YVeUv7LXrD7UC9nmViF3oEdmYjMo2tD3a8W3rgPUXolXghaX1u
cmNa2gZhtb/4oMEEd13fAy9cXyFEuBB8LvSIQ4Y366sJovEYbGjzMg3Tz0R1ePJddAlJTqRMMtwk
bW3x7jE36eiV2mIXl0SmzkArEi2cbKYMYiE0yB5F2E7Ez1F/wibhPRJCHogCXi39oe3D9RCEyu88
dKFJWzZpkgiIT8d9E31a6Fy9LZexqvw81QUnxSUpVFDCmRIuj1ORboepD/2eymIXmxT1OlqLAoap
17U6WRnf94X06yagk33uq5wHWZ1aLB5m1XBDguar3qwfbih20Um4YwXjEuwHm0zFbd2+THHXepVD
sYtJWgAr6aVFOhDZ9L5TTfM2VCT0wuDFLiRp2g/3sqghY0oW1J48/WOfw/nn5Pnr0iJ2EUmmC22t
SAZ8nxzmbxAiqsgBhfkQn3Rf24///CMXTn0XljSpXiqIvdNcBeYFBbQ+hG3odcGFlPi5y5AJY0R2
wbFM+KiOTQlgclszT293gUmcNFlnJhyenMXFoQPv5c0YNdUV41+yi5NqTdyUXEPCCpXL+i0S6hEs
6VfOrzD8uznxiyrCBScVWbqRYkEjGpMhqXgsJj7pQ5lWUXCY9Vwkh3Js+IeymJU8hrxj3Zu2i03X
30aLnpft0NsNzKqAq1Q2xL8ZYO0rGsq7ck7sD1u2SXYAplWdiiKb75ZOR/ZGskDpU29bYEQthMdn
kF/PIPFia9CC+WQuk4PgffPSbRVP82wtTXOqtkWoYzS34htbbN+eSqXWz4b0qngCKCyZDyId5HC0
dpk/rHbZkh+RaoQErU+lxvu2a9a3FmJr9LmSKuWPoBjaiseNcZ0+qKCVBcRFt7F9wZtQsj7Yteq6
5rCGTIvtkI5jbyBPTSDTlhjdgMwPsjypuYHg8aaAWuxCwLriWug3EM9U5W23oi3xZbKRzW6hWV5H
x3EaRfEZ6nrDu6ZDOf52S1ldH1TM2/I+I7Qiz201hvEx69FjfAw62azv2Di0Jj5IkJUwuFXYZWhV
1dDQbI61quPlcR4zU/6xhlHY3xVW8TnEaA8fy/dBDO2TRxltM7hwwpkk3fuZzkWPx7QQ4NlDNK9L
+H6cSTvdoc4q0kNjunSCDktttxtofkIK+cRGUU85lUXH/tBtsA7JYazmqLaniSRTmoKHWk0reOjn
RmXf134Q4Q/w34/DpzgBHuWxr9navg1oEmQP4xpkzds53RZ8gHSB0PoBWrpLy44Yorbbvkk8rjTH
BFhz+WmpZta9LSqW/j/mvqw5bhzN9q9M1DtrAIIggIjpfiCZi5TaJcuSXxguWyYJ7gTA7dffk66a
O6W0x7qlpxvdXd1uS0kmCH74lrPoIA56GCF1UW1pay+g8B7Kx9IfMA5wplzTfK8JVhnI/SLbynxN
2y4Kgb25yxyn07Wta5SGoslHHU/11Jivqp3SwW1s30BxnQ29OQB/Ki1DzgOhQgIS6jzeN6lGtxfS
ORV9qNKc+UnXZjIZTEd04q01xVPnAYF3WhO0eUzWSa9omtf2qhd+f5WNRQChuqxWz2kgu+w8lGJA
/m3SbFjxhTxdISPvgzYOZX1cnG7XYhVowug0mMSWvPhI1rY1O6Zq7xx9osFD8yyvyWYZuuCG9jU9
s3JkfdzUrfYjutRObFuWlTJSAUx+I9lXcC5UAU/baBwrdAwriO4/10UzLZHMZEaj2sMUoTRk2ElY
F2whjCWeQcjFJK0b1jZucltUSZBOwxJRWXe7oZvY0zSEC48M77oS8NFCTgkcaDO363jAvhZ29OBP
qcN7Mai2hVevXtOEiyBr923foXc+DmsWkZGrB7ZwkzQqnOatgQhFfjVnytt60NtvzgD6Ms99T7Pz
wuX5Z7+kuKuyhAhbXE3hxM6sSov2rvNgrBTnFEonyVrVvYpoV6vhtl9keVu1YC9Hw5TSmzktZZ4Y
TYhMwkpq+GnV7Vmr1u427Tyk0Av30jGxjbmrTB/uFwHfo2RmYhq2Xt0s3dYOdJk2yGl4GUEAwb0M
WcPIJcnLNo+AC+j1IasdJhstaDvTWaPLNh5Sr2r2bE0bs6EtW8wlsJpnjZyGF7pmWJ0604nxxixD
nOnZWdlS+9jkAX4cfeTexhrd+9scHGkZ+WThN/PYi/IcrjgcE9pMG75lwSzvy56W7hCYDgSNvO2m
cuvcWngXbaWd2cMFZD40FUxsI9lBKyceM+ZPNz7TUG5j/Vpt62GZZ/jxkmX90DVy3gl0ri+KINdN
QhlonzxAqXmh1rAi8RwuLThsbWkuqnAKm2/DVDVim3En5kiVcvAjr22K+bZXOTrUGVtr/DMAjxRz
mVLSDZ14WiZL3YzAacyqWO9ank8sgbgr+E7EDetdAO0WD8L/qiufnbKQXYZP2ciSosmnyxSYS4wd
pZ2rzbT4bIllAYGeqHRh6XZFVcFxNOJsrCIG/u2Bspxtx1oPj2qBw9y0DHLY9yVwlufDsizDzVQ3
XYpJAKCX4W3XLtpd4ixK+aWxavmwqI4WW28FHXanpQcmfFz2DGZVsA4Jv2UiNGD1KsJSkLSKUp1X
DpJpZw00U8sy0lnPusRZaBNd2rFQBcx6KNEH7Kj+MpdFAbLxVGeYicFAZbP0OZ1um6N31TXjumWx
Kzv6KRDQA0OTpc4gV35Us/ggO9Hn1YFlUvAE4n4kLaCFYGlSBJJsbJt9051nH9FGXRNQBLDRc6X6
2BNQGEPSFojbCpOEj6Fpxy9qreY+otoJFacq5WddwTrouU/zZWCIuys0GBNxO0CorSs1O5hxHJso
mNr6gDo6iy3ITTHtKnIWmEYd5na1JJlkCH85iR/Sz53Ju08BWJU3Zdvls46CtAvbJGix7+8A2zHB
fmAraaJZGJJvdVUqHeupGnnS+y58pqkK0e/07LzGeKsDL2p919NHvFQuTWZVev1FVq05hM302m5L
kxbBDuAX3UXYeuZQBQbq2mSl+ixnsHWNPengTQ5BNLFvc73aGAIBQ76XpRKX8PbqXdQWXjXveK6L
4JwVI+1cPMzDYqdoIIth112ZiyCeGtjIJKqsstuqh0d50hlSPGT+YKqIpBOzsdGVjRoHk6ZoCMNy
uvK0Ei4ujCrP2qaq68MsxFrtrCg9c+f7dHUxQBIYwrAMKUgml4Jtpey8dl9oLVCPu6COoL7ytaZj
02wHzrVJFM/oeTm3uthJuIr0m3YiRVKF0sQsGJFOmZK3H0d4zo6RNTgDooVWz5Uc1KEATzeCwueN
LnvYixZM+4j0IDaUST5TabY+Mo5oxsuYRmyhOKRHIvXVXOV1VJByInBoHve2zPytmKiIWEtZhCu1
yaDS69kVT0sHM1c2c7afi1GiNu5CTCKZxTnmAg1dVG8GWvjWElfz89TlPIvHuTPu0q5DOsahyWBz
0/W5F25Z14P0l4F45bsISUw2nVHSiD6ubK3LaPbXudx2MrT9FRtz52Jra5bt27WE0utcqFycW4F8
JOr7bnTfFr/iKgrWCoZrY2WqKTHpJKuk7zOfxAVF7gBV7JkMH2WeeibpqUxd0mawT8QNzeYB3Yuu
iFdIAl8M0Hob94yn49fJSaiGtEFKingqsZsOoejVFfpka7rzOJKrXdUavjyoYag49rI/kbjJ7FLf
9PnInjre+XhHFq9FhqJSr48lhDVrTCv9tkiMgfDWjnnghm9ZqgJ6Boe+SiWoBbPsLgMjhVzViq8i
QjqQ7euGej5WoPbtlfRJWif5NKUq7ipFPzrhzSU6IkVYNnvPwfswagrkrbHiRc2uKsyN87gsDNgQ
42zK69G3GE7lAaj1UbgCQLXnKi+rQ59L+oCO6ShixM1mJ3wqr/W8EJvosCvM3UqH6Q73Tf5gMoVU
XQsqenFGVujIR5DelOOXdVykv4HHMronc22nJdGiMOIRlM9w2Id4+qWIB0FV9oerLfwq1wKzsyib
G/XAZTtrSNXmIdl4sCot4sWzpNlmDTRDEzdYtxyg/OOGOMgav08qB32xGEk/uSiyZh6R/ZqqOdRQ
H/oI/QpJorZzUATsOztD7lF082flNzPNMfqfpmZvRgTovals027MUIKzhHsdFVy/Nc8BWcPRu3Gs
96prxPFyvm8dmB+Hdcm9IvLnpazP5pkrPxkEnHSSFObyMqHWD4J4pWEf7IvJl4g3o59DSNnaxe7p
GkJyctLwpH3EM2f8AH/nenjpGhyhOx4Ga/+59EH6iFlIs/lm4flCb9nouXwD8ZZUJo0m9TYEB+Op
9am9yhnO/sSnveOoFmoLVDoD1TOpgj5dE9W0zu07M2uWyEA33pnKgYG6RSLKXAz7w2L4IOu16y5L
aHAh4xqbGQVpboctwSdfNemKBLOuc1Z90D6v3YVuIJL85MGBvn0a/ZqE13S2k9wvVLKHkXHWYZ9V
3XU7DrzYD3Bd4QnSalrGPVTYm83sVOPHgKQT9cIYEF9tVNB1Ahhrcd6FJ8LUngcdmtHxWvVVhzem
a9eo11wBVykAhBLn2PUK6w9ZFe+6IGnq3cCtB+mATj28QXjYOg8rkFzwnLZsIcuEhjYkqSIaWkeA
Ig+Gh8BWITYd2Lxz+9y1Tk9fFKQB0y+2TOn6VY3Yueab7+NFJUcHvWpAiapkmMau8omLFtHObGP6
o3FXUajp4Eoz6KSacXpF5ZChuM0KW3wO6jB8mmGrdOyVdhkJYeIt8Aagdz9lW1fjzFwS5uG/U0iz
l26aD2kw9e1yQ+E7mC+xGlk5dgliQd7goToJoQqNoqlNfG1Qvdh88SGWhsmQ2kB81ZQJK8rFxFCn
90kEfETWISrM0G4YUWw/jiWowGgNgjBWiwRpI4EEdyhSQDQjOVZL8ER9zQQyjZZ6cZBXRXY90oll
LwizfZNMCntpm7teyDPJxw4a+FzNg3pW+eCbO5ejQ3DXtKKrYsPDJkOVkTnYu1YMwU8gjqYbTmlW
KMBuLFsv8VjD4rDCQ+Peb8JC7+jIxv7aM4z6yYgIo8/btp/uYUsJH82ucXlw2xXliOwUvQLy4iC1
RTeCgPC1B9RkXOMBKfd4bxZDxoivdV2dL2ZKx11uKMPwYfW/AW8xkWhqs/kzAbT7XrrMAaTvdWaA
3qRjTVK1LugOYpqKl6ZZUtNFxofiE1L4tsQupDCeK7dTRYTGt5RQYDfdVd3Jdo+X0D3lpEplxEYn
9364ym+aCJSrIakEjxe0sM2GlYWoLi2eSqejsnfoHUaLrdsqWvXE8CTcym/gSQwq0rIGc0TweJPJ
2GBMfN77N6GyfnNgGKIw5D443qKsavgAWF3lfAjCGhx68CNUbOv3ULrcqM5n5ZeZZo3bQO3RBDCd
y6nCu4UEO+66Ad1u6xFA/mde8WtfwXTshsNtpI0ZmoNNvKJIrpJitSY/rHPBDeJblbMIEFZQdwvU
n/aMQVb7cnEu0xEciiZ5YYJlQA3ltawwEbw+w4+8MvIrmz1inwk1Zr7OBfhRW7TaIPXptzzFV5gb
Dn8mYIbyOIQ9+C0+oucXo/SkRRyi1GHJoe0Flde61+WehFMNG2sn25DFUBSgj5Sg8xTNEAC4L6lA
VwZGGykqzTls5RnOG5C8AkBYztDvbEPYTZVMoZ8DYnxMvH4oMMBFmIP8xjijDAg7EiR92gJd5Oqs
Tw8DbVb4Q1OR+jFKPHk35b0SEVGTbOJOmuIphFTVmW3TwY8zv5YfUieBYe07lT/0WR9+LJ0oeUxJ
WXwGKWe9lxDvx01OONBR+QQqGnOmbsIxLT4J4iqaeFPZnOEiyw1bmLdBYC1vy0xbH8nSPNWxS6XZ
8Wy25KzWC3CtgcTWiLuSw0ZCjzDV2a5IA7ItJI67DOecg5PRlCJknnvD1Ob32RGO+akrO6Q5Pvrj
wTeQJbP8vgboGY1zilMK/RqJ0qFI0Wi7KpWtLszCyUY7D+IqBZaj3wyDLuUdpErJFAvPR9RNcWo1
LsFQk6fJ4JDc99hgHkUrzauGiM/oIsXrnNeQAkZ3JOIway9Ve+VzsXyY/NLts0qS5WCzthm+mJmk
OCxqa7NzbzE1uGlEFkyNkQbR4WYmjFWxKvu6j0Cr9Lwb1i/5pWW5JHFmO3G2ytlLz0wzQ5W5LdOs
+FBn8DS7SWUR+MhR6TjHrsiyWyJ8uPko4+orbkYGW4gqbZfLGUX1Geun/rCkfuBi1E7QfuEpDlKL
kqy8aYJA/kHrqiqSUiAziVpeqHsWyvIcA8oO4kJuHJBljsX8iB5NgwzaA/0QpY1u7cEbRIhx2TAt
H0k7TWepN6wsqlSqr7qxrb9VVIi+QR+CIlqkS7XWh3pEwXcYB6l05Fbq5ngpZ9T5vKk8SPZwPLOd
1NVo8gjiJkV6L3jWyYOnveK86spqioegnL1zP3Wuw2oK+wJrtzKLuLO5iOgaLP0ugPTPs5PzPMbI
49Lrwp/8iyBVt87lgPRBhkzOCcLmemlY0fkXFUaPL6A3i1sJWvjzIlFcnDc5rdL9QCvCdyQIF7eD
+cZgI9tPxR0Haew2sGneR0MqlmeQycST30zNeWlZsyHNuF1y9Fp482VieCWiwJjpiaDTGQGzgGwN
M1REzpZcZagvrxn63/BhMhjcbkakT485XeezHmfnLZgNxjurwxkt0ipMp1tITqznoxG8iJZUVedZ
t/vSrVNkF7hmzQGZErGzCoT/ODx2gnOqs3u/yvInKrG5Clk0QJQE3O3g6Aey1ABQWRfbusSj0DCH
uVqyyr8Ks3X5nKLJ96HmqbleOmXpXjX0UZElWqbhG8/Gh7WqKBrLNsvONV/LDi0/nh94n+dneDBe
1BlYXwDdMNVLYs0w1RGWn39IvXUekxDJ8xA7ryqA4ECP7RtbIfuFt4GhBw1/PXWnUDRfF8rJa4/p
2uDUWTITUWxbvKdmqW41meZxu3YsKDd5saDvOpKgf4a3BvFxcjOG7nzt3VLl2TPKiIXhRjo1XwK+
Li9yGTuCBuTCexwJtfzWQJ/qa8BHjV8N+7GMU8TdFH0PtObRicz9ez9DgxrEp8k9935T+9HUMFDM
q2GwadIqoYfIz3g6Izlc5gs3z4WOOfrzD8AmsBn6KF6ToSg10ye0CLtmO4a9fMGL5e/DcL1qPFZf
KU3LS7YOYxmFHXPXfaiyS4Rr8UdZwyL6jVn4/zbOOZleQm3Xmo4XACuL0T8Do3CJGeAq75vqihPg
X0XQ2vDLBnN8bHFvRLpV+d7z+wZ0J8i/rOiKftQYc6GdstcjwhH1p/cZeLBT1weYgzBPQsl7M840
hhHoVZsF7+KgsFPOtqCgP7bseN8rAU+hQMNiTc371PIQnF+PFm1gWtFWgFlXK5siCZAoXdL3zXRP
advtShC0NGjbnjUPsNa6bgUKyXc9zVPWdr02IRoU9ZGpUHqQJZWbInVvYWe/g2R/MlY8pW2vhbW6
GAMQcWv0R/YuI5OIPJV7wa5Gv+WmQT9iiVqFYX4s80J88CBmMiaUQ5Q76usyd4mDHsPx96va305d
6r9PThuG0q8fWD8GRWtgGryZ52Ok6uAcXqzOexcXgZ3yvilrlzxFwraB1iaV+yIk67lvsP3ehXtk
p8RvoNU1RiuAVE5TeEfSC1/pp/dtiJPXe1k0mnr5CtRVYKI1C2+80H9fzDtlfGOMCcJHg6iUZekf
3VQ/00G+Bez7X+LpKeXbNaJKWY7P5ln60cg11uJ9FnzslPBdmKLiesYrknvNJ15jYpqN72KWslPC
NwBYC4MyAATNGjg58ClkGLe/vOtBnvK9me1zhf4DSNm1/7JilKd6Or8vapwSvjGkBCGmP9IzhfcH
TOJsQrMqeB8I7ZTwjRp6rhkHQRPqNzrRaNU8Yljbv+8Y4CcHLwsWtKrNcRM6ml5QNMU6tr73w0/O
3Rz5wlSXLcCYzlyFi479zrxLPoadGkVAKxIjnhDkqcDOj2hiw0E9//i+nXKC+pMWU1mPgjiVDgu7
Kco8iKY1c+8LKKe0bwzgQ7XmOVj2HoaGU++dCZ2/T4GJnfK++USICkkH4S6GKQCmZDgv0MF517qc
8r7HbE7FCvkuQO/U49hj+olW8Ds/+wS2W89Q5sdMBWf64O8r4TZVQ9939pzyvsdw7VMhcduYGmyn
Rn9SZfv5fStycmgOkM8M+VFYTzC3xhMrl31hzJq879NPXk25AMKSpZB31E4ZGIYPCYUpxRsn5hHj
9ZNU5JT2zdExhGQvuDDV5FClZCyFkepAZgB8WAcEAhqouuz2dUjnvyy0/vOVVZ/593/hz1/aDt0p
eDOd/PHfD22Nf//X8Xf+78+8/o1/717aq8/1izn9oVe/g8/967rJZ/v51R9gFAyU7C1gB8vdi4EL
4vfPz17a40/+v/7lf7x8/5SHpXv5129fWtfY46dlRdv89tdfnX3912/0iPT+z79//l9/efwC//rt
5nP12f3w8y+fjcWvsuB34RMJrgYPKKHHc2l6+fNv6O/UJ6juheA4+o5JTQNcd/6v3+TvRMFoVEmp
0IQCiOS3/zAtmgn/+s3/XSkV4v+mgGhLjh/47b9v6+bPx/7nk8Ay/PXn/2hcfdOiwjb43FebQyif
YgDii5D7Cjp97JRdN/o9MCGtWC5UUeNM0wJWQoFcopkWQK10i406eCIGBas3f1ufn1wYy/e3XXm8
MMelQV1TkuNrnl5YqTJED24aLhrf6XgEeCZmno9JE2wG/1HE+etSCqJsHOp6R8j168R3rPp8cVMz
XLToXMSQ+Ai3Mw/fVFI85on/8559v4zPCHzjOPfhw3nKzCkykzlwq92FDJHaEDB/t4bw6oNYwvEc
fngT9BvRuoA47yyBqdE9xrchJgcxbnr6TAwaxHTFpIJKAIXiFc6lO2/1UxuHtIU+o78K/7pnjgDR
FZD+GZrQl9h0zkWNXZYPdFzMx3Lsp69jkXvPwmMV2vq94mA06vFqHCBZA0Rivtzp2vc/BG7qn21G
xSHL5z84QEK3Q9PA5HGcXYYWD+mbKGX1/EmtFMD4Xz/71ynr95ViLBQAAgcoQ9COe/1AfGpqn04E
sLZJuK0CYiJJHdB9v77K8UA5eR4MrxD2GP4TQLTt9VVCDYCfmaS54GuOwyxhDvLZgJyxMDVvxO/v
aNEfrsV8qNsoJhVey9fXMi5Dsx8QnIt0Kbb9QmI/q9EOZ1u9xJX7kult53MAhQy6zZjV8mHrRrsz
gHdJ69DOvvHd55Los6JvXzKckfkkd7W6Zgai5T6aqyouqyU+AoZ4/Sh5nbgeMM0Vet3sgg43Y3FO
bNyZu5Ro4CY/BcVHPZ6D/1I1sbdmcNgiUJ0ETYYNsdRu64060uuO5sAIhB/Rq9TtcluWNlbphV7X
aNa3S/iS2kdovh3QeERk2lb0PB3ruKNXtVigE75lMtv444T/+Vmw6lp2/r5xd4N+s149ZmM/LC5n
PvRZJQV076RAc6igxtZQc9HmBd3hj1sI0ZKtLpuXomwX9HJpcYHe4ee6b72dWNWQ5HbMH2hZXhVN
R7Y8zb2kztPw0A71FNUpiah1mODBIjd4GSkd4koHa1KPDZRdAGi5KYu2jJUX3FtBV8wOGYsxzCpi
OdGvVcftWSn4eICNprgMA/jtNl5Pk6GvmntWht1ZORcTnlSz7Pymy99gwXxnmf+wHkogYEPLBWty
kjWUGo7u8JywF9xIloi0KLYISsv52q0caj1s/KamGXFcVGj5jzV7ykzjnzVsxpxzUmE8pmGPdqGm
gLq6FNCggMEJfVRxg8ZhDCRpu5/RL06EK+tNEJRvPdDvbNbTL8B9H7hhH9hSecrgwoie51hYe1Ev
UxBrKJiAiKHCne1QAxk5NTvwHMoD+uVz1FH3UQChs/t1cPjJ8YMRO+I1Th5C5akQ4wRxMFJicnLh
yRmRTnn64JUr30mehm/EoZ9eCuerjxjE8KVP4lAT5H1vVucuVA+Y4BwsFIozJXnO3Zi/EYe+E79P
V1b4UKz0BeVEfI9Tf2eQAZ5tOFQIL6qO2KtawlgPXWx2C2+i6YDFYFGZrxJlw1Be5JTAaxbIrS18
OJf9EWB5vbg23PpWm6sB7ac3uiDfCe+v704g2eGcECQccCk7Kbsy0a7wMqKArg2pvzF5OEUcGngV
hDE6GUNH3SUiA8BaWfaU9gVL2KTTPW+madsAD7ILq2nde141AdQ7YojBF/+NZ/VjOoQROE5vETLo
UJLT6ipIszz0F9ZdtLNt7+pmaDc57MXOQ2Dkd2LJyzNt1vCCMvvPxE1wJkK0T2I3HhMHaFSfOi72
GaFO5E0D8RRgIMRSdpgVyX/G7jleBZkeMkv8i4ZIVk5SoQ7g0rGfdXCoyTBvSV1g7cWbhk8/nLyY
GyrEakKQ4iFknwTsEPCNFbST9VCDG8G6Ydi7lWBaj+knhrT8z/rmHxUbl8WXoTXtN3taSryqPq67
l+beDi8v9vJzd/qT/18WHSgIflV0NJ9r1LF/FjB/Vin4hT+rDk+I36nAoRkG4C1J6R9ZV3+WHZ5k
vxPI/RO8iZwJKFEhJP1Vd6jfgYgChJ8ctwrmjkdJjL8KD3yeEr5UAFuBuEhCkNv+QeHhHzfB/wQD
vP4KiR+4nEKEymfYlq9TpiM6ygQKg48eAkpbaEDSe1/AnGldgSr15exfefVoz8YVaOc4bXyM5row
vOSk0hfMI2XiO+AztAXcn4iA7zDu7g34HNZLFDgWuxC1b5KFHNFOzM0bZ/B3/a6Tu5eom3AAQ+Xx
eP+v755WHlcqVSD6eaG8QW5RHJSqfR3X2VIAUs+fWyQSEZrLGFyIssnPwfjB0K+jHPjHoODAVeeY
xpFiu2oswhw4EC8wED03TQfAdug+mby9g3tY/yRIAHJC0ahPYEUSFGlMI1GftYr7eZl3PSQRDjka
q0m6WpuAoAzVniZvr8hYF/u29cwWTctxWzrpb3tAZg9DXc9vtC5fB87j0/QZNlKI0KmQ/56uBx9I
3bqqZBs51PNDBQSki1bXw1wKgKcIkN7yqSeA1ERuGP/426a/+XPR/17C0h93UkihAOnjLsJQqFMF
iqYCSlw6Qzduwj9WrdQHW61L0spi3nZduq3EUCGbqQFbGsdHAEDL84V2X359G6/bLMcVwHaWIoTA
IFaAngqEtXkHObZZ2s00ApnkwVc5IlP1zRPyMfBrOD7kw1sjrNeZxfdLSg6vhACHKrT6T+Vrxi5P
HbQgLEDnAMz5oXyqIY1jZPPWhX58ukLivBZAsHOKoezJsdF0Y9bwNbSbQEPRP1r52u7Slttt0/tB
MouhjMwg/XM9av5GT+8kWfzzSyoEAx/MIh9n1sm1UzzZrOuchYOQBXmkg4m6hNxlIk0mNhUZHrom
TaO5goYUXR/BYHprMvuzL4/TDA0aOPKEP6yy8bIQ0rqD3QB39UTS9vPch0+awYWxn2w8WbptmvDh
15vpmBO+Di94jQhiNvIQ9C1OtzQ8ZSbSuMJCutbwswK9hTgsZffh11f5cf/gcEYwpyhYFUUMfh3E
3Ax8CIiKw0aURZ4sKmgQsKyJmjJ4Sx3mJ48R1wqR3RDUyGhpneR+4FZMZW/4gMcYHACL/NBT/uLl
jY4LQjqgUoZNT2BCB7xc4lvz8dff9Pur8HpBJUCoaP7geMNZeDrSMsEqBXbYsLHM/zqU7QWZB8DG
7CeWuT2F2UvbwVenmMNE5+KeeOrTpNUS89UH4nHmuz6DYI6TKN7Lt2ymfvIUXt3ayQa3ps7HNMOt
Ca7O/UbdqMD+gUfzRoT+SZjEEiABP1YhAJ6cTlAB45UzvBuGjQ7me2HNTrbssWLDABil2xhPb3OS
X8oJKiB+mYFKPct/RhQ+vsu4BQRoio0dMNQorzdcoTEdBzQcm0D2LZDMnUqmjr3l3fE6/fzvqyCt
IBTdVWy411chra7qiYy4ihYfskU82OrIMAN1BJDSX++rH4O+xNmvZICrAm13GvR1ANOBnrthw9Zu
2K+ZeCraBRBNwG93I7dovkmQS359zZ99PXbM7Cg/ds9OlXTUQGk4azNsgs49ZGikAp09/GEDcQ5A
5NdfX+tnr63PRCio4LhScApP6T2QHtJlGDbVoquk9vo5BvegjrOlneO809Ous8UYTVY+tdkUkx5d
oDdu4cfjHWuMIh0IZfTQ5alOq5tSj/S2HyAqF1wqHPGHIxxnC4ZyAoODlwWP5YJSXSRz0e6Qt95B
LcJ7Y81/+vIE3+M/wTlA1GnPRWUw9cibYcPn9glw/DuMbi4Xah862j0itbvB2QX0Pf8W5JCRnt8a
P31vh5/GL9SFCFLIscBaOQmfoPKB2mKyAerU47LRo3ehStLuylTnG8ubrQnMZiyLcguhPy+aoZbi
RTnjeeL53sZaFkTNQuMyEDpKe6/cQ+WNJEPbvKUI8uPmRBVLGPJS1JmEspOsnsDPIl85oTi4gg+F
Y/Ic0jw7IZcpWkdveqNc/zF04ig5Sn8rmKAKeioPbCY/BNejohsF/OnXsizuOWvZt9F7K739LgP6
ev3xkuNiEBqHqy49ldrUGmjSuQzIhsLbxau6pxXKBPHSmJs5Q15ZpACEZcPSbCF7ej5nvkq4ItO+
AxrcEeBQG8HAmcln0FJK8cmGEgyyKciiDpC+veVIJmie3w7g00RBVcuI+/OQdHZJRuaCWJD5S2bf
MlA7fVYC/TcUYHhU3zP302g8uSYPu7wHcwcFFPzrank7g/QOrl2QJsXUvBWXT5OaP68nKUBuHIXk
aSMMNHE9EnCsNwOy80OrCb81WRomv44XpyH5eBW0/KWELod/zFlfR/8qKGhdkHrd+CkA6GuX/x/q
zmRHbmTLtl/EAnsjpyS9i8ajj5A0IUIhiaSxN3ZGfn0tz1t4yIxMpKqGDxc5uBAkd2djduycvdf+
jhD/2+h2NwP+u3Dc6t984Of6kA+EKW4zz7BMhwPI5Qv9qeemuyVnxFWuOzsT2ZeOuLEdvo93W1kf
VlWqqJ6BvsrW/Z3w51M7zfMuH0xN7FyKROYOn5tVngxGiXJZ76q+UVHHLmS3znOKsTIql8G5sudu
Jz35Emy/cj94aszijsb5TUoFtLX1FxsHSzSH+e+mO59fSr4WBwXWKAEJwPU/h2hofH1Dw7uwC/sh
wOuVuacuzUIQD+vvSHWfZHZ/XIKAduLlABQyTPos+yxXYwLchBx+9LIqVmgXoDN0CQ3SDU9PU+4Y
mpmJv1nv3pLuV9wuMSc/DDutu+fxQNy8FL85jv7D4xB4trh8nYA66/Ngc4IRy2eVeicHf8SyUdX4
zYdu54ntHd/2FzllBZ6nKt//+3P/t61amH8MlzmisARfDg1/fQ7p2bCea7lAMi5/Vf6GPD0UdVkn
oWa0yFh1u1maqb32Af3tZ+ggAsFhP/6mYvhDRvjnlfLyNTA7upbjmSyYn2/JVPUOwHljJhJ7cX4w
FPtazsXdYtrTAXHzz3KZ/OeZ2ubCzw0z5kXdeqwqhi92mD8YgTqVlQhuprlkCqEETl2RZQ0DllZd
965We9fY2gdhqPyu2wzvVLqbdQobjHGtWTVfPXh3xxZr9bex2+wDPvDwMOGLpe/Q9PteYKEYmIPU
GNmJFpvrc8u0oQeKEdtrXyNeZ1KiXfm9ob92xTDKYcRv6Uc8R3zJyU1Cabd7zLiv/eLoR8wFTRRg
p8LANHjnvvVkVMxVe1cP0DvzsBa7vLdkQjFapUm24C+vyt49j4GkK+IzI77Wi1W+lKKV3qETOL1+
V7hc7vpfbwd3gvKJMw8tv78tEsbar9KbwmUHueHZy9wXLup3fGffwIiggV8yzjjDsRfOLluN37RE
/r7BsCuT/RnwuYgcPguhtl4GblmpebfAC/sRVH36Yltpc6w389WD4fKbYvwPKPWn3+qLwPTB/JiM
QD6fcOpiawIcjfOOpNr0dbI6O6oLaAG1MNOPYrZ9HOK6N2K7MvSjv6TLW4XI/zmvFGNw0fq/Zjnz
IEptXI/1APsWnwCmFdW3BcFUl9WsNFf9CHjFjsOmL+IRN/GjSfjjocMFTvbBVBz+/a3++2pC1pbH
6Ih5HwKRzwrSylvXUC0LbxPoDUS7qrhXYREwbdU8O36enoJZZ8gJRGX/7tHhFv394aHpwe7FNwgR
a36q5nIrHbM0pQ2RQsUo9qVsysjygvpkt8GYk7DhdxcdwuBj7dPipLrCwytaG/VdyvTzhwb28JY1
kAwWhLCnZvD0/YYKiQ5SObnXEu7El8DHYmZ3869q0haQomC4hntSnZm0cnLq08ZzMXoF4XGcanwX
UAbbe917XxvLOpuiso7kTLvXeAoZ+i71yxbW707TZLx3Y3tysI6/KVGLb2sbYuBr2+oWtJA+VakS
x86z+/sRAGZMxRI+zqvbnZcLFSdOEYjXu45Y7xPMNXXM4UI9t6Zo22S+INLYb48Nc7av+WhaB5n6
Dba5CRRA0/VzVLDNfMnrdnmhbxPuSre0FTm4bRF3vcygqrb0F3adY3Ih6lq1N8VQDXfaWPn/aTu3
16lktB8Rv7C9G+VkvFNnW8/D4njvnu4nmBZhya5tDXa9k6PVfdVVKJOtX/RDKadqD5d4O5mjUdzh
r1wfrDlt4xngS2QMNi6dUTL5zW0h3nN7upD7nNkMsyjwCBvrmrF1kqFv+rPK6Cbvy75J43yV+taD
yJB4uZn1e9nhd41Tw7D9w5qOXAt/GZ4xnClYm5nZfd3mqtsPfU08wgWlcrYKq7sdJoyCpSqab4HT
49jJc0QFbSaSMPMB9+Dji2ZfjHKn2rKUUUdb9yu1jHcxahYL42xPHkFeiF0TZHBDnLa/Wkspj3bR
lz9geU33MKd81ABhHW3Wkp+rWsur1bWLg5AF7p1mk3FgSicezJpHbXXkLu+s2xy264T7ssyTcQ59
4jiHwLjCtun91OPaDRQSJiySjRNvtgtG2lyHwlsDN/Zt1R/GOQViA1+lpYfkz8wqkFwxMu+cCoNn
HgT90Qx1uJNlbsSZnIsD2cLOKaj74gA8ZTqbq19c5TILjpUatkfTsHN8ynOIczNbKqb6wNUfcLwZ
8eZ14U3p4IDeZPFkydK66b2uYWyuzFcVOs01clkPEsaa7gdlWvXOLJrpSquyT/rGD4HLhfNeq0B8
Kya/P26Nq/uYhJU81uVavxVTs7G9NuttamDxs20DHrpZh/YV8Jo+Ljaxs9ZgSjbtG7xkVvEobd1d
ua0IX9cZGoBKPf2oDOqLaGuD/latVbpv5yru5lVwRUbrTDx5j7bJdm/hX+10PyxXLe7Tc9sCZcJt
ZiV4dovDUNTTGKG+DPwIV6VxNa5Lf/Z8qZ54Tb5OQjmJH3RVYnCmOIzKFqdwBESD0dE4bt5YJJtn
iOeiHAW4pjT8oi2pHzVksI8OVxrL1RIgyRHVY0l/+XYyuzGBYx+c17ryb4VI51s1beK7zS7wETYG
ty6tJZwKcOJ/3NNlII+iwiF8TguNsoqjWntt4V3VRzGWZTLUiqPfWszjLT51plUF/msUKTNFQ0MA
ueXbYVwUZn+N1XS9M1BahKh97ie4RY9Y5otrcL3tfqaxv7cFtA7DDgyUnMg3tOkF1z2n4auylu+L
rwnyGVNpxKYxOkeiyB98BOpnt1Phzi58eV9wRL1vshJCEL1GxMI2NuW7sd2c22UUwFAaq6VYlKUX
4nG3yqLG1+jc+oU3DxEz9xfULTu/3banYpHWWUieXz5C0TfFD+3L0nQSpRQamT92wXFsGHfN05xy
ICnA6+1S9tqvleDvNkPQfbUnJa8HJyc9QTcNiIOlvXZEVxzqYAl3dVNbBfQ9klDihQvxpQUTl2Gf
nJuz106QEtL5qq+GU5cHeO4B/+6bzuuvEBt256KsAOpJzLRwlfrHKQi2b5saijd/ddeHJsyfmqU1
fvrgb1l7CuQy3WSdYR+AlsPZFct1m+5FOuTWycisab3tmgLLaDdIC+aZ7MRdJ+HVHbe5wcIrZHe1
1aW99+F5sDszHHuZxayLncbnbCfNlM362DQqeygqV4d7MYZTwhVeyBeeoDwmdGmlTgKnM6KlRyd4
mPxM7JEcZEwDGe9quEvzduo2q9unoC8eOsJJoKP0PqAtqV4qjYk4V8q/A+/W/pSWod+qPDT46GFe
9rOl0zfHQIES5bD19sswt18k3XGBZ9zwETdob90PoSrzaMnH8HoU5o9tasUOedoeHhue27nvS2h1
kKGklm+h2VSHIiWZF4MdUg12meWe5vj8DZxPiYatLp7bTmf7unE8JFR6scc9ac1DwSpubF8N4Dx9
4pZjAP4C7MDRw/N5m5rVaQmd6oH5aPtraxzIx55orIjrtbz42lnvO2OmK5ItOm5cDwmzLTvnysoB
oWJ6nq5n8BGomQ8gKJad5njyvoTwX2bP0S9pGnbbXltGfk5b1/lpmsX3TsziLhs99cPoKurECfTS
i4YeihnZXfV9Z2mqmrILxMu22UwPW888d50sTyEsQBqPo37mHCSiAXvwNVtq9RWNQ4jXmYQ3iGo1
i1kdqzZ7Msv5mvMOXCJtWHE4ZNeVkg++B1AqnPvwxtC8rHNmOie6jgFIXZyq7cEaDcbcHTQew9OE
IZuVfTCtZUxyJpDftNzq4lUM29cVYJm5Z5NuMo44l+KC1MNDMbS8nXkeXq3avsoo+4+1VsQt+Jx5
DgpoQgVzMo0EUfRNlNs9u5wzOCzBrqPY2kXDHIFrEuh70DmoBP+ogsIpyw9z3nmndoZBCF6o7o+W
Lq4CvuMt5cpwz0JaRWIUr6CBqGNUFV77jg8aSs4PCziLPVu3vNbjdm2CCUhGzKjPkmrag0dzEBMl
tVHN1n7Oq+O0jDULKOJTjnlDNNnirUnr3ZIzm5rAUbAh279Snqmj5zXwOE1k9DDCdoA0/X2X10VE
fipYwHb54mO/P1aXdFm9dHygV+avXKHye93nTVQ2ptiXgcjOfdhTXQfhqfRmSF61PdyNgMBO06Vp
pPpcv/l+XVwNVcYKpNL11TSr8boFzTO2dbtbKigO1mK2yTQgKss0zmKhg/KE4/4A1GWOHbiRO+R1
RafXxM3kMy8ziuRsO5cg6OILqmM34EgZffhIAO7chyC14Px72mxPei2mPZiY5q5cuvXe3rqh3ivV
5efVYgX1GBg+KJmDH/Qt87yt8o69bUJBR6j2MV+pN2pFObr4WA0K4ddxyEL34OmJWWpVezekE/WP
EEzCm8CqP9K5Wa+rigZW4k9+cKMvf2AqoIcxMCTAlW1m4Q9z3SgvECxB+lBHzkBTJOZeX+Uw2OmH
ZdML/871zNt1NTNtu3TtrfE9q99XUXh7cyyXpOWpvZrKlYrMSfND71YudXIqb+zJ81mxOu5hlva4
NOuz9hrrbKCziyQ1hjGhF0+HFM7KECLiQ+LOX18+HN8An4Oh/ZynzpZ4FIMn+KTOi5G2Pbb7bH2c
C6s4OWNp3mdT2h9m2+SQQyCE4ScW/m4IE9BaWD6t9UZsdn3olbu++EsHky1s5aMrfWQdPdyHWMx2
KyOzbbxbJ2tKsKW1cKuoNXjqNw5ukQhFf82MpFBRuK4OMNHC5eWZMBOvsdWY5T7M53yXOUNWxksY
eokEm/UTQXy3JLUPag1TYgq1x+hH/36FysmjE6j2mxRV9jQbZXcapdbtPkuXIEtoWcwPQ8c5N5bw
Oc/9mC7nubX1vreNjigntN1hDN+lfp4qadxUjuux3W8+BQAoG3pG9DDR1ySTu3VR6nHrzdrVj3AW
vXc9178M2Xvunk4WWB9tqsQuTEGQQLB0A6qUtasOi+sFN7SijKsMeMHeKhv5WFT+FFk9get57Tdv
9WyMF94ezNjLnm/lDeVLVXBRN7Wy8I6iDZLZphJEPs4hbOgyYpyakRJ7K44DMC06uV6305XRn3WN
dPUCZVpHU0c0YoKDNIIiJtPvcR23dVevfbfHkB+k8QC3aLcUjjjOeTbu/LXqPlYer8TMhLdPA0Ps
PapGZvsjTETOn6tx79XZcOCMgCrwIqYZXWXtyq1e58hKW/O91a2f+CpAHy3HjslYHsQdfe6IA06w
H7aG4K8CpRJEpmRYPIo6R+eJKVNE/2Wm9pXNzQFBdtWH65nRnvW6dcYP0cjsdV6c4vs8muZ+m7L6
YzJq5B0g2MrYHZvHpZqyq8Fr8xvSs1nbXc9M8m51Is9dwDuB6rOeQjcrdIwwOFqNy1cafBo9c3UT
gPbsAEaqJp7COY2VMffAY+zDAmsnGsfOOPZd2RO6JKYrk+71QXthemXBFzpkxtglVpOaSRZ0vKyK
iZOdNbCdWKwijd4vLowhvKVBv9lxvil0IjRdj94Yamh8RiGYh7TkLEdln43P9rr5eeS31rJE5GD0
u3KpDoqWyG1o0qFVjndl+csICENR3maIRDkKt+6JtAeFq2n1QRc68xtBwsup64zehtNQ8fw2pC/S
YWuujTpkv1NwkvLnzXPzK8O0WjMie7g7g8lnfNOxn0ZzoKjuGoeDgHzOliI9pZaZJQ0tCToQ61M2
FP7VOmcqKYIwWy895OmUOta8b0BVA3AGv1GaLElh1QKOMM0NSgkl9YHOAF5UavedlEuJ+DwQaUc+
6cQeJQdL3KhyPE+a4yLbTjyHzvyRMamPqaC/hvagz2vl04xCsHefkTke0xlxo9avLkru9AbeTZH4
47Bg7pfhzjHa07YptmzX+KKVPA1+/rMBtoJr5HKIW1o7GYFP7/TmD0Bz5/Cgxu6EjySPSWTantHA
A5HM5RaP2jJPmUVkkMnwirNKPMzlnLRL1tMGWTfe2FDuOthE+9bc9vT3M2aOlx1BFt2BXKDlJpA0
GG3ixuM0SMF+pevzqgBHmaIsd6bhi1vLAfLjFd2N05TFrix4FLzcWnfBajI6KfRtgz6cFbB6hGY7
gr6pYTN2I/WuPti++cJNeB8z+cqFel298ri46rBq/3qZ6v62Z0eGrKCyrk8K6D8pijknpETZVowx
k1gbiGeGvgeaNVxZNkXQtslIsFIuUe96BnFgTrXeB5vSD27Rg2Pu5sZ4dL2yj/pM2md4tPPPIvS9
2LSat40ZZRu55bCgZ6d5Eg6G3q3umMUpjAHyqEL3g/cpjORl2V95WK59ROp4rGgWxRg0Dk0Tjuj2
/Pu0QqOvgHy9zZbzHGw26E2YzmcPUV+EyuutqO0iEcA40XtZ23WD+QAD+xweC2h3cRHCMwVcNFAJ
OUtcQciLbRhA3+xhewHBx1GSUzu7qKTRssofNCfgzoXFi60NHDleDsOmGn9Mqdyz2vHIuRyuaW/a
9549ww0A/noLDjR4cIIpOBe51SYAQ+URbVx9zgzrVHJKxnQERDpqSIdlf6iK13RdW7bv0juP+Wjf
Vl1WnU1QUsnYZ3sTyjJ45ix2GmqH1LK9W1+rmpdr8Y++J90vwtL6aE1DDO6Kf5zSAHXfqL+Hi9E9
tlIzNfA5uqSbtV3RZmZ+4BOnFXtadHt/6ocjgX712ehlejvmVfhdtMqyEVa2IZTl3KCbViEoUHHW
NwY7RW76xctIkwe+cKBT+8PbLhSKyvK7C/gH6N9suhTEWZYlnTnl74KeyHXPO/EguAfX2dI3143p
rEESbGL4GfprzsflkrHEOo7HRq7ZnRDdcvbYk39oKY2nTjnlr7Sr1xtdZd3XoXbKx3E0ZysSJh0t
0TOwXxfPOowpDtq5HOykpFkDOjXn4WkzL3FUH/Aq2uoLpu/12WoKdYAXO78Mm9s+cHdHMx6nIj+m
kLgPmTTljVBZtWNU3103rUyrHecdHVH64BAVBbDbfnTjydOLip283RKbj74dQRswQVNEz/a6ou8o
kW4NbrBflS+RBc7jGYefE2Xzmt9PqVE/1WpWR4VLakmCMmNc2ks7YwTB+Ug/Flaj030fWjTaS0t5
79kGJj1CUQm1qNbcJmDXeDTskeXFDkT1PVTsU5tYAMNpD652j0k37p26A4dYu6/N6mRvBqWNaNdw
F5R9a0c054wk6HvMsKtmm6g3sFrdKJzXYnBoowmdPbHGP9LRi02XIzEjf0qTp5LuI4Wat+/9/qAd
JREcByewhX4UBCoSVk7SrMVjAnX+G5h8NqhWC4YQxi+nRFVm5h0dbuhr2zYRCWavx5xhQ6zxNSVG
kNH0DXjn+nJ8LYL+xKs7feDLGSJVLUPS5uQEmEiBu7anI5gaNAbywrsq+emRWD3vRmHQO+QibHeb
rsakmsvxlNPFhm7Vpj/NlC16JCNp726e93PV4Oy8STvJRKHnEw0Bdjicr4um7W4uAtAT/XojNjLI
mAo20gCQGj59HjZVnPP3rhzypFouHZ0+WrDD0wT3KKJ9Nd92GQsFvFXruZymcGdOjr9bZw+QkdUA
V7SGoEqpzsxLwELv8zDp4KGnrXXzx4F7zZvlJcsb68aBS5W4gxwjc21BFMvKY9tdguti8K9sN6jA
Vtv7NYDAG/Vo2w82bOQny7Xqw+yuILAkVWGEAFoe4GGHR3eZ9M52xu6rVK14b2RRflHWOLzSV7sA
JosVILm08xZMmB5+pEwJruFwOidt0CZeqXhuMGV392FWykOzZvdr0MjEadb89d9nPX/4X/46v7pI
yPgJvvCZ7X8WGS0Mo8rctPud5RIAYAw9+50VvjQlPWlIoU1qdU8e3+qFmctPtieKFsCiAqmeU3nv
/qWcXrLAP4ieo35lVi8WeQ7YAGHPl1DE6a954W++8z9M4D3WeYQkjs/Al4H3X6fOLh2mFFs86s1W
ui9rocM4107OIYCUi8pFqDVcVhx7an/kDi/SwNDgGrCWe0ugIrwVG9EnxZE6/fu1/PvczMMYx10K
sFHb1udMUsds+mwTWb+zaXljw31gHvWQcsCMmj53wfuXadQTgPY7QdJlIvbpFiJwwSNxmUL6yCD+
ejmEBzM9GIt+t7VWdRW2aR+tvp5lkubiuZPOO/L0lxU9cRwoOXNEoFDHKF1GYx8099XWVagWvXda
D+Utg8jgvBCpcBL96iSbwbSt3uwW+ax5GVIpi2GCtnTCsOOXQnwb0dEWVGody4CZ2R8wRM4p5vDI
6qwdFPnwUG/I9jzG83Dtm/rDAPqaiKokLjusS/aFreXY7fvPtGPAqc3b/FWVGCBVWk8HQ+IJRE9E
hkNRfw2wHmTRLC3/Y+PdiXj12mt3y9af/34j/6a8Ex6qa9woIcZ5/+/K3XAlqFFDet11hrcmi1oP
oRmGZzrxJVBpn25Q74v8eQqMguWm/FFYvhk70iPk7N+/yd/kSwgrbGx8iHwurvnPoVozf9IVk9nu
xtXxH/yUYAw/dJb7Pz7l/+Rm+l+gE/53hqf/rwAL6D7/xevUVu8NUpQ/e534C//xOtnuf1kcbp3g
Yj9hHbqo9/6HsMCfcFLk+WEloPq+3LT/cTp57n/BAMZzhlaGHiQc7f/ndHLD/0JExuDbRFr0H+vU
/8Hp9EmYgx4GySCyVf5FX7CFfl6LTAELnPmkiRW72zakwtIc9xLIbEoXzR9nwgFaT9FsdoP7NOVo
pgCBcrqZbBX8Rqv2V23WH18F199FNoY0y3M+I5JmQmX6wTFN6MwItDJw57tJqcc1yH6nHvjdJ31S
xQnksuvUwdetNY1ZdZHPl6WSd35hm7/RffzTBQZzTHcc9yTu+88+BrvtyLJsLJDy2zgfaI/MIFX7
NgmLBbx1Pk/J6rKX4uz0IjjdtMKcyn7/0+P4Dy6kf/q9f/4OFy3Mn1SAG2Re6Zt8h5wonzvH6cMk
bQrjEYZ685uF6K+ymv/cRAsjp39Rl6F1+bTleutcL2nH8xRs63TToiy1CNQpDRuFUUioHW02Vsl/
/3n/9JnCwRkYXAzTuAr/+vOoNUpgwPw8yV3MMXQh5xIEQH0xOMVGaV5sx3//wE/F0H9+JRpOhmbo
UniHPtki1qxfm3IqrBg+XvsWWBios3za5I7Bls9Y2dGpEyvR2NjYAxUmbpiSx6GYxM/f1s2sfUZL
sAR2kNdVn7RNs7nR1nHGQppl3DfM9Lu7TqEZjow1b+d7Iavud2mY//RQILC9VCII4v5mhK3Kpp0D
zDCxQAOyRooswENYIU+NHGdqv/77FQs+UyguC42LIeDCh+GKhZ/z2EBgI/UDGEPPbWyIi5iEDjky
5M2Dy4aGPGXKuzSZ3Yq6Z8kIfhVeb3PK6jxOtMWW+iLKjDZd4k4POUqffOxuLAONV7Iw0+kB5TbO
eJwxJzRJr0aSEkgS0c9rjiUh4rq3L7MWGhFO4RZ5HGY0uGLpjUxhRObOM0fOrv9ld/DLqXkod5q8
LnXiWQ2BWIko5JqsDmkzkei8wD4aDJDbJCBItkvIaWhQPrXCRVPdBzCvaXhQiRhNuX1rWt2R5yNd
WgYqmFQeizEznpQ3u9+n2ssZnTrN5iVDCU8sBky8JJyKmOuGmxF8WJnZkO3CO2NEQ9AHj5YOmJGJ
ySMvxRoYnfIfkA7fyMdpR3KFUSZ6ssovo9mH95NTp2MUKrd78TDfiNtlntsH+kNefVhbJqlRXW3i
JRw7OjBeUdl3Qg39Vy4TAshgsacfF730up/o06qk3lLOSIPIvJ8LRgLyDxDvlPFMVu+H766Crs/k
f0EQTBxHS/DRVccA72Ow5bbSl2idL4ScbWdF0+2ntdrLw9wqYUfQscpvpRPQUlfNtgXRkK3jw1hq
O0/qtvNe1yG8xGWRxfUkFUEI9Itb82kzjAzBC4qkp4BB6OMmiF+JqhliNYCQYCRVx642VFSEFUd2
RQZEtBASRRs+GBCONEqQTGWEF/I/F0V8+Bzx5YFgkuLXSFRekUjXKAEk9zX6MAJwCLNaTTHfedlg
X/Uodgg/o/Z+ZLsU1c5HSiBIqQGLsb3qNDPng29o17/Km9Z1r4pgtjkyb/Uyy4NPEM5LA1ichN6M
rlXU0HedIzhH6mW4CLlx5IZud0RV7Xq0Pmu/3YuZRilxRjmw5bRAMunQowYomBPrNxT2eWlqjlGu
hWI9cpVHG13VvX7ITJOUhoFNpo86FjM4Ianj64RcuerDyUukyZuSTIhUbjJPII1p/NYtxdTvDcPY
OBjNwluP67B5vCoICujJgV5/AUs8kGngYJyN2dPIHtiKrRQ4H8Xwjo4yQ/oDbSpaOpi30bwRHUTj
2DbOGVZk72gDumki5Wf+clviTPKTxu7s5eDO06b3hJqNftKjEguikT4r1nwiesLm2gM8Kl9a8N1M
YIwZuWvjbz1ZfqUOGNLjzjZubTWt65um3pl3qN28fo9mTOufaCakPkGj53+REAtdi9UWuvqO2ASt
VLhUwxkNfD29gpDP5zt7tMv8zlSLpyMM6JwdGJwMdGmzyXzoesN588yReICN5C11wF7BgGjk6SR1
burqmgi1IbUiWAdqPPMIhG8m8nKfbtRCX1M0XgmKkBSljeARNTJWFpIn2E91lTgid58aywb6ZzMJ
ymOjo5s52xg9I5I4AR+NxTrIqMVJMx19okXBY1smKwiLZutZb57h5Peiy5bvFoOz+Utad4UYmSPT
UfvW+r4iXqldJubKt7k997SVbVpa9TXHz574Jb/wSY2Z59FvSPlRvU2khNnAMLqrS2NavSQkm4WO
nMoKx7bAm9fmnBRZ4T9XpCbMQJw2wS6IMPLSp/ft5dYG1FJfTtw8hJMNzSNJyaYLGBTo8bnH558f
a2nRva7MgGR32O2FE7lCl2+w6Teq0BX95CVmy/cZTk3ZoU11WROF1ZWEvuAIbZ8mbyXGriFR45XI
sZnBdYN0wVL5LdvQNkWE6qQCY7CbwdiZmMiWfp74GUIObQ5c123uXqDBpk9uruc2ynqSrpbNYihY
6bp5T3OUYpzyLDDfzfo45N3wkk9rezOH65j4SzC/psY68TpnaZIKSmR7wGltoKfOe32m+/hO+hBt
5j711a5Zui0ZRrVFRD8VgEboAbj2Aog3zewkHw2xYNapq+ehmGeTXq5lXkP53vVlwFSi6xncyq+Z
9LPEdQDrAxAfEZUTdLc3VBh+KScGXjQXHuYOceGxdoKbEhjALdNxsWtBDRG7VEekBzhXuja/pRRl
O5sB1EuAzIx2u1qOgSHnd7Df9JNdNbPjurPHU3BpBro5XXt0TPl+NLtjKvq3fstbFh0Uv+9DPQR7
sMuQhZtxOpVEVX4NyR49Lq07H+qRJYqgnYBcyIr1A3bRylBAfzRh+1aWaXVUbY5ysmext2nPlAEC
rr3wtLyVmjFlIZzhuhxQpibSSr+5i2sdmEyQhjUxsvpuhUT8OUZ6LBv7g3kv+h46ZN/6cjPicUX7
IAZZHrDZm3nUSqJDurR9SxHVvKXD1j1DohYxhSQCLZpqu/rSXHTE9Evmnb8DkXw9DP2HFqlKEEU8
MFA/YbqTB8OWb9gT75dQ6kPFfDAqL9eqrKoRphUp5kyMJ2LcTKUiq2rmU5orc194+dVQWM828+24
aa0uRrDd7xc5iKN0UzqKpU0vqOgdZpUz2hmqgDoy8S9/SQtnVEmqsvVgNbZDbidhl1EPCitR9lJO
kZptMsHK/ptLL+mpsWdCpAJz7OmYpppIJ5F195W/+vuxn9MTNesz0mqLTo7H3mL3zV3gW1eqCI91
Z5PbM7Tf88U+S8arttqMaJTWcAqQ510hjr2j/bPE4TSQatoxRxKhEXvNZQFZ8mxF9WvWN8yk8l8X
ZuB3sW2ArsINya4fagSB7nbNrG8g3mqy19icYetRCCLhaAj1WduFnZeN8yZf5zRa/5u9M1mOG8nS
9auU3dXtBdIwO7BFICIYnCkOkriBURPgmB0z8PT9gUqrFENqxVXt2uxuytJUmcIQcPdzzj/ldrS1
i+wwGRQCzmjd9Kn4qvf8N105m2eYxG2GSv82lu6Ocqy7qckn2UCEgz5hYWymQRrxcP9Cag10Zdk3
yRgPHyaHIAF7Se6yRVFTqhR7OdOUWqjDJ75bdBOKcDOVaHTyndWKBuKYCHsPKbpo1bZ3J4cwuWUz
ja0ZSK3bUvdFB+nArqtyb9jKcr6r4MbvElE8x+3g3QPCnCOVHzea3u+LBDGUH3lXEfbanahfbJ8A
xkhr77FAI05zBqhLPnRW9IDz0bwZVHNRVzqxp0n8UqScZAwdYKGp6LrIiSIlYmVbtpCXa5KxtIj6
pu+Mz62CrQ2JEacRZej7JKMwtgCW6UumdJPPhSQjw+RfHoBvgVxSa3330v1QzYJB3Tx/g/ogw6Qk
YbYvlo1sPoEWOIEZmWXYunJT1UCWUszPtp70WwCBLchFd2l5K+A6V1dMi82RYNk1rGGJx0cPtj0e
ILPW7MvGGiZohiM+bZVyBwqTRiv53P2OehTOLO5mVIkf4IhZ/GV2Mn8iaBDmB9Tn+I53nXobD9L2
WdFry51k6nXPjLd8n4yuufLHpOKtFSS+kmWTkB07jKb+VXQkSQSp20u1MfjmSKuTLsBFtBQd8XJO
z6sv89EJqUTcNfa0NeH2ac7Sf/CVWORel47yYT2K7jodSCrcGQh5bjO9qUFwcV05W+eT5yZnLT1d
5OYyaBpzOugZ435i4pJsA9RCmEzZorYMbD+xPsWGmxNCoucteLZlNUjieggZSQei1iaz/6WZPYPI
wqi3oSEoEUNFie0RD8exE88+Xglm0JazMxxq0zeuWwY6vEZNjx5SvRjiME+E+Y7swpwoIM1Ir/UO
GVbYYBnyQqaesdxHDJxMPmqHsDbbcIGXeMo02taNqXDp8vVuDBcPbC0wsddAb2KbRhsOfq0/0eTe
10UdwxBjUiPxFVF5FphlwgSZNpZ/HuzBJ6Fv0JJvNdBpFvStHU9h3ZLduUe6rKvA7TV5MKyheo4t
LD2hdJtPne905g52XPt+9EXTwGsseUvCbJhNjX4mFqJ6YvdS5hYBl4s5NPwxKmi+9EG0gi6uL55c
CAhPMi74UA2zFA+GR7gXvoaZB+fThWwSLlHUPLeQaHlXc7GgltXAZetZlLfw0rD5h4SVcDbEWG3h
1tPlzyJVML8HaCNnBsnL/YGsOPU1MoV8Js14uEMkPT57la0OeQ/jhW+7VNZW5L7zvmsi6r28VMs+
a8lOpqxeBBSYkbkYrFFyNWGy98anIZH+e+JZ2I9yJ07ZdzMtXkILAPOxrTWXkp0PcwhyKx/f2UJV
XzKQMLYl0o3yTT+p+bKvKP8h0DcDjUlvO2rr42lU7jUyq7823mw/60XkPFhuAb+yIu2ugtiPIi7I
PL/B66zXyDZLJjhILMVy/OJSMjSbpWyTNujcwSAkSHR3MVoaSIdc5F0+UhwETH+0YW87HVFVFNo5
caRtP0JV8JZPmAlXd7MW18VGIYl8IuFYfR5yfbnJQEuqdZXVDt9CrB6K1OxoccFNx1ARzJOGjjbm
DJH6FhIEpKap3XTLElshCan2s1siJuG5TflZIwjb5cSNyIrjgYj9Ip5WfiP/1rrrLSyTA7sTbYu3
g7N88JYKX6aR9CY66W6Yy31r1vnjRPlOck6JTEjrScVkI27UuyGf6EQJ2AKjBR5S8TbPS/2LAsRc
NtGsj2LTmvGaAiCratlOM3xtYNVx7lBHzPMlRCBtDGtAso85fB6DaB6thiqdM1eF4EOi427KtIl0
JIjivORupn0iTksjywWYsNl0uWft6HE5LpIxjZEGmbnzziqW1CNWRJmPOQkK/LWtR8TS0tWJQcCa
VXRniQvkBEu/qQ9Q3+d4N+OuStRe5xqHwpljY5claTftcNFJu302mP585eQ4/gY+HPAnrUIsGIjU
Tu4EBSoGQs6I+ZyDYR6hdsrDYaeyCki+frP2QFqTLV89q+2TPRhTSTU/DNo7L9EnFButACI1UThl
O6du4E9rDXRx4fOYlNKlujMWCb9cjnPWnnkMLYq9HkO+bjoIKuRMtXpEOG8yoG9LTMbEAModrJgR
fugm4ginMSMAp/AJlhpr13sfSYccIVFxQu3iPDL7XWtE2Z/PV+nGKZRoraHyHzvXlfhLMVpinjyz
nKH2EoE2d66+11bX2t8P0n4x6wTJhDxk4QWIPfHR6Bov4mxBh0HqM6FTCPotsgLT3iKw0h3PVJnH
J+bXv5gSrg9l6q4FFIHBwNvZquihqznrPNcUWETpUTJd8AmwKDVtOjHG/elSOBgwUCLNyDexktCP
LmVZo2iShEBrE5wYwQLnWwnTdWMtxknjpnUM/Q8UygAXnwzc4gSmO4ypmcy/fSy3st0aC+EkzMtJ
f4d4KT3AkcsK9jo0IZrVzyLouE/KS1RZbchoo7quJ424x8HUHlIa/6s2XhJj94c/7+rf4ZkminEw
Rdxb3t6XxCsiy7I4IdVx/jhI7HDR9Uk28FhuKaD174AexoK/dtj+6WtCme8AP+Emy5TVeLXs/AEY
yGLVuP2E9NR3CkzrotmAh5jJM4zEvoHHWyd+4fWtHr11oAEcTYFMxWrZ8vbpbLOMYeQ6cKqWJGpf
FPl63lMRk9tqJ4k2P5tDaQG1uXmxXZzO/T6D/iP08v8Nmvzf5sWIU8YPn9lqMP83FvndAP7hpVxe
Ssmm9g9C+fqffEcobf0ve8XbdBc5rwCh4iv5jlCa/l+gkNA4MAswXBfruH8jlJr+F0mpBn8GtIWX
q8Fy+jdGqRnGX8IF3PSxgABZXEHPPwAp18/in88GFImNBytDvMAwfmHqeWQeMMjMjDstxx1GZ/RD
HaOqnSS/Jj7xeb5dDet1BIYjvrPiOtAiBRjujzAZJxmaixz76Xkw+s+pNfafbaJa3id93Ick6p1y
iPn5uQTzc2a6rrkaWx5TajKz8StVjTD0pwQrlqL3qEb7/ISz7a+eCkUMJr/CYXMxVlbID2s8IVyv
wFET8f+smXcO+llGvaZMUGAsqGc8BKcnzqi3GznvEUSb/ctbPxhM9I9NoDLTBqto4PMznU46kmvl
FCZMWFDOpfEp95tTFzsCHJU+U2FZ7SpJ8zCczLEZecxii8B1NSEH/mHd3H7/5n60c/zpF4Nkwcnk
Y07K2cu3cvQuYbuXvUMWncUU+A7JXQmsiWH676/yi0cymZ560DhWH1zv6CA0itntzATPTQ/660XG
yGffrO1O68C0/f2lfvVAsLoMZvOe7fx0vBs0T/08QUcBTjMOSNhQHfrOeGJh/eoqNtAsGwYmRfax
URfwi5PP85wFTc3ULuu9HCTCSU9kCL36N73ZJ/h1VjqO63GwU6sc/Tqmhphep88OOEC9OmzayYWj
79V10u3RfCHaFeAV7VU9OOolbrR0vsyIUTX2k6qTNCiWomkezGlNZypbX5W7aCKWlS6izK/m0vDQ
VHRRbwBGMeqFgd65zt51s6knzKlq1OpnzjRbT3PfD3HLqGjph9R/cXMoUgHCQbngYl607/xUV3Ap
JXAXWshKfIzBgvsTQPz6sMcvg28Ufhk1lesfx9SxEcQtEigmTHOGV54zQ4X0mc7ekfGRvWNIpwV5
1xu7FsluT+sl/T+KRnrdBbAmsAwbByL4HMc30LWD6xmjQ5CEDlfdHBsikK1RO/EB/2KtrC7BOhWM
TxlzvLvFDBURbzFI61U/b0yaowvGAUOoq8z9/Pu18tNGym5GH25ANdBxOrOPdprURbrtODiCI6Ev
v4iJ1iMoHYt5lNtY8r5kaOFc//6Sv1g4uMpxOKNMoDI+rva1Gts46XFJPOR4RBuTCSm9+cQJcXwV
EzckTKKgSjqv7EDxdleTVtlIwobX5akZWdg7kmiHRozDKYbPzxfy+IkwduYsgqp2nIXUZG4LBJEW
Acy8BL0Oo3Jht9P9n700ky7ie70Ah4pPb/0dfzjwqonJd6KRQeH5EwlufQ0h1qNh/OOrYBNG/UwQ
82ovfFSUFKOBzMmEvziPbnFB+h9CkCHXThTo66v/cRWbBlRbThpcTl6tTo6OgtQHjY2lQI4LSnGH
e1gRoiycvxjFF7NvkX0n5vb3z+UcmSTxC1GyYWm4WpRxWWiNb99fObmxM7ot8dJFo7kYUiASRzlY
aj0aVkOWB6/33fc09VFEy6AKIrI55ssNrnsKjXPd2yQ25GZ+lnByIQTQGUiEyo09LUgbzEu20rZG
VJlj2g2bpi/mT61vMDwxCrMpyONusm/4heR2OLiYJ4RM0pp058JMIy/eIjU3ZJoR5+cOo+w6tOoU
+aFhLYzC0SVpN8D+ZQ3ZStjdZqanvKeFtJm+8wPtekQOKsjjqCmCCXrkWUNevRVUXVOMm1JrMAXI
4aB9xYZrXPD8N915E41jRTtfEyOy8Y1hlIBYY0b/HRlqBEXKkw+5p9xla/jI7ze2p+oqzGFsYFvq
JcWEsZ5RkRBsjlg7+I1lZOdLDxeKKSBH2HMOoJFtYOIQBQLF21Ebl3g2MIyo0a8wuxOf7HrW1KMP
1iGY2ODLZ2HEUtIWbhC/YPIZQorvl3N9JaOu849KvDeTBKrVFE3suWSmyXpN93bqfVKCBBAzP41o
zQp04HYBLxu5/Txi79KOpdeGJr4EWhhh25ES4Qtn5izGDqHEIa20Plt8BPhaeIP7qUuKZGQ0VEQv
ohoWUqA1lnZgOd78zs9d7Quoq8BSuyjUw9BDp/hUE7v5YFONMLtpqbVBm43xPvacIT5g1olu3k4T
vPEazVfaI5Rj4BWIs8aHzm2TZ22u9WpT+2b9UcWljAYGdqKNw3QcmSUhsKuTjSoF8z7EMiR3KAPH
jp2bJnmSbEycaazzbJihfNu9Njx3JW5/2AIUHZlvgx0luzSnM9j3S23NO/SxdgIFm/jbndbGZhkU
7RLNgZaOCGRwLACn8XVNPDNMXRkcbgrIMiUx3zlpzda7XE8g85Spi4OZLTVzvmiLyNIOnqPwI1V6
Hnf45OhdjoVNttzy3o30/WpZqX9mGph3jzOBAu1ZD4toDS2EPhjO0Sw+xFOJJWE81Ok9Oc3SOpRz
zYst/VwNh2KOMjtImfcTKrNKijdqRrKIik/W4ptb6AU0k9ay08/M4CYN3a2eisCUlYVI3lddeqn6
PjY2duIO9adWawucLUqcRlZwyE2QsrPi6y8KonG5mh1A3JhhbIDquoas72af4fs2Kgtg49GdSRQi
ttvpQ/ySXCSVPVKtIFG93YZqLtSjYca2Cp28LsoLlJeESdQ+sPXWsaSNrhKXNoaKdi2LKwZTZnuV
SJkVCGttUgXtfWsVowtpin5WmzaVrHS+cZ8B7byVlYObIW8aI3Vcv4o0jOn0WtLjl+oZhaR5KFIx
9bdsOUm7AzUwkhlBBmQlFXhp5DQfW2H1Xfe1kT09DDQOJ3VQbk0ET3vZWdKUkF2eUi9DDTZhHXUz
DHmK4VHNKB/hpiBcPPZJNc6gcoFkN4nRXSxuESM+zZf8JeK1Qjmr4SFsa9CaBz/mPAti2U8iYFSs
nmB4KQSyxRQ7ONVYeYn+Ft+BYLTdhnDywtaajU2H4Ae2Zhmww5yGIhUHd7HgWqfhueFldApnGgBK
EyJvc/svIzh0vrEG1bcXXSZXdLmVlo4YcYijKzumTt3WmZydTa30pAjlQieM7VGq2wjVNF1u9aFN
rxlOc2Q71uiMmDvFTn2QXivKjao8ZvrmaKFlteOFoXBncPcpVQsS/zYt7juA//Gd7sZ0MIx91LR3
se1ZnRPsjn0aNe+0cetav9OAA6LzuoREykKp49uUadCNTFkEVNORvOfvcAme6id9CcH+2uwCrJW9
2ZhbiAg4so5wS8gvMA5Lq0/lzsCn5543ZZIsqI0FuGYsog3c5vxrp5SQSABNhyZ1iWABs+mU8tyq
vOgTwddzH9Y0EVZgpQLdEQhW/Ukze2xQuzTJHiwj7frdJAelHzrDgLgQOdpwpY0EQuy7VsYDjQg+
DyyWws93gl3lqROdDmMwbcyHaSppH2tjSED2VEwX0RZYKm8XJMcvNUcnFDMQaEi7mlk9F1UHQrJY
hjr4SlYqMFuaoEBoaAtCYeAujymgbu1MAivGjXSJ1GFxQBNM9bIGhBX4fDa93uso6KLW2SS6ihEn
197KgmmKlofEpvKxT1vH2RTl2CAzmyo7+Ypkc2geuU2nOjTFIDAUybTU+bAks1tjRaeLHvFTh7at
IEIFrR7cEnTbpZlA0uA/60OjVaI+GK2B3LZpvGUMfRdAajMkHbK4VOlmfA+E6SRk48YeVjUwGaoN
TmyZftVmmoB4NcCa21SeNgDl42FanXt5iYEFdJg+24Iiaf3eZ5iCFD2R+IvNxCwMl0iTrPTCY+PB
88a053RLxt7sPDumxCx3ZWogyi4azuSd8BU4Ya/bKtqqzuR/R1U40XVNZEeZbaysbPRLvxVq4gwv
p9a7c2JVN5+ipHKbbwQB9d0eYxinOIs5HaagYmOWaA6xpArGrDbNQGNvMc4YXSWPDbo7xa/qjvNm
aeEwbnOZaivU48N9lWR0sKWOCfGGy9yBAEKSKvJAk43TnsMD5jQSneljrQOoHgUQLkoOVGon60Hq
Vo/H11RCcilz2v6zEhqhXPlyiwVX2enNA9wX+FSOlo1DqJJxXJ3W2UOlohvclm7GGUZ/jJlcLius
RJiHs91LfLq+zQko+CYp/dEJFOO/awSTUYoEcpiaYIId2u37rErhCk6i+jazzQLPyyR+FIbW8E2y
U0QXniUal9AzhYuapteVH3LS+Vfx4JrxRjEjUjDDisgOkXimjwm2MoiLLIDpoMszyAo11km831xp
T0UBxoV2N4fvkDq5tuw4Gxbi0qTm7O2mU5dWrOHK4sMgsXAem7BLHBxrfurbQbtpGfe5oek37jd4
mAlMK7Xk6GdcN9K3Q2Siig4InO2mbzQbzkd8vt3hYUqmSdvrGNpA7028eYY24WBAjtIzfW9hRPRZ
OnpdXmbojaEH6qXHtmZZ03xuYW9qrtSWbF+5Y9UHhSPLduMzLc82Dn5u4wYnJ/8xbXI4+bmfSBi/
k9SxZBUoQQVHKfXn1JjFTit7oYIoqqx7uyis5hBjPtsTcmEUIsQukqZeFDmMCTz6HAeaGRE8eH70
rHT8GJyH3E2rT7aIxpTkAGJZ9g07qr6psgXarOcgfEeY5iGAFCUjnR0oeSuunTLlDER0mm+tnlDi
TZmb6nyRUwK8DMn/we1IKYBLl5UvQydQZGogdq8HcaNtMnONF2sJDqDJbJoMCe9rEgiDGOtLr1Yi
cIkLFfyLpDCsoCUT9kMzZpjiuDluQoEsM+gw0mtWj0cXPiodRsJRRPsP8bQUXgu2y0cewnci4NAr
E4xNczxcVTDwTZpEebX2U93rWP1SreUXA72NtwMd1qHe2MNE91LJ+e73rdRrsMyb7o3G0ATQ0l3M
MdGKHfWIukNxaixdEWgdRQ9mdCnUc5ij0XxZETPm7iRYGhTWOiLgT8gREW2fLfPtYnTAwCrDbHA3
EwY7w7/J1wA4cs/h+bp1V90CyxnlO3uAVgShKnYW7Iu01DzEQ2p+7CoMH7bLxG54R6uNqW8xl7IL
LFgpH/FwR+9nLHiXwH+HQO/1dUwOTDo9pYsV+TdzLqEKYcIbu3stijQfgy4bNWrRjP3w8ffv6Hio
wsQOwQZ5RMJnrIL6522zmShY/+S34FSLaeYjjv7RWYSPbRY4Rao/5vbcP/z+gscDo9cLImsQAjNW
UjWOpgPDnAo9m92SckzPPy9aU4Q0HdTJ1dIZJ2YEv7iWzcwIgAS4C5DkaPQexU2tKK9hNGadtVt6
1mEP+xmRoPDD3z/WT6MVIEPUYMw/HYNJq3k0w/HLSLZ4wcB28OoPvszmq9mTzYl39/NFXEC7V5ho
BX1eNR4/TFZS5RfQtODqFkmffoOjkdw2RT0e/vRRWCwmHtHrmsGj9+gXKryG1oYmJ0BkMJwZklwT
GM7FiZn0URzhOuZY/34irQSyLAdSyNsvz3H1DLR19RMZOjb+ltnxRIlorO51sSsLyD5Gnz1iDJrJ
R2/uDO9dSiu3YMRgwHk3Z9w7LzmZlHuYe2MWh8SIMwELssAU68/fCDOt1bcaRI3M5re3iiuIhtXQ
+t5F9w4bOu3QapU4IWr61Y/rEXuCmS6wHjPBtxcxcPU0O3jqyOBpQ6hraxR+c117pzJCfloVyLE5
17gQwkY0q0fzpazEhashEC3QXHxINLz94HsoDw9RGyntny5BBnTEQq2W/igwyZd5+1QJZImSsgUH
Iot0mSXX2k3ee0+NWZ1Kl/hpVMf+ZQtGZjq29zoD77dXMu1GSNCoHq5T3AcojkfIg0V6I5MqxlBU
+kHX+6fkhT/9aOumCTmDKfuK3hxHB8Ve05t4rHDRAvWULYtqZ9p8za/f3/9Hzv8P58AawfM/a3vv
X2AL/+vqBR1G+a//u2teys9f/+tHIP3vv+HvYEOXBHTwAXYUxtwAeGu85N/Bhq71F4wOC+cEmBMA
e+t3/7fc1/BWJTBHILwUw+UQBMz5O9iQ/0uHM+GhjKN/Y5v6IyT97dLj8wDV5pTgjFgPCuf4GyUl
pO0m3B3CeTHMswqTuE2CH/3Wgh53An860kh+vxYoOuucETKkqCM03XIW3yAH0ApJJR3PRLvF4Q+O
SYarh4XQPx7xhigHXCEblzoR8UEyT/hDN9wJjay9775JPXbOYAH7oWdTROnkgNlNeSky7E5++E1/
heuuZcY/ldrrzXIiUKUhPhZAZuuL++FkMz1miQM/Hu4o4inOFlCrwcOJzEuuKh9JGQyoQNXeo5s7
tNvYJutwBdMJywZED/QO+FRv6p5pkbK8T5lUD7ClBP4t2qYQCjsvJFvkRqYqTCHBIwK21rlBt7dI
ZWT2c5uvlt4Oc8AwvTZJqNhgSrJlcdMMLfw9DmbVOxIxzuEiXeBhE1pSfiki6m1uDpa+is4dZNr/
war/LRPmbX7p8LXp+uYra6Vu/7Xryy8vuBOV/xuSTNfz9Dc7AAHiyb9QBn19+XHdv57C31c9oPZf
64GJq8YaAeXZ/H1/S/xR/6/fFNlQr7vButf8veYt7y8YMutJaAnSnp01QeXvNW9ZfzHshasBYYNz
HcHsn7BnjuKZ0Pdya1SU4O4WdE0SSd5+205mkD+OXvI21dr5NnHgMQ8OxnJOP2rXEbYaZ1M8YGjt
dVYg49W0CGJ2fsaEubt02zwJI2wvvSDKmvGqBkBZHXJzn1xqkSCA0amFfni9v1iMx5L59YapYG14
AtSAcPWOzmxcQ8H2uya+lejz7qwYJcdEHPYub5gRuH3xQU229WCXvg/ZNHYr2lhXOxHt+PY0X1/a
Gii7hjdZPj/f6+72w4bQqSrpbJHnt1rq2jfRIsyXYmD4ZssMI2p8DtvQJhz2/YlHf7tBr5flB4Kj
z5Ov/7B+ST/uQ4mc4BWbbXWbtKV0b7pRrLEhrnk9mxV+k2IRl0tdx5iHFxKS/lDhPoWBMAB/IqhT
dwUa6zuzW+GcMYvLLaxN4wQmvZZn/2yVr7fIOUWlCJODanTlhP14iwAZLeYJZX6LQqW8HG10fYnf
tlRY5jCzMyphHEbmvdfWkEyn8i5ff/vjq9N6QJhirQlq1bdXb/UmtQjnhZwvm+tUr5MHG0P+6143
jCvcP+W56+Ylg3M1oTOyjebQKssPfSZs59mcGOGJ32v9Pd7cjgV2rnOqQo59rfre3s6SCh/koJK3
dp2zpIbaGj9jt0D8gz/hgJtosfOyeFr7WPmYemUVoGNgOvV8iZa9jK8Qq8FBhZLdPeqnf6mfFxLs
C5eCQ4cSs6a/Hn1NDnNaOfWdd6PAzg7uVC1EV5jtR8PA6r/EmIB0Rd88sxa7u8ixeDtHG5CdeEVs
Y0dviMtjMWK8Fj3W8e5TmAW7jhO1N/EY1x9nH31/wKC/OkiQ+Y82uRsnVu6RKQ8fKBAiz8t2Z7J/
UoO9/U06YRQ9EcjjDZsZiyRL/OY8L5EUSqM1N0xG3NCBfEO2pxjgVHgqnAwwPwLQTvQeR/5Tr3fC
goYhQDCrSW131FIBczCTqb3phvDK+LLzWn9X90rHGjNOrKBxdHmFuSPD5qzILrtypPSRGDaGA3gT
/rcD6oF0+ODJ+AQ156clDJ+EOtNnW9PJAzzuwIpxjmt2OP3m1eUW9/rmnJ4m2ZpZ5X40qhpoyZ+Z
rlX42Z5YMD9tcFzadSiBuSoV1/Enib4qBtDv7BuvrcVjDXgG/F5WCMJTf/w8mIpwgHYQtxZuDuQa
5GioNOb0xIPAEMCArA7nchzPJqRlZ14sulNl6/pxvF3QfDIwVuFM0S5CCX378WBe5SejMu0b3Rq7
x76zxKYEF33ujKS5TBzZ3QgyKYag5IOnis7dTyde0Lp9Ht3A+m4gNdncBnXD2xvQ3TxzZ0Ny5lS+
9r4FK2XuiV4FwBQnXtoUHNQMeQV9LcHlGZvGJyC8FEMAFLCPftWcamt/3uFW67R/7ueojO89VQwZ
xuY3ReF+iBNJ8FT67cQz/+KjoFviy1idVWjVj/YptG1p48Xe6j8xA3h5C7haFE3VoWwiednHeXyZ
Zji5lnpFoExWO2fxMqgDng/ZAapP3m8gt3dfqlK20DB6/8RH+6vb41PV2UzZ5vVj37Q2tRYf4YV1
wyLpHhuwsf1s56vXaTORTXXiZfziC3SoIk2qQ5dj9pgkpTndZJbeYN+g52OvlHU7PPW+lVx4RTt9
LtBFbtzWk3BQtTg74+wgf4nm5ZI9/hG4xYPMF+N8EHttGSZuy8TdiJv8MOsYRS9FkZ/pc4I88MRd
/2Kbp/xdB1TMqX4+ahYH1qhjtsaN6usRu+4elBqPB3VZTRO3VPrEwgZ1Y3UX5N30DxDSvvg1xUvf
G9a3bnRHFJO9HuL0VjKA0vKHwWi7xxM3+bbLe92PKYDh0+m4bvnc7du1tXiLQZXETbZKH9LNaK2p
HyIrd7aR9/s4r/3DjFj+IR9y43ox+vEB319sSPIW7Fl+dXTG7f/Ji4OkxsFIa84rXF/sD4Um11xs
TRnmDTYbDjJzo3ucDFGHkazEfcoOfDFHFaFQ+Khs8DKvnodu4FQjcWJPN2jd44xgXaZV1z06ozd+
RkjxH7221y4GHZDgTtfj5IdbdCakSEiLDMrR0bhW9ZLfIg59T+s5XfRtO22KtM7p8IvqAgL/u7qp
2ckX1zsY9dLdaHFy9fvf8afanAEiezQ18soWYoL49n5iIP4o80fjxq9H58KG3/QRZgrlV57oWTCj
EL23Yl7m76/6i2qKyzKDZUSAFgLG5NvL+r2BMZlWmjdx6ccokTOXFooAIY6RFnHdMt6lS+lcNH4t
7ixzqQ7Ja5H+H9yFB2zhczOAt8d+Yn42TrE2pQb0faSKEHq8lsgJN9mmroFatK8+6WqJiECacE9d
/7zsu3b/xzdBX4q5F1NHTM0gCb59FaJvemFN5nJjCjeB/LhUV8bi2Z8zaZPBE43VZT3l1wuhEyG2
LZTAuO+euIfXIuXtQck9IC+BiMuNIF05uofRqMEZbf1moqSw4OfoOFCuCzcu130zKiTnd55l7q6c
l+QaXN64hxpafa1wGF5CHOnrj1GcdTiHj033mFl9e4AKZt4JVTsXzlqYxnKA9GC47SOMiOpQ5zP6
a/SSudwJD30TpYsE00GmWB1e2y2xjOxpJ1424ZQ8ytGj8pj84ox5sQM8bkYxjkB90o9/7xF5RR6F
vWYSkWYs7mZwiouGIXdYxeoFuDh/V65dIPNG56KHLbrBetneS92cLxvE2pi12NtJ0xTDo4J8VsdZ
wri1x69NO1rXVed8aKzBuUimZTz0oCK3+OW3TxyMw8bNIF1873SmybJu1DJ6pAD7Y8qmTfD1fkls
+HTmNOO/y6AAiWYe9Jg8LIGxNkVTtubraZXlXPizzK4Hc9hCndQuhi5V5z2qkcDPOmeb6WP5QRWx
uK09SGWzUVWHiiCgO8eeYj58IviWzC2+dIxT33HuVQQiyeHgCmmc4/SuHma/7r8tnTK3q1tUUAxm
fIXxOyyR3FygvGvVkxg0KIlFB1UiWfsCxLl8NRUUVCz3K2cAjy2tfZoIdYVdwrSnGuNTod7y7oax
rDDBsMWd8tvkoqjnXbNk0bkdi/e61O7mJrH3sR5XGZOUXn6u3NS7XEq/2A4LMWOpUXtYFVfpeSNa
uXdoDCf8HHYZPmbns5lM22aBSWtGw3SxjGZ+KKlL7tJ+GCGfqPkrKdbZtVzT2ooymsKsyMcLZan2
MElbe++V49dyyfzrcSaGCP+4KDlAECPrwCpeCuxhzqm2tF2PfTV8NyO58XwcVwt4AASZ9nI+wxD/
Ft7hELr1cikzzUcg3RvVYc3EeyyUNbwrUpJeAoZKT8LI1QViZWPaNIngD1//JZuw08s6aZz7Brbr
avK6bQhlgqo2yviimfz8+1nl1pO50dqOPbNbyE4pWcEJCR4w9FwcFWKp78lpYskpR0x3iZPBtvbX
slAmZnUo4BBdwOvkNbz+aJbiRUYM2j5hA2hf0WeJfdlOc9APfkkoC6Z9Z/NobJYRDlwdV88WQWoQ
6wT2Ol63Iagn2nDAuTsbIDWI0rwNcz2K9449dw/1MhEpr3C0lk7rnTdZPm26uqkCmA0tcTpYk1y8
nkaxAjoMarUsxMKSaprbdn1lzFl/WGyS++q8yrditO1rCfMSvfA0fML7orotfbIRYvhjIQ4WMsRd
YAH6H+tQDHG3N0WFRV7nDxocKegyqvTfDYO3XJa+ms6a0SbDTZv0XcSXHMCnGmDK2onx0Udnjmp3
Vi3yshpiXtf3cJSx6ngExaBrmKWWhDgdRRuzbuz3rZLTNzFqB622IywrfO+CGO5oZysXpGAsnoxW
mGyl0UsR57i/TwQ1jn3yIWoJ3MGKptjHZS5uc0X+Q92U49nrrpiwzB45hnZMQ7gxcv/CcSJ6mMX4
srA5XyudvbRth2erSUwXVns1fG68Njuw91eHtCMkKNCSgVy9brBeYB+2j5S93aPd6CyMsWDhTirn
I8QjZ4EIWyUvWcPup6XZTH5mysxlEN7ewORls0QIe+a5iS9xxLL37hAtjypfqaVzPO+mgryRttfb
2xQG1m4mH+FG+2/qzmQ5biTd0q/S1nuUYYZj0W12Y2REkAzOErmBSaSI0TEDDuDp+0Mob1kqqBJv
LtusFlk5CAjA4cP/n/Md2Ya73stLErtyedAMKpbIFbSxWAgCfkM8DKCMDEsmm7AW1ReR6MF1ULoR
xzGP6QVg27D22vGOEKBqr3S3fCbZnImwHUKmFFBFMFOUSx3NclhlmjqpniNo8TUaHwb76ello+ve
TF1NGOMEygYFIAEUTpRsIfiVCwQd6ZVm9NkrNg/nq+U06g3FaXE1aMSxurLQ7gGnjHsy6Z1NPTTW
Tvca2pM2AVte0Dbrifbhpug8lwgeWCgySMpl39J+QCvTPnoCqh4CFLbM0J5I0JynMsK72sey9HMo
UXFmXkQ0Qm7NJPc4AQwOuV62+eRKZnXfKh6QMV5NsM4eJ8h3+aLUWggycWYsuiK9pOc+7YnBKbYp
iuXLRhBRiAqOq40I8Z9seByrIZ8agDeCgJCma+tLggW/ot0uf5RtQEnNK5F35mi6nyGY3aHoHLdo
PTdBEvUHATzmwk0ze1Nnk7hqyTHb2fTHLkTaKxxD7oIkF4WIuGzvR1MlK78W5EMZUlzJSN64rkoO
eMecW7g9rFudx5s71a6aJATdxI7Q25pMt0r295heFkUw+Ws2pRPZG9501Y9ELp+KCQTtMPnHmr3V
osRbxryqbUbTiVpCqCHn88B9wsZyF9Ac9UsOt3hCU7/Z9npBLDDprKxtWvRViPLS1Zxko8JQHXRF
s1mqQn+QlFu3AqHRa86+b2UT0uDRboJuu5hE2zxqyVxB7lCPrsCwvNn60HyxixKwXA355GCBZln6
WsWhu0nGPXlVHeF94Bf6EenWiGDvqo61tZx6vEG+nV4bAxjCIE+rHfEwalv1urZSUv2AzTFc4b8X
ezIWnLVVOcZ15tnxvZnq7r5AM74ZzT7YIGYJ7gg7bg8msNZjlo8c3iEuIvqfv3rJ9P/oxnZ2HOoJ
sUA0Gv0LnJzm4VQEOW33KkRbt5WVyh9TQApMg1EF5x7o/UZz3RVCcATBKWc8g/w+LGgJOkV7rLyj
Rxl5kduZsWx9NT5lo6btpzJv1rlj1tcFU/OWYw1ocz2nWalXMAIrHuQOjxlgbYBSxc7nA/8SdJim
BP2bq/60QlbJtEPkVu1KC08VtUXTLxGzJXzliH9YzQoyh2KrVMekn79lk01biELorqP5SwKkTh3O
KdZF4gLtSTOeFGYMil8JR0AwGkT73I8kjhy6stS2bIOMR2JqdnmqyEIsAodUKjgXNHH6RNzmYTHv
iucmgApd90VH88/PJ/vkdoAIoBZ+ppvPJdsKDhF1zdqNFZlvjkYoMw94df6OUhUnynkfmcPIe/br
+ZA1BFPCF+CK7i5p+LtToLNT9ogVDpuQEegL+Ci+O9l7ugfRPsbr9eqbQ3td++nsaW3EtMtarUE1
XJhk205N9d22Ky5HIAsRJvqkHqD6dQ9hKbSjgEW1qaxpAEpvTPmugFFgLrB6duWqR9QNV613R/vG
TntXW48VISLXpFfB0YnT4U7l8TENrGpa9j2XW8SOBzBU2M2b3mn919Z04ssi9iW09IrdhNDBF+5O
VR6Sl823vAm0rzq7XrAvldXcWl1Z/ShqE35lA6lil9gl53HTU90C9g1kH/TtREmDLYpzZ7qsuZ1n
Zh7Iar3rUKoCc3pVTcRyiLrUX2KVh9Yyx0ZzGCbzsRGlfTdl5c2YOI8ebpTHkRSKHfMoWMUO3w6i
PI1dV85XViDoDNCsmmw01ghltRVjnbYx+5VQW7rSqMmTNsGtYSeHY1feOYGe7qjIkmzS1M4i01zn
OfJKdWmkwt5EFnmcFokTh6mI9naCHA/lefxVeNE32jDs3KKAKvboFaiLTYhQ4UBPLm3HagsRELxr
PPbeOrGt+nUQZT4s7NCdxlWLpeo78v+qXUZZG1zncNvyVTtY9htjL/B3A/eXXBVRKmr0lyPxtNIK
v+Zu6VyHUVS+537pqg1Ol+hLJX07+ZKN+rwCiAF7jjFY9VfRR412mRJJHa6xf8nqEhCL9hLFPZm+
RuPPyMFxmzUZkQQaUbihFx6lsPajkt3eFGq4Vq6RbMwkq66SQP9RoaKbVkkSZ7cZ6ldQNYZMvzEj
WiMxFYMvl27MZLZ2O8e8HIU0/IUCrfqt6dnLLzOMSs0+zXP7CYuPFQNb7IZjj8C5uwn6MMJJQw2h
SrdAOfQnYyRFGjj20D6iJGEHhJeUkAyvyNdZxeGiJ4phCaXPpg+QcQKYdCsnjsrvjeuf+wdimBqs
IzBLj/gFuiMpNpy+58mzmnXPXd/xVy7nWHMc2EVLyEzYiWTPp2PKgk/n9K8luhGPq2KOJNdBTTFe
IoN+4mnvUc71ZgIx4u3pX20C9lsQr/je4VxjdrIl8EpMdBQarfYGih4U3zm/mkUz3hrIux6ljKvn
OKnVK/O5WpyOcizDXDGYT82hLNkUiBmRWrSEtinXppoLBaR8JnYxI5ZwiN33LlYOs9E8l2X5fCDI
56ROyy2cg+sSEZlVA13rXMbFUzsfeEOpqMtKRNWvQSyY6+wRXMHCj70oWnTDnKrWzbW/NoUFjbjD
JTNOydJv1+xRUm/lieEWYmdz1GyvfbQcIG+4f/gMo8D8eRsFWm2gS2F5miVtnpoihX49laODwc5P
xX6Sk7HR0zK+riYcLwtqFdRFyXmdK2j88ihUhJGR+LNp/Gm4GGX03vUCv2o1jDuWgxscCNqyN+p8
JyM/uGB28B5xXbFRwJh0XfATZyRkeKHBztxrvZ9cZpiTMBqQvNgU0iQ7XHjgGfHwLRO7Ne6Ktmsf
ee08P3ab6brGsbZGXoOJIDTlrbSDaQK2Y+n7MtI2qnOqKwmj9JrEKf4izL6dKiEGKYG7oiEAydTT
YOVPnCKEkYZvRBhOiE4rbCp+qEff8xjBzqJBRy+IqOPheHAjd3re9DfUgq3DoFnZJhvjmPbX/GKV
0zwag0Hp0EvdC2jT8+kkI21Hd5y7tJQXp1cLcFnnBJOST78GfakvFN6T7x4b73vgMcU6VvKLlkUc
V8m+kjiBSBq3jWRODUmNHec/c1FPOsUPYozXBeqG64TY+MXEDuFei8n8ZLoMGB9hEJvguDg1SBXF
HLcZwaCXGLEEl5JtFONsOi0UP1dUCzX9sqKntqvmikU0eMOOSvm4H1TxGGnxdw839DGpphZbVWOP
K2FyJFe92V2qBjitQXfkthvr+tW3AwFjtsK/584PzIb0+6MhzTlbZmqybKJbDe9W2Wl5TVxmu0Yy
jYGN0HXr1SG+4AKOWAvZeo5BLYFAfze8LqWupbNNHLsg21QCh0YQ9tOFDWtpR6hktlZiSI+goOtw
oWsxrkYKNGGm8bEEcIvJi6m88YnFmffpuYSzBn1mPVLG+mLPAEmIhE76ojWpgGtrReMKR51zyLDy
vEFMC25Ow50Y5uC2YG+Bp3D+ulOg2tCjDeu2HbKHdK5f624RhCvTqNyZgklBwA2pllRKYzayYopw
FcGmDHDL165+TkeoSxeON5WUuErcoAvVxlOBlat9RH5n+ls9MWtssPiCWiMtqYDk9W1sj2zgHU3h
R2yzjDbFxLFbrqyWyKy6BqLMf1Gx2QEkEW/aSJtHemDKlyFo+iX72uh4mt0A1pUXpuPcx3VM4Btg
Wgs8KOe30xGJSgdi/tjLjJvAKp3Het5Ono53rEcUC1vFV4gluLwViMGI7muS4LLQU3Gr6DE+TqeJ
uNb50XkQHZIWgyPRRYTadPT59sQC9gfdbstrfE3tahhS/tZU7aui6r87tRusLaSoN7peR5si09Jn
Jx7rXTzY6xpV4DXFMe2OEG4OL3Olr7Qm9driJfYWjDV5pQCzPWd27S6Nsg6XGVbFu1NlG9Ree3Cl
4lAzyI2qHHsHJ7o55vO6082lrVNBErlD8QUD7bB3m7DgIDZqS+CY4RrN8jwjwNa9S5skv87omN8i
Ow63+tD11x194K3w5om19JxvlonXTJ8XvohshevIT2Af64l6p3WjUxbBEqnXg70BesO2ERR9sMoU
O2iwxvJGr7LiQrZjRA/C8l+9aaRmg0Skz73u+yj1bucQ94dt3IB02MolfYuAXZEh8Ptq3q2XoMjE
EcSuvBdjSdAY9rRrJ55QLAwNQ6QNC8jqdsrE37ZgnGEeEABEhQzbTepn3RspWaG973CiofkfEvXa
OZNzSE+1itM674U9a5QH/55QaizB8cb1Mt7D3AAq/DhYFr6DtaWNw9uSKXxL9cijeKGPd6exhAjI
2BS+TdGg6PO91fnwVKnB7rq8FBeiwptZBTLBLKjWJXGol4ZOwmiflt9Iao4u2dCwKXOS9FJvp4vU
7s3vTWm3j9ncYRWlZ+/0wDc3fi2jK4PTAfTiYXxITX94CGw9vfZ9NgZubomtk7T2Xva9uSlsce1x
qL70C818YzzFzxBCncNpxH9SE/9NRRzlDUgE4CYOqrazLjluZVGMWCKPFUTOB4rnb2KKiRNTGIR6
w8n3daGLLSYfeRdH/Ze+h9ljmJqAqIxV4sdPIU6FAmObuSq4+fPdfZRX0BwSOrI+G+CNd96i6QZM
01mZTked8bpM6ZunsWZRJ7EjUy77Ik0OXZdHJI2SJe1/AvP42IhF7CdmnIeP50ScC6Ti2lc9mYbi
WOIZY9NX0ifQ5yMaKEW6HDaT5Z9/7UdJFoIr3AlwkSyfICHvTDLB9rZPShlqx1Fjrcio4aGejXX/
zTBH/TiWhX2nFUO/ZUXw8XEbcGBMbm6hqrbeA5z3n/58Q6eX/2u7hBuiSze3U5FYnmPmTBzkUU6Q
ynECRHXrBZH/WpO7udHrQG3apnnP+t7fhiCKdx4GdrYe4e3YivLdt1Ux67N08gFcYllzTU/WQ1MH
Bx2HOAStWDzafGDkv3fxJ/2s3zxGgebTnrlZAn3MiW70ty5rkOHkVF5lH/swTqLF5A/l82klpbqo
r7HBVFd6pD8pEoA5/bWldQPNNPqR6llxlXky3vz5KZ6Sn359ioK70UGUCYSQhMb92l/TiWzIWmFa
R+Ja0vXUlO2FVkXUjcgOWFUqeEF12t6EeQIYAYdqj/c/1y49QjqXsGejq9yfLAIziy5C4WwYN7Xe
1hcq9FLyYFkvhMzE7Se3/FGrwi2jtgJdImzfP1d+FXaaR2ApnKOXetmlpzfWhhDJdBujTNxQUHYO
rWJ3LcLReR6GutnAdHuGn8SpeD7oUFMSm3Qco08+yZNo6MOjZMUwZlMTd3fWsEZrCkpaq+0jyIHk
iaiPYIvTtXtsvDRbxVlo3sqBmMd6GDjWu/5+tiPDKUla7cog/Xwv5o0QAJR+RX5H89ohwVz1QZZ/
Jj2Z9Q/n9zm7SWYLAr6ocy3CLJtToRabx/TU4TnVwOIxLZ9jtvkL7qynEEkvzqqhNMZJulLmRKV1
3i7++U1+nMQw52FSQAlsM4Oei6DYc7Ho6DQ8Tw1dPeqnN9/BYE8pV14Hc8foz9f7qLnheoIoVuRH
KH7FmTBEmRVK454AHKsIEp1C4ivtmHxLjI19UyvhHFTm1ztVlwQSzaW6P1/9zIo261JwJ3FthFYE
JNnu2acWV2M/ZeD8j0Bl2mvVulS0R1dck9lKEbvt93QY0kshyRMchrZcpk5V3TqRLzGaS+11KMoH
oWR4ixrpsyfzmzdhIE3hJcy6PTLsfp0FyGQogIk07jHO0MOdFJTxkCBUsRURwFbQfKLR+c2bYM4B
/3pav5B3/Ho94k41W9InPvqsnRfEueqs53FxLzNSGxbSAsNQE1Sb4ZfZO7bjfdZs/ygRomw6e3fm
WWR+L79eX6vhIrmlcI6p5nQ7txjCixzYwGsVjM3CSJyVMc7iQFq8T/0k8itzFA+NX3VkjxEFHdZ9
/4nc+neDgxuiyOrOtjzDPXsDFqaD0ipd90jNzn0kr4c4PN9Kwk2JoIhChuu92/AdKNbPBIpRAxuT
tlsjisiMGEy3XBttFH9Xeqheh2mWO/x58P7mhfGUeNTIJZk0zhfb0rakFuKIOtoGlIRFV9u0sDrJ
aXlu0qY4xl9Pm+XTfDUME62JP9/Ab3Q5LPbofPFy8glRU//1lWGVhnEQdc4RXgnxLOFIdk4CUwng
4KFw2vZABMC0MawhuIiHIdumLmXbT8bNb/YcqNIxk6Kptf0ZZPzrTaBlLtyJSf3Gd7o9YtGcftzQ
bvspoB2qTaDGByUWVU3Zh2akPWzM+DZ10+5gFRERv1mdVuvGbL5B4MlXQ5fHbwl6o6OrUU6pyAVc
xClUuk/uet6Znc337BDJsCM5byaZnQ2tzFGcJMs2uWnmOY6KlXfbYVA42KU7n0rmth/kxs+W6dMf
e3ZZmiK4wthYuFz9bLYFNa7sqcE8PHC+BATTlY9GRftbaRy9mtzgkIjKUdyGacRwZT1Pw2XTU+5m
w1HcjFFk4KhPMq+Br5I9jbZ9H/ChLkonaqrFSRZwEhXkRUP9T1EtoSVTwrW0XXLth4dq6CjgW+S1
LXFidBdBUh2UjlZt1RlSh14U5vIpP/UZxlm6r+sUFCqwLAeqEu2Cnm13F01+8fyzIvKz/1wmsJMn
0DrE2MTj0Q9z9frncf6bD81nS+XCEYAKap/PxLJ309oeeFl2rNxLJ9eBESEf+BrZJjmEWdpfRwU8
6mksAWk1Tf6JCPZ3l2dPgKALyRUf+rxQ/G17GvoZxSel4psGztderwAFnnan+Bbqi1IVvbYIo6za
oMt/LVPL/ORM9bvLQyEWmAkRZX841vROYwGlcdIbDVsSMRScDm9Kwwp3tHCMCyOYxu+5TqiDtMZo
rY2h/cnPtz/egD+rRn/SjLH0n33ghND4faHC7Ia5n1F5qmhW2JyZjAHhv3Ln5fOp0jWMOmgUL8rf
jVpEyECqjBoAwHHvtkQQS36VINSgzRDILMquMa57F/AogLiRYgIkMoo8dlNUOy0eqFBXerwNu5h/
ZBQU9MluwcWxYB6q7wNtGL9MlHE6bByZMIBegTpZxc7ATWkyp9lcRFwaWwGTDvGj4KNOLYKuBqS8
zElpejx1EzSk46/pXNaPqlB+jfS+emwJ6tm71G4OP1WM7iy1KMwGjV0863b/PLbnh/frjMCZdfYU
CRe7BIfms8FFQhRCmay4CYfAvLRTSluLKJaAXQgBo5KZgeMdSU6zxZ7NgfXJ7u/jHodSrM72DyIA
b9gxf72622agXzAPsdVzqXlmkUtHhmyta6+hmeC1Fh64P/9e88M2YyZuWyilZwMVc+HZaIpSk1BC
0SW3xC7Wyy4C4bJoksLaiIL2z2mbhb2sXIKbbTndtVBtKqe9qfNOW3vErfzUYJi1p2/Sxm8XdPt5
Yh46zNP+lIlzOIDQWgVhPD2dTGAcxPSHP/+Kkyv2768N3TIQCL7JmenOtHA2kXtm4JVON3bHEMbc
pV+b1cGxqxoFlX0/UlxdUKRKLwvZt9NikFP62qXVY21QRUOMBasCibezo8efrJpTgYRot2hFZ+lG
jb68KpL8KxASRnBvkKRJjbDYgqqiNm+J6kFElvqR+sZ4cxq+9MxpyrvxdDcwib/5WVBtSFet0McN
zvBCNLn5Je28fpfSKD/kcTxc6KLmDkVlXZhjpV0YhJBtKtW7K6lUvgF15R8DYyZRFcpdtaMj1rSY
Syh2NIy3hUJGJFAxfqNZZCM9HrPWXqLDiben/XGe6OpGeFBbp6l80vCRXHKcq9e903X3krwef3KO
pj0lGwRI/gLFpvZNOizADVqytSspFoq2NbptSmKZuyK397o02/Q98rX88dTjC9vSTK9CEusezbzU
D0kg8RihtnwVkWk8xzLwdkjhq41P6BizENirT0bx+Xdjc8r2DLr4FiAH40OFwPGJw0uMWj9WORoP
behYaZ152rEdqEt9MvxcAf8RhuChkPzv3FX8ixP5f8b4//8ofpxPizIn5HuCE3CF/ETt/2fD8n99
H3/Ef7cq//a//2ldnjfLf7H+vTlyHAYBjAy8nZyA/m1VNvR/Qf93XZzNOOXxplKN/cuqTECATX1I
n8t/MNjIEP9HVuWzsi4OIEIocL5y2oEejx3o15kY5GGgtLJ9GXOasmu7p8NdL5s61Kkk0YzzoFMW
bl7uVK6JB6sy7Izkbgmo5K5JSRQKFlbdZ2X9UjRFTc9VxcgAV3Xm6WO4AmzI1uQ0A/6jEflHi/z8
J70W5VjHYdQ2//c0bonmmCMafvk/cyG/HW+7H/V496Ppsva/4xLmf/N/+g//ind4GMsf/+d/vxas
3/OfFuLC//toMOdglf88eu6/dW/x//qv+tv3s8CI+T/7OWgc51/zcIDYRPnPZHv570Fk2f/CEwxT
gzADlgMmh38PIssEf2FyENQRdmFsn8kYfw0iw/0XJWSg0HjhUXpSsv7vX3/zc7Xhwf3nSJMT0uVv
qxLkDYyFJ5MhbA4MVGerUjh6BEwaNnxzetHaFkmM/BHbvgK2jih0PzjE+xJmSMCtiX19hge349M0
jdLYoYyu/KUOb++9lsZ4D8pTwlS02+SiE2ayNaMJP5WmRwG9PRUQTO2jKi5tKBaI5jh/m/RQ35w8
rHai0R7zSTjLWuj5AaZ/qy8tK6i/xEnlrUzi198CsAF3XpkbG0XM5ZIH/WypAJGlJNLIF50CoVzl
VrMjCjz8NpiZy7qZwmKmr3hH1TKnJtem6S4NbfITHf+S+0at7bMXxXxVms572MKGXWR1T2BPl9s3
TkD31tIae0n6jboFS5BEy7QLvZiNZdFvG0J4rUXvo18fmxZFeDTQEidcaKKVVFZysg9BQ5Vpn6YZ
JyUR1ck9I9/stxaFVcTKTZC2V1E6xNvCasyrRKMNAr3Nc77qrRcPj6bTIWiYUFcfvLhpfgSRm6Eh
ynQkJCIaWEfNivytqIibFZqNyLqHQluF6iLPCYp+TasixbSLI7HLOKM11Ugyc6AC6VZbISY7eKAo
M4bOyinLyoiYQfqu6t9VNGDSSVAsiJLZZOnILjC0HwaNqu7GRNUtXZ8XFpr+GrJwV5BFRRQASOar
QTqCVKCQ/np4HQM/LoAJm55WgCUMTbQnKYdII/eNq0QIQsQmdH3xSu/sIFyauQ55VWkjN8wIwurr
NBQRq853l72TFOJScApOaakD1l1TLkBQ6GAYXjSuqIAzTkOI9F4J/1tH89BYFE7qH7y6d9rLks3G
JBZDDZ93Q76Z1Dc9NhjUcyT6LruOYLCrli11f+ci0WFoScu1n4HXj2tnCuRIoFDd+198hCoPokqL
a7dMom6jR21667kQaO+MRCPklC1k3TzRgXef2KUkb5Gek51ZFX35MoxpHm8n+LtsXqhhL6vBB0o5
FNK5ESUxVcuO1M0YYZ1Mo0fcu+m47TtBrxWmgXp1OcuFyxS5AdqjzBOvJFeGbPHZ5ESHgBAGNXef
4U22jtb4+0yl09eWY+lVhVsjPEymwvyk+WlBnWJAsLnGATN1Ky0P1RH4az9c9GWJLoIlzUfaNta3
pezMR7q0yOICKq7PeddzbSJCo2LZoEzcwAT0104qWmNP1gNwmgnn4jJweuuhisegWfbCANAYTWay
rgpay3UxKiRLWhkG5AOqijjtsFLTN10g01nXFl189uR4rVFtp1Vz0cBswDaQWTpiJbZvR2EEOtrm
SUunBxpMEYaikbG4UAZL2xHoC5EV+mh5b4SQoqjXsp51zKQM/dBlSdjuShG70xKEOse+CJatXMvU
JSKATmeMAcpHpt1SwQVTDgTwW5lK+6IAe3xkIe1t1AooAwKEUFQ2c9+GjIU6hpfCprc5hHSD8wXY
WPvH5NJrKs3BRNCp6G9jM0re2fXq3UZhZyDI2DeJP/amiNAV3Lj0YcfBwKgd6jCih8aTFzTcoaKP
RZg/CW00v06TG8pFi/DrCzpLmjFG1xJPUbtxuDLyUZFXDjKgY6h42FTKOEbTwn8dgogdXFKx89iG
jFjZXXhAPRGspjCsjlPn+l80JtZyoXy+oQ0ED7krvNKPN8iS2mCJuL/KUEuTJ4h1euZ9Lga7zyU5
am3sokjPs3w5BtQzN0Ahi1XOwSWMD+h9Q29nVn7RYLxEktwuG80UObJOcgejYmt1KgDMHWswYzdt
X0fA4wOSsbU5x85AaMJuZ0K5pel6715SKUSKzfRhCwpZadioF4k8Zh2blUVOZWfqDYT1lUxoP4DR
rpDkB+WNp0yLPj1eGEk+dUr3lGfa8JGoyXavacpn+dxZzXVGR1WDEMH7Y1OqQehkdGKNPjDx5Gog
byFb5uRvDovKcqo63SWOViELZFk0LnM9H0x9HXcGf+46CntdFZvRxuHCtNORSuZIb0wWWRpKlL42
bM4AEUYXeP0qDEEYd+su8ix1wJoQVDUktNQdKNnYEzWPRQmNu1onMKpfHcxIZBWrcKgu7WSOOc9z
4wX3w5jej56WNytHdKO/AoGU38cVuSVLN+p0EoGJK3SRucq2vkUCEHaXAa5ydZE4/jReOMPc3MW6
96ANZMiuOXURy8ATkT9oC2Yh/hi3aZfGlJEMW2BgfCmhw08PGuL9nCBGTl2LMC/HfCUbO/COZmrF
5SG0TSonyaAHgs8i8qeFiANJk1tlqKGWlAjNdls13DxBhLFs3FUjRe987aWDXn9BZicu2HbqDLxw
MgQ4WiZSNRu8UzImHbTKJ2sRJkzHlhm17s6aRldeRnoX7jAA1eoSqarurDGo98601WdO6nXCwda8
maAiWssho+G+qQbiBG6TITQATcW9SeIBut9FxmHbX1q1SBqUrn56IdQoji2/yH8KiYkUTCp271xn
WdDb+wzKd01wd6r10QKEhJ4f29RQ40Io3TnqWKVnIXsr20Uyl3deiVIMi6WQnXoGyBvWS4kV4Nrp
tfGeJNFgQ5g90yaefrJ7UcslsiWd0uzMFyOuiZ5i0rGLl8Lr4q+ZgdBlWeZkUi3GZJhc4vjCKr71
yyi/N0aODE8aWGHYrlqfZuZ+lozSBapc1WbL0PDrd7vgRz0VQuY+AnrMEMiEib0mQL4TTXDgEGDD
NC1VBii1SZt02QaN6uUy5ouIB8orNgkBoa0nr2XW0zURPXBZwKc5zKReIpV86dope0ncwbGWU+Jy
o4ks5ncKb6ZcF2x5491o9Y3zEGLGpAgrHaeVG/aGAQ6Ngdz5kujh4LLzA3e6M8QUGg/xGKEwQB/q
AyIHDm2+wM3umhs5OvlNWw7eS5LZeoUGITWtbYe8bQY9YNVaU7qnGalI90x5bJOCF2sZMu5fukR3
LGaHJnM2I96+HmS9llnLHoACkR56OBLEnFjZ14Cxrc8Wl9rZWn4wRTskECPuC7dkKXAnLyH0M+tb
fqIFYBuzc+PX/RpnNWW5WBvtDfsu1EGDMr/k2ZAcTUOTD6KAigy8G9nOuq2URYi127MLbw2WYL1g
P0ygsc6fL3rUhlVmW9VqTP36i+63JUX6qOu61agcT1tneDzTY+qUbXqkQ4b0tktz/2Iix6zZA5JJ
IFoPQ7wB5Nrtg0YX34Kyyful5lTiBbJxp1aSQePegw0n3VAPPNKQRuqcG7az2Tui3/Ai6LSQ0Uws
wXuhO8Nj2fXGtkfmHF1kpizvJj7VcWONDUM09pg6XX7CLjT7DEZ0rN8G9dQda81o3qjQkCpv6DEl
w3nvuNQmTXdmjShBJAWVy2kB6pJRT2axzhSB7cBfNL7SzbWr5VPoLegVhe6GzBn7gI920CVSOSt6
k6msnI2TpUGzMO3IYaWVeAB3VW+R0q0hJipwxTUoVnVsD0hURb8koGT45tQVrTDLq5DHtewXkcw3
ZDGwryZ+9VK4RUSPKjCKZYElwFjgetRZGnCB3bBL979JmRabhKhtENIWdFkq1B3fi5XYg1qxy+0f
okl53QWS1vHGxQADVTC0kwuTQcfgj5AL4Hqrh++pnvj4eXryrTHmaBYVqcLwsFQ4qiv27UDXZa0Q
BNHoGpjYPyktG/Nx7+/HQY/cJJzTqKFcjI0f6B1TNm/SlUa05zCVDfC+BlZ9B4/z0kScqy3o9Hc9
8d8D2l/2GAx3FKgWoHOIag+2cKNy+bfz9F8n1r+HyHEG/nBDpO5Q36CzzoH47Hxa1Ow7qrzM6eVn
XDOdnPA+yYN8lWUkPUXSReXfs3e+seK2ACKvkZ/+5zuY+3pnjwSdg0ElAKTJXHH/tczC8l3RqmLq
LiVWxUaT9iZoxub9n16F6iAHcOFQ36ZtdFbMaROtgN+Dy3UaLVLSyRa+oKsW3v7zq0CoQfIGEYIe
9NlVUiMqemT9lGmFPu04nthsNIL8kxbBWWHKnLV8mMkpvZlzltp5e9cZBIe3hHAC3eX0zDRKyY6z
QzU+4itG5PpPfxNlda7oGVRK6LeddQdQhwVuG6icbZHPRzNie1/rQfkpfOSsgMuvQi9l2uBaEHhQ
vju7Tl/qHYsOIzEIcpJxCs1h1xiMdbfQrTJfp1YbB7s//7T5j/x16FEtpH8Jf8V16YCcDT1EMD4L
nJRLXEXNex271g2ecdTMUec+YP2Sr0z6GHk1vsdPvruzbjfoEuZasM+gldCNMlx+HfWpbQzQeyci
pmyfVTPlUPE+OIoHTHmA2asFyDisGrzo/Sfv88PomUUBKFp4zA7ilnNdVeHqpe+ONnWENFPM1IOj
USpqZEcmR5iYL39+xOeCiPmHosagLosIDvLx+SdhlnEpY0Owt+mJXed4NrAwJCQwPjq9ZJvF9b3b
gHSeJ1GRT7J1ai+4jsl/+frnG/kwvLgPJjk4IfS4PmKdxgb9vaU5cpm06B0XKp84Qhiz7WQ5x/NZ
CydzPx3Tv3nLhGN7Fm1ipnxEd7++5TggDz1FDbV0Wsd5IpjbINMoTnxHkvWsozX3QzGhr6SxhJbs
zz/4w3tGNzf3EVGfsr/5MOMZST2fgSO5zHoPzaiDFYBDoWjeQ0rPn5Gtz54ucDtQ03xLYKLov4H2
/PWHjo3b6YNtRMuM8ymCYmwzCyItnrMmTVa1oDL4yfdztmrMF2SpYKql4MsvPL9g6SfwPLoiXhat
Rz00gZGRfT6ff/hZLgpivtG5HEx65IeZVsRZVPpatPx/7J1Jc91IdoX/Sof3UGBITBsvALyJ73Ge
JG4QpChhHhIz8Ov9Qapui1RZsrxz2L3oqChKBT48JPLmved8p6Oxv2ncFFkFMbK2X416urdwLX/9
9Zf27oGhT80F18utYwfmz+8eGKKZhgp8UAL13dCfcg6sjxMvPzomZtBH9IFwOLJQf33Rd08KFzWY
5giQYkiXCDZ+9+W1pt2M6VxHNGPH15AWjO9W/WuuW79jEP7NhcxVvctCNNlT3qt44znRar1JI39m
WXh5Hs1+ngNcJ2Jh/s3z8TeXstCocbzggkRrvRujj+o4qwmHABzCRC5++1B4T/DTrx/v17fvvVh6
vX8Yidf5Od3W9a3+9uHPQ8tMW4OQu9rgExG+VeLsF2M3nMMPWdIzgK3RtVG14cVScNTyNHPpIt9h
CB3uBpFb+XmtTfm4+fWv9fMdQHcPOIjHdmVEvddxlh0xfsSt0SJGvLgJ1QaUAkP+Dcbu7I8fIMG3
yS7KxIwX/vubnSx5TPhjFPuaHO7tfrwfiv5e5Z///BNRKrJ3aRo0uvefKE2wOJcxLfMO7SNHzzzf
iNQRHnje/H9w8xhwmjbaY5t7+O4rTXr8HkPmRP7YFjMmxyW8QPdHMtH6T7/+VD8veWREjKB4UaOo
ZK94+/TQYMmzRifAjSor3dNtZn1PQw86JOMdw3wjOjcJUPn866u+q/t5Zim22Rxgk/KAYF55e1Vg
hQqgxjbyecO5la9y1rwYkQNcui3maFIfx8clafpD7jDO6RxZ/KZS/punE2IYHEP8BS4bx7tKmcPy
6EjFWPf/odavbDI6nyqyIDu/sAp+oV9/2p+vxkcllGANMHW57rtCD9Bg3bu2VNA8zvdKQcRUh6zm
v/Eu+PlC8ERtKiuUn+yC79U7Wjo60RDPNDqX6dtKYHD2P1oJ1qpV/FaOY8Z+f/e6usKJDL3UB1gF
pIfv6AEh4cDYin/601tnrT4G7h4f5+cSZuw6mCVaza1r07N1baNKRHH352ubB4HECupRtkAKtLfP
I+AvKmDJnNQRcXWk3/paGKI8pnH3+uvP81PhsGoWqQOp+jmn/RSDZOJ/bdKOdkeKE3cvTJLHfv9p
/uYiuH6w/FBrr76wd093ZxckJaXkSOZGWd5i12u/sqLE9o8/irOemS2XhA+One/WMKAVySRoCkmP
M6Jr9pfyKMlo++OVunIGsT9QAfGieI8Apb5NEhF3oadXUKcDwWcbdr1IKZ/drKWC//WH+nkFcQ2k
HS6ndJch/frzH6SdKNvL0IbRzOXG+T4fp+UgZxoDeC+nzZ9fynJcKkkO00RQvHvmIHHMGqMBxWuK
DHZZ7ibVUc04uFcycX4n5v/pkaD9gFgUgZqBNv2ns2ZWpC7hzC6xw6Eqtgrnv40a8/D9+iP9dBWq
RsSbmBAxhrEjvXsklCVrBsFlvGR93EA9DEE9O39847gKN43u37ods2e9/Y4IsR4U8j+x6nNoH/c9
csqBU3ph31BLCvmbdsdafv5wSl91QBzT4WvyP56L91UjZJ/WQasaMs/IkgcDF4ZvqIa8gcHDvD21
ot8QPf/uHhIEhJ6EnYK67t3iVdPUgT5jANNYW8qKpQ/B5Drp/o+/KT6XwcdBHmz8VDOFHG2qdGUx
xLkSzke1mDgOOuEk58j70ys5vOkINkPSAjBUXUuBH1bU3C1NjUybFVWQUMlwTSclIXUKt/nNhb4l
wL/9puASU5nhWkJdw/+/vVIboVVUYtZuvr67BzebzpMw1F8K1AinGoMOPsuxri5rl2GnQk2ZB1o0
p+g7CHgmojDOUgsiAbUqvnxVOapz0Z/QN7T0sjvyFjVSUHFmD+aTWVm4b7I4by8grC8PsTvTO6DN
ON9bgvC/owx7BlG2TDl5jgCfrhlp01klJ5bDf5xZMjpkLZOGPfPLRxlC3z0rQjP61JrdFG/19ZR1
P41NeEFPnTxShjfV4JsAI+7HpXaiC0APIciMXjWuyEhwlqBF0HByQUZAFRJAsDeiggkCJUx3v4Cp
InaYd/moB1FjTfslmivnokta7SklUZGxld3T9Pnj7522A0fyVRjLs/zuOQYz004QOF2vj6hhCS8t
GTz99jn+eXWuckDSy6hIVm/W+vMfnq6Q20G0HduDcCraSQaUhYvS7akhRyW80OZ6+U3T7v3yNMBy
mzqiKpUCfZXAv71g1YzEShJui2wka79CwRE7mKTR2Z/dPK6yyvuJpeWtjQvx3Ys0dZRkMZF7eM1k
UIonlFmLqRS3v77K+82Oq2BSRqxo8CKgJffuKmGe6H0b4/Yfyr46pm2NDrnNQ04ABeGDvzlo/M2N
44TGAqX0pxB+Xy5kKfjPquoVj6gV4VUF20LE4PL7S+CPVIj/F3Wx+uoL/a+VjDdVgQv1+a32kb/x
T+XrB1yG7AYoGNc0urX8/UsJq36gJwTGnP4prSEmBv8SMQqHH/FV8lZjHSB65+n6S8QoDPJ8HNSN
NpEbTHXQN75TLf5KxUjLgDX1w4sdWSVF+ffzBrlytFXerjmHyV63YPlCqRct8mgvSV8FdY1ddm8p
QF+usMhmzObsdomKGwUAe3ScxjYjGrqGxSgIuwOuqL0WU9Vou1FRl5qU6kFzyd/WSJtyoyTsgjFK
Y7gZjaqITYVB2n2eSP+cfSuPNEnUASyo0wwVTdl3aTHlKS+2JorvMhaMcl7htYKwZeDNrE6AWhEA
lImt7cEBRFbrDRVjvoMc9e6WI5l9zITlXBEe2y5kf2TiEY6fUgdTUZvRdo7G4tIOWwBSqBHZkT1Z
alXxYnaL1pcMIAkEP4V21iC4ig1tUu/RReXhhXTUud4JN3fKrRG5KJlqc4aQD9SHfAZXjctPIi5I
WtXx/E9YOXkYSO/GHrCZGQB3yBmMLguWSTbM85XFAVWvkYKMqsNRom1h4YfeRpFd1UHZtmN0nnOO
OS+MqbilX74M2wbhx0nNx0qHDzbExPBKJ3nquqW7ma0xh5yYtJOGaqE0tnODbGBTjDjBtyLNiDMz
sO3MlHHRwPvHUiF4nguK8I91atUW0BsiBTd51CQoiHplnfH2vfiSzN38AMcviIizLgIy0AWXjazr
fGqq02IVtvCazkKUJhMtei0LkaXkuCo3BZmxc5BjDnsOc2z6bgUhiTOVOKGUWh5nB4edlL5t2kjW
9CIEngNBszumSiuNQNGb/D42suFQ105+PsmVhww00jjTyq5/idCtBG6yhksVRv5ZxQjAfL8oi8kn
oMfFkm+iTwrnMesCTcNrpKZT+pQjx2x8myS1iWHkUvNxxsn5GjFFV2ERoQ/ydOQL8c6E+NcGxqK3
t8VQxSqd4aHeUbqOSLkyo+Te8JyeL5Bx1ljglelku2kPHyg1VW3b00uD+qNnY+KDKZzRXKxyO1V0
ivRLLev2jdmTD83Qv7uZiM/tPS1BndZ3Eu9llmTLvWATZLKeaAn4FzGQ9TbZVgktEhGxpyIVRFgC
o/aulISzOXpiMow30uERfFQMCrs25ru+hfHixST/aig0ZKfs56QDNtyGqIZJsyIbnFheZFbhpFc7
zDB9GkzjXH+VbZQ70Pya9LpUXAMTYt0q19guCGVOJ6RKlHBWrnJ7h/zTCOwEFXBa8QXoSqUdkRMj
XCtx9r+Gld7Npy7ORhwoiWFda2kW3YP3QDFMxEW4i5MUSGMEVfWjPqN6pJqKlGEDMSu9hJZECjCi
FvNrQbIRTN6en7F72hNDV3sYTxEt6LskT6ubprcRLwq71Q+INsKRAAXRPioaOR0nW/bzfqgErQet
DN3zpMjhAuetTKdALfpG3QiZDRmqVUu9dJQ6dLfUlAgB9XmswfZJMaGa7ZX2tR4VgKMGE3Woi5kb
XZmIlLHcaOocbtyOd9gL2o229YvWDj8hBVy4R8MSlbzmsHqvTOzssxMV+HEbra4tH6edfd9NQ2Ej
84UV5KVD1RQbiQPpXrOAaQdd0RePk2sMmt8sqfO5Kefyyhlz5MW5KaNog1faqLZFH4fMb/G1PmFq
EKgn3Ly+s7sBg5k6Omq+VUI9/qrbUyk3TDqqj1YUde1Z5wxIZCVm5RMEz8nB5a2BZcOQ28abdg4h
VHRWFrde2xqSfPV05DuykOzeG7pCiyWCyNVuTW0oLta16m5jc9D3IWxEyGHkMV7J2oZlaCR5eB3m
StH4wijllexk9JGaEnmzyigz2nNRuHGzKsLw0MaGjqaHL6wLBgPP00bq2JYDAbvouVBHMnIadM5N
IFnCSMtjJ8239jiScs/k05wCI5LttbVoaQSnqbKaYIpNNiKRqgL0WZ3DxYZEO/ks4+WzHUbOfaX3
3ZelgCiX2zrDPEiO2VObDgISUQUnzOeG87tbo7JEQVNE2W2L7L0PGl3UTUDy5GB7RlbPt2Ofmelu
JO8+B6Nql02QqsDWfaUZEhjEwICKrYFqLA3IiSof+NaGBjFvFb7iJjcnvlPQkn5j8Cr1bX7Le6Qb
zbFPHLaaYsI04HWjk8a7us3Um2gh8H3jkMle+qAjenhztl4Flj4PN4vbjis8lTRMJIFD9IhqKbpE
mDzmzGbQq3ngC1vHV/F3Xop2dNXAMaKRLVUbl9cc1u9ZYqOn9/q5hXStTdhg/RmrwDXVgI6iJRP2
R1lOxieUFnBFzc5tmV2N31K+Flc89vms3SgIPHkrtAmPqz3U9n7USgAtdWqiw1L1CgFSrFg5uZOu
Am0Cubf6rNoCCWsrSLAHe11YV+WMfMFbeinaE2EIteEZpcCHl/Hr+A02z54oAr196OEdXS/8C2XL
noVfYDYS7Z6NqcrOzKHX2dWaYdkkcWIoG/D+IZLAou3hb7DfwqOOmpl5MRZt/iAdi4+LM4CSry2h
XLiFuxSoQR2emkLW4xzYheV8HaIcgE8sq0XxDJSKIaC3tv/MfwNcIPW5/ikScXJV92pigP2pddZX
vGirqTSWvlMTohcgVU1uXVRNiLpRRjkbQYnQBPpStkeS2y0D4iYRH34856y3XlOzlwX7xgWKTB3r
biXRe3WCbzFgKtVda1AK57Mi04YdSHlH+vNkSc4Czmyx3YZ6CkUcTB10+SjMPmr4e5NA0Ux5yjFW
krJoL3Bli07hhT0zwHw0q34Z2JFa477C/rjsUAAsjGY6Zem37TjhaWzmNhYbsSA+9qaaK3FqJyHG
68VcLvuqrG2woyyaNgjj0bzDNAldGDZ6WPtTGrtXhLYmAzbTPhEnCBLRtDGR9/Qbs1Fw4Y4WFTF6
qUF/6ZWp1KggQucZ6nL0tGq55Flm2i3Zp0VOZmuGDeYm16omW/0diHHTDv7YVstSEiV1OfTX5Dc1
0dkC7NI+FKK3hlOzOOtSgv0d1GwG6UnD4j95fYKCzK9IB8chMQ/azTjPxg05KdnTaBOMTfeyTXfM
U+Cw14VDZk9SVzytoHXK2Y969JnFFvMQmHy1yoi+ZCON5VHSN5ZbAlg7vfPc1i3VezFHlnsNqXVV
i7cd/dkjq7QvH4ZhRNifpjlkPc+0Cn15UJtiUl4mKGrZuUhLrbk1kyaLt0XbCfWWmsHWT6YRzuLG
mENDZ46mLvpv4tzenTIZytNw4BtgZkbXGGnZ26NCmOoK/o0mCgp+fC4aMosgzxeffzg8XX0/evwo
W/tJVsJl0DXQFuTchWbo/aAc+nPZUvNlQS2muaR8yKdbze54SVI5QgHNEaaerLpKAbcbVHxqM0oo
r0lz9+0X+aPj7n/P4/m/z5rHpPK/PtB+z6I+Jl3X/uO5fP3HxReg1W+Pt/z978db3vkfgLKsuiMm
5QA+1lPs9/Pt+iPH4lFgjLFaN78dff+ZRG1/4FtGRccQhaMkCLV/HXA1+4PKQRnWCzlfHHJpav7B
AVd/28RaE5cRC3B+1TmIaTaKsLcPbVonpNw5kRqkCt4oC3bXDZl/6hwUdqRfpVOW72IHGrVZcYjZ
GPQCW4+sRM5Joz1T7o9KNxHTMWoYIeNkq05a9pDMc8nrtDJnUpQh53rwqeQqxC6UYz7VTwwKpxca
NRanOQirPgfv5osgmib44Wv5u6VC7+CHw/u3D0cjm7hvFgq3137XMHOtKnJL5ihBZFrJM9ZH7etE
+XhKdZ0KxlVINPLcUjsoBFzcuvSFNc8F/vxxkcNhnW51/p8vmV8uhh9tqv9++b82yhkJzw/f1Oqd
/csTe/Fc4Im9fS6qt/2g9c//tWCYFfHs098keo8jLh7Sfy0YvsIPTGRX6R7LgmHzvxpCimZ8WFXF
TGpXeQQteJbZXx0hDjMf6GIyU0Pk46LIM80/WTHCePtQMf9B1ob7GjUPjSmW9dsVE8leKaiItTvM
o3Pm4f1Lc98Ol/q1TsJ4E6N3g0itReCeMcfR4NYWjiBzomf2gWgMOW6Tqi7XRHK33TA3KBaObpZ1
xax0IeVSNTBFRNmskxqhz9VtuihPzYCGzyv1kVQxY8nwxGHrHDfhYig3jFqQlIcA4AuP7spcb7Cp
IFdf6Vlo/UqTgjtmL98WsE6uEkNgs+rGgdJSx6u4qRMplU+MLtxL+CQdcSZdCJ0B5RwhJGWGGHye
lqsfvu2/WZd8Fz8uS+6gwOJp8PrSkNfiZH97Bxu+2WQhKOYO8yoxL3qPY6UQvxsIvnuzfbsKr0i0
eSvUBIf026vkTd71sk60u6IURErEVbOdjLbfKnqMf20olO1vPtXPDwYfBYAJVnyBI/v9IL/XCyxE
jTnfcdqajxHpOZ8mw1EMDBqutDxy6SkK8b+6BGWrMQ+DZo80HYwajA3wrI1BiErKcL4Un4tS7b6E
aoVBzsRcafudPVLGMTsRt+RP8MDptZjv+3Vc7E+GMUPcrgGN4dlr2k1fuFbvM1HMqmBZtNnysn5c
AM3Wdml5ohDpZatBSwuEUc90X8KQImzpNcLY6voITUTeWHE4PcVRbmckQ/XGs5lYeHuKLCV7S1C4
emIIsRf8+g7+9I0h60DeyI6nCxgE6xr+caAyTq3W9ZM13XVR+TVcqmOkcG8W3V3h6n+BNf+/fPk3
XePG/ap8Kf9x/twkZfWmZln/0vdXsEbJAm0TItk6r7dgyv7zDcxPAF4xn1UZeq0yn/98A9N3X8WG
tN6/swjWgc5/tuQBRRFey7bwVyP/DyqWb4P8HzvyvPsZ56Jw5HVuAyxYVWU/jN06YjF0axS03O0Z
rJOFyR0q0eThN3SCam5d8ADGJtTS4VIZzJ0mk4NIu3qr6tldnuqbvhw5HJSDZ06xPDWV+WAU9CCM
Yu43iITzTexKmhmD0RysPBy9nAiCoJVDtWVI6/i2En7J9RG43WCkNIS02ptU+6tdwxkf3GLvuOUj
5ANiUSZn8qxeux0sda/Qy/UkvVtvKPgzZvupjvpDKZ9gtII+6PADKdjmScj7fij5o8f8/+RQymaS
84tF8KV5D9ZY/8JfMynjAwYlhpIoPJAO/ADW0JwP9GCRK8IJRRTmsKf8VbEL68M60LTZbVxq8m/F
yT+ff/2DzmbH4kDjhb7Lsv6k/mAA9nb/tJFKIraF8iJQuyBP+2a1+mEFYMMm0ipaY8GadDhL4kzZ
DHllnvGQVc9GpfWPOgdlDJxW7HXz9GQAWPBjvWtI+w7DUzIm4gW2/uK7aeIc8niOH8kzW7Zmv4hT
R+pK4SGUtz9qadXu6jws4yPVUHnl6l1+Gqs2+Tri0LzGYm4e6NAoF2aYNTdKO8oLLU3XPv3YX6G5
7s4nq68f2kWJ/JJgjs1o9magT5gKMxQAzA505Z5UJhHUnRoxFpsLPONJ03qLOslrx5zZ7Zqa3gr6
5ZfKZiq02vsOhrGU+4k0u+txHpfj1FnmfkIUf1pibSFNYim2phVDvGrHc8RCV5GubaLJpgESJmwn
2m0IWM7nuEa0Bb0SboMRPrsO/jy10jYTcVKEPM2xT6LBa0jXk8SQZJMQiFLn9llT2HJnZt02xb/s
oX0+04380orux7m6Ucy82ceROV71Mx3Nwh2J/QL5OT4CW55PZelE/Pb0VJ2xJgs0zws6vDpn9qJm
H57H+UVjZHYr+gLw3CzuqqUcP2Wha/hFJJTdqEXBGBsXdJHN3cLJ6josKv0cr2F9P5bqvLGt3trb
lTLcRUlbeI3FWwbcRj6exXK00PK3/UNnTGbij3HOEJxUi0u3jz/3stho+GjRSWu4TUP8zEDaKTnt
Lvzcx0O8K6TRXRsGmfRlHim7Olz1VbW4NJVQBHrVXdlt91EZlLXth5t61k1aqOJQFlEA9jEgOKa/
kP30ENVItOZJpcTtX2wjuTExd5OPlZ2roV6fOXOq+l2xxFtDpERwmcuxG6ajxIiAq98HKvQS65wo
oz7KNmUx3A869BPGbsD0FdnSl+1kzS/Rak0P3cWqAjtzDo60+4ceCthRi53xGDrcHS8aKbyJxvOT
GbiMOjD0ilL60glJXfJVl07h9S5TJ4PE94Mtz0IOIAytjHYjJ5y0jTUGDnZyT4/D8IzD72YqB8LZ
3LEHbu+kgdU6OyclKaSOFOezhvJgS1MS+ywuCkxrDN+uZrYRYcHedErXn+2ZdFi6auacDz6dYE9r
lI0qhm0eL57R6UxpFkEwTTXtpZ7IM31wvzQNp9eVj2Gn3VEzSUOZjJnJW2dP5/Ew4dxgqjvQPNwM
a34eacnB0pssOCMeNqSXHA0q5LMhl+TvKOrWbLTWZ8prHBKCNC6gF1y0gyOuJyXvvMyWn1uluWfC
VF3So7oudeIw8q7GzovJnnsulo1tK8/wRMkPtJL0hrYhs5vZIChCVL4uJsjJqP4tz7ZmeuyC+EQW
QvO8dMI6Nmh4d9msYsE1UTh1YXTZdXwimCifwPSpO1KFx4ceS8e2r2R/2+vmeeco3KtYCTByntnt
6Oel8TUtkkNDg/mcnql4yMpFD+r8slsrXofEGK9BaRsY4/i5nMPEi6RqPJhTIXHTOsnRlcrWSKgn
OqF8JKVP3ZZNtgRkeNyFSxNYXVLtyrnY2xqrKSAXzT4lSVI/iNko/bRqPucxOMHS7K8YCHuxK85p
MxxovD9UNumISZTyTHb1LdTSVzr4z3Yvsern9QWhHKS55uD6iircx3mSnuG5ZlzUW81BASz6IDl4
niPfU8CZKKVHU8XehphXPxuD25ySqCCGZ8qXr8CJs4B4l3FT5RZoDhzTO2Kyed21qjp7Kax4v9aE
ctbVWr5tUyAUaZyznujggz8ql12zDqHjMTW3E6FHnoBdF4yglvZJjnAeeUMMG69C6CSISbSGchvR
5wogNDjHmTHgEUJ5fMN4Qn9KKmFmcPMgpw9W0VwSRERAb3Yd6hgeNznKU/4u4yVsMKHrlKuv3opf
LYXsIY0wpY8RmSkXdtM2X9ysML9MfG1n2UJbeEjh/JEc9mKmivM815n0GjNENp0vdgDLnUS/6OCw
FW0GaWqHxony28JOXqH52QHjASbpnVY+VNgMb4itzB9arDmebi2HuCG+PIr08lqpgF77hIfoNL0W
66MymQO4BHAu9fTEFOs+LEQVjBzRCWSLwwvyoT+PoAS8Nlmnh2T6BCq8i5i1LfXnOk7IeukVRjLJ
tyZ8qa3hcYkB54Q+G+gBvZTyplwsS/HbMVecXTsrgmygSflkDHV5ovwg3SerS/tOqArn+6Ss+0+2
ouh7OIagCpR+OEATqk7g4ZWgFSmxknpS6HB2o6E5GSlCRR/fuX5fkwJ3NSQ6r4Gk6IcXlKyAkfGf
hhAYZf3AAd68I1xnxZwzmyHLMS8td99VofIs+6S/GXS9uVUMp7zR67i9pRRhkjCWFulrPWPRgjgr
6APSS1VeWoSoTJcWGUHng2z7szjLEQ2ES3ZfCe0BzTGPWE9svVtPxlmyNNMz9yNmA7bICZ8XMNFy
jvuvEX8I4cQ6c7HnKRq8NNJ5Qw5RyjiyMa4yUPHkOvgT+IEbvTc30jEbH3U3lJfQvU1ThuSpeiGb
8EbJbHZiBph9N6ZbAO/31pyHX5OG4OHZUPZtS1yd+QpMKlAIMEZoEKAzeVF1OJE2Q5QYWiYJM+EM
kL0KT07Wd/6QjgehDc/OoNASBWXDGw8KzstaLsKX7t0rZj2d9KYFGocTM9WGcfVMspyCY7+v18f3
3JSEY9us0TFh/3K7Ycdk1bwXGhQFygjjXMWWcq1mU7Qlf9rjMLZsMLm01wP5jvcNy4kuQTfJ2xS7
zcZJhXsVR2X7jKHF9JOebSYE7bXpYTp4BXLfQ2wi1UwMqr+oq5stQZzWF8tuX+bcXu5z2Y/cnKLZ
oXYWr+Zs0jn5NoBzmsLvG4q0VmpHs1ryWzPL7G0CbiZoJms3Vku/s2PtxU7VB5QSjIRbE5WG24h9
lKIwIGFh+pSHyZ5U5J3OusTpc4qcirxtugukw0zeghDyIeE7RhM768iqlLz8AlucKmVhhrvoNYlF
YTIaXgqG6VW22bOtOM2lXmibtJ7Mk2Fk5Y1ZY8jEjxNf0WfXP0nQ8MdSgdYZWblxOfZdu7dyUDOt
hT6oHiexk3mXfh5QS2wGkDLekhnGPcRhJpqM6J2v6KwIkdFNae30mnK2qqLAxFQcgywA+3Q5R2dq
hkisLHbmSPIbjLw90qdkkypxfhVVTXy2VHqzJyCMLDzSay/VbwPVZMFoaeu9gjI4ZMrHDnsowZP3
y8y40YjJtl3kAngI5hVHTa26tx1mgH71bVYLU4yQ0/TbDFdUtJFQ3pixHijp0zhne0PpNrYW3rr5
KXEWyfB0slgV3SJ3fcqI3cPoFx5Scri/ZgiT9nURQ4YzurMmSoxjH/Pfbmbku1k8F4emqcnR7m39
UToaSToUwomn6JWb+/SJMoLeJYGIJAElm95u8tnnbIQOLTfDU9Rji6W8TwEt6Umona0s7ZYhqTBQ
ueOdZZWCwCIJb45a79tznlRz/dRMhN7WZreL6Gt8hDbDJHKBy1MEPPhRoKodwi2nxIbLXdYCHSvF
EV1AWAIraYTKyYOeAPguuqb6OJLYIG1XuXMbZV4Ois15neq7dDz8yca+bmmQenk71Z6ol/5xbGTp
S4e5pS+sZtX6YZK7KyPgwVwoGUZi33JDW2OvQm6c6jxoXZttgCHITVgb9t1sRYCeO7QTNyTuFTvF
Ce1tVC5VoM5CSm+2FCKo9EKHN0E0Us0kFDFslc13+UicpWWkxSXv/2ibRhRybYcyZwFadBkqMkFu
ZzbPZOqyoMnZrr7qSrs8Z5UZofgmtXOq5N0AhjMCxgX6aiE+2xYd1ZyeEjSsh9K4UOK9iRfvVJgM
ho2sKS5EQyxuWtZEOnEM4MXEoY4NRPjw66LNmEfiibvTHxhWW0EMHtSvWmXc1uSFneCFfaoN1Qxy
p1My3+0Tc48OZjn0kHCR9alWeYnEXN8jq+o8o45cv2tSShVDGc40Nucz2VnLDk0MyoumUo5g7yJf
GS1SeFtHPYLYIv44bIxDmcYS4pRQNqTV01Cv7b742M61eUhrZOnwhoi2s7Q5oF857/lXbKhqw6Fl
146Z9miNwwI8PU1vVOm+FDy/CJuYpw6M67uuICetk4BmdM7JRSQ5FoEn4NXTifkyxhjmx9VIDmym
KEdYxXV7u8TGzdiIM6dNYe5YJM4J8dS7r8YEHT0lP7of3UNSJNS4Gr0idbypOPF5gzG6ZxAWbUQp
IjnwfMBE6sbuI7/op3AAQkLs3KMyJi4Bf2n3bGXiy5jGx6FMLH/JaR6RqoDAFiXgtFpsIB61dvzV
MFkRioqWSvQ6BwZ3MDeghB4JhrVPk+gfXIAmm6yvI88twnMMCIOfjX1x0WBg4A2UO/tlnhySJZ3Y
PLc73lVzaAZo9tX7Wk84cnGo8LDqEZ81IddYBRlTWUI7o+ptSaM8kdC0S1BxHqWeg77KttNSmrfN
QuNdCatlJzXz0xDGzkdehNkeRuwT2DOsxC4wTOGniaY8qKTSb2q9Mnd89VUQ6q2578LsDmDUEvNq
Sygv3I6zAgd6+nF1eVOF4NjJvUWGBr5PzcmOWR0JUh1sP1KrMNBCK93xF0lTdKfbBEzzTKwPvLwO
NlaZ9kE61GQl2ibnHWk/GEnpVp5thulBoGN8SQdN9U2tY6rC0qFlP20jN629QZ+UC9se3BvdHTgV
NaFzLjkYOX13nmRFfmnStTkiXyJFee6trdWJjWk2UOFtifjW4HRktPN5OCNMdME2d7K7cKX7Oe0d
i+KHbmWRt5tJ0Y9ECuoBLg43IOTzvjeV20apGl+XpmQLaj91nTXuOVTyvJp8HdKFPCoHa9hLETl8
QjakMboImZycDea8XOK/flqEOvi2Mdj7buAAyuFF9fuipXJOLnR0IYeJ87Jd89/QnWSHEwKG0dzU
Ps0VfZNGxS6xtKAmys9nzEwUbrdilFrtOelWhsmsP6WwoDYlos+UCUlQk4zmo/0tN3x7BhVxLjxn
KLqNAwTTA2WI6KO8lZo8SFD9noKUODBo+/pSaPVWi8SJ/ZZsyvA201/A8gw7oZrztp2a5GUCp7Ya
ac6YYD3Z7XDsKNelpuW7sWEzRop9y17RXvZ5X58VNhmCaqlzxhpBqob6crDDcq9bYENJct4OTXcl
AZnN61xsdOd9nw0oF0cSKjWNF05UloeYfh+Ro+aw43EzrxtLJLscgdLWHes5sNL2cSSL5LIlrssr
E+ejK3irlFW6y8J+Ia4mPM+ox/d1CIB+XiKdRnR7PyKeMZoUZnvzWpPfsVErk5Mqn2s3T8lyBnL1
o6ERo4mg8q4L0a6aBPNsecN0OxhXw0VOv8DHtrHvhWwPHNFxvtsVab9ijZIkF3oLqR2qJTogxkX6
tdskNu9SRXvh+PZikR9IMV/ohxqqBTq1JchkiOmNFoygjIZvifIKDmTpG4M6eYk0TT+eXOmTDFp5
Q6QeNOs/uDuT5bqRLcv+Sn1AIczROYDpBXB7UuxFagJjI6Hve3x9LjDi1ZMYYVIpc5KZkzBZSCRu
A7gfP2fvtfkDAuH4pOXhpxReu+6EGLyanOZfDF8yQdpwUWV54Jl6cj8F+qVoQ7G3iRXiyaPF4wwN
R3o5T94y5NFrTOAZrMKkM59DPXbQUhW3lTY9d7okbWS1dKUkD3Nug68QVwiW1YQuRtM1ZC8DtCV8
Ec6Xqtxosj6GtcNxUxqk0+jhnilXvRMpXPYE0WIzT/VeluW8CU3xpLLxfDJy+0JQWDvD7CWdWrup
SE+MVj/3DUZaRQpCI80mPquwXkyjJ8c17C412AhivU+KvT5xlyN/d3YzcSoUHsKXvTOz9PdurgK7
4Uk/TjP5o0PJAbPnAQUj1n8jzdn+as/Rqx6XcjOkM1I7UIyIYSuC5oU9f6qh5iN053QaOoRD94Xi
RU53YyKelLi3gGia3U3eTatK6FHXkvqwaEB/ckRgvLSzUKprWchdoyvymx1QJ8fBLq2Wp2aknEBH
TxGXG3D2aFhsOPM0O5QSj52phV/IMw5hjQYujNtzNUSvFpviptf53CxKskdkoaDRaBbIzHQXdRiu
yyk5aV27NSrypJsUgFo36bsQeWMVTZkXWkVxZ6R5tJuM6dSGrc3GMY8EqejPUGrwqHVnNfhiDdxX
+hR/zeCyusp6Bxqw5uyOgKWmokY3zaI7mcQxeY2tpyDc5PU08HU5Y+Mj3qV0yvNd0C2LT/A6W22a
hBw5C18LtrHM78hBPKigDVmGOPdlWVIx3+lmzvSaM+v3MtK/MZtSz9GsGoj1TH2rRLI5932pnO32
C4bqRwV9rhMmugf57c2qi2FLKi5pfJwFfQ2SnReNlQOIcSxe2GfRzZsY9XS92afF9DQtVuURG1F4
Tf21MTRfldMlTegNGXWvfTs9aokpN53E8CHzSN+jN0su4jFazmqtmXdLyOKOv5C7xfis9MlzyZhq
7wwXfb70+7oKX9MyJ6u+FtN5nNvJ65Mp29L/pmxBrG4NZzUWp7FnM5na2Z3TBphyJS/zXF5E/ew7
Ubrw6VVs04h6tpopxVPMrMGG6eT3VdDu9Tl3J6KSS7/l/q+nK8w9/qg2Oy39Ni8PvXgayI4Hc8TB
KoPwqadfoSxu7SqjgOyK5Eoubeb1qWg3siPOsMyiz22SKYcQtw33I7J1Vb3DKMPsT1eyt6jXiIpA
snS0oIlf087UVy1TuYlEk9HCV4oj5WhwHnmyYqW4JRnxslPkuBu0OkbWHFZu1U73I86HzoxOEQBV
1+wVxbMnBQ62GjxqRr7vl6T1kbNGJ1wc2QUf/7RVehNwocELLaPirnEmVqpK9o+98kiey5a0dx/c
pdxgDx5cmQeJNxtqc2vkazPN1o6huhzwj0Q7SpJXMpX9IA1PotEARw9vRVBeMicPthyP3iDe7jRC
hQHHiJNShrvMCfnElsTPkRxDY/CVDIJ1opaeIaLlKBfTdoM407dYl3Y9cXanaDJ7v1Qr4/NMoQSh
aBy4A/MRDmTbbMpFLBcIgu098cqMSkWXUWhX7bUGiv0QMzGoN0ZW0L0F1YHS1Pjamuil6a6o0/TK
kDbcWsgRiZM2XQ4gsNPHW/jfexlzE5YEPO/6OD2oSex37LhmyAHWeqpSnAkNP9nL/hiO0XyxMCna
VoPqD7gHuthyxUxHhba4Rv3L/d5f9Rb+HSe5bQjY8JoizL+0XUzmhkLva7zpO7P2yABnV26IbKZq
imfq5qapBzc3Les4DYwtCruh3R9br1NmSFdSSkDCVHaJVSMwlexUNMGaEyJd1Dn9vJHlSnSyeBCc
2jjVNGZ1dj38hBthLVKwMxal4TZmMZobuYBg3sCAKtW1/VddTEvTnFKBvFpfkA6XA925TRC2FzRI
vyEDaiAUQ1TfqFR+/oIq41M3COlnkaJsZoNtEj99uJ9tlM8Ua3e4LfR9p+T1XlHUOAQoTd2DknBE
yj92G9mUzgWjaqTkPeaqbVKYESvrmgVaq4l1b03s0yOwObeknDoMVgKHfqlJ20Hu1xcXUChZmNiD
sE/Unb1LZo7Oap3OHpdDkEzv/UURdUl1h6DYFWVeYTQe6fEvpXg2yv6s5BLldhEfnFaPPmtmp3mD
wzI/THW/HYw6OWiTE7gBlm8fF/ttx778lS+39iGA4yGCPRNukJkI0uNb8QZ8wQSFF2TR1xJ+JqdJ
OmJ231fuwgf5araGOEfkSiB3WCRByN34WFrT9JDSe3azEgNIl1bZMZI09+vYNWmHxvrTquS9oCVk
7pKGQrNnIfwUOPF9vnTBeUqd4jridPMyiBZ4ssM5wTMdLHJzr0cPXQL/fZMmw3JZ4HHBiNalW3Vq
0cWoZnwxj3312FuLcwR1GWzpTrVUtVnn6W2gXRRT03j5UjyHdXNlxMwPIhgTm9aslQORpNYlNwSq
bId5Al+YKG8p+ypcDrn5pJVzPlDSh+PD5CTJsUdkTJ8pMEj2RUNAL3IUR6ckGcBM1eV2SqhHZIZD
IcqLDo7NpIWfrIx6OMNcsOsIbtwoVmN/Ho2peSPWq8fWZJdbck9nf2zEsh2I0SOToWdbHBeP7D71
xkjt8qBpVftYaOZ8dkxRnkqwQG+NRuuEHlARqpI+YmOs3O3ibbRoZBuxpXvV0t53iipYbpRwecON
S3RcrAKBUib9VE4PCSbtZ2vqAk5GsttrkMrXCJ7Qs5eJmRy05d2UomiWwG9PLegPtjCKi7Qd14en
nlM3w+HWDtRF1Hi1FlzFwTDuBVqZkxr2FnJ/E5hYY2WvFR/AcSkYvdJi6CbXGkoMmLQvbxpO+P7/
NXiQm9yme7sk2FfywSlOwdKa9DUXFLBhaHuZEkYsMUbzpzDut8QaP9WHrr/pv1uOyZoS9hOhRfy1
aZ7/z/lrWXz9UW/Ej/1L8onTF0nDd/qhfwmOVl0nXdnVKC4ANuF/R4v0l+LCQXCE1gIVpkYkx/ce
YPkHmg0TMBk8PtJR0H3+juACTdMPakXkHuidUKatCA70Tatq7Tu1RTN3RR4s9qHPHPV5ZuAzb9Ku
715UcD2/ZfA3LS5FjpOONNJ6T05ZX8p3l2pVNanrejo0pkEKAKIq4Lw0Xr77/P8/1Jd/XgQZCopY
0lXFh/ejVVrdLfF0qFS5eKRRjT6Za/MvLvIPHxrWbGKWgcKhFTM+XGTqIV7WOfMQx+7epJmJfanp
45oA+XveftMyUeKabHF0FoBtMt758TOThRijYCwPiWmboDVCqLpulZat93uf2p+XgSSy5j6h8fzw
hmiqYDYKqwNubf2uxzvqClF0+59fZP0l/5a2re8Fobm2KohMdHaq9UHaliDCnNAE7E1o17t+7PRh
o7fk4nkprwqqeVX/Fuvhzws6mgYFCFoG0EVk2N/fcBqraUNJtZcyyN2uWLnuFVar339XjuEAzIFe
YZrmB7mv1ZXkbef6fiAtgpYROBsxGuPGUJjL2Q2b4H/lcvIjCCjLm2VYFJXV3TG3oE+xCSMV+hQt
vYHvyK6vf36592TdD18aunK6PNCtUZlLZGTff4aLbGVfTsU+m8fiS0lQ5EvVEzniGqmadG5jp8GR
zpjSbSY5SHJDgsahVT/1zb0I7XDhUMBxHa11RkVM2JHEpjnFqTvNEZsY3r4Ki9u4PLV5nWOrp1zf
AxQQw3OK/Eq5brC7ce22rdVffG0fH2FTWKx4RD+DJcOmIla583eLEX0z+tF1v4/m1oQvMzYXuWYb
+xkI+S+C2f9+2+NjwTrIesSiZH20aQTSbkQ2t3vCWIQPGc9itDgPX+eSswLRH9X0m4vT+s64DJs/
2jrcWh/uelInVHgjzR5KQust4zATWjSN+0xM6d3Pb44flXrr88WVHGw13PmWaX5kqUxJC6Spp5+0
YB5uC2byHKIG97cvsi7j7IBsG2wKH74oaPxyToKSNpOl7AygQcSd5Or25xf5h7sBw5GEuw3HHeXh
h6VJ02NF7YmQGUAMuelUUfDhhd2A+fwV9Oofr8QFTAGXnUVp/Uy/u+/MkGGGMpX7xKaETdRO2ZLF
WWETjfTfMuy9fzuY6FASq/AgwSN+WNOBq2mTquR7soiQ2eRMQGIr6n+xp//T29FQzWFCAowHHvHH
txObaS1aiwFHYWOEMmW7QwvDPlL0xm/aKrjZTMKcMSCiQ0Uk/eHtkDw/E4+e7RUnngnG1GOvMTDQ
//w+WL/nH1e79Z2ssnD2DYLRPtwHUiyloYOQLy3n2ayy+YKpW3VBq1jeFLCj3tQKg9d/4pIrvQei
i4kyE9Ht9zcEDAlTG+dkny41412azlsxqvmeUWyxn+eOBp2i5L/iZlJv/e2dUpDqIIPeWXwYSH68
rAU4ITSabNdKNVwzR0fxSloEo4+Wh230gnTQVhstujynr7onXTTJC8Bks8BfjWHZp5wVl1VZjJ+A
bSzzJpBlc5STbB5JvU8KbM5hg8iK159sRqNl2kBKjO1HaUtzGix23Lh1ZdrWdRtpxqWZWk1/BQZh
iLdqVqTtjYwLO0PuiFbfy5aGjpcTaDn6EjMdomczUQtxo8WGMrsxN43hSk5FnzQ61t9i06nb4+qh
Nv0mUEpiehSM3oPWityLU45NS6f1dFkjcSG0Xlh+W/NhuJaaj0ddWyya6zYZOn6bB4OvAjuLDwOm
6stSTYInicM22eTqoB2KKQ2+1QbHdE5v3fyY9YbVeUmWko0h6yT8qhRJ4TExRqyQm7GVwnhRh9SL
IzGf7bIr1Y1mBUNGcMfUS4+0o7reOxVUik1VN07jhpEFUoPHy1bdEKfSuK+TYR69lMQ/1KIGKUlu
YslYw7BsjpGPjdt4HESk8k/aIf8WtXN62bCcZW6gd8FtDVYSkWccVNuZjD/mGcWkvhnhEBJj2Mrh
SYQElPvAL6eLlvA3FLJOMb8pc4U1P8jbBDIPjX6FwUpWn7oZV7o7j0TdMi0sOrkP574svNLpkmJD
Og3NmSUr5pvekP2TA5LlJeABa73SCAVjv6UZ7oAllDdRFYxIuUdi8Oj3T8oce502qhExVLFpn+nj
xMl+Jl3lejHKUmeaOyq+jFS13DX2lKmMwS1711T1nVTKLNjbM3teRbCx2NbmKAkmG9p+h+XHGtya
Z+3GVlV4MHpX6JAw0vSB1N3lS0YP4MKepvAzpf+U+gZ6gxaCC1lQG/oo+V0oOwWaPLLEx3y2y96z
2NFJ0po7jjOV1SgYvxNw49yQHQqjICSvakI2EzPdw5/ZR4n5RjtvxssehPPiGlVZ5aeEYVPF7dG0
hAihb/wWVi3LWptlq0Wuy6NnEvpKQiPJKovvCc3h015MSb7OSG8m9oysSW7NMdc7FzIHIc0peVSl
S9cnQWci0E0jxgoVUEfm2gS1tGwF5swckMKC3GIiCmnsOkZDhCUNOcXrh0h50K08VL2gt2AUlVPN
vCBsuhn0DBlhX6IBGZYXi37eRaxpLZMGZoMbO4uFer0EqgI8yZbNZ6nWZbmXkKGYn8+Z/ZDVOaKT
IpoXY+sYYPp9OaTOwwxhvvIYHtPjLUNhVK4pQvg9kZ7l95XFT206R20R/Vg9ERV1FBHfMM3xbQbJ
rfWBb+rmZWVZeeZZMje+ZXNZ0H5vi7UJn1cNHJLArEvP4btYxwp2ELmDnrKUxGYRvEpQp9KdoyQG
ddmVWbatZLuK1rUsYS4ho6FDUKlNr4mtd9O2iq2BNDyC1NcxeNjQbI7MjLbVUBmm41Vwg4huItEo
ASVFql6/mYmufB+pqtGF1Nruzx34t7oq/0uN6irVxs96L0X4XJXN1x8bL/zMX0YvgTMWSxbLP9hU
TC1sgX9606n2/6DZwXnUAeEL+5ZDzb+s6X8Ya5gM1RIeMUzQgoLmL6OLuuYT6zz8638lCR+/xV7T
P0YGMddGm8nFVyAuJ+KPdPk8jc06bpRi1zv6a9lejWltExhYLKxXik9bHl2JkijnPk7goc9Oscnb
8F4TuRtQKryFjWSQm30rlElspppJfzRqrjHJbWIllTvI7Fxaxn5RM1ywo9iEZeEyG2jhlZmu3kO7
YQ/BGs+CbWWMXhfroCgZUrLW8KbYid1IMfe0V6/Q4V3Oih27uh2eQs5mbkrahl6Ei2s1Fr9DN66T
zNpqVu+tV5VJfpUFig9m8WIwCrcljos8QdgrDswRedXozGBkVt4WDhaTIOw9I9URi1ZX0WStYyeX
CKwvnG32aW4dKDvxQwTDhZxfOnwcelJeKSjpQ/2mUzovTqqrSeOf0eovI4wyxk0ZtkCcouBOQOza
1Q3CRQUa/wHhJuphylSGZldF3LOL41/Z0eY1tklUOru2fynFC1LlraJmZ5GC3dZvhAPGJJcu1xNp
fqFayt5Q6GHwMsIMte3S7PCVouUbvI5BEI7oZUG4aRHvSbTvGv4I7RIKWtA+jqtsDeT8bbrmRNVE
2DLspTtVMb1hUCECFK3apsOlR/fgs+DL4BWZo/qAJMWNxU3W3xTljeALxebxUKvXgVjFmANANHMn
G/OkmdVN1iHAX97qaPiSRTnQHCwZ2Hb36Tq9FxIJbPvYFOSjzuibtcKFBudPVkZ6AJ0ElW+6Yy1n
p0MEYe7zKJKIaoYLZu9foKlkm1LLj0mpHcjJcOeaSTDwpzUsMa3DbYmZiPnEQ22nft8mL9bs3EWd
eHi/bzKD38a/sUrCCkvlyNZ+XZhy26uV4H7L+n2Xmjta0+iPpJsU4qFrnLusnFCSlCsKapfFcocH
xmfCd1FY42mN9YyrnRM0x2FaZfDuYEN3iaOdUgentobC1RQ1Ux5zR4CrazeLP6J2Yn5zO8CIMqnw
xqa6IBvYt/v4zSgwM5XI7UY1eas0uU17aCq9t5TRqUja97y1Q2LU22COjVMsrRI7phwpgBzUeIjX
UBxbX/LImG8MctQO0snPeV9bt0tRW+eCv3OaEK/yXFqnXEaFt4gYGSHWmm07FNG2iSzNddi7vAH/
sNf2dbBldoWTkn+Gk0Fu3v+yMVLTi4v0KjLSaCecJtrWFhP41VQW8VXMhZtX/WM4OV+7AYH6YBlX
BQ8O6pCpBeMWzjddgot6fUGzkMEB+Dd3AXlg7jgU32SRs84IXZ4Uh2dXJ+nQs1RCohKUBy77fXay
iWzeGbkTH7q8YIMPymgLu0tBDqfsUYojcFamwLOLgUN7EptXuCes2xhUMIANyeDZ2VaY4ghh3AnC
+LIGrkZafpFOe2JcjoYzeKyy0LdK65hNpLvlZC82w0nRll80Sv55BSY5DNY60BGW9B/PQAonBSM0
RiB4Cs+8fTM42iaSL1ZJcJQz8TGkN2inIQQuDwrwjO82q39oVCM5++EIxr7EBkD+FmzQFXoLKeDH
y+u5HCxy48qd6hi73KmO1MGD21dkyhJTF5Brtol2cav76+pKwu0WiFS8b5aupY8JTAkpzxEEteVO
Xa+h/0u/pSksP8sRdwMKa6W+o35DWrdYl3FvAIaytomWuCK/U4LsyKztGnfxYyW0TUY4INC0zF9m
IgcbZr+Fhma4Qk8gym0Rzsd1WWasduiokrIw8wxDHkz2JWWQz2j3zhbHRYOHd31wlm51/4enaghP
wTD7wom8OJZ7RreujR1vtO45IYXxWjOW5IqjAZ1uuMc2gywQ7vRQHo2duhSbss+vZPLuufAwgGys
XNvEqrqh3YZkcnqoxhKuSfrNTIxLjSIQ1fcl/bWzEwxHp1lgoCyD8FAl4q5TKJhRxzgMmJGOJtp0
z7J1GGqbifWK4fpWSfswrfjqOPeB6fl2REMje8G0ebu+IZON1TKOzWp7bvP83LXFk1UWe5Mg0MW8
1NoGIcYvmq8/ntH/vEHWrBu6rjwZ3Ck/3iBtlptOT3d1l2BGACUMRzOyG7eUDnAp9eUX9+N6t/+7
9/Hn1QD1rN15Gjk0qH68mkDr3YdEnu6QBFwCUGXVS4EXjtF1K0Kewarf1bWEcC988G6oFbfI2n7x
jt/f0t9fBNklFvAR8EAfujwOU9GCvOlyh1gXOmuM4KbZiDqgqtjxFyxD5fsXum5n9fQwZMBJEihr
HPyQDY0vFQ6XymSzUDSoUGsbPkGMgSKL/6cHODeq1pcGR62Z9Uoyl1bEZWAvV1E77tcCAakjY/qx
fNb0x2FCDII+TCq2pw3FyHD9LtCOSmO66nQBjXyfRG+G8eLE4kqY487KNLQ5v6LWvzOKPn4kwHug
AZtriMY6kPy+QUQSKzYmUZa7XlGZ/4qDHgqUKj072+IOGQhePdyG2alFSaQ2W2PKSQa6gr/ojRO7
ZXyaZEAxVmymxNhbdX5uVXxZY4adKGShG986tCX61aKi/pno6eAYm7tf4Uo+kJj+vLucFWCjA10E
f/FhkDU6rE9Gz1rbTyR+1+V5mo0d2iPgLNJvs2Ff6MOLOtqnzLwbQSsRgbhH4nQuO+25wDFETTCh
d47QkrbWrdZ0l9NAzakOB622Ltbasxh7r43CX4QUqOsL+9vHDzlqnd8yuVQ/tAT1CtHnaE7lruz1
lxmJFJBYNyHtSVMRMpbDakVn5exmYx+BU1THDt1i5TNtWgDU0LjJlvfFrWpR7lJk/GIbeQfy/P31
kU5j0vUX+NZ+vD30rNZlE7blboqRIlESY31EXppwUJ8ARFrpGSkta7B1WRjGIVHUXcgGsrq74Use
ukW/dEaUf63YVnTgjGKjtjd9mvuG1lOG1dfKgtWtiR5UeOypyHw2s4PEnTbLZhfR4ih0QIylfm2o
LaLUwMM++Uqi7B5Kz39igSJ7gK4stCx69R/2ywxyerpioHdmol+TfnvQxLDXgvOQiS2psh5EAKZw
48W6o8yzBoy/uf3FS/inFZmBB3gmcg/xKH24i82q6ppZ5SVUk3QrYR9YTV3SZ9cqW42jE9m3PkeR
t1YxPb3HnTiVj7CBt72Rf1urbBn+KtDqH4oYyFCCsRI5hBhPxIdPZcGVOJAry6cizvQub4LEuLIa
iRC1vLLK+K3u+arT7tLKLD81fjFjeD+k/nj3cXW+Dd1hnMFYf91UvhtnjHRdlbkxufsoPC3lqWzv
zYIKEgiCSIxrzqk2ZjA8jlckM5yQG/+Cff/OOfrZC/iwOtbY1/NaZcNIl8Zd8tY1bHNXcXbhWzHw
T67VTCE1eG1U9El7SAfIDNpTLjl+EebeA44t5KeF55lHZtc0r+uqH+rAhriv7bTY1FW7qztMrq11
GUDpLamXbJwUw2i6FMGO+36L/VY7579CNPlvqKFh7ZSsmj/t5HRAe56b7mvxfTPnrx/8S0cj4ZYw
YGITXMe2Ql/vxX+xBvU/0MIAM/k3g+T/NXTsP5BpoAQhj8V+/7F/N3T4K5hqGloEfjGDpd/R0ay9
qe/2iZXGZ65YN6CFOjNRJns/PgldWUbJHHByY1IFHVWVA1aX+gFjA9Thhy5UUEaWxV0PxApma2i4
TLgpXsQ0bGN2MQmGdzPTXve++yT/4Zihfxhpra8LxhGJNLBbmNSBZ/nxCc3qSRTmgEotHcdNx1lz
bzbiBKj3JQIm4Yss+KJgGyevZrmqqgafMU1LIysf5gWBqpVR15iK11T2vaoy0hkr+BNZeOGES3bG
Wig2qOhAw+b21YL117NG1jmGNDUB5Xqy9cLUoP1hLxUab3xA7RTtNJjB0k45J1bL7AOeOFULw4Lf
f5B+qjb7Xmz2P5hGCGTuuzvi7zTCrEQs8WNAxfuP/AUD0v7gZEGDXiAZgLazzgH/apLKP+z1OYOI
BckOeDHH13/RgBxSKHTEXGvOMegfkx/6q0lqWH+AD3wP5OYxgE/3ezSgPyOnvlvf11ksgmsee50t
HxEzr+L7DQanOly5rBpc1l4tegqikmqewOoBLQXW3JQTJ1SPTejImIa8bmZvdhKEcKNVzxr6cnXe
zViPnAD0BzJye7eQGfplHuLiEIxa/VSOXb+Jc9V5DPNgesiTVncRiN6ZFXorZj/UlLB47haq/t2I
2BfqrJV+BQsCb4QOzOPIOOAmaRJ010N4hpxI2Vqnk281Q/GqGcyyxmIaHhhBmRu7RtISVJ1yrhJE
5XQG23prWmO+1wRAnrmWzdHoipdGPAy8hzSkhYfrPDFexwQ+0drzeaiCIL8ul6H2TYT3hyXEQYu9
661iz7o12nj6NAoABl4Dg//SQkH9Es6DdtNb5XJtJZF8pDBNC4/yKt9pZFns82SU9G9DmqOD7I4J
RTcuE7vjOAsOzHTGTTFR8QqM1PsAgCobYia3DSM83wFUsh9HM3h06FldBkat4vH12nzCf2DYVGXw
bjasy6iJlwSeH7X0RqnDbPCliKazDpHjlGvjsi0HBj69EUbn3sQFFkisqa35quKj8bpRna4Ky5wu
Bj0vzgFqMTcwFHqRRnxl65XqdbqYtqIKkuuReRLG68idGmGfMPnxFrKehmbYtscyaCY6ae1R5nkF
8sR4w3srcVHhnSAo/E4xFfPCiapm05fdtLNMWUCmpkWFhSv8PCKq3Yw4odwaTdQ9ja2nmtn9ldIF
gavUln4uw6jaBXE8bUZ7tavbBZPhuahfg6SilwCHZ5+ai3LUmKH6eqOXz33+INtqxpKRNNdS6bWL
Ue9Gd3C6b5Wj4VUk3lL9lM8BwBNZApzidflKTUaFLBZxWiZzlQRjeL6xw6J3p2GA3JKGxW5Y+mbD
jJfvo5u6BxWnPhMqPjhsVuKz3i73psjIQ2fOh9W2rY9V0ePpMBU4DLSwGdqTVFRrzA7HGsSPyfRv
zRcbj2gRta3UI+NLpY/1ro0wL0ZNJRjK1pNPlPuyG8paY14hg09JadcXFbSgjkF+QidRSaanQpvm
valm/aeysOgoD/OkekM3fxb8iLtMcRgemGau6Ehh7IO5s/YZcF6XBq/1CRuKLHE1OeVDYSyrkAA7
c2HnM9YjLfJCRgHH3lFo+FQLdKA4Du5zhAhAQtv5pOGJ2aaK07x2Bp33cVWI6nmn3hshNLwgYH6J
F9Yujk1WqQdVNPo2TNKn0erwNuLdcfOsFiSlJDcTCGOmhdXovHH3PDsJm3u7TKA/xrJEDG8D7wAf
7KIEZMerloJJ6cSfRBniE5ZfFjtKeh8aEubLkVO90BJg3kNdn+ASOwfk2mJjclSnq7tImEaGxQqU
KhBPo6X9VIxVc5vH8XAUa6syKtME2gDgBxqd+SnQjKTmzTl3Mhnrkx42zOs52PIxKeAwZaAph37U
FEjmlbbn0Gw8R8US4RVk8uRMDMYz9GNbpvf1yUZOe6vEmuaHmXHWlvKCciN+0qR9g4H/SYlbEKtl
qmG6V6pzRFLwQUnD22VmW6+k/BThWSQCDbsjWcrQQccJG/U49B7x4Zg6a7vzmhn/iaJwlAY1wTdY
juk50AT4pNCwXox0nu+ndoqhLhjWLek46bJpBH3FIDD9pKeiAV0gz03uGDwTXcgga2b1LasBRakE
jqYmL7jxDagL/mxpjJeML6GCIjSPPFkyl9XhekxV/YJhwiBQIxrPsFjSfYT7AfmDEmOp7NLlk27P
wNsq/ZAqo08hWPkYOHH/dririeSp/KhR0bhUY3NoMng65DB8VgiF8AXzuthMIN8GprnJFpsE8OQK
YfEGvZvi6Vo6nEJVKw69NPG1dMUKu2lvDTv+NKuSGHRz0PxWT/PLPlWGq7GPw88Ci5rfa8oXhhwI
L0PTvoJHr28bWfjxEDwWJolI2kjczKxh1TCcPTrSozDJSLKWZKtGab9TRutgdfWWwlScLIc/BXMI
XleEKzljrsttOCrHSXe+6UlyRaZN6je1EtB0Dp+FE1a+oo7qJVbz6mjIuCYZwcS/2tjLazfUiUdS
TOmSLwSJIao3oTTTs5KKLtqsxtFNju3WrImcabT0KaJPjNoi1+6UAr+UyHToWNP4NTZCnJ2WGu0H
GJX7RVPMp1jG9rklQcFXJBwZA8sS5AjbL4MBin7PWjUB8D+WbOWHxLbqLX7Z+mxX/cU0N/PRyh1q
BPWah2yLzXtEsBun0cZaLlU7TXBNpxtH1p3qr77Cw7yMCAmCUG239mBj0RiMXmxlFakbsDjRN2cI
hntE+tU+M0baf4suLssx+1IiH9iFIrQOsh31g4yab0OErsCOoNtvJqe0b9MqMJjGEjXQ1jHnYvxG
u7azgAsIK0w9zN/mTb2YxmWI+urKpvOD7byYd7Md5Tdml4rdCAX32GPpucgZgG/ruq8OdO/LU4TZ
6qDEY+hOY9tt8iZR7sUQaeRMjCO6n4TdDoU8dAoRG8s9CV1rOIRdtV8Ne1575jMO/KYeZyzz7fKS
Bqa1seAHHJ2idACQKd1DsvSrWCuG89DN41tR6SVNdMUIT4ngZJAnqe1LpXPDcTgjONG3ZOzszV6I
LQ6/+iC6GWMV+R1GEt2aVWm8paPBB8uWfciwE54HvRuYICL2CEShbho+fLB9UKR9oSvBp4mR3r6m
yIJroNn7IbPDL62yUOrRErKd06TNJ2lNm9RQtrImiIERiV7h+UxFcExjwB5JsW+c5NTbmubWC4v3
qOgMsbA+mjDC4nDWjyV6jo0iJ+KgMh3ZWE8r0s6Nbd0Wu7SfjosTVNfzIK3rPpD5diK0dyvD+fU/
mDuz3biV5E+/yrwAByST623tKm20bFn2uSG8ifueXJ/+/1Gnp0dFFarguZruPkADB3ZWMjMjIyN+
i6IqNz6YXvAn+DWN3iiR2g/wk4n2AsN6Ow6+Dwk9HSqKsK7zBycYwM4q4600lXhdsJH3rVm/aAli
UnbO2xHpOUtFNBLt4zU4uLWfyR8uAtprJekUnlIZfzd2Wmp6yFDTSscp36DHv6lc91eIXucmjNnE
nJFdlJH3KXXrInkfbNuk/4ltEAw1hCH1kIK2w1WG91WNsKI7Po2j+eT49c4a+JJIF4tdGht32DY9
4weS7kK3y7aOTcYV4Oo8IngV5Y/uGNKdmMw93lcxXV68c2IQTysIxtkmD7rftab3G9GjuqUqqDdQ
uwRNiMWYTf6N/FB2o+j+L1iEX03rOOrtfUbaTSFGi7eKmj3VvsXv79CZiFed5Bv7qYRDYhNkQpu7
McWKCuU/fVW6/rSGX7g3Au1LotgHbOXLzcRb4tHHdzrsh9shpMQN5dza9ja0N0NsE7X9R+TF50Km
v7s6ePWTatur8SHM0V4ru3pfR2QrYzKKjTCjT77ft/Bv6QQpqlXuREfi23btHZBNd6OpGTJw+i5s
rZlG3Ubbpie3Tll4NFVM57PLWvMa6FDYFcACu5eQOvOq1LTq6zQiaRhGD4EZcFnq0douHBRoRPqc
F7Rxx7L6CorriItVhyoodi0IhQ5BvPE1NEZbozhq6E89oqvVv+hz2ERB0C1/KvA6uilX0D7VojuF
k4z417EEVTUO7aGuqy+lGUHHluAj0AvGoiWNH3Izr4+KlpuHMQyMeM2uc7+VWBOtGgRlXtMpNv/B
FnSFYCQo/uxIts+iFnJbUY9eCUtf44fwkLANeVsM4cZMDVh0YQDK1IRy+qcTLsJcLYoRRcUuh7i4
E5UNf1tFhAGJZ+Whr6Nyg9rMT2Z3TBXlPuukBcyr6R7VLnGepUOZhfeGioie6ZMUATGtFKteJ/y1
UORrc5VkbfOixYgn2m73mOHzQx+VCm4nK+VWoRQCz9/N7is3sJ6dRM1WJC4lfGS7QAfvaRTQI1Ns
l6WzMbV63YDQiHT8btGq6WS6Sl1n07OEk2qB6ewRNholpFv9oUAJEPX5Ar2QPDo2CIuMXfx9BMj6
iMgDXNmkOyb5HJnGLtklfbCVvfMQocJ72xhdtQvrChYnuN6V2feQdsUwY2buR7v9BwgO5d1hum9c
rGoH1RA3XZzKQzP18U1bOR5XgL6ibn8re1ls06IaXgxf411R9X9yKPG8dgJ1ZUj/2PU5iX6NpGgf
dLSKq3qgxyLu0fJ7Qh8o3vGKtDjOpcE5ib6hOsLdAQwJG9Paf+xUaSFJBFMR1gexTUGJHqmZnynd
XmBBAfNKhb1zrWDXDMUXI82+5mpCKHet105zP+tF8sRtuMkxIl9xTm8caypWtW6pzyn7fAULlHOc
jqhZ9BmXLkKNKwgNwGPdWoB/nD5lPba8dp7+0IOkJIyNygarYRIIR0ZbNZr0X2DKEbTkFQmKat3n
5l7N/SPK/ylYJEJYAE6Zdm+ZvWgWWAP4XkdwURsT6SBuYYyU7Nj+qmsBSqCueUwKZ12l7l2oA1gF
tjXTzJDvsyeC6hQqT91ohbTazPsUURMCmL9paG+txtSEGu7b3312H3eNld7XBUxUBAp/Sb39SmL0
2Gaq79nT9Ek3o1szN77rMSCJNCf7yUx94zi+T1YSa/tQU1+MxHZQ7s7Jyx3d31Y1AI2kLr4WUKxW
QwiwWVjwp0l4QSRNTvnHibLx2IiKHqYB6bs004y3vdn+bmMNmDXHFMOuBoPLmzFX4m+F48h70wY1
a1eYgq1gy7LjS/Q882zS96jAdMBM0iQ96nHmf1OmTrxMI1U9jEiU2wiVZLDLZr+JA+jxiJBM+zHM
XJTVpvJZbzljgIkF7TBrSAICOAnm2GkhVxWgSox/zZdMSbE5b93oWxhLigITUXoF5QW3ZVsdxwer
EiPZdp4/WxUyVEOT3aA8mh2rAkJUUjrwskdSY5TwajBueoB+pV3cKREdsByEygbWlv1JV32QDkmh
3hD1oi+gkeIdLzx8v3BcQwdNggSfXfUepNDzeOWoyg/4uPJTK918LQ1pvioZbz7Q79q9G7vDFzi7
+YFeOZZvpgl+oeKQovYaVy9RN6gHqU4JFvRD98iB0o016BvSusmhs9wgm/BZM30AxmWBuIRV5tVT
XxfxP7g5qry8QHCZoR6zy7C6KtxqunV4Cqz1hjc9lknmVmAvyN3iO7tA9VWkeRtlI4sIizwNTYhV
SYX1k6unJI41oF78rIvbVGkgFUPB+1mXwr7V2sY98hWjeB3adr42mo5Bp4aD2AmRblsQVdlmyA0M
u0sHn6mV4pQDa6wPu94V9Q45Rec2SQZHXWdd35DV2NGErpiNFgq07UcnLCHC2w7k/9yfudqRaX23
xky9rwMp12NnguCtEry9ApeCc6Y1N3o+wFGOEn/nGHr8bBnBj4ra3afBHn+YCtW/AkbQvnLD+sb0
A7FJXYGAa0i4QrfAmJcQISog2YmKQR5Iw0pk9xkZCvBlSnT+dAP5hhLJtNYznveIsCWIWSCU8QUC
ilw5Sbgph1b7bba2cyTJB8Bom9MhUirnQC+w3Id5qwIqNMX3vJrbpUgRqLjLQdRE1BuVwlrx8iaU
uBAOWXhUwFgcasVwfxVqUR7ctlZg043RTuJECIIvLMOtxE/6OYkz67PWCJzMFJdwZXfDKs+BIE5g
clYd5Zk1HmyBhzp1sea6R1Qxc+pDZQ+dN2h99cnQS/uF8JK+uJ0ZfQlC335QAYjtC70RT34bEARS
TaFyqbvGzRRp6de8sh50I1D4CUM+c+J7v/+cpAYpHUhZxSW/0mkom1GcPWhDKV6EGWr3g1NlyF0g
tU09zo/VGyOvtEcUv3p7awRjcpcUbU2/HBzG3rZHQJNYDz6B8QBmlppp+70Hcpeso8gMvvXcW3jb
ERM+h1aMbIzpKKpGjUkE+hahCHmbgqT/t3/+V/22i22C/y8bahcr/kVaZEX+v26aFP+u5rSh9l9w
tK2i6D+ziq3/9L7+T9nfNPHH0IVBG0sFq2HSL/pP2V8x/zfG0/jNzG04jYYbrab/lP0VvDNggIE/
eAOpmMBV/qqZNreN/2/VH9g1DC/7jb2IPQG2Rgsskg75BHGZLPKKYawOgLLzg1Wjdai6afy5UMFX
ZC7EjzbPKUugarruy6nw8iGPv02xD2L8v83IMy00bcZZLX8NjiG4bbsmaOc3hM67JjdF0kEabhd7
iSztb5w5zaA1MKRfBHSTP/2YNj1Cndm9aQwKqS3Oxp8ymFO/rdYX/abxkxiGjNOqz8TZjAt66NuB
AmFKIl1CQuWixhGxWOdp3v+6/NPn9s2Hn05TUptprmJmAfLv3/10kVStlcBV8FJVgk4BrlJ+qanQ
4luY2oqH/BZcRyox7k0eZd3TMJpFsBaB9ZMOnv6gDpr+jGrn8MUcBP6PDF3/ScPC3yuAij7xHEhe
db+LfplGOD2PTVKiWTc8qWGnfL08kbnNs1wCF4Y1XVogILa7QLlooaxVQlHkWTpJrjO/Rshf/o4G
+rbtXNWgqaXqps3/Fs0mVahOVMkh8kiJk01nkDOjtVbd1nEU/ht3aCoGfwrv35/+3uhwbrsuJoTN
Bk0t9jcc3SUruEsit4QlE3lK1L6mBOmVREKlUTTJ89t8vvz1TnvT/84L/CltcBvCAX3w013gtAmy
DDXtks6Rxm1QtBjtQqXyBmFlVwAZZxYKEQF4wZDG8dAxlifXgBw0TXXsxRQWdr0hekClVb+5PKGz
o4C/4f1DJ/Kta/l+W5OeqdFgqbEHa4uCJuzE7YAX1ZU1+jgKnVF4x44qqBthmXL62SBYo5uFobBH
gII11SLy4wPRvzIXbf4kp1sBFooN8JK/BmT10llLDkYU5WHCVpgFl3I9Cw9KLJtVBLHDDjI+YKXr
K3vE9RecD3QmUPH3l7/nKcht3iC4vWgwXilzgyRawniQS4JH2CWx14f6a4vN517ondxT0e83WLy2
666rYeUV9rUT9/EYmI7gK8NQhtzLtXP6iTVU7zGNcFhIVf068JZd54n9PMnuh+ar1ZX1PDcYNG+a
yBqtENteHIOCplNk8xD0srF8QRaXd2I4YmOt/FH7QF///Sfl+kS6QsMzlXb56cy62EFawChjT9ap
tq07aW6nXFXoV5TYM6AmeTcZBmDqDBePyyNrp5CPt9UEjkVkwcYKc87lvu3CljeF36SeM/wDEfQe
84Ztz3vQIT9rM+VLnOZrPcBaLUcA11a32fQ5HOMftZatBtocbWJvkvb35R/1MQQBUJvFWXTyBjKP
xbe3uirUUVIPPTdVoq9jgVJZPeuIxqZf7y8PtYDEzfMHzMBVjXIKsijazOF6Hx3guurwM8N4vt7o
nNKyoH0aTbxS8DtowtA+2IMSf1fJcNciy5rHuPabHb7bw1/vgRl4M+9vTEjZ5Ivbt9eM2vE7nrdh
qCWHshQSayBeHth9hGtq28YOq8DoSbfr8MrIH7c6I8+UebhuGDotI34mYP7DVY+9IXTHbQFlZQOq
uttiaW0+5lGsXvvmH4OYBc+Ouww0CcFkOSDa9rkv0av3aj/UfvdOavFMVZw7azQRtsp6YSorQxd0
UZOxotCbRrtaxTH6yhE/t/bkqLrD9c0Z5344XftyjMRoyCz2wD64t0I27hbpe2rCLRSerktotPm1
/BwPGFL0pjVsBwjdmzxB+PHyLlwgE+dd6KggYAR51xxRzQUwsy01YNRjJr0owv9pFRYl9tFFrBft
tu00vd7GSobrEpwkGkAKjPqxc6oVtRwkKAojG5s1dtWdR+8rp/TjZ0mzoninYjcRINt9cJqB2ufY
oBYLvNN37mp6h9+LHLU7lGhdB+P4XH6zO2N4ytBZBh1g1vldhSTEkz1o9VOWWr5c9W0zWisnKOtX
XqLtf15Xf5HlkDfPx5H/cvhnCub7kxi5iAxkcP49TJt0SM2koI0GXiI0J3ySqkh8vvzR55N9epWS
EqgONmSztIa+hAj7KuHYKobGq4wqOUxq6u4AZ1+7tD7GMkYhhqHYBf2QBT6dldaWFTQ5jVm12quF
Eue2qGRFByGNrmwi/eOxmnOc2Q15lvqi/ng61BjR3KpCpfHI4Q+Dneyt4SfKgquA9wJqJmjH6d+S
TsX1JD1ozneg/FvghmvKLTvLoNJt5Z9Mtdq7Wfu7QRU34dF0+Yuf/Ragj11ekmJGUZ7+wLDqQquj
5u8Bqom2bc3LhrNNn9idos3loc4srmAX4ak6X+CgjU+HYkFwx2gb6SVlj7kOeuxbp6j/PrV0EOHQ
eMcC8kYVbXFvO6MMZVNGrYeQqXWfFFOMuvLV6PAx4WIUYLFQjOd4aS3SZEnC4Ep7bD2jxTEsBjK6
xsVaO04xlm+o6gTbaRKQQnvr2p107ivOT3jHQIgN9Ou8oO9ehJZd4QA8itarcxsaqKnKNT721+Lw
mW2BDS4sIk4iLfDlEcnwqDdd9CA9wBHj2q1iZaPwFVZIdOZXtsWCR/cWaJHdgrfNY0rMMODTGQlQ
Xp1ASNGLi1FZu7mPuYGQKrVSq9smWlmvfV26d7oRDmsFrfZ1EWES0weV+JxWRbyFhjc8A5cQV+TH
znwDuFsaj2/YTFQxFjtphLAq2amSDNAEG6VNOFuhKYOSNwTly0djgT5++wY8VRxue24+QJmLQCtL
AyRubXI2ijj4CiQ/mW3jEHucIVL7EIUR8g3s9rZGp2qUtXvgaGs/iOlEBV1P+9DqGtSrRyd/iVpF
N1eVW2T59vKvPLP1SA0gqsy1HctZsieyMVDLoS44WlgOrNzEKaHVRe2Vz/5GiFpcAifDLPaDbc+G
VyHDaHiuQYkVwaMRKrSy0UihqaPLm6C3Na9E9vTRVueSI1CX/azRicopxtb2BL7k8szfqKSL3+Ti
AzO7xJIW8AY/3aOIlIb+qJm9VxYgpeKsqVaiRlxo0yPk+cvSIiSIQ7yHYqCECngOyLdoqLpdCUKk
k1LS5w2yBlOEsAwoz4f0VsNgrPVV79LPWEt6g+62wptqF5qKjk54nmrJmjpM6VkFadmVqP+murWc
D8kluCHei/NVeDofJ0eVJChcbOAqFECSsI533Sg0zCQtB57mjJ214j+xTYnLb5ru6Mtjn+wlwDOk
VK16O+KzuMNkp5mB5RiljDrFKTRPoEbo3e8eNDkIVtxBwoaZRqb5GtLbBgjTQSGPYv0u94f8po97
d++g/4NtZNMAHnBVuOzxiChv3e8ur+DHw0zQBAhtINfJLbd8O5aq3fJIV3tPVdAGpqSPwAmCxKtE
FfE1EiTf7vTburieuhSFDB5w5Bin37Ya2s6wJrv3lHoU+7BJ/yAJpB0uz+fjWWQQmwrU2z/w804H
UUQl6zCXg0clr98USmivqSDqV+LSHHaWU2ESEDCoxulUjU9HGSX3J5nD4FHQ/0bnB/TUeJRFDHtO
Rdj+8pTOLRFCjAxjAhkX6uK7+T1efJgLDuRKID6rqRt3WaJSY1Wqq6yrcxPjzqGuOo+GkMfpxNAg
i/3RTEavpnm8dgMnuqmiRN/piOVsulypju6YND+0yNLlmuWz6Nc5MB/NpmhchCcyV66juBYu5ZUg
0/fSTvrXWDhqfeWjnFlnDQ1RofEO5Y8v30N9A+VX5Sr2xNgDu2ndEF9deJ+XP/2ZZxcVBx7dNMjn
+tGyclplugKIh+/BBad+cZsEWSstMUB+9lYNBKi21foQB0UHtaTBOyVokwAsLFrhn+lGjdqVnODM
8lD0oy9FPYvLd1mFNAMQvSIqJ6+nt/XDicHP4dxTPuY2AihkjtcqS2fn/37AxUYHURX7aFhOHuVw
kKeTm+5rA/AOqLXgOEa0BXT86TDKbsynKNfLnUzBxVlYAl2JU+fWW1BwouxDBKHWdboxwwBwTIw3
mFeYrcTGcxQ76ADXKqNnapYuuZaLLiN9kfnNfzpMGsG1snpzosTkoH9OyXmDlAJunEntHJSwM7a6
3av7GkeaI8Yr5RcfabYrm26+xxfBhbIaaQ91YJRxlxKes5ZrPibt5I2c05XbZ+N9AcoMZ+gyOdAk
ArLuYwDDPH7VdadcSTPOfeiZhwqnGdbZh4xLo6YucTNmxSfMR5C62uFdJa7lDeLMHN+PsvjOY1xU
uQ5E3MtwcLz31djVdpregCR0NSkfJ8OihJL6aQvkWzSa1wW1Tn2hzKz9JJHaWAnqa18CHOVwuAIB
DCmtq5FtiTK32Cm5Xv9yok5tD8hsafBHlQlINBLB8V1eFcJdV2UYVFfO5lsuerJu6KDy0XkYqLwR
ED083TumDTFZMxXhoR4L7Dgqlb2LhC7slkDDmAJjIReRorGO0OjTi09uU6ovIzCNWRYPG5ed0ZrT
3sYkHIxeja2vKnsFTZ1O+3o5qC1XWHdQHbWgQEHiJcar833z7qUURY41TpiEe2iaoVGhiWnfu010
5Yr8OIrN8x7FKZ3xwHwvIkdvZYmQOEl5OCI9gdDCAUeOqZZfGWYZEamI8dyjBYSaOFHaXQyT1TJz
qrruPRxy7LuAx+WqxAzgGXa7faNYY/v5ysebM9r3qzyrfM9pDNe+TVdjqW5SppoU5C6qh5OY/Usm
aeKvKs1GarDNOtx10tjGB7Ag2+3W/B26XAWpQHwhIgf/DeCdVkDdBLW/6kBDvtiQXjQAwzl8pEJr
0HSazBYFkYwcBiiTDK1HLYuw3ikrK/qn4U9D+8UWEuvHvG1+1rUW3Ddtad+iHYgkBFJRaoufRadi
4ZP71MwirW7w6ilq04AsEkmanXrS4EwNO8jL2hLqUNgbyO6ZVEGjGSOCEgUGOeV9hCsnWI94KH9d
/oTOMsBxaRsmjH6HBi6aHMsA17YILOZ503pupIHS5dk6HdzeUR+M6pcSCuXZBHv0fTJi6wYAU7VS
rTYtNvQk4mKdGbF7VIup/I1JHX84mVol22RxJCCnJoXyMnY2vLmxt9VjWI9NeQc3b0IAfBaHwLBa
/gxDp6wAbUj3wPKyMniEhZ5aW/WXMHVoIeCiZ63bqYasEreyFPdtLExQuTKTx6zFZxsIKBJDK2dM
cNSTrhJgzSo642vbBlhjB02s7FGZChzwfCnqQFas95CyK1HAaRmbrzjAaNO6qKlYrCmv2wkaw20L
DcNpzU90+0p3i1lReBxNaVQQC/xpO/USFkvkAv5aG9LGq1np41THTNyQz3qSU2bp2qZ11kFd4TLo
4Ftzj2UD9k2FMwFMDNR/2GFIj6hhqwE9Tn1Vne2NQ6R47LB31okA0LI39Z5nY1kFxU2ud8WXKEnw
3xj6wUnghJcQULIgN7XVYJT7LM/G8EDjqUbbJvfrr7rBSwKKWYjXZjaJb76lARMjONfOlerhMrTM
+2dm5puUQtVZ4ug0gGH5HOltqbee2lpyq+Wi3pZ0IP8y42AUSlg0YW2wEbRc5l/xLkxicmbqRZ6T
Chv4quVM5gbxnWta7h8yjn+HmVVybeqhUE9Ph/ELmbW+0o4eauDlQbXktE0UtNNkGOl7v7E9LeVI
R24x7pymnkAzJs2VN9N82Z6GNM4itx9tSnoqlCEXP6GqUJDsePRObgmrRy1fioLaK2bEuIN3ChAu
q7iiDvyhlzdPmyhA+k4iS2K3GLOQnS3AoXZeIFvHXQ2dsF4RXILZ0aP3+ZrLsnsFuszhiPHreSgt
Ldsl0+R6lqIAi8H5W8t7oHCtaDs8aQAgr5w+QMVJSj29opUyvxk/fJ/ZmOKtAg+Q4vT74EutTnFr
gEHrOgQHjTLaZ1qPmR0FlXWiBVhBlsDqzMYur6SCy6ff21eiEj/f2PT73hA87/ZgG1BnHXyr81KX
i2TAJHajlIDtjexqqe3MJKnpQZeGl2xTUZgv2ndDNVIk3VBQCKjdPBTrxu26Ye1EUwfcEAfl74io
4tWSj1X4KqM2qv5+phwyOorAkFBCWdYhRDc2hQoix8PsrboJRj36ZObdTQ/gt76SMpwJHyhnovpv
0HdAJm1RRyv8wAfNro2eqyfhmosIKrCfRFfCx4dyHWvHMLTIVUoRc6309IPKqpZE0mDy/EEON06o
G7doOdhzlUseB4QciY1jsvUlkNncHG3gSnCL+tZvtlmua7P+5LW0+9xv4vHIRpqDDe+6xdTT2oy0
IuE34V09YC0ZvjpwgbwqjopDUsrXmHJVh3eB6Gsklrog+QHdWcJbTQyoMfFw5RlwJvCwuYFozCtB
hF58otxgxXv4mTS03WmlDnn7mCYDrsJQ4jeBKLBma0d1czn9ePtbF8d5zhTJgSmvO2z604XB1yQu
RTnywgHSs0fw908y+1VaZdLs+0nxb9Az1O9Rw0RoMca/daQOvzFCTCB5L9l7wHka3Xb4d0aMhrIS
AeAEGKTs6hat0S6x5K/RjfobEcJWGOB4IbI127aqBsoTItyGJJcbV8exjCtWudUl3fpu6vttlOcZ
BUQoAByQbebIZFsNuOpp+SjujajLrxg4nDnxNJ3mXg0fA52lxXslq1T8+lQxeUFtTluMrHmkdPhB
uWWN22GGJkCiV8EhUcS1JVgm7RwNF2l4Aw1/LoE3LOb7WFPJzAyS1keXQ1b9vQYEcptLnxRLz2zc
0Otif3nJz5x4Uk3KuuiisPPfjsW72GaHGDnoagxtNlC6jdqgvAm0oP/7EOZSOKYbjJC/ZRmLtMRG
9w1mRscomW2zfR0TdIoOHCWG9nt5Qh/qMvMXtGh0zTBXtBDf/v27GeUT7NWhCbGrTrlK11YQVvjb
BVV/DIahezHdkCDj91OIbOyA23uVwrveKYmhVjis1dDPLv+gc1+Ymiv9D/ogtEAWZ6orQmVEi1D1
6omY2uPlAvdJv9Z9O5M1zC0+khQqYC7xYhEw0HwpMPBJdK82sWHMpaZXB7Wh1Ag9K8a5DjJsu/GD
oILGKaCCBklkk1hPTfSPkjgVhJ62opUAmA+pASdsHsSQ2pgkW/DK1zhl4BL2t9+FH+zSGZrfqQYN
otNYE3cuRavRpIChjjToZM0x91txZTt8PE8UvUHYabPZFRD+xc7jGe9M2Nnonm0RTFoRhg9o4Lm3
kS7DGyNN8L2+PK2zA1J9ne9qECDLA8W9F8CLmXTP8p1w40R+s+pjTdv6bPo1gpv+lQP8AS8AFHqG
YP93wMX+ogCgwUQQupcLLH7tCCa2mI6RYd/FZYS3Qo8JZpuJaG9rkAnj2HK2WRMZe2oyyQab1+qJ
kke+CXpTO1LUhqvq4C9OY+AmtyZlN5hXVuRj4sbvdSjj0dx2hb3M6jEibEQ78Xu1hsd27SjGrpcD
/kCl4f6/rMW7ocTpFoNXgdse9XjPNTK5ocKA/mwKFcTqx3CnZLF6ZWofjzonzwSfyjGnVbDMhqHF
tWNoZLpXCqu4kXhMroahHa+kT/PBOL2k3843K4A7joqQ+Oms/HIshj7R2WFmhSSdX9lebiUx/y+H
oqVjVggSzH25vK0/3oiuitUVI3OYaGguBs1VrXMzJxEe8oHWupfpq4qXx5eWA/5FE/CN6VxOP/wI
Wd3LA587T7Y9awLNGEKwiaezFZY+csxi4Q1mGR2I3eOGTu/0YGQpDeVRb6+Md+7rOkQlzhP1bmdZ
AoRylYQuby6aqM5nHYNInAyK/qbI6HIaatBuI9uUny7P8cyRYMvwskC63uKxuajUVVPK/SAQ44rG
St3oVm1sczoriCg4/V/WsIkW9ADBHQMxYsBlUdCHltZHZj15sajUfR7a96BZyyuvwjPzAdqLoY7L
IDSHFmsGc9VwFEebvLZNqwPZWrhByyFEDa2+JtZ5bii8ymgBIksFWko/3R6um2m1UioTojyO/ug0
WvvVjnTEeuMk+PtVAt4uYCPopDH2clZJjxNfoOeql/XNgx/63beyMV6KJBLe5e1wpvCB7igdVMCc
qHR+qOKMRaPBzUbLxCrVad/0bv1JhJm6xrJe3XFOw13gVNqqTJ1uZ0pc5Zs+UW4u/4gzH5bfgL6j
mPMW+EGnHzbXZDtm3OCeQ7l+F3VFS18vRlKXEurfh02SNpVnh8AbAcvA06GiMpAWlr1kAuSEt2B3
Y4p1tXolgn0ADbH15x4Zj0N3dq5a6tEWMLOzbk44RtspfwkF091BKPoWSxD92KhpeIu2S3/UsdRZ
t33cHCIZqw8ZbMdHpRTaoR/LfJcnIEouf+kPZKO3H0YkF6THsyvUvBTvMlanjp2xUTPVG902PgR2
H96ZfdwdoobbGDrWHrhVdEzT7EUP8vzOHkv0Lgdqu3kZmy/KCNZbco+C/QDZXSEltEVWpd7IHD/q
/sqVem5bsFjGbJtGUF5WCJB0T0Zq96pnS6feK2WbPXW2UfNM968RgM5cOXO/kfob4Bka7osXuT4Z
KAiZgeZhSYzVMf2E+6FO8wdpxQ0CXS4aUnGmciXo8vflFTk3Sa4ADBDR9QHfvMgbeJo0YdxNGvQM
6c/+Df80Zm8e0ljrtpdHOvNa4aHJf6j562DG1cUxc3w5Jay+7sHZfsCJedprQSZ/Wt2Qf04FFgBp
naKcQ2/lH20o9GezSceDsKMr18KZW4/AxoNX1bU5kC5mPIRRVEx1p3uBXmOCNxkPee9Ym5aKyWbC
uG7WxPl8eepv8XKRx9Cx5npAFh8RKXX+Te+2fWl3SjL4pvBKDVMUWBJheoeZCU1AWpLo8hDUjllk
wVZzkE5AghW1EhvLCRwHacmMiZdX5is9wzrc6DRKtu6oui8WUmA/FaWNlF1oB4jUOFFJ5aa1k/wV
kvrQA31symTtd7hLrWrFFjGiJgpisE7l6t+0NhsfRhM1u2mUinVvmE14tCtKFbOtAnoyTobeVtKD
4BRTXEmqz2bZbKLCR7egVHoE1qDR0IKamhEmmRqm2WbUgqlcwTmhPY07lPUofNph+IqMWkhnA+LC
Ki7QpVtbZgs9Ox39QTlItsretK38Ft2U/BdUL8taNeRXjyTQgMAgRBb7aXBxda6kU7wIpVf1TY6v
77Ru0Vd6KacoW1muiH/7Zl2UCIUEJqopQ+3iPRWUtFmkW8DQ9X0sKi6v7LlNDRhH40dRP7FcdT7Z
71Z2orkEcrcRHsiXR3sqtbsmsqfnCdOzV2NU+yNyQC5mWjL7jkiWgu/CUDYP2lSkh8u/5ExCzvMH
BBf3tQYQfHG6eiNR0JfphYfqRXBDbxAOoe0E+78eZT7COoqVPMH1N0PVd9PN7Ub3Y8UXXlpFzs5R
u3hrhMHPvxxEp0CjAbaZ3XQRC1tMRZd9bBdCWp40QnUbFuG0qeGaXLmKP0Q+RsGjAtSbberQSBaZ
6NjGJUU3zfY6139FuUh/SEpbO1QtRYDL8/kQ3elPcfBnejFpNsni6R5BxcNAOzBRvAI1/1Wblk+J
Oko61Lp67PLYhPgbDhsHNaS/H5jEyuVBQeSFW7pITlNarFrSC8Uba2S9kkg2B7tGAwrXMZL7KUMi
EgmX2NSS58sz/vftfxLxAJnPuBVIf/qMMVhEvApc56SIKPnkNDaPUmo5OMEUU3rfNko0bWIxoZZZ
aDXWR2gfHMzGLHFymkD0ZjBF8dDrOdKZ4j4aEq2nrECoJJra6rFTk8SYDYeK4gvVFCQYymTM/Z0W
9FaDyuCInU4+ZT5PxLBCDBsJurXdINByrLBIqVZ2WWToh9Lze0w0G3VUt7VQmFLSBrx4nYQdFiRl
UK4CfRo8JP+DaNOhZYx+pdt9SjPO33osutyjwOA+1Dj//ohh3hG3G9wd4LtFrZcoVvISh29EBiRc
/lj11E64DjX6H82mvmmOPdUJ2bu3YWEYzT1BFOWTRqvGF2n2gVi74BcQlUGqBUe3uBl+D60pfmeo
kr6iOqVYd03c6LgygdV0t9jkQVgOeczdjGaUmBuoos2fJEtvFAIT0T/wId4InB+mg5IkKADGrvFZ
ItXJJKPUOlT9ROFwZY1oE7VugjdNBu5g1YTmGG5qKdrfXQi7Zh31KNkFnS46HG3cvNnSkYoOGrKz
ATZCLcUTp6IVbyPYvvMLHafPQPmnFWnykhnAMlgbKFNvs4qP1PQML6nH+MVwqiZcK36IiiDufM03
aTRVtXVJtzynRc/PcMvgpnKT5Htat0JddWUrHkL09YjwMsWQegBxHlw5OB9jA7uXqgNtIdaYOsDp
iYVpn1u5LaJPLEK00aKm2CAGmO3HBBu/K0dljmanJwWyJpRBwqpBwFvyGVWlMnKrdZJPIDIiooMb
/IDfN64rRSkPjdtHO8vvzJukoKMexpN+EBDppynRbu3Giq48Zz+UIHS6ACo/AooRufoyP2+VanJa
yh//w9559MiNpGn4ryzmzga9AXb2QKYrJ1VWyV8IlVoKMuiDnr9+H9YsZpVZhUrouMBeenqg7o5k
2M+85mi5w4gEih6Hph1bGzmNqPe1XXEp/1tv2dOvByelw2ikKgrl+LzhKI2RnMxrq2M1UEKyPG3Z
ywyKeFbBXFwGf77RM1ff6l2fbTQt/pgW+fyAvr38+fYyvHg+kfWEi7QiLSgrk8+frrjuawmaYdJE
PTF+1nwbblyzmC8s9iujrLIUhAkr75puxOkoIhkU+rqJfZ9SUCXmwTEKgFR2Yfe+OgoPGqVSrFLN
c3IuyMGFwG+271VB2x6YTRKKKb5kDf/yVXOpKhIKgH56Xr3Tb3GSaVh0ldn3SwvBIqF3OJczPjYo
dm3HofIorFLirmM3+EM6N9hLNqZLbWeldZNPnA5czklajGnL55nYyLqgTr+LCcOeYAzm68wdR0ix
9HaQm9IuRD/PlYDT3UpRe0WKU9c1ibTWe+O38Kc1MVMtME29j4v505x17gevd+VmQC3m2sCxrKua
eVXMQX7VroJ3kyHx0Mj3nZY8vb1dX55TfgjFGZ52SEEvunYuMm457knOfRsP/XtnIVteZfzMA4pV
1BRw6xQXnvQ1SDn/dIqTKy2QUg2AmNNP5yWUdZFazj3o/QWnq7S4Tb1JXBVzPr6vlH8j6xzur0wE
m+1SU+1lmM2akxpDvV3xikD9TkcfisSbipSQEPJDfa+XaX0YxNy+RyUr7kMUrZDx8trPid3i68tv
a45gbPD+M+Wl0thrh+v3X3K2BUjDtdTPNOe+dIgb6MdCWR1teaEk9Xzrn043cjMuJD2o3kRX55gP
9I+csUeq5F7pBRJCLcbLXyzMJ787vAEPTg24NOp0PxdRV3fWFwIEo93EXYaGZmrOSRfVSYxKqvC0
Mt/1Y4sikQuy9AsRAri2NJ/dDgWv3qlDmbbZgXgUhduZDAduQZdqX1qpUFFuadAecsNA7yoDh/pj
UgQxb+/kV5aWsJgOMERBhgZRebq0TTURWynfvZ8nmt5Vq2lXQauCd+zkfgeyFxbQPCWhbQ4/RNV9
nOsWSVHD1P8UQ0qP4ZkzslZXdfjsZ1usNatxGKvGvQfLpo5lGfzkMI8HLyn8m9GcigtPwbpPzhcY
dDlNBlqDIJ+s08+uAinnZBjd+6ZA9crRvfY207ohBGxWbC9M8curGtI4+Gc0MOjNwhs/HctZgdTc
Vt693WjOE4h1EvU5ORqpGbw3K3yDhdZpX6xZaz8M+TzdWZO86WSg/Q27ihDZLISzFWbsZxvdLOL7
IA7EBiXjLI1KY5gvABJemxgTRMZKHuW6OY+HvFxP696f3fvREwugReSxWkCFMOpa808bIMQ57Dky
zGcU0Pkhy9x6dFPU4e6zsVr2AgeWvUZV9QaR5GRrNsgb5XIYL4RYrywGBAaCjYDdToq7fv9vb0iZ
W90ivUQcnaRJD0BLGFkg1ZoHWr+ZE+zAhC6LLT3s8kJc8LLYjgYKTyaIOzRZACadhR+tG2fco25y
HNsEgcDC2a6y7NekcfUmbUzkNpdxwcQzDo4Wep6YyAcXtuLLd2v9BchS8m5TgFvdPX7/eNT8HVOv
nOQ45CvPG+J8VKu0D40FZF8PtvfCZL86HqE1SBOuFzoap+OheOoJ3LmTo6Tlv7f8tjiIprCjQfkI
BC004t8+amtae3qqVxgNZCSc4AC+ny9uAsg3J9lOj+g+InRQaEiRyKt6wuZ3Bl0Z5gnG5W8P+RIO
QZpCLRMe8oo5gcF3+o09MORW6430aMbT9IgiRdUiy1vk9p3A0a2P4jKvP8A5BIebmZ3HozBUmJ4n
TTxjBCWEpNtnDojNW3Y6HbvFtX6iFC/0jYst/XtpKawh3v7Jr7xu/GTCF4B+3Ez0Qk5/sm/M9LJQ
jD4mMzLxZYp3rsgK88uSJxoapprY1J1vHGpD8Wv9uL7KrMYDMW9pj+TJ/hbRMeuAyY5/SMFrbOce
ARIjrvuj16JH21kz8qPedK+LNkPdVlrttdf67cEFpXkNushAWQA9+pLk9s/3G/0j5CC4WIDlnN+0
Zmx4KtMyebSsJ+DrWBwkhYcg5ZTulsS5sNle2dy0Q4DsWiZ6IDxep7NoCnegKJDKI9WRbmvpU4dQ
cfCEGSxa6kXy8e1FW4/K2dZmNMC6CMWtKfHZNsspmhfG4qdHwGl+2MtK3lZ6UkQia9sLs/gyxiI/
Yv4COmQ8AudF1SSF+WSmSh6FFc8A5wYX/z/9T2l0a3r/+yhnZblu7OHwm6089jJID7zRyDcvhnco
c2CYSV0+vT1/r64Wtf81hnXp/Z3Nn441hOcPujx6s2M/Nn2Nv+U8e5GXaMF1PyaXCsKvXEUUzV3P
QouBau15ZycfnQkFZvi7BRfuFjpmt6lqN9mPJtGhM6ELA8vzEv3ptU2y9osBsj+z587ud49AvIer
II8KxuCNr4wvKFG4W8+Xl0jnr00nDQMkkFYZGkg4p5ufClQ5mJRWj348B5Tfim9mYzz5eXeVGuaX
t5fulf1Iz4Z0fTWMAk1wlnEm7dDj6cKt7hh1vUOtz93WxXzJRfTMjBOmIQhvrnHq9yjqgBk635Do
xsaJbnORo6qLNLpldJ9LmC7YkmXcVSHYCedKJyTb0EWmltmPGuL78ZDUYLws7Mgopug/+wmy2bKM
VYQEbOts/VEuu25YxZORSMimC3f5K+sAC4MzCm98FdU8u4QmLBSWWKPQOyhMoIrU7neY1WDAEvTT
boZFeWG819YCuhCcD9qVFgDu03VP0PlRjZ9l3LBufUVAI0OUruTuj1ccZDjk7RUCRCi6fvVvQVoW
s0yNcjCjEi5mdj6x2Eyi9ecXuL+2fFetEso0znqafhvFLWbDrnq7OAa6bK9TreKIukGGC+PSbH2F
0PPbX/VaqLAORpgA25/9czZ5xaRmmByiPI4G/RRQkWvQhTi2hoLz3gcdsFdJNR6LCVcVu0IpTSIM
/r02sV0g7cfji+giaud82oGsNG5V7zfv7CUO9m//zlduEWw9qC5RYeGtOceRjr1fCOHOJc5dfXbj
60twM6um3HRdcWn7vrKdWGUqfrScVi/q9c9/W4LOtwu5dAyFlYi3USXCxq1bi8PbH/SsCHP2eEKB
BEfA3f8cIJwOI5N4pbtl1VHXawvwt+Vcx2yvL0szPJ/mZZMXVXs9OK6zJdapdjWo6ztUQalzOE6z
q3Hp3nla/VPVFY7yZlBuVcwyDEuWXrlD/tWUToe6Yr38EBDgIltbkgt52WszBdKAHieqb4QdZ8mD
0wv0DAGJHZfV/QPvogX991a7cLyfAWDnM0UITboK+AjSxNnJE5DzwOYF9bHs7IztiBPLvi5qBNY0
oJ35prfq9CnJYPFuGrOzVkeJ2gtH246/02EwjsNkTh9jU9SP5eK6T3E5t+0u8AgmKgf/DchuZknR
sIcAp2Rn1GHmx5cS7temai1rr7XkZ5nC09VegsZq0iqrj5ZdrUoBHZYKS1sEX9/eVa8NQ39vFTOG
vkjicTqM0ZVWksdBSrKm6tDuc/L6NLmUNa7/lfMFWXlhFKKomaFccTqKlc8Fq1XKo1vVcK6qGvMh
xxoiSwbtPljGX3Pp7fq4Ux+tqcwvgDVeclVWHNpz3Q/BL3R+z555I2t0CROuPCpr8KBuGtMnK0G1
CmKPu5fYqGL/YukycvQquRuR+tzW7uDv4YrKyE2Usy1tq7qgAvvKQ83dhCyYDVUJ1E5w9ub1ohNJ
YlFk9CwMo1TLWQgt8FVfZ3fAhERrTNqq+uwLZODs9EY2yjrYFkS2kEOkx9hYacVT7hmkOVMq4YF0
zfRrnFbeKCrrOs04TJEv9R6eRQpPFxJUOJUOmtDAFREuOV1IGRdTDqmTFK+11YPVJO7HXKyFQUEr
AdUkBByrjW/2Qbz6QjRXoDfrPfLPqRaNKRSdqHHiPts1ZW8/VbFu3HV83A4RezZfNmkDGBq3x9tk
jjUsU1pQ49gquL2JPvxsZveDZkOjwSWx/WqkBX8GRc8fw6waYqybJ/nen9PZ39RWM9ZbAzpytukC
Od85fSKcTZngVrSdhQ+yvyX2A19eay6OKrMJwcJvUxH1ysoxwtEbb8Tu1aIBKvpEv+YmbPfUPcwi
zFGAOrqGsuHPqkX97UPVrfl16HeRykWd9N6h6QMhZQRHsTiL+6NCI6UJMWRUH3rMLLDU0pPxu648
O4sAY1rIp7VZ+SOOh+prly/uuEVSojx0PlokUdbGjglxVlg5F/IQg/aZJk2/TsfM7amtVoh3GVze
KOLGHtCQpiidY5c5jUndVsx/ZxCFGtw9W7qcEhEhF4W7BGxM37b+r9muaZy+faEEL26U9ahR3V7V
el1qU2cb29JsFPArZzm6TQbKh/sA/cWmqvUcA3A/h/i7eG4090tQ7rUgH/WPEqvF3WCW6OEB5jCy
Gzp4E0YxlbJ+mtMUf3CGLsZPGpPJSC0VFhfa3Ok9hfPc/FYPS4w1gtaNN9Dd9TLKWYKHtFeLs4X1
aH5N/S7BFWhRELRtS6EIOBvTjTl1y0SDWjUMnZsWNkuB/h3hkeVTpeccnGZoamsT53p+b6AvRWuo
mzM8HuI0j3GhSst6m0118WSjX2puKtPvzM3IiXeAds8j3IncJzvzhtr6OqVle9UBomix8AMxhT37
MA+hsm3qDlPemSoCMSV2XjsDtaqsIXB2fl8PRoi6PygkNDoQxvGSUt+W1VxspCmDPLIaJBAagYt8
XIsK+xQlkhzPEWzbrqHhaUT10kp+6UsnPiOWKR+NpJ+oSypXHbSaMn9kW9qsh7Rbgu1YLEDIgOzO
8NCsYrnJ4CqXW14/+ys6sTGXZS/E97gRcN9HqEmhwnAEUrY2OlqkaU18l/CyV+9El2GCKWNHH/Y+
FlnTblFV9fj2HltDzJNbiPbdCgrh9lgBOOeO7k7h2po3dy2RdT5GTl1717apjnGbVjsb2YNdvMw/
MJAwLnQNX9naHrQvusw0U1Y15tPbDxXmRkl3VEc3WYZd5ej1xqhA+739da+NAk98LSvrUMzOQUWe
ojONIA79g3iwrtlA9CHr5RLq7OUo2BGsYE0gPRQSzmOkdik4HXoxHPvcmaPUMn/klVVv3v6UF0H4
KqlEHk9B0Qcdes4OiDtEYITZ98cKbaENyQA8RvoEu6xRxYVsa315TvcE1VIgSqwOdX/qZ6drMxpt
XRCXTccS+dyI47hsYR76N96ce5BlAIa//WkvC+FUgn8f8CwPklj65Wk/TcfFnoxtAIcuCmbRRVZm
IvfAQ7Q3gHN+chxexDqRKqSkXl1I/l6ZXwfVCxIdQAcBKj+nH217QrbKD6ZjYJW/qsDJ7sp5MXiA
df/CpnzZYuNzTZJmYlH2C+n66VCuklnjKG06TqZR7bXCHW4UTL2tskeMYwMf3ycxyocSD+GD4EdH
YLf6jdY4l37JKxt3ZXcj97oyGEDdnf6QJDC0OUXV9DjECxm1zIzDWiC9sHNfG2XF2umA7tYPP5vZ
cpC47QzldNQXTVxnmvmFrrR3IR16ZfmYTHB9tAupEZwH36hOpf5CBfEYuFO+x9qryMOu7WIMPHT/
4e39+tpYnApyxwBcEhXR02lD9633UH2bjyu3MEw103pfiORHQiJ+AY/zsjJP2cSlR4h3A5QrsB2n
Q+GxVGiJsI3jCFyVFEn3Sn2HhXCOM08Q9OkmHWWNDulUEDjiWuu6H3XN0G7TdurwRGXGzHDxnOq+
4fkZw7mPsWQgKpWrHic4/i4urC14N/dpweT2fZ7yhEVqGn9NS5X94O7u55ti1JYrqK08cN602Ond
EuNtduFQrHfK2Z2DygGFWGTjVunKdc5/S/xxLB4sMbvzsRe52mFkJvAyh8EY194jkuX4V6ravVAG
eG0dacD+C2NEpe9s+2tDP2hzps3HYB5mHNxhrNLod7exP1yiHr58ZqntgsyB407SBFTm9PNoJjoT
geR8bHNQ5shH6cQbAuVKbeFvERL/mutVGRIzFZfAc6/c5h4oGfrNsMrgKZ3d5jSUFifp8+XoEKMj
UkG7TbljQ6SP2TZ+2BeC1lcmlZ7maumzolLAkJ1+aePmavC8WT8GkEkgRDUfrcLqrqYRwvPbx/CV
exQw2sqoIZIglbLOSiA4rrdLnefOcQGv8DEO6JxLDMCTqGkgEIUDkqxXlUbLPyxdzO0BcgaTuRF1
BmCmab1Pb/+cl9ccZX3yct5o0ArMwemH240YuBS84ZhVZQZ5VQVRMJp/DItAkXql3SLxuxYZvLML
oTSDtGnMxjkqO8l2I+ahocSE+8rofETBh864kFy/8lU+ib6zBjfoz5335H1T5E2fKvtI83A+VL7+
Kc+RQXt76l5u0bW6BHwKNj4thOc86LfD39et0ivZusdSOeV1BvXi0Asr2XsYA+09xEDe/+l4xITU
W8Fgrwt1LpYct02+zPbsHqn8G1Fh+EBt9VFGg8iDQ9fMlxCAL08/VBPwQ1SpEeLmf0+3BjbzSOYO
iXf0emSwZEZHePQ77aoxzCfEAqdNi/vgPsmrn29/50t+F3cOywdADulQG1jr6cBu0qFcoZhYDJXG
X7bdeEeh5Wrr9NpHZrh9qGlJb9LWN++SOaaCaJHs0nO0t/Dw53dG4uRRIK2nloALpbikPPro0u5i
rO5C2KjlhQv5ZXmJ3wvmFhkFLiz6tmfXZJvhCDX1lndscq3cunBTIq9v5de4QvdLH2kuBPGYbvC6
Ct45c+ZvvFakGMnW+A+WytxkIyCYt+fQX7tJpy8TrGMuCcQ4OAT2eaMVdNLoSNtOHjQKX8egaTQS
vakHQmDU3fi9mmL76DVkp9FCTd7fSYG2DCZzhoEtLSJ4GfarXvU+NxcXLk6S+k/YCfXmtY/hzaGU
AotkKUF7YYCczuFUp2KksILb+mZ2gu44Nw7OUG5JHhfqjlR4uTtO8QkN5+XGdUsclFE8CgDEN+AC
1n7VsvUSmR1kgGvyVw8Nl2YVWGiyMPfcfEtNoPoc9NC3B5VkD5R+i789kdrdQdfG8mOj7EBuyzo1
H+LF83ZE7cV3vakShWBDPBX42GfeTzrS+hKiBbN8Na0M66W2m61ngRp1PdW9irej0RhXgB7k32lt
SJ3HBgprhKe1ahAmc+ubtlfyV0Oshny0KZbPmGm672XTF9mmWjLrXWEiJ7f3MHVMEVyeBhFieAxH
ScV1gs/oWA5RnuRulI0NdTwAQ1O3NfPaudVEnABRqm0sk1vpZsaFQOVF/ZWklVCW3QBkiPqMdXqk
kEvsGy/v0ofEdNRW03znziq87ktra2h5WEN3rTzN2lYNrZKlMqYLFdhXh38uC9EdoR929poje+Oh
qqGnD+5sfkwA27KlMjfyRlxweW6MQwIePbJHUWwC7LAvhPIvojQ0NAlewBmDSUfr9uzj3RSLkZ5e
8wN9AXU3VR7GOomL6iqll50TS3EHKVi7cAJffLJD3MqryvGjkU1qdjrjWs7Z5EyZD4VKxAfXZ4pT
bKO2QuX6zqnw66xxkwrLrK7+hrDZXHgsnsOIkwuA8UlfLPpzK0f+PL3vlGmM/AL7AY1/8FhT7zva
VprO+H7yZ+OdIRMKijFCWfht26IH5jI4X63W9lvog82ATrmq2ptBFPO4G8rSfqeCEUUf3G31cVMT
tiAiiFQ9lasgLnejFC1Q0jSZQsTUerF1JteWG7uyg6uMaJ8gcUHUfGMYZQ0bgLJrGUkFChucbYP2
uvA61V5YgRfvM1PPJchf8HgiqTkLlCmiqFERdDygteeAVwqAmcBFQE1GhxtChezCNnvxXq7lmuei
De05uvDr7/ktHhAaEs9YGVkPravIw0G8rqrtY/eh0asPmdLNr001Ol9xs2v/tCy1joyly9rn5ME8
72/knlDwTGbrwUHkamO2uhPl8fjr7SflZeDKKADv0F9lLqntns1nERTTaNaN9ZDOorrWg278pFkj
vFGBlmC+5H5U5Y51a7C233jmvvidnV4hQHwp7noRq6+/A6gS6SWRCf2903nOa7uXqeith2ExjS+l
PaS7oKaNlHSa+PT2N7+II8+GOguBCLQK25ad9VD4mD5OtVZExCuX8H4vrwpyV+JiilZIowJJOP2g
1DN0hHZ69yGZLWOX6SlWzVlv3c/lQrei7Jq9MC2os3U8vK/Kutu9/ZEvC1ngX6im0r4GLP4S+5fa
I++9G9sPtT35W+kX+zSROe7nzQ1Qzq9Dqb9rl+GqstX7wbvk3/PatkI5jC49rGaXruzZHA+jp+ld
mTgPy4Jhe58Z1hG91ORuyLplgwbBeJPldfkus/Tim8rzjyWWzdHAQ/zHYRygqhX7CLIBGAqt/NNl
aIPeWzzYLg+6IqoPDW8cuxBFju694s9w70FTMGxKjH0jv7W9X6PoDx13LMTCsZ2jpatTY9MsgXy6
sD7rDPx+ldtr3Q3GD2+JCUzpHPTVZgL4MbCio9nPYj/pzq0vZuvg2ZVV4U2Cbzkire29kwG9aGSh
bXFWLr+3wkovHYfzowdjBp4VGTn1KsLLc3ARuMQ0cSmqHsvabJJNO2t1tjUTQuoga7IyKgnmufvR
wVhug1pLoHQXjZojYQfdF59/N95MKG/PIJ96w9oslp+vLZbRTrdqQZMn1O3WJTigqpxEOGiUt7GX
j16ISLp2ULnt/GiAod9Snx8V1MC0/erzivZhZ401xu2pPzzZ/WJ/DvQ6vW0q7qgQZ+QyiKoSKlhU
YMsOW19k0yffmjtArbK4wfMNN/sUm6iQsK02N4rEQttXbr1M1DBzfM0bQUMxNCCPXJQhc8/Xlhkh
TlhlC9l7VHFPN50uutIY6yZ7FHamzKtpAbIRdolA8C8d/NYMue6zn0Nm5h/wZWkpZi1Z92h2vXUg
8M6fUkPaQHKxl6aSJgORRLqLcUhoYG/y68I+XPOuk30Ieo0n5pnxDNzlPKdACapqC8lv7Scqo2Ae
8i4ahsbYF5be720zqa4Soyr2plTZ47zqGNLeHzbGmGURJcFL0hov8i7MMmguAF1YOQk8f2chFjqq
KYgezXzUcGtADvtAB2BruN+wGkCg2t2toh6V+70w5DtnYeaq4YB19oXI+vzV50eAxMcrE5UU2Abn
C0iApGkBjZTHkcZ4NFVYGQ5E29dFizln1Sr3MfOnKTQz40Lt+AXIhYCWKmCw8ql4kbk9T7dO13dO
7LmF97iY92l+1xrvK3p+vtVv7Fjb6FRSbRRXpXxwuwCvrC9zZoPOriPh3BXeVaP8rV0aYWB+lqXc
64XaPm+XP7INv0t/ECVWv7r/PPEI/6//xB7vR1UjNiGS7r/+r5mLP5cH/22Pvfneff+Pn2WXdvO7
78XPf/7jsSq+5+n3313Fn/+Nn9/b7p//cIy/2LYrmYCjRPF/JVaOP9c/sfW/Vgr7inwFxucBXPu3
r7hh8EcQ5tD0gt27pnG/+Yr/BUScSxlU1YoXXzWXn+f3f02W27P//7vp8mnEgyreGt6tNR8yFrQX
z8+4WwVjC/oAM91kVk/p2rKWvV4kF07N6bX3P8Os+G8YeWhrnT9pZipbxMhtM3Rz2d5qfiuu1Nih
UKOLept4s/f49t3FyTi9vNZ2EW5BFrg5WNJwRs4ui5hoYowVolrYdknQrwj3LhPlmRKpvzApwA9o
oac3vcAmoqilBA1cJ8116npQllBKD6oGhV9Iw9Qw4UFc2wb4xp1tIxbg7zM/AbmHQgg2eGREnRbD
SUlTOXbOJvUDQUqr2Yml8/x5c1ziqku/YAzCsdb6Qe279RbPgSj0tjFEyuqpICAy4KTeeKOGbB5/
GEY9DNDU2SIjbnQAM4MhGnRrAnqQI+jtLdHoB4VrfVWIqafjpkl1W9D31HWtj0NUcAIgKBCYPGVE
VGP9IjgAtBKTDJOstOIv6Al0yycP+W5lRVOLUuihUzyo6Bl0rS72ut24AFW6YfECCB+ZVYFEQSVk
nvSNA+7Exzknlq6Iw6ryMlgiDu7vYD310cuuwLS49kZXllua2wSdzLHE7AV/eAeEbxqYEaKGFhAD
7Mt7e4NSvOmnoe3ntMB9leoJWvmDFoR5xofHwIMrVdwUgKk/I2rXuFdCBlm6lfViVPWmoHUovrVC
L9orTJBmlEMJ6szq1yw79cEosAC90qSbpmEzLabazI2FrAVS9Khwlw0otQ82neQpFKUo+6303FT+
XQnpQhLWNU/fM+erTCE3strVcR0kP9AW9K2fZbXYFSYC3WJMkSlLq7jpGjxmCXJWE/DQIlHxnzJy
gGxXp1go7hA0mDOF113VjFpErXUKbonFAZAoL4vjm8mehuKhXjStuna9UsNCodDhqhrEI42W34KU
6/vHWijdvcvrvkSYEmSLtsm0PNPfgasZrZsKhWCIn06qTTjtIDxQhjCaQY+i6oMyWTib42Bb4WoW
Xu3SNojdG7cTjft+EkndI05clHV1o8kqMPMQk7GuuzJmHKOQ5gRram+nsXdrtbVFOhQ9SBKTRneY
N7lX7YSa2uVrMFgmIhFQvHv9AYNWN4vQ3rKzu6Zg2e4tpF1XCQxqoaFW+VnxqKVW2r9bCXfGB5si
cAFcyi+1Ky1eisNMpQMtozqIEqNDZaIc7FRUISbk6FwRLxXp3UB26jLps1NfNZNXiOZuEJTVsihX
etCoteik53vfX+r5Cha25V5LlPJRMVrsBEqKV7vGZmyp21H3FMuS5JulaZAk3afYX3jQiWpXfQ2a
th2PYtBjAtglUOXwqLLJzhMENTBM7EN6V9m3ypFFd6MNWeZ/lATxHrfPYsRdDAAVQSJOPIYOWR8l
wLeb5WEcJqdd0OXvQfENj+Semqof56DDwPYdd1al4kiN9Db6Y6wFiAPdNDUtXf9p6Rq0ODBaSHCy
6evK1uZHKLF2HQ6pZaFHXanaJfAdgAtsG3fRE7AYgULaxJOuHMPWg6GIuG3iJlRYjXrE+qTiKg3e
09ZJkZKa2XyBDJHJ9NoI6xCBBBHuEvjTqQZzaq/tPP194ElNXi9aqZGBtJ0fb5SPytlh6ujGbAgH
KRTrmt7XYI3H0vi4VqadfZmnXh72vhfb11lXq5tS6FW2ATkGus/TDBlHOREgoD5K/XDgo2Wpy8A+
VIDBBlSlVDsJMJ2VsJX8iibzrIKbYQ5oihyD0ldjfEeGFCdERmPuQWR7+105fceANK6vygqe5THn
b85JRp5M/cbDEAS4pha4V0sx3VBdumqVo27txB4ukU3Pok0DwQdEAwALrEAXOg7nr1jliWlxzQQ1
rQkqRlpixEFYXm1KD+q2KEBnVShGfc9iFHre/tSz3G8dms/l2K1Q2lUt+jTcrPR5gPq5Qi6dON/K
Mct3HSnWTtf/1GD2eSjTohSxSmDTXjvLxHndnGJwGMroVPx+RmL0Nu4R/Hr7g17O5foh4EdQb6LT
dU6c6GdgqRi6wApH1RlbaTBCOz0unC+23ZURvrk8C7NMDoOVX8IqnUZZbBvkSOCe0FKHmI/49tlc
ujiddchZsoy9I9S2KPpqDnN3ST+//YmvjgNN1nQJsVbXv9M14/N1fK3YnuDIG+xY8np4lJX6H93g
/w/1/0GC+duMvwj1b79X7e9x/vM//q84H6+Gv9B8tOAzQUKh2E/V719xvqHrf62F1LU8j249Cpb/
jvNN8y8KcWu3lXAe/bW1FIhgZZf8k1/yF7gdxH3o5EAKRgHwT8J8kvXTvaE9p6xkDS9wQIkoR9Vr
+VWzgIB2rUQA2K6M5ltpJ3gYLDawWNeetKt01Po7Xm87h+m6NMPV0k34djhoQ8XhKGb5y2nt1AyL
QvHGzgFGpna+FElUcIiO04JwtCYT+yqZoKOF2K51X2psuz4Se7HbiTqrIbSI9eCqAyovIyWq/N1k
Ku+zXqvxWs+ku7GCfHjXyMY9VPFi9AQqPRApyr09EouV6zeRESzGJyxj213uLMCJiJrkj7gpxU7v
5zo/CGM0f6FgVmebohnLw4htKOZJQXeXa4X/sEyUZKMmkOOdqXuTt03wgjlqBbWW0Olr+xHRqJJo
c8ghj0izo3WF41R7S/9EXfWN8PZWGlMK86WtH9yCEI4A0f88+yPOconvai5y5rF270qjR6CyTT81
U9x8s8dsvMmJInirGu+GGk7/eUKjtgoHq1iNyxscoELNFd1Vk1R0aQetcrdMBtWhqViSu7Tqqycr
c026lthH7u1RBxKMa667Q9bK3qIAOb8ffKN4gMAX7AOgqrt8aXk5pC7d5pC1Sf8uhbr6UAaQ/0JP
1BXOYoWEyKVnwnrIarPbTMvE7/fSmzodoEIYSYBlWKPf8Mb3ajcMQ/3oZ2D/QgMBom9NvxR3IKG0
fRKn7reyquUuSDr5oe1w7U1kqUV2nn/DyGokWQjqnZWK8jalFFiSxChyBzfFtWEKYjPSk6HeOEOW
PvTgN7PI7ww3o2sIKiGE1W3sen2YkPrt/XLX2x8gntyZSZlu5hqviymbg/siXeaNCBJnI5DGIkb0
Wz0SbtN9oAM8R34+BreuFvsHN57sT2kzi3vfbafvcrHau6Ay+ntz7JOWhrF+3WWNvMUz6aqrff/G
Jcu7a7JCfGqVlD8a4ONlCNg43lhtU9xWeaz97S1Ts9VssJGhWxVVviMOc++FDk13ptq9gZvpP0Hk
B1TRqzJ9XydFuhedN20qNIeGSMo6joypt5l+Udy5fePv5iWBaJAXLJcZaMRjherj3dI4yVWXTtov
SdfmbweZuqueTHgJB6fNqnCc+g5NOPLez0l7u5YYUPnp5XKkNgeuQze1MafaCdUTyawR67lcbuYl
Hb+hiye+EK7Ft4me6e+xgNEeA8K+qHOs9F7kTrO1+jr7DM2x+bBkHqFhkva+fihpV2ymKigfVGJ3
x8Ur/UdtrnUkyYa6i4Su4zCqmmyX13lwHftuc1sUhdiPBWirotIxqkOHob+ZNPw5MQ8Zr+FElNHS
+snHaqzdTTbX7jtEIAiBBmdsm4j7I5lDI5iJ4CsakJu0G73/5uzMdiRVsjX9RJSYh1twfIx5zIgb
lJkRwQwGhoHB0/fnVdV9+pyWjrpbKpVUtWNHerrjZmv94629yuV2NW0nwfhK6p8o/Mc1bLDVlEsk
flstdg7uebe/XyQGk3CStUxzqdsTf7p7x81p/7bm3n9T1ZodIsohnrLaMlJvILoEhS2SbOrjujSM
0ERYM+XYYW6ND0MWzGkkhH4fqXn+MKN54f0NKdylrK09s6vO+4Wa5t0ctPJS5mb4TMD6sF9acDq/
HMI3KaSbGtpbd0bJJhQT6QItb1fL96px4DxnnR2cEKhtL6Fqw1czzF+HIEijivqY9mZAEnhLqlYg
6OPTRkJn9qWcNLZQlYF4oCmjJQtCUT9M08reMwOXbr7xVQTTNZKqeB4qD/0HWTbFNxkfBGfS2OvT
hW5XFIoFi/UUTDQu253j8a1yL2Im9tJWk7sLaKbYz0iS7yvLkI+dTa21FEFw6Oey/C6WYX7wGl/c
Ysy0j9qy11/VBIxQ+rMtXkYmwXhz24JV3qm7jWhmPVr71d4mSYNRsSbkEmx9LJbB+ox0wWI4DV1x
asqxO6H1QtQqukF8W9v2sekgeFFQZe4hNOl+qqwwSzeq6qqkNQbzBUndeJoDa9rL3OjTIjPLIwub
cTOazfqA73GbiKRFZbj6ubxR3aJfzCYrLwhf1G/Z4N/uuLHu6rzMiXiRfMnJNdxuOgKL8UTNA74t
fW7YrHd22d9RKFg+i4DFvauq8d7BHXXIywDbddAv2w9cynyDXpyTd8ocQeQZZeY2wozbgcpzhPlX
qayCY9nMyvqNlSo6dWLrD7aY3Q/ku9GrvfjyjApsXlJoovClIKLxoRgKeZIhlUJDo4wDJ6+5HyeQ
AeHX+cHq1XI1C5lYwnUm84uFevxASuV0VMJbjwgDN3AGPe6jMSzfsVJH6TyMwzPlxd5fVxUkr1hR
ab+0bm3vrMHY/KTPZXfjbLN7aw7t9j27MiA4I4j6u3bAlax8YjpM2tw/enLED2qx7U80KVsyDkvp
4uRq3V/8SNvHUVdRXEl97Hrfm9o91hi0N/CBRh5X0i73GWaV8+R6Sb9ZAlypAajZ8vq4aFE8WJPR
fE99FGC5GgOyhckrCOKJQ2pIFhYrskqjtn4ywz66LJ7HK67UdlrwBz1YhWWeQ0QDJ8cYm+dFaIdk
0d49O7Diideu1HG6TtUfarxAFqxTYR3ILN5KXIKD92T2Kvwj53F9cpaAJ3WtFGa8gUzCx9wtPPoy
y7B4q7rBPltOP/42EbAfAqKDtkS7pI1a0BliF3R2jgh6HJ1qRzSlfTYKY7irhsC7qCrULHkZ4jHd
OLwvKA0eaHMf5hi1dHbvdVNxxhAw/emdcjs1iiFm9dvmm3qsFkagMt5zubiJnt3sDqnPuNu8CE1Q
adc/PlnqKh51VlMKPBrqrOxTjeq32b4aXe3yyxZPjAjJsAYu3sMo28kt8xOrcI23vK2Cv8WASAut
d9RiZuQEDIzVSulHak9jp6z7NTCN8zTV/qMuDfca0Vp3JzcPxc1AbvmxAOwTsaLWykp7BC0XSw3R
qWF62/NlFHeGXyCqzEMnnWsnPBmjXfwhnpD8VwukbxeGrXmBWKw+Cu43Ek/b1nkrCpkfqqbp0z5f
89umCTJafF1OVS2dW21FmLKKWcJ050jLI5cgiIQk7Z4Hxxd8fz0yrmzZdwsdqtX6orJuOK/A8zfO
aOkn0TBpCC7jXcZHfvHGwr535Kofudq608qN81iw3+LCQn670oK1XUWUyjpLb6vXQ+eOy0GMYfBs
EV7/1kZNva+nnocaUFieFzs0Srxhmpu786pmlwn4+J21hiC2I3eJU8tPjLvzjkD0/KwV81psdzPX
iOzDk1taxssqVPBZUEf+svXT9CwHpzkCwU5/XUpe9p7b6JPAtshXvHF+bx5GOGiJJR7CJd1Ivo3r
mjPdAB+l2leP7bM7yeVoZqjDiAoP/HjCubqntHRJgt6Eu5T1cou4yMN9sznz0eL9T0kDqtO6xY9N
lrdZfTUk2j7WRpZ9rG0bYZtzw1uTWnAXQWCd3fTchveGARPg1hkJl/5oXvtuqVOIC5yOYwwokj3X
dsGZs3WY5RgRnUO+ujj8BiwDGAyMEvDeHlRwcINairibx3JfYplNSzEzWk+Dyk5FVSx3xaz6B3D1
8LpWmDvtD9YtCYVBxTWk9cx/Zyv7g2/fAZzZ+8FkHEvwcjixbdE5tusXxWPTGd0x7wLvhr0PJVPX
UQotcsBJuZblL4P+g72jSCLLLNJStN3Mx21VJUVbuq9T6BEq4FrHWd9mrw4uBtB8EXt9s5w7Rcmz
XzWgnGPVX4C7mnRsbE77hsiXRKxt/bZBw+8L9Kdp50/cJxMzqpEWtWU9ttHi3YeKdhuobyIdpzp4
NEeA2kRQJ/1khXl3zpy5uDRN6H1O2oQu3MoqhbSqbhs+m7200O+o1q72VRb29yWP6KnvYN0TePL+
OAPS/B4HtaRLeSUeJ8vQXx46kpSnXC4xzoQqxfoV3YSNJBiCmJEzKcaRm/Suf9uiSkuMzdN/vFFk
BxaZ6UVk5rEvlvlhnrzgDo8BwfUhQfFpXns+nXg1h31ptPXZXKT/x2nZnHkeeuPo8eV6maZq+dJh
SYdD5gWPTlY3NCi70XegSnmYlPLfdO8wAePa3FHG0P0NTV0/ZW673Zsq5/M23ebGHyOd+h60P2xQ
k+3bzMpfGyOfvue8zx+5B6KDA150q+dO/nE9wz3zrfB+Gm3XrNHB9jhY4fC30WbwhgLXCnZY/LIG
M7YbvEXSGJckX2qomMrbEntqBhk72Dn3JO10dzhZnWuO3uZeDCm7+7Ce2W6Wa7W20eddIrco3yum
M0mXO/AU8Ub+39kruw/PAUbizffSWdqYa9vQuF2tab6rcqN8C2QzxMaS21ZMVgjeXwhFVjDFF9DE
FguRdB0V2FUfhhAtS9yN2r4M0RzspsAwDoMgsDQWVb+9GlygNfWC9UK0hyi+EBXW1E0XC03kXRW9
BzyRCIgJIdnTJte+GplcTpjBo1fSnIOdtKppTay+gvsSxPMl0pxpr/QnT/2wtmriJBtH3bt12X3x
s1jmGrE1MbmG2SULrBV1Yd6bN/bmXTdG76FaDT+hOQe5TgNZFcShbqc3p2W3ypVRjRetKdhOvFUT
k73Bf9eC8HQxOoRPGNjVnppWQTWNpiHSqAuAFnJtljtnKuw75LTWrU0W5qGH+MEqrfzbvO70mcCG
EG7HqM+i2DAjec7y0DRu8HugZWbnuPU+F+F4sf3KTc1hHTg3fRKaNKfszttkfyYCYb6fynY4Kozh
v21PBfuWgcyL2cDg1rorXd97n/zZDkxCR75TR9PLa9RDZvibG9wqo2eO06a1l+AZ97ZnTFNSj5F7
vzoqT1Z6GojTNq3XLezGg24rP9Whks9+ZZg3UVbo98ntKxLLSx3dLjaNOHbQHnlZsd0w+jdG1ex7
npamOnkstrE3ar5Hvqw/19rZgJzllu9He3ZeskjKk5m39XO4tO5u8CIjHj1r3m+g+G+OIbYfgTXy
MOVBcbcuuUj8YOArGnrt5+J6hYgHj8PDQLpxoZiXMraMcYo82OamJkr5vl2uzxYeGO9izu0GcRoF
v7W5UYmuxBqtHDt5fbF5KQdXm2oPnei8sfqPeM1zuAdTvyyrsT1TxOIes0nJfTd3wy0EJgEJ3qL2
41i1lFmzLZ2IN1rTPKckmzFkTnKM63fIwtXCP17zP2E1fgTe4PmpO9rqozAtJLDo6n/ZjRxjo5tw
autQk784BN0vJXHxqescNFjrLZxlyHYsYSOLreuPfNng/AyqEOrEx6KwxLllbH9o8H6VZt2nhqPJ
up98ZTzioDVu+16K99mx5HdldO5XUV9f9DDLMbF7M9ub3bKm61VUi9dnjoXYpv1KL2ncdtFZW7I4
YC1cO4Ihrn9vt53FpSUa56g504/r6hu3XtARzp0DBnER232y2r3/OUJW3etaQ4kXEvZxHttDb7AT
5Nro7yZcU4eqUupWAo/dzdGg9M5ZzKJn5Ok3gInBlUBKiwPBC931IF2fShDOJsmJjf569pwe8q4p
2mcqg/OPou6psx2mecc3ontq5iD6wh/tV4ldiOIG2gNB/SiK8k9Q1g6q+rmhC8QfbMaCbA7unba3
D3XLgslVOqSmsN5zE4lx5nbNn9BejrZhZbwJPZTRXq9zZsVjYTo3YuU8OJpYMU60YFEfoK/H3P4a
VEMNCAK01NbO8KWKdgp2Kl9oFbBhFLlFlqA6blrmO8Oy8nLfB8Q5xGyT0bFlIfxVmYZ+KgcJx0Cr
PB91ZtTmCeNwBSFa6SSjM21M6H4dixSTDTg9CAk37ZiPv7A9FBZwlmp2ZqaoUZ4Np6UpXpQKMKnT
fnvedGv9iLJu3hczC5K+cq0wLXMSYOORHsVvn2jlMGZdHW4RJ4UPjpIoFGsEyBca2B37F9Dg+lD4
YbYnRd9e+FvUPuXBwLe8QF04d5VFBwOpnqV5mWwqaddypJh943xlfhmy+WGVPg/COFsvDgvtnn5r
/zXPqhb1pBFc6IRozyiGi/2SFwyugjvlTgxFd4hKsiziaSu9ed9tIUmSbt8v73iCDFJQImttaLhE
a9oNmceltTjVS6Npa9lhQyYdRPmyO7B42jd2bpFYU4Z5lrZbvTxSfKMT5S/yC2EHQFYVbnZcNcL6
CUNOwbmz/JcFR3wyjIW6n73o6knNivBIMYt144NA1fE6zeoF5Yt/sLGb3LVL1PyeI7/kramjq8m7
3R6F5c6PuhhmPul+gC6yVUeelSxVMsx6epzyzSfvYqOmwrz2sMVROepDFVXmrjeU3M70bKJYnMAu
peHxQLT5TIGCF3ID79quz/dOxrORW8H2XAg57UddFkXcQK7+yLGP7s1JmT9mxg82tjl9tfSxHjPy
HGqSNfim83JAZkwR3nWbck5LMfV7FdDalay5t32GuhAP7eSjxW+V8bWA76bSVFQvTI7QHPpL81Rs
q/+xlcbwXfdZ8eH0bQHrWpdfpEpktw6f0ccAdLnGHPAWhuJsovh0WcNLLgTo4dBYD+hZcotHu3XO
pHKqNyImnQOfwbzLihbFSKkXzFEOK2cFis0cPnUAohM1p1yFwjs6CEIAfcX6h6UPOKYQTfuQ+Xb9
t0FPwWHgr9vn5gQstwRV1/E2l+7eVTOyaULqXsneGeinsJb73AuaNHdBZWqn/BG63W/+9KJuaAFT
fcRa5R+cmT5PgwWnrT7tqSy/oqxi/qX54rbysxxcwGQXqdXQUr+SBeOuYsFN8iao3uVaYy1uWLrw
F8Er1jwotfc2jD7lG8Ekuldpz/ocYT5bdhqfAIpJhOVxGMjhtJIlKxJr1P7HOPMeM/I25j1XZWWz
h7rRDWNa8TcsATPjDtXGbsur5aSjcbxRVlic2ODs+gCCSd0Dv4vMjorfkLjYzRISozF0GmaLxgNE
uhFpu07hxcgbprwM8eleuHaDs90rP0eSkp8DZC/Pas1AsLLQulkH3zjZUy/2qzKds6oI6onNSE8M
+naZMN1Q7KQKXTQgiIF6MSs3SN2taS9yzACI1Gg1cUCG6dkOx+lt3MKabXaa0kzYYFDYK1NftPkD
dLXxMHg5OuKyjr4qqxF3TrlsKeNcf1py19m3o+VQeDujrEQxc9fPjf9mhXVkJRXirKNH4FpCbUjz
hgusey3IH7nXaGfQJE8i2lNpq0HalWH9DgNYIYKUsj2dYeav1WNNmWhfSuF1ctpXOoviEqvw7fti
rp7xqtkInFz5jChM3bESLDuE3xq4yvXvvKX1WISqOi02e73t2E5+N2hpUrUBZ8X2WLl7CJ32PPtD
/8hEbB6Xos5vfLTQ9k4GvRVvGcoPYeYW6Lnd9+1xEG6OiU4QxzKgVL/LHY8Kvc0w52UXRrL7zbzQ
cnYuBgcfAcjhC6E3m3cMfQF+OhoIaayqt4550fsmNIdXDokzRfJtDYLlBn4RssKQbgMZ48nV/SW7
BXPiuJAydqhZwqtDYXHgngTnK5OecJBltwjP7MTP5LyfrGKUpJ451u9yNdSbBhrYOTpwLoXq+r8b
xYd7u8lGtGKqxbBnlEMjEs+dGS/wmUow1aIKwv0UGqhlQLwmtlzZLslme4xBRZaTGmFqXT9HBNoE
iWtNqFmbvlvBEqWR/cZZZPLWTJvJoja4S0SeD4k260oEdBIYVX7XO+yKSQgUqtOudpfpNI+ydxLD
E/ULLobMIkmJQqApW8mxmbRfF8jsZO8da29eBZsMB1jiklvSxlFE3FCi/Stzlq1O+I7BR2xpIzEC
HOFRswMewSi/rPOYeb+iqeBQFlsYPTsIdtajvIIA9JAbG9owVQ2RRBe4YW+IwX/GLrV4/Iy0w3Px
XY9FUT3BefT309g2y18Xn6F39M2cdoClqfS3qfuR7LpokiJtasxNTBVhX8LLjrzqoreCvxo/ZLsv
NFD7bkK95yRYFJe0NvoOHVOxBE90vZmHNmSqTafA6oeDcAO042OYj9ahh2SAWSPJJRFt6B55e6Eu
TYi0LpJU6OjCyKr9QB7XzTaUSN+mVbq7bpmv5cfDeB6xsD+yM4Gh+y0zAmN6/94R3LpdYDfE0yjw
Vm6j6g9NBd4abhlvcb4dmRFGHSMZn9aYppjptPjTsAeT4DoLYfPKq+df3TnCbX655lZNRxk6S7tT
CIIQTmS5dGMZtiiquFfKbY9QCQlfZA9skLU/A6I7rJGQmWBqUsrqZnF8OceZYhTqiq56Yq8fdoU5
+qdurLNg72Z2QBqb6/wGqHB2qtFr6gy8hJxOhUtgVuqdwMeR7cEHCB8ILju7oo5+OkUA5JTr8nYS
SMRiYrKqQwvK954DT3AiIJr/QU/bfkyFFaBJqhT/b+NqJ1U1GV0cK4N9a/Yh+3PTY8KZSIOqAfsa
LkqgCvtCvYDzBFUcPF/5r4cFuDNxjAb1qtWv+h0JnHunfVrtDMjVR+C36kzcnn3AX6rOZVPYRy80
BPybpV9X4NibFQnZ2a4DWNt/xnT4oB46x4GK2AF5opHbzX2UdyvOzM3RMcNNEKaDt0bPqz/XcLgD
gExHVlUkmO6dsRKs+Q4+qdy4j4zaOZZ1t7yx7oZYmOahOvmTtBOkX9Nr6KMhi416mE5gRNaeRq7F
T0KEsiTE2dFC7IqJRpQILkUeVrukGl0fKKlDbsLmrf2uNqcWpWOYvarWBe7hBUEkGLqab663KHZv
K7N3kyuyk50v7q0t0Ed2tOXwSITQXcWkHTI0qMb6S92OvG/pubfBGGR4tgZ8bXHVqsZE4aA7ca9C
7XqpbVE1DF3ezMb/h2D+pW/5z3+rlj9891edufyvP/SfFPZIvv+t3rlqVv7T/0j/KVV/VN/wEN8S
+9L/VIdff/L/9h/+W/AOhIzg/W+vOo6Yp++87Lv/XQ5jX7Nj/xuhvCBP7f/4+X/JZ9x/YKqwELgh
ALuK3v9DJm9Y4T+o7blGrnhU01r82P/Sz7jOP0hIcNHeQGOTMX7tRvq3fsZGjkPFvH91mZGYhOzq
/0k/w7+Iduo/3DBY1vj2YwB0AxTlSHL+q0hNEJjP6jX/KM8K58cicFFpSNTZAMnctuCf7cZC56/r
llqGs91kpbcdwsV2vzPEtPlHRumMc/DH1lFJH25r/Z4HqEN30u7aAop7qxNrdhz1W5GqATMzIIBA
G772PoFnwahR4HrK31slKuZnYWRRjIbc6R+MILccMB9Y1VTxxMrDNmd0f+ttMMF3/IEdgHI7brWo
MQIvrfyWFa/d0NKUlhgeDLuIwCpsptudOVTjHIPbg8xtVYY4e2BSey38lZUnb0u0nxOJvz9OJwsc
ir5dDXelVQ4foV371oVBPuLgQQicQOCjGw+mhizTOasExl9FF19aysBuduh3TDvll9xkY+7aaQOe
8bSYos1iR4v1wwDlyHdazsp43oifrPeVx0Z2XvUC8NHUVflSWr5ISawol0PRYY+LWa15H0escBjV
Jj3oT/5t+CIl9Ly8FNzrBrkIGP/33Nwmw2zRm09VO1geGmJsz3sHYLfezVsEPjXIbPiYkGaqxJhl
R8ktF/7X0BZZ8FwA+YMgeZ7YjuFVlsIyo5cPryubZl9gts4TgZx6e1COheghBDkkPmCwGDa3Eg4V
c4FVnL1lpiVFdUFwl5sOLtsAyVW5YwfhbzEhrP7o1VDgpl4ym+Tl0OvhW4vpLKZty1N3pl9vDx4G
3k+kix7upsIRIs4WCd9FhujQpo43I01tfB/QxTHb7RzYQ4n222xC0CoI3t0ML9jsHMIy34suyAIu
JlG7qUdykiQIU+olnquuHT4WhEI/4L8YzXr2MOurByGk4phQ1UTNQEQlXJT72xowEp9DTOe0+cmp
DZPpms/JFcwotMMR7RQpufJ58Sq8evljI5y24551lm9Ss5nbrmQxIGc+y5R9v40WvyzXFr/MLXsJ
ATuuXS7Tgag8xOdkRfFchPPmZ5deD4h9mF5Ca99FkX7oooHof0I9Z+O5cQlsPoWGxZdtIkWFupy2
5ZeqlXj2HYuYftC2Wa9u8q+v4gS+UYLgVDO/Qnid1J+6zzz3WBjrBtfUF47GHTw5fdF+uTW99Es8
EVxucHnWZc9uL7wiit40A7l2d6Wv+YNRIIiPUNaTfY+tgbbDfz2umw3g8UtZig+dyiaOhn89dONC
lt0es6M5Q0ki3Lsp6sXh20Hx75RUMvwduDk+Rpd1nYd+zr1fNu0kjDPuwh6ZrwEtal4lH3lP8LuU
xep+GFNW33hNMN371mIM1xxI9482FneKu6z/qurGPALIVBfciOOVV/BOSvZ8ldFVNDvyuOZj3nY/
LEPwyJ3t53sfcuYuaK5BXS425mKP1lSt4CsTNqLN9BYm3cx81zNKPg83Aqx9tX5oEQZ3fWB2r9F8
nTjYwvrPpTGjS8Pw7BDt2WEkVbWyE9Vl7Y44yebNxHpxGrylv/VYuGFoc1E9OMskFIlwoQNtB+sa
6zUoXhvtPYcU+Vp8UiURr645T9MjeKBSOxRP8CHsGZXN+yODlT9ClVbiewZvdE+P4k5mdgnuTIkn
OnhvGHbCCtanusdLtLPX2XsAtu5vrFDwGVCS/qJ0NCQyk955DXSVkMCuEK1MCzo0byyfVlHUmvcw
XO+3Tg03+QINSMfEynE8vdbBVN2t9vpjVsv4Hlo9rQsbInrEd5yzxmlu++xd19Wz2sb8BJU53vC3
b3ZzqNSHJqGBEavMTnUElS0a5mxR8+jOk3DkLsDjet5cvtDlXExLjGnHSnoR4WcmbIhvLnXdA9Rv
zTZvek3xgygZZLbpW5TDWeSDnAo5HMwIcjMWQVvcLxGdmukyDOPeIwQ44rzwtyEpuBPspBra6ga6
D0tqWEj1l7pq7LNbAPu4i4Y5+91vkXO02s7+VO3YA0sbwfCnLA2aGrPMxMGwDP7BLPG6xA0xYfWO
xM8phKevbAh937/bmqY+QR6HB04SddMuNUSJdPMzpPJwbLpg+5yxzye0Sah2PxTCd661SP0frka4
JcZOqpN6lokWanmXbwVgxRR2rn0uEfwHx6aFdosxghR1rKd6/jLwVHwjRPjJoM1u86bPdxOjyOvq
RtlHaNbBpxFqlmlXij8TOlJ60dYSzwZYCmtOMFs7YFmPP6qO0HxWooouZjMPT64LNYzrTrOHR4v4
Xs1J/oSVHB444YcBKxo4gOf4Ez6wKXhWENcs7LSmxqhiA/RJ7iZ2cMNkwmZ2+CjsNfjdjuvwWBl+
+cSB2aZkG2/vtbV4lyksLE4bkd2GTb39leZmvSvUM3tbyukRqAP6ep0QepoM2IDp+fyBSAvPmgii
URJxU2wvW0tqcSJIPR/TSY5iPtZYHqOPnoksh0NC9wsLbHU1LMwYjrFZzett0Wf+BwgDX3Z7w7qx
OV63pIZrEX8b5ar5CacFUKxahHwLRyztMcdB2OCj2zbukwxFTVFO9r4r2lnBnbpcxtXCQxTTs+oE
+6WstN5zG9TvtT/N/n6qt/nieh08pkAde0CGGhKzFsxeRwgIYMwj3j15pBDA+24rMi22gsM9xn2u
/YQY3WYDCgksLCf2WrYpGePKVVi/SC17ncGoSUrBfwEoiN2JYy6vvPCXPfCisd15lYcVjRCUY2a7
ebMzJL20KUMQSUEuX67dNQkF/UPWGd92QMT0fgnzMtvlDd6VxDPsYTeDs+0XneUbuOdcRlx3grPb
MvD+xaayW9L4CCa4EV5PpGKdjVLt5GD7xhOKXdwg/RwFeRpyb8q49a3G+uxL1/okqGrVD4r2d2g2
1xUHr2QU4g4wAUNY5YcCLz4FuQ8+k1J5Y2WafUdkqz2dc4+sSj4J2JqbiOT2X+Xqikdu5JD1t1zQ
c2dMHfiEmpKbCzGT+FJ0AjYHs8cGf8Agpfp9oB2uj4aQgaPDSoxCZ55MrH9RgMp5C3F9LIvnUxvo
ALaBBlS+9dgMbgPEHM0ICJegJQawsMRBOXV0aYWKwtRmwJM7hHrmcSUMJ+IwKf3LmgnPTMpaV0eH
5MgnW2nuVVe43g/D0Z3fwm/wHtpDgCBL6iwO/K2br/JyMps48I12b2TU2C1171xaGQr3YCriyxMi
z2v30rea59+AcatjVDCIpQrmjI9AgBnH7rYMdzV3KPS67h9dgIlqZypaumOHMNo51rODJjMzGMXi
znBXUiUIruUaZu8hIxtmPN4YA36PXT49A5dwLW+SYJnRUv43vIDck4K2JpnHtJXqyjfu6qYVn5GV
R+ytRcO/nw3KZy93BRhDOc1VTS1bp2QssWYDLm+lv8aFpLrk2HW9mhExlg7+unYhCrClPmQ42Ahf
gLs3z7ghvR96e1OeYZ1ZfCY/EY4q36K5kqTr4LX6tVAktSs9dyV2i8Swt8Gh2okXzdmTTH4kTtVc
OGcbCbVIIsS3Khn9jpdZOL39Foqqu8HUxvu/OpNH4TZQyo0PQzOmuancV2eq+w8XB8uhJtL90y2d
q/gL1+SXPVnDYzj09crfuMjckzJ8Bzecg/aAKO8OlZBS5icqx4YIu38uAUVjaftmreu3KnfQho4E
jm0UYSx9SO76QiiSi2HXYFXJFi9erOwHFLa8mKWJZsoKwhPgyHQDGntVxBkNXGBbOBtAUWTQKcn0
B5q72c72Xljj9qasVbmp5SsA9nkMZFpErXNpPLgU28l6VA9ahw8I1EPkSvh1ElQRMvWsEdC1d2d5
HO18fGb8nsF2DVQO61IeRXZdCAu8qRiWeS4IqOtPsjDGFMVtcYIx/fL8iYbvrdQnvnSLlTQh7XEk
EbV8yJOB6K7M6r0RigKcyKu+RxyHP2r2jKcWtuoTjW30nK8ZZd7crzsbaaaReLB1xHSMXfCAH3j5
zlAYF7FgZfk10QlDXV2xFQ5tbEszHIj+CD6sEQgLiJdIdeO6f4WL5fO/+3DAoGDDp5EbMe3DOgDm
jBoEk42eKSt1OiRks+126OVLmDNREQTLThk2QUByh5PDtPqmfjCZPODVxvcyCPJXy7D9iz26HBYg
1kf8eEemt/UeNa39yxOLgBIflgK1K2BWynAyHogk6x5sw0FcxtOONBYHiTppzGH7a/36q26sAOUh
A/xgOvu+9eZ7SYo/cLB0/gd759VbN5Z26b/yYe5pMO7NfXt4go5yctINIdkyc96Mv34eytX9WSq3
NTXAADPAXHWhq+yTyM03rPUsdb7k8ns1sbvfZGDsuEXVUpz5ZZKeYJXmHgmjPkMkltj+aVJN9pGn
D0LoKPoO+m44mQlx2fkcquVWVWSym6lsnS0E5gSdmpey3NC5jm85JfOLggnYjkWd4oiouTp51iuU
jo6j1H6cU/GlShT5BV2Ubp3aorTFZxQUNH5Bkw4tdoik3MXOOFyMS/7saf7UMENzbIWTn7nskE4G
5JyrodDdNZZRPPspNuGEDdWVyjuxUOFVrbdPW5x5Bzzj+tKtOjTeYZihYbWM09aIUKhhIaay7GUM
tGWITLzMumHGl6vF2WO4ob4OuzwOUr9KT00dDjc2G40lQm5JeaFPMkb553kvTTgWvntlF13+idze
oUG/0iY8m3nQfx7TaT7EXogkwUIrHQDATsY9ImuuJa7PY0gapIO9fVRPbplUt2Vnan58h41U3ca5
PrNGLBqbMWlMta5+hh+rG+FSWlQ1nJOKqOuWtfphNMT8JEc3v+rquu5PPeEN1500uIlie1mJuEva
fjenGDmmifGbYlY7n1tNT+i2mFoOeCKmpzArfWuTUnVw90LOMrDO0qBwGS/U5CjySOaakv7O9QtC
aynUscqYXhgwGq1Gnoimt6udMnZ3Xe8OewTBX92msZCiV+hkSiTsHu5ksZ8M48FEdcbOWpaBlaZI
nkKDkT39B650BE7UKDxbmbEPDMWt8NiQgb1aLMv5pAU7+pHBLmQlzgUPXaLmPU8EjX2u/ZJ4BT2p
iXGUyq6jqWoe2NSJnO68q+5n4hnaLtJX+SRkexxbgxtHZjC67nFFF95Gqt7UrOTT8TpxBwM/pzf4
cBwH9ak0oXr6whwPMyHBC2NnBNp0K+a8baY0v6UeXPbsojA9SctrnzKvbB8ByrdMzJrh2zQSVYyV
Gr1OYuSHgbTKA5Wn4W98NbqnEwEOO6QpxiUPwOapt4zsOvaiBhrjUNGCLaN9YdP6AzOf2/A45vl4
rGiSboph2EuZ+8tWRiB2lkTXc8CjVx2tuDhjE43VpA3jE8stOCj6JT6RFTMUNA66D/Aa+c/taM4d
21eaNiR0c08NIAyUZJMplhu5DP0XBuiAaRFo6+u5zeZ9FesHHsfFXeqX0w4jfH6NFePY82kPvdFz
o/si65/dUYzeKQuQxTyNpN+Nu6aYjAdEfM0Xv9CXdWoXu4rhZzA5MvnCCsC8XRVOAZpjmwGamXwl
Arc+IdWEeaE07qrQnYDVt8V8Qs2sZsYYBtU2fTKU51EU50O/ZEfayfLgtKF4MIpVQgLm9iLlV9LV
QHI5MoJhQtfklUdmPXrLLno+9gjDbzsyao/UPB63gnNryZ4VxIJALeYxtWdV6V6Erp7Pq0QaZOUu
umw2qnMki3zSPSkBvD65NFtlfWVdxeq0wwHPnsSozlQ1TMzm6vJBxqCZmnz+YYGnY2uQJ59sNIQU
VmGy1cpLTycVtxfoesSlLfOPi0H1jwbsuwQLfO913WoCKRBb5mrECTx1n7RbxglMklJ/6hB4njal
r7/6kMwTWoOssq9R4jIDKj0/YggrezMHSI54fks/JBh3jYiNl029uvf3jPrK5jpZCoapMufJw5Kp
6e5lIagA2ZVAZpzXSVDoJmZziJ2BwWXjRFSpSiM73CRgiz/OZGxvGxL6kCfGA9rQ0uQ/oLEX17M7
Fvc8cdthL8qEWqoaq8jbEMfMeACz4FBsrbpt6jOt0XBsq5iiCltiNiY7b7Km+pzKRBGCpVuOmcmV
NF38pj7DJ/w1wzvQl99NzPEgexSURM0Cu3rtRm4qNxyxYz/7Qs6nftGb3smMyx/FShURpoM9qdra
YTtfysyov/yyWbj+OZf/lWvzmrG3Tuth9OLFhS9HCqP/FvDti6HDXblgQevKCzSCPaJxK90uDF23
idX0KFvy/tbA4F4Eaf8uK/oN05jXF5KZwdp6YETC+fvG0j6ixI6IaiakOx+KdcZljMsJuerCQcdY
iAMNOBNLNc4WYjbgyj1y9GHpGRXMa4/dhzlFPc7Pnm9oLYmxATL67FFitbvEY/sQVBxiYB1MWdRb
hWzyvfyAv38EuN1Yk1d2Ds9eSIGvf75YerHBBpWptYm0f1eYpWQGqpJk/hYWrjfc175L7EOMA4Rt
g2GaT2maut2+lQxod2PbM2KibWlQZXm4Ao5hb8z5WV/BOjt4sV0YaP67ZrrG1IPnzZpTx3gHmWW9
9jzzK1A6uWAyoYV5/M9bEiyAfot5PKgd2wozcYjbmFG+UZa2CciMAeNOI53PqfYyfqO49Plyoxwk
ziY1pvGT22VFcUBiMQE1e/kVoD6I/PrPV+rv3qQPLN2jcOM24X2+/p7xAvSeDBs043WbDgdEXaLC
gBzxvqg9bjSC2GeVadZNabbwJb9cFapSXCd2E9liF6dRwsRKtuzGkVItf9n9YXL9NzPq13vJeY2C
8EgEIPoLihL8Js8kRPMNvqBGu56rGDiz7eZcA+i3cv8hj5p62Bkzd/hjgfgr345GDOglstHogVK2
4/SSrIQqPkOVFHkneV6HLLTsOMn37MIQUY4eFku0xsQK1em6FmIkgPcEkYH9yfNC0W5Ui32QcVia
ufuGAnrakiBRryOdxj8YPkZb/sLC+EHrlN6C+mfomjQsT4Jp8Y3HOh79cY0tF/dqcjw8NBpL03vX
2Hob/LoX9KF7vWRB8C0hE/XXa/AXDCyLi7gOmwwlXY8j7/bnodoRETwdrJoZ5CXPBa/bi4R9zFZW
7QzACFJOfqnKeJryTTPjpNh0U0Z5mDcl91I3OdxGYTNZ81mRNM6I2WLUwn+HImu/hpmsP6u7xg25
RHatyW7emxt8YbdSSPZSm4F3El8akKvioNfJEgYJZR8mE69ynQv8ZfSEwKHs+WxRIspOPbPkn136
zisWGF1yUCUr2qC0PKInORmz9MwUs+/uCwIfDLynrt1tm6xn+0RIJ3/UntCxUOSVpkLk1OJze6wh
/ywE1cr0CzsKc77/8132+nkAfEMQH+8Ld72MTY6lN79SPFrzjMUIaZM/lmsTEAVZMuXHwizqU5Fg
igBDIyiHXG3vZkMV7yWuv+Ev8A74kuEEe9haCSogBOb1dbLE+HvLtGMkji682ovIcqmDF5+xyM+t
FF+zdI8qdOMva6rrhHO3XU9WK7K/ebFXk3QGIszd2syXw8DOGbfuC2fsH8qU5zgNdBgejWEMmx3w
Gvfg9XBUtw39OhRnVEdoyOAV42Z2mbUe/vztvoBA//smgKFqvoCnLWtlMCPjAGX3602AvDsyQ6G/
01w1FwyLyjyw+5x3z5BDXdAIAyVLQOKehjKLH2uzZCIKmywLd6bvh85uVKW2NljB1dXMcHc7zGl6
Z0+TnlmLWd6d6uf0TPRApS/N0CtTTM522W5Nc7QuksmXAVNtJv/+7KTZti7LvmYc6XU7dEHtrRvS
z70Dk3mDsX35xEgVhA1DjUMb2cLrT5wblczxbX3XzroaRNjOPS6rbh3/oUpAIMz0bNhzjVUX+YBA
6OBVjI5pK+jMAIXF0081yX88pN/oE9Y3RASfZzk2CgXCFOR6t/9yDqEvTaiD5vWs4HF+rPrauEtT
XC5IVC0yuydHzB8HSN8sozXm5t3ozX54rlSZJAzMdNcDz2+YLlmRh7AJ/bbepYUpLqWTgSnG+V/8
aBOPbatXN3AfsFXkd+boT7SI646Wg6b+atedd+/1rBw2M/JZGvb1/zUGlHh72xwMiWR1SIZtZPjw
hLrQ4BKpNKgac+joQL2uypyNVxfUu3MBly0Y2cRHQbg4SXIo0HRyRQ8lA8ecviLmrxzdOSg4RfQX
he8txMqyLlGxFjvEFsi+wQDpWnsf5QK9MFGUIW5TmnI2tWE17Zw0b1aWUqHcI+yfVS2AuPZ8Rj/+
sVN4awKvon3bZGkLtGoo1EVu1gJWum3laudo+GwUeLlg4ce3a2xmq2dj9nJv/SPYzv+CTOg/ojf/
L9QJuRwPf5AJtcl/nT+W2Sui5vpHfiqFfOsDFbVjoQkSIFFhXPwLtCPVB2oUDnnSbVZuDmVMWbUr
TEd98EmkIQ5AAWzlmbPWsn/phLwPyuY+JmKKcDfL8wi3+pdA6q824084zdeVknRBdfKuPPo+GIAw
eNZ//8tNWJeI1dEsTzurHbw15as508Jqqk2XFuP+l2/lNy3O68f3X69F76RWlDdZB29ueJ5eWZlI
pgeShM8t4/HyYqnr4iQcahTWqf3PMpN+vh5Vgr+KoOjo3oaXyQkrYCnraYcoAJjF6BYI5bJi6yKz
eOd0fd05/vVS1CY2S04emy+Vyy9fIyeZ0ZHsO+5YtKpry+japz6c+3s5og6j+w/Di5aRIhPmFO/5
Oyfp716cBTynKEsqx37LCeN5qbq5MaYd46fyxJGdv5BmYJZXKXCHC1hN3bVpp/4xzcP0259/0tf9
ys/PrahOPD4GvLD1ov/18qFwdgw4cNMOBUBxYVMSnTg1y74/v8rbZ9d6lZIMR6qfJ7h2yMl4/TIy
n4mApMLYsRXJTit64nN/rNID8G77rgatscu0T9CXyOfsWnQ9C4tCz9dLOrA0+vN7+c0nttbIOFe5
tGi+9eYxGlJv0dAg3Ka8z7ZAj8gNjqvqnVL35a/5pT55+cQOChDT4pML4rhef+LIrshM9vlNbX9c
FtyX4JmXJgculAJPfMAMBIhoGbsSE94iWrERjh/dWxCvrXe+/LWofvtOXN4Hpw7P678R/dhAqCFB
srpjZyRO/AGqEA0gJTEGkB/JCF6glLa6/effsstIxPb5yclZe1N7+n4z4szM5x3M1mkXqejZmlX0
ThH4u5+SH5AIItqhv7+I0rVkfe8N69ICV6Fg0MN59L9xwdhUmJz+lPQcRG9+SYCxtHXZesE4Kj7r
oYoGOhT5OwE2v/ksUFrXIMiX8EQYy69vRAijYrCaCbRUBvnCB8REo6neOcF/cy04Npw+EtJWDpN6
cx9SUwyea4Uo85G377AUDlh++qT6OBMys/UmbRwYM+l3rsD1b31zBTq2lJ7lrpJb6O6vP5uThXpI
2o5vcJyLvZuXFWEpnDkmOul3zvE3yPaXA40rwQUgLRx+q7eZYjnmlrLoFpSpQEAkoJfEefT9iqgY
dAqmg2HObcrDBEwpORj5QNtQyTl9pvLrrmJYoM22zKDSHAHWZfE71+tvvoc1sFrRDAouqLc3BVI0
J2HbrXetp61TXH/l3qp6dTpCtn/nh/7N+cMPuXbbyjUhdr9NVtTo+LpqQrvK9iOApHrg+XKf4CKw
zOgcW3K88VK5K+r4DFZG80/PWMFL0/LRHkiGIP6bu3/oQVFYvoEcRXoR4hbkQZWP6ejPZ8zfyhEB
GJ8HCq/huB5ThdeX1YBDTeqk1rvFQCtU1c28aYlbBSgTjQfH/0s9/x/7nRdt+evrGCYpqwTCHwir
pHBbW/5fioQozDpHgyrG4wYOJMgnMq8CJLvs3ehwM9Ad7tAQsFjk+eOcTXmytXKZJCcmauoUkpUZ
Iw/ruBr3tjBnVGRmTybE1Ij+PC8suz5Reqi+dXpBxxX1TZlg0UATgadjqUZM77aX7WGjYsML2WCj
xEvYxYJ4Cq2EAVcsm4OLPW7cavqlKWDI79zETstQVPqF+UmmSHo3uR/GX/AcWHZgJzyMt/C94miv
c5/yDVtFb+1QGXX2x5YppMKm5vkpxKAqcbZAtNL4es2TYixTAhy7biZBK40omG9gdNP4m4VjPkc9
sExsFvq5OoFJ7YAsmVSPusBKiSoIpyiwrQkC1YjOqLgjBzfpgrTsbeehI2iV9E1DQohr/IFzokZ1
gaAysvSaWytAVPTemF+xqs1YhQMdvS5NZBqB38M5yEOUoYFJcrqJloxXq+ImjBGwyPQxhCjGzxQm
83MHTWgNgc2759AybUIOOXlNNlZuHB9D1STnaa8WFJ9jjzjScOwFwz3wFEUgReZCseuXxoVHtkTV
WeM5XXXukZ6NPkv4s2LihJ7QyS+rqHXNLWKH1kGuMdirVymtuWp6nh5b6dWWg+yj6rMjK8vOPDIp
KR+Eo5cSQ2kWoa4sW/UUVZ0VH60a+8yuwha9b53Q1Kcuo8FLG1PcZwaMA3wJ5rnp6i9M/Vts8kN6
KrVt3PgGInkkYABAkbmX/rD1OyoRFBoUHkFmaXxuk9/1mO7aJulRtEeKuZjq80M7aQahRg7geDMI
nRinQ9a4krc/9xrLoxVeuOUwh/jSqPuCZsnZY/Elo88YUzfdK1eHMGUGA1m9zdnDumGGt5NFkdOe
Ij7zcMHxbd7P+TJVp8jcNP6nBSDFWSXd/opxf+xCooKxANHeqD/jZp9x+edRTER9NNlXyRAm5yRi
dN3WwBj4g0Jg/syJh/ebdUX3NZpLxvBNHYLpQk3hCDA2hMsf2sLHPe7EVfJN+xLNR1bO+hHZj2cF
y1phI1sq2h85x4DaYm3P7xIx8XdMdYMsFKzPkp5IRJN7rzMbcTc5BsDCBu83uVgVP+2udTXkO6KG
lsLduHZloa5H17dXXg1nrUYEDBFNm0jUAxxBhrc1B7coAhsfHTkzLmL5I3yqkQuZkwFUgJ03xiX5
enX/TUZNXHzsJgUDQ4m+/lgLFN9f4qjsbqYBsvNGcxTico7xtm6KOlzCveFxpXMHxrEKwhlxapAR
wXN0+t5bRY9xqM/Jzgk/O+DaSXiJ0tzfN6Y73b0c1v9oqPAfJwacwd/+Hw7r4Dnwh+FC//3xjQeJ
//7nZMHxP9DdMgdnIi7WMvnfkwWbmYPlqXV2S0MqJDDef40WQPjaNgWvaYOisgnT4F/9NVpQH+B9
sXqCB2yjDyOu4x+NFl52hr8UbqCFCUBjo4lClobkb00MImdEJ1p86dqlF/ewCBrpB1GTpmZ77pdF
JJ8jE70HFzhBYnX74OrRsCGchEREnFDssKxrlyrcI6NSGYO0ovARu+auiiHGsorJkyCsHUfbl87U
zKW9DxOfygS3OE6joPCE3Z1kBdTXoFoj/rYQAESXXvSVC4G/CyfHvkwhjfFX90ZSwpWZK+b5WPvA
LMQHlh6+eCL3Mp2xbVRzCeRgZGyTyROZtUjGmi6X/iaHUCx2RtQAjiqnhS1Bgj7TrA64G9DHmKkN
EnbfezMr74AVBmFDDPNSeZqxquzzHSZfUh7aqGEvsSVMVHqnBkAj73vKAt+8wLji9ft5nvE+oV5F
L7SXdodsxVr8FoFtP6WcmWVrYUxJS7qXxe3ZMrG3sfS25gpBXu7X+oLn4NKgtcNe/FyZ43hXsKSq
fzAHLqotObZAfTemg8PrCdpg3FwKTA4t22AAhJBNkYAAaJ1yYs02bE0cWCuNj1ZNEsgGg6RL/ewH
5ENm3JvEjlR/huq9z3YGrXFEhkPOqp6I+QoUq54ACLTGcIzDEojlFJkT6Qt53lz3KJMFcF23v+Mn
8/qPnUy0c9YYboZwkie8czGhMUtYzCzoMGw4xWdpH3UiaPrS0PuVjMLbs/NlkAQboYA/5GxOv3ta
Qh6GeNTmTEhMG29pHyOh0sjLytPC7CIAmxb/YRQ6pQyasEKXRlGfVGuMSLTKqkbzs4/6GNEscQiY
wj2r1s4e1YS8qeIwBmcyKthMFDXZNAQmCnb+7DiBuVB64QNboKNq1ubloj5beeFK5NZa1shonAH7
6GLY3rQtIyvuK2qzBkhsgWcY2UjlIr/fxLXd+1cCq4QHasaHvbPNiir5PoZOPB4k+wfHPA6WNzmP
K7vL+WLWVVTJzdAYNe2mWuD8HwFXLE4KQXOEEDDptrI3xJdD1Z2i2rG3fZQ4V6WaGrSmi0/RZKUR
bwqQWk2Pg0hdQfNiyQ8eR9UzgTKGR+3J8+y6t7zuu9u3eK0gO8x6E6mV7zCjImZCPwuAZzSK0TV3
7fSJK5evcTQ7BEPJnHoedKxRXxGay18NNY9/mQ5hq3bVMHdqr3qn/qochuqow+wQxdsAxClKW/1A
1I15ByDGfVjMUX6qm5aV+DA55XkOqNs68WUejed9HPdy09V2AmiGgeq4jXtMTtwlKRcbj2fy1ryW
4LONQhsHSRaKcEL1Y0Ld8kdRHdHCV8AUzGm49QvVfsm9GuZyDRHJokiceddliImKOCIxfMW8RJIo
y8B8PKlNd67O28VY9nL02D9PyC+rfNORJDNdadP2dWDXUYw3yB6LBnQKpVR5qkUi+j3H1exs08r2
9F1Fs5pfILJeoeQjnCQVRHWJ/wevJKUS4rmqSEfUXLhBl886UwahylppAlWMZkQezg1IRb2yM93G
vYgcblNr09ktzSp2jCZBw1d70cFWHWxKrtLMxMQFr9tqjxNfR7EdB3Cdu6SwGgGaw3D1Mau8pruY
+9g3zrhvY0kTWpXIr3HcTG1gwFuErGCbLT5vTSUO1AnvcxV9s5FcDw8QtNtqg+uOtVcHytr4THGZ
2nO8zZFGDmJjG9MMASR2UW4+KRu7eHYsU6zeEIaoAM30RKEpjD4uZuddYYZsgbJE0v04moPMz6MO
IMfBFkPbHjAZIWorVt8DB5kajNKZC9JZljk270TEs8J3z+w+CbFQ9Zn+nHYZmN2ht+v+tkyEVR+h
RIYU59ww8R1KT6floZSXBfupBPCUU6meLCSUdWqfR46NTEyjbL2NyFeTga9CnFwW+TYBKIYeXUdh
sGdXcx2G2wZ3wWU4NLa/hX9qP/omC1SAfv0EHgdl+mVHbjYtl4B5wU21XpJm4lV2QMgJrFis6GV+
sYorAb+7QmiIcU5WBNijssvBsRYeqJ2nqcvJSrWvaGDCmTY+L8ZDN8fhdVgloO1SVY3zkacCfEVT
6Oa5E6L+IsplmfdKpfJiaOb6ArVWs14apnlaRAXKBDJqFGipLARkFo/dYh4TgRsVB5uX2lsQnFG9
l0xHoz1BMyKPgrQe5ni/zHp4NKqi/h6pyc8uwKQ2Yp9CQoZpCh68C9ZluEXLMI5cMlEXwrIMXfN0
nKu03SYVD4BqkxW4XTcdCwQ4G00FMVcTLZVsIqhtydbHX3yWOA1QBhJpxwdG52LaTK2KVx1HTbgE
j3DNqTrkEWoggFUIvOwwO4UIgNZwXpamYEkm8AytPul9lNbew1THkYGRJpN1s/Ml2ejBVBntcmJ2
EIJvRYNoI8CAAz2oT0R1ygVFz9KoSYAPbkdx5wMYAxw9mfF3cIuNH8AOhzqTh6W/rVuk8XuH2WN7
iYOwPY2c8DZvFpzUCKUQXuA7nDe+MZePRd/V96PRCX83EXeCxIWsjtKBxBxxjSGntGaGcbERb+su
Idsm7Gz7imk2cBmETVZ6lcdMA45wLDj5KUDiG04SB3ZSnyUnruslzx6/Ml9okcLfGoDI9B9LX6n+
YIi0IgPBULF96g/uYB5KVC3NSanlwhmkCo5F6TaetdOiaGrjZkLRrL8nAK1skta1tNNgNNVyQSC7
/RQ3U3TXOG4FNjm2zG/hFIdFkOTEmQZV1RT9bua7vgWbV2eYhFscm7Yft/ditMzvrdsz1ye2WvK7
ms4CzZLLfS+9osDP2OW23oCKkI/Z5PjEP0BNjjfKd5wzE98Gv3A3Y+IwqGIAp2EdOHoFX8RGlG5S
QCxxh4sY2k3M71abH1t6VbzylaKoiICU1ltjqa1kQ0D6vOY7QbsOItbTqPKspXnCYSI15KJYPyoL
WpxonfizwSjiFmLPbO8kIYdgk+tqICHBQ0bOpUiZ5apIlLtEk5O0LXnCHrvULH4Mnhefd1KHP7pp
ML/0lH/1YR4c7yByE5dPmyxjs3bdgOG0MZjPYz/gp5m8JvxkJmP3I/YUdswGGE7Gk60uGOIPWWx/
nXK7GO4rITA1BBHtL6rspLXMrZHTL7w3VH0zaKMNgJtjrQoSFmM2OXOv515qaIj34kNt4gY5M79E
nee7yjK7m0RmuuDCHNr3dn9/e01UdHQerMPY07Aycl6/JnmHiLiJw9pIEG9nrlP7hyVjiTGHE4z4
HADXL03Zb3ab6+zuVavD60l3VTOsLyjevh4ep5SHgiU21RzdCJ63Ad9xv7PSRe0iQzNUY2a8BXrG
Fp4a8Z0w9TfT/1VCwVaVoSJXMXX026XUkqHJimHjbaYKc6oSeA4mu/z+54/4ZvzMi4CBYw3nssgg
jMgHXfHr+DIFExZPHOYbY3DxVs2wjTiDwSJE2VCxG/93j/ubr/P3r8XSBCQGery32pDQSruoxfa3
6Sm64NUYxedmVOY5qcrYw/78Wi/S2te/HcGLvJC/5uB4zLtffzDDanCcTLWgp+H0EbMsqVuxl520
TUOWoYavWFN1b5H8N6eycPwnw5eoGB3oPayuORdG3/08AYZ8rPNyPl2Mup3feZN//4V5j1IKsWob
JXfU6/c4MPeqspEvP638atcPCYgwIw1/jv3//5Tlf1jr5frvK/BvOUl3PVxIoDW/wl5e/sjPQQvP
AvJNCT7CELHuQV9Ek+PzGopqeP4HE5aLx6CFJeJPecdfKg7xgX2BizcdTTmLxl9VHMxn1nuJUDaH
BYTtWf9k0kIs16vjh6WQoIjh5JGIclEuvl3/IWFtCfAR/mYh49vf1LAwsazZ4A02qH38eO9DrLsS
oFiroOin8XMhyunMi9C7b7osTcMTN7WiTzFI23jTJV2JXcwFgEDCi1XsCT9Z/xE0S8l0XydwJGMm
EPGYG2QYNxY+HxDxD6mxkD9Q5BJsjC+7ZNig1zenLQ7F4myGNPWIcY0nrwegsicgjrS7TWa3Fdjl
MCSd1JmzaghUCglqUyZ9faVmn6p0xmfk7tJqag9lj4t1U73sLVLsGA3WDjkwGjcKyWzZb90nfwAA
tR0rzPL7ngdcfYw62RubgaasCXRZLhle1wTNsY68udj51Auk9FUp7goUMgslLAEk30afJITSGMdl
b7aaVCkrntSNG03hD4qP6GMI4/pj61R8HOVHmKr6KL61J3tC7aHxwfWOXRA+7RtDvEO6hRaDrL/V
pAOiduPrIkZvOCWhf+T8mB5blaafCY4QD5jgIEQMaYzDm8C+utlWVppg3VD2AE4KC2dgzUZ7wYLB
5pyNwtvRZoxfMUnKNjFIjPsCqgy4SUCf96XZhbDvbMe/XGFRBpg9X31JcN7e5HC82q0ievBQ16aV
nNBOR2BzU5gsPZPkU9i1VEM29HhrG2aMmXao6kVz4foGPV3itPbaukWusZlcp72jx6GFbah0HsPU
t7tzO8WohVsc1ibno3J/pOmqFWhYIzhb5hpoNlLpLpopmtGAuOqM2sXH27pQYnBv3ThWCMKdH5Pk
bHZ4FWOBkRYEX+catuTUybMZVcmXPI2i9MB0DETlInjSojONgQMIndMZk7rJM6TrBkD8i4PHcmPm
pQDPIj10rSFO5XCL+a5lcqEXT57FLQkZzKQIz3osLYaCpxClph+Q5ogbY68UIbT3l7K4iYhYMfaD
yNXN3LRIXylErG2PcvrLlOs8OkXDb0ISC9vwTkPxD7st9OfJ/sga02ue6HlFekZyzHBHmOXgfy5B
SU0AMIRg8OIZ9XTStEZ41xcZxpOenhUDH1L2Cr8NtMJbQzB6wlZr0HLTtVEGnsSeHV0OYQM3Q8I4
0BuX6WR8KK3UgSZnj+OFBeC83wIJhRaBH45QCrtnS00SULQQrGMaBBfV3prtkprdYCwQOie5pkMh
kg+SLk3LvW7SpTkgPLT6UxAuTnVi0uNpGrKSzimxvCgKhiwazrsqN+qgHj2yFgwr6svd1NmZyU/U
Od1mYOF3MwPNuUuVmcWwKQupcebl3X1XT56k+9DqezlSZm2JzjUecwzfVyoxU72pCn4LvszUeXRJ
BX0Y6xgobIQz71LaA/OxCXr4fb2opAjMhskIoFC5GDiA08HYxlNV8892U39taRkIgvA78RVlZYxN
2vPmRxgV4RfcxNFzA4kear7o4bHjJ3ADW9Rzsqt0NZoHyNKg5jolYwA1ddue+eD8vzOOL/n20mW8
smy401xJohCXDdxVprPlgutNGov/5JW5Y7Fglf4MDyQHYh75Tn/TKJEtB5VahRk4UDHLoEhiTTai
pj8MjKqu7+uJkKAdYtGzTI/WAhAJeCkFP6KwQ7ew/dzpJCKbeY5ldwRKTvBMU9XFpWdDEHnKm4Je
Y45i292pCL4cbZJkud64GQOcrG9Jl4sruHEcbkHCEYjLZWnbh5G4GL3x3bYxgtlEb7abvfEiE4IN
FYWaeQKfjmllyW4Yg+8U1g+Z3w0PfVUS5ySWluiCnHb8KRwUSBsz9YA0APCNV9NsMcD5wgpfk0YD
i/7AmBY8bQv8/TPRJtXzwCjiezkbJvRsZz1z0lbM2zm3YfmZU0dPTqBbmG0oiTpSB0DalBtyGKIS
xW1n/fBGr8cjUHAlbkN+rhvNtvkhYRSCsso5zYn+ClSTtQCzUpBa4zxBY+yGebh3dcIEoe+Ee2fz
Fw4nkP6gjGmz6p+SHtY3CTGGekpG6mLIhzHtrQIEgsSPkBJE8/BB0NeSlnW0AXm7G7hP2adBS68P
nCVBzVDzGL8Iixj4xggf6g6LN0zHMHWj/sCMsPhC7ltnHDty2k8yiwL/YMRD4gWdMTI81SQHsQQQ
Q3xvzIP5Gf8md0dRUgYA8BSxf8No0NzgaK5vo7LAPQeoOoagPmCfJQO7wDKKF5yt9Evd9H+ihBye
W923z/918Vh3/7Xvy++PGj7f/wvYQJud2X8uJu8f0yRLOv1mb7f+oZ/lpPQ+sCOB102JiTAVJe+/
FMFCfmBGRI+FEw35H6uzf+/tXOsDYA1qT5TzL5K4/97bOeKDoAQFL8YkBtmO+Y/Qgev7+qWXXR1B
vAOFKs4VjuOzJXvda5DviCofcc6hLFysPDKb9dElRPC8KWvniUxdJk2gmSsydkHeEMLDbKoZ4SqP
IahcwMQfyX5EtSc70lqmoj52ZhGJc4IP4ZDkdTJ9mXs7/cx/M15hGFtOFtGYX1NT2U8RU124nnOx
VaSDBEM0tjtnte3/8nv8pr1Ei/O3DymJKLZcgZzNWvXIb7pZ5t6mXNLJOtgEwJ9YSVd/5MuVhPrJ
MLT2AJRK7hhJxJ3AJzIQBYhWQfxP6s5kt3Umy9ZPxAT7Ziqqbyw3ku3jCeHusCeDwWD79PdjXtRF
5h1UoQY1qB/IUQI+siwFY6+91rcqHmTzVHy30q/WdadbTx2Y9J0/Bt4r+434BSwkuYSyGix0USfx
KVFP4yfqPM39YFr9E0BoOkA7x5HGOlE0MEOXH/tH0EruFyiPbJ0VqaDaYYzOwqfIgk4n3hATGHaZ
yC90PEUnQmxt2bj6n0gMDfoZTwJjy66nxEbkEG/uxnLIjtDBaV7WsCXA/6p+R9tP/6oatfKg8EXI
HQBvWQNz7Monm+bulWRLdhZDFF8MDXG+AlDEPj83xdXKRp7xMESa72CYxUte451bdwBIv2u6QN6b
LK42eHQV9hADxIPNzZpLn2N38Ya6LtxIAG28uzb07btdDBB882IWLYzjrAU7FelmSB9elocDpRGv
YJJR2CeTZ0TpDTmKWelf/HqsDpSsZJseJ/2egEiyRglRIZO2ts/rPHuc/LzeRayxIMPo2V9fDHCL
uyR68KMMD81CSz5T20CkngT5GsPreDGCSNywWGnbgTrCfR7l+eNQ47vKW3ptmrq3uGMN4x/lcGde
TWNf/lA2UbzPEQrzBPPl0vdxvyUI2ryydTW2JObiu4oybS3opgTHhsOXPFSmb1McaItxRjQ/gUvx
UWRLteYD04dCi0VKxgpWV6F1NhddHYeL5ZkPomvr3VRE49rvTLVNRdp+coFfi04+BLrcGLY9hxV4
/31lje3BRWJ+UsJkjYcRdE2HYcjdJP7hJNJ40NU5LhsDPb7S1anSSnubCEs7ZFVhvGIKoE22tqiS
SQ26PQu9/MjxoTy13jT9LWm8h9cO5fhFQKCawzadOtJoGD2FMfXn2Xf87lhRwP0HPW9myewjiiyc
CmNlOWreWDzNtmUVcxLM02G2zW9l9dFZUum65pvw1aDWrFzK0ULLEl5og4qEIjU9Qlnyf+HYXJJM
kjkL6o3Tj9sG3NzGaePmGvcUnM28ZXCEssfBN/K1O1bOqRmNjRG7cpck0VHFxrNobRGCEP1xa+A7
Y7QRtejOAKLKbVWy3o7xw+SoxgZGrbfBNI4QUL9lwSbD0uNfzXhBz36YwQqXBQ/7qU+ecOe91mq6
SVceo9S6ISC/5Gn5bCbNPqMoJ7BKKneHndulF4ti2IhnOVcMZOZSLRfmyuNck7cKXoSWDa/SY5Xk
8WWHqO+s8tjYFdF9Cpy1k/dfiWXTmGh+TMmkLi5h26smAyKPjrIeWzP7mRJqHldqHB+E0s4QSo49
7BmjNfY2S5RZ/paWzerC1o7CQqFUNHs2M80sLvdtPag2nEiwWuiymjtmOFv4Z8UFaYkq3OypONeB
DY5z3LDmAYXt7PUGM2FqrHhTE9ZaibI2xJ2+4XZmITOEunQWRjiofPm+8qsbIUbnKFkG7FWSNd9W
olXrrATnNhrOms3+1VD1O1QM/1cLLG3vSueYDcNtIDm40R1Vvxg4tM2qiN/Mscm4mwUhIiyZiuRI
3w4b+beB8rida3QbPIVs8Tgwi2XUEB8Oi0dgTXEY59lvZTbQUy0RqoDjXbmU/QD3mFkeApS646C5
Jf4DwJFbZtEGDcP/J8r5+WMD3EOY0UV53cpWhkb6fnj2kD8qt9ylehcaje2HLJ7o02SNnugfFBtd
x1G/eEKuJr8/D6rQLmy0ejAg4ok/7hrmyZ5Notjqo5dsWCg/YxNYZ7qH+FK3G9NNNrWmYEFF80Gz
00sjnY1TG6GTMu95cI9WXTM/gJJYD1n9ZM4QVIj3AbaDRA+b5z1O3XdTiIsd8LdKpfWWKYpXguqJ
iphrLo0nY4Eq6H52lAzKK0p/z5nGxqMEPILnjT0zAUCgeOk1s7QrX+oX+o9oyuSnxS5LOho+DYjf
zDQ42/xxKf4C66F654rojrFUiOvQ92ehdX/EUD1EvoPnPf5UeDm5YdMrA0xtN+npafZbjeLfdmfq
zsWYmDJm6T7HXXcqIkEziB92mfbqsNSHAIqxh/g1cL2nnIeFa9Q0z3jAWhOlr+LaooYB/pRC2dEF
7Xvk34pIbapx3CvnbiqaFsAJyzAdu2DjyAaqSBxEe2XI81g6F/TfbGeLX75fyXrEDIFgMHonGpmq
0ImXAgUO+HPgJsa5afx8l+stVgdYsNVjRTLlNvuudqxc+5mW7xgzgY2ZruIfmTMA3phDYj7rAx8a
yO98rHWefh6f0Vj5+2zWGTlqNwpHLhTHVK+mXT8SSGy7aaOsTzGAMJnsPkI4o00sYMYJG8BYp5QO
NQAwGp8XbvQt9MwtJsv4RUs5WtqQWfGz97rnqC5fDeVeZwao19HDZnCeIv8OaCIk/rDtB29FBuPo
27xBhQMgKSMGbQYrqrYvvnVWDegz0uK9zV+n1dLHUl++yrhH6ulhIQcOlfFKmc7dnppw7vN/AjD/
mCVdCVGU5FuHXooVU1l5hdRJptFqPzxXYnCkwLGaltgr0NyZB9Fs7NmrvvoNpOg8zj47OXNYmTQx
tOKnWUovkH7gogMswbCKLcYT9k9fefd6Wly/jujXrSi+KEkLA6UpkNEZS3I1HmZNMpZmDdequHjp
YhMpx91XTfrY5uIFC8udztpTBLEKGiv9V9Xj6DnFQyVfOr3dL+WiI8urOBoJOFe3qekaUPZBzQck
2CVDcsydpOHx1RzhujLnR86dV/xnsQX0UX0g/bzNBwWkkRXemGDdSevjlKu/WSQugWqOUM12gQz+
jFn6LGjH8ITP3oiBPorVs1VTTkExsQ1iMf1IoNCvAK7ZK1fz4OtMtJCKFeUUHFGKD/xEPJU2OH0P
Zc7FpoBFRaeaY1xKWVMIXiUll151hiQo156G5UHwQQUqc0hpCtpQY0/NL21iPQeX2+DEdhf+S6PJ
RzBnX1Jn6T1hQNvFQnZrLWvcpfXA2qjxJZYVhvAhQvPR3a3fCWIBgA0Zk19ptjFXWZc+Zz3FWSns
Oio6Y141Roa+HbCnD/2+J6CGuaGhHKckx9XN2NbYMsU71M87+8xq7RZy2+EuZ57fGNQEYa9bdq4m
7EgNAXalt4a5x6IikHTyAIt98q5AMCZFcdQKegYSbmIDB8mqU95HINGFKJBauxPKWixgXGvcKtY9
7dZbx+K6XafxF2xnCqSR81aE3zZB0+g44fVXkPVP0TxfDJuynNprgjAgz7Oamuh3FM6aifsJu6EE
5UVlAaTRbTWZvMEjR2G2djiSkql6L9s0PQ4W924+WyfDmdrXkhvbPo79Q5Sm4D6k3OrCt6nNqEMc
eX+NIEvCuJKvudY9Cs98RULdY5WE4CY5OUzappcPpcu6s0ngKWaBd6VUi216kh8mDcMDgdKLBmVh
a4FhNEeutDqZvlBfBJe6QFPICrdcBLYujFkq80mWT7NKXzOV7HXOZ7TQ0HGhsKuSs9Z7ayK94Wij
2S4xSQIUtb6HCnH3ZmDlFrHLvOSDinDxSizvYpsUt7ozWLH+zYUYWpbOIz3T+7QZ78O4OOu0Xa2c
n8k9xXGbbft2QjMZ5tPcj7g59N+mxX8eJ5Qf6vEJxOcfq+V2s9Ds6FcawtaBXNqArLNap/0U5KY9
yWvAXeOGnZw+aN4eaLOYP3mtn/4Qv9ut/kBFiM53mWCoaWlksav+yy+LJ2tKzrLF/UajGQqkSxgc
jQ0l1pAkrGPPTI+Uf64jH8KxbZxTjNNV1uzacjyjJleh3cS3yp2SHfiDEc8WyryUdNTZ0yWLe7ES
gbFhn2dwh+5Ckh/ol/a6tZ5Z5B+l564NFF1qNCFUbdycY0eXLgd9drNy+F1ZDhXIsf7SSbAyyv6c
jcmGhfNN091p03hqZ9Xpq7Tkc5E3XOc5cjtFTIMl+8rGJUntVL/rsjq5FVasV1jUHUutXTeo93TO
SzYyScecWPrvgVe2AMW6fFcAvt3WvUmvt9O7Tw237Y0E31KEUW2MB32KqoOeeOXWBMu1U+1s/Qrl
mG9+vbjbDLqm9xSGYXsHtKsYIQAFsScxRj26Zq1N2ahWN1KsoH9px4QE7TfuG0yMDrnD5XZRFSsh
ovSRQQpUfTU2DK8tVXshy1aYrKXvWDe3L5ni+oKBkrIv6xdjZcSZkUJM5rIg/w5ut4wRyWAtY7mB
4UlryP0JYwRPJ7XryL7jpx7IHPR1qu3peLA3eU+P1aDmbt/MSnvwOpcemrHKWwrJx+IZ8cTaRt7I
bZGCNfcdhCJg3MXVi+VkqFFCdB+4e+tt2X01Pw5n/bnWcfWutICyTFdCiDPnCNIUrpJ3l9DQeijm
IGdHQQ2YYeo99EzPw8s7GBWUyCp6yVTtb9NAs/adHic/5jjTVpqCpdBWFr06/j7VS4rJoen7YQN9
4K/KE43SEOrrTC86jpjqNnVQlbvJbibJcSfdH0oTxkeuE10QArm2H2h3Bc7DuOIcxzzltHK5E9PD
QkrBcNVesYV8HRp6qmqLN39My9+5CryXGTfvxmxJYKyw9jwoyzpgNXr1U50GTZXqu7FtyS/QHmdu
ANHXFy0Yxp1sOp/Bqu53WUtRT2dowX5wluKljmTti6LsmNhBkw8hfcAsI+IqcI6R6MxkF3mWvKeB
n/wOc99/ZO5oHaRT9ltQcdyU7Ua7gKfVLpQT8iiMBnVMcORs44DYQsBsvxv7JPnEwa0vddoT97W5
L7x973v5Y9562cGAkHEKKN7dTkPiHOTgqFVvsJqhzgXmDTCNtyYuh0+3VW8UNu5YDJxiRqhdJS1n
QpZ20y/dyjhXRRskOUNSx0bN1qMgnHJEbAC7dCeDHM6+7aTOTnZtDwNcBi6NLJztdUYmcsX2JqLg
CAs7eoM49i24ksZ2qfJlzudlj7fMrdydNEiU0D4uw9Z1HhqLEQ4HNC4Gc3xQVefytdYGb9/GPQEZ
d6i3c9vOX5qtFWvDNpL3ujeg/wRZ8dT0cfQnIwJ6cGMu9vzPfG4jo7w0XQ8wAkdgcg84PvZySgM6
tNwm00McZ/QiTa3HyOU5D2M+lNPKiuxyS8K3WieOTMPaxLEKvtD8LbEx/2Fy8H+6WEzbKRro1RY2
dmfcsG/5ZMa3aPDGdZ073pVMgL9JfCrLcJNR193TxTebsoDSMxoN9xrwPuQF0qsOqOXMnAnPS47Z
G6GU6jE39fLqxYQIUzvTr3btUcDYDv058eb5Izd40rlJ5zwlULd2qPwwglhRXIOa1j6eDwRAHb9y
13ltd5shyRW+TKdIL6J3fJPFRl39YMfjCsmd9SyCpnp06BhipWOZdxClGhROJU7GJKcbDcE8ZRjw
2pZ1Rwy4F5dIuPAitjPM9bBm5XZiSEkPMKXcK3OGWIMpn2F02/DpZ928Yb8p9klU02+lQ4pxRwyY
3eR36z5r8I3TwyA+tX7K1zxK9U1reN469vjRilhRWAAKDsl5lm8wVOYTbb7kdx0tOnmmuoJffnEb
2iwDOInccbhUmCnijYS1+jJ7VIJRfYYQGjgOA3Ed80+wMnxPZox/QR+kJ1lX6k7dr300oo7FLnym
l7nzsw1QBC6Qvof5PZjpnOFjb9wiTQ/gKNYBO1tzcrxHTdeaJ1nVBcX1cf6ek0nrtvBD6RHmewl6
sgHbXKpOe6jTKUn2ZsP8RxAu4dvt1ez5fDM+lblsgZSPUlOXqS7QTlUzkW1z8gzyNkBgxWq8zu+Y
2CnjmoKguMK4pC4wSpcREBwKZ2SFbt0x+DG42wyivvTdWylmZ9Xjzlknmd2fvCJxrgW3E7YvvEQa
b4xl8RQwMPuypjWkpVkidMep2XhRXRyXZeO3gWfwYCUFZlCKa69uYPJQ0GRo9Gb+UOWOei4nz3jz
lepISEqOqIgh9iLrwsHFkP1JCXgStbVnuuX7udqpVLXvZqlZ31qqu7taptPB0Br1NeZl9D2Ywvzq
Uh02gk/yDke50iFgz/Qm+FpQcblHlhVbcALjKxlK8DYRZXwXpA7WgybdLZeOMul8lTYg64EaB9oH
ybn6s4Xa/RUZqJibjCjAvg9iPOlTqkDqRkOQ7nHxB7eixPKuRgwghCthW+ICiV1zLb2G466fOiY3
9rnRwYZZxRU0piwOsSfuNszA1otvjgM2/8l5TDLTv7F84BLQEDc7EzQ3t8DVF+dJHlAYjoqd7YH4
Bq9uQ75RsVTdzujiePm7BuY4TNz+CPSz5FJrJ5DLWxbx5qZHpzkNpGdYWxZjWEzVsDNby/6IVG7+
sbW+2/FuV0d7zmiJEJQBITC6U/kTA8s5jBWVw4PI7FeNC8rVaSkQXaX8/JBEhn9oa/pwVoYQ1r3F
9lhsg2ZObwJY/w7keIP7Zs5g92casQ82dQ2WhR2FXdB8SEd6q0k48qUpin7D5ghwf5VM01XOQruk
lTt+gzWl8tCZ65d0FLW/LsbYfOhENTzGU2muq8Gjw5eua4KvRSGhygUauQ2LzMqt0QLtoFNUdjcn
qMoTJF7qAVBR3/2s+4n7Kah55gaIxlO2EcPaPWsanp+MzGdfPUZxvDBZ9XkTUFN+mAzR7mBSxqCo
QSbVWo7yHukPuSu8E0YHOmtB/MlzQyzpFHWtzl/UWFqQW0YIvaFkRs8QfjjBfuJOoETXhnWxnFHe
WtGIex3rKEYJBMrjTAdMydY81TYGjA9Y1CUZBdXZ83WgAAhtLelpXMDvs5PmUsRtc7+qJPXrLT0h
6x5N+M5QF5164gcnBky5NSncfBkCKPHEP0lC9JgCn1DN6qMlrAn/gj2eZNAy0Ch7mefoNw8N4ky7
wkKSTETjvcR1FHPnp6j4JmrLfZOwsXcdv9OrMzjVXg1jWBZTZ60tFN/PaE40GrIHxysvTlJ6czhU
2XtBORCcdVw4ScHmaQUOK1guGH6zog0ydzYy7cydhdA9vnZd414ZMYzqMpkghdb0Is/5ZhbRuC0H
Tp2rncr66uuCsIuVV5icfa2Wf6iMzL6RqwpG+SpJTilFva9mpvlPXUH0u2hF9T1novpbmq3YchXp
7kMp+E4Ugf2nbzssXF5eFy+Y2+v9aJXeoYmBLPOxoPK7MmPA0zi2HyK7Zk/tZF1YpHZyJRtinZuu
hVKt9+aKigFxRWXik6UC8zP1KWndFSRSkxU8IrXBL9LfkcWgZWNeaDcxqSvAaHi+mA/LLXWbySHl
VDrl3HnufD5+2srlYoC6tCMzoP4ZdrnNbY/4MtqaeCo5apK1MVtL522ZVE9+wLZBR7Bcw1zjL1zL
foP2X/2wPGh2A4brkVWJMW20TuO70zZdQOGDHMozbiHc3F73JDvUL4Ps+E0lQt/YVWAe2Qa29Lv7
VrHxAO3fk7zzsBbFcmcHRGFSe8rbtaPi+MsZiPBsoPE0aypsCIyjGtWNkt/8XS1GMqF+vQGepFKa
/ugG4/ygdM/cGolprr3J7S4V4X/JQdoqZJLC4a4GoonbjHwEb649Zvp8o1j+JrNofC49UW4czcWV
xEul4BcIWbONa2e+F1i4XIaKYegIsZVU70aDTf2JiVHtMM8sQrXWiNYG7SvPkodfWEt6hKHyVx+A
XNsPDpnhbNNpfNGzyDolzDXnlHKXe7wYOJTn4vxIJCB78IbhwOrvq6Dp9QY886fEawa6N4m2Aknl
bNqszlZ6YxV9yF9iDru+7E+GHZXXPiPHNnXxfrb88WhKXmuR1yT7YhC5B4To8ZF2IluFRYsCGKLj
5QUDdlaeIyasmVLSxwzgI5mYUpxK3aMqNa8qteExJr61yu3vnEKIHYyoO0YrblfmfII3Ua/JP1bI
f9ZPDnDIX/VUybAUyS1ZhnKc0r3Fs2jrzimYOC4r9asGx//X9RASzZoF3RgV05bxdrjIGYJIBhgX
JxOZrlGaJ2qYJR8T982ypbfXrN7aTkDOH9OhIfvSpHa0a8iCK5jSevnQ0fmxMmvtoUgb9zt29c/c
T5LXgApcnzY4Nha62jklMh4jF6t1+noufOHe6rxrq5Uf0w1GyRkrJ5c/NpL3hB40c+nyBZwWPCmv
xG8y2L2zF44KwEPfHSy9liE06MtQGGtkf+25b6V16nP0OMbfpfl2md874ypaMb1VwP+3Ixevlefz
a3vsStc5lqW86uTOWxIvoxkfSOeiVQbWzCRKCjfJaGkoKWCX96aYIVLZk37gknGcrPFD69Xy2gul
PcWZfy0y8UCaboNme7Zq2jGq6uQ3+opA+2E0gudsrJ6yQV7mbC55K6xiT9jqKcbE9GpQphomVR8R
fdXGlUZr6uIaclf6MOpvXDvlqtNs5B71PLhYVnsHnjK8Cjw/A2N9Ue9c2A0hYdzye0Zuhmc+EXk1
XQnvJuMq+EUvuA+NOw68kHaTmjCyQ/6z5uIrtmhh03Gkr2FNBEO8DRx9uzlx8CemvvVGfzSJ3ARk
Kau3RWoSw7PiK01uq3NYflqWh5jdEjxdtVN2aydQ8UjxUXYeqShE3BjKgyIUvDF8v/xgt81MXbRy
21gOu5/OZfE+2g/EFYudKiaYIMxt3aqyzL+ZGPkl9JravHrWut1gkRIi51LQSZ/bD4ykiL0ymKqd
4UbzQ89ZuBu98sgDq3/LOpI6LRv49Uxk46qYzA8mmZ1XvXGNrTsELAyVbTM05Dqyy8oEm4wz1h+2
RlvxkNL6VjzFdV/TX06LxUo2MudNqtmpDaWxy2jg3YwWOaO1u6xlQyMeFPKyruTd9y1ChP2cnyar
nc5Mi/ZGTKiiFaNyQXxo6N4D1oY/eb3w7acmVh/65NTPRWSNrIqMxXBVTiek4ApIkVM7h5LouMPX
Iqkuuob/ny6L9syjergXoNvObVt3n67WtWh83DKC0DFU+9MINR7psUnecDG1J6rbava8U+ocAnbM
u0qHVbJqsWDggUzpLBOFHkMyxQtThj3lSdgxKFyE2sCtA4FlGowXtLf+jiU6mxmsS9fatHZQnSfq
OupNrEYzOjaxpWGhnG1JQRjI0IyL1ey8FMQlj/7s2RfPpwOSIVg7aFPesVUajWdWhg1yQjVDoEyj
E44czUV9jMtjpKfEeSfLUNcodzKmqslMN3lu+68wuskrs4sk7kqhXf1aYFjb0pYd74l5VU84wQ2a
ZhQRb3MOjAsXRvuAcE27ihUTVGWgI/i8SfRJBlvqod0N6m2NKYgovl0EZNxd5XtHXXi3ovARqJwk
zh4kc+kpdRoINBo4TZfpNp2UzQNW13dulHt/TZmnj3PhDKx2pbCuVscXMOwtrePz6BYnryKNhU22
uWaCE5ClW7+lbUFbu3lqhjyx+f3YJ7L159dLB7t/6qOKBXISNxpJvmG6VU5X390oivcTZgq6GSg3
nl0netCNSOyj5Ine8w+rSt+cxkWV8Ilnk6vvX0pjxgDL3fXdnmvzsTBztebu1X9QcmPuVJ5pZ1G1
fRHmkHpDIYLicVZJ+jK1nXjq/fnLhIE4bJD7BOIT0XR7pRtTYa20NGPbpblLaoyr5nNV5e7jYtLE
IVw2XhhbXvA9pE5xyKa6Z+0NMXSxSG61Rtf+AnFuQ/q9kteSKRRPt20dFphMmMflksO15oStqOFe
grZOcB4E/VFA8TlAYDC+6Gn11ixynbPOzgDUXl89TGT9D6wK8Yd71VcSiZci0glyCeZF1FX+jWb5
LHXk3dZ5ZzkcX9SY2dIvN1Ri/m3zeb5lZLvDzk9/LdG0Jwg9xYYJfLpQB51dUY39Gxtz/TmhJvBp
YqtzSYsc+TOaSTKBOKC5Ss/pLKeBD5e4lwWfDPiMTw3TLxn70n0i74TmNGNXDU0zY7DEXFvtkyH3
N2BjnV8+/hg9hLJf27iK9wz5CVKTFmyZR/dBls77zimxafq1621xPydbK4DKi1/NiFZNwjrIUZK8
rD+VyUMF8WSNUO4+6cBdsZY0zB9emXp0eVE6hNvVoUTC6EzEvwI87QERy3gsK79+7LKkeximor5k
A203YR+w218KAQ7M+GwYhhyxCizN35J+yrdOczCh8g5mrDoGzd/URXmfUb7eUOOQzjDSn2NGSniP
5FJxJstNESOrsOz0zqlVqGs2aP1WyFyEvnK676ixaeJLfTgRZl6de/Aah4JWoyMQCk7ZwFPPgF2q
Bwv+wbpRCqcfHS4AZVsenxY+PnDOXOSGGS++3wRPVkJ9axoU1nMt8umiCQgKA9SlV4/mDywJADrU
o0sJE0mujsW8AK2EpYk0v2ebSx82WAEn4C3jehKdqhmVpcNiDMmGepBTYffFye2BKndWmuFgWEbm
WPFTLXs8yqat3tAWccbQKVTjcDpVQSKvhifSHZNtfp9nS1HnMuAKn/Tyj8GUt4vruXmP2sR/c6ly
/LFLudwnairszWwM/dEx1hVFi3cp6vvQEvNmjrj6U9sc9bL3Hjp91niPCdKbthq3Xdo1p6mttR0r
ebKmRV/T5dryuxrWSMkRshFohsKL4Gfp4y7PdZGsuYVpu7a228+s6gFImW4Q/SRx4u0Nq1FUJrkd
uWeo5C96H7OyxH84XNhiDBC+DKIzHlSlsxmboLBqDgwJcSS1fsgfQUkap0sAIwG9xY49nA9oNcJc
9uZaPjnHrudyqdqBbcvgCJLhrLluhoFZwNaqTa/J6Csvx+VA1dPxp8ar89gxvvuQyPQiWzkiazbV
pK+wP/4SEdYoEZtuRGtwtBj9kX8HYzr62iZKlImLxKWKp8WzsqPoZ0b4BFT3nLcqDBiaNzCYxWWk
zdJfy7J2fpw0YY/vcJ97QFPLHnrMXhvXt5oNQbtDU3gzmw0uPWzIbXtxeQPcosrPN+he1Rztv4wF
/numChush8q+kHZtQoy+aS4R03/BtcFKHsHJdOme3G0cDpqs6kOamRwwilXYFkMKLRf4CzZUWphn
H/JMvOokLrzTf25W/ffoH6/Dd2wLTKWOJxHyvf7/cerS1IBtrw8uHRSjRbo/UZuUEqb/Cxf8n/Bt
i9/qRcnfX4Vx+3+DW3uBu/8nbm1QKP8a+yOp8x8+beMfMJVcbp3AT8nv6c7/4ytp+j/YiwBFXf6j
M8V0SfD9B2HJMP5hWJDNdeoDPNM2TP4vbowL19n9B1YB8kr85/InJbT338n9waT8N6s2XNUlc4y7
GVETOq61vMB//YzS04h+nv310tx2d9VQaGcvq1gzd6zP2pBnu5w/hYdRx6rKwDgnLa1V4ZAGyYNm
GuVfb1ncr6zCjR5juiJfM9PSP3hmIsGlFaQ0E/AZUzp6DnNxrJsVQ3SvPmsAbNxSlvoxLARcpFaB
0ejJKnf67ooHEWMJGy/lAVfwUJsj264frcKWHcq91AV1BY31xxhae/quokkab0ZH6G8n8faBXcrS
ZLy4fs4qBBKDjsXNcJt7ZQjUyVCLDfduwTzH+Wlo2KunfKCJtKhzdv3eso0Kq1pQWucNsATJ7Sda
d2Dp0Itd1kAa2Y4ukahn/KDSDlWMk46WF5tiuzguL1Q053KbebWy13k/LTSipJVfEDvmZuu7ikRZ
jNcYgQu8yACeKH3sDbiFKFuRAV0oUGhkMz2vske17aBsrBwLs1OomrkPqKakdBKfSO5EZ5yAVYRR
wOtuhUHPYhiYYBa2czOBxmHyL/v2B4OLxi1Cc8XdaUfnIa2oYXO2bZK6DeW0Ztw9gbY0figCjaAO
2UP111ZVfOpLj8k/kzaPYCUoqOXqyMpPQAgie1jGP0hnAYZbQnCkv6D/Y/UrC8PfMlRB+kOclC9+
Dpxz58RBP61lU/M46uk6z2G6sEag88GZ9R2VB81ZzTBRkGYEQMVGz7UidGhk/EuLHh4fgCp8CiQP
fNymEGtGHEVBhrummZufFq9gshtgk+DqVHAXVh4mgo72nhaITtu0wT0rSEv2Ne1pK6h704ybLh5I
FYomeoet16ek/TL7E/PmKaWjUOz4Rto97eBd/tL0Nb8YNah5Ew50npNUcDxYGsz6b+A22vq0YACS
sHfaYsnvDd7dtTpqqYfJW/z2yqO8lH1U+eM2bkt2fybVv6Y+cFwsRpJMAoRDOp7TJv1lss+8sKXL
78lMsUtvYC3VX+hmbIQB57H7BcpTrq3SYYU5NUX1TmRLfWUxGx1UkdL7NXtonIdpDrKvGKPP45Sz
02S1D9wlbGgIgByDiGxizXIpE0CvGRcFywYXmVNlcSB0l5oYOauMMtj0n64WB/RQSA+idjWr5WaA
4DNMCDtqwGpnEmiIJZSqUud5ghoyjqyeUzpe2bLqGgI7Bgv29m7xgXs8/6NRz8VNPF1M0lZsEyWb
rMU5VvoK22qNw2vySi/as93vKSJma+yGfmoG2no2Ml6qovbyxcrsSKfWTqgvEFMB+zG7z1jZAAPa
BWzjmcjNwnN2PtdYM5wCnXtJFCkeq+A+tbtqIvJnVMBGvwXdJc2W7oxYnueZZOSqMiyqRINqLJ/m
TksudiEWn/FcZL8j+cV7Qh8QwT8+92hy1DU8x1MbMEGCMdjN/4e989iRXDm39asImnODDDJoBmdw
MpmmfLUpOyGq2tB7Mmie/n7sbkGV2a1K7AvcwQWkwZGOtLsjkxkM8/9rfSsRXNJUo2cvfR/Vz8yY
UYeGmboo61lR6KCEQXXutByr4GCG9p3wEqSwc4lrYw0ay14gI4VG8zjgohEjcVyIV/ZlafRxvbII
EhKruI2KcFNlRdPuHdzZS/lWqZ4FtbF2HFszhTYsJbkyzj1U0Igr/h86s/6/2+HfNfd/Lovw5XCL
55//5ewnw+UvB0M9awSo8cWN9S8vlmaQz2B61OqZaSYGq4VD/MvZT4TLX8s/DQ0A1xWuGlIY/rXH
a8L6y4DFYXJys62FLOH9nU3+OG7LcQGhS7Ar6A6XYLpj9IOTxomM4lHejW7pXeLVwdmZEEZWAMD6
KLNR7XHWorPnUIhmL0XIBeBrPJsa+su1rgig7PB9rJag3xM2qkPICvR7m3OpwK9GEJhnQE87PH3k
Y8W2GWvdHbybxofS3SPxq43b2lYp9VQr+4mn+I8I5cOT8K/x+DmAU5om/+/RSThS1qDmKVR3YVv0
m2yAdpgnrfHTwfgfRzEOD/4/hzHEQm3ArYVD54i1QYGDwnwRqTv48Omm0LitABtytR2y9eGj26NK
jxLSlXPOa363yCO0uulv3xxC/2BROwTK8CGIrbBdYdPpBBvF9Dx8tnGaWG3guTQZpDbtWyG0x6me
Mt+FgPUwocUFiZ33t6Iu9Q+NFZj++8P//hBopsF7AWRiuy4InaPxNUu2s4G6777ovAGdH4jZnhSs
W1PvjOtSOsrvIX1dmHU7AtG0HvsURvX7n+G3n5uQEJ2iorUALYRuLv/7mwtY0aXa3GZhd98IEUDC
IpOrQx55YpTli/yb/rI8aEbh/eWk7vCGLV7Mt6OMbIuIy8funlZcc4buZVjpaIJ2TUJl8/0vZBwe
15exuEuYJBTyZbhnHJsO50qBbLam6X4yWon4OEMWR2Png5663rlCZIPZu4qMR/Trj/bQ2AAstW4f
a9QeA1IIAWRxVj+RHLDM5sPvj2fUZLZxJfkRYHL4/UF01EneN8O9bWrPPaexTRMU+2SUeJxQMC2V
7Pefwu8PnCsT1yOJ5Y18M+Po9RLubCm7yqb7cky6TQ+N1g8xYWLsiJ0Ts/i3oTydCcT0FVyiSa84
mkEdAp8WfqO6z/ocMklMdWn2IHKMVitOfKtDPyk/LUOZ5AZAX3Jpbx6H2wCwS6ooGPp7aA35dnTw
3CE8bNZBI+XHcgLLZDiNg9I1Nzd/83kuI7vmEhjngJT54XR985okXR9VVtqM97kwrL2BTMq34S9s
LTlFJ4b6bcFnKKlzMVhAN+QVHT3PMYyK2JvFeB9YwSVak0eD1MfV6HAMjVrz9f3v9dvEZDD2T5v3
hK2Wh3o4MR3KVplSQX+fjgj0V9KBVQY3t91XU15dzrGWX/RUVE9MmT+MaoDxYtdn9caasDyCN0+T
zm06FU6k388oqV7ph34x4ybembFAFdy3Jv14zfz+/jddHtvBK8gBY8lhosrLlzWtozeCT0E33Kv1
ezBPAHBonFOpLrP93x4FszMHEszlzsILO/xmhRo8V3bBfG+3kbeJZIu42hx/IaT+8+75hznCc8Oo
zmlF8gg5ar19gMFUmqpCJn6fVO5V3ieQN/Q1su/bLO4vFX1L86lz6BYl+yi7H/VwQ07znty8lR1y
fBjv3//Sf1gBlpOC5KXkKMcZ7vDTkFtXaVgR7XsXD3CLsHkuR65yxfbvD0OkHjslaC74a0dztcRt
5gEhte8L78rqLx3nOoxOlAF//yaUIA0Waqo8ku3jaAhlFqSRw3h4MNFX7bKZhmCeOgrThkz/9kxh
mvDqcbKjtMR/OnxoKMktUo97774e7GGTCjCLNhiREyumucyEw2kPycxw9eW34QxtLbvlm1fNQBER
I0n1sB+rEo9EVnbfwiGjLhIkTlL6QSlatIrU68/JPgdU1HXR97rIdBDDxsiFu6wt60nvc5xKRkB8
j19qVvE1lwWGarCNSEDhctThGtJo3O0iYjqD1VyjAwIg1C15oLW6bXq7gF9g4xebGqv0h17DxxLG
NSSPlhACfWWqyPtO/Cec7Pcnze+v/UJy45hHYrFgozp6zNLArDdTd7iHAVNuqjww101FYvr7o/x2
kCTbiNWTk7rHVYJ46cOnXFDcBh/TevdTwOqVBgbIqqDjyn4uvHg4i2pr6i77QZ9vE/zvNeaqLL9+
/yP8viRYyx0JWy4fg2r60T1hBpfXjrEWoo7DQzKOPeghrtd7bSiLTYpo9MTb+PuDBZABpFCgkxe0
PZbP82ZilRZ1Q6Pp0nvITqnvzPQ+cdmkJ36+3x8so/DX29zwiEM6fudBfcFWRn5zH7FXhmCJK7lN
cIHt00HJ2yJUzUVYoHNFpUB5BAHliQXhiFv448hBNs6/F52jX3ZKHZwPU2ffR5Ev4rOBvOCL+Mr9
NFgb8wMLrzirvzCLw68etnLvxNv7x2+/XEtdFjxQJkfPuJmklc1Okd57lowxnqsnrS7ERYxiDC+k
5vnDiLd5ZZbaYx1h23l/Rhm/rx08fOlSSjcZ3T1mlIzZ4GpRZCf3GUybQdd2bK/NhRPqMIXQ1Hym
KBuv7AnZTG9ybrAJGNnXJGufmNl/mGkuN2BAVDSIiIQ7WpRFANmi0pgDAEjm3Ygqe4Xypd29/23/
OIpJUB9nHFZL7+j9GWYMPbXDfEYzmG8oV47nFbkCJ4Kh/zgKqz0ZU6RG0L44fGuyIXdIHEjTe7tD
igF/ucKn77Qnfjnxp2Ekyz5NELGc8I525D5QXaCUntxPWor0MC1bTIkNbuewlWscMrfEUw8CYY3l
PZRDHV1luZff2fmgf9G9Fh8JKIUN2cHfHWdU3x29h+o2Do5H2sxcTN+NFO2FNZIFs6JhP22yOJXP
bZAa60AZaL3e/2X+8BZwMCXKafk2y3X98JnRgYXIGvTJfU44346etg5/jGJLqwGx7idhrbWgfM0L
8aFC+e6/P7ixzK7DDZSF3fI4MLpksdnyaAMtcwKPKu7d90WGiIBnhx9Hw2jQ6AZxCJUBGA8P+36o
ex1qxiCvSxVMH0dEQNswDaL/i3dB2h5BHzZEI1C/h8/CpvLjDXmR3HuUZ2H+xOV2IK/ixLuw/C2/
fWdOJj/GocR2dFZWnjM2iMHi+xnh0zpIxwhDXJifxXk+n80l0ti//ZCdZdei2mTqFu/40WthYzNj
ujbtvTeop8qR8CcjgRDKsEGZjKb9aHTqUVlLwijRRWdGjxt0JD3twsRtcmIv/60qQx1m6fJxznQp
WlpL1fHtzkZxmGyrqejuQxJcatB2XXvORSknIpFeCrO+feDBFYR1Wzm+swikZ4xm8sQjOX6Fl0/B
SUJSwOCuxKt8+CmwEgxE7zndUjKA0JDV3QP7VHg2wEbbDDr+eGAv2g7NWgHMMc1eu96csP2Ib4WX
35ZT93GSjXeiYOYss/3NzGAvWOorpHLinqE36x29DUY5uEXuBurR4axxia8gebTbFh5iIIlNhG/k
5nAWmtaA4DJM2JndrH6068lC2J1ATFshvcqu66IPniOirQDiEJh9ZTuRCbFwUJiGcjtDXwm0x/gM
hRD8gzZF5U1nzxn5D5mnPwqiT0A+dEPxeWk2gl8zZXbbDq3xgXIbcHJIOtZntPbAA02JWAvLZVg/
h3EGSokdFe9MmZgr6CwI/UauafRXqznp0MgE9UcF75HYi8a4RxQ6IgLuS/TJoOKAFxo2yEqhd6S1
ubhjLkr6nNiHmvCLys2CXQkC4Ks5T+VnAqXMr52jmeYqSXPxaioX4JKwR+sVeFP9wcJ7j3m9kDgc
kOssbCLm0iVRLNGXCk9wTrIJVwNT9jMdIs9rPmttOQFrSipvRtQ3axEtrSp50os8+Hkx+a9I4Z9i
qW6+I1Loi7iNXw6bGPyJn00MBAcSHQK7NsQ2ahdLxfonndghYNrwnKWM7XJIXd6ZXx0Mk/9pkSbo
3PCWEMSl6PBLpGDqf0ExR+3AH10OWFRe/kbC9OEWyQUPhpxjIniApC8AHh+tn9SG51GfgJ6ZKZz/
roZuMmN18aOgV58GLcv8qZnHW6fQhwtDa06dnQ6vzcvwizKCw7KAkUyh9/i4AbSzIAuuWlllpN+i
iYXeSPTTJ68xqxP78W9DkY9AM4jah4Wk3dSPzuO5FhCzMDh80yLJPqOrt9dlBmG2Jnv9xK7020O1
QP3p7Etcn00aV8tHeXPDMZtixOXKvVeXbbyCSkSHPEX3hTVulrh7GRJLvAuSDNqn940VaDLP3kzA
258L6z+KnvU4Lrr2f/551JfiyfItdebcsjcy8Y4LPQCGQxq1ab6aA5Us9IAB3Slo016SlRpb0Anq
qtk2UzWftwTlPEn2LH2lzLS6RwzSJahVHYhcQ92KTYEiLT+xTR3uUsvnI7aUBACHLYHYrONbZzy5
mTETmrQqnLm9qrREnWt5nZ8on//oD/x72/kxjGQgQN+cAHHAHk0wWAg4fw2Yuill+mBlu+MkqRnM
4HWQJupPDjChm7znkrC2PdKAdj06hBZYruY9DDg4og81YS+3sdNzuAVgUWqEFMx9hvPXy+662IC1
FgYuShBVwQDF+Vhc5+g06UmhA1Y7wiElStDIVMmKGrT15f2f+fC85QicOmSaSdvgkAsRUhztqq6w
kIgbJoSMPk23dgrTAPsxLBW00pu2i4YT2/jRrfbHgNS3HMmFmpeIts/h1Eb90A8uWZVkh+o70pfw
XZi2Tx3YJ6MFw0PzqXQlYh48t6X1NOj2ue5CcXa7XcGWBxJuDVFanZjsy7nq7Y/MU+BcAaxzCSA2
3OMau4NoBPkKLpqokVDwDD3f5MH0bW5T92K0FErWus3W7z/54/krCO6TgiGXN3zpQR8+iFlFxRha
eOw9hAhnERWTbZG16kTS+J9GcWgyMne5viI0PBylj6XbJgJW5Ji7+Xrom24T2K194vn9aRR2AYsf
llYF6vjDUabRsgNVMAoY0RDXQGf7pYca528/MfY4rkTckemx/TghvlkVa8gW2sipe5XG9QuQ5OHZ
qBvr64lBjm6wzFCHqA2uXCj4WOt/q9shnW9LQ8kvjdez2OvRQAEWYosHPMzIJK+pHj7g2swoI1qW
JvwMm5XcYJwMyZAYqmy47juzFNcyhkqw6vXUKa9/SIP2rZ1MlCvnrqwhy3Shu0647aByGlHRIiHh
QPohV2OdXQg7g80VipA/a/VENJ1HgYRNaE66Ma8VpMx+3wKfSP0CQh/2+6iwbuaaHLbVnFV67gd9
lOzDtPG8HUnBhCopfpB6NeVSpaQRJuNrR4Ey8RsOsxjA8iYJebGqIbyp0CTvx6kZswdyE4CRUUzU
2sssyvv5Y2/Ws34XlFEodorJNG8Gz2i+eKOmhYAZcnrnemcn+d6JM0Jp0riJFIk3+mCtakfkAP1L
UWl+A/4Hw0sl3RBWydw86BXJb34POaojIauSNwUGIn0zNehuzwMaqzPWCxB5fpeR1nVlVeDo/UGM
5eQDEnTArwdG9Nm15x4um4QEstUm6korwwI/sSaaFZGygPXmUHVuLJTqZg1rraRNC3LKyFDzt8ow
90iS9GYbcuA3z1zD4vmkrZzP3NTBjqKDwn4up5xrXxVbfbCqUqnVW8KK0X7BzOIJyizPus2ER+hD
N45seTF79jUenGZchTzSH7ZEl/tGSXUEtdusnsapSr81g0lkDQwg0FYln/6uUQ2TILOsj0Y3GfBr
xqqBSB0YNqaLVOXjTlRjNW0Q7c0PqYgn/WosE6TDxljo5OpNI1czK6c8KVoW4XPhTtyUaJKk2S1e
rbrZGqlIYx8bCXyeDhb+o9HAxdhoVZ1DG0OY9+SaKn8NYnK0VpxJ4/hqgvwCv9ToiPVj5RbjSjnN
hKJv1ItvFCYQj5NKl13EkGcV6UU4gX3YwPVXsSRhrogCtfYxYMHJD0FFleuhzdozkhwK4rkNWZBJ
TVXe2ASWhmsTUEvurBVmeQzTZg5OdWqkaa6LeDRfZVkS4B11RLGxsBHwu40wRmUXlZFi4SO2Nzkf
tD59rSe2sXU5h0a3qmwL6eXo1B0e+lIrzXVQtOzaMTaGlwnOl7W3a1Ssm3zSxKsLCbZdt3qJXarJ
R41UQj3vrnMCDhxsj4C6zkmDn9StzDwcYbU+LIS0VARiHdaNOxIMmhl0EyloBFs1QdnB+FyRlCVl
+sNiVWndtTRJHtgVUz87t71qxZNNNGh1G7RTGNzhSQM6CfojPp/1mhzJHkFkvc5h10brNh0BX8VD
tBgCW218SoZWA/inRmIkgtEx1Lb12uJ5ogeAiSOLMHKKwHG7jTvUEtAf1M5ki7zdtjeVqiDX1+UE
nT5KKwuGYjp32U5EqSz9OCT6YXF6O+aeHOaZTE8viz4R6gANjp6tNayJVhg5GbGUemtyNbhJ4yoz
UdfOntNTy2vci7pqsYoLan24dHpMR1mbRSUmhhJoBZ5Ha74Vbg9C1xW19VVPzMCgyjfF0VafRfgw
urUy1gQT1F9js3OuBIGF5casdLbnHszAxsCUoa3Jt64ubGIMP/ORgqsgaV1Ix2UhglWTZrRHIALU
+zhrUDLpSQN4SqHu+0TahXWmuQ3pkbaeWVdp5RTQzAInH/DVVyl0kixR8xpznXcu6GM1VwC1OCQl
5KebZ0Kvgk+WM/ONuYxTjgdffK1Zs1Of5W45DWsLrJ/uU3vq5x0EjbnyTVkN9a0Kutk+k3Zlgb2S
g2evbTQjAXWItn5ppDtd6LmBTNQqU8dYK0VD1QAnRy+JRWw3x3AlMLlGZk2JDCz1WsJXxjwWgFV0
ZuNmHjFebSpNtgM+Dra7VShkTkCmZZy7cZubl1imtYuiHsTMg/CqD1mOdXFLsjgCZNBHQ7aeHQEH
VCRGGPuYOPFsNqPQvvNGtI+TZdgvZUVM3uIXwhfm5JHNi4uaE+paREYpTpYALtkwhhNmr1TjlljZ
oUe/2Mt7MFuU2549TKViHUWohbdIJjHAS4ifBUrwXLudlAbXWB80aIMzY36xiqENtrUFx5h6MHYy
YMV5o2+GhKIyNE0zfATI6UD3CEUEJgrymCRtwNZuwiD3PD8ndf5TYMcCSJkRR0ycrI8/p93o3nlj
FXzPAae26L04s19yyQJcZ0IoKTD4VuF3CHWRdSZTE4o1BzusTdS0e0InmJgrOw5MB5hi6LqAMZsG
jX7QXmq82iQGEyt4i5p44CAZKHGX4Z8hKVnP3SdCbqoPELGKuzJtLZBxGOnkWuiiqteyLEjqlMBJ
po2l06P44FRJNu6NfrRSAN9IAHfLA0H975TDedTWnvIjtyE6jmCO4UuusFmuAI3UKZuqRro8i33v
/ci7MKnh0Si0OyjgUN7w4U1wLsGEB4WOPMgKkbng6SoncxVoDs5TAmV4rbzFWk/QbZ1fW9hVY9/2
UhBSqz5uSAiBeaEhwa90J7xFRlyMnzT082SoQrzvnPOS/w5q5mSEEzGwBX5URMmsjVEHuKFgidqW
ApR0dz215nfoeAburDqk6rdp05g0Cv/HSe+/1SaqTdxS36s2cW3/RsXpOMJg+WM/S042kQMEhQva
OJyCuRZRofhZcpLiL4STDuJZxIs0fJeG86+akyUw1CwVEpPO3RIzwF/3r5oTkQjUnFwaT/RrXeSO
f6PkdHRnRXq7VCSWyoTFv6GZOLxtqADTHKoIbyOqpt0OFpivyPCM9TQMckdLqf9bnTO+DeO5iEVt
BHTEIx63tITdehS2JXjwtOZEryGy8bmw4wd88yv8qeSyXJPeXEN/DuRyu0EFjP7qWJQpEvB5mivc
TaaDdNgnQFayHfEyznUXxo5xlZQaKFPbCYH5EAcYGOdZ6oG8BjEGJf39D3NU7SIoz6DhxWMzF2my
YTEB3pagwNVQG5B2gON7TvdubYSf7cQtLrBp5OmJsZYf7OB7c6Pjh8SNRQOUcIqjH3RsnL7uKXpv
+nEkyquo9dtOxiQZKC9/MPDlXhTRHN9qQrUnyh9Hkk1+W4ZmxtJmBgNEguVRpS0hLQkXl/I2lWMM
l5ljESFj2Gzww8JFN5QOQYyr4niuAtXeRDxncJkB4IaR3dbXK5uQ8qrM795/+Eetv18fi5IuvalF
g32sHTGqgjgjypFgwetq66aRsyfYGA75hEoUjwp9SHP0tvhXYl+r+nHXzVpxgfnaBiWN//3ED/Tb
G8dTconZ5Dm5HnPhqGhT5DIEj8gPVM4TfZEkrW2wI0kze+uBc8JZGXJnOjHmUU3hxy9DaQpZF+K5
pYRxOAG7PJ9sMWuMOdbdZUb4sk8gcvhzE/iPerbfph7lL/THLHW4OB3m4OEonKZaV0N9v3GiqjGv
e0N10YdKT/sCTbiWfxm1PPXOlCical8STFyfUHlQhjma/CwqS3Gf6YdO1zGNo+9J6jU++8BotwD2
6NxzNCcQfGWimBbrJm37FyVc/XmchXyuDRXfWakO0M6b0AysgrYqXwogx9+IioMCxSVdFptKj/t5
G5FB4/kBfYeMfR6VBwJZLRI3BbWFmwGDS0SypzV9xlCu13eT29kfxDDBRMw5O32HgDR2NxpcLCKe
bMzGd0nDJZQ60lgjwuAmMMk7XXEnIx27y0hK1qK0bc4UYiQ0ObVqSxBLBolOsL+8y7hy8g7+UkpU
ny3Bc6wEOQm3SRrHPGLiaDY1CrJoXVAtG3YIw2gfLNhYJ9/DWbPtmxrHz70JX/LSmThgAOxt89p7
zUtb4qjWy8L0CMwlw6247aLCa/xSTwdUBy2tPmIshKJ8WnFg/h7ofOlPqlGy22NFy9rbqDbm7+Qo
idLXZB59qfVw1LZmhHB907qZixMe0w+XdjPvOHVaLCmYyDrxPFjO1OJGi+bnWHQAzyTepHHLQhLM
22aouqfU8ryOVSOPCAsb9eRpmDXoaCWePNL0hGOGPt5Fj5uRKzT3wo7BC6+GCg88pWIWQyJLzdi7
0LmhdBd0HxOyDzQ8TlssXrDuZ02HqtpyA8iBaShL2xPwppHnKPqJQIMBE3ve4hurAEVhXg4cwqma
oMqgNNNtXQUzjChoDh2odtOsYVIEMFODs6lsIZwFpa2+N6UX6R9blkXqsLksRwema7ZgJdLGfOK0
Rq6FnOFd3UZSL/WNSeFAfgQylUQ+6LZIf51hn+MahGJWfJqqODAuKI8b3hUKNS92dvw8Y7JOmBnD
Q7/41Hah7DK10/UBysRqKFkbNHDdFP8u5iE0sYPMDosQPjvKkdUmaztlsUrmHWWeMWDWUVhTcIYS
p+NCAR+kxqZoBV8cpcXpeZpxovRnpUXSx8JrUS3SvET6I27FjOsKVZU18DXSE2g9JAlGv6UoPwMs
7lZNmxnBRYsH1CMMWuYYcK0k/mw4BMXk01QOfo9YCkq1JPptXcaevc1yl9iBoB5dw3fhYqUbUCE6
F2xvTEGzdlmN10JBrsCO25+xlGp8F1IdCh8XIfkrpjtnLxh/7Gm3pJgl23nMMv2mMaKSC6WBQaO1
Z5c3VO+mbwn/5yUNTINbKxnp4pHpaneXU1QUxkVXaDMBkz1w0tUMsTnbsWAQ4habBYw8VzlD+DoW
IcFwMhkDucccYhc7hQjjySNjGbqZ3Y4aPr6ZSxPkLZvAHKpwBEaEJW46dI7gD8ouHMZlHRsuhzRR
wS4MTXP29XyYAiov4Sj23MPtrZQZiS+EU0fgt/uOaN4Yrou1KmpoJas2ShQxHr3UjA3B2xMhemkq
4G9QlVvT9Yq5ZmVwrmmO4f0mB053H+cwjq9JZC7rdVXFOoiOyJ3A0dtzUPrkzhlfs8ASZ0M8w/JP
Uqje1J2aZxI1iXQHVVXPO2l22netVASG2M00Ddd1CH0OqU9D9mAYGpPcDompLrOU88GjDJ1a3881
lDooO6EkHGUmFynFABzn7qIEgAxDW75OPxVAIF/a3HZv4iIGwApbXDkIo4jhXLzaSec3pRXfu8YM
9jUQ7rKQwe8sP4HHSBoeRxBkF9PsEhXYGUYy4QHPuvzcG4byM+CcRl6K2ayIfiMjnE4J5cx4XcEB
qkD0VlW2bceZ38YtQN9eKkwbI1nvTgzaFYi2t2mLLHsoVCYmP58a9Zk4VoBW+D+1byzLHjSGINSq
bRUJ86sHSAh2HxaCdmvEKHBXoW6qRw7fdbOmFGQWG5Zho7sgsr4I9s04N9p+tgDmns0UB8rzKnIa
+NgC0xn5DjPOTciRsoGrEhcNvtte4IGFMgkwzrNKM7o0KZN9C3WjqD7C+hjAcYWp86GxvWpGAmwi
OadWYl9V7uBSC7EgOXCDjcJPZJD3YpejwehWWK+T75qssm4dgA25gcC7GIoDr3GvdIrHs7YVdt0Y
+JlVBtB3hM/abkG7qwus8nW6yrtKtqtWTeYXYqNBe/ZZ706rmNWPqJ8ssMkacSvY0kNFrsjktSJe
gW3mK6YADM+KWQcB3xWluCw5b3hsXWWs+0CW2+nGcRBhXEwBMNGHTsua8rK2ci27BsMZpbsw87TG
h76lZpcAJ3xx4ibTxmH2rYp1EiJQbJDDY3XmQHEjajrKVIhSFq5glwOiw2A7DoSIrT1I264v6643
yB1UJDVY2MPsi7JpKnpx0D+AXzVDHPWP6AVkShyUIi4qrkbhQjUx8rPctppkQxRFN32ZnNYpbgw7
JNepIwUGE6xTo45aNX2h5+ejUcWAAoiZCvyBafvQVOx763qAUnAW0xkQUNWS4VPTzOF010WUfq9I
Ngm020LE7a2jQvztuLbM+LzMNXkFtoSaMUcFDEs1NqLwE3WrkFrNnNeXFHe8zhf0UcLtrKosOU+B
p7dfAjHUhARkWPwfkV1TXR6Bhw63dm21t4EDOPKpN+LgIQaSneyzGn65H2hFD5gUp1jqmxGvPMG7
qZTPVQrqa+vOxszRMLY/dsbIcx77JnC2emqEcNvSwr2BjOUKsnKqkOWr8kJ4r3UnkhsDh/xjVAXg
cqTRsqYEQRBXa1mHYHsA8PdiRZc2IABn1olRKPGKwDlzKu+LFSfqbkxVYW9azXNvefPFq6Mn0UU9
L4E+5JdOXwXdkQ8ebAOi2wOyepM6SmbuhHN9nQS2U10Q+ztm3yxVhh87zya+puvJ7b0c+tgGDaDY
kEB+RdrrJCLOfH3qZJxC+ObG01B0drqx47xrPrUy0q+Spf+97jQLf73RCGjwcdNhVo1Ehs+Llg9M
xEqP8g+xrmD1E9hKEo6K2ntFvdiG4etS43XMFMFWTV8fVLCrN/WZnNjbN2pyliDg3NOpuUNH1SjE
NdjGpRdQy0P8WyU+tSjN9RVL3eBzYgFcISgagol0AzLTcVWSeRBSiVCQK+iws9ab0X2WUumHphsP
n7XebEbyV6L0O8h5o1zXNHS+DuC6HpPe9ii6seUBCesiw+Z9CflAoZ7oQGad5qWkHCaIYhHG40y3
pVg70Ry9clWruqsQbz/ZolU+OM0HT5ZdtaMjSgfJronXe2A+tO7X1Gpk9aTrtejPODt6MEmbgBRE
Y4WLXiR+3lqJPAPfjBiRTdyTE9VqGZUvHI3Ka5iMUBgJ5IhaDumZ6X1SUWpHF2afuqQpSiz1BCPR
9Al2s6sCRDF9JiS50BnnbI89sgj1b1KAjNiGuPl51F2mC3Rwc3oZ9Wp41mYSK7bxACdWAw6dXyNo
GF+1WDT9ts5NBALRNILsaGDR3ZGjOJq+15qjuzYniygSyfm13NiUMKKNY2QUkfOp628SnWzzlR1Q
8t1KGyIj/3heOatKW+jCXLuCb+DMSBqi4+Jd0rDBGg9EWO+JAXKw9ehFkO/RGSbpLrbylOU3z81H
BeIPu19jmc+kIWlPbDbWEgcVYP8QEdeQdVrF6tmxEpIkEJKQ0uG2sQfrd/EMrvIQUfHatAqYlV3m
NN3WsUmd8IsygVFR45z6CkAuh6tdJonceq4mPhSdlaG5zZKlw2FOqlnLIGNXJivKMDaTgBPoV3rt
fNGZJ1SRCbWodnHdtSZB29nIBhXO+FsFuxk0pMXsHTgEvYEzNgeU9DMRDUkVi8pvq9b54MRzWu0n
r3Pj1eAY3YOH74W0JAiOXPxwrdlrusrVUznEat6EZD1/68rCIuul0KFb4r7EgyW6BouAtLtZP+80
zXqi2mda+4D3+DrqIuc7dA6+AVKeKV4nMD9ve1npYoOjhvkxW5V92RMPNW5naH7R2VQoJNitzlLT
mvHIsGHt4Z6zRvEAXGwcfLfTeph3UrWZT6+vJf/KSXPjHBc0vGR7MAb7Ku6izDnLOxdGaZfi1VwY
S60JUoKVQW2UVVdcl7pZEbUyRBNrnV4vbSe6FzAWsWmyrjjIEEfG3RkO6qitqAfyIGPuxGSFGWn0
QBUkcjfaKLm/ZgCn+U2bWFm0f9vwxUzg2JNCJFJnR3yCelJJqtNaxH7+WowJLBdmKdG505SAfUfA
NLu+Ps+RuZs6neIf+qy+3Qsi5zLsSHZYfNEzd8zObNnoco/lJtL2UWKLAJIYB+ttIeGo3bA02SSI
8F/YftelqvwpKPlvPfufeC/e1M/8l+7lH98KGPjT9Uv+7X/+eVfE3bev//jf5uX1H5s8bl66b+2B
lHL54z/r2tL+C7UN9dzFmYWeb9HD/KprI7LkaLMIwbl3U4mhDvOrri3svxZ9ED5Vh7sOJVH+ul91
bSH+QpJpL+VLz0EcBqHpbxS2+XsO6qAYb7Hk0ZAhkA0N9nEd1CCV1oFqI5agGGKN0oASt10WJyRY
xwWnZZSlcL6c8PAb/vDevJHRuOYQm1XTC0xasiF3fDCfNYBS+6jT40vD4bpdK7vxYVma9xkBhCeG
X+pZb4u9DI8MiX9xwScwzTlSJGUzTjtaWpY/oCrdsMRCs0ezzEtVuSdKiEd6eocfcRnLWrxp/ODU
UQ+re2ZG41ssFZes9ogemz97icZhreGSH6hdnpSAloDWrxQHv1Un4qc30/D255d6q6H8w+/Jg0Z7
y6/JfzCPyqaIODQUIWgHhiihrQslaFstA78/ynFxdvmSEmW8aSBjQx1/9CVT9HOzGxCArmtRDF02
K541xl0ZcW6BRU/7L++Pd2TO+vFUeXGAZywFc9hkR+V6r6oh3wwOm3/HdRa1V36mJRIT2ByIsmE7
1QKCV9Lc2fZC2N+HOX+OqdBtqb9Vdyc+y/IIj2bT0p2gQ2VLqvfHs4moWjB/EdjKXKlqhebOn8b4
JsihSAUAok0S27EUtVeSz3yGu59OZWk/h8kQ+hpOhvX7H+cPc/vg04jD+eaSeBF7lmb6UhM5MV7t
C4om/VwnrOcUbOIPcwubsAGZxYJ/wHt8OFRnpd0Qjs3yGrWYLqkzZFUrTlSn//h9eCqWgS1Z0Cc5
HCRzJqMvCgIJPF7Zc1NHf0OSc7RP56A6MYtPDXU0qayA44CdWKZPiA5BeE70f9g7jyW5kTVLv8us
B9egxTYCoTOTKag3MLJYdEiHhgN4+v7Ae22aERmdYcXeTi1qUyx6wOFw8fs534Hu1lf3nQBi9vZL
utpzi9gVhbUbcE9//lDky812y9QUVmPbbEpPr0/K6v1/PBQgj/B1MMFhgca9dd4K5a/Orjz4BU5k
6QdZkIw8ZHlxiABu/kFTmP65oVzE0FzYnTfFZoqENturwkIV3cciFRRd/IJoxjZq/pmclAmVm1BG
HEsUsv9XbuOuL9O6CfQqnJRH+iJJCyQocqB6+w0tw+r8o17E74Fp/lojWCTOH4hEmlG3SqMKWcYh
8CN0vGtnlyhDd4kawUb/HaTXf8wn/+NN0OsBeN7oMtP8tiz2KMM4FKmKQHjD/+hr5Im6RPbiHsoD
98Zgfz0El1dl/DL3OQu14bytsiYjxWncljcW5etuDOpjjRn9xr3164UBzwjcK0YflBWUzeetWIaf
k/jrtKE0NGNvtZSouKEn7VkVdKOhOTf0uVdeG7RKZJVQSpCTXy5EsKowUzVQcee2NhFezSVkIW+k
ohbI6Vinbr8JIiq2bw+WK+8NzMwv9AXwBNO8mDhAQAor4IIl5CrcWbuyKY4otAirT43mxgNe6VCE
XQEDE0Mm0NiLDo3jehjFOPCAej+AiWz6Fx02YFhWY72148AfbzzblaWWVdZhy8n+xeRFXjxcK7J2
NOukCTM0cSuzpYrIIlcvhROF3ChKauiKbtk4YEBtknSaru+eAkPVT5yFyCt8u6uX1i6+SzbAy56N
kxgAiYuZkyJ9RhW+a0IntyKfI1puyI3BWWYiVkPUz206FRS9RheNcpoaqX2jO64MMOZlBjP+Gzrk
EhkzyNY0VEz7PYDurSW1KsxV24V5a3zr0yA+1L3qbjzzq+GFyoUtxEIY4pW7lwhW5SvEUV2LPQE6
/6YdEsjEiE/XUyn/frt3X79smsL6ufB3MNhCpT3/XqvOEr7LjesSudxgEPHMaOeTJ3ggxZtcD1Ur
ezeVUbqZp9b21mYUewdf2f3Ry1WdhG//mivPbem85gA9Ck9/qUBQMp87SnAwuQpK9gRA18Do0FjX
TpneWFRefVaLy5+TDyeoZZhfelBm6U8RN68dxZMyJhcJ9EelifFDFJN/JKbe//z2o72afWkPDs8S
FQZGAnfPeT+72pB63BL0YRMHwV/ZOBvboGu0w9ut/Oqhs6+FZlBC+TaMKnvx6Z03w/1XlMyO4rGq
LDpR+OUWoCRuKSQG0DSOJNA1mwxYBrU/K4b1LtKNl43EBld+91homcD43gv7jpufZPP2b7vWA1xf
B4w1RA+oqc5/mmvmA/EDRJhgR9aPg2VR4CnzW0ib5QEvOoCJedkC0QRuimWI/baiJj1YcOLS23DK
kipex2R83FHUElFY1dzOWJqe3rdMqaFZRtreSQJ4om8/5yt5j+eiWrE8BDX+Mm0HFzsJURuZUaLc
IVk4M0F0udj1Ion0nESL0+JsxnVRpYQuFVH8mTEaPLaqLyh/kQ9mzo2xryhN3liWr3YLaA16Zdm7
X84ogjAhjxgdvqyoTKqNTb2tYD+lg9JlMcv2eqJHcFD1/DhJfd6r0SntG5Paq4mUbgEGB20cvAlQ
o2V8/PZmmtx3tNFbhmZq1ORDltRnsyk79LCwf8JzGRmjs3HjM/+lpTkfD6j/dIeSA6Km5Uh+3qrb
66MmSmK6Is/6ZDcPsuzuufYIJWE9WM3XOBIPlotBhppfOm8HmR0s78fQBuESBb0ENBdifvf2CHnd
E+j52Pgx1UGCpCB0/pvwWoyx3rjYSMh+vstUaz60lVE/ksjSkYE+N+88bmK+v93o6wmPIYmuib2E
gfrocssy1VisfZcrfEkQ7Wn6mRF8ilsEQwM85LebuvJ8LJkQz1g3Idk4F31eKFv2/pzNOD2S5gmP
+iLIl/IlAymxj/LEv5uBUd0wTV5ZyVg3LOpl1DxYQKylA34bX4YdR7L26dXEpxtjLmCPYm7bfZcr
yP46cIq91UUNt8poCXPkT1/zoJ8eOrOab8zCr5cxfgAeO2jsHGFhXZ7/ElG5TtplCSKEpo/WMWfm
U+SV7RfV5OaNpl5PqlAr2JuYvFT6+len/PbQVVotO7OZsITciX5wDZN8lL315e33+boRGxQJ14E6
LkrEeBfvs4omP6UIPYXTbBh/a2Vs/YUP4JYg8/UApRWOAjqqcuiD7sX8oKa4GY04nUKjJz7Dbe0K
4RO3pWHV5tY6TqbA/8cr0rJMYhFxlwXD9y5b9GEX9AhYSF039L3VEO9swlm6Me9d6z1mH1ZjjuZI
Ci9WJKWLprdgU1KfycbQSJ16PadFtv3n74gN+4JNoi4FC+d8zOFvSdSYtFOIXohsrDZ1T30qxhvD
7co7QjHrgcKGxYJw9uIb45Z7oMRGPjA2OPNQlrV7wKJeP8N2I/cL5PGNvnv9JSECpTpNmRGtIv7L
86casz4l2Zn2iiV01ko1LVg1di4RDAJZvbFGXns49InQ6XSfPbd/MczbvKMG3Wp9qAEID1Oswqku
fup6+sjokTfmyCujgsMVx4lltloWqPMnM4SP4QUBZFg3RN4Q00l0QEz86duj4kr/Ld+SAcjT5ubh
Muej7AfqlBp+EcwVfxdRYrPjgZXIbLT7k4a4j+CQSpX2cpBrfdNYRmURHN3X8rlWknQTal53uM5v
TEbXHom8Cws00QKhuzQXaxBXEj/S+xB8dPVoodXbaJ5WvYzVaN14R+YyvM43D0uB+7/bMs9f0mzj
D/EB44d15QlAk1gU15Y3JyPaOSN6QlLgphsl4wgzObEY3M1zKu8wv3rs/iwifIK1F1lFiz20xMs1
KbPr1kQfEZU0ymaU76GvVH83zkB22JQR1xwWM76r8O138/pGApbYYvqGJsBeCNzX+WNoTZzGmJqw
9UxC38Sx1d73GKY+A/1pNk5QBKRKR1rK/f6s3ZltEu0nz67+YCgunWnDl6OEdmmk7idOtZPZDAhR
jXongNxx9HL7HTUk50ZTVz7kZbPHdgeIG/uri1lj6qrScZnJwzqvs3tJXmS0nhCU3TUm7roK6ap7
Y5662iL3CjBBUc6DGDjvYUcCvByyReFE7eSQWG6/bwJBhoDoI+MePEX8+PY7vTJ94L5Cq8/N83J7
dzl9zC0cZHNSYRyUZegHE5IR001vjJwrj2WzYvHKfq3/lwDiDnHbNCgb1UtaIR5TeX+ss7RBw5w0
6LTnm/SxKx8cEz5oVWqskAoutzNFanKDXXZjKCbEKGKq++0sTLkd0rR8jzxV+1ZYxFeEEATVU4LR
/Lvfs/+58d1f8iLIT+EMuRTqWQmoPV0yifGdIitHeo6voY8gb9jYe0Y7j99Z0h9OSJbMdemWWB5T
TBGKJMWVrpnNfYflOBQGHkyfYMR7IUeA3KwlWw7s/Y0zxJVpcLl/WtjJug9I43KMc17Rs1JTYeVP
CbnRrjbug0IZj1Iq9dc/H2wMbr7eAAINFN7z0R0ooel6UYwhSH68OeUSLjs6YvsHrfDdwiHzgTRf
rogKrdlsVnKkclxF+7xNkW4C1r4xpJcP42JKZyIE58XJy+Fu/aLfktmA8W/hum2nST7mem15a+7o
OY6nnhp3bjMUz/U4YuDnNiW4cbW17CBeNc4unf0F1BMItecdOSaOPUIOHkOqFPMBZTpp0KJJ12JG
PqVyImJ6o7K/v92vV0cKqBqQPlSejEVj8Pu5qEbCAocBRHHRZZ+aHrUgWjA01MFcbN5u6dqkBMji
/7V08XgtJUqCW2hJDrKBwJDm9/GcqxvbtOvPA+Sde2dr8QqeP09h4vF0jYbncZIKYE2vgzxAuLPy
0BB+/oMnIjaB0gU3vZBZz9tKs6ivNcV8lKkM7lGp02CrVzee6Fq/LXVPuORLuf1y41l7I3O9046h
TYj2xpgwbmQVkse3n+XaZP57KxdLBqSstjasin7jCPbS4wEIxwj/eDUF0AXEEgL4doNXTuTUwZY6
KwMPF8Ll1YUChKGnolMMhV6FwiZglhjYVh3Ru/ufVBMYx9Hym89jpecfTMAWpG33yQk6kO/e+Oyv
/xZYmezrqc7hqjx/k4PLNhwFqQohD+EMIWF5Q07RpxGC/i525c/BSkLZJ+IIb3VeuWMitpOf3HgF
V180FR98+myUAaaf/4iU1D99nFGsNUFd7Z3B6Iitaosbh7RXRr5l+eJyisAYVm5K2xej1qtsn+RK
urxthHeaSfJ9yth7PrBWtj7II7c7Jq3wSBPP5HfN74p1BGv2M477+ts0UNe5MRCufbG//56LL9au
Mk/Zo0KoF/kzeYZ0AJcS1aY03VtFhGs9bAdM7dTZTZQKFz2Mapwzg8trNiaL2LHIxmEATOHGRHdt
EWFRWAqLnBaREZ6/xwaa1OCoWIUpe25i73GnQgxeLpCebD0rJKeBvCLtttUt/BApOIG3v6xrT8ll
DeETnFU53V18yly8Cm8WjgrhthTHGsfGusqK5vntVq69NqZY7JcctpCbBRdPmfkQGyMxhkEvjQOl
G4i6wsr8x2kei+FGl15tDBkcx33Lgep38UhY5USruLkIZwp329kvdYiPnnmIffglbz/X1e/DRQzG
Ho9/7MtrJrMGRN/5FGMaa4q/IVfG0Opho3s/DQEVemU63xWVtWmN35s0PzEg2jnMEPE+KbO161Xb
iyC5sQZc2xowQBaNAxGhaOTOO7vOah3Nva6orOjWvhA6mE7VeY8z6aREdyEJt+3Cef92T1xbEpZN
rr2UpwyAXeeNCtEnZoaLLZxKIq2TuH1E8p2ue9f5YnTax7cbuzZoPbqbixG2+PYSivX7PsQsexdo
I98+V9jm0ar9Dh6Kc8s3f+2R6EBmPwzMHHovPs1JxkqnmMSaQ3L7pwJbyfsIi9jaFXGNSUQf/uSp
sKsvznnyfqxlXP9WgB2MzCGkmfdmjS756hLWdDc0L2933dXVy3OJ91lyNqiRXoyOxEYAPupckQg/
Ey+B0bnrogLUmhqFtjH9GJ+tP7dHqTXd10izg00aWcDsdGXcGKZXuxddB655+NT07/njcmUJlxHV
VGgJ6IExqK1jXYFO2hRuZsRE/xXZh7ef/eqw4UoNgANyRtjA5y3WONYGAONjqBa7kWNldqgNSbp9
u5Vr0w9PtJjxqf1REz5vJYkbE8OtMYZRVBgPVjsGRy6nuoPeZeON6Wd5V5eHAFASNpMd9TK0t+dN
5Y3tamDQptAXlnrIoM59iLxO7sdGaJuCUXAQWqI+AxCy/qArqT8DlUC8GLzKMACR0lKl1tgBWmPy
MSmJYSoKGG5vd+W1F0aBh+LcgvHgJH7+fMQjusmQW8yuLbSlIlCFtVJmicPwT9pBGL1A+8ESXAzF
ih2NhMQ6hnMwGptABdPOnao6/N+1cvF94zR1c0vQiu52xsYn1HRjYC/+g4Mhl8UcAFBO8WqWz+63
WaQWjHtgNmPo2JG675MojzeqNyh260Hjhs2E3SnSofy9/XDXKoMoEi1gAGyZkFxcjMVKdqLTDc4E
qrd1tXIwwz5G3dR+YAlw9xFkr0OL9HaH82h4p4KYE/Ncf73xI5ZGLj8IsrvYaHAyBolwsWeD6dMS
Cse3l6vI3OZGMOzwh1Xf0jZKdtMsYXNhNv0izaBdj3ivk5VIO+dR5Ol8Y6N6bej+/ksuptlUurBd
45mDmFv1JwM80DYNmlv4hSutINpnBaR2w23K5e7NqTpbJA7WbTEPWbwCfQjHYswr48bbvdIOxwwO
POypOPJcXrhXhWFWRdsZoRO3xd2YlsOu4ULtRp8tu8CLt8flOsF+qFuBIly2kppxLUWcGyEQHPMJ
I1+8DUxjBCoFnK4nivk4p2O91iOibzEXVbfI8Vc2TmftX3ygkKNqvEyxEdo+tlVtcKe/iiKTIAN6
tc8n4cQrE53L7u1Be2W9QJ5EoRdXwSLVumi1iZs4izFohwFw/kcMYtqGWOrpxVPazz9oiToku3wu
3Rgw51MDaJRZ5P6MFKsFzlYD5tzMWa296FZ3a2W6MmBQKJEwutyhg026aCpZgGZRAjZgQta3Gj14
K2YZR+HbD3RlC+Fz2EbYQpIXgtuLj8xvHEhl8CwAMnooyAKiwz4Fk+NMu8HBHH5HwE0mb6wVV3RR
bNF+a/TiLONmbex2AS6XqKmbn3rR9+8G2+w2cxKQc10WZEpYvSo2tua1+DP80dgFkWt/NBPt5EcE
YyZ+vRY2Ht+3O+NqlwegrRCRLvPfxe9ScphTqBRGOFq0m2e52DSpkje6nBztV18pRwpkP5wXUSVw
ZD0fRbrXq0BrKU+DZPDU3pvm+jNx3yvbmL9YEyF4ud9kO2fwF1vrWMfvS68qs7A14gDJdR/JB+Bs
xgCXNbK0fTMbnfMe/pomMJP78n7sZ6E42Q82PELwafqxLkhrX03+6LsHYZlptU2axhOhS7prtS2z
OvhK6nXSrIomKh2IGJNzQqIxTvt57ieKL11rirsijid0ngHLPBnik5bwx/GB7gpsoHHo8XXDtWiw
cIZ6StkjNKDjIShqDUCQDQFVG0PlybwyJFbRTUCI+N3kVPMHVc4pFVA50z6YR3jI/mBjBvZVE3XH
TE1Vt07ws4AOhCAY8beUHWAF5VHb1KGGiNXUR4UZ1kFWfsFR3pt77HaJ3LYGJdA1SQWOt2kbGQUr
W5u6eTsKZ0jXXhALniaesHAPKoV4EKOeP5pV7avQBluRbprYEv2pt+ohWHO3Nc8rjJ/VWu/dBOpE
r5Hq3lBogE7iQ9lcz647ZmsTk2X9cTH+GDvy0+kqQF1mmPnt/GQ6IPuQk48zsd6kQ9TbuE/UtOLP
EsGWJGbyyaRKhCfLGur7staqz47Tkj0F6+VYgeeM+NuSqlznKrZeJDWnDHfBVGtHbWBvtgraft5X
duRgJxYT4RLoD3xK6sJKhxNwDAzpydC2z3BFYYsYPnADoBHc5O/y3s3SdRFF3l3qeg1dFc3muGuT
Uf9kiiLF5g/28CERUwyvOmadOVCxS62115lEbbpjnNd3Nc4ucwulsQE/bPX1KSA6pyXAPJ9j6hY4
29ZGNHj1fvD1qn9nelL7GFXD8LmZMpCF3sLhPfm9dL8DRBXfXF8qSCeyOvnFXHDvrxMbxKlKd7fZ
kKr3ug1MYZXajTp6pY+/BoUTLmhDlF2HdXMssG5OvvAf9K4lchvShhi/9L7fOat0Mq15pbpu0Ph3
XqRhPujWz1HaZMJqupXuBq3RfpYJtbIVxqZUbVUtGcK6zKdnpsw82MxyLj45hYRJIAVVrjXl3Phr
mlb+wUqS4u+ybZJHBSggfRcJz/4EszrtVjmqMHOl4jjWQwB6uOWJ+UUnXQSdRY69WIi4Bc7wZpU7
UwKXAwI/EhUVlY8jMKws9Huu3tZwGJsfjheXpN7nUlaryKuGr10Sq2pfd36RbbxUOJ9iLVfDzjBd
qLTc31nvsngMQF1FpOrEaJg0DPnB3K5ie+IrHWRR9Bs7Cyp9Q5ZpLhjMc/AuE7nmQxbgh+C4dsQq
56XlKzBExo+GY9WDDKzhu2h0TVubCuj1ipQp+1OCl0KsfK+aFUMgTbJwRPyz5EOyRzoQOg+XCWwp
2zoZaK61blsIbyYfNzBdgRZoPUQYPdZ+NEqNAJdcHgI7se1VUknL2DRNX4H6cE3MyyB9oMaYIs3b
p14zubkf46S3w1rPZAWAgs/93jU1Rf783ATuimSxBrhUMDQCb69FtDXHJPnZVHobrPqBiJbdFDR8
nXD7fcD47RBle770vgHZlEDu50YFD08iwbeCCbLk0zj6zosWq9rc1ktyI+oCnM6rOc4SBXK0rSEr
oYAmcXDRf6/wSGhPhlNmajeCmhFwbyJ3PhZDKw38/bUKUFz3TushjtNGDTbYd0SKctSedE3N7rzq
dCvR8g8l4cIQHPIxgpe1/r8SMBNAR9cOhzaRDxQtgxc4BOl7x2w06qB10IJycPNjWucpLmkFhMvT
6nUDmfvDFBsp/zloG4z9smJE5aV2K9zplRyX0FCTiz7UV9QyUS5dnEcF0tJBjoEdkm3+QncVqMqi
aZU1eh4SXsX2UDZ1aEXZD5apbN2nGiAl5NCrwGayqfr2w68l//9bpv+PuWTV/c8I0P9YpgHxiB9l
cWaWXv7H/+TO/ItiDocWVERo85A1spP5t1la8/+Fb44YZI7J1J9gEnGQ/I9b2tX/hdgbiCP6xF+4
T7au/3FL2wH/aWH52RSs2NP+IwroxXZtKdpQxEdwyaWKi0DhYiwVBjOI3UE1zhfYm753G7H/rUse
/31wesO+++8WkAcj63C4PbusagAHr2Hp0kINF3fGPCXS/2ULF0eXoOqVBUuLkmG9TngGmGV/0gJi
oyWdB1/Wpf6XAwuhA2wwVr0H3c7e10hG3u6lX/vi/z51IgnESUAyF0VrrmH4wC/qdQLeS22lEcyt
rrTH+7iv9Je55VYxEZDcT/BdKsmTId82M/an0k6ijVl5OdrvNrPB7cxGehpriktrCPvT/LkxBr3Y
Q1pvjF3kJPp4p2MVKEIjz6pbud7nJyB+PAOHq6nFyojYAXfT+Wa8LrOxdmvPWAWzcad3P6BvHW1A
dqW6pbk/3/b/uyXAMwRBUzZevKfnLWm20cYk/Bocgav3kd+kp8Gbn2RczDdOGNcbsqigUkFEmHfR
0JxLt4Anx4Gid0NwCWtLlR+TQH1++72/7jlcSsspBhkD3uDL729089KfjGlhF+WhNWDjz6X/ZZQu
ua/ZjbaW0+7ZEIMpzCUt118UaZhXLr71xMs6kInSWvX+eOBOqk5L6OHz2mxPsbd9+7kuCvzLi+Ii
kZMZMm6qCWxKzl9U5srW9sfYJlnAWufuR90KuboNtBIszDdveG7E0S/uLMIEbjTMleHr5/R5QC6N
TaxJr9zsyq4aAX6diDjT6d97xgDwcWqCnFXQ78U7qYLRWpdT7v0wcy0/cscxP1tqKDddO9Z2aDdx
Uu5ze0repSVVqPWCUsN4U0ZxvHIdQh4qVeSc7Su9WANGkKfU6KsPU4CKauX0afc+mhLjSzS3nAgh
Fyar1i8I1TSdOkpCw837eqUVvZAbZHVq4pxUQRdKqWrepdXcHUpf8qdrVw3f80pJd+sJU31wK3/0
2GUY7iZ3Wv/Z6QvVPovOsyVZCcSHHQs90q2TqJT+vQPf95hnERf/mhXBwVKuNh/1inL5ChRm8mz1
4m+WBg5vpE70wUqMAdwIgdAQKLNrGi+qBe9+glpjusdgFPVLPQOfPIyV02wnwlx/JJPoHh0Zl4fC
jOW+8ES+sbvCqFco3imTt9VgNqSbuNa9Zat2WHN+rvR1jJlb53BKCHXYLSDj7YhF+XvKTowMvX4G
TtUhHB3fVXPdhlVk1sV90UzDt8jvy1MtaiuM61p/CqzWf4SdVYalZ7t3/hzFa0plib0WxKmnIVey
5TszKIdiOwyd3r8QNeNxvVTDocGl05bjPVEPQp04dQxc/BhRO7rrtO2yfteace+syA33ptBKS/VS
SU+QFpH4YBzngJ1fme2heEbQYRvracAH/4JmtrZ2hoigVcYex1sIzCmr+EfNNaI7DXkEvpuoF3dV
kkl15GWa2xadTDgSxnjsS0FsEkHMZJvYVYqMlq9mo9WZO26lyfRx1wegblamGXvOHXzIHDaVq32s
zBleQ4AZfjO4aW8zqt0mfswm3SOHJq39rZu64GY7EofvexJBAaBpabbqrCY5mFUUl899N+nVdoym
oD8VdOW7IPbrg4oCFg8pweO/zxg71k7x17liFUPK6zmB1VjF3nd2km96U8ynppMu+M9KTXunLRnL
q8QsfWyHZQDZNk/Utu10Lz/WaojTnVMPaMPgkaInf6cy0aZ/cXJ0CS0Zo06DUhXk6oWL5fRbC6u7
PFlj5B1yORPUMwZl7q6nInDeu5lskruO4MZyFSRk8oS126Rf67lLqy60+zaIwoEFfWd7ZK6sOzhd
JHQZjacdJOffPixLo/kks6Cxt4mJwsKKrG4r7Sl4iSFkbZ3JHlqgoGb3jQyZeGvDZNprk2oeRy6k
vsS2Xf3ESWvvU50Te5JqUJo4UX3za11tuIFv+bjG3B9Cw85B6SYJ9dsVdr5h306+9oH0IUTSEhc5
ERiij3+UfeA/AzZJILYpOX9qLIu0aq/K529BnJolnCxdbj01OMcWi4/g0zXcLSlG3WfXiv1vE4BO
ufLG3gJN2XWPQ5/yOzSHcpHZEOmWuJyYvnmAbo2dbBNt0wstIPrIjsY8rEjp1TauTVDTOmaSG3bZ
nLd39gy9T1bxt4KY0ju8u/NfaeJG/k4V1A027F/raW0Xsc4hTDPTeN2A6/owJaSurQqgnzuHyIQG
ZTsk9I2e68VP1dV+mFWWCp4H9sLuTg+q3DnpvRzNd7GXtAaH2yqBVOgQjHTn2AlwNQIhJn1dOFj8
91rSzLBaIzk+cTGs6vuGc23/segdFUmOq7lNDbZLqJ3pktvcVc8UvYWkq6NxH83xPb9bhphn1Dc9
HYfqS+dBou0LjsVrCYLX3XZDOmknKwXFuY819mGrpkiHnawNtTMjhdbb89Lyh1vagBu91GyORd1o
at1P2gwqMUgga+mt9hzrXiG2eiCTD3NUOB9kDyB7SmV1DED1iJB4FxEiGpg++hXwmTujTfR7DSlK
/75u9MxccJ5wmLU03vWW5X3n+gyIWR8AESVibq4sMLixb33IcbZS4iQ6PW9E4+3LzvaNQx0ZCmds
Oc0c1pN5qtSLbNJ0PuZ6Quiw182m/eh1dlt87qJa4bxPzD554tq62FBN1o8YVUrja97Hhgz9xKnt
R8X+ccnzGJ6o5cz23iDzJNqbSsShGEzxYNjSfZZVT6DzzD2mufapVBFnliAjlpsaRzv1qIb3+uDZ
/STh6k2jv0372RD7UdWT+bHLyqraNa4aT14ziD3g4EDcT4RK4WeMhuYwmVr5UlQDQdZSdaQkCadH
9ufrZfCYC2UGm9EEi3ekcEXlhYtWMkWMTvQFFzdNSxxeBKg4WYvJzbdpm+sN3zfGvpMGTTtbwaCP
ngFJN1TXqDe6e9aGZu9AGi0eyHVqd4lOPaggFKUATYryYxtBOt/Pyig+CYoKn2cmAG8r7KVwqvkT
oEUCFQ917hp8JS6RLCuSSYydwEb32M3J4N0hehiNtT1MwtiitG/qVTkF1rPdzZKeHdWuavn6RJc0
+iqaouTFylqd00BkbVwS6TZz7xcTYSBuvvOoMCYUeUa2I6sGjODKiR1mMFJsyl08Y/JYEUZvEXw9
GMZdFriKIHZ8vfLZLm2v2mT9oL8UsUPBog1476tWbwLvwbEm8axxPpFbVc32hzmOScfuqLHE+tDX
+zoa+/RzlolAPcBcpSjcyvoBDYXt3yUCFHdYNnnTn0qTAxSM2LTQwLha/OpZbyYWU7TFq6JKtXUE
KO446FlO1hRbqzGjqPhVg9XMdwdD2V5NrYKhLC2wvCQ3jPbGqnvZfde02oCpOuvgiqxK35Oq1Wd3
RaRSZ5/4FvU+o0mpeK9qEWgkoAf11DzGhtOSehx9k1ymUeO1VfpRdUbCMkZh0n+AvpAWp2b0yVrC
/2FWqzGS4pBGOn9FM8zO5xk1CnV20ZW7gWvgjLm2yYw9eNnEOYi5z+SxzUBX+rXq4g2mmUw8G9iH
hrCVXBesffLiwkKTYsv1+cwOqpre+61shxeiTNdGkqRHX9TIjgmyCpWw9kRKxg+xPWe7iJvrrQB8
jc7RFVt0+fCW614HjjiP437EkLjBndzMYSlc/y4zcr39WWsAk82hrbnYTJxdm2ua/EWE7KATt8Xw
NMClzTZE62TBvne87iEOpP6FsK4qYyLpq402D9OpaKvRXvldYOdYh4jY2CqsjflnBGYeOPayQPTd
lpNxB8y9Ydeb2APCQRLr7gEfA2Yd+yD/nrK4sjHQAnGQGVVzLP3KPY2Dch/TiDr1OFGN/qayQYiP
gU4B0mwhg7Kkud6XSOB5ja1q3uSlUmwmNP0LdDLfX1NhaZ9Gy5TQhovWPZmF4VNv8NNyE6DaAJ6b
or7b4pbGfjlxLX4gpq/otyUmJ8KOZi36XpgZm8HClNoXjlH9vLaTatJegGz7HiwWqGsr+n761qVR
BjTWk1H93WhKI9n2XoHTTs+TpnhxspgppKu5ZeibIGavNRZeWAIYLUjaqwDSWSWRb+0wwl80W+t9
PxWcE4pKn47TpEUHbrXLYuXbkebfsWIM6zwGPrzy7Lr+CZ2SHbSEtD6m2WHKslPfkzc9ScveyMCN
IQVAjD5kE4FFC9dlD8Iyejcmev6+arcdW/mWotAqCQY+AH20uuLd7HTtwCcVTCiFmZCBM84i4rhB
KOOTIlEFwQsGnQe/TuWGU4bz0OsTZyi76H9CEM0/8Mn5O68i6BN1hbnV/Fb7aQi+rDVT80TmeRCp
oxPFtX6ax8pi1zhJ8ZdrV/2unudK+9BbGXHfaelTZC9TQxrLHlXfGnOCUmXCYzp8rKj6cwoLUn+V
AU3ZNI7WpuD32yZsuiy7a3NT9zfL7Z2x7lBZ7aJmjOZDArxMHHIttpO10cLsKZSESqRyLqwOmquQ
ZDZpLeSdn7ultXIYtJ+TxpM5me1jpTbd3JfyLutndSLT3poOTIvxgUMVzCHS0PQEDq6C5jyqlFvH
ubCSFXVm8yjIHoBM3ha0KrHMuPng7Rfx+BrRvdvuq1TE6tkfbY+6mGumj7gL6u+11w73kBedXeRl
BE+US1a6WWdRedcvIiod6nSz8uSoQA/K3u2YNkU3ehuFTKm+K80g9o5dVKXF+076M1t/3qe3qa0q
+2xxKOYeJCqG5xE905MG6f8rV4v6uIlHdz6JWO9Og5Pb38bCFA23w4Uu72elCIowEwJknt0IBR3L
pM3dndVr00kb8DVtalsfH7JF8tXaQ6OWswlgeVG7DhcNQ/NXRXbmO01r/ouy81iOG0nb9Q0dRMCb
LVCWLHonaYOgKAlAwpuEu/rzQP9ixKoKVvSmpxc9zELaz7ymoC2jpelPMzLRjEBmvbMKr9rMkxam
aMvF83cIVI2zQm/VECSqdEcRaRFvosN6IjB4drOgb2LM7uqetoDf8f6gA93q3kqxm2YFg6nmCWid
6mCIYbD3wiOOxwGQmMGj5TBliO92ntdvkrTvNtMossdKG6M1/BFnLYEN4xtRqO4Wlk70Q1iR9VxN
Vc/hCvEirLsseShhS7w2GinrIkh+Z1GLWqMf3ao+RYPwu95UDrU5rb529aS5jeeSYccqqlGoiIf+
zbOr5E+GegMx+eiNW8+Mp1u7R4mGhWrGLXiiZloVdtLdTaWpb+Fjau1LaVoTxmRxsppBxswbjhxu
ifhaApoc7A+71ZWbtK8lhMdILR4IScvvstdMDJT5eD+fWwIg+mSR5JqIqsnvO4tMs1KA5sEVs7Z2
P7aHNEmzAzsa4EtpglguZf1g6KX2PJjZU1gQJlhUN3xhJKrH3si0lmZUPf/hotGuBHA1cxPa8bCf
iN+R95mL4q2lwRRv+WvmbRpDGlzlqKn7ZLLGh6s66Xpo6nI/zI42BEXV0uwRGKYibGF63906V3Yl
Xikl3ZtWxoHRKjwZSCbN4xonDZorWle2dKyF+6ooqbfRySS/2XFnlnu9VeqI7rBdXKEE7K68LKQd
20d2+qAk7vgdN4L80caNCW+7aLzOlCk70Ckv2XSao92Wrp3vEKpPH+meO2u1dq2gcLLyrkP7eGfj
IZ74Lsm7D6dO5iu7s4cfUuIK2Dl6a+/EyHqt2AQWjpoxzrXrSlW8LUIEGp3SkR8QJHURvtT26G5n
TVdWNtY1f3hQiL+RorqOk3beRfEo9s3oYZFaekaHJUHfXuWTOT4jaC0eYlzPc3+wRgTB6ZRW4A4s
ZV71lOCfZDbY27lvxyIY7T4vgjqZ0l2ph1QsSrMOajrKtl9Kbdhog8LD4yCIhEQvZvPpKo8zGZiN
imftgIUHaXor+N4i08YHBWQuaXLdHEzZIw5WNZMPDCrZItAzIMs+VdAD9OX/1Hp5/ppNQk+3KffH
5GtWFm0MqDmrgYlwA2Ch/aHQvKYN+q6xfqNQWNIZroof9OyCDtvTx7DVjP6mmvFKX4LnF3dKnadc
lvB6tNKR6cfsetUb/n1mv1Ew8MjumQ6Oz4gdnuNrY7n4X7gZ/5xz5Q6bc+wlhqU2SBwwuvhm66WD
NLhACOJQAFh8LxNT4zKmLrpqDBKLTZIoDVLyqFys1SlVPcBRtQMcAmeJTR1jphnDsP/ow0WTzbTv
TU1EddCiPs0vVIb+IHuOjqPgQdRzpu7bwnJ/2xOVqSnXByPo9Hj+5hWh+Q2z0uGRIhi5JEYqxTWu
7K1GubKVLn3NlBQ6ljpKQzO9mjX+G8lT6M1i0xiJs/Y0RDI2Fc0kfIUyNsG6mVpp0DWOayvA28A5
WL2De4yL0dUDrdLM9Cs6TES/7DyfRGzsn8IZyflX5YAjh8i3ICjVfVvSvNqkKYlae1CzKll7ufKr
AygyQ1Kb1N+htDEXUcAXQwEfIIWGzXw9NE5Z+B1yjvFuKJr23TFzc6s6Ja1kXFin3dRpDD20Bgxf
Re2bBx3T27sR18OVl6pynUL6XKl5QmM117rwFpdKD3pmDZQsUIt2tm6qpH0uK/nuuE1/M7v69Gj2
0BdmPJC5ZTUMFK6sbfyARa7YTWGHYwXOS7Pc4pohv2H46ThXaofcwtYs6/KGmvxEeIgYqz/qUbyH
EG1iW2XV9iu54XA1gKBY6+kw9jv8d7tfoBBppQJSzFd9xdbwtQHuvkt1ajWHmtlRPkn71444+GdW
2qwDPhtlu047DGTxlSxxLkCOAl2gwi0Lb9c0AheRuBpl7xN21jcxJhxiQ8hmGoGYp+LFyzXAgCBW
srsx7kFrNBK1+C1Sh7hICq/unVvDyMqN23dYVZQtuYVfVNbwU5dDkmyz1pF7/FZbb4uQfveOAoW9
jas+fVdgAVQrZ0BGKwTSqG5IHqYBrXXvjmP5kMZUDmIkkH1cPKxw7zXSRMMdJ6zCL4iTvY1DPHRT
pR22uFFYeStRRc039OLNoGlbD/SFl4dvDSmPF+jSHUa/ZMlebYqwDp0i0RqPRulgJt0Lc2/n/P6N
Oih5uGqES9hk9DrqH0kcDsgN4OOj7IzBbm7CaHJ/UdD8Xer5Qwg4wPLb0dXvJsTgNRTW0YJcR06Y
PRmdKbdJoyd/jCyd6MW3IYGnq+RY5CBrkOUok3v5YRKpsDgKcTQDZLAK+hR2Ob1HlYtuPWnP+IrA
/CIW76biWjOKnpKSxJV4r8+VKrdyVmQfuAN4HRx9bJn60pRYFGEIhtOQUOIpXTdaTmuyU3GWeQbv
i5iPkwCV3cSWTt+eXmB440aek/ptUqXtNi0y46AknW74Xh5N3i5Gx2C8xUsBNFLUWLhFgZxMPjSK
432AIWxyEGZRW6vQjCZnZyC4rmxpRdvvA57N6AMQOdkrL8rktiqLOX2ItNp9ruxc7QPJzj5IB1gr
lcZITfdI/ANBaSyKLJGfx5Ut7lHAUpwVNXtJ6Z8p80lS6+E9j1usWGujrt97ynTzr45EK7vviXv3
iOzr465wdAXvn0rXHwAU2ekqTAvtWVmiXVzfDa3deaURBl1XFOAUlfyuCe32SS4MlFelVrXfc4Km
21ho+Bl6VpFTgx+NSqJgGotDxrxvRqOxqUBrKm5IMrkxe1wlt5kSNQ9tpMsdxleCNKrx5rsuVJN7
wrrhtjDaPg4cbawoKIAj3A1YRfyC0YmlFArMKd48mFG3flMIa9yqJepP14ZVYM9ht+FrAeB9lYfY
MR/cniyOTJgq/KOEDwDEjk38ms8FIWOEFwihgRblr42c0mmd1hIMPKZZqHDJiPqpL5VIvKJKiXlQ
QDW/8LMsXM222R6iDvvhyUlr9D8zlw5QOb4zWBquVcWtn5RZaV6yvLLorPFi/TZzIe4BYLmrgrui
A2zu4n5p2x15sNvG+XVJufCpm2ZsprMyNfRDYknvT9aRufpqKLV5FYdtO2wNdZ6SjedEGHTGc4Wq
R9R52W4sUHLDC8GJkeBNTYWp6cttGqX199yarJtQKtVe9boBDK8qeF0zoE3hb6+qlIdcaTFa837h
NzV5VqNBO8ioHIwEoBk6o2qJlR1M3t+tNuAb0o8Cv7KiCIVxncZ5/CbCuGrW4IVIzdSG/UxP2Xuh
KniHkfNzqFlpuTLsOKx9YF8Vq1jO664bJYlGJa7zeOp2bWk7N6bTTvJ6KiiEHNTQ9KKN6U01gMBu
6Kq9FEVBy4ClvjW7uujX2BmAxffCFL/tBshYdK06WL+s82LuMJwIKfCx4gn1M1KK7E4tsA/DbbIu
VxKHh5AfCZbaHye6Vj76vtVOpWf4iCUOIE3IRpWP91LaBC6n+weNPk0EmBI1ic9ONddJo4G640XR
n9tcFHe9UxAJptQdmSqyt81IbTTdCifjXUAhjPRsSJpJXGlYYn3Dkj65VoYcW6Sm7KTmW6NR60ER
a1dY3w0JarlljT8U/YifqVYXyQa8Zza8VRU9C7/2hjjZNpXBY9skTrnulXCgVUfV5qHC2eE69sSY
PhS05/gyt4uye5Cz7gO4y664ysRUKqu8cJSXua3UOxVHyxpZQMpGVlrn6hopPpWkTrd1Ah3PHm/y
anbeDHUphUdKZ+voqmX2gb0Uboij1I2H90lxNXaa+ZOIkxlC57VqdvS6XkqAmvRzMqNz/DZvnXmr
5wATVyKKhP5cE4ppwYJ2LykszpLxpDIGNI4wjqghZ02+7WKY52d2r7yWWPDhscGTir9jNv1k4bSb
xGlF+iPls309T3TliaZoRnMFjsNM4c4xnobOVZaiY9iuUq2lIGCJZhBL76nfd7kXpbs5qqpmi8P1
/CwsWERQQsbxpZsgZ1dTZBwmytUPdNHFj6Krm11SFnmzd/DKSndxUxg/tdHS19idU6PMw8lp1iY6
EqBWp9r1hyot5xWFCe8J80mzu8k6ZcgeQTTjkZS7SI9iRehq0wYIAw5mWdN6FBKLKFOJRhz7jwLe
Jdt3A5Kp1Mu4HwPDAzkZS2KIn1iZNNML+pZa/NiGeYodnhcZWTDhCYK7uNsML1Bc82QVjknx0g4Y
i6xVjB5Tn+66ApwzoWy+mXtPiR+6sKtofSVp+92IonxfqXO8M+PSgAMqsvk1aQ3zz9iO6VNsVdSV
oAyFwCANW1Jtk7pa+6JOxiagHFOpB9TntOQWgkKsPgI9ZofjpJo71xZP9h6/Uy25wqarJCeNmX3Q
q7p8x025u9XSARMvhN7th0TnHg6Gusvv3chpnwzSfuQTlb5KrsLOrh5gQozyMOhItWRpGX23CYQw
rxxDao0CJ0kSnHZ6r2EUO4GM2qQPoobHBbBn0o3XCk56EiVGLLhW5SgTfLwzY96jaFeXbzVI1Nss
seFZF1GKbZwKAsFXtbZ77iy7eZ5sHC19064Uiv1JeeXOdRPDCUMM38f/BeueaSaHCPI6hUlMIJwf
KOhlD/x2BdKIqXXmRzrJ5rovrOZeswlMdLOeX6t6im9KDDpWf1XBtTnrr2zKJirLSefA9jE5mqLt
ZFsgLXFDdZsCi0DhjI9CdHQ+HbXRH0Qh9V+mWnnxKk6MfpNmrat/T4gBqX1O4CJ8Wo/OruW87BtL
yAM9N+eHVkn32oDzRlm9UeuVB1YT07pGTXISwcTY6KZQH/pS77d6YtcYCyUTJMI244btJReS09Uy
3klyYrqWeavtdGmSZCWF18EeGSIsfmlO/OHJ0lbdXDXuKrRE9t6i4nWT5bTEQXlaAvq8gvSzTf2v
hDeAPopfWF0lH2u91u/bRCabJO/HW9VT9W9a02kHe9SsdY0J23tN9x6XoaS18nVS00LM9KHaoIg1
sUtMbN77QbX7tdErwr2i9TO+USkqNkTO6oyDU9VdN5ih3ThW5bwCfhe0GXR5Ww3S2yVRSr8zowdN
vqJFFPBpjBXEpDT+f3GWwnVftd69aCSVqizkB0W2gfmUpt7h3Sco5GSdi+9gZLxJleBeZWviiGUh
pI0pqZ7/CSNiv0MyuGF5FbnAXFchzt/1jiA9S4N4EOoeplr+JLR2+GEUCVZsFEZbovrIa4z7OAmr
dgeEr7gSnWnvRo8410eovGRHq0r+OIFvoJ0pavFb1cP5u95adEZUOm3NjnLl9FLPaqfeYHsF7DY3
8yrcD4Y0w/XgJcZvg2O4DVUzbFZGJzBDK5Q0e4wil6oDQBbtcaCGSSRF1Q1bX70vNrFC29PLOyzw
osRwX3L8Ka213UunXrciAeTWA8Je5cKYi33oRUoMftiplA0RRdUEGT3CHSbIc/Y8JfOIb0k+HHTi
OgDvKbfcpuRJuwbyJzVcLfPi3nIJcqYQ0DWVV62NSG9UjObsZeE2i3twcUed041+9HOtc1Aaa2lu
0UVYRXkfwX5sQQ5DSun6VxtX2K0XTe3oh7VijXupzyZVZ7wz/3DE8Syd0YxdOVyTCmhuLL9iWrpz
1vVruKBb7ov0PhydNLlKoy59jDGWOFBaGa+RBppf6LZH7W2i4hxL/dCIdvQ/o+dKSThXgxS3kWZT
pAaohyCyJE4XG+gDpLAk9ZyLmQmTAaaAzWqcFVgX0xg3H02fDnlgl13/wxIWl1aIe+B9W3YwmFP6
W2iPiKJcu3QlikfJqI/mVOTXIdcYUqSGfSe7sXnQkikRvq6iRjv1ebvx0KpGpRIDp2CWlbfE9Jm5
ESWS3OtYt/KdhKS0eFmp6iONMwq/NX8LTTD4pPuJx6a/6mxb3g11D74xqxsj2jQWmH18ITFG85PQ
TrFxM2V5bwhTvwH/HhvXYOvKEXXchBKX26jlvYIYO82dnqNCpz8h16ibu6gxLc7GUGwF8c21hjXx
O8D94anpAFLieGUNh8aTc7uu8ij0MKMiwNpU8CJdX6uyHuqCor/aRN5vip5MVOgtg7aDWaOvXoZQ
Izl2CxWhGtM1Vrc9ppTjZF4NadJ4b9moNofCmhdTN5bF2DRmXi+S9Ao8E0cKul5qlt6JngnaECZo
LrWlorXpmbo2IPpBxNMTSIKs+UbY07RAzep4Z8Hu+9MivKVsc8/o43tSebffSuKZldFmdh6oPSok
SFHCpFgvbVzLr3EppEoPDOeRayAFuaSWvB9TlW+budNfHE2OdAuHcs2Mq9+B9lWLVyHvn74ikyHg
5+UeSGJni3IEPdOMaznvBZRYpaWn65W0a4yxU2xK6wQAKYW+g0h084BMfw2RBmDci1FF5ivyqs4q
dfT4l4t9c7ODWFy1NCBKV5At4pO5/OIxvp7cdnzzsN+zN/gGNxgpx3R8/Z7HMHrz3Mb9FU3Yle0L
6FLWDejEBuH9LIVwZFWldgNfgdBGQ9XvW1eY4mcyFsY7+v94UsO/dH/EIJu6wKirvKGbH7m/8Nz0
PK54+i+UUAenDhZCBleX0tAmikV+J7opKtcauIzB95ypmjFXdL0HSpjAQJBiTJ76vFGr2zRUh4Fj
KCwCFnOo+rvcjOerWOvHD5V39bdR1tBN+1Tn3ik9fdnnwh2/6ZVmPsFd0kD+N8mic0h45tAtpLS0
oZ5tTzDV4UNASMKi2A9zV4Mwgsfet4Zs8lqMcdrsS7gZzkpyUU8+Pn8Ilg25vtzUUU/1IO8iD/Nv
E5/NYNE0TdfzjB+Fn0ZK+2rI0fwZFwT4gZHFIY8JTytiPGFX2nt65+NDlyqy3P6/bpwLWTQ9V3iS
GniE92b/x5UtmjYxFehHrOLdrWZLgfVSNLzjp1dTg1XV71+jQ09RvfD3AaZ6GmKvYIiPgMrloPVt
LKfFBOJxSvSbnIPrOZfkks8AbelFqi6N0IUWbR5hudVKhJDkICRlehyoymPixb5X3tLLrcz7rz/o
DNbVW6Thgdejg4DDwGeYLfisKmtzKrpzTMamhs9pGT58PcSZOUNRBUFmx+B7UE/8PIRlVMooU4Yw
qofKeS7mNUX8r4c4RUGjYaWqSCTDIEdo+giZnMYlWBgc/2hKI82oGH6SblVgspgFXoAHuyfYYFeF
istrvii7WgsZ419dAuQADC9MSrAkVegLynoDWoOTu7PHj9y9SryLcORlrT+DrpkyNPPBiIAiR2jk
84BlNcPLiSbTb7M56CkeqtpV0WwT70YkNxF2rbR77Qvg69MVW2DPYNh0JBBs9Ri7rkc0NdEGW0xw
H1Gp2fVFtzHk+us1O915i/ge6TYoawf9+6OZxP8UuqxNCK15d6N87dwLwixHNCcQ5CwQO26xAkM+
kSP7eeZa6qfO2Ni2b7YyqDU16Ms3YdlBM6ETo5vgfSvFN/p3vX1tSYypLe4xvbggt3+yX2AZwMbg
stBtV0MD5POP0PCa1mNvpnhlWHdlXK2k2j1Owm5RXNPu9VqsaCVckDk4Uuv8++Usnoojoop4HmXd
z4Pa0AmzNtYokgvvtqnfqoFooDWHh1YpD1Ohr+Vg39KQo0Zp4V0Gged+xFK8NdJDUc+7Nopuqmh8
/Hq9z60Hv8qwuAyYDPgDn39Vg75krsPg8cPuZ1mZ1yoxmCXM2u/LG9eWQTRCcCzki6dndwvTuMiN
nyiaXSAxnF0QTyVhR/cObv/Rgjg63bpoBDNb50AuLWXleRk219GKSscupQQD+ufj6y8/uc6XPfDP
kMtP+kfLRG9wc68LhmzCTWVR8YAmO9Bsk82wK+MLZ/fkWB0NdrT2qJCCcB4YrAcdw4NNI9Mhnfj6
i04uCAbhZDkW8kvGovL7+YsARE5CFlgfqZO1pmmwrVJAtsSCXw9zcq3DTUQcy7G4IDwXkZ7Pw0SO
0nVKZ4RE7e79VKh/bNeiNpK3LzMWna9fD3b6TR7i96rLzW5DjDSPvqnKjVrpLCf0lUTdagRLkdG/
sosvPLin+49hPAMbTFS0Ye0s3/zPZoBZq/fd7IW+o712YpPTKy9ACIBOlt+c6pLU/unWI5DQINEs
lB3YO0cfNSh93Hl1RDmNUX0zkfs+7PG7yR9Sb173xRx8PYlnVozHEbExrh7+9/h0JQiR56mmh75Z
/uxt7TYbu8diynyziC4IBJ2MxDXHnuCjEM7AjOroUClLl6qAJu/HrfPAf1nuor6hAycMd4WH6oWd
uJyaT68wT7BuOEuAAZ8SitrnVVObsZEg8TjCMmjNJ836M8ADKVS6f846778V/bD+eiZPtuMyoumw
RdCON63jIyZrNFsilRFLYQZW0qyl9TucLqlDnhmF8BLhq8VLAK7a0XdRZpp0r7BpMo+3Y/XdakJy
8gtP4JmVYgyXtTKJYtRjAToaWRXqzw5BmXJwSeLNBqust0m+fj1hRyKGbAfCFdOmQwS8B4a1dRQ1
950xuVqmE2e2inYwkINZ1U497rPRwN5FWn9CY+jA8FJrqvpil07QrRq6N2tdhOOF3Xly7lxCaZta
Ka42HIdjVbihrTNvdDREDnRzADhAv93NTePZMPsM4UR8+SJTFhcintOJNhBAJ8CG202acswFNCXV
HDodNN2RXkibD12dN2F6CO3nr2f69OMMVGzZMnD0QBIecyijyarnpgPIVzLZfdVDD7Kuc/AWVRJU
3p+vBzv3UexN1BGx8WTco6ghN3pU6DyKAWlW3cPd3EN5BPc3HHpd2X091MnVTBLETaKrfBjqnsby
3f9czemi0DFHi5VGlq7K8LWt6xU5ewAieV10HzQFvx7v9PAtXjjwDNEUBW11THGMtdSoDBE7/tyb
zbUa5ogaiLm8GpWLYqKn9xdDedhqYKBtWwQjnz8tae0IPeUUplDvpnuN+h8iJFO+Gie7jH0aEvZV
5Ez9NZ3xV4fG+IV44SQoIexjpyy3gKObJztm7KcUkIJ0CLc9uiRQ1epLZkcnedLREMs++mfxKs2V
jtaAUM8TrdiVvYK9zFTKPbImcNkmeq+GVvxKlR6BjyK7M6R6yXb4zE79q6qw5Gs8fvrRL8izMIzN
nl+gUSYO8l47IInP6z59y5xLInznxgJFgDoqNQKyiqPICJTwRCmPKC/DmEVTrlTvJs95ZdsL796l
cfTPs9ooPTxFRA25UwHeaTchXe2kdYM6u/BInNsh+Gsif0WgvNQ+Pg9Uh1kaSY1OLA7RD3UVfQjn
kg3dmeMG2Y5nDvMXvDNPYqE4BeeWkRWhc1H5rdEHlj4iu2LVF3b7KXcZfeB/RzraCSO0VjcumTVp
wrpJ7mc2Xvy7w2BNs/JAaahTyPcW7KmtXBr6zB3G0BYPAMUp/mWZhH+OgZBwcIHVkG9qz0l0R/vP
VHd1ez/oW5QaiQAPZX+ljtsKnlrzGDcHmv3S21ipP5fvX19vf2shn4OmZRr+91uOpsEUXRImy+bh
t0zlNupuS/VHiESBYR0gIdrWNhmfsvA6FD1N0rWdbqbpwpN4ZlsREdiYrHCvI1B99HpoqJyXdsN0
VI2qUfGteLDAUHz9oWcOCfqhvBgIblBtOM7xJSBR+NDUcOG//NFLawN+9zfEuXVtX/IbPzPUItux
uDIvFr+LSsi/y1tHQ414OBr1NIne+mR6qFpUworsI0yrS2r1p+eFyBAbYQqQFqWn41qnMuh1jaQH
u9hQtnXtfhipDtPY+/5fZ49hSIR0lTqkBqzs8ydNPUChCZMe3+n6QzzmdKBBJJfTmuzzQmHk7wv+
eUcuVwtiIiptauf/mP//nA5M4du66mPqDGJw3IeKqv8+0g1leMu6qhYbQ9BDWVMdd99M1AQFDb+Z
10pJ0mEKqMIle4ia9msGMdu5CZtq+J3hDDsfoB6Ah3dozuWrEhcGaBMzDYUN3bTsz4SdNf3HObFe
dYiS92qTeVdsmRHjx37on6u4gcYyGnZBqaoqsq1piBFgClrCL449R89t0onvNDO6vShG+Tt0RLeH
szBeMrc5vTv+FjZRcyG045U+Oq8WlmxGnQAMyeufiScC4f6qkzaY61sh9o5+4cY/jSKXTBG7CqyP
2Mt/lVj/WYtFJxfMRMdauPPOMMIHene+Jvsbk5fMmMP/mpkuRmaoqVuUNMmJ3eWm+Gc4HGjpx7ee
S76o+bFcW8awcWZ4+5eUFU+vHP46DmZocuApSfj/eSDdavrWEqnnF+V3w7wWl4wbzv19sl7KaBwA
ormjK63y4BpGJSSmaS5/dvS458F5/c9HEjWW/w1xNFeKUFDlAg7oq3Bs6E36nJbAkZgQX7pjznwM
ECrqcMbyIBv60XM1g1gXTlu63DEtfVtUUoxLQ5xemfQD/hniaFfjgzIMULZcmJYKds7pGAWiVIfd
DFF/3Zbq+Pz15J159ugnstHQkWdr04/4vAHKAoisdAvPB6Dm20Z1VaWpT00OfQmwI2jxgGB5Rs7g
0RRj4MawQMriuoQE7cAv0HTx8PXvOT1nNq0dKNsOlBjMnY9CRVzYRJY4SrhoPj6aZgQftIH53e7E
HH9zZ+1CUnO6onw3dAraB44F5uFoRaO0shVdqgrt3yQ8iNb5M8zdfOEiP32aFmkYUk+qCUud+yhT
ox8RlhHQMN/s35NSBWrubBSjvLCSpzPHKIvvIaUYXK/+FrT/uTJSNO6SMYmjoGq1j64qtiEM21Fx
YAI1QwEtz91+vVTnPguzA/TsPVVdwonPO2eWxdQrGgRSp3wuKviziRNo9qUL6vRAePQjTHSogPEa
uHV8HgUKTho1kUf/w0GCM5FFssVgCjGGKH10rIsC+aep5zKcy0WFFvJpVp2FitO5NfIqsRvi/fEN
0OU6bTl/ctwZXJM2hua+HVurr+fydPE+D3t0CsFdoa0B9CIQcrwCiraBonflIvcwjt2GC+FCwed0
6bjxka7HT8glnT/W8EW0oICkGCcBSNertlYhsE3DdaUrF8rHZ8bhqST+WxxzcMU42iLIirY1wuh8
lpv6FoweqR7S7NvXc3caCCzv8f8GOXrCIINNU0bwGozJkKLlCcC5zQJUeIKZUDAL/8Rj8/T1kGdy
JvxFlzuDnWniMHf0rPVJNQA6HBOSsuQhHvSNCVFqbNQPTYseMAIBFay+AcalgFevEvOSdv7JdvFI
2VXU9TgPGl2qZRf/c9YlpPKsXyi+g9rXfjc4H17hWO+1IbVAoxu1yupievn6m0/WchkTEAE5EjrH
zrEvwDhA9BB2iYCt0Ou1jRTljns5WUcDx+LrofST8ghjEdIxmmtzLx+7csQCi8G+1RJsHzfoZfhx
AZh6fg0z1GTSV5mNwJ4PsLyu42yZ6iAH24b5Wy42VaruFXnbhL8dZ28NF56Lv2ron0Ly5Ye5+E9R
usUV6/iSnZtpSGvTToK5oMBLAUwQkXlFC7YXtFl+k05lYgfgTIG7J4otu12Ja/x9nOnKGtNFGe7y
xI3iq4ZLaPKJI40V0ET9YQAH2a+afqpggaPfee0iXWYGWgrIOYD3T7xe57XxTTpI0m5oQ4pL3o0n
96yHjwATjsoiPayTTmMW6v2oqJjZVZRrDiRQ8wo1caSL517daUlk775e47PjUWLj4FLloy3yeQun
zdxrrQ3wyYuzK737HiU6yg4b1bwQuJ/ZtrTU6UwQ4nJgjtPdJIPUgDoR3zXVt5zMD/RftpHiXnh9
z33OUkTnNdQ5IM7RiWS955jXSASZ+KFZv/p+Yxu/qvjCVXd+FAvrI9p+C4L486Qliaoh/6zjOKju
u/nXjBJCNN4n/a+v1+bcnJlkBHT+iFm4vD8PI7KOZzD0kkDwSmyVxMoR/TFR6fUSUV4Ijv56VBwd
qb+xOy8R6c7JWRfU50snQUpax/rnFeUIhHmLWGgP46QC05xAiaIXqOjqz7YYnE0BTPAlg1B2yEHy
OvdQqKs86Gciny0dPtDzjtqGv1rkEJ7nOMo+HKe1dsgkAGSdetf5bopSe//v80WVA/MLSqlUyI/q
1bXkPA5qmAQSv7IwBs7ulTsv/M+4IY7ov8McHRkcZVIK1wwD4A06/y7q1MBKU4iYr19/z7ltZmOz
adl02+nILs/PP8+LZ9YobpkK35M7dP+L0TTfkP6uH0l0jY/ZjrkAvx7xzIPGOIRc1HDY2+rRe9p6
wmAhRxGQjcBHUnvlhsX7ORZtB99BLdYDtaQL1bYzX/l/SS/JD7nP3zf+n69UQlepSfmBXg5oEdZD
kJMHTNh1hUN+IQ66NNRRiOLO1EjqlCJFWr5WUL5A24Ix/habF8LIMwf30ycdTSNysJ1lFIwDcHUV
te3a6ZKdnP+zLClVb5RPCco9vEBO3go1URuzAXXNzLkrqTW3IeRz5Mc2X28Kk212dDOgN02fF1Qh
mmnHxjJG35RCyIWLJ94GuyGAfPp6gDPTtfSYXAJT6my0fD7v8yrELcYu0ZFHyOFP0uWbEiEOELsX
nqAzm3tp9aLsxO1GVnt0blUELGPFBlCKqMKBwho9CQTHil+0uKAJXfIJPY1NgcMtbQNNRWt5iYw/
fxX+HCgQFGkaINsr0LfQYgTK9mrBJblxdETjJCKKzTq+5FJxbjZ5NSh4EkHgbHj0mXMdF6FSQbGA
VB/grb4qWwUVVG399aKdezAAf2rUYKhb4Hl0tGo25l5W3hRp0GdEXVVMwfPBc19M9N8QA6A30CXr
Orwyom1fviIEMLpPDVKc/XtVXZsLdH89yjsqt1//rDOblWIdHiBLdAxW5mjWYcHXVgJHjSO+hXEJ
T74Nvh7h3DZiF7GkEAYRjTi6RLy5HuusZASXZ3+CrtXedbS0UQVpL4Egzi0lBjKqxk28PMtH0Uzk
2HaEDgHyOVG1g2S8ilJrv3g6fv1F54dZCj5LamEdx2ZzZLaGy8UYROUc2PRxrRSpfeOCodm5Ubin
eFxADpO3HH2MHsYewAlg70N7sBaNrjlFJ+LCp5xZfroqxM0afSx0v482P/6PlWoU5J+OlDsLRiDr
dyFiPvMdfAIi+EslCRfUox2Gv4U0sobvmMP+FaWVTQtkSc2c/1obAOi6oCVYf9rf9nEFrh67QgrD
Adzeef+ftDPrjRtZsvAvIsB9eS3WotIuy5ItvRBuL9z3nb9+Pnow11UpThHu24Ab3S20gpkZmRkZ
ceKcrdJeTw21Antc2S4LN+KZFcGZR6izpy7CSoe8yZwhaOEsHVFtsNYEppamDWJk8C2UoAByCssP
bbEy2kWY0HoXHyXaeHSoRLwmPFz25Q9ZiHnaZgFQbiqqtuKpq1WqpzdNkLieXtEvCQkElfDr0YFu
2GAii7LZtu2vf2MTgCpAa7I44onbeJU3+hY2IYTdhR0R8bFQnqqczFX6CG3aZWsL5w+89nOmhVr+
XKA8v1fIfBtmrsFXiKr3jcw7O+2srdlycQKKtbqVy39p2cj3keCwSdGiJ3BurfRs2jIMOqH8yb6W
DRLCtrFT65XXx5Ibzgkc6NWVOUEljKk14H9wJBgJ5Nw8zLm3KC02PVwPEG6uRAGLAzoxNX/KSbgZ
6nTSOiamtMr5nNBznmwKYxq3lTlWK5J8S4cRdVDOOoINVkwYVdghd6UrmIIt8GiP1gMkVSvOsGZC
GM1oBJ1feJioisH5NPlVRArR9z9ddrnl5fkzkNklT+YsGEGpTw5W7F7aTLwJdKpgnzTpX1ytlKdn
jCbwJorjwhkBi488ZfSWwFSlP8+gmM7xriY1gMY1vtMkey1/t3RYnNizhAfjaMOO43s5G7egNbKu
gtzNO6SWfLV88zyYpEP/EOTx/vJsLlqdtTfIbZPoEUOUPvGN2g9nKaA8uaa2WCQ/VWXY0KWTaorb
2ivmBHXKeTbna+qPvdmHTlZP7TMLZjLswZfrjpBnSdCzKboMIe1zbzykZNgNyIii3eVhfoRWCnYF
99cVqF3Ql0gol04HKFX08mnU4HU7NIwWaEdeI2U4c1rUR1i4LxtfPCRPxizsC9Obue5TbFM1wXPg
BJQH6XFM/DvF6OkNTP8+uDmbY2GH6ANMn0E+j1W99RVoUWu4F2lHvjyqxX14MqrZs05WEp56v61m
zxkdOIeN5r2vW9pt/AgQ5ZoUxW8gofDsM20y63TyEFGDET03ljSJ39U6KfzGgHw2aKHqKq3v2Zzj
Db3P0VXebnQozGDH0OSjDPdV9M0zTbfzv3b5yvkze8qHT0G3cQYYgHkUH4idCsarLRreEGH9M7Wh
WmjpE09sf+VuWJzfEzuC12jQ65HTZ8gSUoL9pLpSA4fJ9A4n5L+IU3E9sqEkecFYCkGkX5LygH0L
/5RGZ6PlkI1BEb5iZGnaiIDAggNRXcAxafKA1FsPpyhURrZf3BqJd9s29uvfeyWBj0PpBxADwvPn
jmIVnRQAwUjcGC2uz6Y8JscK1sfbQHW0VyONv1w2t/SwNh1eXsB+iIDQMTm3F3Qz8WA4QoQKyXLX
HMnD5t2bScg3XrcSNJ3WXdJva29/2e78a0Un5C02x16sGY2J52ZzRDG61pe5nKTwFv4l/RDXo7yR
c6N+tJvrIHkd2hyW1FVE3PyLzw0DDlVIIqC/NecRBMOlM41NqCEO4UNzC4VZY91KwfBVqjVIWihp
bNLW/gLl9/Sl6Ytx20Sj7tZx+MnXtPde8V81u4rvJXOcDnEH7YZPh8zKW+VjFML3MTNAGLhOZfEB
mUhyLc29TJtS+9wUX/rs6+Wp/3hjnv9+4dzL0hpthEDhka0cYunVUiE0e0rSg2FvC7/9611zbkxw
Lz3KdDjWGIyXbGUfjTqa/HWogy4PaeF2xIE5zXgJodOli2gEtW46KoskDoCxb3Tr1YjfNe1FyoZN
adzG6kvZ39TdHpI29W9lXH/3wMxFJuB5CIPN9ZhzV86sLk9KDTVFVXlT4m3izdy28Jv+sgwXlFOF
JKJh9IiBv3hxvfecu9VkgP5xN837CNzC3ONBoV9wagnWXHvocGr603dKsY0h0yrD60YH0ENDgPTQ
QrXbRWxj00Vgys3y/aDuphY68G2vP6qFWwdXJSHv6EFv3yO0cehoEx6eewg95LkBOnZLI9j3tu6O
Hmym0bNeXY0ZPMl2tcnqbzQXbWPprineU/1nXT079oPuHKJRPvhAKahwJOlza11n2Vq2cyEeOx+6
4M0h8opTljB0mtuhd4NRm1wkojiBTkvrFrjpdow+GfC+XPa4hU10NuPCokfDIKEpidlu3Lc9VXLm
8ZmXOs7m3/IQX4lVVhZYE2JrCJwRTvUxl8P12dDkLyfX8QA5TOeqCpJG4w8ZHsjLQ/x44Z3NrIhz
CIumg9GuM6C2MF2/gO4YHGaIaMllM6r68USeLwFeKKR/5qaP8/3jjSNEHy12xmlw4ZukR/M5S346
xrXSPlmWtIFEe4rh2vrSVzEkMntV+0H+ftMbJqRe/UYiMVlodz0yrdCoSVKxEv3+vnKFK+PsA4WQ
30tp3IBblImAVaexryOIVjM9xRx7HmaX9mcyKpuZYdbyH6fwPS/AA6ebBt0ENB7dMYQaynkCXkfP
xYMNJ2Nl3au1+e3yPH4EvcEgwEPDAC6sWaQfhUOAbIU8jjXz6E/qFr1IJ34Jg2MZuCoYowjeMN36
ZJMip5TnlF/Il7fDD7hCVmZr0WtOvkLYjypaElbs8RUynQS696ME65nBXb0y2EWnOTEj7D/Zhqso
8Xpj01eO9imbFHlG+xg3gzFVdEDB0NrmE0GUp5K9hHZy17Zeu4lmPZ1aC+2VB8tCeM/cmwpNjgCb
6ZIS5152pgKOS2OTlE8oCQXVUdMT+MTTjeVsW+erlb/JrD8vY/58MwZ4kp23vgI39PnyxPw+6j84
68mXCPNPv4umaTVfUnfoNJdXLZDeLJ7JzK8diPmhIVaggJPUB7n+JMt7f7ofxhdd8rZoOrZkrSM0
jtX2uqLcUdu71GjcCKq0QW9oyfoK0RdvzeJw+ZsXYtB59uaOX9OAM1TEn8MV1VtOPxoAg796Kto8
b5IWbKpaP6BE7Hrd5DbgSEDBK83K4bPorSzZTI4Bl4R4cUJQZeZdOKEymyAu0jZ1Ditg9wOm2mTF
Yz++huYx/rEkrItve7ABV1gCAcE7hR6UYN9AHmW25sqY1iwJW0NNWTQvxpKvyVuPm3vKyJ0mj3q7
EsP/RtR99LX/jEm8lSCsta0x4BQMS29rQ2Ci8o/JddHCrRgiQRztVI5KX3En6V6RD6p27Yc3ukNU
9Jo4X7Xi1bIn/uW9H+8oh9PY+5A5qRuVuxwdoeLL6DytONrics8ZRBrhKMH+3sYnT35TSzyQE3yw
KXn3QwCJb2VBpWvxLB+0fazq+0GeyORYW6gt32Pve4WavIse1mFyui38WSuH5bLnn3yQcG5MgV4O
0EgYm8yc9vlYuIoMm45zWweqi9ANGZ2bWn7sG3NjhX9/vVOimvtKmA8o8QU3SdVU6sOUgwJlC/JV
0p3XJchgFyuAhKUhYseiTjGXkT5AeKU6BqlscSEMBjL0EooZyI7DwpGOcNtCuynt+X+9g0fvJQSM
3LBpPAKW6exkZcDKfE8L7jpznczZF/LvttjHiu7AGAUpx0wEp/nga9vcUV61xtyqQ+46ufHs+f0R
KtZbB1ZlyJuezF55CHV9b3TxSop+eVZOvmX+1hNPbGMH3j2D2W/npIhxQBhLNu9yqDngxdV6t5LT
a3QC23RlCyzsgLM5mH9+Ytcr6SLMgCchKxEdE6vfh1O2y5u/LxzbBq0RDJAjj9Kx4NcJEAQlnIcX
R9cQKLtOs1INWJ7AEwvCeap0iHvKGQNJnXvf+jJoxzq9ivsv2vCU5tegFnX1ts/XXGiOsz+40IlV
YdOAVfIDNFEJBa0XZfriSd4hka+l7LFCE6QBVQbWby27tbhk2gzDMukpp250vmRGwyPaHBmpbrIv
PP0qhZE7z5yVN/Q8YR+GdmJGmNAKSZzRms0gROUW/SFARyqD3O1TTq8bxMsrR/Ec1V8yJ8wkQb8K
Hx63VJw/Kuleiu4AiIf+T1SSSHzA0szN6ObZD0VHFLpfiTguTykEhOdTmkRpojQJx65WBzBYyg8w
c991if1vNtt/ptSSlXMz6NGRcksYY2F8qpuHyPw6eZ8uz+PimXZiYo6TT/ZzHsqB3A6sWjxJG7mH
fltasbA2V8LzLM4bGU4KLLRBcNAG3rqDfz3LIVweyOzFoj+AsQEHQmPgjEE/H4hf0nJvyyxJXWmw
s6IKZd8pZQMO5kYy1zAaS1EyMcBcHiVno8FaIVhDNcGoI1YG3Ztu/GUE6lXWXJX54JoRvOnOgzxB
WDUQk1gJjZ4H2aoP9vDstKiq/XD0e1n7kVs/JA0VykenybZ1nm/1/kayvtlm5caNuhLTLR13Zx88
B32n64yeVoKMKHdXrNYPajSSkMmb75pDzyk/iAHlp+ErtNnZTTBOoSv18oMdtMnKdyys0tlnCKtE
ootXJsyLm6AkEaGajcwbo+2OMUxfcLGgZOs30VoH/HwUCK5xZlQ4mfxUtdGfxGg67TISWX02bqow
2wETdVso+mTtxbZWWd/mzfnBKiHi75yaCnfP+Yzr+aBl5oBDGn21qa+jBJZOCWD31r5PrIdsrH7p
ZvqpMqXj5Y2wlMvkmP+PYVs4nPxOSxJmeX5Lfm77N0X99Zu90f6cV8cmAuYzweF3UyIq1hord8Bv
qP/HQRMWzrkY+UMOwWpzxUN/xdg0Q5HuAtspt2jWyLeKB0dFB7HVJsn63tWd6DlIUjhl+ylw0e9Q
ieQAcCnW2vm2cPowGX8+SFj7QG1rEptMhknbftq99eCcumzliFtA39lnVsS1Ns2y80asRNx1Hfod
4fhK9zjX3lazv1VwwgbZhtyplUNtLLtTDJl3huLh+FxEzRYG4bz5qjpkUJPNNH1d8YdlR5wr63Pb
tCPm4eosK9JiZE3y9mUYbxLtqCX7jr6jAYWpEVD4Taq7MOddNruUlmNO/phVz/0/nmg0clCu3vQO
ScZZPjLgcRfuGnBgVb21Ya3NvW9dBFFXRW8lVSLLBda+gX88kT5BnKxaLlxuEenJxr6p175vXvgP
nkqfFzGRPN8b4kkEmqsMJGbF1PvtrJoaNx0y2o/ITNfx2zituIiyZk9wRCn3E8QimI4oHK5Ipihh
vwmUfVGgS3gdFi+d/WwYd5CsB0NLSvIO6Q80oX9GwzZUnsxileBinv5L4xdc1pzMVOmieXmMr1k7
Hatk2qORumnDF1Vy4/Z11FWyGp/LkS9auauXku4zu9H/Tb4I9YB8zBgUWonJtjYEN7eJV+xN786j
IJbyXCp+OAHsISvphv/HqiOTZJuxU7/vyJM7UOJ6rqxGMzZT8uYk8sbIvkKmvbHKF9M+lkPtWtaz
pEsrgxUXnoZC6HroGyBUUAlOhPink3taFiUbHIt8hGTf7cEkGLea8lp1n/J85QAWczcY+M3WAX5b
leE5E+ISrULau0N30O1aIIQt3L+q026c2NhpyRoOSbzL58HMZijDgvH9QBRnwAmekReAEjiTvcrN
xziHiB95pJrIB6agw2RN4dGvsmQlLF4YpEl7IawWNPtALigMEu3Wctaxid0BjoANXtZuSdZ+RYYm
ukYQXtlcPskWzUEqBYcGADH99+F/4jZVmyNEDRk31/e7XoKsRrsV8j9lLfP9O3t0uiWZUHpLqNrO
F6dDOvH8xPThoZ2lDWnXrIAEmQgzoRKYBZuJipAG4/1X33upMwjKv6jWgZrKqD4jPWmbh8vj/ZDn
EL9jnpCTATfx4Mitx3eYkbexVW+foPOVPnJO6sUd3BJedmuFbqrskMnZ2OGtI61kNz5sGWEihLO5
nkDMjyofoCOS7va2vwErjU4DkqOZHO9gXN9VqrGyTxfc+Wz2hQPaQ1XKiGBZJZUX7KLiuoLAIwn2
UnclDW+XZ3jRFHcjxWR6uz4w/NSe06qlw86BMJ2M1qFQd0kVbtVu63krB8LsMx98iiYssG1AYU3R
ee04t3S/oogxOA9TAzr1y7SWSlk2AdwWZkWAB+IrNZL1Litn/HiA1u9vqd5fif/18ox9CGp/+yRI
4v8zIkQTQRUgT2jyapFrWtkoDMn1TtL89mvaOcnOtCP9yo8n+TkbkmifFEV/2wCQ6uhqkMJjjFrq
Wv5BfDiLHyQc62WA9luoy4xa3VqyWwVAFOyt4d1YKCkGT054LOGFb50tylOh4VbK2geICZD//QCL
a5JqHQB+ITmgNrE+WSkfYEWIZSpuKu00NPTkO7QzczQKUGFyKmrnFOy/68ZKdPfhLhWtC+shjfpo
IPpKG5J8CJr7CdJVNfwHRHzff5HtfVLt62plxMt+9mfAwoyjSld2WcWANe89iT+NxV2q/7rsZosb
0/ljQsiq5qU8IS2FCaqwcvUdbFtqP3QTYIY13PjaYOafn5yxeoryQZIzf1o03uftu+TIe3W1+2jx
ID0Zj3CSO7GmxRDuY6Xh5YkKqn7o0V3lKQRbtuWsHNtzyPjxrPkze8KxnTtZbBjz7A3TI1IGunNv
mrdDdggBlDTXlHEuL9bSFNKKS7uTAXiPZrjzKTS1MkGv14ndongK+29+RBViLW+yYuP3NjhZJqQR
lbTvsIH8NhVpRLDRCiTjfXkkSxHGyUjEwFSljtebJVbSRPus9tqubbZy18cbRVvZQ0sOQbYPhI+O
CC8dU+dzBgBCR4yemh4YA7/ap9Qnxq8t6qOtcdN7h8vDWpy8E2PCblISwxw6BWO91+9M/ymiEbjq
/rlsZHHuTozMH3GyQh4HEcEZRixuH7W7S809qthIGq6deIujobgMr4UxN/IJ7mY3mY8SOTdpAW4k
/z50/WZE79lQdlWp7uzgOaFcqqDHOmVuW21H7SEYvlVrhKOLw/3zFb9JIk6GC4iqC6WCr8giOlu+
Dca1hjL3Gs/ikhWYkgnroVzgASO4ieNwlZoxUHxof/R469j30rC117KoSzNKlDu/vqnbG44woyY0
bjUihYlb+ygwOW81cNE+WoFW/E7FiqcS7D+wD/BomNUEzh1khH9AdmYrikz9sE3KWcYiye2rGCo3
tC/Rq6McMiXVzo/t9s62p2InR/2Y3w2mVUNnZSd2+bOX6NYDApf7jupOUYDcr5+oP+U6QVMMgC1w
uNzI5HIPRX6O0rudNs1t12mDfEhSYyBAqPRC3+pa5q8RWy9OIwSJNAvOgE+xMb0MELEea/DYUunc
96HqKrRuN368+/uNRgLpP2aE+DipEVJqTOZx9LRuo/UIKVr5BuaNh6hNrv47W4Jn6DEpd6nDVpe9
2clNFt8lxX27BmRdDGKInOCHIjmmfUjR+kjM1RpL6JpG9LOFDqOU2w2SmjycdYRvq0doGbc5THrV
3xI4zeETZGkzFbmF94ucFUmmKlIbsmalom4zb5cqQGSgUPtb8sz/tUOteuYD5JEkXMlFoUCJbzHC
svLbfRFZv5LC0FceyEuhMKzgNikVLAGiP99hXqsHElh03ot5fRMC0vWzYOXeWjqQZrWHmTMM9gUx
h2l2QVtOE/2KSCLH22F4r5RqYw409A/lWhfm0nAQ6gLkQUcf+RphzpBhystx5EaJERGz86cuebzs
3YsGZrZoHbopeB2EyN12OkNKEgZjzKDf9hg13/+NAernqBRyfostkI4fDb6j0wIJr+APMl0InQVr
+hEfKkqzayFKQKKftYfcXlj1vFLTsorQfhtq76CEO0clGZBuEUPVjFc/mkV8bmdNXCje/s3o/hgW
woqu8GmPTWi5tMrsG31pru6rK6CTJXc7HZtwZyh1gvJ3wNh89Q2enq027CTb2I/GSoQ0n2Pi3QTa
nDIidMa80QVPoFRi2dEEcKWyFA/hrO9DRb6j/1J10aMz+CbU08mtDGvA5RlcHB4AJqjxIJRyxG7m
1HT0xuswO3YwhCmlto0jC6l67TWTflw2tewm3O10opp02Il1WSjR08yce7G6QnNN79bKH0YTWryj
qv3MyyvDeJLUz1a3coHMe/TDxM7MEqRdIaMWcXk65LMEcozQRPhTBZ2T/SjB99rxQe/3l0e4uJuR
EuOoIDkIWuX89Mv1LrBKFVNlwyurVqorz4/W6qZrRoTnNpw+GZc8RmBze+09+bMFE/TlcSxOGece
VJtzfCnKiEmj5SD5yKk0Su3P0g+PBYS5YKOv7P69rNY6mZceIlAk/seaMCBN5q3d5+wwlMcJpOV2
R+Zzg+wbrCBfvM65V4wvl8e3mNakyQugODAYukrmCTgJnZFolNJQwiQaTk/9lLqoBr6gEvyayUjk
0V9iZCjHZgWSO9pXzRm3aqtvW7vYWUikX/6W5bn+8ylCLOV10ZgkJUeYY/RuKRFF3SNi2xrNLhlW
TC1MNMARWvVmsAIvZcE9a6TL0a3Fc9Bm2hY1kuHbwLgyrXTr2+8IIF8e2Jo1YVnD1m465FLZd7yX
zeml9L8OvkoBgieTc21mV5fNLRxkdESaDAyyIi4hIU6si8qY1J7GPfAgB9JvrfTDaD6hlrxyYC6c
04hy0FxA/EtDvMhjoA+VFFbp3FRHsaz6bPawWVxn+pWSoL+l8nouVtK2S/OokLJV514kCGiFgdlp
CyLc49RMpsehdINsuFF3aNTvuqZeabNc8EWIUUlEoy0EIYjI3idLZuXLcztnjUDzwB21QeoPH0n9
jRdbj+Zf49EIHDA4axlB3EUxThjb5OeDFyP/6UYw2reSvWmoLPTss7/3jRMzol5GVauF0cxmPELs
qL4ratcrVPqWVs7/pRsOGRiHahj948DJhB1WOkbbFBONnVNRgbqFohi2nUwtb8ZEf5KGOnyyw1H7
7pVmsx8zGtiDyGyDjR4gQr2y/Zb8lJmlKMdSsieET0GIWUGEVOWaGN5D+R0KzmSacdHXBv3lTr0J
13Jwi356YlDY71PtlWFuYjCHpqRNEDZ/QX94o+aR26fvSrCy35debGCN/wxQCDqlwFbTBokgnuC3
hV2DrWlgfpnjXHgj95LMgU3Zxim/XfaltWHO1/PJ1QEOKh26gGHStvVU5hw0gfmaB/ZBcqbHEh24
PluFis5DEUKYs6EKMajhDZ5WZ1riFurPodgN6DfrR9+5tZyjpT84zUub7ksjQbj92Hsrz63FM8GG
ugXIyKwrKlyVbd9MuZ8zzY3sQ1Bw1VjavrNdmd6jfo1t5ANm6Pd5wPsUdSA63GmuPZ/c2B+8TgqZ
XM0sZFLUYb3r+xGgSKqntGx433U/Kuit7dVrmAafJUS4t72FMjQJYIdLPEiPl1d7afRUzxFIorbM
M004oJweHQEj05l5z0bCAIKs6BDVe1uKD2U6HS4b+4CTmYd/Yk3M6OWR5jdFaJCfyh5aBdn1sipB
dT9xeLlBrm/7NNpmlXpXBvtC2aqudTTDz0V0yyGN7jqiC9HjsJW2SrTyYQshJ981l6NnAQlIKM+X
RUKCi5QaszBQnozL4oGrYWWil65vsJr01fJWtWEZOTfhxF5QSc28m+PQirdjFwMFGq3+iMZkGaKq
7DTPl2d78QA5NTl/0slO1tsmVgk9iTtnQsDyW9e+mNOuVyivfxkQA0Y0UHq7bHNxItlDTBb+pIvE
oRAo+nFUMcqkd1BzrG97bw13tziR6K+ST+I17ohgJsVT4gkoBjrs9a2c3FjDJ0k9OP3T5YEs7gve
/AZlZAXJPmG57FyrSjOf94WfPcaadF0G5fNow3bctvcBkvGXzS3OGwofJvxAGi8rwZzc+H2Tgn92
tbasb2ozd27NaY0uYf4l4imLB/7HiOAPRURiMOgwYhjD1olLZEXibamu3B/LbgczJNVxdjuOcO52
CXFXFsWwInR6+lT1Cv2UxTHsgysJNuEp1q/awrnpjZ+WsxYS/D+mZyGDmQFRE9tjTZSMkDt2iJFb
bduEb4qEulyl7rvAc4c2PaTGe58PB19ZK/8sOeXMjAU0Eq4qQyxQdyVFYjsDwjeFVfTQ+jX5TXmK
78pOQUDVb+qVl87SUpLEBf8ELIheQOHAImdrSCCtSKZAsei1x4nbIfh52ScXg71TI7PTnp4fw1TL
fYCRTnKczVBAcO5Lu8RgaqNZbHk4TGTAssh5GiwHYY/wx3/5AcKuyKnuSUnKB/hSutezgzW9+d69
Ph6a2t+11ZMqf7a1X1STL9td2oyn4xb2SV01mp1qLKYR5eg0HGxz2F62sBRjzVQeHJFAMnn5nM9s
5Su+Vtcj2x0eWE3ZKd1LJB106aqFBjmhh/SyuSXvJDmEKO2MBSR3c27OmDxobgOOTEW5VZzejRp4
OqL3XAp3lw0tzdypISFErgsj88GsQL5fZM/tlH3WsmllLEueT0VyxiBzV3+g2Qt1L9HsjggqaL7a
5JPLx+zfPOxPTcyjPPF7Q26SMv39suhfuC0tetJ5U7qt7zblY7nGHb24OCcDEpzciR25DD0WZ4yv
lapD5gICOjvaDGtBzpohwa0HKVLbLmbmIu9asV+65K6qP1nBSpyztD6kiamB0JjykbxpiCZ7Mj2b
PZvY+aaT3oqivOr9bOV+XvI0EzgmYroqf8SHqBfIxqRbHA12HKHN7Skt3RRK9HLZn5fyaL8Fqmeu
dQhExYKq3ERW1iLAiO6I9N6W2kGVNNpsZHeEZrYfAjhY/9HgQC7Hau+0/s5nS9mF7yatveL3i6cx
wgOw5cMyb6DHfO6VWmH2FPdSjvypoU097IZNPFCP1XOw9Tn67I6bhyUt8+GGbh03n9Z6pedDSQwf
Tj9A2BamUyaplc35LsKGrN3H1k2GEh4IAT+Vd22e815yL8//ksuemhT2huH1kV/41OadatiHzT91
eMh7bTs1/1y2swS5Y53/TK6wN4zMGUNrJkwcjSGE7zzbFD3cllZ17TeQnNEatbWaf7QpPvR9tovU
EHKev+6imV9Hpx8hBE46QgV2P09wnXqbRCV9j0am/XMyvpfmP2Nwh1aLG+uHuv0XCThk+mZFUs5T
ao7nnmVrYxBTrOdIVaIr30IJKvdu1ei5sbeR+U/UbS9P9lJofWpOmOsyJyqTKPa4fjB9ycZy1+km
ffBkF+c8nPK3iry/Z3VWBOSYQFNNfNuFTRg5dg21IypX27Hc5sX9JEO3s0YBszgsHnYatedZIUXY
n0E45a0eYqdMn+dN0ZWHQfG3dnlnr6URFk1BSjeTTYMJE+/zokoDs4pKjgJZQefvSpO2KYIA3rfw
b+Xf58mby1k0KJtkn8X6cDjaQwO6nsih2TUGhDJPXfwgm71rKbd1s7Lbl66OU2Nz1HRy7yphXPiB
hbGsq7NDFykyYns6NGst2tiXfXDNlBCAxfFU6qmCKa2/t8bvifRItL5iY+nwgjmNCE+FGBqwijCc
mrpqHuEQRVtu4jZ3wZtskFjaOP9qNCeWhLCLLhtncnIs+Q1NoBq9Zd59171dnrKl4/90OIJ/R2Wn
y3mGEUMP6Tr+VJfhRjEOivI5HctNPTyU5e6yxcUJRPwQtR1yzR+YurhsfCTGyNYPwb2e7wv5GCaf
4dz776wIXjcCqm6HEitFhgie4kvvUzJdh4r6kATe2iU+r4Rwh86k9bzYGA8HknDUBmAklMgmfw5J
6K6iLa6HWM8sk00LBVoiHXVES7l+jGufRlFPVVzDrla+YeHtwSfAMgGfBWkscUsPBYCPYv4EWNdU
a9dV28I4dvAHytb3bhVdt3BUzeVHoP8k1qA3FjaaWg95Pc0vgtToYHeS9sjXfdbN4Yp2gJvUN9ca
WOYgRJxgJpZumbniCvLzfNNNSjW0msZqAurb9aa9I0N/2V8Wjo4ZYjcLlEOND4vuuYWsrpOx0qiP
BdJ74d+n47CJkpWc9JoNwSf1JJSttMTG1EOfZb/HlnSr2MP+8kgW9tfZSIS16cPY0PwCT6iinO5+
NymPofaswEX139iBu/58xibYfxXI3uHY1rtNLj8AiGijwl0HSc+LKy4+OQGy6/xtZvo/N6RSZSy1
imf1VAGs2rTVWMSQ2ynOVpLSmiR6nhnqLm1LZ+eREz8G/dAfEQt1bge74PuSPkBMxy77wxQE0R4b
7U+acORwUwVlBtem4yEGWEWkHcNhgq45HWPgvg17zbpqqV+APsprbRcnhboxpGn44vWT/Bb5tX/r
hMX4PviJ5T3Fraq96S3MOXkgkQXuZcs/2Ili/vDCeHq0EpWOUMnuskNRFFkP9svvI3caUA87VF5j
dbdOFUvlXqtjJTgovh98qYyu/yJVpabBV5gHb8VoK+FG8j200exG7a4oB2b7PqoiZ+WWWzpOAEQB
8OM9DspLuOWmgssvVUiUelmzbYxDRdBa6FdDeVvou9T+dNmVljbGqTX1fIX9qA3HSMWaVfZUomlQ
a4KNTUrjspmlnXFqRnCkOp5wmhEzCvR56VPsfera7+Vq2WueG9FfIfQBF0dkChmncBtUnhE4GjyM
bl1+L7Stmh40/SEOEE8pbqToAHzIKR9Nc+XpvPSSpE38j9l59CdxVt+gisUrgLye9qODbChPPyUo
0ZjdzjC6jaw/1NKugRZhDc/9gXWPaHKm61U5NCk4AQo9N2yXUyMBx0pdVOy+6/n71A17QFF+99LG
9bXpjzubZ8AsNTLQZhMbT1ygxynIr0fNOlxe4YV76exThDloKjuhGsOn6L1iQoNsbCWjALLc+G6b
x0c1X2P5WQifGDj30gwclS2RIsEzvSzU0z51k9x8zhNkaOwido3Uu2+l/BdVhat6rJ8L3f5xeaBL
mPBTwyJFgpEqcS8pHRJp+XT05IQQx04tt5H05k42O0hKiiyObqKptvLrOJC8G9lKQrpqizr45Y2a
LLlNbCqk1NPuUVbH6CpKbYQtdajoVLr+veYtiI3htfOpxm8iPSivg74zrkdZTh7liGs48/MVVOmS
CxOLUuYBvmUggSl4UuRPdRN0A7gmqetcDyy7bNcGp4L+hjZLvKuq+DN5mEcjOUxlrG2UYU16Y+Ek
AkEC5m5GHIHsEI4I0IyTpIVyShiQftG04ODU1quprCHVFk4ixFPnlA85BgJh8Xjto8E0SlZv7KeN
SSWDjrc2OKSAKi77yYem/XlzUsJQVFA48gwdO9+ctdJTB7PH1C3Vt4FnpQ6b+rZStul03ckvEOLB
CRkEV1o5bBJ6GGTtIQmPgX8la67Kf7v8NR9nd05T82aHgIu7xRQCIDmJJgn/mdHqKRi2q3bM3GT4
61MeKmIDkQKw4niTSGzTBp2lDcAKUBghwxtuB+NdVV+HtZ7RjyHpuRnhqCFU0co6x0wK20Gv349O
vDJbHw+z2QIxtglBD7TGQkhqJGOopAYWcq3djfJLNm1B8x+SCVaq4+WFWRqMNuuF6zBJIIQuxIym
OXmsDByliNk1j00WUuJt0nRlQAvOSB1UA4eGEdBuotSR5RsWKl+YMccXA0nUQElfnT6jKSV5dmpQ
9zToJFKHqHUF38isgOlvGiN8btRnvY3uPOXzYBWupK32gn68suemKJPiDRI/sM4LBw81Pk2v5DJ1
/cxBklWDkS60pgfStRtoX3bFBMnP+M/QpfukBgZlPF+e/oUK57l9wZkiXzI6s6lSShHOviu7TTlK
6Mgqwf3k/arqcD9KOm1ZBPXDWiJtycsoInF7zYqQ7JvzAyLPAaNMWc2a8G4Nuzs13c6xijfcTPFa
lefjsccw/9gSgSJhTx9wEGJLmxpgs9CnDDdaeGOvYboWx0STGxWLmY5cTA5CvUeC2SQMoIVpo8g5
HTH7drxPmvdMOqws3aLrnNiat9ZJ2DV0et3GFrZ4QRIi/5QVQuQr08td3fpnIssc6vsc7NHw+bLh
hTHyHgJHxvkA2YhYw1AdO6wtPc9Aqf3yM2mjZlyUdA1G19aq9MqiLd76uAd5Q/46H6PUV2kWtQWS
yGpN0eygqge5gNq9bjfN31c1QTeD5MSKAXZUjCaLZixVfyyxVR9M5W5ChboelM3UrszfQhHo3JCw
5wptrMxkwFCb3sTB3VQcBu2Hau8GMpVWu+myGwofsvqa50e73rXx0+X1+xg5Yl6noMbtDK2hmLD5
H9K+bFlOXdn2i4igERK8Un3NvrWnXxTTXrZAtKIT8PV34BvnuIriFmHfiP20HWtmSahJZY4mc/1E
IDfMVtzVgEGBAA+HaT02JdlLVhUrSHzHS2SNmf13FnNy/zo45u2UIOZAkq0vt1bK98w5uvVSW2tp
cJNDBa5oriw6cM4cOG9C0BGD6oMm/mG5fF2TdhWZ28j7uD6hl0/Wswklk3oEco4eZiIYXMZQ+DrW
1Xog34aK4M296mR5+PtouMjgmoY0BuztccucbPu+M1tQXCy8w/No44C4G5e3Bsptseq2qtHAVTQL
t+fcJjyNOPl4rttEMEqG36dhFbuq+zRS0JI9uo3CNDAWs6jZaDYelOh5jEJsky0PrJsM4xLjq7t8
3WcMIjUA+ff52hag2Cy+mX8zZc8fzSiowwEReT/ezdbUzm+I63CwGnia+jZo0NDzz0vmbXWfVFD8
LGDmtuvjxL+BGDEEquMytN6tFAA7zyjIITE5i+4HLbxfPM6tX12V5UcjouLQJz3bwns6evWEBgK1
ypPyZRiGbscyVTyaBizvaG+Tr5lW5S73CxLD1q/gfAWnXfNb1NXRN2pJaMXowqBfUIHMRpnnzDYD
u+tUu1ZJDAMsFXmts6PaIC86lo3/EPtZLnGPjjVn4bRFe/BFCt3+NJbeV7vxjAxSynZbbpqkHxoI
R6X+zyLnQOXXwhX5hnODOBu/N61uV8amZKu+QtEPGhywGN5krSrUVihIFx8MRlrv2fbDKgp4ZHXd
gfCUsVXUVml8NNFLx8Q1QgGE6XQ7GRK/fuBRIuoDTZTY1z7tEcLv0o8QDOIHrVAcDXrtQTQm85Jq
Ndhez9eFZ6A5Cg02sNNdDw7BehBwhE3SpGO71CF8w+0yDFeZFuxW5orlKywqhnSFt3jeuLgkIRWT
kP6/ehhN/5KCgolWtNAlegw1t+pDL80a6jwZ88sgMvrkJdc+fbDtoos2HSDnd3Zv8C5ww6SD/YHy
jTagEck+WseNoHTjF9pd9cNgbQHAcb6jBEC9pwSK6uW2DiV+sFtV9YYMQO1sZWIi56zjsHhgA8ma
1yHv8maV+kWmNj5L/epQF7X53bSafmfyEB4fbi8FanClZPqmlKX3ERIBk0sJueSdOVQ9mnWgXLyh
Th2plUzz+qnVBfTpmhxIV79mUHRitpH90IWr/2tDqr7mvTbvCJ7ke+UKdtMYcQr4uWgZW0NtzkuD
0KTDwU8K4zX2q/TZ71rVrAEqZmsnDdUNaYQUUKNj9kuRpOWWK7sfNnWfg8xdaRG/51apHsvcSWjA
fV3tPdmCyliB1giZyqHln24adT9yZVTeCp3UYYdWvwmVdAaWyFp2PgWbR0JgDo1PEPtgK5V9poOM
91QazruyGt9dJx7Pf6LcVZEVeLmQ5g3zdABPXLNPEbr2AAwUz5+i0i12pefaamOFjD0oSOrBvSM2
Bxm0kY+aQ2MKJjZwAtMo0zhcfnqGZTe7ssHSxOrG7RTTJtNb7YYjNMKKsrskrbmGs02i62AwBXod
FG+xO6OLe3ObYbN+p70ViyBOW6tYeGBeXDRQqnFczwEIEi93vGTPj36ubd02jWUAoLGCZeEojBhS
eyXNO08+odpz/aK5eJqN0eBeCEgg3swXuWwYuVmVcEQz/M8qBbeSfLse4OKuRgDwLCB7BAdavAHt
8+G0ecVgAQeTkQxIebRY2vq+yt9lD+dH2Kuk1b7QS9IxSyEnM5ikGrUkGxeK6L8lACdA+T7HqkwA
D/9sPXflL0lfXBQeJmOcJOl2M9RthnZL0HX3nr117ByVgd31ebxIriYxJm9IPoghZSFihEjiuNj6
GiqI3VqRhcxjbkGgbIRSKzoVWBKTzANAfEjjR4hTFq+Jk67KYmFBzE/WnwCTRIPGdT+k+Rige0FJ
0bKeFuUTl8YwLpCT7Kl2e0fGNUJ4odjCmigYyNIaWwgxJU/llkRZdpymKqQBEe+mv/Ad5qcJhA97
LJiA/3w+Bt7ZtIVRO8YgqwAy8mX5bNPn62vqEsE0LioPOAOQWEB1nn5sUkNoFZDJ0W4vXgsFFa5y
Pfg3bbOShAWUPYRGGagG2p/V2lQLK3p2CsEzBbwUejGQnDwfoSViGsMewggYv1Ppg1ct9ENnd8zJ
358sNNG2rWxS/H2jB0/caTe9F5jDXbJEFl8ax2S1KeoItx93f14mQWrtubmEcbks4OA7jbhtNlLE
QWCYbH5Q4LtBd/hOHXSoqQuaaiDkfemsnP5QuGvJ79Vf91/HkEAWEOAkcRg4k/VHK1WrFgkezKHu
azPorVcC9KJy99eX4NzknYaZLII0QhoX2Qhj2h8Mgk60/Xk9wMwqAOUDTVyC9gngIJMAdleEcCwC
+U5VbxYaKGrdk0Pnv1+PMrNbEQWreEQtQKxn8p5x5MjDKAcjSMgmQ0cjLGN0ksOF1GBmslC6oDAq
QNEWgJDJSoOIKHOaDO6Y0n/z2ZMZLuiTXYwC9VkYd4C+4kKUG62D8x0ZjirgwK2GK2Lcx/omphuH
/+33RgjMzyhIBu0N/7fR3snR3AoQZ0qdhUjpQMR5Js7C3x8/59lDb/z7qLPC5sylDGiL8yEYrSmi
VOfhqnZ+WeWLro86RMa2DqOFQBfrahJoMlfC51hzooD5Vz6AHH+M2DeSbMzybz85vFQg4QZ8IGB7
eCdPlq+TZmZaZhoiFPavOlo37RL2ZWYcZwG88wlLa2nRHkSblcseBr4FV7AA1nGpNz7zWdDywud2
0QTAQ3yycmOOLN+txyjqLuHwSbf3dZuvYEHTLR3HM4v4NBSdFmo6P3esDqEgskfyXVMdW2/hZpkb
DbJmB9W1ke0+PY6TPCS6qR18FPKDFIGX3fAKxCh0FuKFVXax4/H5TyONX+9ku2Q2xYOWIlIOI0SZ
oVO6pE00M12oEeKjANSFLvu0n1Vr3cakcsNViudG/EboRpYLjdeZJYYQ4F1AynVUMZusYTAyuFdz
CKkkzk+PBHhOBUo+5/BEvn4Iz8YBR3/EC+DWYpO973naz1nhhyvDWEtnJcWaeg/DEotq5pOgWQZo
IdxQbQd0nPNP0kSOHdGhiVZwbrOM1yh9uz6Kpb8/+eSt3WRhauHvF/G2Sh/r4tf1v385S+h/o7RI
fr/HLk7gKNS+U5UCeCdp13uf1/ceGVCTyAHhUl24BGGYDTdCfIDkgxLF9OPjqO4GX0I1RfUbWuXQ
1dxG2PXCWDgoL/ckmn9gDmJo2JD2NJWtkgH+gw2Pwex/sMIK6JitLh4bu9oW+vP6DI6H1fkdg1Bw
N6No5QPENO0zxsoFYIEgFDwS/ac4M7snnVQ3Qx+X+7ytopXd6+9O1Xc3MWog12Nfrg4LomiYRggF
watgigXVwumM0sN0QiFrxVm2qZaoReOBPx0dwd2FVAB4TzRUz9e3kIomGR1VYNxmwww38Fl9ExfR
l5r1qxadNYaK1T8MCm9N9NJwQGBo5yGl00QhBDZAmFGP0iuCegm4M/fFcHtCfgI9e1QiJgFaZqfy
N1PDVXB5kjA5WXf+I6BDpkSlVKOEtb4+ostTFTWcEbWEUwhsYzLJB9tUlr6ngHvm2eOAxrp6apZe
oJePt7H1iLMOCgQE8i3T91Nh503h9QJSpdEXxlcmBJXbfSdgMy2gbfzYgv+u4KZBYdxZ7a4P73JT
n4eeJA1F3Vnw+EZom3WHzgI9nEJ/4Xn4a4z6+RDZpHhkJbXuaiuE3LCXBDT+EmbFtl7qsV4ujrPB
TK+NkkdajjXN1WABRg0sGYRRniu/C2DM9C4s+HKWGkVPf+HAulwiCDumRJCIA+p4eo8UukKNkmBs
PIEeiNyV+Tv/647cOH+oHuDOhfrWJZBaidZoxxjKp+1eu/5P0OAfaqMv9sg7ttcXxeyA/gSbela0
vhMjV0Gw0PnpmpsBx4QgCwvv8iV8PqIp4IiFLp7IDoIQ45aTdUtvJUTMs9TZlvaxsjZD8cM2vl4f
2OxqPxnYZBWGcvB7iyOmH9nZukzkndv2BA/j3NiAbrxEdVqax8kBnJo861gOHyLTeQr5o2oBLlwg
by2FGG+Zk7Qy9GU4MBHhU3nfkZEBoREwsZC6Xro1jJ9qVLwHLGxEUY8/4iQIqJYu0S7G4fp3BixK
1V1OgroJOmfPk4MbvTJYfwozgGG9ch9IAt5YYNcLT9pL0N/kV4wf9+RX+JlTQDADv6KDAaQT2GEX
2JD2jj/D7iGF5bTmawp7znbpeJ5dNCejnyS9YQkHqqJC3F6+2BT+PnvI4a/Rr7m+Nmc3BML4QKOM
rdQpHLgaGkixcMQxCOp0BOOwKBT2OFqpHCyDcMTmmdbaqJwj9FqvB7/MucAfAnQMkDvPwzU0edWB
gez2lo3YsfKOhBnrBKUv3TnfaM4OollaUOOleZ6ZnIYjU0pAxzyV9zY8yRLkd+xn0VlrwQNSPRdg
PpdZuQ7zbZrpgw4XbvO5b/lnnJjt8zVEI7PqbYHAGazXlEMPIiq3zAbAG1qu16d09lYn8MHB6xL5
5cWtnjRV12QRYnloxwStMwReM8DaI1n3aIG5RbcZ//+ycu5jK9njt4J7sCB4NrtnTn/D5HoHwKDO
Eo3fYDDJX1Gi1TcpzfCoGvJ2lZlQ2dGGGHYQzOuPRWSXD2lX7mq8vxZURv8fkwHSzP9tUk0fpxYs
0FAYwQ8xKTBj9bpt9pL9MOpt7G4FCXJoLGhMEopt3dLxNR6BF4vNQcUV8p8jqHDyzZUjI4iz5Tgi
RX/vGAr8DL6QAcwuKzBbXLwnyagRe76s7N73U8jaY5qjbxDejJ3//FEpYyHK3FkP0hZMiNDCB95i
cp1Io3OMvCjHPMM9NjTfhw0YZP33hXU7N19ghuEQYkAbXZicsKSILE+OKWGLI7bj3nvGjHSEO5gr
3iT2G4f+mKxTDuC1/t4V+deqYk+KcChUpc4br4mzcDrNHo1QagVdDXUzVB8mR3CbGLiYSuBY4ird
cIc/A3S5rwcF70Z4yvHoiTTpxu3SjUgWMobfZbnp6sEjDQVhLN0RZzv5tDFMERzo3K3i4rGk3S4q
yfekj4O0fh6sem2J8CecZ8Y6bos+Xlt81BK3kC7tQ+XGSNTsgPof17/QuGmnPwnfxUNdl+J/U85N
zyql0MAfH8hwgWqfUqffQZYl4Ly7z8HJ5/GSss7c+j6NOMmbChjP9P2AiIUcFPwLyboyk48IdRN3
EeIzt8pPY01WuWXUQ2drxIqRTfs6CljxXuiFG2juvjsNMu6Bk1yidI2wsnwE6XEES6mCSEDg7shD
PH4217/W3KPkNNRkAeVJ3YSQYY1XFcDCVbaB8SGLvvFYrG343vWiCYpm4difDwnbC0D6cRpNMVJS
F1HcUozO5AqR5KqM7UPvm0FD/XtOoSWYPsTGsGA/MHduMPKbKw49Gahsns+pkZZuH1o4BB0CfgDz
7iOxlCPNfbZxPOBLjTWoKaIiL8wIwus1rm/K+uIx7VsNFDIODHcdJQWUbUQN++AKaKGFy3xuUcLD
Ci4RqODjpT45gMoixU1qtrAt6R9iZ1vDqkz/yyUCAUJcIT4haA1NcjCz7nQWuRpGrc2nMdyL8C3y
36i3vb4cZ0cCaSwbXUEP3eLJbTiwrk9wk2BteNFL07TvsgSFTg8Lq372wgcShUGiCrXoCz4JuJJc
mF2PFM+/c8MNjW90tu1LgHUeTXeTWxsHbwR6a7Wv/zC+k7iToyrsrCbU4TAeH9nWj+XBUc95aizM
4twRfDq6yVqXIhpEOjqohYwUq9JhP8egex9Is5VdZGwbFY21Vlm2ALmYjwuQD5p7UL2Z7mxXZ8qp
0OuH0Fi6ilLvpmV03Q/GAzeyILOMLaW/rs/n3K7GZv6fiFO0LK/TqHXAggV7Vqw8ee83S0Du2dv9
NMRkSeJxQxQVCOF5HGoJ2FmbUDwK/aWgK7SXbLgs8nphQ88dkb+ZPxbayVDSmGw27hZuNUgXy6RF
K9n9gKrpqov12gGqKSq7Y03SW1P3h+uTuRB1OplAaXQxKJcYafcwFHATebTD99J4rMi+VCu1hNia
2+sng5zWLn3Hb2KQYAD/leAc3oQOSNHhP+yE0xiT/Qaf0ZwKGzFIXMHMNXBJGNioaJf9uq/hkbkQ
bmlIk43Xp17cKxPhWPiZgIiSdZtF46Hf18gkwaJY8GP3f8TrTNsCTixqVeEOXTXQLo+2lt2KD7iR
0h8RWAZbP7eyly734nvW1eWw6kthPKC7i7aYjoW+DVWS3NSuB03566tnZuyjJrcNA1IIMKNafH7B
ehlI5DVeryjAHLg4VqwLvHZRo2Lsqk4HP77O8WCF6os/5fnAHBdg0BY1Mq2Ve2t4yn4UqXuTdBpP
ttLf9a2t10hf7jpIuwehzIeFYc6cOKOKDlirUMMAUX9yHACfCWoQQ7I/OCCYQiEPl8X1iZw7cRAC
HotQwnABjptc52JQvHYFcrKc3vj1vqs2Xr5K2AcJTVAOd53GY3ih0zz38dBjhDTqqHR+IfGZUCet
ST5mnMZtQncG8k4w5q+Pa+Z4oacx6PkCKS0TiKU6w1mt1lDP6cR6SO949AblXOiKNP+QSsB3Ai1I
8ODGTHMyiwBQC9o4eI9G1pGEx6L75kULOeXsrAHViqcfVj44sOcjShWJwnBACM/Ckv+h07u+Xnhc
QjNuZsWPefKo044+8FSpp5Zd2cewSwClMFJvo2ftd9eM23c4WxVQK+X2t6TK/AOPpHHPMlkfZWql
GwkG257nZngQsqw/SMfNTyVzvjctMWyl4Qq8Kmju7PJW8C2sAZojkNotCQaWDR9xDxFGKrokCtqO
mAW0kL1ynfayuaujxFz3FS1WUdXYd1XPjIdS8a6GgVc/7JSlxKctreSOpk3xxIuquyUyqh8To2zw
2gwLiHHGqQ/FtKYSa2Ha370hhp5+Ripuw7qyqF+bJoo2pG6je5eVbrWO3AiacQU6pNAbCRnkSwf4
bL3XFHpjmDj93BaDOFiusjY+R6ITNI1H9mHR5QVKzqq8jRxn/GVcHlpYDa1t1WSwNych9Jz9XG8V
dcutmWk/3YFi0OxRZdQHkBkisTKH0HkTyeAdNa06yNB0mRNtOEn6IiCpSW7twuR7oX0guovKrKqg
wSRuNfwD1y5wWiAr09TYt00SQVfAbf2tpG20Sweffk3rMD2i+mi8SuC7vw3c4w9VocnGsEKnAbmI
OEkQoRtK1vCMJsAVmrH1xRlsH23tjt4kaWN9Nklp/yR5ZD5qlshNDlg5Embwo5K1keXJlzSmWkFy
Pk/+y7jbHSW8N96l1baHPLMGgNz79A7/eXMXeh5YMglz7rjRW2isOOHB62x5Z0euWpf5EBWBQrn3
i69s+qQz4Uu4tJdOAbagl+gtT4VIdlC9sA+5XdVPsXTUFhRav15Jx+mPAHzpb6wNTfR6SxSLPRix
7zSYvGVAILr96IFHdp9wJQsYVIxnOGx3XkScZs95NtB8LYuwODS5Uh+C0NAPlFXqT9JKAEcTqx/c
ox0m9VcJfORWDklx5I3pvGZN4fADHKojiJfaw5OlnQzsld5dGdxgTy5T/FBblWvuWsIdsVGN4lZA
M9RdV0TGfbtLqqp7Soq2b4Mu8fmtdo0UtEij2fOoMMCH6FT+HazC8NXBvISBgpD2i7DcKltnrE1e
c0m6Fxvqj9/8AkLXIvHNOpCFzF4zp1WfboKKAkiPFOyAMA7Vl1wn/hP3RUXBF3Ic2DKQ9MbTndgM
DQQpkrzSr7bq7TIQRpn/6lrdbSw0FF9tGoF9l3hoFgWpnUOoPo388MWJOfwJIzfUgUBy/mr3trHN
eeOEgZmbCTD/vNPvTin0gYOA4QeZpvRGFza/F06NDZybboddBDBjmBbtjdax+dED+RTYsSL46eDR
pBAMz9l9WuKBDXUvtzsoHhk4OmgZ9zAdHcojKY34sZdDkwfww1IH5dF4m7k16mXuEJaoPrgdiGcy
/g+4Lv1WML85pF7io7GNIuBDhjdaBjpluC7KvPwUHg/vcRo2a6NM++8stdV2IBCac9qsC4OKFdAM
Gvpe3ERthNTV7ynfKSLTlw7H9daUld0GCCQO4EqpLYAe8R0pcvls8D7c09BxsR1iCLh4NKw3woHp
BwhO7RaylfEHiDVGQPqw2UBgh+2hjwOxSyrcdl2WPUPRz7KBCYHGs9iSnsG1lii9iWRGNnkbu3pX
UFr6Ky8l7hBA86DyAw1pzHpth1US4lFWojvsFlCRDlroHm6gRlI7KwaezoZacfLqSQclkqzqjAFH
mFv2K5ADh2Llm1X8C04WIH53uarfVe7zTe+UxQcjvN63YRJvIRpTfTjCqMHWAbmqNJp6U7KyWDvj
pIeZMXwhVmP+0iT2Asbi/AnAAHYrar+6gZPPcLCwEGF3YIRLPjxzrQDImP655SbZYwiyFLwGwXBq
nech2proRVjsw/a/mOgnD3RlFEHcb8mS+9FsNjfCBUfdExSTJ2FLYKBya+wlG9VOwbAiKZeAlbNZ
z0mE8Rec1PJEU9gCOjpo6jb9t8L6b/QB8cFQog4KQtEPP0keSb2kUDGbQhITqhE+auUAkI0v9ZOo
qmKy6QwkDfEIfYwObrtt0iiAdVoU7rvoCyf/SbXwFp9LVFDVY0AqoqaClOs8ZlSFUFcf29c5v4+i
QNNtXex0dceXHnVzaddpoMmUwnSu99uxq2yUr0351RGHZskRdW5dnIYYf8LJ/EnFyzAav9rADl3q
QpTd+fvWOEWBCy85YLxGZfbzCDmAbMQe+2++vtH9jvkb313oSY8J9fStBBsPMN6h0EIvYNxWlVam
1Y4t28G71V5yrKMYxrgRrK7t9fXcfu6TnISaYjJKxqoiTTAa7r145BGmrtYStPdSdgMix6cxJi8v
8E+HzA8RA6KpK4hkIkWEqu9grhkvIQll3NpAFoYthbkOeMyOv0JWFZiZFcSy2/cwEO3wYqvNbwwg
geujX5joKXzIY7Hi1YikKMXGd951g8rCUSyBoebWpAsQD56XMIXD0/B8xdA2qaBKg5enXf6Ky9ew
fPuHUYyVVyiawCVjatWHLKjifYXXTOpvlApqsEygSOtlSwjK2bWCIwLofw/qCFMPL21LFC9iPG8d
frSNn6qFvNxCi2EpxOSEMN1eSd0hROO9+G0EisTaXHJ0XYox/vvJEZHHZesRD09mL/+l4k2cP3TF
8798kT8zdfFihuJYoTGMAumacr94+TeernS51D+YXVknX2TyVI4sOxTURZwMBlXOm2wX6sJLUzW5
jQyFBxInmCqVbhTcUCv33fpr/5DxdDgZw+Q8lbEN2csCY6iro2y+lP5LzJ+uf46Fafp96Z58cZ9n
QIOXCAGmfZjAG6j8hzth9KUBMhX1OqRg50uqNxvwflP0qFLrGMHpFDe2+deOUuM8IW0DDQ+S0/60
TW+CAq/8Gru8TwFm0Y+e8dS4dwIAdrpwKs7lA6eRJptQIW8OMxCUVr25I+FelF5A6BNUyvO/R8GO
Y6KwF4Xk9FjyOZ832yq4yiQitRZkDe4Hsm31v3x7cKKAw0ftFTjz8xBlB281i6PRXhd3rp8Hdfov
e/1PAHcyhiSrc+qF4+nevoEkTsObnO/oEm1pdicCQQWCNLDXmK7zYTAzylTVjDU4ttNia6g4kEsX
9dxtCFFk8DDQBoIQ+CQPzIsBdFiN3loISnkqtjHtA0gKWnJzfTvONfHoaaDJAoOLfEnSegxU1cUt
ikrxMUNRY8PqqnoE45Ovyhbq1i2l3zrTqtZ0cLcJjZwVpNCXMu65xY57+fc6RPfYniQnSe0M+WBj
67J4a9od6PTPwryp4XrYWQtVx7lj6DTUpKeRFbZCXQWhRkBv5Dxp+Addn9n5CFDaG9lgYLhNziEn
gZeCHEundbUr8nunXdhMsysEFfz/+fuT+8DPIClYdvj7KvtPNnItMlRLfLZxoiXd+99aXNMcGE87
kI6QOgLzP1mMWIjoaUFwceW1FF6aLh4/xtYVkIFFzaoeGKBeLLAFrLPi/BaA5fsetb+halAZawMJ
tXIHommR9veNdd9wH4WvhbmYex+e/sDJIgY7rRmacS4a44tHH0N6TMNNmMPE+KiKvbMEvpid+pP5
mBwAqDm6PrTL0FlEQ6yK6oAWPaiFe4EC0fVFNHfUnA5skrxkvgR1pMfAJACTzltt3Jvmwgkwu05H
ZwjgEtC3mK5TbWQuFCEAuJD2bRhbSL+Xur+z2/pPhCn9PsoSPwemAzgB2Kok1WvFtlnyNaluDciL
XJ+vhcH4k23NfVpqZWMwYVTscxndwvJvfz3E/Cf53/mavtArx+47yUcNG9rsckejrpYFCUsWPsvS
pE2WtGrjklgcX74HhRiiGCyDEmC8Ju2LlsnCrC0Nafz3k5ysLyD6Cs1BXJs1WdP8LaXgdnsL8za/
R//M2+Q85KYVMb/CvAm5NwECLau7Xt8pigQKFmPWzne21z/U/NXmg0wOhwaoL0zfeoXsY01Ig+sk
uo3SI+8eEmCPbesLtJUaqI6RgFgrdIIDvBT/Zd+OyCzU3h3Q9yYzmnVDjPo0QofVMWvClYlCf7hk
9zT72U6CTGa0JVlv0HHn+t5Osl2ZVoDkL7TOZjfUSYzJLaOyaHAHFzE66M1ko6hBs7D4liJMkkJo
cRWRYSAC5jLgRr5ql0C1sysPjT/Qu9hvh5jz5Z3DxIrmKVBXmSdfJY7UIE1hLQnZabpi0GuD0k3/
jM7JJ9Bfh39Yg6PxLdi0Nkh6F6j7WFfSqzs0UF3xlHoOyD2vulKoZRe3bcVWWWc+ld33oX4HLn5D
jL9WF8ZLBWJqSFRH1jC7qBMYsDkrLYw9lVYMwXvWm3vSGu5/kJOKbz0vt96uj3huUWKq4fMNgoMJ
PPb5ZHeRtkbdZizKMLBiWF9kD4PoF7bX3OF4GmRyLSJ2FxUEQULnR8TQ0NknboGn5GvVvF8fzviX
pqnPaaTJHoOwWy/aBulx0UGmFFphIBitbDSJnPrjeqSliZvsNNwkNEEjBvmi/ynEnsUvjG2uh5jb
CCMDHsK20AjBC+b829i2UlWkAS3L+CeLYO+F/nOBjqQZaP/TMbZKfL8ecH5M/xtwCobykgZo4goB
7dzZ0A54BbiGp2iCXg8z/5H+hLHPx1XkrlXa2fiR4i3NNoSss+TFIf9wUJ3M3vTR72aQjG8Uojjl
11Tu2mKh0jx3EJ7+/fHfT25hBqJ6B581PEk6+DfCm1ou3Uqz33+8DaFNAcrr9HncyiqBfqUFnDJ7
Ket+Jbv30iRoJqIPeoh6tImWyMKzGxV4V1AaQMEHw/Z8TKLOGWpWiOhbtxEHH0VuM6ED3VjIm7fX
V8Hs/J3EmqwCG3r/rlti/kJQQA0KzPzCWXApEzsepicRJu+gzOszUnaIoIDIlMeifMnFc0lWmdo1
aBAjd5ZHS2whxg9e1yrLFl6UswkNc3/7OgDDcpHQcA3dyIZjBRqhBem+lLX9G4kMNJxL6eUgR/MM
rb9OPSeMpg8UJKh8NWIQ7izw+yCjTUS5MOezGxx0DTAVIHRzodLPbKFVxR38ovZF2ptKH2t/4dBa
CjFu/pNt4aR+r6KEAM0s2X3cQE8tk/dZuSRIPrs3TkYyOehx+rZeNCBM1Sb1jct0jmTEOsououvK
lUfPT0Kw0cUNUfnSK292l5zEnpzLum4it4Xe6Kpycmgrbcv4JQ930MUB/eUf9sifSFPVbSmr1hMl
IoW1G5TEDGr7/29FTHc8c3LGyhwREoJ0tNjaAPyQdKE1MbvVT4Yx2ep+ZxWAr2DZtdY7pGHt7uX6
NM1+EM+BahP4UUAPjmvyZM1lUsKhS6EXBXXUwHSh67+WUJTkj2iCXY/0uzk+TTCQ2eKdgIMFtIPJ
UOLEkokzEjkgDxBw56ZtfyUcEoj3Brzr6nyjnT1LP3p+V7iPaMldjz43TuSGYD4ROHeBbnE+Tk6N
TMKzG/Moq88yBLa8+wZw2UPnvjpxtbCR53YY2KfgNIGbQC5MKCEpCvLFCPSziQm9n5tUfu8cL3Dz
VZjdtPG6qn9eH91sQEi/gNABfU53qvxjwKvYLniNMo2X3/TVRwW1Cq+7Dz29Grh4HdJ+DS/7hSmd
O65wiXomPiqQoNOWNMOzj2UWaCQxgYIdfGbam35RB2o2CKS/ALcAhhka6effzfe6BqVFvKVLUm0r
PhxUaO4qQRe+2CygBErvcGwDKQ91zMn1XWp7lP0bXw9RcteXDwPErcOyuoeq2gZY122owkf4LD/3
soKk7+f1zze3yUFXhv4UyEAeisLng6T+kFHlI8lXMGs1uts2/+96gNlZhFw3mhHoBKOOeh4gtonq
TAfXKePDbuzcFYa5FcJbWBHjBXWxw0/CTC4w04FNMhvzEpuBnmUDpZtuG/lC/oH4DLXBP8OZbGYr
t6BFCxzoiiOni4DDidNPZYG/t9STmt1XJ4EmL5XI47QpIKCzym14YfifBDDO5KUmDw1bZ3m0r7x/
aOl5gHFRHB5oq0+l9Ard+GapUKwX8bEfvpp0b5X/0F2FcTpa9kiwXHt6bRkOlHSkgYKNL+WKdRCp
wBW5VAidW9GnQSZnPY0HaBFlCAJF6keTNk9+9nx9SS9FmBwMjpOlOfwusWfg82V1D26y8Clmc1D0
7mAkDMMCnD2TXCU2+0joEruy8r6YObhCN739YjRvMnyCQnx4Z9yhmDb8ywvvJOr05RIi90zc8cGv
4wHwmPe6ZEHhrRctPMalO92rp3EmB54oTd1BIipeWYpmu8jun9ruSzn4j3T4kYLPF7D4+/UvNncI
nUacroksdvI4x2aKXRATRj+U5jn+a59VPFxOg0yWRWpXtig5htX6O6jIBnAOhwapsyRJOXfSnYYZ
V+dJ2pSzSjsdQ5gCL7Ck64OUfq/1vjAXiBazyLzTQJOTm/QWxM5Hbh78pFei/xw4PtgdL57hDQp3
OThmuDYSqn9o6YHmCwE+FJXBFJ9WAHwpZGWP12HSmsc6Y/ftohPJ+LknCxAh/FFwE1JUF0ZP3M11
B/w9QjB1r8ZncjEEUdgEqXTAlFEo1hyZk621+7UTX+1iSUlh5hOio0g9CgYLKKpTEQfaNlYa2bhE
TCgC6fz/cHZdu5HjSvSLBEgilV4ldRrnMLZnXoQJa0lUzuHr7+EAd63mEE2sAb8Z6FKRxWKxwjkH
hi4N/bulAsiWWP2ZGOFOxPBvTDMHYvoeTeD9fNfT5r0v9fDy4ZIc5zMxwpXYD2szpnyWMu/YDWij
MJbtZw+z4920VeSjF0Vx1UtuRgfvYFTRMHn7dy2NGZresA5XPbObF2pWu2R4TyLMnU9PMCn0FP/0
0unwCR03MoXbWKPaZDW9yV1W2K5Pbfbg+6ROfdYrSubSPcM7AXEtSDkwNnd+uuuuLeKUC5oWIHW6
yX5ciy/NGitwRFRiBH3I3MbOpEPM3B8a+551+zw5Xl4y/qV/HTKQceLpA15aREznmvRRA0JENM8H
44Re/XTntcjiYEin8PtP1GjAtYceEcAycyRK4ULxAA6MoAyi5mQKB/tI5gEktP5lfaRLhkYR/Bq4
yAHhdK5PVxCMSVgusjAYpQN6x4IeTStW3Pyys2ToaLVFKI5lE0cT43g2tRjcFJjpMA5RglQ4owCt
o0vojR6GXmYkEtNKsVMyzQyMCAI8EaHfXyN1bLITzMwA/zLpwQfntUUTOt447VOyKtSTOb6tJMEj
ratjYzAB6iUeKCwGel2O3ikG9iBumtN/3y4T9XY0bgJt5K+HMKBOotzLkBStZzBY60CTY/ZuaT1F
Pllm5aaNdygn2cMrTrDyxhm8vEqRifGyEnQ9B5DdJu6V7fgL219WSLZ2W0nCvQ9+zBUT3lCo1PZA
9vBt5+fo7UbydFmMJLgFZuiHQtxYNuGFoZl6jP9CjLXeOZN3qCoVn4dcEw7WiaNk/YWxDxIbcBUS
JJaK8n3BiLj36gy7ScUxKLNqZJL/lSK4uDQzSJPwrOlQ31fDaQEkyXy4vFYyEUCyQWIH080c5vx8
rdKi8IaJD7/3y+1svWiAqNU7xW2nkiG4nXaeWtx1kOHSPY3fJgMIZiriS5nXQe3UA6A+CAExx3+u
x5ybGaDEcBtgevFnXSTXIwFFG2H7HAikVuP6LvBjFe5UdovzeQKeF0MzuBgDWVXLJnAvQeZYY8j2
lsFhN0XlA4g3sOsdJjBB1n15u2RndStS2K6xNvO41nFWm8K5Rd9HYE7Fr7E2doXn7kenULhVlYbC
ztEWnWmRjVVdqroKejr/iGqtO+Vj91aN+jfd47xTqXdboB9MsbjyDf1YXMH2wSyazXmNxV0dEFrp
NRJXgGQZQ3A//Jir6JteGTcgAVC0McjONXKOgDVGHhA3pXANg47FXGqN+8LpCs8GMmf+mgZt9H55
G2UJM/RRgUIHYykYBBf7PigGGWdMt8N/mPaNntnBktsh6H8Pjcauiuxb7xYnC3OIVrwcY2v4dVm8
1Ip4IgsZVEAaiGjA9jiOLaCQEbxXv/qsgOGkezMecaX9KDSm2Ejpkm6ECU6fWHoaARUMSRlg69X2
S7ZmJ68DhYv2magaP/evWoIPsDCJx+wWai0JBqp198opHcSFznGYqzvW62Gb9L67KltjVRry/2/u
mxKfBJg8yE1YfTTzNmDW4FuY6gBW1s28LAHa5e7jEXAwTD9GQ/9U1Padk4KGSuvzQ5MNvqFEqpRu
sa0DPIhPsQOK6fybME2bt9PAjw8y13my94CbTkNAHfgqkDjpQd1IErSfnBYoGAm0p/N3SvwiP+Yo
hhgsjOISzB8K05XeJRtpgkeqFiAQEK5XCgQTfXmLkCc1wJh6+YCopAjOJ5kyS7NybkkW+lF3mPz0
EY0phEid60YV/v+N2ZDeGhJj4Vs09G/E66+TwQ7H6AXTcDtqp7s0+VGiV/eyZrLaNGcb+b9hiEwK
bExYU3Ops5XvSZqegFgZGGO5G53+iOgZ5RUWAhTjcRzJPtHqnRv/0LX4Pk9Ol79EscYin3nfaHaE
aT+ehjZDmpjAxkwPtaai2ZEFg2B1wMMAgIFATBY8upN3teVlePPEjrWfmH3EwPrhM5p8iDDPNxId
zymg7+HhujH+wpwEzaTJS7SuCjFSN7PRhJyLqUhfuf0CTegSn9quvjHGR6N00QZiKyxTVmxEDxy4
gilGMNAFJCwaCB87jSQeokJg0oHRbbUec0DFkReHvs3rfojurMkv6Qjwh12nmjhVShfWM0Go2tEW
iprILVX0wU6+JG4w1VfA+M2Hn5jIxnkEDPtoos1q2l3eTKk726gurHLnTM3Q8jdylQKhjAWrfYjT
IYyLr6XnU9V4nixDebbSwu0Yx0mdFHjlBcl6a427Gm2u1nhY0xZx1SPRHnMznJmiKi41JN7hyA8E
+Wu2UfPySfcqyKyj5FS2YMVEDbd0tcMAFS+vpvQa4oBeGPCnyFYKhjQuVrFEJl7LVgIGX8Sp2kAP
OV4YK33DtaVwKTLFeH+6B3od4PmIZciliqml0QoBP3E6v83y333jjYEZ26m/mtbXy7rJShyoeeoY
rbCAjwRahfMDGVfgwNQtiEOnGj10WX3dd00VWn08nwCIZB8Gm/zq06bzZ3eoQjIDw7+O1qfCrlWY
8DJnCqeO9gCKr/kLD9YsejIjysoDlntf6NAEtHFucuUrS2KuqHzxRy+oCUBPKgIT9iweTZeMSCKm
j275ox4fKqD1LiDJsVGd33UaKLkchQ39vauQidQY2mMJKFrE8qvmmklaRZDJisDonlK3BUbwqZpU
cFcqOfz/m/vYMQcGVkmk1Bcn6Ienpdw7611LXy9bjUoKPzEbKTWbAKfvQhsrB/mpi6Et44nqqIw/
X5bzt0XwVYN5oslV9xzROJs0AdNBz7XJn6bxodTvGhVu/9+H+1yE4LsSq149j4uYnZ+xczLaMK7Q
zvC+qqoAf9/hmDnRTXC9/WEyE9tPegCWaAvvFZ7rh7j1HnV3UOSspRLAMEORZ+P8KGIsZrAkSiMk
5Ic26NkrJf/Z5XI0T9AhAh+Pk6EIuz4k9dLNf5LvzteO7ElU+Vl0V2Ik6PKuy6xrK0cIXM25RA/e
hNSXXYRxnvuxA0AlFIOoQh/ZeqH0hOIPEkdATRP8+tAjcKttZKZa786s/sknM7isiASJC085rBSH
nuZJUG7fm3PSYhKiXEqEh4NV+938rIPxM3EKDv7it9WN571Tmz30ZNhn7EEfuyMKHM+DSULdaIGm
VcFHNKpngcTgLXREc9xylG8AvSF80wCWM4zyI2S186toHa7a1DiQxtovsP1lVVUvZeLAJQLTRw4Q
ZiMsQVUB42FysJltt9bfFicCUEyxglw0qPK8y322GBS4JgP4G0swu8c+paPjr7MzfYlBErLzhjXn
PMhLBerqweWIWmzsvkZIIt1b1UhVJG2y70WdxAbJLEVrhNgNF4EhGnlkLM+C94QfZXqorfMXN62u
Z63/XaaDykb4mO55fYaAeg4MxCaFKaLger4fC6hz59jlgaLWgiah08OJDNeY7QqddQnbxkMap8Dc
7XRAK6Nqd/iP/yUctkCB+cERCgXhmNzptGFFaDOPXthO+lHTvb2jo5PWsvbaAGbvdELIg3Za83ms
Y0WiSnIALZw+kJVxRk+0JZ2rXsLXrEWEGM6Kf06J65vAsLp8AiWuBI1cfwoPgMHAkOi5hHyM54aM
EbK20Y4mp8a4mgGQVL5dliK5ps6kCEdqLhMD8ItYxdE5tTNGbJs7z91dliF5UBAI4VA5OEdIdwmL
1bVrurYdqkOlNe8zDBv4cewZgdMby6H3sgxMDFMW5hWAuGfWz7foNEPyxpisL10xPIz9uii+SHZS
YLoWcAF5wlqskZE0migaAAGNar6jkuAX7m2ka/eDN6FWMYcK9WWWChMFjidedCZM5nwnydihrM2f
NLURgSyl6K49AH3tkqZqvo2pzfaIFO76eHVuAXh9w1zNASlEpjDYP4ssnhdsAGhODZxX9Gidf0Vk
uck8RgCkmGt76jEiXBA9iO2CPmseIHL6bGgB8j5nZXKFHi4YXcoylCkNDJmfHIe1zzPJAFTVaw79
4Y4xCYFnuw642orsi94sZbLLVvyS3/V291x5qRHWUc3Rzsp+2cWrXXw17d7iODbGs95T7b0pu+bg
Mc18saKoOeb9UoQsoet1ktIClZAoSvwYuGj3Q9zOqkalv5+Z2HsEZgjXEdfYIo1BNuPhbY5lHrgm
5r1M5760fvUoI2RGC3ROsp9VTYySlDMkAiCAXya8Li+sPxttOg0OXivDsvPcBxKH5fBaOs/J+AOE
dylyMPYNVdI3ys43LgNUZgHRDrhM4ehNublYoJHIgykBuKrBmV2yO7ulimYAmbMCCyWgPKAbf6Gc
G9eUAy8vndEJnQ8eoNxOaf2duW+2s798lGTnFs0u4LW2uUcRc1ZT1ZIBsz15QN1pZ875yfayMOmo
n5Nv8UwV95t07TbSzHOl1tEcGWshrV8BIG6au9y5b2bFysmFABYfzci8H0XYIDPJ5tjxwD04F9Ov
abbne9cZv1asrxRlZrkBgjoD5TlUZzFadK4OQwtPO/HXeRVN6Dn92S3orLlaPT+eURncmc6XEZOp
tQommm+96HeoR3DYwGWECU7BNFzaO5FdYBXt/us6PM31l5gBfMDPtK96ezRUbxVJVgCTAGjTB+QS
sH1RUD9XcwCBX4EuOthI/xVz6zMJ9CyM0l2f+Q57I3kQQ6p969aHy7Ypiwi2coXQn5mAFJxc6Ol2
/SF15uO0qObCZObP30hYTNSt/sqltv3UmzmATvlodt2dmum4NAXvG67sVRF9yMxyK0qw/ayK0fWG
CDhwY7BPxfbRtXJfL/JPHOitGOFqjNnSrG0CMRGGiuv5fs7evKIKouV3AvTMyxskc/noJQJpjwef
T8U+dZ7t78qpx0nDqIb36DHP96yHNnoaQDBtqxL9pswebDh7sB0RwJiJ/t5otLFpCQ960MfZG75X
P5krdm6nNQ9d9IJZcI3eDPGPpQoK90iy966+TZwalZuDO17p9HerNX5RP+XrsbTDtFRh8MiMaft9
gr3aTUcyK0Y8AMhopvvjsm+dB9L97FNF5PGnJ1v0ALjxgF6D1ypuIcHxkNbtjMTCSrRmgjauQ76g
msHBY/0+e2jsJUwM4md9ucsrXL7595oADijIm18W+ZLNL6ULyNE50O2HOVZ4eGlkuv00wcwHsyYo
82IRmuIKaFRY/B1SQy0LiffMir3NwjE7VuBgi4uw/O8jWATzlhCPfilgLYlviKZB0gOZKJAGA+sc
uVM/osGkosyTud+tEH5zb97xWVd7JQYMEQAY3/ret/qDU+xJ8jxZxyK6M1UNErJAYCtO8L5Ns1hx
ukCcbbHAtX1KbmcMy3mq15HMevHU18EMgMwvKrznag2LZtlGBW9LshETh6d2fUwATEeNH7kKdUPi
N3Bd/ukjRncbcnrnojAYy4qUQlTKnuy4xTgn8IiruxhYiyTAQNhlLyXZrzNpwn5NzIxzbYY08KWs
DTAfMZ+fJtS3Tb+g34Gzi5YXhWOU+PozkcKeMQwil9YIkWZLdno/hFN1o6sMQ7JhZ0IEd7NOjEUt
D6biqfCb/AsKjlhWH0jrY6MIqUzpjuE8YWYWqT4UWc53rCgZzenC1zB/SufTlN72JcGQXmjFO1o+
p4wGyfi7K3+n9nW0Hh3ShhO1faLvXUCRp6c+3rdRHhrDDpNVwZwPQNrcI6LIwI6X3E3ef78EUS35
+FxhaeAfh9JM8fstehQ8NC8Z7cFpfk6au3N+X7YuCa4oZ1r4kCVEY62LGZ2VRylR87Oywk57TZEO
9Xo/S076smvTfU2uPWNnVvc90JmWMmjMR896y4vkUKuuIJn73XwNSKTPNwrMZdGk6/gaD8uMwmoM
EtjAynS/G08AJvej6W1o54Nl3ZdFOM2fqDhAPMbmbIKXGebez8UDvJp0Mw9No+Z+9p7NFS0i1Zc5
UVyA0vP1IUYc5tXWSPO6FGLK7i1tpzCuj2VTfuYQb4QIDtGiWjKjrQlLqX3vgIs9pDtbBRQs8028
L4vPVThAoBLOlTHMU57xsnRi/8yj05qDKPLUOgCbza6q6nV+uWyssnXDXC/o/pA0QiuzsD16r6O/
N15w7pad5h4t92n9xBXMR4f/L0LcmtqcQNdeQ0Tb3OTxt8beaaXidMu1AGs55luRbBJzTYCPX3ui
Tbg+1uNCX3V23aqmyaQiUDmxdaQJMWkq7Esymka7OtBinJ/QBb1k16i6Xt4LWeUROHwfMgQntVjg
ugDNCOyrfVu/U+Tcu0Cz/jHT78P4kONatIZCIVOuFt45mInCC1JMGzZ1P9AKjVSB1Z7i+D1F8oj8
uKyW7KZAuelfEcJtGxm6WyAVD5TWaDdpRwThVsjK29XbmZ3i/a3SRtgkb4nzhA4Q5YF2PTaOU/od
7dGX1eG/IUTa2KQPdYRNyoZl6gwdMpp08dPcp87L4ha+Z1wRVYGIr8wlUcLhNJymjYwaoqbql6F9
ybv3esZD8XBZIdlrHvkyw+T90QiSxUfbyiYwoYD7KVgQ3aFnEpQthh8N45XT2EFktnjJ1beOSw6L
Fd0kTvyQNIqJU5nT236BYCI1umABxoAvIO5pXP6xx2eToET9BSA8lbtPdZXG3FELC4vJMssEKBnG
uYFeen4pjd6azJNhIU/YgkYl8fP0q1Pt8ujLTFd/9l4JUsg93o7//f7A/AG65jGDD4YfcbA2a/sm
AozoHzflumHRH8Z5d3kzJSuJwRrOIwVGKw8gCuea1YVTz00KQjK7SYPe3dv6ISE+qm++lYYItJgq
5SWx0a3APz5t8/axTfBL1HOEraPMz1mNXuLTOlwzoqhFSY72mRzh7h11DKPTwkOyBOTrroME9ux3
n7jgz4QIT1WnHqyyRFgaJBiG8qKAeK+TCpNZ4j8AH4A0JG8vgSXw/28WLLO1tSCZnQcoi1531QD2
KnbVT+mu4vObI1Osm8T7nokT3BUQccDPocPmcvN31qR+ahp+ru3Ae+5iLVVToSppgvm11oBIoIQ0
0w5b9gOdmD5tj3MWWuZDNrxftvW/TYKieAfHg9ASjxBbUE3XI7scHHBSOF2D7AVIDEe/rPaXhfxt
3xCCOjhIqFETB/bD+XZZa4EK6Byj/opqNB3CRkvxOn10tNNlOX8fXMghaCNDsRfhkvieYmtc6XUK
OYbxngG5FmRmzasJyr8R6E3OFCSWImL+2w7PBQpbletTZYAOGIpFu7Y8jt6Xrv8GMislTZskrNlK
AlL4+RKiX6Seyh6SVmoTRM1RlO6dPopvDMLYPvVAh1EXbfWbJnb8mBhucrAHL3u+vL5SdcGjy6kr
kNEQizRR67Wk0FO0ezY3HVqOc/PBdb7NVti0ihMn3cmNJG5RmwNeWExvSweSsqkOPURwjQ2arxld
nsdkeh3pA+0VYY/URjcSBZfi0ghT4AQSAcJdTbvVdNDQehfVn6iyYidRX0NtE685XJznqtE5KcGn
C0G6E6R2YBmdP45AZ9P9dniP6KOePs/eLfriP7N3/4qlggGBWZfFdsn1M4A9BIQv7d72dqW30ydF
WkPqUj4UFBsejLgF7EAFSRrdWfnNtN4by9tlZeTHYSNDuGQMTaudIUnQSs1xKapdgYpQv3agmkvR
F/t1ZL62nEYVToBKMyHk0VNHHxcDmo3mGmpoLJzn79GqwrhTSeEJ+43tR15ZWDU3kJRcJexpAJ95
puIFlVo73CRAmlzkJalg7XVbVNHqQUZj+eXKfBctpwAHSJDturxTUpexESTcL5lX9pHBD/KMnDrV
fsXNjUd2a+s3KtYoicuwDUCtEMc00NgqNl1p0ZB7qxMjMJx2Vnk3pmHvPI3VLfoWsip0iv9u5WDv
QQuthYoBCgbCCrKExKObpUiWsGvHuM+tt+K/Rzkox2xECGuXAnOTTQuS/ll535v37fi1qYJ1uTOH
/36Noe4Dh4QbGmVrcbizGVD3cEa0mbjRfa4/sSZw3YDimmHL8bI5yA7umShh2dB45jq1jWVz8/de
e7NBgh1U9eJ3w43RvBjsJo4GxYtBYutnIoVlzDVKAdQL7ZChnoy3VT+03nWpKh/zXzl/DvHa2cca
Cm59XLJuXVwo5hm/l/EHeO8i77FJHvP0GJkK25NqBOgznqrhZRnRDw1Tl4DzD6Vj5B5H9GKkHUgM
r8mg2C2JJwLRwIccwRNl02iSrIeceL0zrTCqn0dVzxX/CXHZsGg4Q6iDoPlIsIeyd5PKjNCQHplo
xdTfiSpzJhcAYDPgtiE/Jz7miIt3sbNiuBdsYaCUN59Wq1KM+ktFIGHGi91oaRTbC7PEsCYozc/p
76p+tDELc/nUyPabZ+T+L0C47ZLeMOe1LJBgKh50eGozu3Pyx0TFBSzb7q0Ywaxa1oy4t6FH0p3W
8sVpfBYpLEpyHXCGqX81ESwqibs4mTNo4lYvWvrNA5E6qDazJfNzFRahdFdAx+26hFN/iIzcbkYn
o9NRsrfSa9rXQVc0im1RSRCUyRC6VRVvVAG7EUEGpFZxxUk3ZKMC//8mEmj7GmUBD81fWvI1pc9k
AZDvpNgRqQz09PARLtQRxMRVHK1lk81ovKrmO00L3eqaFO+XzVd2M6N0/K8Ibt4bNfI27jJaQ0S9
3IJSdfBCirbJ+qbRQJXcgJJVNU0k88Wmi15blEORFxcTsuhpA1cQQY0hWfaN3YUmOIfzJdTsa/jn
Bki3l/WTGvVGnKBfD/IOIMxAnNteT8YxdV4cEi7tsVb1Esv36kMvwVlOowv4oRWChvm7zQ4NMrNU
8QyS6oJaPx/E4s0nwjXmNl6BURHU+Ej9PNVf0+REY3S8PjH2iZjD/BAkkhM2wzQURQPHry/HsXhG
DJ/XwYgOTFsxgiBdtI0gIfkQmy76d9HaGtjJq5ZXPqYwwQeoMAGph/aQ/gcGC2ZPRIvT0SrPgO4A
Eyc+RVWrdUN9wISuIpqWepyNGMHSjJ4xI4khxtQfNO2t0cLLliwNz9D4jC3m6OcIbc+PasVsVka8
96hZwQqnJVcuy0KSmkcjma706XYuS7SnmWXjl16nKArI1pAgCOAIpPxPkN0DmZmsJUxvdu+qLPct
dpw09L2eLusoswc0OvE7CNlBVwQcTPqRrJ0Le6iMgxn9My53i6PKgUp6GJGG+RAi4gsCd38A8gaE
DHWAHrXQdG8i5xt1Dp4VGGiYKB+Zd+hUDIsy89hKFU19IeiK4FK78ioFD2f934fSoJYDs4ClA1BO
zF205rjWaw3z6GfNHgLqsO5AMLjZBI2T2YAGHXSvUNikdL8+ZIqJCzRIdJnLZTbVj8IBSfW3Ydhf
Ngm52W9kCAvXTCMgvFbIMOxT0hn+1FporrrP+/sVGcsuCittp5u7y1Jl1yLB6xvAf5jCQKfw+Vmb
yWqg/gChUQ/mFR+twmwEPJ/WgF+mdw/WZJph3dXpjdZHSCwuhXG4/AEyX8/ZGzikD54SYm95nmsu
GXJ8AEVgkZNdg0MXebmv5S9mqQgzpIebV4qQZkaqWee7vIkB9IIMo+cNeJ23abiycgfC68YHOTGi
Jks1CSo1mY0wwU2uVZlHc4Oan17fLzTsp6+ZqzAZ6dp5nHcQDcMcT+xcHy1OnLzMJ1hMUwKaQ/Md
9weemWhyxcReYimuF6mpfEgTGa8au+nRZAaFlpQ+Je63tX2LvfWhKPUrvXRxc2I0haq6eKXeZCPU
PFcxjxvNjA2oWKAzlIdQ4ydykpiSw1A0RlsQq4mZwqKowZueQC3K3smq+evkE8v3yq+WaoxCvl0f
kgRdUL6Zk45bxKBjVqfzbS8g6cM4or737ROHCgPsKHRYuETF9yao3GLS2zPyAGgPcvpbMN2P7jM6
yMdIxRArM/M//eMopRscke18g+zMXVJSYINWIAJk9bRrBrwNzZfLCslOLuB/MM+Ixy1Pr51LqXSr
BLzmgneU84OR9xl9wE1019mKR7RshzCmhgEDDDoBFFBwwUM3THGbYN1i7XqIT7p5m09XZvUw2Io6
ufRu3koSbEFHI8WQ9HyHjPqwtt4V69FXRkoCYKV6CI0RYxpVczAxsjF33e/aevvEgkJDdNkgK/EX
pfPQuuvae3xBgWrraTSMm10PzxG/X5YjNY+NHP5K2rhcV9Ny1JN1rKh7xawryvZap7ibZX6Jfogg
QlEhm22QIKdQZR5fFw9J3fnIANMbk/cF9SlzudVVXKlSa0SLjYX+IRtlPsFMHHcxJyOCUgVqXXQJ
bOM9Aey+mSoibak5IrHrojETXQ6WIKdY0sFkFowkW48owtbpszbtuvrOUuUNpQrxRyr0QVAl+sB8
iLsqZiasMddOdvvueuMvLwe6XtsoTphKkmD3bR6lS9RC0mQ+AAWOFq+EE4bF2e6y3f3pdxNzeuD8
/VclIbDBSxgdr5EBlRr3Zh0rn9htMJbsa93RxzYbrlO9Bn7ps1m/lGlyj/k3X0vX3eR+o3ifLXW7
W+00cBp2oqMKTUi1CPzS2xyKIbcamzb4NqDbdt6upjd6Erba4+UlkCUgkA4GVR8iO9wEgvXEjTeZ
xojeGHf+ng/v4xis7KQ3X5Y6mH5fFiW7pQEQBxh4hFaWK5Y96MKMyQUEXpDNd5VxBwgE/7IA6Ypt
BAgrlhGtXrIGAho7Dxm5Xvowb8h+/Ez2cauIcJs5ZjUW9gA5Vvo9LVbfMh6M7OdlXaSneqML13Wz
+xj9R5sml7EMhc+yt7mOg8xIMBv/6KpK2NJ1wzAjBauGCxJs4d6c4hEvwAWy2howlm9z5+ugKVGV
JKWWtpEiOHmQZ0xIesMDJzg6Ntv1kY8urEG/d6M9dZ8vL5/U3W+E8f9vlk+P84kYvMkt1W8iNH13
6Dvfe8ZzEgdde2xSRSilWEHxEV06Gpqilz8X5dtQHeYabVjPsQrTW3pNIl7jTXt/YHHOlTLqCiRQ
1YpHs+YeVgMQxHZ/E/XO6fLaSc/pRozgEqwUdYgImGJBAvbrFCTc5utlAdJHLGDk/1VE8O8NIUVG
AeUQrOY7HXS/aY+T90Lpo9m8JuhYAvuUW6l8vfREbYQKvn5ORnDaZxBq1fDtyAshPgyzNPERHIfE
+Q0mqn1SPg42IlTv25wmgTa8Vnr5PGJUumEVQJ+nr5cXQmo2m08SHJY26LFVx/ikkU14lj3VNWYi
HlvtcFmMbEMxMYf+M45+AGSJc7sp6r4Yq95GLsQMUyAbFeuqiEFkimwkWMKGenFmt0XqQsL4Ouvh
7DwYzhsA1S7roZIi7GDEsFikceAT839mAETEmd/P33vv/bIY2TFDbcziQx0Y7hUTy/ZUdWxuoEyB
/AZKMRbdr6AguCyEr7kYeWyEiEll16z1xGwhpMHIThE/eU3osQcAQXXsqqtYWI8qzGKZ/91KFI61
bsYeZtch0W6AWRwMJk6A6S/l9fQ7K1UlLcUaOoJBuN4wmssEYVr1nA3hPH4lCpdrSK3B4+1dKGig
j1Owhr7XaLsMyAlZbffsYPjyOC/m3mnWN6B3Zn42udNh7tolTIHw9cW187epapD+Yzsv/QVsiWur
mPZkXntFQ5jMz3AOCXBJcK4MR1hnzxxoovMGeHfUkOtIgQgRIVH1g9l+r6I1lS3zVpawzC26CLUC
tH1B3Uw+av7B2v6iqi4p2UJvhQgLjWs7dhfeZl8uaEuIjbDKx9tCA47wp0rgyEabKIThcQ3wg3NP
hdDETbp4xsVghBaQipPyx+VjJ92cjQCu6zYuYG7sOQUExAYGAdF2TobUj8aXiu6MUkWsKPO7AChx
wH4AjDciwrwNLl30dKa8YPm9nn410/6yMrLd3/6+oEyTDNSJI4LXy5oEMenCxHnuZ9XMiGzJtlL4
/zdLVqIIExUY/wsqdhqtQ6RjJHQMchevoadP6AM4Dwwd4K5C2v5cUj4VFWiZcU8tlAVNtydDtDcd
hd+QbsqHkD+xyVYdKxrNToeQCANjrnNIRtVcpuy8OOg5JSZMGf3/gholmJSqmeGaIs1xBTtc6Zfz
I/tMt8hGiiskNErHQsbThB5mvC+M9xnQLpd3Q4Kri0cOp6Bz8T5EV7mgxzBY8C8LJNioLJT0hHeo
Pdyl8wEwWG50qttXnNCsP9Qx+HJwXvESuvwF8oX89wP+AvbVNNaihZqnv5Kgdf3I/lp1b/N4uixG
eow+9BQhUGI9BYFcBz0NI/Fd3A35k6cKXaSHyOMw7BzLEwQs56YdLaQD9Ake8yWwedonKz3p5anq
dkzVpSS75YG+/q8g0SeY1RKzBKkTZJzM6Waavi7akfZvbXGkqkqJ9ChtZAkvuqliZb44kMVQilkB
MlGnirtUoY24NZU5025xsWxmkfhdhvLFtTtcN31Is++5rajzy4SBdBF0K8h1Iisk3HNr7NF84J5h
zqp9aprB4FinYW2PneEB0mH2+7ZWFJKlZ4yzraIBhI9kiaOMpI/SNMoRJ1VpEBHdR3mEkBSQUHdR
c7JcP43+QeDms+Y2M6+dLOxVbBnSt9j2C/gmb/yh5rajkY74gri6NedwjUNr2tf5TRLftM0hZo8R
3iaXD5xcJhINPHsOrgAxE4QulL5PwdESFBhGmCjKNvdpfa+1V4ndAYkQ0+xV5mNqWyGWb6AYc/9B
D0XzA4eJEG6y3HXLorQh1iuJ9rvO1g45YNAiDLNWnMqON5Oi/+7QYKgqcBgjiI7NaX3X3VXHl6HQ
OQ7TZxplgLiHdBhAaDDWIjjZBjmK0lv5BJde+WX/1rjvtRLlUXZQN0LEO29G3ptOHgad3G4AcaqO
KpZibWX+jRdEgM2POSdPfGJaGQB24j4t8DRL/Cr+NQBpJfN+l/W9cuBC5q43osRci0EXd0rTuAjm
OA/BjXKdzklozpMiB60SI4TxA1urrDUhJmofO/KatwSHUQWgI7vhtroI8btZrktfREkRUG3nJl9s
9w5BFZsUmyPd/o/NEdtV8mV1Rk2HKniN+E5DfEfVLKnSQ3AikW4UemlAgpU9TAXyX5BBPT/5TBnW
A+QfwKm5xxRDkszVq6ZugZqsxe0Lc7z71tBAyTtfYaL10Jn98bLHkC7chzgxAMmKlFlrBKsereEw
G/PDihvhsgipmXGkBM7GBhQlwcxsI7LGuICIrv5FMIKaJbsp/vafZTic1hC8B+ibxHvk3MUPdhdb
jVYX4EFaIuovka7fY9CCOSEtyzzdXZYmGTBGb5nFebWR4OOInufiwPobkZECRosWzGcafKl1HaEw
Pzgo/Qb1mvnukByN/J60/R4kJorbRXKNn4kXzpQ+mgzUzS1WlO41pJYBxTaGHpp2iX6na4oARXaV
nUnjd87m+uwwP5RlKaQR8tjjKbb2O+By+k7yMhDcM0hOXEf9Jw70mVDhuFkLIHZ7Eyuc1Hd1PCH2
UoXeJl8l4a48E8HtdqNXTNyq0HLopWkPkbXv3B1J4pDqN1b0lmm7tNT89jcptD1Ldkn6mrCBt0Ti
xRs46IdLryb7lx5/W5pnd4xUBsafNn99m22BBeYPV6gIzoDRt6IBNGKBlrWXAgAD4w9r3U+1eyja
Z7qGMD40B6um4SQHFW8N9BsCsR2JQTGtoy80agzOUhvNPiMvdnXD+v3lkyO5RP8M5aMVGOkPR5xT
zzWdzOR/pJ3njtzIsq2fiAC9+cuy7Z1aaukPIWlG9N7z6c+XOveMqthEEa27Z/aeDQygqEhmRkZG
rFjLgvShVrWDNfxUk/3o15shOwxr4owLAfvM1GwHlcCZbDPHVKBsEwkE6NHJDuMaueRC/DyzMttE
zKY3TlljxY4Pg/pQww1/ecUWPwq5+v+tmHDzZJci85arRYiBSIUh+zXs9kG4AjNeAmGAIaTjDdhU
fT/3EQQVVMwdswZWKO8YnkF3bZfGP2JvGyq3GjNB8T4JEUaT10rES7HlzPIsbktaApeaJqYcyicU
XPN0K0c/KCTABB0WW7hlV5/CiyaZTYPpkW4whZhZiqw4kZdoHUXVpnUTSGeZ2m0hlmzcZmzdKG0Z
ViSL2H74K4J6/mN07qdsR2MscJPZ9Jibj7Lyyxx+Xjbxe85+FjNObczr7XXXGL0iY0Mr+k9GW15H
3uhGAOxrRrriRts22q8qeTOVF/Lw0rxNh2Cn2LR3bVeOmTo0gquwM/djiiSA+ap6MjpnP0NGb8Gt
uJ2RPQ698RAxLX75dy+c07OfPb9Lwy5QjJqf3fEKVPN9r3x2wq2UrYTUhTuTuxr4okwOQkV9dlB9
PfCKegSOO5qT/jl0nPSbz+6AmU3XghtOBclDk5lVzmIEMBJfdvJ9mIAXH/pZEhSY4d+RRvVJmTIw
HgIMSF5y+SZLVrx7HyX+l3dfmDAYRZt5l3ZFWHkRf35Nr8Up/U0kx3tHfrvsxQKYBDNgpSiVUWrH
1nkwEh1NAwE8uBfC5wqKz3gva4cBlTLfB5j7YEzbsnMt57bZlJ8M3W02G7Rqi/20FrGW3EWnFsw4
mlgwT8z2TBMUSjSquFvm/+axeduM0mFs1RVw2u/RvfMTBTUxGtMwMYA+ogVz7u4ky61UyESn3jSn
wJVAl/xSgtS8GXO1i105aYAUNuWESk6u1aiqJIwATqlSaVslDPNHhWf1A436OmSs0qnNrdZ76q6v
q25APb1NM1dCGjJ3mzIOPnlWW3/qp5wV1OTYPqpetHZZic/zzh9AbvAxUIux5qGvbNPE1KOKlpXu
83wpkD9NnAROdcm23VJNb8cqIZ9LmDSLpL/ArrCa5MqwqQIxBTN2vpqSMjgIRHAC8+SXb9544aHz
vhjp4fIeXdwaJ1ZmWwOFiy4yxISJXT/H8VapILlQXi/beJ/FAKhiik03UREVkO1zT9oaqH2hdQKM
WzyqrXEXONrB9Cauj9y1JW/l8lgKHmK8FEVrlJnteRuwLjXJV1pcqsA0O5XqqsH3yw4tWqBURQYg
hCDehQ8vh2k0ENeTZe4d3YNDYmXwZ3HJTizM0pixpFNaxFgY8qcOAun+RY5unLh2nTUh4feBno/j
CGITeLEV/mf2cbwONUkVIG403QOBlMujF+yy3jVsJB13l9dtgYvwzNg7LHjl+VUmYNlVuU3Vu348
pOXOjneKfzT1/aBt8/ohDbe5d7S1NfXcpZ1+4qgj3jcnmSHaI0AFhKNyeVtRCneO/pqq21LAODUx
e/oVgeN5yoSJNtm2wxWsAYR4dAAiZy/Zm3pNEHyhViyWk5uFxzxfb/6uHrI41jPAORu/2NfNozy9
qdHRrh/GAN2Hf23tKtG/FVJPSx+pN/l7baxUxJbOAdGJKxT4HtmhWPKTJfVK049aDX9TaE6Y3XE7
dSU8LVqwBLwJjWggxzML8lQUsWoK5JFWu0p6J4drnFwLxQlCBasIIZfgT58fgKqU5BIdF24tg37S
TTo+K85Riu/8ZpebW9+J3bIGIcHfK6X+pZN3Ynh+GGKr85uuwzCodEc6KNqPqLlXxte6uFY+DlA8
c3KuUReNnP1COFn4+b4evxeTei0F4fby+V7zaH7EyiwxR4HaDiBQM6eHJLsh//XMH3JzBD+2Ym3p
QJ+u3+y0teA96lgWPtG0t77VzXXUf73s0FIYZlRMFnPYFhC7WXAsCgM63YbJH9vT6XVW4b9hp0pu
n6OWEgz+tIMuZo11ZGkRqZMJxnYwfbY92/KDFGihIxAcafzSNPCWbyT5NVfc0bnu10iRFpZQETzt
v0c/GTie+QdVopJLJrYah6qYqpufisac9okFteHllVwIjQr8ApS2hZggI8znocKXkeXt4TPYhOhd
KmN47+ePIKbvJaW4LrT7QNb2tkE6eNnqAhUvidMfs+9aA0NLimAQP8LBOTJahfiKtfXDz9qoHiXJ
vK6LT5Uf3HRBveUeh8hBdzYjWhfRhJyU9apHwVFv9Y2urLw+tYWvzA9jWzHjTwYxR4JUftTlVsbm
tXMmG6TWj68DI5fVTeKE0Wdek9NX20mcq1Br+2Okj/G2apu+dwu1Qea1mTy3nOLgS1YV8mPmqZG3
lfvGSI5eHbcwKPdDc50N2oC26GhqW0sNin/aqPP7rSqlwz8J7M3/Bh5MxLU+jIPbh6b6w+oq4yrr
x/hm9O122HBXT8+tUylsCjn+6tVleMWYS70HoFant1LWOnex3OUrTdf3D1w+GUNp4CR4MiGMdr5T
kqhR9KCgx6/U1zwVJO2fMb9LvLWpqt/aALPsnklx+mti2IlB6lnmy8O3a8pAp/fXVZm8CYKgu2NN
+19hK9VHWW8hqzDjYvhhZ3p7nw09LQy5i4tdPMT1dW8N1XMS51R2Gwj9XqtQjx/LRGp/FI40rSzJ
0maBF8gAKS84geebxW9lHdkQ+tDWKIUHyZzUnVk6V0VRVVeaRhVotG3PHXO9+/gFjzgWeFRxPyLL
O/sWPF6p5v/uj9ZP0BS6lrm7fECXPvapgVkMb3S/sSU2+gaCE8omuVS4Xihvoo8XlBj8JVkXpIv8
n3kgl8qubEPRjrLNcte28X2mtW7bVStX+kK6AkEDUY7XoiBwmL10srQroz7uqUPb/TaUOLTD5vKC
LdxIPAihCGSiTUdqanY79AFyeF2FI+q4qaAQR9O6VSHC7NxK0VZsLXwcutCGCdRHKNrMu4SdrBdJ
59GJDnK3y75Vw0OT76I10ayFNcMKlQkWTSj0zPZYbDihao/CSvbVtO+itcbF2p8/e0oFYzd1iegO
20PmytLOH7KVdVqzMPvqkRyZTariQabGV2YXHfPiePmrL3+JP2skAsRJol0WQVJOIz6Umb93NAhh
hi8mJdiPD3Qh3mJTdhNixoLr5tyO0SlF0KXYSZWnyRhc3/7eaPdOFKys2ELecWZHrOiJPyhK1SMQ
rpSBycexu6v7L1L79fKSLVTpz32ZnZTY9NR66LAx+c+RBzA83WVW5Pr9sZnu1OopzK5k5/v4FxHt
zLXZdjOhEZVCW2xnHVnPetOW8qbIb7S1T7W2hPNNF+Rj47S459kvRvFQ+YOrxdvLa7hmY7btxnzy
UrXBRuU/T/Yx7zcgmddStMXTQ7GQaUUesXDtnO+F1lZDX69ZsNIBg25sHUjHRldU1iz5dYRbIPxc
JS+1h9omCN02+cTU6WU3F3ocbBWRc6MCT0FnzkmW1yWQ6Zxt35Z7zXrq0j3Qhf1QbrzUcWWgf/Jw
m3ycWNZAUlNk3xw4Su2zjNgy42msFIvUND0yygffil1vq2532beF1OHUyhywUDmpDQUXVozqLSu2
+nRnd4Ub10SQvZe+XTa2tF8E8l6MjQkK29menAolzm0ZVFFSbasK6SGLWunzX9iAhEHhZtLFq/18
u/RkOU7psF3C7Ffm3zYQrazd4otuaFx4CFeSnc/hunlfRX04sB0EXCEQ6D/K9Wtk/0vb3vljZI7W
HezAiqYJI03xyaN3Hv5Nwcs4tTBfKVKUMUo5vVJZuHQmzfbaW+N7XkpHgBYAbIZBXrRqzr9GOlqc
6R74TaPcysO27b521l6Lr8b+8198dp1HOKUgIGW/lcBObgwobVM4afnspnycvK1fXXnq62UTSzeG
4BIBdflb83t+Itu86eRmAnmjJF8L6Zr3zzbvdqP57Fl72znE6i9L3ufWSql34W7HKipVrKKCBvxs
CY2g9UxaugRyBCVU1LJD71jyEMvXgCnie88ePBhiIhzeNZpr85OjJG1Sq2kMmMBsd7lWup7NNBsz
MAPwL2UHLANErQRqqkdXe4p/XF7dhf1+Zn2W5nVxLEs2OA1wrYOb2fdKueLf4joyYMMsB20Tc97k
Sqyubqia4x4BO5Z+DcOzFNwFa5fFQnDAwB8zMz+aQGvCysGM5t8istgFR8Pb/8VSnZiYZWGTKtml
H6fgGaHq7WswwP6nyxbWnBAf6+Q0SRU8x5pYK0oQbu78CjpUy4qVfuBStZ/BHR5cPLkoE8+frTBV
xRLkYmAx0F0rQp52AWMDmptl9zy4sQf7NrzHRf46tK/eGuproeJ0Zl3slxMfUc7tIklmw6VddKgd
60XuyhtBl+VrJogs5sGHlI1YHy4v7UJEPDM7uwPDJPJ5TOH0pD3X3m1i3A3KV636pq1NWL7/hrwD
LThUdITB6a3N8oe07qEHlK2IZqocuHFb3qem5CZysBKf3q+jaC5AqYdYAW/Ad2+Cpi2bbDRjune1
q7d3xfDSl+Om165k9CsQ9f04zlYgTbCFcjCnYF6QH4rUTIrCijd0kiXlNQ6epfrr5Y+0tHYnJual
d6M1M8fLMVEA46z0N601t/W4vWzkfcT7jZjhsrK5hpH8ON+AIzTffT8gSV1a/c6M6m2/lkO8D3lY
sBkp5O1Mn3NeKkt1yczkEPlyq3ML6cpQd50GDVf3+bIjC2aQXxdlE8YCxOY+d4RdlnZOC3wgbV8N
50YbkID/1Corb8IlK2De4bajkUV9Q3yzk/NqSKOpxJ6PlcRjeKT0nhO5ve8nqb5SZE86Xvbp/TG1
eXH8sSZ+zYm12DKiSdLQZM/CMnb14vuQJZ9U/6s9qcex+XXZ2MJ2g8UVIgXOEazb2iygR1EReGXJ
dnZyHxqF7wPQKbN4uWxkYbvZ4hMxZAqqF7qoc48AIze5JVjKBnAXhksqYz1xU9r/XDazEA5+82zb
QmQbWOIs7IyBkyqlwINZ3j6e3gJ4gKKQ0a9truwB/1IoWhuapAnHTz/PXGx2ORUvgCUqdOWzTDaY
pNQJfLhktcKuJ1fWvZFBEdl7BBzJ17MCntxuwBT/xrK7duv0Qe+Wik1WzRuZuQOJ6ky90Xuph256
qvurvpf0z6lXk4qEclcco0KLp22nEU3l1GyCQ9snaA10RNbbuurbWyrI1X2pjH57U1ih/mhOJudt
Gqe92ozBjamm8jd1zO2bIbTrq5btFTI8lhKY9UlXaB7GsQTFkO+Yv1I5H/aTbo8/Qmk0nvLaS18C
Ollfithub3QnHvYGNp4KG9RHkWVqsE0Hp7vWE9N868oAdqd4DBR3aPtm3Cq+lN3nIYDmSU5qfzNW
cvddMHrWewjQ8qvWnAjbVW+lj31WNdMNXdbee3RAlj4w6mJ3mx6qxMYdsiC/soxg/Fy0VbC3wg4m
0FyBH4CCpnkIQg2tAM+G7nzrtyMDQJMaSA+JmslvcTl5T3lTh/RPLKO8Sjsp2iL4hnJOp2f1hrpV
kN1kRZxf8xk1f6c58fivWqp5CmtanH6CrqjgnQ1h+D6r6/BX3ZSJupesKuNNbFltzLvcb99UvW++
5pOPpkwX2NEPxBq0XeW3OtIaWaLd6kFN+a0xPcm9vOXfv6GpicmCKc8CJgHg4/xkhVxUgVTClaym
00aH+0GVmsMUyYcQamavS/+NpLXG1dJhpiQhtK4dCNnmRRHD8y09SzllWrw3AR+1w8chdjh1YmEW
1IsssfJGsKX6SMdKyej22dXlZVvzQSzrSYhtRqXVx9+Rgv1Vh/eD+nTZwEKCCUWRxm2B3hUtinks
asCr5lkzUtzIVemb1VnW1yzw+2pT2hnlUQcCzH3qOT6nMDW7yW0CL1S3Taym/1S+FvH9wvqmCPuu
3F7+ZUuuQzZKfga9HaX6WcBPfG/ofR1gRN++SkrnmsFKo2HhssTzPwbEDzhZW7tq4lz9TWzUq59j
FRpHEBjGWFxn6oqlNVdmm98I7TSyhLRiRTsD9EWxqhm1dDtavEl5eEPhTRfg3JfQCYnPAptApNqq
1mcHjsPAWPkii0ZoLJJPYot+97kR3UrCokdffSPZT129T9qtoa2YWPom8LD+Z2L2MnSArJpeRJeu
Hr7FhrmNWiDZWU8Hc43dcs2Z2faS8zYvegln6vGoVNc1GfkaCmEhP7Kp6JAhgXsA4TNbr7Ab1Y64
J1AI2R7WwX16MF8CiJV17+NUrtAhnJiarduQy2k8SpQovSI8InaaJf7eaLaNfBcEH8/6zkzNFm5Q
LL+LPUZb88HbNma4hWE1yT/rMkzukrm5HASWrg1YNCE1RqgGNPvMWOnnXVs7LGFfbMI6dIsAjbwj
MlSugV5ytLYpFrffiblZSKiVWB8zCXNj6rlhtx3lX17ndsnny14t7T3yTAosqq6+76TCctYaiQFk
JED8AECCDWhDmda4mVaszDVjx8yXzXAkmY1gm7KDR1N/NteYk5cW7MST+aBdOlVTGf+WPi0M89Br
cUXZX7mboMSjWeRFL5cXbs3cbJuHI/LmdcLCadrPxPrJnN2mYHIoiL5ctrPQzYC5j5yBnj39YSD8
56Gu4jhVXsuIfMe9mxobx3hu1RdlpPIRboN834zrjcOlvS4gG+DcUbCDCfXcphPAse7ngCm0PBMT
fdpN3rYvbV+kO6W67+jhSM4KKGIpQjmw8OOi7Fg0qc9Nkj/2mtXDNSD1eruTtEcjbj3YGjL5qrDL
N3g41lpVixZ/cwHACyYErc8tmm2j12VM2M3HxKLdpqA2HPeh8k2NPSnYlHrpJYd0aNOVQtrCFQxo
SjMtm2IInMOzJxefOIvNnrZKFhhXeXtneeXh8p5ZOG7/S8JogsyiIzXzTErQQddbKt9yHKc7Y4JX
0qzqASyG9e9fWOIdzCyCI0ZBZ75MhWNSCCZKRTkFEfWptQ6FWu4uG1laMCbPBWcMMynvSurKZAdV
XAliN3N0B8awtDXlkYWt4JxamG0+a0IKRtZGsiJ68tFjJO8V7Zimt/n4F3m6QPbSHwUaAamV+HQn
mV6cDdlojwJTqTBE2jqbIvh5ebUWAhP9R1pRgNaBF81RxHEfWYVWaBCEKNdqf53pu9H+lRtrz/iF
gSvRXgV7A2u8xV+zT28kaTuGIqVoojDfO63fHbPOqSbXygzT31pOYN+Fchrc+07Q5tsqT8v7vk+S
l3DSwuskVdP84DHeHbll2eo71fSSF1Eqv1WjAeJeFWV2UOQGFJx139eeG+VMX+3MMBxVCgeh8ZI4
0MdsaIKYV1FdlxXPHkXKVrJA4cV5rQL/wEPDkUzR2573kr0x9r2KBgEvN0PejX3mbfS6lq76Rhgs
m3Gnqr1+MMa2P1RdaW8uf8z3JxnzzKzAbEyT9J2MKEqhfRgXtBWhKyn3jRX7b/YIYCTzqo+LrmNK
oDkB7wBAn4fDwYmUKIvoLyZtN7qWkoVXQWHaLuM6a/wgS17x5QTbl6OpvIjPDwHlGSnvE0Ztg7Go
b3LbLJ7UqLF/2IVGCefyCr4/DmJKiqBq2MBvIcg/t0Vu45h1xwRpUTyUGq0kdI278aAX0sqnWjRk
geZC78/U1DnRh6+apZXFHW1mwI1jqPBeDe9R49nVevl82af3ARGf/piazxJ5hZ7LU4Op0YTjr84e
xrb4etnE4ieCu4VGpq057wJ7qaecuQITfedvU097jNHgC+Jx5aZaePPjCpBs+nzgZvHq/PO0oUMV
Lxnpr/T7dnoOkxsp+uyrVwYj3iHSmeXNhEZ6dF8kwDE/XfZxaRlhMRDK2lwtFFnPbcuSZHVhbNAg
Rqo5bbNNGu4vW1haRVsAv0mhACu+q/u0Ru6ZxN5NWHxG621Sn/7mLIkob0NsJMgI5/2c0Y/zaqoY
3+zjo5wiXDAdQ7Koy34srBRpIA0cvpLOlaKdr5Rt5GVY2Ar0H6OyaeMd8yMrFhZODxh5qgUCYSDz
97mFtGRsMPCCbJNld15wH5Z3lvOrV1cejAt+iAkvRAKYAGSGcxYMEMnMmjiLs02PwKP+Zq6p3ix8
bwInAtPc7jQ95jE0q9tmZIYn2xQw6/bxVs0etHZFcXHhRjIBF/ApRDWKvXu+Umri6SYlrmxTKgcl
/dTbh9z6optXsvHsGSimMNR7+eMvOgVKQwgEAHJXxWPhJGVRYpDqfo/BLro1jM+B9TVmoOz/z8bM
qTGW/Ta3sTFlD177QMk6Cl8um1j89n/cmAsEVMNUA+3GhD6Ne0VJjiNTAh83wUgEJ4T/Mss1CyhW
r2clLBLZRmJ4NTQtavTxX3hxamIWL+vQCijvYCKZKtdh3LlbeZ28f/qRYlMKYI85pHXzkGUaHdRd
ZZVtzDx09exT9EZjlRLH1qRTM/y4vGBLe5lkFZIwAQFDTex8a7HlnKStmgwBrIexQz6ZaWqZnpoJ
/+Bh9MyDvCZbtrSZcRCpIWYEoKifRbI2CnKnyDvijBniz3UafW/XiHiXYtmpDbETTw5MpVUSrzJs
SJkb/urqL7K/jYKVjbCwdBbVT6F/TjWKfv65kaBXvaGSei4t40YyIzcNXkzmIAPHVcwbNKPKaSXu
iJ01y4SBdJIJwM1Ei1qdHdG+VhGYHEe+lfMySTc6+gHmRmsAXYxrZGMLH4l5DZ7Ijs518E6Mx9a7
jFxczjZVO0IhzutS/1QOa02Zd1YEaYDJrKzgUuTqnB0lWWYqhxwN6GETM8O0LZTMtcLD5R2+ZmQW
PMtCcRpvwIjhAfCGX0zL/kJsTfASCAZaNjTwkXmOKyv9YA4DxASRSq1d2/Z+sbnsxrst/dsCNujZ
itHv2cXZtEXBqBwt76F0tlm5tZ1nJXE28ko8WFgtEgxGvZHpFnV98e9PTo6XVwVpdEElvGyQYWWS
afzifzgpYxAfmV8qJHx10r+ZL1KdB0YlFKyyQHvS2m5rZMjv+StxdMmVUyvquStj0ntt5Akr4CdN
WT4oYfugWWv4pEUzGuvFk1/nlTg7ld3Am9GcGMTrEuO2GbQ7C/CImrYf38aoIpOhCeSQmMCbeTNJ
qlkZokVBvdsCaFZqLg2ky5vs3dXDh4GXhpyGkpVC/nRuRM3LjAenCSjUMPa9E+6Yyzz0PlieJHoe
pH4bBGsUPO+i6MzkLAZEdlFaQ0OzIg11Zqp3YfHd95ptzKSdnuz16gDT1WUnxZ94FkbJC3hfi9If
qA6YIM6dtKbcLIyGRq1t1+TsFhw1xQ7ehoM52c+dlx4vm3uPghX2RB9Bga2YwtNstwceJMutUObq
KTO2ya4wadsf8miTW69x/FlRnoLgzfGvL5td8pJRSB0VIVIIEIPnXpIj92FaUbTWqms/oD8jWsY3
9eC4ebfC37QQmig+0WikgcEklTPfNVmcTGWOKVOVr1LNu22TGBqj8lfrNE+XvVoyJZokMugsroz5
Y1XP8ro3OnaLYXayWytFe2cHY3Nb1KXkNv74F5GKoUmH2hMdJ1GZOV/FXrVrxRMU0JVq7ui3QmdN
tezDoG92CDhpgY0nZX33gnSAb7B7KHHBqm9tY8u33CnJnkIlYfI0y/djlr1dXsel3QFGWvgmbvf5
M6m0qi6phACD3Rn/JuNwUFFhnvyqdiM73tfmGovYmr1ZrlQPNViqAHtFGv6SgwZR0uF6oAJfS+WT
WX04ffm9oH/cmx3xMcutMolZUDuDaVf6hEzvPl9jYVwI/BbAZZJ9uibkybNENstHBw48fBhi9arU
nprO2IG4+/i9f2ZltnJ+2lZxJOr7Q6Du5cp7a5vyTpt++mG10v9Z8odaoIALksxQGjzf69o0RtEU
jUTi7jnpHUbJJDdYC74LNwzFOcru/IeC7vzq15m8rjxYhyCIUraB/EUOv3h15GZe/VSGSLquxItF
cxabHKgbSP25XuE4BKALxOxzPRXXVnybaP9Ufbkz/y3oi3dr1C/iW8xvFngNSAJIbFjFWcyFlb6V
646MI3acn1ICoWMWroCHlwIg6ZnG44k0DR6s84/EIUK7vSbWUiW6ktts2/bjN14iTFUZK/fk0n4g
f7J4pImK9PxpGCrA8zKLRklkHcESgoQ+1mqyUnZ4T7nCUT21Mrs8TD1MM0dosDWJnv4jTYZ57Q1a
9QjD1fiqSJPF5LhZHGiqJNQmrfomKqiGuFkVOQ+q03cvZrpT+zXC+vc939nPmh0GJxwNLzBxXoK/
J+kPTHiY08Y3AnS1tnmpbfTgUK/dA0u7laYRVw1sX7r6O5M4Sb4VKHetCTrCTVE1V6GpXU1he+sl
w3HkKHpVex3r1cczPtGn+s/kLEnucnP0Mh+T8HK4jW66g/2z8bYArnZ0ErNw5TwunRCB2qVIr8MU
MJ/NaZNiyhLBEaA43qMGI/lQvl6+2RYPCGPP6JOKt+scJKL6RuaMlbAADjm87uRUiQ6DppSBGxWG
970JuuJv1pByE7QfvPyoNJ+fyW4cO90X6KEmCw+tJb9lcnGdF5QcLPWuGSETTNdUaRa9FHVO+Lhg
zpxHmqCcBiNiKmJj0RTQJxnWxOxGzx3mL4yVqsNi/srHEkENg++wd6oVxYikcnd7TcJIbO/q3HmW
v4/in4PlStp96b1Y6l63VkLDYvzhGHAQdIHZnC1rQF97inXRRq0tF+mYRzB6ew8xmcsbZik1oV74
f2bmyJjaHn21FYdOrvyd33yWaBaU+T4YJzSOV0Lq0mejfMv3omwEc8vMJd+QFNQ9RaI3ACWqPfsf
p+ytjdQMAXQ08eGyZ4tBjEE4nUcObQPeHucb03c6myYfX8tstfuwes5tC0HqvD8khr9Xp+TrMBnI
VjxE5tqMy6KjJ5ZnYcVrULSpDfZMmKRvvfxlirWnguLshobW/rKXS9uEWiINDxJn6mOzNMwqu8zz
I0zFpRG7haH/cpr0msbamuDWUuyiZUpIsajBK3P2wrDRUAYcmJik7f41L53A1VbpfBfXDYIIHlFc
uXy78y8WtUPaZw02MgsAMYLoeQSCXleha1x5Hy5uDt76lHiIWGIK9NwUNDnj1E90m82msZXrxtH8
5I5ksxhcHSkDIOpdVNuu2avxvd4YwbMaqO2NDZj943UaKo1Q5fEqZ8h5fiiMsGhtR+KHxFXzSj7N
WJsabTNYZFfi9KLLwKlEBU00HefdgchQgsQuiZqkwdeaHflujNyyVwffvK7/Z3LUz0GqbdQ8e1R4
Dl3epu+/LI9WQjXrTaHoHeWMofVGX5DrbOi+7XoTivh868NxmWXPlw29j2cYAq9G11O8JucZotb1
Rqs59Ce8+jYzvw2p7ybZkQc5nZEVn94fvXNTwueTfAV6r0IbdEwpI6p6zs7JSRbXLvQ1I7NMrDOM
ulRESwclE7/+4UidG39YIgCUMb0PrhmqQszKzWII0x6VPPiU8mPmbsykO6ZWstektVLQgivgjUgR
mMkiYM0bh6NCUlkoVNWz2vpOV/5geQRkv/BXrpkVO3MmZkR6c8RZJ/ZaOrpBIe1radh5xhrOeNEM
bE/idiYPmUPAJacbpbo0WbXR6zaynduuY+bwfLXex4OVQpeFKWtKSJAIzN9xflkRqRLI/kOzcFN7
Z1ubOLqz83BrV9/MItjbzARNH55TEUEJBAa1FwXUmz3bemZYB5EXYtVOkk9wQ31WC9IeWUKhjRkg
g2G31Hd2l4/vQpwQI2emYKGEXmm+RzrNj5J2CnNGf+R9p/1Ixv4wkZGPaAZdtvS+8spG/GNpvku8
MPfrYcBSY78y2EJOspM8YzcN3wyVXG9XrvXm1wzO0pGkyT2gXBgM6tK1ejLG+6hnxu1LaNm7Wnqz
1gDji2sJ5xnzeQIDMr9ZWktvjaGO840CbHEMngZ13Mqe21krKfL7dxsr+Z8dWgnncbDKC7nwTByL
FI3K9RfdmTZetJGMt9T5YktrkjbvExEFlyAVYlPilzZbR2sK+sCvCCOleaOOhavBfn15ayycbCik
BIUtXQCRVp07NJQJhQZmejeFrcruKPfRLm6gbkG3aY0XfckZascmkGNxzuYvQjpqiZSoFu10v3AN
43E1pfqdwJ9XZRDWE3PPRBAQhPNEp63A4FYep3gw6swtPOPGSo1mL43RQyBLD2mtG9ee2t8qknRt
29WVpOavZTndFarvwwPPKayDR3pIOmlzd50jgeNJZGS+rHUrJ/I9dSrXNaBv0f8nT2FNzte9rzog
THGQMxtk7gslPcqBIIyXt0WHPtoAJDryNvLw05+MbaT4gmlvpdy48OUhF2DCmloZBbN526AuPDqQ
oyTwANd+Z7l+9Qyx1eHD2wsjDM0ilQOAZn4u0yQt02L0CQTkYV4tH0yo91e18xbSPdoePI552lnA
ZubJdBuVmaLFmMmHeJe1r9YosLHNcJxKQafTbkeEp5QC2UOjXss1F9eRZ6WwTk4xH3EkDSy10MC2
HsGJNTSboVBukmANErBwegTC/D8zIgKeZmBZBQtTi5kwp7+TmPdNsCa8vhC1RUtQB1FJ7grfybkJ
u0ROKJUIbmb1rHv3XfYGsU4zPNv1m64fW28ld1koNyCidGJPBNsTl5qxsb0xjPLNVG7z6j4e3ZDi
t7Ltp2td+uZobtO/St3x4zuSIr7GMwSIFenMuVFmcfO0AMhHf0J+GLX8evCNh1B6+7gVelcMf8ns
fXVetYFiErBlgoqjkYy7qhmvyqreAvNduY6WNoWGpihQKzB278rQfWQHJfkQm4IRFa3+l9z/437o
BAhVBR9EJ26WLqsRAwGdWbO55U+Kca2hKZCs+LB0foDYiVEvIEJsvvMP4jGRndM4ZdchB5JVpiAZ
cVfvhqW9Tc8epCDgU2672U3qm3buUA9hpcybllETSEyU/ikOtpn3b9Vv03wljxXbaHYVgQ8Rs2uw
P1AzF16f7O2kqyrm0Rly1uDktNrBVfunJn8M7dBNotAt17SzFlaRgUPRlJWBrJFAn9uTxs4oednk
mzgT07r2z87nctHUNfDgwo4TfUtQI+Iip1Z3bifTlMILQlmkkpV0PfUqNMudsUbVuWSFJiw1SNaP
K3K2enZcsnrJmCMycjMgKL02ormwGxgA5okBXS7w8Xm5TG0t2NYC/nyp2hUypdSYbugnpb6Ft1/1
D+MaSm3RnmhSkp/C5DBvuIFPMfpGZtWsfLhuneFAJd41nV+a9YOcBXY+60Df+KPjx0Q4E2E/mNgc
mft9toh9l5V9TIrDxdQcLb9HZnyN0en3nzHf5rilCOYoirfzJEJvtSCH6jbf+BQfIIZIwqtQvmvI
iNHG7F7V0bWnR4R9/PB70h666SFYi+dLW+X0F6jnGzI2hm4oMz3fqN4kXaP4pT7opfHzw2FQUCr/
5+YsRlVarLCQuBnF8k7in0ggXVkQjl02s/CK+d2CA5wPaIUBrHNfRkceIdsWh4s0oinsjTKgKxI+
lPkag+JSuBDNvv9n6XdCdRKejGoKwyBV8k2iTcdUh4/EiXZTbz5/3CFm1Wg70TGhzjlbtyRWyqil
/rXxqT1bjv9jqMI7mYwXtqS1bGJh8WiUQqsi+ObZ97PFA9uYJpqPLTUqbtrWf5xG82BVKXIc9j6O
m6OsPSrAa5NShcr8XlVeTLO69WvDLbUfVfw/pF1Xb906s/1FAtTLq6Rd3XvsFyF2ckT1SrVffxfz
4cbaNLGJ44MkyIMBLw05HJLDNWsyiemi0836e/gh7htcuzuK71ms6KUatI3ZakerLo9pRm47ZDZy
8CAdnFfx2kQgIiJxWcEGBE1BtC6CvgoYXnzIGQd9zsYe5MSy8/xCO0xagLaCuZ4EhYJT3ev5iRb4
k4t4zQhwIAihhPbUcxc7bucCOmXoOobWztZuzn8ugySeyTC4lW5FVZZ7EamDNin9JdqVcxw20qJB
oRutLOFcNm7qSdU6WGJmO7d/VVBXlIck3ZwfLxkKi2qr9UdqDxWxFLbYaAEXg6xwwLVPdx/Po4hH
zGZCGmiKDAH+UxRXW1IHblgHOZqxayigzxM8Pm3Pg4hN+QvC9wkgENNRl5ZNvXJVmjeFs0/nYKIS
NoTQnZE3QOESqvO+9OFqSidKJwcDpnQGjh39oTaaSwqVbZTp68GoRTt9lCV7RMPHEi8oMcFZB0Ts
0+HLUyeDCCyKsl03RebTu1SLcuf12tP5ARTsYFBhQQYQIR9APGuwyZpUm+sGvmDrV2gvvKui9/MI
7OLG7dIQzmONxaBMzVSgTg0hY0f11sDh0HGTAlpqEAbIyIj68q58G+eUIi7GhST+fcWEQC/qfCGC
jyZ4Bp9oXwrF6j0TR6w+CQfv1TQ2ET2O5htVg39rHIAgDc1qdBDw+LifRJpBuwrHnJr+mOzXqD3E
9LnVj4usaPPrPJ0A8QG9qyBNlY/YM7X2h5MhZMvax7PleDpNaPlt47kYdzkowvIJss4clqrvbZwy
poulv7XLnUJe2njfjBe1fhF3EjKnaIbWcGxhr2JQFZcpbSng8noOZvUATeVdlLwp075PZeQfIRYq
/8BCBJUJb1WnWMOCHvJYadgM1efeTfemtdxVRrtRWurjZUlyFvi6cFkFOyPqQTUO/3P+bil9Glds
pxjHwnec7eg+RfXmvNt9DXsMA8KzUDNAczZeWaBKB3euRvRgptVva75v0ksygwYiuRyLfA4MbdS5
4mCIRxFu3DQN3RwNh6Fod3aUICNyd96Mr3EVDcARVHE9+BMZuKGialOXdZPWQVWGdo1enB+xeWOk
hwK9WTMZWVPkBWsw9jErjyuailAKNaHAXUw/yQ6Wc2dZte+oh0524xK5ANiU4LSBnweGF7f1Qc52
LC2CgWvQeyNvd6wBnEVkCgNCFNZOAnsS0w/kRo+0lYW0cV6jCdXd7EHdzLtXHJkaq8jTsIX/BeFG
zW1GBZEWIAsWZ3Xoko9FO6qarMmbcHLwxoDzInIx6M57OjllXXdOlgDGzayLAgW7e1xNIVsaT28O
ta/0OCokS0iIiObPeCbFSwq416eIxCKlpUbYX6PiF9tiOydolIMy1mFf7c67uXAM/0KBEnAKBTG9
vkurCu4w7yF114y171k41klghP6wguGWqx1ZDaUjYKJ8Yw+vlNzXyfN5S4SDZqN9CdKL6I7KU9DQ
UMJsQbWpA12/G9Jtbx1VLwJ5JLBlDD6hMQg+KijPiA58Eoagtn40Chgzdsm2no0gBcNnQlPy8wYJ
p2YFw36+Cgp5Mbo2ulnWQUYL5MaCKdnMmu331TdCKat2+X9z2MCucFAimusQ2cf1Ae2HDeo+l0v8
nelfQXArFbmxGM1xADHE91Zyk3g3yyTJK4qn/9MKbs10pkcbizkyRKu2JL6g2a6BZAUx0WdGeqVm
7sofSFZDxh/tIcUxdo0JMFoS1KWOrGZg2SnWm03dsHeKzbCYYWPTFJI0wz5bvP82nvypwXZQ1AUt
sD/hleqPg7mLOllCU+LlfA8dPYcsgVsDI2+90CE3au/5jow+I/Fxnqra2NWIZnIA0eLQ6zeDu7X0
oyNL6gh9AwVI4D0hC4LWu6cebqgzIdoElLH+QM+PZt4M+V0exYGTyc5zwlEDnRgiHyhTw7HuFIqY
Tgfh5hqBTn00mk1e/HZksVR4MllBsKPRar2mcd4bbgRr7PLZLd8n7WfmBYP74I66D0LN+SAkHrpP
e7gg5AxKXo0m7mCtAsmjhIZkmlAR64/We2U9n8eSGcZFiS6OB7WpMHaktfZ4uxmmFwvUD8141eur
Qf/GWRiFCn9nigsYeCnP2tgEml6a77kzJz5eLLdon3I4b5Ug34WT5CcQX/MPenKNt3cMYR9v2ujR
KkMHz4dLup9oWNn7KkF0J/tIlZGHmQFfgtQKl9tzF22CfDEKWYOozZ4HLz1406MVMUxUpnlpoCEb
3bTfOTavQLlcVBUtHYkzgNKx3Rb6Xd2M6OS607vXEY2Zi/Hj/OBKlhv/DAd2dJOpbLmVFPRh1IS2
fX2fK47EKtlQcksO2rzWMhSAUasPKw3q/uhAF2729mQMZs/vZCdbmVns56slHuc1USYDeNF85fTX
VfWoNw/nR050gVp7JbewhyavG49BLOPDNL8bs2Q/FlAPTt2eC7qTG8V2OgDAnfrnZVbuNS/1a43c
QWkHDVCsi6S8qXNUCBS2bMWxQ+s5z+cCSevqjZomgLbN6tko6GWaxxeOMx9zMzm2nhosdQkhantj
TaokXopjGM6f6ImCgqs/wWA1cyXKXKnRIzinihnk6oeakh0plq2GBjNFm16h8laSrRD6CrY28F1x
nfvCcDdQIDDlKVtxFloCNOOm1EzIvsjIu8KNYAXDLWy0rmy9dMaY9smwLVw3aMfkZoD0cWH8Jp6s
olw4jKgFRWoWjAs8RZ4uALvtjQE1kjgX9Ew4Mws8uuuh36Yuvl69ZIN/fjGIjfuE43ZtE8L9HeTc
sd6qZwVcGPelq8Kl2xqye7HMLi6QIPcXxVMHIJo9qCUKqY79dNGbN4p6NM3f/80oLoigXEypCvbS
PtOfjrkroV43XWrJlZeG54FkRnGhhPFSqVkBqIdKl3udRk9eBLms+6q8nPTvhBW83zAOLA5Slsk+
ZrXAPDUyiww1+gFJ3ENFXlTDCtJiDmyHQOkIDyzThxrnD5Ene9JlVvBBheWhUXIIfVBop5wCW3Zn
0WUEcJKoh0nxLhA+79LWvhoIkS020X6zxuKMhIJgWaklosikZzsSh2N1R5c9MjYbT/FjYkJvzf3G
ElhDsk9ajatZxHWTJzCvy/8p3AuF/jP16JMSQZNXJmot8hd2cYYAJThAeBc7hWrp0E85xDyCJds6
EQps33T3Mpqrra6HbixT6RZuRGs4LpYUlWPUtANcgzOlYx5yovtQ7HZjPJZ5l261qYvf1LYli0Lo
Lisj+ZBC8t6pDTaFypU77YYKaUMwGmyZmpgo/K+t4yKKUaE2rUeOKqjGt0wNVHKbzZKTMvsVXzwf
uXf0UcRjGVTFTucLTyM0thvsMJVbXQ91dI8Tl2TLlkFwIaREk1636lscsOroEqt/03SyS6BwoFhB
CJo+sIJ1zsGRMGoStGYC8Qg1Uhp57dTJT2UKcsKF+xfkCw0aSS706pgQCp15flv6x8QjhwTJ3Om9
Ux7SRLtzoft2PvoKhw4sMTxlMnVmnttbgkjgoo820kTzW+vdmrLSTqEjr34/NzWTWs6Dwo7YiW3v
XS+5IRneyeNK2UTzd/IaUBB08TIPGpVhcHNkkyGB9jFswXtn7seOUvgJ7Y8Nkb2NiZ3hL5DJpT2p
M+V6ZgFIrXEpq1/+V7YjCanikfsE4eKcipOnk+QAsXJUOua+iyJ/+pQQyfIUhlMLeXA0A3JQpcrF
t1Lp+tk1ADMzHm+ck4AUaIxmTUmweJNfZ/l+xJXvvNcJTkxQL0KdEBRNQbD8QmAprZSAz16hLmQD
YXhzgFSH31ah4j2fBxJdn5myGCrHoLaF0lsu+mRQ/rAL2wNby6Ibcy52Sr5sI7TPzNtl35u/8Rp9
bSE/lc72ZWrJntdFdoKnA6Yiq1jF/6exz17UsRxTkFVM2tDQQHOajTZmnk+zqkcjGb0MVQKJqPM2
C5Y0COigl+LpG9UHPEFNL2k5RxrenvKI5pBwfR9nlFqexxCoDuigrbKk7x+tXT6LPSxWZxcUD0H2
bN4WA/hAQOsvXPQ4Oiozukkpk3KLZJNzoeEIEOhL+hOFu2AO2UPmJzG0nNN/L9jDPgmcV1Sto0yQ
f+etZ10tJgN2D9aH1TxkcRZCdxijPvuR7UnipiAEnIBxcY3ilVWtbYBN8QTOjGLNgQ55KV8h8/v5
oRZsCkDCQyWuZ7hB8WulbJBx8Tocrdp5QAc6Eg9+niRKqM3KoZkTa9vmnuZDIOZ3P1WP57EFMegE
m7na6liHLnsUukd4vFIWO0C9jKOHdW9sTFlzBdE6WdvIrdI5RX6wq/H6Es/dtYPDTlPujLpFaxSI
wlb780aJBhQ9CFDLAhE1ECk4MNIvrZ5PMIp26KHbGDqEslR7ekbjHgsp0PJXkkMkuGqH9EltaSG5
cIuGFNQzF5KRKDyCEiE3pBMEXOmkgLu31K2fLm1/a/VdEyYWGlMty0QleKKhRVmQxeQcDKYTfIqH
yrchNjNY26CUcaDPXnek0V6Lr5JesiRER2XUi/yF4uvhlqowrcRETDAnK/I1awjmivywejvI9Ogl
o+0BHMWPudYPs/qNq/EJNrdblp2F9C8yX7jNpbcD2nLHlnajVG2QDblfL47jD5Zye96RRFPJlD+h
IKEhg8LfRNy0ceuRPVNT/LXVQImetCQL51gSAQRbNOjNnzj66RTi9bMbUgM4bjSGV2VYlShcam6V
bOvqm/MmCaEMg/FKIX0Gau4plKPQjBoWgk0FBcM4KXZQ0mrQ+abV9pZ54cqKFIRwTBoDY4gQx5OM
IqsurD9PK1SNk32z2BrkYsCSmYtqvvYKTwvzJLqqc3TJO28nW2XcpQSSVcgMQTUbehI8w8BodNRR
zjj11MUNk+aBlq4qa2EhNG6FwX6+Cp5pVhqROgJjSp33fsguoiQJcNp+wMno4JDWNxQnPG+WCNKB
FC1rXIX+7Tw7bCjGxl0Y/3HUHhUl8OJXZzl042OBxx3pRVwUR9dg3OZQUT1Cx3DQThwwWsjwy0wh
4QpGpGr8zBXiR+NFYv1rriqaVuIGhld6pNtQyHA6pDVJBjVlkIq2bCetPy59sqWjvT0/jIIyQuDo
rN5DxUBCM/QUZ6HN3DVsd9dH9MU0HuIET2RQNAHBOtTjDzzA4NavuKFVyEo0RIMKNVdGuMNysHi9
vFRNQS6vsdZVvJShPfWmSJ5U55nax9i5L40ElIRv7PF/pFRQEMJk2LkNAsVvcdopGFON6A8UVYu0
0DcEtSctulVKxlWQWsdSx+35f1j8y7c7EVBGMoyrmf0i0OEtoqgMwKJ6auNkk5TVQe+nxldr78ZV
4+fz4KKNkCkegloGXc4vb6t44hk6qmJ38vIBkfTew74PkpHvKXFQ1hJWhAyMWxvLguKdVAPYYHx4
8U7v8zBPX5pmM6HL+Xm72K/iQ9naLu5A0S4dqnMZl23QnvX8J/Q4vvH78dAJBiWy6ag2OF0LsdrH
bu3h93de8aCR4V0vlPA7EB7oF+hlADVFDqJWW8Or8KQEMdEwh3SiisZk5xFE8Z5xIVnXGgd1zPyC
jvphTJHoChy1D6zSnztoAMtqZkTRdw3C7dNQhDTcluV4De+pcQ5FHuqLi2IxIyimm+LjvEXCaV9Z
ZJxOC/SP5sYqAaZPiq9BN8TUJBMvHDMH1cWQtgHHmedpI4ucOHqL1M0cgziEwukkiPMnLe2+hYNa
SKxKCPPxc4MuHVgtjN7jumTcqTgHbzJwqUNN62R5B+EMeZCuRaTDqY0/DCtqmuWdhfjjqe2mt49p
Elr9b6vOfLV8NKL7fz9FTDgBPG3wAb5UaXsLxH5LB7eaen7pkcFRZOkF0Qx9AqCy6dQH5mZxi9wF
gD3+dGBE4xyJLGbLMLiVQ/AI2pUpMGZ766V3hnWNk+75cRKdo9dmcOumVqmKFDsgxuGSpFArO9Q0
NDtJnJQZwi0YC3rsOjWA0hrdtmiyLTox+0XfSrxZFPkhwoAzNPieuGayz1id+hxF9/qRBQHW7Mj1
ifeUgRWZ2R+l98/5YRMatEJiw7pCSj0642wLpBq67DY0dQt7l3eSE5cw0bO2h9m7QmlQ7zTXI4Zt
SJY7y1X8scG+SbTQNrOnQetD4vWYuBkPW3ZoLv3gl1WyzfP0um0m2ceIzg/rj+E2itm0On1OYfLk
es8jit+SpdrmkDZyKnKcTNNHCNmhejYkxTd4U0xc4//n1eXWGsFVj5qMaxYnV9P03kADa9xAUGJG
n2vt4T/NLF9VXZLI7VFnjNSvQw5lDAnLEtQpKpNBkTiQy607WyvnpXIwmihkbfXCN2nso1XxeVtE
IXc9btxJqBzsxk4Y2dGabzU90Ie7vrvXs8ti3heyHUuGxa29fGi0ZerYHE3jZUltv03RZH3oNkNK
btPBQ2O/QWKeMOnBlI0giYY7LKL86fpom76aG8anQ61OdMhno9hiHH84RXxI0Q7ZR3cQK8is9KHy
vKPazPX2X48vrnu47+FQg1dt/go9uBExKvCWgrgiCGcfY+ViOQbWuDOHYyrbDUTmAs608YiN7DLS
6qfm5s2Yejb6CAcuUa5NDSd5q0cqKQl6dArJIAI3E3szq52vzvn+vKUCdz2B5uJdbrZ91+awtNCu
0nqTN89lJIEQBG9AgH1p/Om1xme1S7uOkokxOdLmLqWhYm5SbxsNF70hISIIbUG7LlRRIAmInq+n
wzjMmWYlDoZxsPf6fCTVczo+nh8uoS0rCG7h5YodZ1ECiDLZpPSqgSAfRMyWae/JtH7ZwHM3EJRw
fRrD+cTSjt6U1ZgYyIsWyXGu36YYJPr38/YIDrzI7+OxiHVwAYWCW2hOVrZkceBxnoX2d3jB6WUt
NEWT8onw5fk10xNv0igQVOV2mC7d7lBE4b83ArolUJTAImIaDKfzDu0UfVjYa1tcqBPIa1Ayxfm3
kBx1RBOyQuETsU5NDbUecXKn5o/eDAr9okxf+mV33hZBtEV/zr+28OlPMyqoQhLYknoQSITQ/nSR
p1slffGM63K5Ow8mmhtW8Y78MhN+5eszXIqSc8hXgLgztzqyTXbnj0tNNg5K4CSjJ3I0xHK89AMJ
RDzuxKtQXHUQ1tnTzhh2S38xq7KXatHQ4UEHN2oH2n/w6VM3sFwyFDqEOgMCIWz0XEb/3mqnI5mU
Vt6dSd5dozicHz9RNIAcGaOwo+QW8pmniD2OviP6k+EZYIK+4ND4unJv5bFvzYqfWJKqYhkYd7Bo
DDAZco2dgcsNui4H83TslnQ7a5DElmx/bKT42LO2iwukjPnhZqzYaZiuVUi5ocWTH6Wbogi7qAcV
/FbBIfz8UIpccQ3JBdZ2zIZ56HEiBs3qmJXejx4FxoZJZG+sIieBjyAvDiV8cEE5JxkWXE5iBat4
AotRz54b59kDN9M5aMk+IpKjtXgc/4LxIs5VX8yVowOsjsl+zEuUXdI9+j4dErP0FWf5rdsT9V1F
lRWKiGLVykq+TJuo6WinjPJdWa5Pm6cp1v0luYIksWTaNMl46pxX0gj1twMzcdTrn0QzW1/trKDK
5kunnjaFaoSpSm4m91W1o7BynxS13qWd7vf2eKPXj/Fk4pUHHdfQbukbDsWkJCGehczEFw6OoeRG
7WBtTna87zoE7KT/p1laSbwWrkqkPv+I6LLmUachQOtAiTUUhFBbfeyih964acvd8iueX75hjg5R
O41JRn4prh29ZlCaBfEzS81gxoXQc1CEKHsWF1qDUwDaNjNhQv4pAJ3rC9KYQFHt7A7fEmTosBRB
2KXIq2OvyTYFEZEEDLZPPM57lmpZEMpwnMK1Vvdb9ddC3qoJ/cmpucVDzNWizY+R+uR0bWDnMuVs
4SJZgXNRLpuUIc/iAQFVzS9c66FQo4eMLFsHI/uNyVshccGtNrQFjYMwrFW2B11jTt+orBxCaIzH
iiwhy2CgPv3UD+tpHMyuhDEJ+dUaoVtukw4l+TLVH2GY/oThjyd1lhRWmwFG7VAvU1fBxGpJvrN0
VyCcV3i9N+hJyw7Z40Mz7vPuPo0P35iRFQQ390qVx2gjDDs0Cwagl5FOQFeWBEfRYEEvGXc6xGK0
CefmJC4yGhkVQKrmEr0W2uaSyDouCK+OePhBAGISftDXO533pFbzzJlUHHrcDzo/xsTx0YMBNZbX
FHFiSn09fXCLbzyPQJ39E5XFkVX+CheX2UPPF2xsaBrQq4ENDvT5CRL4MwzC1R8kULRj5PkkDR7S
sTYRV81Jf8oM3E4SI36nkwV2Ry/L2QjCHjhdpoasvIazN3+OG2d7sfsO61PRfqGSObTn7KCUc+ha
nW+kH+ctE3jFCRjn3c4UazoZAVbkRzq1OHv44yh5KROO3sogzr3Rz2QxtAFX7gWcmEV/0vP7DNWo
RPl13hbBAefEFi6wjZ2idjX+og399IRi363TIwPlNWHrelczNZ6gXr6xU5n7yYaQ/Xzlfvaie8NY
sPnCc6MNakNRQR5TEiLYt3OH4BPbuJXlujSGCitsiyFkULjo29zLaEQyO7hlRJHCm/IYdqSTcQEG
PmoIPBgi69ItOKOdWMJ+vhougtYzFboZwhucnd1fuv12anW2nnyrL4JK4hPicYNkIfQrcS3id6K+
0ArL6xC967kKje6iSWQNiUTHBhj0F4LfhayudRnHGlkL4tPR97TLyQog2OJASHnKfKoFeB60ZbDi
KPGJyi1c4g1Kr1VAzRvL74y7onitp8uBTH48SdavZAwdbv0aU5J1Dctk2RCWH+edq8g2cvHK/TSG
fcHKJyplqOrOYwi427mjP8WbMd0VGRP+h4jzbiz350OFbPS4NZvgKW1aCgBCQBeFd8tym4xZQJNw
NN7OI4lX1adp3MIdS69oCxVIkHCeKTJOml9qEoK3aN89cUFu6TZm2fU0YQehGTzO0E5e2vKtR5nf
oL6VaTjr/iCTXJI5BbeMUQcFfrIJuwztmUZv0jSabNy444rWDFApn/D7e4/8VOZxDwmxl762tuen
RzZ0/KNPj8YIw8Kcu45NVP1sIbHUxRB3hLYpubLLsNSPlkwPS7ghQkEVCrcW6KFf85zY/CMdIdAd
4zAp1IOBFI2jfDig5p83TzhLf5G+5DtbLVELSoE0tygtaiu/7r7j3ysE7spZOQ6lKgvnLaRgneED
XZNimSSRcMtYYfCxzm26tDUwR1b+aqOvd3yNZ+op71EnD86pZMiEoYEJkjvgRUNpngsNmjI6Dapk
sZb0O0PLfc0Np+6SJje1sjs/OUIXXyFxoUH1Ukozk63a7l61QkvdeLUsMogd4NMaLjIYsZ5Uywhr
RgVnhmGjGP2m1Dda3fuNFlTtiE4h0I0G9+05K16rIRipZIXJvoALFNDnw/Gyh5Vd9cs2PvDMeX4U
hXvHahS5QLHk3hIVE7OwfI7He09Dm4zbiD5OVlh06MlQy0jQEgfxuGdiaykjs0SHvCCGGpujBtES
jDHEv0gwyJ4rZFDc4rLHVl+oxnwRKTOFzdePZP4xZEdLJkMqQ+KWmIFqldHpGNKogLV6kSgk0Drf
nj4mV7LAhNEPisAgr0IgEqnP082+WWYovKK8M1DdF6VHkwj7vbduOxk3V7i6VjD86tKTvItZjmpx
fqI2ZBgv7UiSURW69gqCW1y9O2jUYZen0X0g/T+zeTjv2jITuKVjpY0NXV6MlF6mvprFoUp3RvTP
fwPh1s9sNu44sHHSBxsdxQrU7++M+Md/AuF32aJt0x5XZVzNsA+l+mZRLN9JZEJskvHib87tYKRm
xxJ4mvNEzLck3uXfUJHChP91Xpc7CzcumJguO/agwDuwhudkaIK2usySSw2ldOcHTRjZVljM/Van
YiXRSeY0wIrrnxHa8ixN/qymBtrZqpve88KmKbaWXbyeRxVutitUbt30vWbnC7sxxeObWT8pkLke
WnubaxpelWzXL7NM1l5SEhF41cmKDNHosv29r6HvT3wv2kBbyldkTA6Zf3DrybHLVpuYafp8cKew
GF+kuu4yCG419e1iqtju4B/e1pnuy/xdSrGWQPBJ/qZ0lZnGf0brMae3XndvJpLAJoYAVZw9JuKc
yge23BgblS2keaE+SfdZ9ATy0Hk/E+44xicGNxnU1qNJc4GR5PNTUvR+MpnbbIr8uq5eS1NGQBa6
Nd7joboFxWCkA04XU9Na4D8Z2OAc1C9AVsz36HZok7CpjyQ9qLKssdCl8bpsghWKYg+T20/baMm8
2QFcor6a89FtDqQKCvdwfgyF87RC4SKEleVIwJczFo5xCb6MOr0QRQLBHPZL4gl1NOjGCjvAqD0d
t7HNdbuIkVzNUVWm7rVs00FtUJ/CLt6ZzuQv2cs3bFoBcvGnpbqSGQpsyt1Zv7RxLgkiauGdQp1l
qi7C4VtBcW6+uHWWTssCEoWX3S0lCZLYucgnSXme0BVWKJyj6/DpLqZAsfOda0DJ+bZQry0ZM13Q
UIIRxD4nio88NlTeJw8w4xKHKDTM1da3yXVTb6bqeUAddnKBQpMkuhi6+zmFyMHW+9aFxmFVSVBA
YSqbnK+YkNgcbZaIR4bcmC6t+c2WhQ2hP64wuNE08FJuWsiFsksTMcKieHf6n/2y0aJfjblpZJWk
wslbwXGj2ilxr7YRTDLNH9b8oemPtnchzUIID5IOFMwhgYnUP68/6M65VZVs7rp5CobmnUQSHxR6
+gqAG7XRJGZSOwBo+11WHCHJBHGT8+tWFGBxR4d6IovpeBg+nXwUjSrEjRHxjLkq72vSHz0LdJCF
ptaxR2HJdayiMYBudrKOoaIpAm3MBXcI3N0vzVz1qZwsr5wQMOx7x7kDO2nSLzLZNVY0ggZUxg1U
nuuoL+IcAe16lLohBlteehhB4Se2FnS+M3bnR1HgCazDHzQTUMfr4qnpdBQ7aAwriYs+6SrqQSHW
Eqk+dNhkUkVsIXJB/QSF2zcGr3EmagMFRe23dQ0V1CbfQuL+oUPe2kbi+rxRgrFDjxsD6hNMIwbC
0qdGkT7PTXdindgp2VRt92H0U2ArqiRPLYQxkHVEn2s04+SP/w7kkiEPgC7XQ1r/KAfw2LX21pOp
aYjo8shtMllxOBt8jn3G6ljuJHZhmQT9pyO3tDZuk6X3qk1+LFmcbhKDXhZRfZ2l9ksFEqA/LPZV
FBeGr/ZL409R4x2yzpKpyojmU0fjZEb8QgsRXkBgGHTUDzdoD82Ik6NXLX7Z25rv4LwboIES8VNb
JsAmhGR6Pyixx3jzOnZkcmK0DiyKYJq2Hj1GVot/bzPaotYyXr4oR4t2d59Y3GHKTOwhtU1gzZBk
Lci+HFK/SwJ1ue6X0DDuZsgJtMrmvNPqgrhygsp5rY2O6VU35ZAnKDKmzzI56ZWuVd1bFLnzldsn
xo0W2dbvaJzcehv3FJ0zc1uNDrGqDXfjnJd4V9C1Bg+dk3rwtKEdgq7t8HZXG1RDM0/F0z5IF9ub
MYkRWHrwric/1416H2VJ/ERKc87DRunJNokGS5K3FYRr1GJhRYIqiDJbnkBqaNWoKEwAebHQVM14
oN4BgoTE3I3OVTlI2IKilbkG4w7fYwzPVSjAUBGr6/6otOpvDYXM91RJ8tfz8ybD4qZtTpSsajJg
GfF9bx5qbRdlwXcgGE8VTGXT4X1frw2UQ1Ast9z6Zypv0fJd2tBKaAWOc6wPOyqw+ep16lVpMrYI
Mqo177JR9fGUgFymjHUkKoMGsQo9vdHNFPQ0Pp+h5zTT6Z/RSip/ns33uPwoaH6pozCPzvmvVnMC
zUwDq8j2C3rGxFlye34wNTYh/GZksB6n2Bks2+LjaZarvdYabMLQe2CDzjEvqqeMW8tDjUOTp+gk
bZkPauvmvqomF5OVKK9Omt8XGrU3UEhRJJMrCmzrz2FhYRXeC6vWkoXF0sEg/ojGB9lybfWBlh0L
7/G86aIIA7s11JFhc0IrglOoEmXupMvSIkDhEQoeaBwFUYn7jjZnEW49ndLLHlqFiBApQjdU0ASx
HZ8iqm45ZgZDTI3fvbYZ8ereLHtb9oYig+ECdoS2sqNWAyarrqM0rKMrmsK9ZFoBYu9Fyzc8BdrY
hTw2l6u5omOeJV2TFUGcOel2qCs/9dLLdJ4fPfpCyvyqzWnQqMkLtZVtmS8HS/9xfgqF3gLmLlPT
cBjZ7fQLhrgrBtPC1tSb6MTwDF/2p2rXJr8KGYtGGLBXSNyZDQ0p0VuLbYJtb4Ve9oMQ6meT6hPc
eRI6HupolGSBRGdReCf66UD6HzsEZ5sSz0NrsA0QB+LJL7JpDltqyogMokhnsmML6GLQPvriknNi
osFjiRFswjR7mlBFqy7h+VkSniBMU2WVP+gsqvL8W3BVHbNRcNBVY6gNHaf5mbrbdrl0ofGHDhCa
Ezqy0mARGRntbT4xuUASJxF6nHjA1NHyqEI7QkSy+udgXBvRttHDxb4hTTAj0Ck/Gj3IIUNRqWFf
HOzq4FWyI7igwzeKVfEchaJoJsPELxWv7NilHV8zVhex51vm72i6q1NfifxRf7Ajf4k3GjrZtDdW
dmFUYYTC1uZI6aYeX/NkU6Xb81Mici6wev/XNgVN9rj7lBYVSmtoXRHQYRp8lR1Q+7rqJEVYokBk
gvGIVvDwLWhrnS5Pb6pwSM9pEVjq76X7UdsORPBcFNJ/g12JzRqis56J3CKSfqdANOu6yTLHAszr
g4f5XpJbV1ZELVopCHagBaJpKKR7uODdJW5FUYxTBOVs7R2ruXIqba9oneSwxkae34+huorbEoRR
mATLqSljlldx7oGLNXall/jLqKk3AzTujq3aFKHR9urdQHV6LOZetYO5IOXLedcQ2mmw2cLzoIE/
px+Avk3JYlN8gNIc4uFVjXaFbLpEwRSVeX8h2M9XG0dTGzNudoBoCoIlcLnYm2QJ40EF+c2FTOHm
GxZBlgTXeowq/pzCGU1mdG7L4AY9MAvvikzWZk6W+/MwQqtWMNy2SxsQF/oG3g4pPuhTO23rl8qL
3T16yqGWkn3Zb/viJys0zk/0ONEXcwQaLvZ9/mOBjhQpnrD3kvqldzdVpfrub7U5QH/RP2/nn9Pv
OWhuL1SXLmqrGeNZk52uHod2Q7yrUgmKZhfnodvku1Y92nXrd+ZH5G6I+UraQ0RvE5kOvyi+4N7N
1NwdC7W53MRaDZitlosxUFLG3t7XVZjEz94iuayJVgQObJCLRHN53Du4FeGNeTNr6AOBTt/arp20
rduRzRwZEjcVbpNo/4YqYx2dpfBKcuqnsWUP3diyTWKGhM6mGIn1jzK0NPPnSE+jrZfQaAMt2f4+
x5HVCYYSb6W4ExSkl+zYIovRvQ0a+UxgAbm90y/R0p46UTbAlcetZ7yVha8qMqK1aLmsMTgHzsDK
a8jCNoc4XBw/0/d6DtHKagu1AfsbBF4UVCP7hZ5qbBK5oaWQCMVmCIPaBdsD1VM/pek3Aucagz9x
FMqEwygwIhelRej9qB30jrw7Rfed7M8aiXNIPDU4Slxiu8sfu+ra7m+m5er/OPuSJUl1ptknwgwh
MWgL5FBD1lw9bbAekQAxg4Cnv07b/b+TSWGJnbPoXvSiIyVCoVCEh7uZPMrX6wd99QudbdoiTCtP
V0B04wtF6WvcMD+DfjQLIbA2sQOy7o2wsupzeNHjQYZ8/oMeZm23TpuReeDHvvOSQ2Y9O1tUCWvx
Amyq/2fi7wE8u3eskdaVruZ9058n/ctqQlIHamsMbC23OreyiEqWtFLaaSykhSK21TU+GCyuf5i1
rQLCE0POUF81QSZ4eTzttETJ0SZIRei9jXFTBdDpVil8LQ/5Wwk3EV1RpFocTz5g+qxB8xFNEdQV
DxPGMRXePFYZ+0N5aPM0TPTu+rJWA+C5zcXF4uQpcRAFEc/jyWf5fRvXGKW9M9Vej0ETP4A7A5C5
60bnvVpcZt4skmva1ISc3/IOMdo4qYGKxzsB4Od+pitTv5MRndX6B91iP/hbUrg0ZoM7d673oZuL
OcFFGLLjrMvdHrOYnY3eNKYgHa/3x3TXuw4U8X55IPjT9peSjD6PBfLkfToqP+V/aDKdFEpEXXNk
wz13X1vzxvFe4i6HEmkWuuDb2UJ9ftyX+adyqGPj+9sQQr/0MVPysZwUfmrW7KR+IeorHm+9iTfK
8Pv6F/hwXkC8OyuSIi6boL1YPkEbDu7bRjgZFEmhF19NrPXTbNrSPf1wZmYr3J5LrogwH74zBt5L
J5doT2DOfbptiuZ94BZE4XLn/d8vB1KUFpjsKTpIy5peT9so5ROyBVPE3xXKZZMVB9dNfAjMWMvM
44W6P7pUZAkQyVuDZqh6oKBbfh3pazuB6nrwSRz7ufxkO7vr1tZ2DhVVPOMwxWG5S2YAmpdjOtk1
2lSy/mST+N4T9ScebzH6rbgBEvR5OtfE7BVfdmEJlMWkigtkPyb97I7Nc4PM9vpK1kxYNsEc3hw0
PzwTzUF3A8eRCkTZOQE4SltEmi0arA8HBwN+DEcb71GQ5H8oT9cSg8bgCFAByZCC6zeat0FsvxiM
BhPdaCx/uNBgy4YrgBuEzfKni0MqI9XzMWPYMw9FhD8GCdX01A2frm/bmhUH7Dcgz7BRuuSzg5xd
m6OtUfwq7Ll8Mzwn9AcmlU5l7kFBcdoIxh+r0VgQmMVRj5qPKMoTl6YqFjsqd2GqBmPz0N32FN2Y
Iy+OBrsjdjBMOwfFkkR/Tdw7gJb+/TrxsEcLz0ZTBqQxl8Z5B57Sslc5iLiLQLgH17vBe9JHS2PD
0JofQj0JDgjkNGaXFxmCRyFXy0cYAsArgI75wxCz5+trWTeBdBf9SAssp4u1WIVZCwb6QgjHxjdl
ozEz2Zc/r9tY84sZRYy3F94JmKC93K9YQE0DYqs5mlg/PJSz3K81RIvNfy0iB5/AJzHhefB0PPYW
Zrok1dypsVvsrqj4STE3xKz9xjdZiXIXVhbJLtodmhIJK3WJoX1ZQ6yA/VK52ui3rO4Z3iEzrz9q
ocvhk1baCS96mImdLxLqkFnkV024Obz/cSxu3rT/2cFldLlppdMWdqJhJ8ub0KgO0/CNFreTsHzh
QBKVPxSoTlRBtkVVtHI1XdhduLZV8Szuo9kua3cYVQvynvtJ5u36gfmMvpioE/xrLwSJMLGBcQC5
D6pmlyvNh0i2QwvdFsQu8JIVvmy1H9FP0dYg3sqnuzA0H7mzMOgAlE/oCEMNzdSrK6l1g/ZucTfW
5bcUdNMb61rZSY62FKAUtovB8SWqoDMwMk4ogkRTpp/Aaxa2cdf5mMPyEzM/URTlImZt2FxbIkSR
8D5GbuF9KKikLgEjctLlAR0ckJz1fi9CnkPeodqoDK+cNkT4v9zP87WyrHLKXteV5yJ0oEZ/66lc
+A5BL4C6WxwvaytC8upC9B5qdajdXn40Ppplr1OsaMS7X0KLlz9TSKLUdGPnVhd0ZmfhHMI0mNPL
HrEwcg+SxIHlqjBtpv11Z1+7IPn5ehZ38RAJVKoU1hNNeZimE0gS9427c8agdG6hrT6A2bcywgbD
m910J+m/BfnMbyUMO8JDkEjby75BDhbheZo8DzjGCIiR7qyR7YhVvFxf5koOdW5mObAQsY5kRgYz
scAzKPqmafXKzCJsLXIsyi1nXLU2X8RzCRFNxEUzRA7VYGhvwqLgFmZZ3Jnsh5S/474JBV4/15e2
cjGD5RldIPSDbMaWDkmMxgRaCEujMn8yFL13q+/XLay64pmFhStW5ljHisOCm/RBHvf+RNoXKFRs
uOLqQmwbHAlQ30Hivti1Vuaj6iG/EzRe/Gy6wyuVW+Nz8+G8eC7/fZlDocnBC5RDJuDy8BYS/6wK
G84+RC/RjKsq3lwUO1jpe695vgPXpctO7m8ThPy5ag/X93EtdECBB7TCc4pjLTnqc9ZUkT2CRD3x
HhPUonL9U3a7yJw2QsdaoKezchuW6YEWf3Gka1tpYklAkhLqnoCKDofC8aMx9TnPDr1HfKm2rjKy
ujYUIDg+IHchM3S5sxmUEnPNWA52SfqZxcONAxW5b25G78rWPuVd4wQTE29O7b5IPWjfTgW5qZk2
byNV3dispvuyrZQfE/p+fdc/dhfw0YFGQVo8d6BAV37509D/Qt0REhlBVTW+LaivHeY7Pbopekhu
rCLa2xrUUkbV+XaSBgSIGTs/pZj46AFb7yvtV/Yfu9oaaPtQD8PPwnWO56+NQ2stSzfw/0gnAgl1
3roheqVY+p+0bA4Fec+nwChOpQqv78TaOXZt4DZx+XNooy+8v3SNFp3zLA9IpZJjZWYsSKkYTgXN
nP9iCgtE9sTBm7g8y8yTTZRzLK6opxMf0ZQezDfH1a/XV/QRvAkbLqwAyYsOxwewERqejjLnrHSC
FKibive+laem/z1Gv6jWN55ohW93ZoBe7iuRw84GPXpoWCa0ZTqykfCvfVAwlGNf0Qe37SViui5t
ouUY4ampiU+bAISHcbWH7EQESN7I3zqxETDXzhwY2KGKiqsTZOzLdwx4aqVTx/AgK/aj7ofr7vNy
CuQWPm51YWd2Fi8Zr3KF4RUGyvb9ezs89fmNaWPcCu0xfiLlvtT/IZcDkSOYu+Ywjf7K5YGViJJG
pAUOrAducVTXDUP7TU02wuTacTg3M2/vWfrN2jZpCFRBQTD0pN3CbzFo4W1hwtZiMUIPPtMcGK1l
8xvnQCneSZy54SESJ1WD8do9cnPf5juxpcG9uqIzY4sPJcy6aFSW4Hpjpl9Vd5Y8NKCsvH7m1pKb
8xUtIn3axA2QbFjRWO8NtwtyDBKK4r6V71b/Xxz8n/UsVRt7DN/pLIapmHwtveOQPtfWW7WlRbp6
jM6sLO4Hh+t0aGxY4d4NLz+P5SOw5r3euPxXDxFKGvADvMEwerXwtjjrE6nw2ItpHPLut2lJVFs/
uw1IHAy5J9QMvHErEV1ziJlKi0OYBs+iZcSXSWGp2oVDIIvf8azykzreeVv0cH9H5Jdp1bmZRYLY
EvDlGBxmDJTL37vU7oF5bmSb7HrbHV8ZJgOjPcipc9sHRKRTYUl4/x1Xsg5HTmIM8Xl9ZgRICUjx
4llG+2noiJzBTA13AZmu4WqjANKJ14X7Q40Tf+mdOitRcCDeaxIl/HlwwMrTq6j5WuF/QTcWyI0v
WQUl3lYUcbqPDda3aDaBP8MXLfpdz7VGQS3E3dSAxDWpQMJtUTPdazHQfKe1Zs3ebTIHpLUTDZva
LZ/KqJogUJpkdeZ3ZesG7mCX+wq4BRW3mHNtWJFn/iC6kvsj+oIPvG7J5DvOkP8yIA36ZTTTVvrS
BYTRBz8JXlUDm5BSN1XcBSwpLec27V0aWm5svuqqH5JTx0bniQjFhx1IF3S8cwcrewTxcRcCtxw7
vmCYQ2MZMEyYtTWjT6Lkg3sSCs/FINHUfSS1qm9EXLv7IekRtCMvRspTNZ4ysfrEfddJFbd+1/XZ
gdRtsVfMK/N9wtsG3UbJ9B1QkcP3yBRJF+jBKCE1ZJXZRsKwdgjPXWgR8+tJT5Dvw/FQ6Jo10UMX
vbioLXnp2/Xo9bEliIwBTaiZlBhlAkhTXZ7DJjGZIHMdcxwe8+II0rzE3I/VO0hp/TK5i9wbahyv
21w9hWcmFxfN4PWNmxsovNSAIZdWJVAFKZ/jcvp63c7qHqLviH40YGs485dL40019XkGO+1QHzWw
/0WVvCfUeSk7vfG51rfxH1vLzvcw5hDunSvOk3Mk3g9zfG6ZDEbvOyt307RrUkilb2nBrDwyZlg1
+kYO6umYH1lEaiA84hoAYdQC+Smungp9qoefsfg+FkFi70ccWPmGc+5jqtUqW7+wQpl+abMf17f5
YyS//BXW5TZjCsmLWoFf0adAOkav9ZiGuTkEkQh1+VnIQDYb79aPDgSL1J5RyTOx8HLduY25Vina
HKoEdlBWxp5J70ZHW2ZWarywgwcJuskOuprLxlyke6fMpgI3oXZeGYfGby/qYyv4rUPRLFZWqgNB
8chrZX0jC4hjgZPb+/euNf8KZ2ZQxmMNI4iX+xsRYJRJipxeVZ8k/52K0ac1dtX4aqjv/fiAMeJx
2mrVrG7xmVF2adRUURbXDB91sKdjQpwvrej2Rc02soCVc4PFzV0HlNMxc7asQJjoEUYFyFRBwQ5m
QfVQ8zeFm189etC9qHeqOaloCyz8MS7MNtE5nLcU9+Di2EA5p+NdDfdp1O+6SUFZ/hBFI7CEv68f
jNU9PLOzOBgR58WYuVhb3dwW2Y9W7Yh+vm5i/gyXmcblUha+UUNCBzAVLKWtnyez8AcQiF+3sLVZ
C0fwrMa1RY5FpEBTI2rfpNJ7dsHhi7maDVOrgeRsv+b9PHuAqNJL0FXBYnLv0XB/GY3jTwPIwyI/
IveaRH4DOp1/vzqcqBmdDykQ6DJcmuS06gbtodprtQySO4+jfMh7uadbvCprrnBmZzmOpkVDR1PA
jiD5HWRrdq2ThVMWb8SKLTNLzx6ynnUmzHQgF+EYNxKqDku1BTv/OJgCgRFEIteBZuxMuLuwA4hX
KU0PFdBS6gl9Ex2xvQWKvtEf0paqE4auUL/yKuNBmrLf0XrMv3la9XdWMytA6hr4n+sfcnXlZ7/I
uvyQLq0ZEmn8Ii/qX4uI/GpcFrrF63Urax56vu7FcSN5M5VjhP119WfellCtwwBq9QzYgTAnJGdf
0D+/bnF1XR5eyiiJzenFwmJcyrQUForAUnrRPqlM+7agfYomY7ZFEL4WSzA1NWNqgJ1EOni5hdB3
a+NiNtV19L6OiieZO8H11ayGe7SlZu+ByCukzi9tiChN2slEJ6ACF39cY5j+aJnHtt+Dt43wJ8sR
ftttzPmsRTBsH8DwqHsiSVrYNAwOWYUB5V97iH2XtEE2jTeKsZ2Ttxtf62N1AwQsKGTPUDdYW2K6
3JRX9SStHK095U9GOPWxT5yvtXXK9W1ev1/fzdWFnVlblDdcpdtJKVgTqHd50Bs3W1QeGr/Y4stZ
Pe+4J5FrokSLU78Ik8ZUZ00+r2u0TRA1t3vKVSiBvGwbI0hcEurxM1DcwVgNpyhz91EybnjO2lrx
A1D/Aixr9p5Lx1GqKCGJhWtI4B0aqZ+dJ0IF9L3J5cY3/FjPQaBG/RTtTAjofsDlTV7KSzk32GXT
nFAiF4dIeV3YjqCF5dOIJrstrLfrX3LtlAMESHAPwSKy2svVlT0vuTQB/40dCG7VKmuCuNLRrivJ
7+uW1iLYDM8DU8EsiLlkpzNyKBFwQxXoL9L+izlOuobOMXEhd9Uw73vhjM2jLWMN4Bbak3gOIi/d
2ODVtNp1sMEmmFRm7ezL1dqyd+IhdVEMzyOfUo127mvF/SH/Zo+PMn0s2aPjHKaq3V9f++ouO6j6
QAgW9aMlRp14bsdi7SBZMr4bDJJCeMXn8cbbZKUET5BJADqM2reLoc1FuHHqSFk2sKSBawm/Hg9F
8TQkz45C7ecgnKPZ3FvWfpIs0MgzyFdUHa6vcu0Le0AXMPgTIHLLcIfZIi8HKnIGJj32nt7PiNv2
yfbuaXKjB+m7br1x965FPXTXwAbFcHSw7svv6eFrkibDigfv+0TwMHlSALM3IKJyhzButkhfVw4o
AgGefXNAQnd0EQqsqigxm1XN0G+vuqtG5kElrhagVWaJ3FEUmQ5t6zXRxipXkAG4+tG7AXINrLbA
Y10us0isLlMKdvNxP7BHbfs97zBf3OPhC02VE7eDzvvjoY+GBkVI7H9NxD6PVwEjinlVTBbi+F7a
j8DGYugWVEfKutXyJ6ueRfzruu+sBfozG3SJahpdO7KdGjYazp4tq/MVlA0G82dip/dAJBzRU//W
xuNX1Dd9qyM3ZbpFP7riTBe/YBEcUMZBauzhFxRQBObgS2uaB7Dt3DntENpA2Y0y2YpH84lcPKLQ
LPsrHoGBwA8ApyqjaTcRVgRGGU/OwbB1/aWb4miWANTti0D59rkyDVvtLRsyr35ku3F8T2KWHt2y
6Om+y5h5m3BPb40JraRkYOmlaIrawG/jeXz5yZ2hL4ZiLjDYiX0wJm9fyi0U1KoJnCUMIIAu44N0
T++odHRHBGPwat1UFqq+QGVc96qVu5tg0HoWmJxfDB/e+N1Y8amz8VpQ6mhVMVT87mtp+VxEG59y
zRIqfTMnHWLDB4CpUyRZasWI8DLRqPbGYcFv7eI5tv6LHeR4oK6gZG65Xn4XL/NYgzsA30WZd8T8
aVbVsRkQaRN7i6dl9Ugy9MTRcASdIKokl7Ysg5ZMuOlMr/cQ6XfUY3xTHEmWQkrl0Sjene6us29V
/y6cDfDz2lE8t7zIL/vcqqWokZWY48mtTiS/sYgR2PTBFe9kOl53krWsAED7GSXk4qnzQXQpYSJW
o1kUQcnZPSusl7F/4325i+NiXyat31J9Ms303jO824ZEX6+bX1srULyQUHDncvHfr3BWe5Bda3cQ
lptvbf5ptIVvFRRq0R4E2MwvcNa7Nt5iqVpfMTIRZ667Y9pocbqNYaQiirHiIbXfBgx6GiMJB9Km
QerE9w7RmFyB4mpJAzv6pdjW2MFapgLZKTwr0SsHAmd5odBIELdvcVqK5t4rkcvfeLpBk3kE/vvo
8Z3HDzzaZ2ChS1AG3Kdb5HNrr0HiQIl1ZutA4rscDaq5jJoOcumBTm4IGlEtgAHM+CMQGxzjmI03
LDpB8+jff2kAd0HH8BeYsIT0A3kcV2K+YDCDntynba0g4tOWJ65Avd7JBzeJvvcpbzea+GuhCdMx
4CjA6AKq9st7jdZ5Jq22CFhFoVOc+66DZBfIHxMDH9dXuJIggQkCrVXw+AIHvRxzjUpWm26B2bje
/glxkAM47cIW70Le1jcuSPKvW1v7inhPANgCUyjh/u1SnB2dLovA887xpEDq8/pXwtqC0ImZ7ohX
HXTz1HMz6LtoH6MNed30yp5eWF6ERqOA2o2eHzNN9KSjJGhzwJayeE/dLb7TtSgMU7i8ZrVLuOsi
xzXGCWMvCvGhnegtQy8WN/+9MOKQlvUuVcxXpdgX3svkiLtJO4fG3KqOri7WtRCeUKzEoV1Ei3yS
lSVyLHYyvgFC1hiNX7YvDbrM1zd1JRJiNAS9BrAAUrSfFyvtPDSNcSaR5pLutvb6HUJ14FTkp5G3
R0MNN1m0JbaxAkmbpaBwoaKXhcfT8s3CStcF7S9spvLGBt+LfUviQ50d8fbMvaOYQuV+to37nO+t
5B1iUT6Uc233sfvXLLrIq/GgAIkKbm8GZdPLu7ajfBDGiN+RoLqQHhh9c+2TV0doxd/xbEucY/WL
/mPNXowQ9MNYSTTasdMQJmjNz6g1hMPA/HIr5K0FBBQzsL+ouM0ckpfLijJr1F034dFvtgHQFWi2
dC85Ke8ETV8GXj9f96DVw4LgY2EUDHN0aLRc2mvMwZR4KxYB4SNgfCVkOfZpZ/qsPIEIB0y+kXyJ
8k/SA8mdfLtufCWfRaXqH9vWpW0IeBOzRtMcuMUYWPHknogt3Op8AhbvBcAmgRlE7QNspsv6BaS+
SuFFoJLMDG/nAQVgmyOyQHlzfSVr9zPQXjOWD6OsM2blcil2h2F31qKZ29S8OMhYMH9iKn5WXszD
3h6yg+iKU+I6MA4QTTOyxBfxiMQwtt9Br97e9IUaN5L5vxfVcvXAjf4Vd8Gc3xIwoEYkDUmHj1uj
kt9nxNdQsq7sX5jLvGPmPMuOAMy+c+n4pV0fWFcH4FY/SvVUe84xtVs/Qu80ceRd5DkHYRmA1G91
+Na3zqYu+DtQoWLLmZW+6ZJ45PCCvIeYfHLbpV+SyAeUBFzF7wkrb5j8QhrqW45+s1S2T5Lar82t
aY81R4F7gCUbzxEkt4tQig9CZIq2XCApBnUkI8MRYGQg05t6I1Vft4R3j/d3XPFvqnl2B6N+V2Xd
/IRNmHX0iDg2fbZzMvdw3SXXIhY6tei826gEY2z90iMHkxoJBlWh7AMsStkcZfpLYqSYbVEVrEaQ
GTyN5wC4kz6UKfMRY1xtguHooooiayeg87O3zbpFImH07703up9JR8hRCbe8b9yG3HtOTe5YXoJU
j/B4K6LNoXjp9HwuvwDIiknQZYEWIs0WtWepiqb2e3kfFb8644/V7lzQJluHKj9kW+dsbavPLS5y
m1GUdcNn0cwk/1qZQWahLjw+arrV6F+7G87tLB55kYrMoulgx7CyvVEBdcaHwBiaG0htQylFbISP
tezi3NzCgzQVcpAaG5m1X6YaLADlq5YvphEWUeEXfH/dX4k9h/sPHw5NA/T5Z+aqZWYxJSpxc4o7
FiUQgDNVPQz1oQHaq9nhyDi3dWtVdBcDVL0foVb9ySxr68mw+UhvW1f16FWWZNg7KYWwR4dCSbxn
0zg+W2NhugGdKM2eEH2qQ6lz5h5llA7fU4L5gsAeY7oTU4wwGHtxetdUvNWhhaHRGvz8fSF2g23U
t5lZGDs5uy3NrQgUP51JfvHWbI5Wo9MxNBU3ZNiLJHeDZoi8B9uoEsAGiVc+0ZiZb5VFsi+2qUDH
ZRBvQpbfmLEZMEkijCIWbXLTKU2Rt44cHG2YosNv8LqH3o2o7WemEX8ntSxDVD3rV1pRXYZjV+ld
l7TmN8wu4KwzUzqYDFKxcPa2qKzbWEM22G9L3WaBarQtDo0CMAAgxplVgmRsnssyj7yyQOzZZp01
+bwcgO9IhrxCaALT/a1OBQd3YZx4vwoocgRj5/I/aVySG0W5PKBKMIY8wzDWLUD14HpqQdbnVwU2
2Y+bZExCKPZ1AfCDUB7sTKZ+V+XYnZyJFw24LJOoA6lsBzoNKLPYfxSP2u9EtqMXpHFT/+wakr8W
UI6KfLsavbD1DP4ns7G9L27hxg+Q0TCTIB6zAsMRbLpnIDfe9XUKIQWCaz/X3Dv0eWQNmHNvb1Tb
JbeT1vkNCl3WjdmiDF4NpZa+lQvI3dYNPMyoAaO8te0R3fHcLrydZfQyDkHgmIOOro9OplUa9XHM
iRuHqWUaJ9XBd/2xsIovVj0CBBMBL8iCepyqKtSQXSueyyERd049UhZU5VRhfGeoqlmmrGjs3ZCK
eJ8I3TwY9kReWT3ICSBoiLL7Fi0s8lTafV7uOk26+GS0Nb0ftNXsKJLgHxh6rw4g2ABAtYRnqI0n
xmp4nyc90GdDRKXLieO6buE9CorGCSjWIusgqpOlv6bygaZ+nhxp8aeewpHeO97mAPxKQMCrBjUe
jH3OPO6LuFr0La+aFJkBJoXvMSf2YMe/Uqh/gPPlYMHcqPs9uuB3lZJ+kwEFz4qNoLQSAsGaBSw/
EGVg8172EXLDnJRwugIgDeJbwcG+7zTDqTTB/7AlxbcS3ZEKo5+Jv5CKL8NfVjZMjS7ygiJtwMiA
knUEdokUo43cylCJdWua3mG6ICk34vyaYUw9YYoRA2z2B5IOYmR2Q1oDta0OgN+HUjnopx7H6C2i
csOb1vYTVRWwE1rQ70CUv0xKylEjXldATUcNQx2tYsUtMYcu88FzCxIlhK8unGKS5v7UOXqL3mYl
80In0wMQBrUdsLMvrLd0bOSkYZ1BCboxO1xk0U0mtzQwV9IBUAViSp/hSQAww9IMSpFeKUqkA6Td
1fYRUhS4sd/crafiWnoPqATyVewkKgBL7xydoaRlLDHvh736UqFPi2LciHGioAUmHQKpToxfIZJ0
BJJbs8jxR1xy36K+6ys/i+P0Po+Jeyeanh9F7IhdFJXxnZDa2BGW9ShaNE4ahWmr0RfNHNCFW3Uv
tkZ01opS2C3A/K0Z+gv876VT8F7mttlB0rp0UC0Qky+yfJdN3wTNfSK+YYjGykLFyIbbr3nDudnF
Z0qbXFl1ArOdrXeleqPjeMi2JAHn377IacCvwhwAr2YozTIZbTPajL2J5LhHnTqm4jGNuw0WhS0T
szuevyeKGgc7hgmlUnzhSDxbrfz3b5a5R42mEPhL5wr0pY26Mt0+a6Al5ZnlS94Y3+Mo20NdYCN3
nzPKD7t1ZmZREOhkVjutBzOQTy+zxwLjCUKeEu5nfEf7z8o5XM85VyIfloUlYarVAd/vwgVUheqh
shsQ3o8iLIr2MZncXTuwW6uNQleNG7fJqjkQXczDrXN3bWEumZzK6Qjy9wjVVjJlO7tyMAoBXi8q
TuWWXNJKrGXoQf/P2sIvMIIxGMkIa7XxOOnGt6xfTXpq7b1AhybfCkZrnw6DGhghxAkG09PCQ1gK
Ck6hZ1kX5zdzd9w9DPpPlrxxHYVV92tgWy32tc0EGQQAThxIOJSoLl2S0QF18zitgLbDbGQRlf6U
scHv0iQYhTsGndP9uO4tKwED1QHksBiOn/OhxedTYih4MfM0FAWgYoPzGMf2wUJ27F+3s7YypIcU
73bwIH+gGPLG0ZU4a8DWNrt+ugPBqI8RGlEjOdya+1w3hV4aoi9IIZaYWhqB3WDKAKBy6y+FaQKO
9j4C11dGx3GrXrvmIA6GyP6/qSWs1pEp8igClDrGuKz6QTtVaE1O4OL0Zd531YTtFv3KWuqKD/aP
yYWLyC4Hk80Aky4k9qrynSNvMwe1Y0b6BBSqX8wjtuh2zVIX5iHjPNCRtYExWkkGZtgUePU5kg60
lC7dFK3Kvk4m7HAGuVQJ+mpu1KfWMG88QKav+82WqTkgnF0EmdFb1Ji5gaqhOnqVHRpIXNshxdje
xpWzFloAycewBZTY8EUXJ4EOI6+9EfDTpM93EXQKQssoXo1B7xJX7bzM2A1DsXEFrV1z5zYX4cyN
E0f0CWxmULbPa4oK4ev1/Vs73y44BxjqkEBXLA9DBFwfa0bgFks7AuNiBk57AO68DQLd1b37x8ry
HOQYResnDVzy1HEUK4xPMuUPM3zXcCF8FLNDH2+Joa0dvbOFLWv8RVsSZ0oBuHbEZyd78qI/1nAj
m92UPQn16vS/r+/jqh+erXBxiyettEw5mxPRyRtAWLab6k+bZP2r/nBmhV56u7TRTaTzPtYuOhc6
QUE9FXTj9K7Fx/Odm3/E2ZEq0PchmsMIJq59aziS7lfNnm3507F3/2HTZu46gOU8xP3Fcrqka11S
YNN6NAUSsw2pPEI3iUefrttZdb8zO4sVJQ3v0IzGiujsbl360yvNQJNkn2b8qx2x2zJN/0u0ODO5
iBZuru1kmmBStSiMRqEQL80I/ky0EO2fot9qcq+6H0aVMWoHoAa6WpffbIwbL7PcOTjFhp/1DyWQ
aL18ttOtlsGqcwAKMY/0gbxseaymqB8tU8FQk3221cnI9phXDnK+q1BP+g9f7czU4kjlKMm5A4Wp
0bg3U8u3VLfLstsYtZE0vbe3+sqrZ+vM3MIZqaTC5PW8hWa1T0V0F+stPfGPmhRgmkDB4X+7t3BE
JbmSrJt3b/yWOy8jJMXF4HvjbQt6/2mPcT2QG2blsU2OkIYLHPmu+YvTPo2gbGuMt+v7u5oqnP+a
hY8CLwqSeIZfA2Wsrr5DN893gRjtm9gvnTuOFMwyMXh8J/LdJhfG347P8tkDCAh0A8GHgfnFRZ5i
OBCJ8poR3Aee9TUFjblV6QejQ25C0sPIC3/K63Cov+U8w/B1tKVauG4fRRnwfiBPAbD98sT06Ilq
aWDSoyPODaU9FMwyP+/eTaf3maLgm8TYr4q+M6f+wsyN6LDW/wNGFiP+6OPPpHWL1Re064Eixep7
/VnnThhZdTh6MxV69Sni1g3KvLtySOEawy620y+o3u4ip72v1aY0yVroOP8pi2MGQC1EZlpsRM4x
5C52Jv+Nl5lZxccNd5vXtPzi54YWO95igH0ex0Kq5iL9TT9RD+IBpd8Ub07fQcvxUKH6kqBtILZ6
SGvVllnsZB5QxXQGmCovPzZgBWlfcWx3TAufloCM/KLmsyK7BEIQafIoxgf1HzCYFzbnS+nsGp0Y
TlZXwWaFQn61s+RIs9BJlAZwRA5fMVKhX67v8No1d77KOSU6sygmWaqewCKIKxPjLi1ByFD4Ygio
eUqyrUr1HB0+fs7/21MMS1xai0g1JlaJz+nmxa0smmMJSLvLf19f09p988+aPmIZphrg5XlN49AF
RVQhG4FAnnxVHMuctpqaqyERMmwYZEMBy+NLgE1mEafoIIcU2AICPFNgms82y/zSffOcH8DsZsXo
S/aliB67fON8rJ/D/5leom2awbBTb4Tpthr22tqrrgsVBMLkf6BUmEWl/mKZEH0+dDfcesDAlAVL
qvgkon09BlZ8skztE3qbJaE7BdOmPPLq4T+zuTgN7jRlOSlg00HpIHX3mYn6MGr9yd6w7xzQk0Y7
xwgl+X7dfdaGIi7WujgTsveMLiOwm6s+qPlN3T7YDoI75B7vgeg0jTZEVU8U+87yI2frjKx+UwDK
gWmaRZ/o4oYl6AQCeQh8fFbU751OnqXWgRafMmOLW2r1NJ5Zmn/J2dlvhz4DuzUsFVEWlkKEFGPC
pZHvru/n2oJQP4b3UMBPwWJ7aaYg/QDgDmYVMwPjD26SYLAvRhzNGfuWkm7j+btqDchNaEHgD1u2
4byqVsQwMSpkWBj0jygQoiJQRvUMfsjg+sLW9g+zg/8ztfBPWloZiH5gShgYSU5pi+Yzxr3D0rEP
1y39LbAuA+e5qcUeunYu+l7BVJHfNdY3iz855UNX3f8/0s5rSWqmCdNXpAh5c6pWu/GOGeBEAQPI
e6+r30fs7k+3RtEK+A44mgiyy6gqK/M1fv4e4ac6fhWlV8k9yO1bFj0hQ2WtGbounaknP+C3V9nJ
XqEJq1e0lEl9sh9JciWaN5PFpCk/JMFa92npSjoNNctz2sJVKwuE/KYajV+R/xqlgZ3prZMLbBwQ
qa0ar0zv4kJSqAQeCfbrg/q6EOpCVLUuC5lqR9DFn5rcd4r2H5gcIG3/hJllTYrp00NTCUMWeV1n
6m4kRNBrB7B9K4ZgC3MIrxotRB0gNLzI2Rxi0fr/lsuwumobu6rldGKCE4ZnPIRU1Ryt7KGytVW5
kk8svIgQc4MmaNKhpag4TfXpPkEj308SP9toWSA8KU1ibBKUn1YWbNrus8+BpiGd2MkXD1Gp2ecw
FoqbJQoPY+RD9MYRA9RCUBT6alLhiDEEksoVvrW8NC6U+ancY1uJ7elsXEXWUjEsJtgbrAIFCnTc
tIjl4k3XaKgSaAd8IbaBrNqRJhwVdAcNw9tqdbCvx9AuvY7KVee4ercddeNFzCTbNGMqqREaTJGT
p9YmkiPn8qGxcBJqGKZxCE6CMlRMzpdi6LGg6nNAjWlV4edJNhLacfgjqR8vx1naaxrUV/7Bdflg
U2i0qUAVi358X+81XCdd/+iBQEQ4R60PBt/xfws3O3UzqRxFY5zCeZ8yy7cl6y5s7333U9q19qq8
/9IzAGlrYIHY3YIdnxNsk7wI+krUoTF3TozPnFXbYSQ5lQzU166045jdZmu0zKWVm+S7AXVwJH3o
Inpyo/V+3EF2KJ1aiTdp/DMdXjpxjSe3cKj/lgn//3FmBxKCv3QXJD4jzTy0CADptiaotjRu4nwV
/Ti91OafLCfrZKKhyLwA5rvR68tSDYhlSA+9+iD0SLG1NgJ5Td0iLb+DcJ/lO2SXULTdm2ul1sVl
NECtTUTXqY05TcXJuZToRqgnQ/97k9bie1R8NbSd3CJviXUUugbNPu5XvoulI+M05Gyj+rXbp5XO
KupVuRlH6zlRhJXTdnEBT0Y1Owd9XRk6rSWEUPg3hYZYI2qkbRncalH81q5qTy4VQPjE/zeLv0UC
T2ZR1uMqN2tm0Si6H6V/b+BWEvvePTWwq1xpngXP3FkUKmv1c/VPMKez6LNLzcqsesgtRutXx6jY
FmEPkvFJaH643qvp32T5s2RuS+UlV1dyyqUXwVnk2YcSCLKcDiaR8apwhBINn9q/0fTwvtSzT1Ue
74buCeLbXvBaJwqfB+VVatfU81Ynf1YLiRR9yLqcyY+KH7H7CKLRqa1NEt63vy0Z0pG32Fu15vW7
eBahYYzFCcB4aX7VDoMn9qlKVF9y0vrZqB7cbhemKxt56Q5B4Pb/R5mrgE7gxkzQiKKp3OkNt+tu
lA6y9lWu7LJ7uXyDLGQPFAVE6MFQMjHAmX01gTGkkP45iiwT4k201/PXwRKeSzG1oV/h4SHbseav
dEhWgs6f6iqMo//LdG8zJ2s/ae51yIPS16iX3hheYOvpyvU/HaizA3eC40FrQPKDTHD2taAwZ3kA
8MiRpMcckSm5PA7tWgt+YXecBZl9GFqiJ26tEGTsH2pe6bGFRAM5mLZy6a8NZrb3A8GUQBRMcczv
ftlRC3dt8+9NmAAwAvCb3qi/2ZTnd0Ra4KCJmwWbMN6o8Sv9OHPcDhpCo/na4izOG8QlrneKKR8E
LSwZVHUmEip378f2Z9E9G96zVv/9K4AB/Yky3VAnx/UY0VGKBaIIBoXS2C7Mre5ui+aLpxS08Fc2
3NIdi5izBK1f544Q598VnW6vkqdwRnJfet87pcCn+lXXHo3xIHXbrkGGYGVfLFyAFGgNA3I8eBoq
JucjBHRsqvGUDMZajY0rajbGNgPsbN4UarAyvqUv2OAUBGBLSgaU8DwW/q2Z7JoT7hQD4iw6WtIn
P/ts9r2t1e+jsi05gS8fVEu7hO2BbBUJE/Cd2UE1FHrshR0RNQCLQu1uBBWNhtF1ZChK/ynU/H1P
zyHSimgKJXSbqI8OgvymQMsfM3Otj7E8Kp5QFh719ARnqVjlyW7ee1q2Geoy/pHCFv9u5pLwGaR2
/lwZsovPchZ714Dw45t4HI0bfZAxapAkyz/iCM/7TlbHTEKkPJEaTKD9onVEJWlX8reFOwl4gyxZ
E9SXdtNs9nOt7yvoEWCaacdSXNWrBy1r7RhqmJL5CL59ubwES3t58t6CCUvOr1qzs9TTm7zNK+L5
dWFHGaovX3rScV18MIN/oKyAmII/gscNqqPz5oagllmjTGMbi1J662V/2MpGflsiWOsATrvDUCE4
MPgVTMfSM9pAN2NS5uCp+OF79WMFemgIslgrdffVTMXhCSiH9DwGvSxtlDauv3S6Eh1kNdF+FVpj
fYO92m6rtlFCu6fnc1TTSvvMF+8Ntl4n5pMZRlq0FzK16xy9aH1/W7Z69Kb5AvL1ulI56OhIv7xR
od4hSZ609rBZuJnwf6FeTD+SmsTcz6z1fOzqB6ykUYu9y7zsJk4VwDDG3x90qI0AvqTvh0bQHPQO
adFEZzrKqYXbMRwPUX6m9m1F35VuZdsvHHOcppzfxiRYIX+gGaapn6nBxIcrbAit+YA7W3VV9hRR
+32S+UfW4/LGX8psCQklDro9PPY5oMgUyjIv8HKEdPpLjPactLbUBHacbNo+2kXWlyx79ZTXMF0R
FVjiaJ8GnmOM+ryJxFohsIq2ZAGkvhKc0HrQ3G9y3NpFB+Hmyir2yMUGFjbGD6XxOfC+jNldtcYt
WOrunv2U2e3S1xjjNDo/RRDKjYbMVifR304cTfwWGtVGKQ9ycuONDkRxD8ESsLHpP+hNIpeNmSaQ
f1Bdc0q1obiwrxQA0i5CGaF27/u6LWYrp9xSlsAtyicDjXWS2pwdq7JRy4mrT0hvimTdLpa/ucne
nDZyuQuHqxL/Id1YlZWeOouzbHiSgMSLEhoZuNTpMz5Jhdycn9JFE2I6+yKrt7IVO5r+mMuPstw7
fn9VqVuAA5f39cIFchZzughPYqoGcueqCW5TgHMzxjD+h29Tp0CLYyhkQPgB3VyOuLiLToc5u1v7
ofN6Q51Cllsx22XqPhn3E1JCMg65VNtBfrS8W6rBdYGPyGNuvV7+ActDnkQW2EE8mWeLywMjj9sY
KqQo3uaZU9VPZk33fNyCGEk5si9HW3qXM8P/Czd/VEVBEeWuxKqGor9R5ENm3Q3tsSk2QoIzMIQ+
V3/NxQMN50T/0ZfqWvzlXfUn/uyjzdBdgLjOcL3xiK2QGrzlcOzEzRB88pVDjyuzF67EXLpvToc8
yxK6gLtBnmZYlh/99qc43qnNr8vTunQDnIaYJdV528ZjLzKrPuz8DBSVKO00QBBWcsBHq5xWduUG
WEh9sCSGHA0JCCXHOUJM6CSrGxVA8aN1BXdRbE3bKr8H7t5YXbOlUNRWUSgCZKx8cCCzykR1B6/L
N73wNUsdbQRLFW0V2HL9uAZ8W8h0oa9PatbwdlDgmG0PtdZMtKZ7aBMJffn0hvf4Ngzf2+JwecGW
zlSUxqmfcLbxOJknIVIr6i6yBdxjjYYBcmqoUMXUWEWtvqqxQBsqkRult8T0RhdMOLtJ2HSxU3h9
stIoWZzek18yHRAnZx56u6rYKiJG5X7/WI3vWfC5BhkwRPRGx7VLc3F+LRTE0GFTEbWfza+pKV6J
bAPIoBGLFdcQVAcd6s+ZZXwWYgBDl2d5IRppEcofUPKQBZpLW4kBQjZmFhZIQiZvZl63BzkwS/jQ
efTYukN5vBxu4UMHCW9AAeQw1T44P/leG5iFBW9DDEfTbooINJckY9ZYq2vqk0sjo1mHx7yGDALW
oeeLFuC+amEsVGwkJd/7ZbpN2/bYB8ahbqqVlGsqOczuYSANkA14teOTN2+nNF1H07EilBnWh8To
976xJs23NHFQQmh88uFJH5RaXF8QC13BpzaseSZjbPIDbyusVEbj5+UVWvrsUIzA95QDBerCPJUp
KLrledkVYF9APovNNYCKrdW6x1w09mJd3kVygb9mvpNc88dK7GlvzyfSQGqWxB+TY+ou52tG16YJ
fWMsNrI7bGt33GZ1jOBYu9OL8rbTfe75yk4EhM4SbZ8OfrhSDVn40KdFpHgFHBQVv9lNXzZpDbVe
LDZ5p8ML6QekA7r2jjaPv1VDIbFFo5G2lwe9tLInMefXPTIZbMpWKriYsFcyvoo8htIYoejLYZY+
h0nlVp7UOmAXzc6wBAqfYLjyxJiy9mLXvxeSdtDG8qAr0u5yqKWnD041XEYm5xeZzPzTK61YHTXK
cVknb1LglGqrOh7oTqj9TiQCbW0KJ2lfI7KKtvX2/zH8bKhmD1rMKwhfNb2xRZEaQkfQ7bpcBVsS
CMOGw/y+94TBLkLvu6GFN65Zfl/5EQtZFLxCBVtJ0BFU5mfHOGTGEZiCVmzgfDzoOFBTW+l3llt8
kwb5KnSVfQN4u/Etz+b4WEnSlxYbIsEkgAKGD3bt+XeUmuVglpZRbHgX3XZV/4Re6pPgiZ+L0fpy
eaBL2/ck1O/j5ORuHIbcBMtiEqrO4VQPaXIftrq/0Ut1rRa7dMyatDkBADCvaJ+dj0oealMB38/l
QUGUJ92XTtXeL4/mdyFgfgJZ4CEMIKuTre9s2RKUDcchkvPJU61QHbG4HocfTXSIY8VOq89+rV/r
3qchP7r9cyH9CK18U8S3Qr5LxoOR7tUBMOY29/b4a3XKyuX5cVUx9uZJR8nERH18LgNZ9ZqnZi2M
bwn2HP5cTeJtBvk9tJ4uT8JiHDwpcYGfRCfntiu91SotPUE0ffBk12hKhB3NK9T0Vm0GFiMxJLhk
vx2AZ+e9L+Sl2wU4/cFbx8bwCZWewb3vk2+XB/Rx40AV+l3hnoAHCACdbxyrx0XTdKkz1V2sYwpd
o2XhumtU9qXB8CVQTP8tajvPV6tG0KrS54XR5n18TVoq3GalDMcXnKM3dNVKH+TjhzdVcWmxQRKd
qquznSq56JeMLiWH0nDJn5q91hgbPVtTklqaO1S0J91PBV7qnLaMbooSxSmP7944JO4POf58eW2m
w/j8g2MYEMsZC2wdstvztcH6tB30BKJyoiHRaLsJQhD+NbJmdqge1ebn5WjLo/kTbfr7yWklSW6g
xBHRgk7bjiLirbHhXA4xna0fBoS8hSWpGn2V+VdaWMrgjRnvI7FR7oTY3ErZF6t/MuRXeWyQL2l4
AhZrOmqXg37AoCuxWehazQOwEw5Vs/O1/YDMUJ/sAx0wCmXHfI0ltLD9Jotc7jYUo6m3T7/oZCbN
3g+ttleoPVUFdgs7YRSdaNV1aiEKYC/oIbo6sRas2SZ3+y4bvIa0N9YSR896yLwCdYlwIw/h2xDq
L232qgmxE7mPMFze8bi/hixSWopToMN1eWEl+ePKnv2Y6e8nQ646quLulINb1qOAV1xeo3kcOBFX
oF2bb2mTXbdAOKxR2Mbdbd8PK8fYwmTwIKSezOUHU3DO1JF7pJfDrC+QDTRfeLd5COu31Saq4rUM
7mMeLKv0OmnjIpyNPPds2rNcCgLacuUmGzDHa3FNtfNRfCgM713Tm/uoiIwVJMHChwnEEuUAIM70
b+atAK3GVFMu65INPN6AXLuu02J7ef0Wpg99AsDa8Kz4LucPmy7QAjOUZVQOs5d8eIrT/fD3uJJJ
bpGvAskilFnn3/6omVHhRlq5QYzA6REwQWAXaWTv7/1liUMXfMK4oTk5n62giVuvi4lToCaOmrmr
HIrgaAq7yzO2cKNNz0Cd62WSEpx3TcqUByk0x3LjCTd6+iQXhxGrxDW+x9K68GXjiyiSdKGYe/5Z
WSjo9YWhlnzbDQQ/89DU1i7o1L+udDBnbOUJLAc91JhdNJGnJnQEmbNkxF7j0XALGx6vSY3sHybt
JM7sihkSdLkznzhuouz8yYXA0D8hEZba2bBSd1g49c+GNM3syYEURJoSmg2hBmQFdKxqO81ysgLF
bKl9LfX3uMTkek3gaKE+fT6R0645iSrUqTK2JVFHUD+o7Vnyz0FCsIyDKLMN9YhiHo/kupZB0h8R
Krs8vQsHBcABTOAAeU7ttdnRVFpVmYapW9JPCTfgdEBI//0CQsQ06Edy50gfDI8T6hp6PzWsUoxR
BmBxxpcwfg7GlTxhaSCkPPBhFJPH8lwbopWjJs/SoNoERQ0RaNORxl2eqoUPi8TtT4TZOxh/iBEx
QCLk1lGrYluoALv9yyg4UjmKJodTcbYZCiVXOpRSq03cYjZMm0tas9VcuIs4r/9EmB0PQt+IfZET
obMegngrpKjigVZ27VRZaTQtRYL5QoES+XcQdNOKnWxspe/Z1ohsbobkuqypP5FE/MgCp3YPlxdm
LdBsYeom8YMyI5DFDusk7DR5ztJXAqWw1v5cINnAspYNShDqdPdps1g08BEl7ooKv70OI7fPRXan
C6gVvmuDg8Zz3b2r6vtY3fFaV7TSBgLemCv7cGmnn/wEfSqVnMxrkZSNOAz8hBGceas/qtlKfX7h
nkIzgd6+TuowoaHPAwhilkaYRVebWpLtjrSldG1ZKm3Y+JcXbuHAPQ00b62bwlA1kclIxAHIN2r2
12pwNb2OeRlr6k7xV8oRa/Hk84FlmSC1nk68JjykuVOqpGC7RNtIgp0nv4y1zbJ0YJzM4/yKNDXw
UlrNPI5YPIiQzr979cPlGVwLMf39ZC9UtVKp2K6zVKhx96+JdBevIS+Wd8ME6Ka6JfEGOw/RFWEU
pAGjmLAGxU3jbX1l36+ZES1uapU+GEQdoFRzMwU6UIYwNgykD0WQ04ltrTViFyKgFYaGBVkxyJU5
ei2KSjcu5KHY6CTgNiAdBynxaiUrmj7/2WuV1hpkW/R8uPTmbwrViMY6tNQCG7vSEfR9GX2mrTDi
ipg39/4aQnRpSFSVeFSYdBc+4IqKWNXH0qeCp8fi+KzXxafBt8q/L4xQhvkTZHbiQb1IsaSi+NkF
pY17wlWtq1wY+uHyTl6YuQlyIU0dmalVMjt0itCVwhSb6Q1EN39XtAZgGxwJ7TTN7ovSMp9ctShe
grjQVgIvHAoU5fC/4XHGC02bfUJ167uNCeRiE4hHz9w21kOp76Xwtoi+VjWKII+Xx7lwWZ2Fm93w
qsfwDXWi2Q36thG3kZBvw6Ik23PwDVnZjgsbBNcOyGg68FcKC7OxeaqVN4nVklsWxzaJNjGoksvD
WTgdziLMhmPEsYZLWc9wcgAkabSpwic1uc2q3rkcaGneTocy/f3kpPM7BFCxPydRFR+rLrNTD4P5
4lrKUGQG7Xk52NqoZns+1zHqzcSu3DSjUNwnftRvG6HwHvPRehTTWl4Z28Ipzgc2dZEwPJtOwPOx
DZjN5YNGuNZ6TJNjGfyw2pWdsDR9k+CeSrsYEYI5mLMtoj4Z5LHcVPjbanbXHLoIrNFz+/csDRga
J4FmY3FlF1BnRCAzPGAPE4oPRuuojTP4T367kqgsbe8/sciYz+fNbNoQICKx6v456K7Mfyhx0HBC
Ropbb2L3zfKFwfP7Xm8UjgavpFf5FsKBF4WVUs1Cew+OCQ47fKLUaj5IpXW1X4yk7HxCnuP2Tlwl
jqfblfgq15/reGv2N6CwRuvX5S2+tOdOos5zrwQNM7maxmZmP/JYe5NLeWtW6ef/FmX2vOyy2MqT
jrGRRu4jKBJJnF0p5poe4tLlAZ14ajTRZqLbfr4RXCtFXEhlMIb4K4sPXfI0ZpHdlvbYMZHfL4/p
dy4yu+SBvf6JNjvzZF/FqywgGu1h/evQRNp1ZMQ4XSSaO4LDVxREyMfyoZY8baOlVXZjAN08AgCo
tqIQBxvsyqujHya605W1ua2j/Mfln7i4uMAmf5eTJyea8/lQglitO0vnFyYPXXQXQycWn/4hBPJG
+HtoFJnmIVoz9swoYRK0EWPiNoJ/X+V24ror6cfvvGw+25OMG+af5AdU587HEmRKOiT6wB0Wydu2
fmt4HzS+7IShteuKd9mw7KJtNn0ONEVsb2tlUO2uGHdV82U0H2K/PAqSekXx4V4TXSe31lxglw6h
09+nnP++zjfkwg3h3WbRW63eJmvAraW9ffr/T/FPLr5MDdVIVTnkZA4hJTmOdesY/lUYPrgtcLuV
GtjSzjmNNvuSMGQQQhkcAxStr0M5FQdetTUA6NLtehpj9v3ojTl2Rc6MofIWRi8KL73IkYeVDbqA
vJFphAJPn+QnaUDPFsZDab9PYoYyyq+dZ8DLPJbAWzPjiPaGXl2p1ESLtQfZ0thOg85Wq7KUwnQ1
dmvXfoqjFy3mtXT7D7w9hkbKOulIk/bPQW2B0bQJov1EyaNtUCTw3NrXMf17I8zzMLP7z0xMV4wK
FgorqTFzrAETmHFEZ2uwcaS0VWXlPl9espNxzZYM1mzVib93xlDjDgnSBTQJr4KbRAmdbrIeiZH9
zoBKW8WaXsTSzj+d09nKyT7IdkVkTl3xMWi+RM2+7K8un5lLSdhpiNnHJchGNoqRRD7Rx0+tKdsD
7vWVUb6U8CXoDKwU4JZOJqDPU7cPgY8POLpiFLSgcgmnx8LPIey+p1iUXB7R4qQpvNcQ2ID9O8c2
dJ7b4rLC/R4U5luAmp6U6bemr62EWSqSQ937E2e2EyVIfEUZE8dPgk9V8SlorKM+xEgsDBtleOtH
YS+3zXMVdFuvmwwCg405xJ8uD3bppXj6I2a7UzUSKejE6coblPvG9XG2qrZhrN4IundFk2Sr4WeR
Ef5y2LU5nm3MNpI1FL8JG5WKTcXHziVgWPrxcpS1wc32phJkNQhPopTxxmQY/ScFn3YFAMm3OLp2
aQNfjrd4UJ6s6OwSEDM9KnxjiqdufdcB4pRab1C9/iEKlCu25iQ1M7dgTmNfxDOdV2Oq3Ij9XvOc
rrlVpJUsdzGFh18KzpK2HlXTWb4VeAacxGkwQfZaqrIdXJW/DN0x5HuEDozY6dtvw5qL7OJhchJz
yhtO8gKvrhRjyImJT1MU/uq1xu6GNyu8q1d1DpdSENyeQRnDOQSLMRse0t4G5WC+Ps28LdPbxr8t
1fs6f1XGR5CIf79ip7Fmw2pkYRyajFhq7Nu+vs1dR8WRS+hW9vvamKbv4WT6EFkKMh1Tqo3fxNus
NzFZ+hHoMrIFNTx7ZUOWsv1PI5sjUzFLaYrSm2Yxv8+8n0b7KUD3xxJXJnBpX0x9f3BgyOpzmZ4P
DLtdsRMM+omagc5nfKd3VyMKrG59Lef7yyNaOplOQ83WqlfjPmt0QuEQ5WbfROOoeT//W4jZMqUZ
KFNez2Q6EmowwYOQvxf934N5J1DG/6Zs/ha2KjVKXGnac0GjbkMRhVipwh8goHV5L1muuLk8qMW9
B9CAyhlkXioY50uk17kJkm16nvXy6wjXdTPqvVN2w7UYpxAxlDc4nisxl85b1DlIF2nFTRX285iW
6kte2dHoTTJ06KYTvcbbwYnV58tjW44DfF+h9wcWbTY2D+0lFYJEubHS7ohZe4iPpyV4m3xY2XzT
fzR/FwLeJAOGqDOhw84HBKIhrKqRSSzab1UOQFCBcr3voy2CSEq6ldbMehe/q5N4swsryVOvk3vi
yeMh62xFdrz6iyHdpvlfo43pTkgIPkzWtQZ+M+cDkxNBiusgrDaZRHK47epbF1Mw+fi360QUdANk
UkOqw3NMUqJGmjyMMb7nISS0G1C4Ze8Ia0+9j5MG7omS/mRuT1l/bvMhq1YI/16ln1062Blj/JXk
qGI+5Gs8yo9H0Xmg2ep0pueDiFHoHynvSJUnvJGr75dnbCkEMGmVCi31zQ+8RckEai+0ZsWWvqmk
X3r7nq3p96yEmLNre6uJankkhDwcQ+2oiHucdi+PYsoWzz+baSEmFD3FFBDZ04qd3Hu5UAxiLZmU
ygJsOmpa8162UrJZGsVpiNm14Cmh2I8g5gGfIZ6VewekWbZFk/71a4qRKKJIYQgBDOkD1FWJ6zqr
OdGyTvsW+QnJMWShW8BCT11Xm7tUk1d2wMcjh4iqAuiZRqIKle587tQBTXGUJ8kZABrE3t1o6fu2
hd119H3Frks7WesWfTxNzyIqswq3WyAn3rTTDQu7PSu2fRF8xYHxZtTbNYLXx0uJUKgAIrdB4ZAi
/fng5MaMAne6lBBvuY68+klPKOoJhf7Sd+5TI7ZOpg+fLm/GBXL9edDZVqnEAi1WkdvC8MaHNkee
ITHfzXDcWMbXwTCwrQx2Q2nGgL2ERz2r7jBQ2YvGJzF2HUttr1LN2OWRt/JqWNzAJ1MxW+cCGJHr
JvwqqR53blPe9UCBM79YGf3ijHM2UkpWuJXnlDrVDJrG7PlOkv6rXqu2ipED/puIeYz9oTIE+/Jk
L53FPFKm8jgM9w+S17WIKGJoMqo4+VIr6c6Uisdk/JW2yjXM95V0Y3FsJ8Hk891UWLpn0MSlmlJh
YpNGh6g6ihamKddVfZTMNa2SxRU7Caechyu9MtDKkqkcXdfuWrxzNHHTB2u9mrVRzZ7ijaCLQuvy
jfS1ZQvKNz9wBPGbFL615rUh/Li8Xovf/smYpjGfnNQtBvVWQHUI3ohs94HsFPUPr0+PMfW+/xZp
dnlWQloG4pRK6emvLKLVKdtR9ZKafw+I4WvnZAGcChMGV67zEUGOVI1QskjZFNWmdntX97HtV9Hh
8nAWr7iTMLNVgthJVpVzMeR1JDpuFkgHNA+U7eUoy3vhz2Bmy5MGqliZDYPRqxuIezvF+Nx2x7ze
68KmML9cDra8FxCsBzSEY7M4y961Ph0tV2B/o6+8ERqyG72ylcKw/fTvZYFZJLSrzKnhMuWG54tU
6L2kuDqzJweo0upPSvFm9AIiT09RKm2kfGXvLZ1KvPdhNsK5AVY3n0ZlpKvnk+2mpWZH5V2JVUeW
Pw7t53JNonFpEkFEK1D4oBV9cHFP1WYww5SUN/Mga7alJ9/Lchjs01x7QESrfrm8ZkvbcGpIImKF
7j/49fOJnGAzalJ7ky5LuE1k727w+t3lEAuTB56JwQAhxmprvlaZ5pXmGAJJtYTHoL0NFTQ8cken
emEGK9t9ocY1ccx5NMAdoVc9f2+VGTdZlrNQfoj+6vhu5YKD/6KdB8MuoIphKCgWi91ADWx8SrU1
gBhvE+ZrlrlCvYSeBWsDJeF50yPMzGTQogjopUyzXwtD/4vhDdFWqjtxxHUuil5SV+i2ouJlRyFQ
kvc6M/VNiw70c5ub/otbk0R4A13YKBXqnRkGGk8fU7jplLK9a2qpg2KgZeyIXImKdyj81eco7pWN
Vkn5ZzD9pr/ppVxA+ybrv4uCoD1VhWnclbHlokiZ+Afghf3PoNET5a53VTSOjSlPi0dR/6X3dVY5
SuzLx3zshW3njfFxFH0jQaEzQupRjfzwRsupSdn0rTTR1tpaHpyhH3QD1IGadnakZ5a8Rxddhdk1
Jqq/DaUcY9dKNCpgtp3fbWN8ZraG67a/2qa3Kts3Qj/YWGFjKRsXk5TjICn9dSgJyU0VJ92LGY35
ayUUn+BvPxCqPfRZagDUFsextWvDQhvSl5PJa0pWdkHbxV8bozY3o5THTw3F7oNXWRI0BhndyLSn
/A+gICjzrapHXQv0V9T3qhYrWz0Uw6MUp/I2lnjV6lhOXvHRCOgIlNVRKNviSmtb8zgAw2ipW/X+
tm6Fpn6P3EbyrlDwi8FpJrmJdb0eZNtCLQ3lqvN7GQYCU27zJSB+16QihJ64xKSETnD+rJZBSPIa
cVFjqv6a5CWaOoJl7frWBSJQGHpjm2olfu2HEEWhBiMO3VEtD2SgFLrhDg44zM0ib73nZqxq8zmO
+2bYtNBr3tKuTg65in72Rh+TaIca0/BDNDyANSWk/20iRO0nLIcs2ZFSV8/2Y6ESUy41/w3bxMK8
Ur3CeiHzTg4DMgqyayeFq9yOqIhZNmpikDdSqalvejk30itaOaqKm48sbtNC9DM7s2g12kqKR7yd
pZYBhTXIcz7ELmt3TZqqr0HiRS6WWml6JSSieCiYrl1Nrv2jjHOVB1MkG6kdee6L1iqS06Loctso
db+jqS1fVX5aHFyhtm6ULg5konoRNh5i7R3quAufEGIej+DVKXiPfSBtMxctc7UfPbvMrRYNKk3r
PCePjfaIiTy+AH3QS04xKtIvJWhRvanagByqlXvX1r3evVEEIX4Wjaz7aY1NsB2sMXocuqw+gMOW
fqLWlnd2H5rjdZSGrpN4mvJYVJKwCRL0JGyF0e60oo0AkApe+RXp6kC2jST3vshhSCU0D3Kze3DT
NLkCCypQHRXr+FHtKuu5lgvvIQFp8KUbqsHYiZFi7cdOdtPDaAjVjS/FBre8FnjbpI70xzaPsbzu
TCGWbmoxzp80eBzXsqCHvzKNDNHuRosisqpW3db00say9chsu+e6S+NNGBb1lT4ag6MlSbiN4AoN
a6f1wl2HDRTaC5NUGnbJs1Srs4xEM6uEU4EvwhFGRK37ZDMYlgOUA9Og8JNW/FRxK7V9zs3Gjq6+
D17mpNmtJvbfL99SC0w/3ucnP2aWkFWimFdeNF28sYd4wUuSJk5ofO17xRkb71dWvBeeduO75Jw1
+lPV2tN28e46/QGzJCPGlt1M+6nY1YVXYdo4TZE6aSUDNlUxM5IOqlpv9dh3EpoBCPW8rUzA0tXF
+KlTTOrFaCmepwKCUITgVLi69PJ75KuOX/k7Ja2+NvFbhr2KXbbZttYzz4lz37byfiUTWdwMlCsM
8l4ef/MqHKAzrLgMwNVAhO81t/nOp3LVplcp/Y6VkU4FifklDQTrf6Gmn3LyaMkE/A7qBrS4kBdO
YG3FsNhmUHFwix3aVz3Y9/5VI68k/AupOJzZ6QmN9g6eD7PpjcRYdSkGk0NyA2pj94pV3mEcRRSi
UmOTl9GTsEYeXcq8ILYgrQKJGzG8WXLne4Iwxg0hgyrYdBgye7KPLN/RjTf1mq/KQiIp4RpF7VHi
6aLMdenb1K/UXBnIvJT32utsY411tLQ/TgNM83uyaByDcpGZBGjqIoCdqCZ3aed+jjG750kYF87l
TTJ9bfM9osC0Qzryd317tlxgOri8gY1t0va57F798M3TV2qDi1P2J8ScI+MPwpALHSF6pXf0vnKq
cv+fBjHP7lN3VDtdJkJTfjfbQ2N8+ocOB24Skz0H3QCaHHPdFwX8xhBFEg+IwAfig5lIVlS2IEmf
Uzm/af36cfTxly66tX7Y0vekTLpjuAjC3ZpTeyMlhvktytWmrSQkBL6LyZZsTfDHbRW/9OIKAHZp
98F0szAMQ5qMHX6++zCzaypluqoi6aXItvH4XTCuyVMur9dSFOxuJHS5+F4pNJxHaXxemaLCeoXp
fQXF0+3tQuFK/3tcgwJg+P+QdmXLcurI9ouIYAa9CmraVXuebL8QHplBYpCAr78L9+3jKm1uEcf3
hI+7O+zeiaRUZiqHtf7IUe6Sw0gn01zHaoAArdfevp2KU42Qsaj0lULRkpKDI95H9DPfJLWMOGgN
yGATHBPc/6nwpxOQVvbXd23pqgKjEX5jfqPjFXu5a6PQbbhu1G+03osxbFZ5IR/SKKhMlI3+QtSs
6khCA2dHNeKSNHlReGQOElqaDjdV9RO0VddlLO4YRtVnBj4Mrzvzn58ZutEoek4yDcsZHnLdoZG5
0sG2uF9nApT9ipM4Fd0YtUGMGjKmqajNJS3WyAkWIDxxWTAkigZj/IbC9eU63DTlSZ278yCbzvdt
lSNd43TjGGpJph2SWnanbOJIhTLLKY0g9u3seeJ6+1pLcKhEpTHsa2uqblkDvPzNv9/j829TLkA3
+Q2wBaEyTSXQszocak2u3OWFPsF5/eBYmmGLULtXPAjXs9SSPiBv88nG09B6NvhnaSb7HGR8rELR
qfzJmP4onGQllF1SoDPBKrkJGqH9Nh2x8VFmbKWXbCtjjWhs/nbVO56LMC/PtpvqxGCug6nBSn/r
mLmPo3Y3eUnAPDumOY8Buuw+tMz+fP3cllT3XK7yYiisBpxqOpZWag+8+Ma1G4+9XhexZIPRszrz
0oKwFbxcl0sDecLgexGODeNPHh6Zzr2LlhH903Upi2d0JkVRwB5QG3k9QopMf/js0K91vSz+fHhl
mN65s/L3Y+PMiExuBUtZ444L802Tp1xf0e7Fg3CBB4p6OYaa1Cx5g+YdbzBRBO4b8NtpAx35o5j0
lbzrshTPA/ws3C5eH5dnIWUC+yCxirF9quWGjw9NvuLYF0UgUQjXgWAPqN2XImLD70QnYW35+Dt8
uUObPMCv2r/RqjMxynn7U4mf62ElPDs4do4ZhL3tvunlSlV7UXnPxCgbRgod2YwyRtfMuC/ZKfcO
vQYin+C68s4f++H2/5FiKwVfSdJqKmJIMb1gyk568wWISsQ4+MPGWINGXlwRGvrwD7hs0ERzeT4A
o3QHq027IDNO6YRRlSw/ZM0PTCSuNCIvJgDAwfdfSeqqHCSKfBhtrGoMerb13aPD3o3xPakOeVUj
TDp02WMJzuZ4rTC4uJ9nkhVrKpBqiLsqxyBngj6Bp7I7Wf3b0N+V2Wng/771Dm4JwFsz4Cda79Sb
W2C0063QLYlW1vsGRMn6QyOpBhbuNR+7eLPmOHZGIkA6Yf7zMxOEoCIrswgnlwKjvLUNKsk3kRyu
q+KinTsTMqvPmZDcbbqeZDg0zYmoMTwhZ3RdwHz/VV2fC03AkNHnNjjlDZ0zUQIZG2cz4e3cjUkw
xcVtPZAgZu2u8pqVN+GSup+LU1Qh7iy03TGI67OIFna87ZvfSINrPcdry1IOR/ebDpyWkEP8r2Vy
g+GrsUA6dt9n2+v7t6QF5wtSDoj00pFdB0EOasPAQKuTnSnXsMQXEC8swAnNI+Bzxvljb3Nb9kCD
ns1rtYm1Gqn5Y1y8N/YBaIZ9dtSTJ82mwGdL7VNmvuRVECUrQfXShp5/gWLg9QgzVrLDF3TlfTE+
I7NJkV1HMoiSLP0Lt4gKAy4WhjGRc1GiIE/Py8kfYH/T8d7UfvBya62lc5aO7VzEfO/O7pXWtMLU
ZhFjbTxWGah53WjbAUTvunYsJj3P5Sh6mIP6hvUV5HRkR4qvvbbBiGdc/7IcDMlVYTIGJbkf1hi5
Fwwu1MQyQSsGeM0PBBETGEUREECq0XBqGN9ED4hhgBAaz0OE2mC/cgcWLvWFOOVSizotClSzkCOJ
mwdeVaHdZVuBFlBEUCsbumAPL0QpqjEhJPOlO4czotw0XX4Tt+7m+pmtrUZRjUZonjV2ECHK+8l4
H41nf3qu/iIuw0KA5O2DwANHpfh9Lm3i1hPc1CCfURxw0kPVrRzL0gvtXIbauGaAiarqGDzU6Bch
+n9DEoOSiRifO6+mZsw3HRCgwOgDoLXx8fomLr2OL2QrfmUEXQdxJGTr9qeMbWR+U7B9nb5NfNMm
r7Gz76znkR8kC2390XJXLMiCtbqQrmhkbiW2zQfsbhnbQaL/aMA/mycxjWr9rWZr6Cxr0lSlJEVS
5HMMB9wKw/ppCxBuV4Lq5RE15pV9nb9c8dd4biOImQcqbTQNXxouK2Om8COszBn5ncO1k44Ul+zi
B54lSHdFn+sKJfDOeJJ5dO/bKUgTPl3/hAXTefEFiieoS18jRo7VZgMqJr4vDRTeGgPgQXxt5Gxx
Y88Wq1wS4PqUvV5hsX3qHBMt3jLbubGIoLlZYArtx98sDElxeFhA3quRox5PSVEBzjtw+AFYh1ON
YuruuojlBf0RodiWIgVpujZAhIFK9eBRlk9IMZxyscvyt+uiFn3A3KiBae0Zi11RSh2F8LRxIGos
9iBi1K0jeOlsc5NWT8zlK/dt+boD8g1NMDPBnwpqCiXg0tQLmDOQE7fo/avduWI/0WwUt4XTUgd9
o6Ybb9w0DgrDpDVotHvnO1pqViLmxS0++xLl6ieJMbSTmCNMNHRKUOhUGKXDOFETymTFwK6JUk5T
NyXp3ASL1jwQGrpozOrysGl6momfwEpZ2+OFsp4JEoF/9liJJVgGTHKHQdyovQ8gJO0xSz0DGMdA
BHoh7gPGFWi6Br+x6A19wDWBTx15FrXjSJtMt68bCI36nI7IU/gue8TwgFGv4f0u2pUzSfOXnIVk
jsMx3WZDUoz8V4oJBaFR3Vt5fywLAcILSLt99C8pFiX12y539LILZIfwxGfbrPW3ib5GbbG8a/+I
UT1v3g7alHsQM2C6Xgur6AHQQpKs5HbWpCg+1sdIajIUFXYs3zvjr448ZFUYk3/PbolIckbF+c+e
WcqN8tH3MhoYhwngerqD3qbfNVHx9yrPfhrCSjbX7dbaohS7VRadT/IIWxflv9xxQ9IXwAQU8fa6
lPlqfnCjBAWveXgfPQHKXXK81ifJiHd1ESfWxmZuHNpj+leh5JmUea1nKp0OJEGTCmxRCrIkPOF2
JgiuIrDCoVHp+noWrT2x8YqfK+EYKbmUVBdlahmz1XM9kAuZKBUBq/VrB9Ug9xo6pP9/0pQQYLL7
BJkmaMTQdEcrEi3lrAWesjDQ0WfpYHyUbkpLQuoVG7ioHGfLVK5vn9vo7pizFc34zEoMB6Kpp5p2
hWkF11c4/yBVP4BlBGYGeE5MYij7aXui76oUV6vy0RfVgay2TuloapscGUB9asPSJ4G0iv11sUvH
CPg9zPGjvxIwyIry89SOAU0A5e+GO1IGSfMcG4e4/JawkTbZGlfl4gPhXJziwGqgaAldQJyXAATN
ufOqjNb6PrIeHPmaptuyD6r8L3TnXKZy8wQD4mVRQGbcgYDYPlRNQQfnDqGB7j36ax0CSw9wcwbh
92bIQRdG7PJiDAMG0n2nRiIofcU4gtXtWg35zphm1mmGsgbE4eCHXrxWvv/NOvtRg/4IVu++5JGr
MQgWUTWnkDP/a81eOd6VGhgGfY77YWmHsctp7zL0kzZh7fQ7UVo78BdTQvptxLJQr6ytq63hRs+L
vvZtinZ3vI0rS4N2T8iNmtFT5X7KhpUbtBQcoWUC1FFon0CdV5HRNCCObUbI0BIMZY2k0mibSIH6
ddFv0BB3B+pZuQKcYyzenzOhimESpTfpQ8wQInn1azbInZf0IUPXbprWW8wmBsJG3zT/zPT0mDm/
rHy6tY3XQteoBYS0CvixtjWdmqjaXb/Xy2p49mGK4dLduB8EUOsCawAgrfZu9nshdsX43XZSWgEw
g916aAfrD9flLh40GLxm5FDwr6kNF1WGRzDak7EfQ7V3vG5v+jFK1WvVuGVDgnoibBbaLj5k7NAp
WqLzDpdaNGMAhrsA0+6bDrNjDmZ0gFf5Yid1KDx0kk7JytYuefK5lPlf0YoNsyXyX2S2Yb0rblLO
DyD9WFHl5V38I0KxIZWcca1zHB5BVy7YKWFCcsqQ8f+bw/ojRrkxrEJfWYGMTZDmQ9iSbFO47UYC
uPm6mEXXdrZhyh1Bka732tm1+enBmbZ+/URg/PNT1oMyct+vTU+ubZ6q+R3wTOoR51MYYStvXffk
Dj+ur2hFBdRGsyyLJGFzgKrVL4N1vxrGLf58gEI6mJ1GM5aKTgp4X4SL07yE6r5rnjnZX//+RasF
1hvgA2EwBhCElz4KVDG1V7S4pZ2en2TuUsvInh324tps37jFUQxrY9TzT/zgAM4kKjrAS1fnxIRE
dzy4IHhHt4G2d+ofAKi4vrTF0z8TpJy+JHqMPgAISvz7vnXAe4m2ojVwnsXVoKMWQ0VzrV51Nbmc
tAx8yDABEg6mLIaDPgKeKtE/6YAa7iZ95byWolDDR88PiMjQI6COS9l9HUV12cyL2rf2u2+ELkHx
YMV2L2oFAA4RfIIfBV15l1qh1RE4UVxsXewWYdNJmhUc3hMzEfG+Shqq1StviMVt/CNQ7atJupql
pYRAXu98865pNl39U/dfjDWYozVByrs11nwQmvJ5ZRoIK7oQkGZ5/s00AjKtVK2Wbq7lATQbzH0z
bMT852cPsLgtCPd8gVYhE6O9YmOStfr9kgQU7tHzPCNN4/5eSmCAkiSkwqQKSiDBxDBY8BdNk2hB
wfdjuAk8uK4SSNqtYU1GBAkkF0Es0dUWJohkNbnifhadONpagDUPcBD/wyBb1oks4hLwDcR48wok
jn+63knkL7n5ljlhkt+ItZTWrMKKGXIQLACxCY9WOHBFEaKmLZOBg8J+cF9rQJSU98ze4ZHl+wmy
W/f+mqFYsEZ46qN+CmBwkM6pWUrTBNabawDoWeel2A0EmMVoWhfwS8VaXXhBLwBQYCHVi5cH+ofn
O3CmeUXKUoHhVExwEn3rs/HrZOsryr24mjMRihGvUgHL50CE0XIK9uCwk/diDeFlwdb5wDACdwiM
HYaDlSNyeZ9ZKYOQycLbMMZgMpaTb1FouO4olrQPgvBSAEI28hiqk42N0moxajaDDN0MYMRAxUbY
OyuiQBKp0HtT3LLk+brMpTNCwhHqjoF8ND0rawNGBsty0QOP2S+3VcQOhdes2NSlwB/L+iNDSZ5N
ToLm/RwycgaMAbDOWpglr+bBuG3ThRMGtKYw6bZJ/O8TnegoAnYNQVcR/Idql0jFUuLLBsh8d1H0
Mx2e6zX68UXVQGcZWq1xqT4kK/QBzJgjyrxBx144MWhsffeKDGb27foxLek5WOf+kaMY8aRKMaLV
QU7NgtwCjfqd0a1E+EvNUWjhNl3kCdDNi67ky+uqeWkxgH0Q2lfWj1MWsX0EtI9mskDpoNvxHvx3
067RWXWqjeQAMrbPRAL6sJri8un6an9n1BWjiE8BZCpmaFC4UXNAhl1ZkZEPACIvhrigLfHaN1kn
8YNXDOz7aFeYtswk80DP4Dp5KNrKv0vyxA2sHvOM4ObKqj1+eL2rcg+j/RzO6TT4rfTAIefGNU2n
6SGeSYdTjQ07QA7yE0vi7tUBemWDPmkmdarHTvpQDbbzAwDD5L0bTSR+QR38lhJpsDABRtdjGuUG
FLihA1jcgE5qZvd1P78gIjb6YKkQ6bbOx/qXTLQxphh00DcxULEejIojkOFGb96YwN74i+YRbB/g
yGYGTgKOncuTBHZQHes+tAXV91NhNDtdq05RHP+F8UXpHsBNoMfEZyv23Rni0mXZNEPXefcMwCwj
qsDUAc/jdXVYsotghELiCnVQH8A3ynombkjhlfMtIyArIH2BJNHo8pB7gj83cTvSKa7NwCwMSV2A
h29M9Ju8XP+IhYCNIE0+M2fDe6KceLmnSTSwAnhCwImsEV9bzxnLKZCfhXwd4nHFYi5YlQtZisG0
o0TY4whZGrkhzc5JultwWhaethJeL8pBSgShDuLrD1yjmcAdnGLsa5qY/uNookboaICUIi7ADybX
qV6v7+GCswFAGvJh0HRcJZUGohryFPPJWBcBxa200AYp1172C4byQsS85LOYQ3SA6RsBEBxI8KVl
4MAmxhh2Yo0aflkMkkqIo+A71ZAgTn2jHmfVt5tvTYmJ4ug5035e360FsNkZT+6PEEUNyjhx2mxW
A+79TlRgRmjIP1X6wTBerWLnABeFCVTx7no0Vq3pxsLTC8IRlQIpBV1o6mDhlGhFlf9GrXZb0L/t
ZVsCPP8ud2/cJGwxZH99sQthMAGCu46JSFCLY1cvz60UoO8dm1nlmTxEmb0zhuELygDHOhYn264C
fbIPjiXfrov9DdageBrInRtzEfJjjkORK7VuRgiDvlSAS/HrVzgjoHCW24lM+9Y3qDViuD9Lv8XO
L513z/5o0sTM3mF6w9IBaAw6T6rmSw5ed7uVewaovMIUKyndJWVDAh+h5wyVh1HFy70p0Oercwd7
Y3bpUaKoXtfDzeC9X9+KpRM4l6LcnHTyqx4z17icLZN3NiBJgXvq51ZLdTedDnrV5k+5TnaxF5UB
G+TDdfFLtgH8oDbmZgFRAiN/uUgWxRoGiXCjsqHddWZ9Zzl/8VjAXNcfEUoQVYistNz50jp6+ij0
8ilLZDD3f11fydJx4d7Mc6WIXRwVI8ce23zy+gpvkoagg2bammw6kHJcEeMt3dCZvhnvOIwtWuqO
cS8SjWnXIIdJDF7TguDqAB7DkaFe5o2zFYnjbn3Bh2e/Z+KOFUUeFsCNw1/S8JE01dNupJ6etCbN
hg4gPgAorkPdabQxaJIsfwAFr3UL8AikYMEZfm92WTLQSNeHUyS86cbOohKQ12YWU04i/t5FBBhb
iVF2tHO79CTbZnoktmQvbUamG4FCeSg6Nvk0LV1ge9TgqIqpxViWBQit0U4L8Bvx3XKKWGxqs673
WmWQMB6S6MGXJoeHNz25BQlrBexaW+wsPpCMmq3fIBuUPDQCUNG6waODVkWHvNbMg6c5G4NN1rZi
3ridJCOocZPxHhjD0852NPvkcLxMaFL0Ndj6qhyNeAN65wGFZlv7cWqnt7FxjZJKL2MP1oTkOgUk
SBfREQg+G8xyipehGIxdz8v8sxanBoAOUhcFSw2kwis2cjEO8sFAbcDlgOlWfayZRGurwsMjCq1x
3gl80+yuB3PHwUb65w118QhASVU/hEwb/DvD77MKMBXjv2e7sVAS/vMVilsqkH9k0sFXSDKdhtwD
HlO/u36FlmyR7wISFLOFIKtX2cklwunWFg2ssm+AtS7Bs5vFsEZsqxX1t1qvMffmH5i7ltVcCvJ8
ILSC7ddE57BaKyIESJFWi+RIZZzMNKi1GD2iFbKOe6av5ZqWgq9zWUrqouyzofQEtpF5HIAvfVFu
Aev20hW8eWqJ9hecBji2s7Upni7FPdf6GvKSqRhoWnTomRy1k5+mP/OkuB29hIVA8Kg2egW0FO7J
5tf1Q12yi/gBwIxBX6GDtNClha9HwMcUHT7A4AKPIYvUm2iU3yKtXWtGXbKMQPJCVg1J43mS91KS
PfA6QyAIV2ZH71UhREA4GnA7C4VuB3wROlrCGwe4J9cXuKQ952KVE81qVkfWnFrjjTdnWlMvtHPE
CBUSOGtU0bOvUuOWc1nKaVZN0zqZhs0EMh8tKhwo219fzfJx/bOJKk8hRnK1NoOcIPXvXEC5S3ls
8m/XZSzdgbNVqFBafq+TKeqwY3H1K200incImi/i+46LldGvNUmK0QKqAeC05/3qMPtXjyKw5bPl
b8Z2JYxZ0QGVWxtW3xqHEivym3jjTdua5OE0hVw+A1RqxR+srWnWkbO3ToW+KtHlOCG9TGlPBpow
YGpueLvy/l6UA8gzdFtj1tRWnwJ9TDrLnK2i1SVhXYWNc8tsn3rGisYty0EOHClWPANUbeBiBCAR
mxNQSISL/lcDkCrb2QzRr7/QurlY/r9yFF1oagykWB72zTCLLXH5SXeit6zwb+DQ1iB/1takhLVx
yce28JA7dkj0zUXyh8ZoBWmbwqey9p7+fwtTFGLEABVvJRamQevKmDZuvmHmS5Ss+a4l/wymwH92
UDXl5pgXvQ1B+VBRrx82QFilOnmbrDFo0/yhbBjg4/lKPndN6rzXZ/qOZ0jiYDYc9jW7kYUeMvcE
Ulg6GkBXKRFHbpOu3F7f0cXrfLZQxZPoifR0kKThnS/MEK87mhr9c15xRMla0NVrM/dr2qJ4kLRv
BAbgIK5wRmpFB1cAWAzMMmvkiItyAOwONip0AH8g0pBjXRnjiIy8S+pjEqFHBaNEGjJabrVG/bm4
g2eilCWVbk4EEATnCg2iua/usEdrBwgHqqBx/6IZnSATiSonoN4BV6M4xd70JSsrGCrHAtv1WH/1
kuKGmybwtOAeG3tYMVhLlY1zgWqPs+MB50/o8Cp4WB90Zt+4aXtsY/1Q9Z9Ap3jvOi41EqhpqeOa
FIfryrnoofEMNsD0axCUOC7vAx+KGlTCOMVCY2HGLWAxfoucaCWqWdSVMynKAdalWfddBin6jDLc
i4OeZNs+x4PTqVcu+OIDB+0fwLPCoxY5J8Wu+Mg8NHEJWVq3MUUR5maK4Ds0gd7X2NSPwyG2qP0X
U8wEyXI8oYFYOWeyL/fR7F1eFhJ1Ij5G28GVjBqg+XK1biWPs2i//shRiVfGRJNRqc1FnJyAQOwL
EtWy6qnwd1kkAqf57hB7c11F5sP5ECaeiVSy1oNvVo5mQWSBAyNJiOhXlEHLv2RGhbzOyvmtSVMc
6+SzGfAWG2nPLZXPsfbkktvEfk4wsWuvwCCsbabiWKVbuXalQ5Yr+GbSwrHadhNC+zegvXDAO+ar
E8hrEhXvmjNt7iiDRGPMtp0jwozEGzkZYYybHQ3la5EO926/xqE5/9hrR6jcCQPjWMKvITYGI1bJ
C1SenJVAcqlnlCC2Ayggxt9RX1E206w8WJcUWdBUOyXireGfuvZoxaFh7rMaOQUw6G6nqaBR9ujr
CXWBae4cvf5gMZDFpsF1nV00a2cfo+xzk5atGAssWLhPZT9uWH5EjnpFyOKunglRdrWwZOZIjhXn
+Y3VDMAd+QswOxQvTcwL2ejW/8B65+Goik4g26hhCw3xo7UjqlcUoDkrp7e4X2eCZgN+FhbltoUu
aQ5B6FuiNQYvY+vNcFds10chNtA7dSSgTSTLwQtzKaTBvBpAsWZDYstAE+mu7m08box/fSyXYhQL
ghp0bOUWzt43TbGpfD3ajGlXhNc17KNLu5SiqLuGBiAgwmAx/mSGZfbWFCnl0TfpfPkbOUDennuP
UcdR5PgDc7LCRexjd6By9+19QzxGLdntANm3xqz90TxhUcD6QOcI8BnBrHB5QuaMoDzYyN/3UINk
fLYwgeuFCUARgIGNlzxu7YrifbxDlxKVwyoTy83jQoc/c6c7vHFoR+LH6zu4qHa/wfhcEN44RNFt
4Q21Bw50XCKr+FZV0n7H+Eu0i3KyBnjzMU4FKZWNfsa5dxulICWYKpg2DcZoo/6Q1zeA8BId2iyQ
GeefUdu5vqiPbhKiQBflO8Ceck1TMXCTztu+HxxYW+Omad4N98XIDmBIHi1Yo5UNXAipLoUphi7V
zbjWJggzi9Cwby0H4Bkp1f2taDBd8dxEm2mNOGpxK8/WpxzaKEGHnqYuwvBCUKtP6QScbcQfItqv
QoYu7aXlYrqFoBDiuipTEdocIlFrHo6tpoNm0YEgNS84IFxE2DfH8v360S1E/HMf5R95is5XqWez
zIO8Kn/tbFrodyX7ghdGQOpbbaTDsPX7oCUrBmvpbiN7i8Y9RKeoVCrKObBBS/IC4HqIMKIMoPIE
tD8bIyE0Z3tTf/Xtw/V1Lt07QJcBLhkYJOh7mz/ozKeA72PKRw6BHYa0my9e/TZEP66LWChv2/qZ
DDXByB2TmV2jzTX05nmqprDvv4K/+4s9Zy5G48Fg9pE5YLr35Y5jNiqf3tFnuOJwFrqeLr9CMZtZ
kSb4DKxUShYw5xuPqsdyqLdGVAUpWPFkjHD5pGnprhE98MWLlSaapctyvguKQuW14ZQYDJrjWLLh
jNHJfp+Mk5M9eMNKbnJJi85FKe6oRsKQey2WqiM/3bCGxl5o9T+sdouALm/3nvgb43MuUbF0tWNl
XjtBYj6+ZHwH5O+4LqkGbohOvLZevEn0oNH/fW788kgVkzc0cHrTLHXwXmtk3Ow1v762kYqB80vD
aduZ2KWtpoQClhS0oIK2VXoSVr2xrOitQvfmVDlP16/MkrE7307FDGhtxBhaemEGLEGd4dnOO+p1
QJZOfmbZIf33L/95H/EO9ww0C6NN6NIITB3PWsyF4eVR/pKdwIOfViQsjdfrq1q2NX/EKEqCirQw
vPkGdFO2j9rx1u7sjW7ylQh2Keg7X42iFYCBiPXWghi9fark7JTmqnDgZe7++nr+D5PyZ0GKelg8
GjPgcqNVDAn5oeg2TvruTqHp7SyJqbDt/Ex0gikJUeRdCS0W/ROwwDGagRa1mWHm8sz8oTXqyY4B
Olk48meZ28POzafsgPq3jypjGYknjdnt+yRsHoqmr29sVHM3TVZq2+vbsGjYUHQGaBcgsMDZe/kl
WsLy3M/xJZr+E2xRstky7VgjEaavxVNrkhQFmhu0sqSEJJ/EQe1tKvZS659inmxqlq/4i8Wrf7Yq
RYtiJAHsniXIZRZbzEFhxpzbI5qHGC2dFCPn70b6dn0fFyM49B3+s5GKOsE7a97kQp0cbwcyRq3f
6CALyNwgakLRP5IRb/R+TY/m07nMOuDunwlVTA3hUdqDoAN4VuzRQzeg7hyL9r2YjE1rxNuq6TCc
gLTLI9pcG3KTr3VArh3pbAnP4g+rcPvUa7DNJYidk+xlBonBM8a2N166Uhn8Pf58balKrBMNjkjz
Fkv1mj5M5QSZEDZlrzx3g4Z8Li0QZDB57Jx8x033swduBB3A2mKQJ1380tA4D9t5KPTvxEgC1GB2
1qDtsjR64k127No6KMgaa+rvTOjHj57xChGcgfFH0UNujcCv7cC45BgnOLxAgj/GTvZTdodrDlZT
H83NYngCWbErXyS5cfV3r1+DIlj0R2Dw++9HKEpi8Ek0OCig22su+GTkFzxOUxDBjGGvc2CgtuHQ
O96Kai66izOhynGlZpnXRQKheUMtjpWjJsnWGOIwW7R4Af5Zm/qc7kFw7wsHYlife8DuKfiIUX13
QlN8YoC5qxleQcJqPBmJrGTgyaS7afs0aWlWpv1P28hsm+bRSL7p4J49AsCe3Opd6Xc0rog9Pk5D
1H2uRc5PhmgjDLV5TvsEYKF+O4KELNmaMidhTfBy6tJB62nHGOlpArBcML/4Bb+JM6fbo4HEOtYe
R2aJa8bjACTV57rpUyScwJy1jxLmv5etjG7yJkYDei2jPhx7hqydJae7yiPFLtMGsmurtt60kZMH
yJBHt2XWeiESZE04YsTvtdEcvDRcEqc3BRqD7sGK7n0F4p9/W/YT62nr+SbG9GvhudvIsasbKxny
rRN5elih0xOcgZjel6y1Pqdd3j/UrZGWIcGMOipoUxVOXZm8aJlwaZGU/kNXiNGjlt0AsM+dJmMP
lmqnQu/j6H7XsW3HhMfz5K7X62giJgx8y5wkw94nKJihY80D1OlMbNMT0rz5kxhfwDDAH/xhSO5b
jGLe+CI3DhwzOJtCCv1Xyk3xWNeN/hk8V+QAlgv8xMhvyi0bPRz6NBrdoUEa/SbOgdMGFMjYCpFX
91+BG9HdJnx0GWAv9epHBIqeLdid+iiI0VexN/ySlXB3RWPf9NlouNRMOlJtc3/EDGgTRQ6g6KK8
HygS2eZI/cw0nsahjR/tyEzmWY8iumtBs/WA5x+IXV3ul1+8Jo5aWmcxS7HxjeYDitsje92u7Ac9
yrsbENBqt8TtZrAa3c82wCAYf7mtawf1BFL53XXvtOgPweJpuwCIxqCG4uXHAtoMwA4wBXe1TbuR
37r25G+iXn4tM/973vQnr8JXO/V4uC55OdQhSKL8bkYDgsWlj0i5BU6locTYodFuI6vNg9onIODl
9raxRIyZUQ3mGKVwqheAmtAMvM/rulp5vy3aibOvUL1z19S+jpR1gHTyHYDNdrZ2mModz2R4fb2L
LvFMkGJsBbB+NeTFAcfN+55WfS4oy6KTo2uf+9SnYlpjRFwMPNCRbc39Wr6PrOLlBmtFTgCvlAHv
VB4t4zeAT+M9GzBJXYyIMRTDbeZt/v0qZyqJmd0P/6pjFjbGbPpihEy9+Tbzv0nn3QUho9+/O2tF
8OX1IcEBgngfmEHq+yZOQCGGTgzQEekv8QBYiqNT3MLYhj66tjx7m4I5yDBWFrjkvoDMjDZkMCYY
H3ivBUljJroK9BJTRR0A1yZdumF49Vzfx0UxaJoFsIQOQWofUtyPJRcRgpp62jc5rLd2a3a/rsuY
42o1BnHOZChxN54UFrFMyIg9xrdGg/FvDg63lQ1bumDnUuaVnoWC0ThaPTcgRcgGYIEctLp5IM2w
GeKV2H5ZISy8dVHtQtZenYBL3YplmgZRjmw2k3SohBH1+RTwtj44vHNphfRF0vgheJDWrtvvI/mz
nSi8+agRAAgfGTfXwDi1sp2Aj69BxVyWwTZ7Lm8ZvQv2x8dj+IuE+7X+nd9m+Y8s3zSA+oWxfTTb
Ix4FybYSRA2eVkuewlWyUAbtBvTh4RBqVKPocNnUQRKC1jpw8S8eiUG3GQIZGkFEM6pTFmihpNHG
C52wXzmB3zhqH77LdFDdwbC/8aGIoRWxLjWfSMo383eJUITo+g5afNdE/3yXF6QBgstg3MrwP1+V
h1UQh1HghX7AVizvBxwjPKV1jElhmBkISh/bZQwJR4ykz0D98ZAW1IjDhlDYKPe53Rp30V4rjy7t
sUOvCX3+sbYppnoDVPHKY0jomajB8zFQLaGgCzIffS+oDl/u6wDRpAWcVZoeoi3bfxdBQSsKzRnp
L2AlBGs1EqDCKVce2NtzX7aJ8AW5VjysLy8jL6dWWDxzaRiGxzC8DY+3+G/b+dd2S7eHA6X4j9vt
dov/Rg9019HDbkefdvjtv//grVx9o090hz8+4D+f8Pfwdzfzn+O3YP4V4J9w/i0IaBg8PoZ7/Dru
ISucf8O/AX7Nf2X+q/P/CH8c3x7fjj+OLGT4X8cjfv04zv8XfOdxRSN+jzZe6CnminUdfUbQBss0
iHokTlLpQ1H61KE1/fIf5bTuu9Cj4yal6U5s0a4elsFPueWBb22i5+mm2MmjpD19Y6FOf/3wg//h
7LqWG0eW7BchAt68VsEQJOhEiVLrBSHTgvcECODr95QmNkYEuMLe2z2jMQ+dqKqsrLTnBLZmDmtu
4duEmbrg5jB2EzD88cCCUycGMxX7Oiu4NKSbl4wkJGBb/fFMLXpc6AudIZ7ijgIiQYY6qBjwhqxb
bQiB1eAruRFS0alNHLrjeI2ZEpzH7w/NNwL/7XbfCpqYxqsk9skQ+UD3Jdm3yQKSKbRbtST8l4RF
sr8z/N68vJhbw9rubeL2bOHO4UMmnkwqU7FKS7E+yAFuKkHlhjw71omujp+fmyXurdlDwkJyoItL
aGQCzzO26HZj2h6z4GKD5FP5EcsU02uIyLr18HJ97/+kCy/97BSgftBFAw0cOHQcxOS8gTwjdCNX
hPTFfrfdv4cPa3cKFk3zvEeE9e6A4AvVJxAwa7NKG1dKbThmET0rBGdNiIfdJdRaLWjVd03352Gz
9cA/At0XuJUZeu/t5om+mBYiwhsK87K1X7b//LJhVbYwLuyvfwwFMxbMYjjMfrj4/+zv71+WRayc
eB6F2Tiuvo4rc3OEcfg8r37Xy9nDgE8FB7rK6IrYDC0/eUaz6qLIftGCeZE2FEYv+rZYdLU0Hfld
C5vsCVDFMA4KfCTkJKbvNX8tsiQbsPnMmsHWYtEWWbhl904YUHUCEn8gFYJPMIkwasnIsioC82JC
Npvzxty+2s4zrs+ztXDEAoscZsv5IWliPvk8EHwjhKTNdotjg236Lw4Gc8YCPHswI4P9/FaHosIo
4iYamQDTfNnaf4kDdaCrBVs7ByqAAvyUM1mI0GVFmBSQs319fX98fAzgpjzC8DBnZcS/478g2vIs
ujp9lfT0dboS9vtrIAMJ2T8WSm7fPa7TrUVbAXoldBhkcQr2WGMsETydAjSFXRd3jycZbyQeytUK
D+Xv2zxPnX4v/19h7Cn64ZtfNbyCSsWE4fnHw/+AVx5LXbEH+ndRsyeAXTVAeOuAe/9+bCbBKI+0
yHAxQHLKvA7mbbjs2rP7z1yAb3dgSeb9vfwhU7xdXmAkfdtUF8hEeznBD0De4ecZq03ggf51np2D
d/A8a+EQ59ndyWInD2tbdWLIJxAMC1gQ2350/tDdklG5e99/bunE0GqBIJZ1xJZnbjViwHoeHGjq
05KazAtik+VMXig1SmsBw6YQ9GLaroPIZkE7ZvHMt3aocNFZ6KTPGtqluMi5ZPjnpDYaeQHvuGXa
ePxL6+PbVNIVuwML/a73r/8PsZPrn0h+lo0CxDL9SMhLS1/OGJbFczDQi8niF3iE9gPBS8m8jgu8
DuI8A+z1O6ZKCQJK/Mb+LzxM3zhlMyvw48MmD5MOAuIRcA7/3BYokbn9/oGLwy4Pe1HxVLLLyn7g
J355+Of3Zfp2vrFbuMYLd5jdl1++atoAzVV+1fI3X8W+DB/0z+vNvoJ9CwsCrO+XdOkLJKbS0y8A
vgC6r4B2AT9msi9FYaSKXGO0kwn+jlNYqMKikGesfkfXzEyaR3vJqfnOW90IxjipAogNA7Et2ii/
yw0/LOUlzrk41CU8SAXZByQgGc1oR/7i30bS42fAvCkL30DwKY53oA/ug+NaFj7p6+v4CY/LtWF7
EORsEAsdz+fNcdWSrwCx+Oei/zrLNYrwA4C8A/xZuPfoPLo1fBWnKnHL8QkIxMj44n81RFqN7+l7
4BZu/FCS2kkeB/P6vkR2MX9QMChhgBscHQcYoUcC8FYwl2JOvseAKnu99nhPHx/Zk4I9OA0EXtVq
6VzmjhV8KriaEAdcEqCSTAT6oXzBsKjIEdUZP6JV6trj6q/kcOvyHNF3sGxQlaCMQQFPteS3MyN+
oxLMncMjDW8LGIpwUm7XelVDlVM7DaKfROelM5Nz6l6vjuAkbu40q2rBJsziQnEib/JYV7nS8mIJ
eZ0tnISX7kWkDwn1G1M8eFdP9DSTd7SFK/9/CEVfPCYsWAaFETr80Ptabrn4GkBomlItMF+j4+h1
q48G3CVf+QYW0Ead5alacjCnMfA/a/1X7MRbiHwjAgMUxBoiHR6O2RdPATZNI35z/fM8mJn7hEaW
xTZ6Zj1mJ4pDReIKWB0YPL5dbMvjzoxssaNBqrXyITqDo2+rr4v5eIhTMuxD7DGSRyR+4jeq9bt1
nQWd32v+IX3irVRGM1YyALfJoJARvQ9nPDhApvItzhGflyCHv4eL5mtFeQCxrog89kR7iyxCowkg
iUjsVV/VWYQ5SzeqKzj9Q/HSr4GiRSswD5IlE3FXMBxbXBwEEMg+TwQ3id+1JQfBWWahFcLCBE3l
5BvlISVXb7B12zheV70TW4vZL6ar0yX/lDyxipzm+6Ivs+PF2oi4Lm35cCEk8JrAVIlOnppV7hwl
Vzksne33iO2NaCB8gF1bAZ0jkk7A2rrVrA68QoBEz5DT6ZHgDFbGXiIYGzJ9G7CHdrRJrMsmO8o0
QKoWkObnw9UBnjysV06yQ7OHDmx8S97tRienhSuSwHxKF2IukS1/+o3ftxxxKjreZx3UY9OkUtGC
QtFUzz3RLJCTWtLutYQPhMY/5+JF645mbkjinXJMHww3M2EGHO6xsBR34TLMXA2QB8Cwo5mbdd4j
CrzdMAOjA3xRyiHtbU0kUUNEyzdLqwmcQSQc9nD8XJA4M+cTiRPtCAy0XqVgI6E1Z0dnDm2HtKL5
JvAqXAf5Q/l/5KXZ4zTZ8ZtFTryZC5hp0IYNke0657ZlBoF/DdpT/iXKQI5FhMzEYJTz+0LnUZEM
TmA8zoaErVVw4rdbK3Hq2OW9GtLOrHYB0Yi+1vbZAyAI6NWOv1QTjQbITCdevvuSrCvZpZQn+i4j
b1cSvP/+MfMMzORjJo8ayvSNcinASj0gH6iwETd5IACV9MB59n6xfBsQKBUtUBkQiVoQ/z9uHprI
n5w6hgXEqhmxGQNykRlpdrUtWukjAGQeLithNTpPgBqwUwKCFfOyA07Xul3l1FjobZwbRXyGDrQh
VMOR85iNFNQBnM7ogkTU5aNRSIf2cDfaBJbuhu/jjt8rTkCz0LIMV1i6aOy0Jzp4I3mmDeifqDpI
bqwiJd2L/NU6474haJJRttxr5TURbvmSQZz7bXDXBAEoNEhyg812qoT80KkxB7IyGnuSGbuZdbUM
C0fPwZGWnPgreNS2nU6Bb2T2Hy1tL+R3xbtzC24/YKJ4kaFmko/5Yhb62dxqjIjg6V8X7+VTt4d1
bwabfiN/iZZM0HaVb5JHGShLlF/vLign+gRA3UtfNHuesCXMicUQH+6lxk++KE3HMmk7+FmhRK8W
JuK5FKb4+jYS3byAKZIMdkzOySM8kYB+8uBKXfiCmfvDPoDB5AKzDir4HS3/8PVkvecSTcEHdBGu
ILMB8j44XMmi7zG3e7eCJiut5DhNRRBuUuWUehqYFkiVknITuRl9Fj9EWzeIv/C6zVMyk8VNHpQk
y4EzrEImChCP/Jqn8p8W+/lX30e0RkYve8+XRN7bT2DYYKoFXg5zsm4NrXapuLLj4Sqrr/0e8y0V
ykp477tV4GgG6p+jZV3NAVqVmUvKdMeuCpKC6ATzUOww1cnToqt1L0T6JaXJKm5Jf8ptg6LXzmqA
cko5lIWNv6NKx21g9yNpNks1z7vb/UP+NG7g46iU5B7yQeJ01Fy1xnOqmyMtnKvljqzpT6Cn36/0
HSN6s+Zp70nUd3Ebyiw0KQja6Umy1l5ANPye0Oqjx+LN0Oot/7ncLnmW81EY3FmAFcFZweSZAnN2
e9KXSMS4yRigXuRJn7U9vmRr2ZW2NZ40C30oOWlXv6/1jv28kTjd3/jS4BKhG47yA5Vfi1Vvxvth
Gzx0q5Rk257CetP8yNvRE8ietPUiW8osw3C74ule57Hg85EK+aHL7Y1TgNi3Osdm4umPQ2CNKy0h
Oa0exd3ILVipeUg6Ec2syw8z1QthkvgSW7rTeXy8QqxGo7+DQVpMre+vZr8WN4giTOnx9z3/RoO4
fSqBYIvAUEP5HEwX0/uc+q3KiWmdUNmJnmW8TVijV2wlhEobzgJpjGt4vSnDaKP9wxyJ//gCLGO3
X0eP/kv1KS/owJ07hu9hCMGMZxo++8SkAQZnVJQUfXP+UX4Q7GIdWJ2BrgrRhr9gJ2Z5JXQpSphX
K2URXjmKosiHoUjxnZT+sfs1QAmFzsgTKp2Alz04Clo75D+FY+xGmLJz4wGhb8FJmye6mUwR+EVI
CKCV4/v6/ZAZ+6EmNH2VwJh0Jv/UR6QjMhpbdAIF9/Q9DyvKbS42KvRLyjaPCiAaIHaMlYMxm0z8
wyJPZGARY4+RWyHRKrDEP77X2oaDKfoHDNgvjHjNekVQ9QeZF0BbUaXFqerirXJLctrX14RjvjBs
iV2/XNw9qJV0qjrxQTU1GiJMfrmsVWI45VdOS2o8gcUHHUbRUqfbPCGBb8HEDfKeDOt3BsPWxI3U
CPH3t4gUo6BKQPIV2tNBerGP3n+/XPMaw0TYxIQWNWDsiwzCQnSgr+rPbJ1QjcofvBlbvbOEZHxX
peBzw/FE6gMVxsndkfmqCnwORkQ81vBAU/c9osEW41gZwiDx4NuNCxRJfRfsl+Zq5l4B29V/JU80
yqjHMPDVMKF1agOu/yvw+I/6HDvaQkzxPdI/MVc3giY7mhtJ5NchBAFvwjgVZ3t0kEODfy0T9TPb
Kg+ILWi9Az6iuquflljO77zGWCdawdjkGVg3p2CXjcbVolziQLfFw2WvH+QSGY+KSj41aEDj1+Iw
bK6uijze84IqsR2cLfyH5MkdUoywMEKmSpcXXSF7biSCo5qSRooPkHIMdk0is9lE77HT5XQxoGJ/
+m/SmUX5YawiDqx0IaoFtDqj4TFY7QUA/J2vZrnmnMhedLTuGSj0EyBegIuJxPtEnTopBcTVBbZR
PWZviOd344pD519rY6KxpeXbEsTm3Qfgp8CJWiWpogdiBoFXKoC58jCuDt0GsxIHyUFSlvcWTfA8
LsK6gNkuIypC5YWfCIzTTFG7DM+uf4z36PqHGerWYBgTLenTf1jQHRZ6TE9PBSov6zoAe8HU3g9q
IfdiDHvfUhARhBltd7kNJECrMtV964IH9yt6bE/60hM3D4lEPG//yp0sshu1kCsjyM3Rfra7HFDR
6Ncx+eQ9ETkgAXZ+sUh075r8EDmdkPGv/iUJDexr6o6etJHMiho7g5ZW5DYf/IdING9YKbi1D+PC
K3fPc/m52iksRNxc5QZMDQlNzoYnH3vTsH34y9c/l41vp+vuYSBLMtkGzg8WBAQGa6gSpwZfaNWo
V9I2oePLdVfRxEsO41qi0ZLxYQ/HTA5zFNCHw8i8JrFtF2uJEsaQ0yC7PZ6Qyrejdfmcl1aAabTN
4Fan+AnER/DY3N91d9KADHXFE/rd3aVJaLKYoW9lviGO+aWHr0KvTvSQmooNIIWVerbBS0S7rfoS
2SGUSrcb72kgzYr+/gH3PPObD5isvVcivVADfEBvbtGA/BFtavdv4qluvJOQtFVzsl7C/lqUObF/
khj1F7W6wv5tw46gRGXsY1t1omP+rGyRV+QcTJALVoRezYXVsmrQ9KQ1BjUMPgTGsTu5srIaKA3H
VltpLF9pqWbmcX+V9fWx3SymTO69KkiDw/ACKhxx/aQ0lfQIMYdqhL+yrjsKQG5T/Kx12sHjDS5E
iM3aXljePUuoaaB2gjcK2q6po3+tS2EQNSmhD6lBlD3y738acslX/EY6ZmZtiQ8Qvlq6pnfdBvS3
o/ULUDhgn5rsai4n4RgV7Hk5GrbsFA/jisGIuhfLG0wNXjHxAJGDqeQld+nOejUJrXmsoqvCJ5xk
a8q+yxI+xghdhncz/Sy96GFYP3KoivUrxa6RndLWCG/3Isl3gc1tjizqWPJdvqXcKhVSRSgog5cP
PhNm3qB0P7wHFdgKfN+pLJMANXZfRSTozcryXxtnsDCMRs5bcS3ZigV7OZLnDGrQrQPzgvIVFxNg
pr35VkDD7eAsYVveCQeA+sy0HTRnKmBMJm4VSEU4gAlwMC/nUrSCJ+md/zOYorqVA8SBC9o3N9do
UNdRqAAXK1KR0+K6lnFD7RcqS9c15/YN2O7vkhl+FphDRLd8jbboTwDQP1+2+maJDu9OIQxsWgw0
FIiC+AqVmfgfZ4AUqFFhRCqhGxwCcnYoBzjDunYb5OMNyj1FFHlRD7DiO+61JoVVOrGHHDkGKa1g
wcjMBiqwdjQoAlERAxWgz5t2cggNy7T4+BZp/xpR6aWxTkhtOa31+MFaO6KHj6yxkLxnOVvgRslm
5JUkXRenwB4tydIOuaNbC2czvyk/vwldmrf7ww9CcL2y3M8VZDrkagE8x7q8pzw5DGaJTu0IO7Hh
VksG93uA5vZuIJ3J4E6Bu4S24imbZF9hxq0wopTWL8mbTOsc7VjdGUOkduBJO1JdqUzCt3WLvWrW
oHr7+uJfF/MfzAzMPkIDkRDUE3iTUzMxAHxK79s4pQLIRTCz7ehr/g3p6+RcOOkmD+m47r/6xhbJ
wq7PHX2MZ7LqMYwyctnTltg4lyJNv6B0XeyETeaAQMvkObSkKRhXxzjPGJN+YTTyTpLxVuT0bRW0
FhAiECk6uRs9POZugEmeZzZVVH7hrJ1wJxyFVwkTRTWGjz5/X/F98QabcGKQaDOqwzrXKzkdr6gP
7PmQBg8MGRIbvTOscRfRyA0eDQc4WFeTZXb9XeH+F1l0bMCPL5hYY43jM66PwQXd24KtnMLHEAwY
pryunHJTxejSoNqaBn/4l5oYyy/w/M0HmCOCOryyEjqNNHYPf9ihKATyoFhj/dzK3xZvXEP6B7m2
wK9rKpiHJtliHnvuvEIieql4kPhA0b6LZj8kZsIwXhsBB84f1aPgwqESj83fDD0KK/V00UzuyUe/
GwWOrLloVe5dLNxvOM2Myweta7erDTO2A7KSwnHOX6Bw+7CzAQliBhcTB23yMTgjaPG+GEDfXbMB
Dh5EmQxAbuJwyOUgjaHE1pxtNLt7AcUb4UFYEZPhkJPmoDjqqTXfMN695C7fO19MRqrsjcN6p+2U
uRIFehGi/gVaJqsnUkB85OtHp7WTT2QmksXjXRI4MdwqWOUCPofA2Gu/ctdfd5tLQMDmPn7xIMog
S6ku8Z5ADVNmSJrDcZ218cuF0dZGJaKOCegtWzsZJALxClFDcvDI8/NICVrrLZWslqcx5wE1vLgf
oifHGmdXwLv2EC3t28xsHjjK7VD3coIti+Urt6QW6a3gdDXzJ9kL0FHyu/W648jefMCU0TvXgY89
ckJK9VfhFOyKs2DigY5Pf7nX5iAc16AqJ/V2qbB+J7EJFWY8pxL6WVgx9/YaFcHVD3IfpWPkUSuM
VH1x+wil7NLONyLCXU+zrpA+WuouXC927bA/fPo4AoAZFHtACkEIPNl04Vo0etUEGcU0U2cQrNlL
tuBOSNzEjJ02IL/v8b0XAr4opo1UIJSD5WziqWVqWnfI5ILZjI42Mgk0WAd/61X4HBzLd6i29KCX
RPwUYTtgt9A6lbvJ8+/fcCeXgZBBxjQlZp3A8DlFUJAiBXAmOr5hWPN/5T8VK/BiWo0mjwptN0Cq
sEBGuTRUfU+74BQivQB2NzbLOIlWwpi75JyIlqHeHizxzX8VrREeYVbYwd98h67MvYFcqxsfl4zI
PGskGyh94VWClQanxOSIaz8YpYoVdlGT4AdSa0R1Aw9o7frC4d5ZooLauarC0ULFCUmbW02+pLlQ
pZcKDs9AlEcU+0z+nK19T9sCDROZ+m32mdNsk64XHc25GkMynA7WsYeYe5pxFHxwcck1CsmxK776
bxhS9NAneTJQzPPN4qXDxV1dr+j8X2d7eRf+XbSb800GHy2SSICGN5BgmKXmuAwRmIyXv9o1Rx6D
w08GGpSuzme6VcwtmH9CU3OehRUJXICdYxiyRDUypzoK/JhvX8wUzp9m+J0akhxwPeF4TsGDS/Cx
GnKBpzluIQGmZFV4gKctN/4qEFGIQpIwd2Dklq7W3OWFp4+yusGqnCiLTTQgykp0ygDkhorH9gzl
tiSw95m8O64LGyye/GOzWrjMc2eAkWqD2xIN7GiCnLaTd9drBcYtP6WDg6J2SkRaPGibdO8f0Jr1
lQckiYiIthHOXGp5vvNWMtEMqwODDQCEmixWlpKLnyQw3MJJOclr2eKs+F0+viu7DglvmriYE29X
Q0bg+UoUoGHOdcmefjc439rv22+Y+LsxHwEyycA3KB8SeoB8PNes0hqJhA+t9l1dynrf0fObNbNH
/Ie/GUZp2MUh3ovQbbcFpmlM3wOvG5yFdU6EI+cMzy36Y87S4+XPwknP/YPbpU4MKAdqvFQWsdT6
Beh6bqSb3TPGjIG8xA6aXh4Se0m57lwjNJbzjLUDJVXU7m9XewGPdj1EUOcaYA2+W76PmEirCLgE
SLBXaLnlH3oOE2oLK71zi27EskP4sckxJ8WYgdXRhuTAv131dkBIvelp+1Kdqs1i2XHu86Et4N9V
Ts22wFX9WIlwMhsSOOijw/pQttnh3sQkc3y8xy+ggzDDh5O0rmkamwwpPl56PO5p1s+vYF/5Y9FF
35YXP8Rej8ibkGQLNlAangzrr+gCbAgDMGVF2s2mX1Kr+5uNFjqVBVHGtBwHOgE9qcGjjIGTzlRW
7S6j3FuGiM0nLF266ALdvbKM+vd/BU7e4xYDo2IjMBvpCKntO/1jcEQD/0gFDL78N210OF3AnLBo
iceIxESHWwDCBoMPA9nS/uOCc8yIZkOJiXiK0NdVHnu6RF91p+J4K3OiwHoOtHc1wFXtbfkr2Vwt
NJI5hZfuKhetCLbiLj14bM+mZvDnIid7miqXWtU6COSd4CF7irzE7a2S8g+/38y7OvrvXn57tz90
VCmjUL3WENPZmt3GpLEVLKdbUMklKZN3Jc7DQZAqtnsfoxkcfU8s8HxJ7u9rWdiy79ftx1pQEvYv
6RVSYs93APTy3Jgg0LOXrMudJPSNLnzXwH7IaQX5EsQ95MhHAcbssqktAIa/oPPn+PuC7mjdt4OL
Zmxk4dFCOXkgfMG4lGGno2AoIIrSS5p9GWhSbSQ2laO9clv1lJjF6nepd7wASGWAaHADdCQFJqfF
8s5hVPkoKln5I1LPNLNjJN8ML3UbFX35+UrKz5pT0uOVGMhOG95iEDc/SszcY8mGAqJ5DeO4t6aT
b0QDfDoZnACSPSRnoSOBFQsUjgCJ1pHjAyFEQgPHtrMCOzuBwPX3LbgTUN3KZ9/344irdBQbQ0Kn
brsebcFMbfmPsBtskaRP+vZTc94+FwTObfaNwOk9bPmxBtYdBPqvikCuwNI+dxuBGJaybZH4+0Jd
ZWmNcz+TMbYjVOZRaGDdMbdrjPmBq5Uex1yb3Ck+VLvuFGum6gFbpyOjY7wKNDErn0rKotW5k0YH
xgiOF+TnSG0in34ru8uqKgwuLdKKpw6Ou/dSUG1E06gM+INdt4kAi6QgIVWZ7SF7Dy0dKojckLS0
BfMqAj6DhTeAOwbNpz7JbkpXvy/0CwJJw7eVlojbgb5nFPGkeDByUzpWbuQhreouWd07GRJkGPF8
wQUzAHs4Le90hlKH1xJJ3RYVem1lnP5i8OYDW1DDHUPzmcOvrhtjVb5cDXPpZbmn3IDaAdIiwMLA
BT61X3GV6QJnYPOjN+MR5AMqGT3VRKgZIDMDL6nDpI1uL3XXzedyWU4GQ8HINbKYfSpWbfsAuJJI
cuqdOVjyNjRFVzLzzWCnJmvL1s0QjaOkyMHdaOaO+bamurUwbX+nJ/32IybefqSVSi3zAwuuEEji
Zr0bG99sthGmko2tTqrP5K8nkmRfmvrCU/u9wNsn/Vb2VNuqWgfaK2RD4YAOKL++orz650NZ63u4
hkQ9YrrtNTsWj5fd+K5GAIWnguW/LViaedBx+xUT0wqylVxSRXwFWsL+VKDr60n5nj153Zn70lfy
wyVBxe53meIdU4PRXczL47rBT/xuoPhhTqUoAnHqyCONAgKRfQXubucCqDht/xhr5IMn4Zf6+FwT
zqC1BdxLEwVWdMm10EF1127ipfbtO22JyARD89GvJqDzUpuYd/WiaEnoyxmC+isAPUnv6a6VOImD
mSOgqmD8k4M+XMnYkifOWZwDmR8BxCNFigsBUieYn1vrJ0fdoGaCiiuvbJKriQ42uyP9MdqOx0tK
Ks5+ExdHt+909bLsN0obSIre6YUcS6W4KJUCzADSkHaNKu4lJiAtQqDboiVzD5Q8NFCXKwlgdPWA
MnNG0f0KPnX4g4tz5HOH8PZjxNsdSEawe6YNPgZWFx18cYcoIYCluxxiG+fPv2gP6IUFLF9EdwtP
7R335lb25N1r9TwSkhyyu5fka1ibQmBVRD60fz70z9HpEaRdVldP1Uh81JyCBeOL4fA8Cr/9hIkV
ajF9VNbsLArLOEkvHaYHpK3iYLic9ha3PYrHcgkpYN7BiBwWOiZA0YY0NTJ7tzveooHoGtQFUjsX
Z2Cjhs0WpnffNFZy6JeE3Vkf2jRA+gINxzs/fd59H/BBeaGBJXDXOOGzDKxHT2wJfzokL6EVxCv4
zs3SY35Hp26ETsyryIVZrmcQCiAtJ1gJRAc/6Kr5Uz5rW3El7hUw2wOBIdsILGX7u4W7866g3gB7
orN5JxHNWLfbqxljX/qZnmHwwneqbezq6wBM4e/iIaD9MT9HpuJGf5Ln6BQ7S3mkexqNAS8Qq6Fc
KqBZfhIQ95javDZlhYeT5o/A1sYkjiKYbYrUWRNjiJbNsCZe4OgAsEstmPnn3Fn0peYeLB51lFzQ
24hWYMxT3u5Ad6nT/MLhIyorDa34kD3pHu+KoBhas0kFAaw0/4ULeytz+pahNlFwCmTWnnYChCCb
8FIeZEzSZ0D1RPhH9b22zin/nycNbwVPjhsI4ZHRhzXS3cf00JmswvZH2YjI0OquZmH8yTbOwrnb
+lQxFzTtzkXWeNhwHfkyNJFOB1EwqswgSMB96z/x6/KkMnGiXemYABqWtPquLLxTgLNFgQud9Ldn
GmXdAHiRAalI0M2hJs29GZ2JpiPk+RfXdcdmIMH+r6yJ/nBjEgOwHLLQfZztsq3+Gdqsh1y0xT1F
tWHLv/ML3Hp34muW1P9X5uTiCEU1iFcBMgsrRHWnwMsYmgyWS9qGuwtZ64vZ7aVVTjSW4wU2IYgy
oIZ394M/JwHKSIOLTljTAMKnQNN16y4Vk+7MBt6sc8oxXGSdol56rBOUQo2FkhmIKqh8yjexedCO
DaAef1fS+ZiaAgQTNnmBEX/YpGl806TyGItGVMDDVmxu996b2VtDalS4q4Y4w0f9/MDuZr7xkj1g
Ps4n7jFcl6/AMnV+/5L5EeNL0EAKNDsBH4KCyq0KJ11pVGWdovt4xV0c/cgDmlj8c1GIasrAcOmc
5GPBwZiPEUEksiZYPcPtRD/nrciLcU16vQf//LgPvd7uXPBMUOG18OQPgB8vmSLmKt1EFRNpk3sD
gFkfGgxpFxs+9Qptx46wqTfjDuPMPby7hf2cKTATZ6jMkwRMGlqDbhenIYBq+awqqCQAIOACAKCR
fPeAqeDL9br1SN8QWC5VfOcBM8QiHYXnDZE6XpfJMfpKLfp1f0XyyY33+vZR/RRdjPuteSTAMIPX
mBR3iosW9Hje2f0tFg1JqMaxiFm+Xe2QB1pYlx20Z48KcGcGDJdCf4QvkzjatvDqs7qqNoa7hAQy
hwaYCJ7okFJy17zMWuiq89pD8LjPvSvU15ZOBUn+ll4FS4Wi3AWOTUyqZ25ttWgZfhvQEKy4i/46
e8+mSsa4Gf53HyZKpoIqKOBVfM6lsZSVdkKv50YFFop4KguzsXsLE5eryov2yTMFodiCzt2RDths
FOBRggd2rDzx2ONQC9QMhPNUfdJfNY9BJDfUPxgRwQuBIpI5rkWBcFvdxiDZguw7+n4je6IBVVwP
VVtBNhDEv7Jz7aUHaYNuNB3LNko6Uqki5RP/vCCW/bGTDQc2kYqeEigecqCTawbeK6R+S4jlNipQ
bwRP24wbw+L+NuYARgHCbxbrzvOVolWHdZQCkAktB+rkaQqFa9RrXVGyKo7drqNdsSuecLYrpKXg
yiYYr2pX2uPCQlmse7tQJhU400CrR05o6mL44SUVUnAW0hKRFgp0f/INUttbzKmZIEH6/F3aPPBH
AuqntIkZSS59AxCkCnWUYZVZAPQ6M7wjbdet61XiGk8A+7I664IxOcmpHyKzXMwss5syWy8bZ2As
8RjxmsT+alwUkZxdSiR6AcXO8j2qW23rVYA+Rxdi13FPhD+xu3i880uEsARZXhwwqr8g48aH/cjB
dCmKDB2MGR2OCjDgj8A0KdZqjH6/zM2fUSZd585gJq6P1u0l+zFvkmK943AjMXSKdDN6hW6F5yWf
8WmSgSpvX0SYK+jdxBkO1YtsqyeVvJVfSHRZoA+ydAdzSUuFoe+K4GTTUYLE4oFCAQrgaUU05dMm
lyWodrtmSAHDES47SWQwHKFzhHf91WDmVvykP//nHXhY+A/J+sR0jYkxBgGTrOyzXbq/2Gg/tA65
3V/IiLEKdqma925bV0RZisjuHDgCUhHdwxhbRxPL5MDTjOsaEYTOoPEDdzhK4PmbZLVIbi7ms5gx
mmwv3B0dgyvo9gMSAPuSH6qVRKqaFqFQUnk7rIOHYRfBxePcwM0grV0KSuamEcwO/0qbOrNaAb6m
kONLmnohph5KL7SjLWJNO3BGR3Hqxfj6jkMHiUAOxtwTSrIYRL9dn86N2hUEk+zqjOawSzGt/Flb
g+0/h6+cvQi+z/646XbqgFLAIkEWgd6zW3HBJU7Fa9qWYMuxBAx+IoaPnviD4rPg3SuXMGLmeWkF
/e3oHMTjiqYQcSoPtNVNDsoa6KgtrQA7a8kUdFIb7gmoT9c/mGug4iN40ral41tJTZL37CtZ1KE7
p/rzI2Z9VrXaZ60Ku9gHyD1GFo+mslWOiScgasgirfbcYw84kYu58CLc0V3mV4Amk9dZgnry0GIE
p0qTEXI1VNtW1wxjZq/iAT7mQdhVZvzMu6AjYEMtmFfElFtekWqz2Gu39BETby/0i1yIW5zAxRY8
wfYTdCqL1vUro6CAUl3WaeCjypyfefsYvDfr88ImsGdvonE/N+EbCvjHBR4krQRPHOTHHth+HOEh
wkhNf9ATUqNej8xkjiTos2j7D/Gz+syT60rctdQwnyQnM7NFXbhzAeDpIU2Ndns0xU8HDTM1b7I+
G1DufmjODfhIQBzlVQcOxeCDvGsWg/I7b/KNvImRxquZ69cC8riVfhwsfhutpcJMn0uMVglu7MTr
5KDQpf5Z6Y7DhVoYiC8AgwfEjWkb6zjEnSK16DwD+JcM5BYBeFdwtKwPwUTWzG6PgSWtNcCKIMGj
k3gdu/D0rWwFFl233wxW7oCN1TqJXnXKMfn1u07cCZzxTf9+nTa5GGU2ampW4evUYx1awkZEy0tH
wcRe2IOd73yLN79+F3nPS7gRyWzEDzWUlUItmytEaqeXyBpd4Nm+ijTcewJlI/4+yUIie5Etoer/
u+jF1U5uoDIadVOJEN1+aY/jS7d/hxvmgJtlfcicniZLOGd3AlpsL1jKGDIXZvxmQ3UC6zmUE6w1
MMNHtIjHIUm/Bquy9pi7f76awUlAnuZ/SPuuHbl1ptsnEqAcbhU7TKfJMzfCBFs5Zz39vzgHe7ub
LTTP9gcDtuEBXCJZLJJVq9ZaQ00QMjyMBP1PBzi14dE+ibI/DjWU3+loqxl+ENZqhwS9kwJAAjIh
5wfncNeLgI4r7utgCq52iExjz5mN1/UAGhfWW+hI4GjVzXErOGAY3uv2UJir9nXCovTPs+ebp9L2
d6HDCFDX6XWAvYlKjg5RKyQB6FdCEgcRIDf43uQZaaTZrj/RP4HH16/OS8DFuQ7vlCNgAk63Uvf/
PQsK48C4gy6WdIPi/njpllISc3WmAOeOHqh36GiOn6NqK7WLoz83peNtT7xO5sMaun9B8E1oYVCi
v7SmqWoexkGPWlCN3a4RdKZm9m+vhUd4U9TvwtM09KCBVYm7m62N8j2tWF38CzdHVYP0DLk5AmlH
UyPI/ZiLQQ+l9fo1Q7ojxKss3vj3E5qDHMZoF2KgDjQASAdBaAWOFurqGKVJ0EW1j84FS7b6h0EG
Ja85QaDtOdq2a8nNkFDK7w3Q3aMwejTWhtfl6HNTTQj5NgAA3f6cpTBw/jl0w4xa+Elec0Zm5Xe6
p6KaEjjJzl8htxBupU30wASCLFx7LgxSV8tgmKqyiDH+COy/4ItDr9mpXWkwNT77YMUovW/GEK/q
NAruzn9mXKXi+jxkvtQnsDhYLRQtTTAlbGL3iE5dFEpEL7Fv21sK6hf2qMM17IZBzyrYa+32Trqb
e8swE9Tc84Ns8R8F2F+hzmjvscQh0jrwtb8I7RcfQG2oPKwLtSl+PqDZNaILH1Pdr2DzgkPV10we
MtRg7vqvo8Zl0kCwIuECzyKagiOKO0jZJrhRTZZg1y8ondx/YiejeR8PohDR9LhBz8axg9gcqxZ5
HUGICCD2koaeIAMxi4pXgoGu1UFrazix+E6YOyPn6y1Gf37kgCvPBW2CmSNSPg1QHjv9d0UQWAel
KlpXkPbHb1SKRda5UBGHrrYaHF8gH9qDngdmUXoMdr0lPUvYy2jazR5XCbPZ7/qlhtoX8kjogkIj
FmnZuQyewaCOnFQ0tSXuQF0GVmF9nVgvxWuxTlxW7Fo2RlAkoKFDKzYNaBolv5OjFvPMIR86rwyL
3BSy9eygnrRihqarNwIZ2pk1yo3DVAtm1cDQKkfdBBvODA+pHUWmeniTt3nM2LbXIFfKHOVE6Hip
BAFFXbx5a7sEQgEKE1qKlh9kjKzbm+W6PEXZUi9XTRViABU72Bo2nfM5bhMPfQGvBDvOueOBmQ26
OnMoc5SHCnIHDisytPa1c6YPbduDzAmwMxnEHsFD69VPJ+aevKqkUjap5CqyT/ogFLCpn7JVaJNa
2GSFdxDMkTLQFbSg6Bw93K94N/dYl6eriE9sy6A4JvUviHFQEXhAJ1kz1bAtfBnfyYfr70QUHTt3
RPp6U6yZy3n1mqTsUZ6qRB2flGQ55R0HYNGAqwrhQavA346cF6HHbK10p1u5d9uPrq4tlF3KZdth
MjKugl1wjrl6bH7eKx7//9F/sDw+cnlHlxQUGij/SSF5FApGjwi3Eb3uV7YDKwjQbBkIjmqn/4jW
H+Gm26JL6vbwri8nP+P7Y5fyISOXpFiO0apCuCdUosro39WftSMANJSn5tOJ1ZcuLcYc1AIEFZRV
cB9qJfsZGNY8QiwntzPjrnEOwnqyDvevPlQDSF+NthfXu+jpl2pOb2BAMAPXC7cR2DeNxydmLpWE
gYtHC8YPqWWCJwKySKFFKbkiFookl2vQkKPRNVrNuJfKpnJCK3cxoARY3fEgqpmPHc8KUEu7F90t
6BMDMwASgZRnhTJKQM3E1yhn9/qqPOJWaDnqAUUKnnFbWRzjmSXy87MncMRDEyMbYalyeqit462V
G4zRXN/IyDziSgRgPSF8+0EKntlI9ExufE1F/PsaoYGJJ4anAdyhrvU7MHvOKH+E5n4wCzA+aGuR
ccVeto4LgoKYhO5sOn0Lraus6kas4rQRM7uXrBIPOEvw4MH3gwdeDcUMOQfmnZCwnRtoLbaZvVnX
hSAyB4BeA4ApolGM5jjq8igUkgJNvOqu+dDvgwzA9wgZjulLc9G8/SHNpvReO8EjD6xa+RW5Rs9Y
hqVTDwqY0EYnTkV0Pi+XuhQD5CW7qLEy5Ofd8oDGXlfZ8d8tKlAl6JNE4y/O9AuLlHNp4tQZTQ6L
P69+UIwORwNY0BY0bDWr+nDdFEYUfs+GR73ssnJUQbwQQoXdU0+h3TmxzaUgG3+YPO2bERkX9ifY
sgRgeZHJxoxSJ9ycNSlfQ60RJxzGA3GVzIQvj2ixU3fzG8PYQlDEUxXwYZhCGY+Gd4yRWpUBOI/x
WDIOvDODLhCMhRDk+YjN2MPWZdgjYZ0Kexf2qOMm8eV8lsQMkB0Ao0+yR5jFXfQoID1ld4bZOtKJ
HDylWdxFv5VHhnUS4m9Zpw6dMRgqdc5hvbMK8oDYf/Yuj+K7bvMPxXdthb8YBhdOcWREwXgDvikA
DmhVBpETq5kTCyhj7wD8HjaqpziH4wH1gHIFkTMvNTdoBe6QiviLRkYiQ3xmm9ogc11rYmvAdnHq
TdQDLP+QeL3zu9NMVkl0aVXPTVGrCpF7MR3CsgFzen4XHtoVt+NOrKLvUpjDgCAsyyPDiJZfykqr
tSLAzhWxMoPJpgWtDGr5YHpZ16u30C1ejZ34GN5P2xiXmeQzmRjOe81j9jOjfz6AigJ1NnejwZMP
ACZ2OqnAJuneCJEn/hvgK7N2QhfQd+BThQ0ocV0N2kKhNx4M8xmE/Q7DtchoaV9GgllDSQEkAkiz
XUbcpI6qOeJrgFdweUHcRUat24cIvAHhMpBXkd2BTJD3WGu99FIEjeAfw9QmyjmIXzUjDKP7ZV7z
ONx5wKYIhxU2cFT+hboFmfY/BmkGlj5oYgi+w+B7sGkq81duilj3GTjKyeaR7wBzE2Nul0LwuUUS
R84uFcpYZZ0iwGJ8x1vdL/8x3XLvoNnZS6x65TUoixoctUtTFf2XSktm0w3XQP1ucjvzDGChMLgE
rdWQ0liJL/L97RH+POevvQcdU+DDQ62ULuUrqBO2qgZXNh7UjbaVXsAGgQbzI3oQMbe8W1ovcGUr
xX2cX/G28MYqEy7eGOC6SG8gXwqUDnXMhcaY8p2OgasekgBW/B0CV72PjpydOug+XbNgnItn+LlB
alG7WAfvPSojpA0TadnBfHkTzeZhWhUge/+b6T0bHHUdaipcWWsftgqH9x0VfXGJyaMQDdrNF8LX
RIo/R//4Vd4HTouXeoK6NP/fS4EArOJWCMAVRDSANaR26uiHAjRwZtxOPd/Lfs9uu/2ccT/VHODK
H4Jj6ckBrhW3x37dkQerikKWFMyfQFDQaatcm30hkWogRgtQ2jjZbvBGOLRi5hBgQ+c+j5w39iyL
8OMaGEMMg1UFRSDw9V5hvqQqGZs+x1NAE61xW22Ee86KHHUNEs/51K37TQZBg/FN+GaJXi1tYqBI
dQO8mjyPEhi5ZZ3Fi7EuCP3JRC7goxtDay5YpdjGcmv5K/kBkKRNKOM61TFf0cSPqG0MMLQBfhUA
SjHflJ/JeF9F0yzgFW1roK+0D40XaY4pSk658x0dYZkQIzOvwwv3KCChkREFjS1yk/SjS1fHVvdT
mJUeQN6XutqrZNj+Q+PO1rTGzc1tJpvhVQvHHRQcwFoIYVCi+U7FyWIW+MTgcCHlveae8PKgoxgn
b27KK/8OpVybt/ktXniMQLnozbixAk8GVjnAj6ioMc2o6mftSPI/8ytw7tJnjEzePtq0L+q6PZX3
amAKv5iwmYWLI9qbgJnURIV0olCnOxR5B20qNWQRd8Z+AKv+S7IqV9Gu3qRPgtVA1WsdHH3H/2V0
q+STGZyvQAvYSufmqcghNWHDG8R87xZ79N6AmzH/xCEIIGOzCgvWxYrE+ks3lqAHgmsdXtCEfYy6
WE2DMI9ZLzV4RnO4l4v4vcHlStqLG8PFPa/wGgmHUgyc8EZbIyXTWEjMsALIT+H16jMAUzIAU+WR
A6cmXe15veUS/Oc8ulcrCzkEV/J6fAq4ilYdIFkhyNwTL0fA5qCioax5cMHKu7/wOeDsgZMldGT4
Fpn6Dnma/YEf9cYKnusv1RHQXXFQPZRdfmlOvorBwy1sJgZd88J5fGmUWvJIMUCJTYy2XxOaBDVz
XtV3EU6sxgUr735aMTb0dei6sEeTNXalSIQCYe+5XOuQW89OnCkgwXn3YqBg2O6E3em2xestdWmQ
CtJTVkCvNIVB7UF6adEyAeLjx5wtE3J9eby0Q11sRn5u426CnXhdAwZ816NfwgXpwiO8yCnWk4tq
le7kP68/P3JZmcWFV8qlfSpiBWrgyw1ZyMHxkZWX960bv2UOItZ2hJwVuW5o8GJ+Ha33v8ejeBAh
nBZ9+lhiVs51IT92+S3U+VTweSz5Lb4leO4cZJbBwY2OKGingXQ1/mxey2fOi/cP4W6wYo/F/bFw
Ibi0Tp0ZhjIpSkJWYtqoju/pqWkAaSSgm5K0xetfyRt30lfMzBRxJCqMoF0UlwG8+5GQNKhoxmXj
xIktwoj6ntstaDYO9YuwL51sXXxXuNezyrPXwRpstrhnCTinUKSkr3mTIVackhnksjm+atBRypxt
i0u1bM2gqST0E74LLoQnhFNzKsx6kzPSoEsTffYFqCFe3n+MoZLGZMYXcCuAzCtnlzntJ7oavBSU
68WX/9gch5f6ndlIs3BuwC6K0hKQyUjCUoFS0eSuzjksMGqz79BIg9bQO3Q2g/VDBf7VVZZYzJOR
/Jf04p6bpMKkFMzzkPgYKm/1a2EVdLZ67Fsg7QWLe1NBORBvxD135FdMPl/irdeW0YMMEAsoFOkH
k6iUUyi1PrIP3ngnPgFHGNtgj1nhOPKQXAYRwUPtDdvn/xw1McV/rFI7eNb7cYoDrkFXah6a/Tb+
jf5fNIuYwvdtQwt5BeLGfyxRuzXP1SaJZIwvAyx3377myGFzToGmO4jEth6TZ5TEwVvzSa1krful
JvSwB3m5vYLnWeW89lAEWPsPvPvRrJhKJgsHw8UAqbggq2PU9xoMSl9gCsh2M2+Jg9m9No/BzBTX
W6h5g/cQzy/0KeAaeVXQB/4QlegKCzeldvvaeOIbrg87/aAAZcVYuSXP1NAjiYsqwSrQtSzomlXG
nAUtWAeDe+mhtwEqb+/iV6jt3suy00E9sP0AtRLrCsGyS3lMlKtSEiSwK3wlTvic2xE0l0WQemuA
tFniXn5H0pX3SJv834wYaHYwgBBWOoN644aq2OlTquGM3ZR3wncDaUyEIP4J8LLg1x23mz9SMEBL
LK6PpUsacI5YVnQPos5Co2zzuBp4kFzDhQ6jG1oV4HR7/ggppa/KNdbdiilhu1CnhRsBP4cGbehb
g7z1MrRzqdLLQwWN0+5D75yqd8YNeDMlL91EoCxHLQsEOODWlt4YM7wU2s/tUmsr5HUsqDWxuxk8
7cDd43jbFZ3V7lqntdo3lgDowhseAyV8IoBqA5dJ47SlWhg0votay/iaZNN4CR+E+2yXEIm+0RrA
F8qhjMVvC5vXTMZYF67ChI0fzRjglEE3KjXHfBw2Q13BdKOBvYff+DlgbLMzHcFLttIf0p1UmtmB
+cxYujeAlAygdKTV0TZBxSOpyKtEmTHFLag6kUc2/Ydg/RbuDLYIDYmldKw9MyVTF4R40I3AnzHC
EigVJPz2ymfyq9hNB3ClT67sKsfE5d+Dt5CNolp0pD+jvFrXaZCKjoyStEkhywlRCW2fr96efKvY
stdyMSadmaNeGUI/tykUCTGp6I4SIOVmRTvIKFnSPVGZ1u7SXfYXlPtEfx5ZXJTA0e6ILMXlJhXr
EZhiMW5R0gdFNYSRV4o52uN2EEBMile88t5BPwQEy6fxyPDdpfvQuWnqtVGORppD1KLFrUT5Ep28
QBYqIdLjB3TnGSdIvXsBUGS+kzOD4cIBjuhLJDyQ/EICgdo2ghgO4ijA9LTBlcHfCW4DogWcdEeU
35WNvEpPsXd7uD+AZcqRYROdU5CrBW6DxuQZwpgIfQSb7SMpAhfoWS5x8wsgcon7p0NaSEYnc1EF
2ah7/OAuNIetdGS3eZDNeetDKD+rEkCwhhQfohxS6znZpqGZqZbY2jr0aoDUXH1Ar7Yyucf8SVqH
LOaxhYh1MQ3UqhdjnRhDQabBhTAviA5em9HqV7Ft3Av3rROaGlLO1u25v8bN64AnAlwAtAOI0kHn
fenlkV4mkNBK4Wqb/G6H87Y/xkcIaTzCx0H9ZYKN3+2+OfsU47n3F7YF7DGIGIGYXleo42hQc16M
p6y1qhpS7skKbQS/IwhDZnf1Kl/lunUUH3SSbQUL3mq6v239p+RPLzapkvxc5NBnS0XqTJuCYApb
vK9yM7T4jbpRsdXVCQK6hFA6WSu7wd3Hm7cjVOLAQ/wAAXI73Spe5ebgWgSzOJMkaAGYC3zCn2+i
Q3rJD3UtqQ0KV4dXzgk2ErhDi1P6gtY68DXEL2CvdU4JbyrHahvYgNuj4+32tCzdTX74Fol8Gxrp
6c2Y1GUuZQa0y8ABJW8kkCOHhG2tR54FTEFHyRRx97ttcymjcWGT2ndT6ve1qsPmZwBK4LvxhT9O
R/61st9AgwIYJCKuHW7kLWZ9xWQSXThcLoxTO2AwpNgw8p4kNEifS+H4k5V4HASbBsiqCGYEDl+d
mVFa3HiE1/KfeaZ2ewAWC79MYJZbzdBOU8xikySo+DZfd9WjfIBSmq3uNGTgRWa1eTHgntumgnw7
4cY7SZhv6SC4MyrpuPh+3qtAfKq2sOGP/MGwJE8GU0Ty8gCRVvMv6DoQd84/gdr7fd7Wg+rjE8Sd
JMDFWud+NkeXs362Xu5mr6WnbSTQRtz2teV5hzgVhC9VyHTTL/6xl6cm6DHvoG+DazWIq53Zv0rg
RtGQ1ym3MUQK8PIHoahv/d0RA2EslCBgmiAGL+OtkKdDHPHjT3ZFsKvVhND3iVnffuXPpfkLFYjH
yQTRvJU+68za5dL5Bk0wNB1AsMkAQOnSuNrXdVLNMC4RbiHDRNn2kH1AL8BSTjjda/Aa9VbxVkO9
m4imrxlTv3TAnZunXH6ooihTRzJ2UJB8ja/JLkbXcGkFUEmAcFHyQUTqs8P3bbOLQVWDIAThBSFg
RionoUXSAAJ/FEJqcKyfemQqtUMOWtFynawG0PxIKJErCSIcuqjRVBM74AgJn2QmScl1oAGzAZhk
oZoggUCTruF2TSECWYlSqoiI9uryDyOEqwp4nGobCSDew2tgdZ+gQbs9/p+D7PKgu7RLRVehiRJ9
UrG6mvmob9K7+dg486F3T+CSwr91kMXo8M8aSPDNR8XBneOl8ThAHRWndtpV/CxYQNrjDCzuCuzT
4YVJukG+4NYXUn6pF0XdlRL5wkPohY/g44Ncnw6+K3zBtgQkEFwIG90U7yFmEoKYrmedej9VKPoL
kNLBRR9CJoSk73JnyMnUlYMI4KN2OKhvAN57tQ2KDbMGGspqt6ViosS+LqwvXELN39CR493E5twU
8YkFH1zwVxmFuz/fQvlrGgQARQr4FtSfkdYHhOPXuwFpAv8bYRKxCbdf/KmaNSHeVNYcO0GxAOu+
+AS63btQ+ypOFXwCCsMZOoFEiLKr68/azj4VU/qeQIlSvvgc6RxCHR58KIC1DG/S/Rf6sN1inVqD
ndishuOfDXJjkQzKkeUZGyvh8VXiLrpHZ/M7yMmSjW9/5WbkiYcCRcyXAfXqycWTl7WNFi4pl3NC
OWkWNoXRk2XRvc8OPrgKH1BDnk9ATr3N6CyNT0jZaHfawd9rZJFYrMzXwRvIAAlEe6jXa0htUC46
C0bSVUMIqjDuTm4nW5qSV/QDPcVc+i74mPgU7SktsxxwnWCFWbzMCKUGCV3UNVlJOr4qVSBny3rl
S2YieD0kb0HqJVrqDMAJoimQP7dD1vVBAZukRM+jWItQSZUg5G7icpEggw3pXhHtOpsQpRmn0aIN
wp6BNC5+8dRyjlk1G0WJcaVqsK1ET+zLVVn+uj2QBXwURnJmhTry4lav03aAlYgQq07oQyiS+8of
D42sW4Jf90jM17ZM5CFr5RF9eSzQw3Uq4fIDyDScoWj8EinmIoPXtsn0qqKhZ5yjL04qV3xXmXVb
MFZu6Yw7Hy/lpEom9EPvY7x56LX9czS+tNFzz8wrXqe+yKiI9JSB/kXUBalRZWEmFF2Cd1KXfM+8
/p2JkwPKZlNqgrte/urxoow6YJQ6KdrIIsDeGUjT86qBHoEaxuC9+y51YRehO05uc4YiKePjdCov
l2tqGwU+pnyYzSrazroHWjRDQe2ahwI2C+y47MdAqyIiaBCfpPxYNNrGD8hU5Ppkljl6SbliLec5
A8qwGH1wa/3HDOXIoywMgErBTNy/tOWhm3F5ll091a0JrYyzpcWNc3vvsAZGee7UCn4V9rDIZ7PV
6tC50ifBKtqxYvgsyxDls0GolrLQkBnUnhJlD0C7WcYseNfi/KFqhGedQLKJlMfKWlJGQgOUvA9G
7SZ5GeJ9MMV243/Mkaeggt2oLBLpxb2ILh4dsgXgtaJJidKy61Sf4OQjxdUr3RsaqMzvpk5w/2Kh
dJRt0AYGXmONWqikncS5SGBHaSZrltfhLDgdlzi3rSwGsjMr1CplulxrMfo4QIle3uXNlLpBy71p
LfB4otidiiBm5adYFqlTqJB8sR/LHJCDzneL7q1SgIHnceHpgo0YJ+vb41uMGmfjo2596JmO1a6C
tb5ac8JTXG+UITzN9WAXUHmV9Mi7bY81Osoh82zu46iGvbQZ3UyTjqXamLKeOlEb78dCTBm7bNkb
//USOirqrZhqWgQv6QUgOMfHuvldad8jd397WMsn7p95pIlLgKGM4jKHndYQ35sEpCl1nHNbqIHf
iVmGpo1xVJ0c7KsWX2aAVIj9b64tWaQGrNGKlwdUEyFWCWS0NeeKul0CPdulkBHQWPmMxWVEsxz2
HZDB4Gi6NGSIaiYaE5YxLHdZ5Y7JSSiRt61fQn91e2YXHfTMEnUCDJxm5PMIS4b43PKYRzdHFiGv
zS7RTdBU/I2/kJ5SwnGCdk4qqsjckLZRT9axgqVIsDMIG7azuFPTgVF5XlysM1NUaInrpORLkAJY
wC486OLwFiuTlQ/qulYMxqgWz5ozU1RMaWIuh1AYJlEOUMcxVDTNd5+yzlQjuy5D4oJ0ZoeKJrEM
ed2f5qEcFFGzneOlIoalncM3qvSxhVxOe5x1S2nt207CmkoqqiRaOHZFjamsJNlsRaMw0xpUuNBr
GXKFFVIWcMRklGg+Jm3W5K+Xzl9lRQlhTlhT4vFXipoRLwYHfQzWbRa9+nmGXvKm+x1DLykx0EOl
Q0ckbuy48m2I8r7ISMXcHj2xRz9Qz76HJofpOS0vhw4tWzlSSAJw1boMKq5QdZTC5VQ7NRywV/3F
jINwUAEdIGC+skR5FFekijTmNWzy6HGGcLYjF5M9l6DSFmVGon4B/yLz58Yot0p7rgB2CR0uWbWV
+i2vWnJ0N2R2oT2BniZFgT9i3WIWEraXNqlFxjuthcQ9aRATNnl0yFpMZGm38UMimWpny8Uu4FdJ
7KB25be7SV8JwyZs77XIqdVtFLDyAEs7+GwK6BINx01SKKX4nEYJ3oek+VbFxCtHn1ENJNGUdiWk
gMDnAY1GMLRQ4U8og0KKCpiJtc4b1fxN0OfTbW9dOjrOTVBhzwgkJOCBF7bkuDEbedvg8J+5o5A8
+/zH/2aKclLVaHWtFbAx6kYww+zUcJVbaluFy62mYMzc8gL9mTnKR9sm9LMUAt8WApHFg4OAA0JT
ZjyHlo0QiR6IL6OlgBpQMhp61HDYdUmDbsk4tLLA35ZSzliipTNXBUXQP2aosdRRWvjVTOqB+W6s
H1WueW3yfZG2rgrB5RDkPozzafH6dG6R2m2zJOd83MJil49WWKyMXxictJ9KcxNx1jxZXZ+7f+Ec
6MgAAvP/NWdfRvEW99C2I72PfACAG3p2OW1w0nZvCI+txCLDX9xXZ8bIz8/yIWUa5AESm3gUlZIz
DhG8kbPA/2/5pdsHgin0jiw8F8apqpEiee7AYc96Ly3P8dk3UHs7yOd0NGoMWFVNw38f5fswwYHs
yBxOsNLxh9rU5UOjvd2eZ6ZdasOXmhZqQwO79ZyYUBLk+1MBCjnRLaHyxaWZWaoo9Mq2gJvBbdOL
2+VsxNR2ybOei/MJlsvOSXloAKij17NeNMtLS3STcHGCLjm5E50tLTfMfMEFpKQ483bTQs1HarvX
2wNZAAviNIJcxD9GqIv9YNStZoxADQjGATLBrfhiGF7N3WXyvo8gbfNiiF7T7vXiq2XRciwGgzPT
1FWfqxKZ65HusSTANTqFN+fokQsBY6t5S4UUIKcpjGiwdJ9B6gA4cMAjtSuIhFLmMR/MBCJRPk79
rjVMLXL9EoAMCcLE7UovHMb0LmWbzyzSp2uvi2kz5bDYa14rOmpxnJLZ9Hvo/YWtKeG10ZQmn7Jw
4Iv+CYZfgNtJ6y792JAEA/V4BWYN/jmPaifigXwJ+hVjdIseemaG2oBjaySDWqD2rHNfbWdW2h1C
uKn7lcWBfxv83rX2AKo7PnbE8D2oRlMpNMbpSExc3SvOPoHaiaMUpmkckvJ3ldl8qLiJfD/J47Hu
GEfX8pQa0GiVQex+lfCKax0SaiNqegV314ynxN/lwfr2fC5P578maFrqoMuroutgospRM9dKe0j/
JjcINZN/RkG3yWeCD7lgMgoFHYp1UtjBtA2ZjBaLXg+FA7DMgBxdl6mdzQdCGnE6rKRJ+Ia/e0Kt
r2qtdGJ/3uWK5A3qKYeIDt4SBeNAXAwqZ6ap8xCistkc9XgJpcJzOYamkfbmEHXrzn+Thvemmhl7
YDGknNkjbnMWpKtQUOKhJxNqzJ40j5448E5ZiGZm9IegUj1Sl4hSwb7tKqxhUjsvG/tR4olZ0eCe
Of+zT6vQbKXJLaR3oc+cQSwZSYXFxynkUEBLixoTqsrUonahnBntjJmNROgCi+OTMJe7SCg9XQeU
S3iKhGk1BvgMbQLBgw9NZdPgXtCQa+oN1KnVwb09BYu7BQoLPNAHUMihO6jkMZq6WNHRQl6NXip2
92PIqqmR4HEVXP41AYbay8XtS7zx5xAmgC8ZlD3eg3Hi6bIrjX8Txc4M0Ud9p2iZMQKE66u+FflQ
MWpDs0zmVR6y8s6LcezMFHXgi3paRDxZxr5d9epJH15agXXOLr+rz4xQvpKr7cxPLcajZQESpJI5
AHmUoB3Ab604d1rNEUlGoWGV65iGqe2f+2D1DwXSk8xDA9APzBld7vKqB/6pHs1JXUnVvtL+5mg4
Gy0VA/S+SPSYg9FctDVONv3A05qecXdZXLcfuUckRQGTp4xIeZqNOlm3PNFXYwRahkl1NEGybu+q
RZc/M0MFlkpUJz1WYQbSEGZXftYFaPcIRUPs+v7IMLZ4eJ8Zow5viL1rRT3BWDXl5pTuSzDATcFH
U8yMcMkyRMLpWZRWA6HGsxOGovwYDx5Y9UwNlb6IUSllrRE5LM7MKCUOgCSGI/Do+smC7CHkJzer
mofba7RsBpSdoAdHgZSGtII/OczQFQ16SwmyBdKE0sDDKAp/5XB/rFCBIk/KOkBdAhSArbISjPBx
qiIvzg1G5mHxJAO14T+DoUJFF2lp0OkGYixSKXPoyX7uKNGqxQu9CuyZlRBgzR0VIPTaH+SugLmg
2IciqPh6SO6yoC2sMVF7Ffmv0FBHTF2GZK9dA/oBKN6cfUSpDrJBPkF+qsoGyZHSuXu87RvLj2Ic
VejqgyAhKEUufVDuuLAdBh9sH62jQBWvc9oQGKdiXxYbo7UhP90BTBCMrDGTibs6K//Y/YEbnfl+
HszV1CcY8yygmxlQBX9k3UAWr5VnJqhTcuq5Nk0FmICgsc1hFKW2UhFoxdhKxsSaAPeFtHrAUrBi
jYzaCFoOMae0h8sonLYey+55rlPv9qoteuXZyKhNoKhR1/ANFs0odnWWA13zqME7bxtZvKqeGaFc
H3QWOjdNGAey+qbMrRtEwVqUzAYLpo6QQd/M3Oq2SdbUURshHfgs70SYzH0fSfV0A92X99smFkP7
2aioA0uVfJRhdcTcCjDfvN7lfuF16i6CbsffGJJAMy5KioTuysuNFavh4MsSB5IXbTgKWRxYYo7m
xhE6Ebr8ctvW4ikMHpl/bFFLVVdN2qoG/CFTtkgbjEJtS60toa0DfDq3TS17xR9T1BI1KWAweQlT
gtTdScFkxfL9mIGAge+Cz75O1+hmd4bSFxnTuezyf+xS6ybzCXRhE0yniBjfgaBPDZ6CcWBUeBYj
8dlEUjcMCR1IvkRGp8t2m96XcgTUGkQdFbesDScI3duTueyMfwZFPucsCM5d3xlChkGlgdOjQtaX
ntS8yyoLOsqyQwV5IR16veIxLBFIm5G8/aoIVbnkoStiVtQlUfU6sP8zJjCAXo4p17nMj3TYMsKn
aFiDjFNKwFnYWfMA5bzkYTZ+j/xjIbeM2LFAGIHU5L9rh3bbS8Mjp6bqnMFw1IB7M/7d+Ebg6iNv
triQVAnnZeVD30+m0UOVBU/OsvddsYeiogRNhV67H+XqOGU8q+R926XApnv5WXmryU2fYo3b+Knt
t4p+aotwE6fPqvqe1CpjmyxvT/CGCRCag/osFXUkYSoh5oszr055ECdafYH2damBQtR6zD8mgK+M
kBERFp1LQwebJiCDg6fG5QDHxBfFqEbQRubS1EKnad8a6VelMt68y6nnMzvkO842C9dNcdz4GJpW
rct8nUWgrPpK61XWnybBE0Sctd9191Slp0n27dsbdXERz2xTcUHWK7FVyZkuVatUBRYdMjso6ne6
2wU23w3/45RScQEiT0IstDAXZL+qaC+XVgUtaIUxqMXT9mxQVFRojFhNSwlW+mReK0r3LXQi47Z+
2zdQyb1cs5SPjTKPYCKq0MKGuMYhycsd08q9vT6LpwO4C8BZzUPTQ6R8UDd6sY2zALWPsdhxsrRT
M/5ZrbX722aWb8tndigfbMMy6XwJMUYaXlAdFCQnhtqWACLCwOFrm4O8km+GHc/Y1cu+f2aX8j9x
4pqmm2G3Bkqt7quNP0smHo+2n0OJMAFLrPHR5OFXGYOKqULbRNfcaRrw1rfHv7icZ59B+aXkz7k0
tCSWpd2mlMttA5xcNqKRh5sZphavNGemKOfMDKUc8PqCVkH2rcBx6hiPu9JthhfQNa7+p2HRjOtJ
k/i5RN6UQe0GYWTBljFZvMy4ei4GEWhkqZAsRvufTi2iLI9qrA1w0mry5OYXwE9lkdkRbyvtU803
jN29eBKcWaPWyui0pNVGrBU/vIv1k9pvReN58EPAfLd56U5tx9iDLIPUiiWNz8lFQYaXx2YAbShu
J9SiWRf7THIU1ZFY6aDF+PVnhHSXjhKGABuLaJNAScGckGmY4/bxtmcso2/ObFCXCr8BgiofMSg+
5U9GNKBpMC16s8hEUD+k474a4gPfNl+1NAAELs9PjT+vOVLSqqNDVAuhVddp7BSp5Ft5j2oXVLoz
MzZ8jnFkLEfAf52Lbg7ywdiqhBU+NObnDYcqRlrK+/8j7bp2LMeV5BcJkChRlF5ljinvusy8CF3V
3fLeUl+/ocLeKR2W9hDbF/PQwBygQiSTySQzMyKsIal0fkZkOEKAAVaXpEoYzApvigc9KP2atQ4E
ISQw23uFLa+kSL+CPlE4OEyjRN0ahsPMH4M5O23u9R04L0C1Nt2rplTFfDNqBQMAOB/ABADOyFO8
cGRTkBqwpSx1M8adsr/KkeSdoqcJRHLFwUYRsoJ2kULWerdpxCvg5fdVVBPGtpKVS6sZZ/Vemcb9
KGuB2XTaKwThbMyinOJgx1ROIKsr5l1lBl7KDqUh45zZdNmfTaaYQAuX3tOhsCSxp3KEaRTRA639
GBUVKmIkw48H2UG0aYUrKGHWgokMalEsUPU9WjMcs1WdPEwkHk2GIsxcHkbgCFjunEp8ZSPzH6Oc
s5A1e226TVQvg6kULPDfCn2jEcVgaNtBRYWGp/P4iiduCdpmvb21Mz9JwZOqS86hDVoiA1Sk6Gdb
JE7Atitsriob0jxlgOwKJ72mD/zOfGpvyF2wA+HtK9hzEGIcwz8IMc77jq1NvcIVz1nSpEWifT6J
zEcLhNGojE3uSHjZax5P7s9jbXZLrsEEzw0ir3RAWLb0cNoOJOxDyAGBvdAx7/KLfF9d2rMDod7s
R70LvRT6xQGIVc5/wtZ+WH8BOd0PSGnqsWnAfOZp1yeXnOON5MlqPFP7eR5oM421RhJ2HogaCzKG
QCLJJVxyz3tPVy8pRemIfmjMXQ0al1r2ePFdoRXn4hpV2ISWNYRkUDDDrVNezwg6H9XEmUIHT/HR
S/cjeLjslo722PsZ+KEs16rLjEnYnGROY3UAyxXUEqNd8GTeJS+tx/wYFJV8H2JB7xPP8gy3OdKH
2lP+QcvwcQ92UFh35bYHHOJgDAef6kF/a3bqvXIZy6L2LdfO0MEJah+ooxsi5W5m8jlNcjQDsukm
iCeXS4+tLQfFoLK19D9QDcpLpxbWFHmXqRyHRxE4lKOILd8H0k6EzcvHGkVY5wad0Og9BgoaXVWQ
rLPsGlqvRvRL75HZz5Sdrfm1+mNW96O9o1z1Jda97BPxRWmNL6x0FiidmjPgZzpqQNtwr6IAjGZl
dSCJilLs9CIaur1RpW6FW6aSjEdUGv1Nemv9EcspuzqnDWQ6UR+Jj9DK+1EBkTOqFPNClnjcvGCu
YcQ7Qpcrep7CqnElb6xd217N47OpmGhvfm2TH2p5oPWxnh/OT/FWiLBGFe4KSjWhrHzpkjVq5SKd
2eWY/VG07KXlyq/zSDKLFY6eZlDLorAwPsbvqPaDD49d8Oe/ghCvBUmf9QULMRiSzi6JiRvo827O
Cu88jGypRL7G2bIj2o/LpBk7BTdyhDu9dWzI7UD9UfuVaJel5qlmfjyPK5lBMdAPo2nQ1AiwIX1t
kDcbtHtKXs5jbPvWf/2KGA1TK2mrvMIqxSNqVocazx3Kq2WNlw0l74n12Frx4Tzitq/8QhR8DLfT
JjMCIDb1daAi0AZRiCzS2sRAcSP4GEGB/q0iqWitFl28i2H00U1pj3gesY2y/zg/ks250z7VhFDn
RcW5U1EBNGYLlQapTY8rDlevg4x7RNG92rwNka377/CEmcvDmafJ0mKf1g+NcRuku5RfJdZbHtxP
ZiOJ4DaNbzU4wRUzNU5SdWFD4MOM+vtjk7ZOlEpq8ja90QpEcLVpOIxIeQMkGGsfXd+uGtu4f1u3
KPSQmJ1ssQR3a4ZFQlIVUCWq/G2UrPjd/M6nR51cKp0kt7Q5d2TheWOgWPn2NM+6lldZgHAJgvaU
jxca2ENqGT/5dti7QhHMoTBIpaCMEjW219Ftc5gPyF4d8+sKNB2Jg8QtNMo8/Vi4ynW+U3MHMqM+
kazfhhAQAsPVNwhW0vWGYjQptsDwcasj7n5GTd+v1ydCQWpTe4NL9wzS9PwFcvSufjFTMP4Zkm/Y
LD9cf4NgRHgbnfI2xDz04LPy8tGlD9Nluwef4Hv9Ed3rflqB+qrW/PO7cTsoXo1dsKisINxsa+CC
MtNSIOM9XXYH8iv4Bc4U5JbUHXHqd2RJb0FqrjP/L1iET+d+sfhVnBIYRpraMfDp47WdIxAPrkbU
UydA5o710F8GD+QmmJ3w/fzANzftatzCwZ6YbUXNRToxAV0aXmkgbaL4rSwJJEH5vAitRsdStD2g
hhsHU/OeBJc0c9NkcOZackNePvZbxPk1mM+jfwVDaBuAFW+ZxDB3s4j91nGTsbXIUfU/c6TicqXi
3VZWMrvpjFaoSxy8QoWKYRMNHKh99UsJDC9LDwH0Rrn1ZOLdMG5351dsk2hptUU+4/4VXljlttIv
76fcrV3GcDtmr/gHfbLshrbQTXxT3ztXfVCuin33w0jc7F654vvzXyHxip98jKuP6ECTB48Fu6k1
7JVR25WGCymmvzm3VlMreKQSxNdDtNhN3RROYNYuhVxHKgsJZQso+JysKZYyBaCoyUer+W3v1dEH
TX2e1k4iFSDferJcL5/gaagyNTlbvKwytA5naGa+U5kXD73Xt16Ehzda7Vj3jBZQiY+TLZngYkhf
q9CGwDC7fo8Hhyn7jVJqyYLJplJwJyhNLyGDCwybOOP8OubHfN5bqPWDAOVuNiUvNZL9LhajUd7E
/bAsXG75Su/HUH4qsAWT40wGl9uXkyKxetkx/fn7yuwrCzYfN1i87IjybXIBidvqqru0/cyJr9td
4rS6+8B3P7L9cDE6FLLN57fdZiz8tSE+fcMKH90HAXKZGLGSdn7IGJ4CJe5lMb/vPpQSG+T9IB4U
iXmGXqG6QRBaWeVzHx2ZfdnVz1HmM10yFBmQEPHQSanLfOFcqviujkCHdIHWzWz0+r8qowEhw79D
EryIOYx5NKFb2FXLDzSbIzLNkGstZR2822tjMWQIwUuMxrPTc4Anuqpl5sI1hBLX3EpRjHQ8v/rb
u+sLQdjBXI3IbJmwvllLHB7XOF1KN2DG1VAqThZSrx2Z5Ej9fP3/bg9fmMKOtpZ0Xb2w18VF/ZIS
hiteVkDn087yA2srAwdsmBMKrtWUv8W9kaNLrG4u8xzN5k4RK/o76ef2o5/QUNUY1nSljlP1j9FF
2QO6Kw2QWYF+yEElQHzI5xaVqxVayeq+s/6grDB47rnK36FdCbmtegK1a6ortss71COkZhgewo4F
u7yjOqK2yk6v2RAO14zz8IheOJBidt1128V0EbsxJq+29fhjsDhUplKbHmbWGr8jtU6gvZHmeBtS
qJ/o06NasXyf1vRRnxT7YJQEfI5KfFfasSJZ0O3HCBjM/9qMSC/Dg5mhNACzC8ILBcX+0+zkSY9j
7rWGNKJyNZc/kDuzBxmB9vZZ8IUrvLIXPNIIisiWF8gZnCiKE2Smm/7d8f2FIkRGCssKUCxhR9Sg
OaO9Gwy7KPh9fk9sT6EO9jYVcgkLg87ptgtr20gLDpA+eQznvTr+mOk+RdCH/ow83inte7NUtP3N
QbdCFWIGY1FybiagBu3PuH6OtQR0eJfKcNTTx5TKnkA2l2uFJriWjMUUnNdAU5S3WP8w0G01M/+/
nEjRu0xlEgY2QJLqPuhviX0zqaXTlxc88lq8zBelOyLnUslS4JsHgW4vnIagAwHN2OkCVpGdZXMH
iizWBPt5mtw8jm76MbxpGP/J2vxvDrgVnLByoGhkTU/AZRNqb0btcCV2mO4Y6dUkndGtSna0H/87
MmHZzGa0LUXByOyEHE0lcSLrUNlvCmJyjV2mEXqCDR8b7/xCbkVFeMBaBFBBF61+isKtYoQaBIJK
sXDe8Sl3mjbb8SJ1x7IHL1Cxj8LkwPMWjebqy3nYrWW0Fk1uFBSC1EksYSygZwSpO8jHBy0OWHY/
0CSFU25x4bOvVSRJz8NtbYk1nBA+BBGjijoBLlXvx6z1W+tH0snc5NaBuwYRTJM1lj2XA0DC8jfk
LOLUGzJQLIBdobwkgSmJiLTFH4pnLVp9kNw1tUVZQICLs3msJht8I2YaOVnwc7Qc1C97egAqoqce
Z14LdTE0Ddu8cwLt/S8mFOTaCzp4AsQH0EwxqsQq0UzOyC/4WTeeXzrZBX1zPlcYwqLVOdWbdOHM
SCOCVpn9GKKVLkHU/kb6X4aMTmrTRCzQS6KmwTBR4nrqWCw9LUM6YqcXOh5xIlAMvU+0lNxBtqI+
PEz/B0Q8wdMR9LvKQiNYl+1zVNBdgYrzv1mZLwjhsDarWSl6BeNoq9iP8DpV8841h1/nUTb3r60S
DYpyIEUUjc/WOzuOE6zNoD13qUvMBCaAXCxIpNmQSUx90xBWYIITxrvMTMoUYPbwGJh3moUuePqO
plWPsmPU/UXDHrywjSpzSIZAIOfUEIK+qFigLcIBpNqHrHGSifpFKtlAyzeLu3eNsuzuld8FTSot
aYsNVNo3AUoTTLZPyV2SSWC23PsaRkge9+M0c2Nhtwjn4pB1xr4dUGapW7sqJU4PDudiulU1GUPa
1l5aowo7106D0B77BZW82f0f0l0Q++m8AcrmT/R+UHlpiQaIvpvwfGYjz1NZ5G0qwPGkPZzH2hzO
0l5rWAt/gSqczAXL8m4wwCcxwhJUzboYDfrWgFf3PMzmkJDq+HQ/4DkUYKquTLjWA4bi6oZCLvuu
r4w/eljuUX27P4+1sX/BY0oWG0csCJ3oU/NrktioUVKM/jXrcEuguDQON3osI69b1lkw8hMUYeMW
3CjBhdCi9aU5VHPnNLIjYsO8AQD5MxWE4QQKO6fD4CaPeRoAgKatl6OPcdYM0Jg+zQ10GQPlI2pz
p7UCSZJnwx+B45bYKAwDoZMqEmPZQWTqYdOhvYzBg6uBM5nGPasiJymuuquKysqcNgzjBG/5npWv
4CHKQlAfgRK1YQfWgaQtD1l+nNtUMq7Pd9hv67UamHAGFpFpZm0EIA3dF8aRErcz92nrp/YzG3ek
LtDbc5iSPZ17p+stBKSyivCNrbYeqkh3giCNjhXBF3B+naGYiliHtDict/2tSqoTEMHD50tv8bys
X6pwP5hQ5pLYTjy1V62d416boLYqciJtfCwRfkk2+f8Bjh5fUKoRiuL308VE4cXMR9KjuwCXaYp2
S8XaZfFLYTy2SukE7AgtKQfyk+fHvLlRULD5H1TBtyhVRkaVDeir6Xda6BXERaC6U+t9WDpVjnSy
jFN/eyG/AAWbRYddkSszhtm01+hrsSe3niTB1OZUouYKxJgmdG2/1V5xgwVVWI0wVzXubiY7mjy1
5hC313SoqdnoaAXvfo9mKGTGqDGb4P0qZdwIW+PUFgl6ClJME+HQ6XLmZseVdJzRVoBQOwgJWhdv
ovLn+dXb8tZrEMFmlAzlYfPAl0rY0J3S14zsVQh2MXdsJOfCVoOdtoYSDKVTQdoWZBiPOfmo75+q
+5i+RNXj1O1t9IePlZ+l11H2rqv7uT+MmYsC0jj2iIzIbcvnrb9DsJ8utlQLeojweWALqfTnQuUe
3hxQVT9JtsbmCkJVY9GCRr2seJVJkTZCUT3BiHUKovcdJ4pblbvzK7hVjouqlC8UISSK7CrKjAwo
Cc09rfUm/m6pF4N6GdX7gF4ODFJM5CpOrzXmTv0bTf8E83srK+dcZk108OuvEKyVV6o6dj36hfXY
Z6glHEu3r6nTRQx0yni37CSvC5tzC31fsA5A7QXtNae7w7RYkCkMePNsV17WUuR3GPlJOyp7PdS3
Yg1ozdJFa3ZRuRWgsqSO0irCBFMISdb+5FEHGTM3hSR06iDJA3XxEVr2feJkf5oD38VXyctvaKvf
kpvY0/Y4zF4yqN6rBxm56/Yc/PthYkE03nXqfhrxYbX1mAaRo8/HVJfcWbYcBHpBoaCssuU2Jqzr
rI88ywodveHNc63CRyQgy7igs68RWW/I1jyvoQRfFHNIWc46htO1voq8RQq2gPN7RYYguKC87rIx
nYFQQhOl1WonlWWTNk+O9SAE75JMUx4bAyDi5AhCjMjwx/xnpB4SiE4rF0F7pcnYnLasAPoEn6LP
poVXm9OdALn5nCfaYgXGTrX8Gs0GMojPDKa4uwmICBaBAoTEYoNkYES4OSSwAgi5XrS7dm/bXvsR
71+41++gBOwFbgAKDidnDmqjfVkp/JbLXsMLlqGUOc34MsQYVKMq/DQiY2ZcxLPk3N/EQawP2QfN
0mHvp1NpmSOKuWIMk0+3sekZybtZ3lLyeN4KNxdshSI4bJUo48LlCocNVjxTOZghKspl7XRbZdcI
yUAdwaA+RCGadzqWkWQ9G0q8GdpWfqOo+wZ9ltZzED73s6PT8jK173LgG9YOjSK2bKdtwRNIy1h4
x8MVCsy0p/AZN8NIKznqGBe1ntGb2D2LXuj0QYonpXai2UN1j4VNod8SGS/XxjZfno8sVLXjLV+j
wo5oGe6fUOdENaiq/LKq2gtbKiPI2sJYSNOhjIe7Li5sp+Pr06HtuG3iva0aKkfjdAcBnfvzhrJx
phKyvOghdMBLqC2MQx01M20GCDfTyAJdqT+Du6Kx/vSx30KkOrZ25+E2rP8ETnBdZgT6gnjRiVZG
0G8p1rWuTGjlQUxPp8N5qM+jSXAoELBEcGnq0ErG08fp9EWgdm8CG4X440WJBozRBWGLQyH75fUX
5X5I0GlT+u+o93Pow+CC5Q/ygqH3kXvple6qDkPTxfkv2prr1QeJZ6liZ8Y4G/iguUfV92/OIg8u
OwLLyxBeVw3/iwsxJsBAOQDaS6ELJmzPIaTooCuApy0S4FDtNTyM+qN9jQ526ryNuVMyJ+Xu+VF+
alR+n/cvWMH3kGbA8yToXtzn3Ae3RQgi2j3klZzgaNzFV/PB3g2XmTM5tm//g9Rl7vy0jz/bA6jt
dCfcte83IEvrdtwN/PMfthXFYj4YqCdwddWhG35qEGEXgzg7wIcFP5RddRV63QeoLC0vuAp9DdxL
S1eZmx//gm3pBJacwgZhpmjzwggcthCy1AfHejk/sK1q1hMEYaF1daRDzYAwfQyefkA74015k7y2
P2I3eKR4A3bCR+O1QjiJcgTvIvJT589/+QnCoudVSsMshFI0BFsdMHS9a1eGV/64y68/3qpruh9f
AhcrrXiWQz1+KaOv3qpWOpkCIYa0SRgiz4MpUA7X023+x3LRh2IerOPHa7lH01dQOMo/xqP1aO/Z
PXd+nR/+1sXzBH7xe6tHrqlBHZERY/j09tZyzf3wrnkTSmvDewguVlBm1l2wNcqIbDZOech9obcK
VSE4jUQPZ0OxqsrnFFzTgd9WO0pivI5n7mR6SNKo3bUSXqCkQk1cC0WS/8SRP8kSAZtnsM4M5NEI
dCeQiD0dOK9YZTIIwbhzh8u13jmpajhwyujT2ev6sbRvrdYJQdKeFzezdVPJ7r9bBwoqag2Mn+po
ZRP2tDJB2crogT/SSyvxwuRY2CHeg5/PL7AMRtjDo4mm7FbF+gZotJ3r8god4R9KEz1onUxXYkvp
lOiWYZlgyGGowheGFIFHW6OLLYG/3O28aB/cW352nJ6sJ22vH4bL6UG5Lv480l+IOnY4SnYtdKAn
t32R7aptj7n6FGHYTdKCDULB7KbQA/YG3IFxNU12uVujjdKd0M3pDHt1N1+w4/n53rrjLDGPhkIy
kATh8eLUriaODiLNSDAJHSTL2LRXiO12EFQdpxx9HTG/xQPrT/Sv+qSVcdtsxV14GjdgV7iJf0tl
gAlJr2uObUVCdPr8HoKH84Pb2rYmxBHBPGWquEyJMRenNjg2MKsk4nxywqpk4W7SwgzqZXlY++fR
lr8mHsdrNCHkSsK65fUEtKzrjgVabbtW97k1uGkMToro7Tza5txhaKgKVMEgImabWgYZr34sO7ic
GCVs7dWkZpIb1NZDPzSiQRmLCqjPF9RT2wiTkkMttOrcsuQOFKicGbKndmP5aVBeDkVxEYyQqDDi
A2sMZ257t9Sgd9voLqH04vxwyZZjQA0kqPfhgkA4KBy9ZMhDfeibDlwill9NnWvYwWXOs/0UTAct
I7uiyHZsfNRK081VfZ/1/AiicKe2oApAkytI9rkR9CB7MDT1wT9J8TNFUov2FVhxs2seWyNIHTIk
WJkkTNvcYWCvQHysUwMniLDDUoNESqjiy7X6lY1Xmu2Q7q2CFGZ0RytnKi5NVSqwvfgL0RbXmMts
ro5JM6CNqrbADNvUiZGdLnTFDUc/15WdWt5O9rWWZY7do6Jm1//F8yFZgwvbLsoCMiUc4P2o/Oja
5MK0nlqt8xO0RU5B7Rj8/bxxbEYFa0Rx6xUWbaduGS5UvSy8BUXFW4qHS9PwzNB0xtrToWECek8d
/Flt52TqHhIuRfZ75JfM/i35msUUz02+cB9C/iQL1QlfAyVQz56uPitLqUcmfw5SnwV3dfGqKjnI
ml7q7LdiPUrwN0rECMMjnwmHbiBpK2wVmmpNHZEe80+eGkRDRvSMWzohRwqlbLazU9THyHK4W1eu
NaYQlhqxplWTMXRumz1Gw86KL7gCSRd9B91IpwwlnmnD1doWw1UaCToN2TVhS1GmRgVTUY6Wt5nT
KfZj3VjQ9oQuavzPUMkSnst6Cet5giZspibQGjOMl5K7IoTRXOcgWw+YV5oP6dg6aXtt6JJTeRsR
b9wQMluqUIXxoVTLKNIWsSWLM6h54UnOeEnQct/n+uPY/0HrIIjaZPULW+7expUN13jUtaDMT7Cb
xEiGzqSoCYIsZUtvCIjXCSkco/HV8UgyX5kz11BQt/mT9iUkII61fjhvuhuH2skXCFYU8VFXQhsz
rbPytWir6mh3pJEcJZvGsxqmMLlGPCphuZRwxUN4DMPYNel9Y8YuMkm7zviLol4MCWk/tBnj4DJE
Z5B0LJ9mLKUdqz4js2vFL1ocP3WlteMJrFarJMazfP83c/1CpALRHsI2LRn6pXoMtYUVyQ5BG7qp
VA9ke61Qv4P+ZlyNPn3y6ohRTMMaywSFhQquZE6lzP+oMq20DaeCufuCENx6QPRqJEsdnJoUBzyM
gmt4t5QdFKE3gZuNKK/nzW/TMmwChR8bNFNwnaenpj7FKCBblOaUwhkUfdcGt028tzJXL7h3Hmp7
s62wBFMfChsiUCOw2Fyqd7yrru3YvO9ne18NqNTUifJIjBh8WnhRdqY243eQSNf9mkYXfZYnt52V
5z8k37SM75vlrL5J2Bn2UI2DHeObgjx5hgroP7la3WRZ+hGMzzkSgCmomEcl2NM0cWYD1G5B+EFM
yFGf/46NUM+2Vp8h+NuypH1iLSWrEHgbbHqhQVgumJ6ZTDt9G4eiNAfKPMwS25LmtiiRpwJOHLqW
umdheizRdyWtDt8KTzCgLyBhrQ06TLHeY14H60ON+r3JOzyJBuxHGBUHPXszbUg1gk1F552Xty8t
Ge56ar9Ac8rRivQm4WgxtWXkEZuba/VRwmKXSOBPaoSPUqlD2JWBOLG19jlD3wE6VSYuWdRNr7SC
ExZVUZReaQgmu+d4++68afBK1NP8jeVgNRdtMEiACpHnqEL+c0pQ7ldXLlSQduAMdyiKr1JNcoZs
T94XkOCZysQMBp5AOy8tfhl0vmPxPQhgaeH1/EMPRolH3zbULzThDGnGqI1RaooNoeu4uTqq3e4V
rbmxVYlXWv7QdwfwL5B4dJQ5KPhojhLaKH5r8WqeqV7e5eC8fqkjj1npJUjpzq/YVnM+jkbEqxZC
DwiOCUuWBqhc/CxEnvPpMEHoS0M5QwFO5swob1IQRSpmtbPor77/Q4vfBO2zuAlC3NX2zD6XfMyW
ja6/RVjVmZI6LXKcN+2YFE6D+gFvrPXIM+IoPZwf99aSrqGEJa1omVmJAah0DI/ZoIHurT9C1B0E
YTLyfsmoxI5W3lcTmdBa5FJNuS5rvPjr5GAySX5r80BbjUhsY4XVZCULABMo2b6PjRelRMU37Xwl
BPVXR9xUQyXbaO4XsSI+JD6LkTc0DCceZRp2W7sTXh1afWDYwFOp8LBnqWOv1BRm3Iajm0HY0eyY
29r0auzeY216HCE7KfE8i5mKOwfEiqissPCS9k1YZUSU0kSL1KrO9R92AwmBtkwygBa1V+uEe2Eo
E/LaXtcvSHIarQRVgN6qRX6XWTVzQ2W2/CYeoYU6UFmCa5mwb6PTTOS3GDaqKp6UuTYqMdMxoeCG
uo7DXzY4f4na71VoTCXpH0YTRIGQRCT9sVQHifdbTsdv4Hj2NU0UPS+Pz6fjtLRE18ca4BVPdnFC
H9Jhljzwb07lCkLY+CSZErWc4WB7M92hrP+gZplXRrJu+a2nIPCJfg1F2PV6gVXKFkeeZFd69GOM
IhQF37fES+sLMwKrgvqqoCvuL1yNjjd7Ag225RpyOn9Fbed22+JQNHvcdfJgVyT9nkFnTrEiSYHR
pldbQQkm2VMTbbIGoCLL9CfEEAkfkXW2byHZfXd+VJt7HDkZHec8StTFFs0UurHIu2IqlcxFtIqe
9QLcB4ipmvydWuFfzeEXmhC9NGHaGtkSWATatWkhhZkc7Sh2Utkz56YbWY1KsHVIIqos4xgVD/P9
FIE/pfpjq+3FFL0MkMQ9P4Xbq/U1KMHqy6isSbZ0ZykdGFrt65S9d8F428rMfiuqsFeDEqyeFHGX
EsjUuAOPba8OgxTJ6O6+Y+NrSMabno+xG6L/5DIzE0O2cpvgqO1A6sw2lm7QU+sfUIqkajnAKagc
lMqbpg+lPdp57JTtY1b9kTLFbs7qF6CofF+FOhruagCW2n6sf/adZ6cvuSrrVdyio7btFY6wrZGF
rQO1BSlb52ELhH58CLwepbiO4dD9T+Wae+3t7Ode+Khcmf55y9n0lytsYZ8P9pBwVi7YUHynWbJj
xD7muuxQ3Q4OVzjChXymEKQseuCkPw3fvCC+Yfn0ofL5rnioQS2Kw24PclNJFLyVjTuZWuG+Fo64
zFnVAvtc+lnkKYfAN67HZ+N3vi8OPINelNv8gRQXlTi1zXn9VMo0UAb8rdAKzWZxGQQAtsi1raEh
s/Y4a2TDW1bn24G6QhFWTyFdrGuL5STNnra3FMo9OYrE59aDbkEVln7I9zXuZjiQ7OHpvOVs7o4V
trCiRc6GuFKAHXbGJc8AotZXIEDZN7F5OA+16UtXUMIqglIC/OQhoApl3CvgjCE8gXgaChbMDBWH
9Md5ONnaLb+v3sOmKqj6rACcZr9V2n251E3LnJls9pbfVxg0w6MRHkkxe02Mo+E+7w4hu7D+or0G
BWpI/Kk66rmQ8jqFaTu9i6xUxSlUXGaK11QfkZSUbSNJgUYTinwYChrxn4BRd0OVWwRRHe1eNKu/
GMeq8cb5bVbaazSi+8NcvRbaU1qUj+fXaTNwWAELp17cFvibS+AQ44HPrt1yhiPpAmdEXZSZQGjY
pH+RrVgPVTiCcmrF3LSWUEVF4+tE2A6cjFMw3Gv1UiumSvjuFrv+tr2/BigeQFGhRtGwxCpJhxaF
Pvw5cDRinZ9EGYZw+BRQMrBBZwzCU6wabgaBo3JV9mS0ae2rgQh+imcdNfoWIH1fgcxKpW5ALH9m
GsKvUhYMbRXYwCCXrmtU8aHYVdi/dVtrnHBMW50cynkfl3dJ8IYabyN86nQ8QPIXQo99cldFx1aW
zN8iHDkBFzb2OHZlES+tsEbmp/TSINeh+UJBqzA5GRJq9ZVGHWuQnDaboRH4qDWDqASRpTDiua5Y
W8YALZT8ZYrQ3ZDE3kiIX1HDaVsTIomJq+bK7rztbA92hSsMdmojazKXuHNGiQ+PkaY1QyewuD+V
z+DmcDX+XEAkrLSeaSp74ZKCC36nbzOdgRMIoUs6oHbhuixuGP2AnpQXs4ue7evAC5tDIHse2bTl
1ZgFr6OEc2iDmho+gPhtYt3XvenQoN5p7Pn87G4eQysgwdmoVB2bLgJQxKIjx2XSUordQu5yHkYy
ns+b7uokSjqaTBVdYCY7cOpxeon02VGQ3df6XnJPka3Z5+8rsCg1kNevAZaQP1rlT7obhMcA6fx6
IW4ad2q/m1qwH8uUR7YDQXR0U/QNmyBqFdxcmecggwoRy3fN6IRgTEqnEJ0Eyt7Sc0dvygPJOP5/
czTUxDcw0crMHjM0wGX2M9d/V3l/PD/t/8dUfH2R4BOrBu2SvEH391Ddg31iHG6HDP1+0QUF1T7T
9wpyJWbn26EkmNoq8oaUxxewELi10JChhYWpmOu3JtT3nUmcaTJvTW6gA4f5lRI6WnLf5fxisCZk
7NQjjfKjrj7qWXRh0+CpNt9H661oiav2BGYSXQwMiaSRRPuu1H63WeOHYerUpaY6Q4vcx8IYMtYy
4a7NsHA1ECEsJKadUk4xkGy4G7pjmHzUKBMyVC+cuGS1th3s15wJDrYJqsEOlrtnTaDF+dgG016t
7rXu1sCdQmFIuzydN4/tzf8FKHjWsFEz0xhhHZURgH7IPrSqhhbNyT8PI7VC0YkW6JAdhmVf5LdQ
76gtkNnkTqii+OuYpm7e9x5IoUdNmi1YrOw0tqHQJ6Yg5UIbG952hRmtbFTzERUBcBVftUG8D4wL
ExaP60ufvKd41poSdyiuptxr+sFB2lIy8O8TDHxtaVVEuaTKxASTYg56i6Q0AvAatDkt3rd2qXpp
xMQLasvLKXdZedeokFws3Ll9oGD6zqJblf//GRVPv0M4Tgja/PuoxndE3Vzt8Lgygn8EbLRG0dwG
ZRI7YKTiu/OD3xw7xLbxVqdSBA2CBxhnkoYp1RGO2TeZcQjrp1RGWb189rflRRmsRQ3csFVRFm2Y
W6RBORpxArNCjgDyDhQSJpaBppyIeHZw1aKvRXKSbQ0L5af6oiKO53uxlkghDAZlYFgTvzFBCZvz
XTj9Pj9138NlnCArDGFfTqYdom7ewIUqApUhzEZafyUbhbAjY15nwbQsTh65A97o+U2dvZ4fxPKR
4uKsByHYXI+XAVtRAMGKW4X1IJPyzfCqa//fb8incyUEMCPWQ1u2mTvV1/r0q0RDQ35v6ZKUxvaK
oMgAryygBjAFlJybY8gzrEhPRqcLd2knWfLt2foXQKSoCGJucTUFQMUfm2bJq0fBIxkCifV+P2Iw
W5BrB0GaBXYvsWYrZJAVspfZCoYQhJUod4fjnauA/jKTvngJqZL+glhi9zQHCcTc2ywNJLeIzYF+
dj9pqo6uK2Emi8QY1dLAQEkYoU38mKtOy/6HtC9rjhtXsv4rN/qdd0iABMGJufNAslhVqk1SabNe
GLIsc993/vrv0NPTXYL4Faf7hp8cspVMIJFI5HJOZCZLQKWzFq5BAMixkDLQhVis14tkqACviQG6
V95iuMcFoA+7u27jX4MDLOeFECG8Yr4uFfUkRI3XPLgdu3PcPuHSMZumWti5WQu8ECW408xzlXhU
IYq7e4axzbRJrOvKzNrGhYTpCy7CZnThslxqIaFTX5Jg04OFcDgq+WPFNmr4knULRbQ5561gohj+
GyfqC0JC3VcliPoMBFbZQ0qBWIKR79L/4efvqv4apNvrys0u34U0UTkMHHYI/1HVGjZF/F3KF5I2
s4uHab4JRRVixPxURCOv81oJ5tY+196eyscoR2htfNPVlxAo6d37dX1mzXuiaUbGDXB54mM8beUh
4aNXW2GrgkhRMas8RLv2UuCwJEa4iUo9MZIuh5hY26oGJgEpnMLSlUpmN+dCGeE2GkNG+DApUzrZ
EcgVW+9V88xKw9DfKn7SrNRix934g551u3vhGAcMrXIPxNjrSzrTkoDTbKh8QgFFyCjOIdKCjuie
CzArENvkpreDV/YNI+4b10z2EQgcV8aDlC8InVf9T5mCB+FSq/qFgcFbRKisfSB/vZvjs06C2yhr
KVRCF7/fp/sy3zDj0ViCk5+3kT9VEI5WEhidpHKIYPwoaVuPR+YijuLsrWFwXOaMTjlg4dZoeTCC
PAYykmICxXlDxmnCban++hy0hoE5uCXAf7HpnvzsA+Wo6XHxTZN7LYNLH6P2HLvcxwwIb8j3PvKz
vz6w/lmiYABjQT3JSzBQlXbPbX4jG4/XrXpu5S41EgxgjJQ8aQl+v1Jt8vZnR8HjPqzbZCnFO3cV
EjxzIAu4LF+6IwdFCTFVBQco97bS+aZGNq285V2FwG9zXaU5g7sUJRic5KcgfCrgLnKKNM4Y2dR/
Lnhg/3tSpq+4uA6lltVeWEMKEHUSpbVQlmXA0vo7QoCtwiYQH/TLfBYyNsRgtTGpAqIXUGmoAEfz
lwadZ00Ao3r/K0SIxEsPzTieDyEBJpZGGtgMA6lRpIBu/OG6OrOSdIxbYc5LZsA7/awOyZHVCxUc
H12deDFPYb9x5VW7RFw10xiD0BXx6wT0C+LTX8n5i73poyEgAfKyVqurVqHpTyEoaVU6liYm3E0w
tllDgtlm13NYtdT1PVmX+K65lC1YHx9qmnUopVskHa1GK29HQ1l4bcwFE0B+4LgSkUvURYAjzx/9
FPYytXV4uG+btLXVCji1YWOgcyoDPmldupFNeAmEt65ZKAjNHS9cgTAYgL6ocLifN7HViauPAUIl
HQQ53APkds73Lq//xkOA4iU1zecBA0GExm1iyVARciIic1cE02Vem9k1ULmMwrlulLP6/ClIhMct
hqzzcwZBVK5A+KuUbn1Ok7yT8ZgDC+bCiZ63zQtxwhWCVGQ2JBnCaBb0JphGzTiUN7xHhBvrIHMJ
Uqs20B3bn5p8XHokzMXUSLhgfAQJF4BvC1tHU8VV+oDjeYd8k2rc57kPbMdi70fEVpUfNWB6rq/t
nNdH7wEmgGQ852Rxdkw3ml6t08nra11pyrXvgVwwSDekAOxsiypR8fLvCRRPH2cRrUsINOIMSeGf
HpPNMEOQqLempvbP16XNnXVMYIKJFbxrgJMRwg405xUdbfBYVXvgpXKGusESf/jsCgIHBD1pOmJP
8azroxzSZLJOhfR2ylaDFpklxvIBsV+fr2vzK0oSXRdmgFG6Q5wOXEHBNGW8EeK4qhEMbo1N/UIO
FOh3Zv/SHSMLGGLknW87Zzwy8zE9sNNwO5y+ofd2Y2x0QIBgrHd1/XvmVvfyc4TQp+hGefRzfM60
ib2boSj8dF3CDPyEhvbTPzUWDkSQJZSATbm2qKMd3QMgJ25rW9/ox+Sm+SbZ7U1+YCaYcqBlsk9X
9VKoMnchXsoXzLUmVYGGMshXgckZx3seHN1MsjOUKq5rOgPcPmnKwfmCcvS0v5+9dhijlbPqMFGJ
Y/oi4QaMhtRmPZCymLuOE7zhmxo0fpgqwxApekJsOWuWWkdnfZ+Opnyg5gKZDwWXzx8Ru8pYqBVe
UGHU3LhasE0YN8OycRoCJITYM9vhNvQBVej/uK7+nI+/FCyEOCjGF3jPQXDvpWYTbFJMsNb99rqQ
uc3U4VwVhvQvygrCEsu5UUaMIZSW9PXoAr1kzdl3bVzwcDOdBdOdD6gJZOhAAS1Cd0RNp6oNEHEs
xbtlIKLFVL0VRPGmVaptG9WbQBvOLP+GsV1r9FKMiSs3JPUXJlZmdTUQlaJbFhheYsJTkgiR0HwM
/I46ttCdG2aemZQrUA9eX9O5G0v/U46Y9+xTueLosIHFpOE9DcJVoeSvoyvbLfHMvPgxBEvtenPB
FcchkFWMkaDBWfDp6phgfqIHSoEbUDCm0DHZlBmSg2Hv3lKaHfqu9S2SSa5FFLJE0DTn7dEQP5Fi
TIlD8YIGHUYVlgNgGKj2Pexu2+Rj7Ky+cvq/Pkc6jRZQUGjp6AKmYpoVYwuSFxE4Hsaf82obht+q
4D3KvzXy+xJsxkx5D7JUYN1oaA7GE0VwsmGXNgOuf6woUspN6wyoaXWO4p8UzeGKwwmYk8gzWcpX
zuZrLuUKzrWPwMQkA4vNklXnR2/dSZuqdPjrvfTEy1VQrcqnBS8zu3sa8C2meU/8EdwbG2NUY6ZJ
eR5jMFfbq7JJlTc5fPSXUBfnjh+/kCT4s1jrMh5MkvD+MUFkl8tvXWSpS5jjs77mUo5wGLxepz2f
5KQ1OmWVTWvGZnpD72qk3+zitnAt7eH6gV/Q7NcVcvF0c7vw9zUMpll8TMxmz1kEoqnk/rqcmSlK
WCVSEWDzAcYcEbN5Y6VnQGbucfWumaVslAcns0AVxk/Kq3cerXBd3ALMozPHb9cFz11Fl3KFqKae
SOcz3sEqq+9euwWEnGc410WQ6XeIgdylDOHEtXJMs0iCjNaJiUmewCFu91u+rWz3nD0onZ1aFFB5
mu29xdYO8wfW30n3XH6BcPbiUJeoFGN1R0Juo1F2AHhlMTR0jPy2LcrtgsJLiypcvYOm1wProbB+
ZutspbxLoKsG7ah3xFjF0NmKHdvBGvmmxhwHU33x1uMNhmff/SfuLCWG/j+rPwXsgNjEpL6w+nWg
e2z04cTlteZka3e9TSymmLqjHAurAqjbSrWrPf1Qtph1Ttfhmj2yv/FGBxDVH58gLH8/uiCe1HBt
NuENul8J2/Il0O7ZgwoeJbh1WQUNo+DskkpVCjmbtMx/NOVPQ21Bl3Nm7c/rWzvrUy/ECJ4u6osc
Pd0Qg+buqv0O6Ag3O2SkB/v5Yng6LwuooAbmt4EKJFhRNEb96LuQ5YFuIG5Q6WRotHmrPc1iHZoG
WGchUYF3ZfRRs8DWh/ZgaJU9lupBCrkjxbe9Fy34w9mYGZb0x0dN+3DhENUqcd1WLnCpgNS5AS+C
lFjGsB1Ats1exmLD5SNdytNN5vHFfwAKiqKXE4shNq/KpTFklODmTLh8FyXsjPP8NwI7jOj+IUJQ
i/qR1A8FggKS0lUZWp2yliNM1HjbQbrx0yV/NOsgLsQJ1lo1Ri35E4IRRcalazHPHSMRCHK1v2Gt
F2IEa+1YrvSNi4VjkbLxKicLZRvZEUvq7XxpkHFWJSRx4GUQaRq/8DwvDMNDHBq2OQxDqQCFWjBT
rVd/hyAOLAfIzAMUTCWIi4WFY2kZ14hKUXtTfvrUrpCJo6oTuJYE3NwktHwGVJfN9VWcMz9Dmco5
mMdTvvRJ6mPPCq5hs/IEGIwlPcZdueAg57zXpQjhFpYKgOsWAdSSAqRM/VMcmimgnWj+eF2VOZdy
KUe4C4ICeF1gmEMAhSYGXp3SajX2qelnq3qJqXNJlODzC5IpUaVCVERSG6jAeUkwxmuV9T4O3q9r
NVuRvVRL8JRlGjEgAuP5IG2awayJyQ/1Vl0ZFjnlO9Aj2rEZWcpqXN/wk3//GFqPnr30UJvOkuik
Lr9B8CBJ2XSNXE+W2aSrJF11Y+Z0jWFqyk7y0BD547rOc8ftUpxwEAqAbgwZhzigrT9IE/IOkEOB
DNEtuapZ0wQwKPJCCg6BmCRRumKkUoOYWy2cke5z9cC9t3HJWmZX70KK4KkMI4gT0iAfFCTrjrcb
SQJBrrvrq2SV81tvEXN8eil82a0LecJLIi0wHuC20ArYf/ynjmzBC7XlO/oMJlKvNXPPkp4GW96Q
Y+HUjnvwzn9j+5D20qe2ImAMCRbbUrCa+wP0lVC1iADTFKgWW6Lzm3VcF0IEk/QG5ku/FtXNAlsm
zwFwiq+rMZvHA8EN0zF9OrWuCQ5ljMBP0rvTi0w6Fdlt6qF9Gn2q74H6o2xPDOh4+cGT1pH8cF3w
rPlfyBW8i0uUMfKnE1+NHqhEUMDVEREtvcpmreRCirBLUtkm7YiErFWkRzX7UIc9aRITfEhengIa
LV5l7PW6XrOn7UKisGV9lhdGmk92Ud0Y4begPXjVN23prp6RAtRQ9CWg1RWI92IdpJVzeawJpOSu
ZIU6deIuMyN+apVg4Sk0M+QKEReihI3yIpAu6SmeQj3Qw89Ka46b4DCupYN6W5ZmsvWsYWd8Uxaq
dTPuZCJcwZwfavsTNtnnKDWvpIZ6HZKSQJ7iKCOBIXtsfFNVJkbeFRh6r+/ajDV+EicoWdMu1rsI
4nKyT6R7Jdwo0v11EcqSSoItotut48WUZy21+w6TNqWdtIcmtoFUitzgSml/1qpT8p3M78p2p6W3
VXCqPLuBY/MXVnfuSQl9MU6GciiGG8XUslLJmjR2KJzntnekJ9BLnbM31boP9u2+3vj3jZOAIHsT
7VNUZ278x2qJWWsmuPj0AcIxSV2QeWkRPqB3Hbd3ct/2jW+tccz9pUrFoq7CRVsWchAHGkRRz8bw
HPCkPFP94Tsf0f49dMLnTLGDrXfbmem+MYOHfP22lBxdUla4GznP0B5qYOebxO5UW/Uqs0xWgfdK
w6frRrYkSbgVYz0b6pRBV3WwWndXxDdDfF8NZzdYujimEyHcv5cbKI5xopGAqmEJSSUByf1rHS0E
1HNZXgVsziqeChpH7C6oUqk5cdWJJQEEKZp7wjRDHzsFdcZ0N/Q2lEOPiTWq2sKFqM4cU2Co41AA
yVdBO69QtPS9qspjVJmBOE3tEv4N9NwovYQ1gHG7VcxdM4wsz2CbJN957UHyd0CFGrQdo8dOe2Hd
XZAGJhmAUO2tI9cOs3aFunsn76LR6TJbH/HyoeagbkPu7hoXyMW8X7VoPkRd26r6pxa4LnX9Rpqp
imbpYA/Ko91QnvRadnofdWi0LoBJeMkDzlgOAXa6AmQ7hAJEvFGQkMkyadQQB8ADemDfAeBGZBko
32lLE/5zK3wpSnC2WQcu15hMooI9qG8q36JdaAbgBPBsli949llhmB5lCmZICUbEPl8k3tgBj5BC
WNwaJsAnHRnAr7XyInX7rDmGee1cP4EzN/Mk6A95gmNrqiEN8AbFq0l6knUg+5IHr2LO2Kyuy1nS
S/Bq4NKkecUmvTT0iwIUkJP3TFvT0V/nOt/yRQipGYFUwdg9IJbwbPmCPikRn7uA424sBYCrXr4N
xtcB1AJpcQqU1RIL+cwqojuNcxStNCB1itd/kurFaHgGQO011xryx8EdkRlwunTBOmbu/U9yBFPM
Feqrlaw3Vmqc+ugQKw/BEmXAjKP8JEIwQDpSI6AF1q12VYvQzmJ/Y/SAIgYE/BQypygWC6ZARsq8
1MdiqX7zXKej3eb+fRouxAyzelxImezjIj3UKlxigQwpEfwbrUEaszReNbsZFxIEjx9KvkHyERKK
5CMvVhS4kgrSpNfPzYIQkXxH1TLq4YA0Vo/Gl1rbdlyF513ozl9YK5GRiidFq6sZNJEb7eS3xAYH
gH1dj7l60+WuU/J5P8oSI8eo6DVAwRgPAdtrQ2R1AJSsB2rnQbqfWs1Sv8NjXDYxM4JCd2phit72
W4BOdvLa7c51tFQnmLZIiAo+fZQQtqdtmNaGhNVNmkeenYvh6Hm7uNqhKqVEq7a5u74Is27iT4v5
Rad4YZOhK7dpSCabDLp1G4DcKHgGragbLQx9Le2ncIab1uBVbkxnOApvm7LYJenDdU2WJAjXRlZ4
Bu9lSMAwjJuuSa0s2P1c3v/T1gheggXxCK4yrFWsyQ88DEOTjx03G2O47VtpZUTc6YPMrKt7A2PO
17VbFC44D98bFY13Lg6E/JC4JTqBraI5JeMtmNn60LA6aZdKZEHqrDEi64WrHzWHL1WHquTMUyW/
tRJ4LDddBSrGudH03GM48I3dy39jpo6CtxPA72gwJV/YEXmvVjn4e1tMoLY/kzJ76JELa5TUltGM
ubCgZOagXcoSFrSrOUmKKGgtZV9hmtgzo33+ph/c8yO5L9+zhdmpGaQBtHhdqCa4Zu4CXk5JIa59
l4/Bk36OjsNHYZj5Th8surK17ZN25y25OPm6ktr084vjneskBj8KpOJ1uup+tompHdStH5s+IFYW
hM25kgsNv4ByKnkmpz1kodBpp2FhjWhpC++5ur6+c3P3z6WcaWMvdPK1MI7qEHISamxZrO58wMt1
w1KCaEmM4IgbxS9pUk9iNNni3U2I7NpS1n6um+PSKrTJqV3oghFSfWgmIdIGxYh1+RI+pHvFTnfZ
i3oOmRksuOHZO+9y8QQ/jEkquY2mTarSJ+8NdL+vtV2Z0ipAR2WtmdJHviMPLbry7+Knf2/bBP8M
vxmXQQnJlL53/InQyizkx+syFtUTXHQ7RIokT7bBDhTdTa+KWe+Cmwm2uYNK2ct4099GNlhZyJov
PbcXHIomOBTc2szvC8hGXbxITOWkohBvsokdY/VNRluBvhAjzbRTTX1poODDQCEIUMXJdnfAJFde
K2h2zgO87U9JfBOF4A6zSVLZQXgeikPqbppmXQy2VBzDaOEkzmQYpg8A7CKmDlCYFvsqxh6gN3GK
bmsDveRRG9tJDu5s9FiBctkFY+p28Bk4UVbJEuKkok+r+TlO+ixaODkZ99BupWMuOmI7T0dNMgFM
7ibqtuDOloxTku3L4iWj61J/MjSzxfyMlK2o/KEobwxvFM2U++gO7aGm4ckrCnzM7sALdzO2kaXn
D8iSgHwgyUrbQANllbdmXb4Cf8Gq65M3gjIj31Dio0C5bdXKAQXLUO2rMUKh5pWP0kqqVaANOArZ
hOMqT7ZacZNJ6arotqm0dsMtS0ezTrYjB1L8umzPUX9wKXD6UtMLPTtJf3jBzgOCJUNUkWS2Md7G
4SklGANywP6e55s+PYXgVxwcuUa8mj4B9E52N6G+4cZTlt8B3g2UBrt4uAN8ja5ENi83enHmtZNE
1MzbvcZuQu+OZXupffT1ZwMF/3EflbsMpHdFtNWz+yRap9Wb2z2gbpIaZ73dZMzUhzU4q1OcH7kF
mFrwXqkAqDh1o4MZlFUASJLkRa6+ZXoAmGsXFAuriB18UNgpj2l4lrI3OoAwxwWWBSjImIflGlBT
U28qyTaCd5Jplup9k4cj6A+kPLAaFFJIG24S7sD8rDB7dIsN8G3H+mddWKGxl90T0lht9cij7x0Q
fICj1RbTguzAeZ0avRW1jqeuKrnaShiqqIF7qJFTTDtTzviaRy/oFnKSYAX83KX7/mvoNI2kTtQu
qoyykDjum2ieW2p+MzXjWMpW35ZObTerwIz3lVnLpnxLD4CyXcHCzrKHAdkFRzgjniEXpRqGAlpd
MKF/vliKWMuacmoTDPcYjbU6K7LSUymbrvl8ZiDsTG/eUTh6rlbFguIzFJqoOlxIFg4mywaml7jU
frUHYVDopjDHZ1CXJghdrXt9pR/yVbUfNv5Wt3M7XIO2FtA89tJNMOMfPn2GcNH5bZXVXofPIBaQ
xiDatdkazrhzspdHYL+bhq3vI/PF+HF95b9GQZ/VF645kBMBFkJHvQxAUn7ymgMNLM/Nhi7pN32/
4P8+6SfcdHKUADlJQ/0qMZOjatGd70TQs7Dbdb1yd9WmsZZSSjOFrM+6CTdc4lNi1BxrmjyBgWub
OgUojlfIP9pv9eEYrzVrCXJgSUshao4pcHZ+9e/qxg3V1m5/pNLm+obN3aIXK2nIQozsDzlGlMrp
qDDvu6xtRjnd5sB+rbo3VJxsI+7f6o6YeuQD1phjvAYjaV3Q3k3zmNc/ZYYD73KBvyB5G0ZMcmMq
ySMYvDNAEuOk29COjq79PVr39niPW81EmcWsHG62Vueg29++0ULzfP1DvhixQdEdjmZcimkCNL8L
h6eT/CGWiYswaigdwgurgHOt9AMZ7q8L+rK/EITBULRWMEDaYQDus5sy4jHOGQibkHgDXDlLQTO0
osS5LuTrDgtShDNJWjrGfQUpAFUFtveI+MzMQiD9ovd2S60U/LIoXiULnnBJN+GEpnmX6F4Rdpj/
vKvDh1xzuiVMy+lXfHICgmLCgUTGUqrkBopJoSxv46hInolEWQigxSE76E0Y/5SasF/IY85ZB0aX
dIzbA26biw+9KESbTDvGHcqBa7nCEBh56sodoS8L27YkZwq4Lx5Ho0oAJTxgAQ3EdbbSO2zt3ZBv
gAT09vyc3uc77RBtNata6oT8+iyb1pWAIw1VHG2CPPks2dNHozOCCNwSW5y6rS6bz6XZrugacxmr
aV7JWlB1uo6/bOSFQGEjG69ogrKBQHao9wEyw2vD0u70187p1/4NPy6mI74kBgQNBccqaUPa6T4E
FprT25nVmkQBXb2lOilINRb82tfC/Wdpv5JbFzvZpHHWAiwJgzO2cuLr9j2LzWpYEWt6n41rdqoQ
GPlW/QZrGjZL99bsQcRbAJCvaJz8MgU2KFmWkjHp0FiFltZ2001ZLI0tKTlrrhQsoOo0GqqKRQRW
cz03sKwItpqfoM6w2EraFzf5d/dWX5VIhxyTW8+plzh2540VjEgoXUyhnkj/0PCx8RiHXBSW3tU7
NNY7rh1/Jw+jpVnFqfm+YKvTsftiqxfypp9fbKYmkbj2/ayzdIJOlhpkmya1gjXmE+1ONhu8/hZW
9mv/wWQ+FxKFYFZv3JglEjTkr95gFshTO0DibM3QYbYymNVpsPW1tMWAyOZnb+mv+Y20Dxcm/Kew
9YvWwMpWADiDlRZ7AMs4r3hGJ2cU71XlJ28+ri/rvJIXAgQXgM6yDmCk8OV1z9DlnZmFGlqhzO/T
Bu2pTW6g3wWl/BJzb4OKFLQPyjQUuTt/4+WhBfABkzDXNMbi1OXdNuLUVLryzLUWqT4pWHpgfA3z
pz25+FzBgbQRjwqZTLcb27LX7g18Z8zxz/nmPjerDX9PnLGzwxt601sKs3trsM9/uQPm8ycYQuBG
JbUvYw0rlozbQn6VmjseWAZ/TjFhc31zZjcfCRaQSuJcf+FiDlutCMIK/mtErSsd82Pfy+vrIr4m
iCdtgBwBmDcM4mpcMPI+1fE8nTwysLw1jJMfm6Oj7QBDO3yrTe9Bu6kBoW8FTulcFzzrti7kCu+1
0C0jCv4OGHZAtmo+7lGlBtrnsPL99+uS5lfxTw2FYA+UEtpYe5DEjecgeFKD1fXfP50Q8YiiywUt
L2geQNAq9J3oVe4D0quASXraukLSw701+vsuXStpfEyW2j3mtLmUJrjBhOWjX8WQNhjPjedk9VLP
05IAwSCYHmi9Mglg/DxBQbSb68s1FzxOyFmo7mho1BHhPBQyAO2vLTtAsnyvNDur11XgYJrF8Kzr
gmbj7wtJXDioWY+xWj2CpIDKrZX6PjLOUXhIvB+ginE8QtFcGtd22hrPXZBiDi6tn+QW0wwaz45u
XC1Y/NeOXRw1gJyqYBdGn+kXvBQwGBW0TfE90U/FVAy7RlNRZWb7I5qUkBCp5YWXwNwRMzgagMAM
ZaCDRggn1YACbauoOstzG/B97HOaYLpmlVX2r4X+j/f+P72P7PZ/bL367//C39+zHGUUDzjfn//6
36f8I/3Hbfz2/lH91/Qf//iHwr9bf2THt+TrP/r0f/DLfxeOF/zbp7+s0jqoh7vmoxzuP6omrn/9
fnzm9C//rz/8x8ev3/Iw5B//+u09a9J6+m1ekKW//f6j7Y9//YYmtguDm37/7z+cFPjXb09vafNW
N1/+x8dbVU//Wf4nhv8BzYOxDrSaG/hd3cevnzD2T0yygO8MDTKILyYzSTNgp//rN0mh/8TQAFD6
QD+toRo51cUrwCtMPyP4hZpC0L8DGjgNBNzkt//V/dMW/bll/wC0420WpHWF7xEydaiqKgZTURkE
LiAHZolwkYbAQ43AlFGeW61nz6gTAntQktW1NIA7tOY1yCsCSvdVFZEt3gjhDqMe5E1PGLFQbc5W
klQVBy3Ux5OnGrlNPTqe0POsryuuZqsxHOvvF6v7uwaXXyxY868PNrBc07Q6PIQqnGZvlINc86Pq
7KKnyI77cVy1WS7bGakMR4n9pbqiGGr8j0AsDUAHCLiCph28DDjDSkOMG8vVGf0J8pNaGCeWYGa0
T6Ru1fT8OQKT5E2dxuHG0MEBBTiG3kzVNl6FtY6hG6k9RLU3UbJ1rgX0hmbfdh5mzeu4sOSB4+Ab
oe6og6qvQ3BMbalPhgVXK9xM0ABpFFxMKGpPD8tfibWLkHlUGqZGQ1KfQy3xMTmNatQQYuLBoGig
H2L9LIclUtRVc76+VWKBZhIMBFwFvXQwb9TUhb2S+rBNxrSvz5k7NGBsJ8GaADBxlzR1c2PUKrJJ
ugROP8/tNvkgSXYy8srmvDSW7oDp8r24nKcvmWr6QJZG+KThkfR5E2OAJ+cgM2zOWqpVmzDO6J77
Y7vHQEa9GTS1um14oTh1JZdb0A3WjlpFqCdk6HNYWJOZzQBKBwjDgBEPSOhfa3axGbnaR4qc5uM5
GjL0/rjxgPJV0z3iDgrX+hD3D2WPlEKAZhIwVaT5EacpWiUBEAzdtnC3jdzyuy7q4meCSOQQV037
xKU4PsqeQf9iVIhloxPFJR4/yMUBzkjYQJroShyDXe3Miy446H4Bqp488SwtDaqDT7vRon3J1uiC
Tc9hzsob1qYwsWFMFUfOot6hGRsd/DhYp0DlPkmBJC8s6BS2fd5ZissN+6rica0zJgRCEpIXqpeG
9Aw2a7oO82EwRxJQ1GeipThcDJKn5ZgGGuCR4SvVL1jesRH6htyr5NwWqpGaPAlQSWMZOgDsOokD
YoWSlDy0aa3JpuLJ8j3Rul53gmYI45WRlyXy1kpAqhVig6Z3kJ/T2E4KDOW5BZjoj+uW9tWzT184
tV8SBVj20x1y6bcqrUS86yv0HCcj+K9ad3R8tc3Xcj0go9qGBN3l47ANJJ7aieouJge/GLoB8TLo
XxiyWEjYTT+/MPRGjUFYperGmSqt9i3GOL57A27diphZqsrn2vUGalYpUDmAtaxGvVnESInZehjT
1AzlSntNjBiYRHWuGFvFzbXY7KXefaRqrL8bMrpI9L7SdlGiTNhp0YCXps94nwJ/0dffg5Kpjdn4
HvdWVcKbA8TTxhyMLqy2pcfc3DSaIivMDoiXGD7r226064aMo1VlaZJYxO3Vh9YoUG0EqB7g0cq4
iX6APcL4oROvcsHYk3iRxXlUPeiaj6OAYtj4EVEGiCyvY6Swc3XggQnCykheI5E4ZqaW53HrGHWO
Gfy6S/K113IFk9xgo0qtmCQJKpcgkOkxTBIDnBDz0EFkD2gGqRxvLMOdrHdAlJXdElx4CSDho0OY
hVFpNXpFIztwg0Sz0yp/CFkZhFDQiwDjVlIFdVtC3HVbl2FvF9EYSttc68JtJ9dl5hQk8U95lXLk
80mHfpO06uIlOlmxhYzDpgnStTAG45dTEd5HHgr1XRg2+pklvbGSRk9GUY4FTivl6mumkeRWLqHz
mGnaGQg1/o/ej9UFZ/EleDAwXK2DWwBgiciTiWcCqTg/ARCDfpbQfLUmY95jbE6nZuul2SbRSWdf
P4NfnBPkIeib8HQMJMd0wTnpeTgONRqvz5IUdJvYj9H9kXm6w41xKcs5o5qKZzscNdC0GHrYhOPm
DqGkdaNxLjMf8Gu+BtB5CempviKekxAjdv6yarjGEDgiLkLYSKfvuTjead43nttz4xyNmgfWFpXh
0EYfqRwvQRLPaYZpdh2sx3C6uDM/SypUX1HdRHbPXa5kW7kzPNvLJXfT4kKwO9DML7yX5iwVOTYd
KHAI+Bhi9M8CkzyS9cBIpbMak2wTVSVdtUEcnRWOU5oy3GhB3ehm0acjwNEKdWNEYb5gOeIrcTou
yPggX4zeR1UGJ8bnj3ANpQXguaSdh0CC6ysksOlto6IAh2IcuNy1tT5R4cpcFdMpLo0NpO5ghJ5V
pjp9HGsNHOd6HrtLU9ZfgzrkiGTcuUiJagRlCsHQKE14FBaucQbjKfhADXebu0a6VQqmnGka6bus
DXTToG5ry5KeITofumPL0P1/3QC/BuaI5wzwb8Ps8RgCQcHnFYL3K1gW8OghrhPp3fWq4EXLDPVU
+LT+0WAxBqRn60A2ixBFVAI22gT93AGIspGPkpQXozKiJ7+OazOkmvcUSkExmIMugYM3qnL5kYL3
hNmBr4OmDE81VwfeYIJlzmOVelaQ58MStuNXS4eNAwgX8OwqHo2GcKaaMq/7vGrcs+RT5E1ZRs1m
ZIpTAf/C6VGNXljCOXlYN9i5zDBDLOKbNDRmcjIy92yQchNnlWsHUXQ/BsmpRKF9waJn9mvCF4M3
hN0wBTzmn/cLGeaK+BWXzilX43NG6+BEXMyAdRMbCyDBvC2yFJLJZVLafll3Nu3xLqANea/gmQ8e
ADvMYHDbNWaP4o0RMh6avlGBD8j1tP/H3Jd1x8kzW/8i3sUMuqUHu7GdOE470w0rIyAmTYDg13+7
fZ7zHrdsp9ejq+8yWYlQSypVqWrX3jKrFpkeEiHXXcv4erPENf8SrDCUvx+719YMxw3nPgxhlWZx
rkPo4I5OXSLMQykOZInfJrr+kpP/ow3dCynFl+4DKxagsRv1HCQCTPUNGvQ+n2XkfAzmEt1WXfCt
mlm1AQHI17//qFeMGl+K4KDQjIyPpYZRz6OEslZEyuNQcfUNFLjr9yBaIDA6hHp2NguPqLPpaSFr
PLQnaICUnkLe3evImnWeo9glOOPpMJyF9bjxYdxwLeAywVIbxh32yqs71pfHNhbg33SG+V4tKyAe
IkELKJVqp7jb3o5hz3YpKdL3eJZc0mgIX84BmUm0Sp1ydajFmotSUZrKtqqOpGznA0OH8S6ql0t1
hFe+AqpYgkcFMkQQfjKMvpdCxg3X9XFtFLpoEYBt6xGNh3/f4VeO7UmjGg85vORwaQbnxgc0+4n3
r6ZHJVeegYH3Y7QEBzXwaeuNy++/f8x/uXunLDiCe5zbJzmV868tfew7qWCAHXjDti/dvryd9RhD
l6FehHclKhW9C9vJT7ZFW3T0A0jBHGg0MG+5n/ks3N1K1PJ4gqPcT6kz/PB7Fh7iYsMTfgX2Wxkg
WO6dehOpRFz/fe5GXhp+FxmLUzoOmVIwZpmtP7E3OWT1ZnoEbC+n6LrIeCIfBwC93aj96XsX1Sxe
Gvnpg+CVxJfRc2C6sQjyAUjlB/Q4p7pGUOGU+6Id3R0rJnLhELz2KeQcwRR64unGs/58W9o+Krtg
9JrjzBZII+s03s6eiLLFa9mFSPu1TyG3D+pDXF8vmV2FD53bSMI5I/6l25UP5VUsGudQ+WAguLBj
L5I72DJ8AxlBEB2cBMTOfxaaomgThGo4NiFHFS4W/pdyTZMfce96X0dvCX4F0+jclfit4aZxe/lY
CSeEhhAwVHUWjbXzOA1Y9oaKpMpmUQ4/m2YN0SXs0E5vIFMq/C0oKzniwHVWtwVrxLrFkQzW3Sxr
ed830RDCjkLKMpQSxNfYYfEPIYp4yeZAg89+EmotcwqKepo5rje/dxRPDhRyY+1tGU/61pVl22Rr
Gc942S0iDrZJuwZlpinEJLp19eNNTbS/3LglGGI2cJ5gGZi1u24mv+jVXlCXrlkYM/7V6UIG8b+i
qr65TAMM3dJBtBB98QcAiTWd/3hzGcBt8XFPHWRMs2k40eA7I2vLTbcswzvhMFSwvFigGrOWExD5
Xdw4HKhuAqI6rpw1W5TW7xqPPyqnKAD7TpblplXMvUDH8cRade4IIFcDynAfmWrEDSYxqR+0IW88
wY5d2YG7z8NZnTcDnajOdBQlxdZzVwpk6ZLGUyY0oLhFLBZvw1shPgwoMOHGCHjyeUXMDgxsjy5s
QMpolU2Flgdw6gaHfinZp7acIhCD9vW7RlQD28RjoN5NHN3HO5UG04c6puSnnDVSuX43z1Omw6T5
zSO3rrOha/10M1fK07tqipffHfWLSxb19M4xVgLPSawFiF6QwjQxvZSAgSAMenEMG5/8jHoFNyzk
SAH2nxgw4kNXAyO4ViNYBBeXMfcqBuWjygAb8AlA0N2wJ0BY52DMhy52oJzgx1wmFcucpAnS7SC4
j5aPwP2qdBvQTcrD/g6/i00A+COQz+haQ2WncRokslVbegHw1lH/TmEXMi7rOD5csGuY7fnvRTc7
HkEnpFfqo351btZsHGhSjIQdXe07e4/0RV5500/Mm+0qtK7cJE136RX98tpCfhxtuD7iU3zdfHWB
/E4oAvDu0UPqesuZKPZ+FyY7V8zLx7//vJd+H0+7UyoRTS+o7JtE7mICMdHgUX4svabaxZ4cd0Tr
9cI9fIqTjEU8lfzgYk6LiO+cLyKyyJGKKs6POmyqrXRBvzU6fFcWE6ja1PLQc7w0IjTl7P7+6155
v6I4FeARHQLFnryoOi4eukK6JJFHidjjuwve+rtkcKu7JQEx5LA63j1rVLsDbVi7beImfYeEKflN
qyq5rkV3iVf91enAbkD1dCqovXDralIIIdtYHTUY+a7Cujv6QnRZEY3zj4Wh5y900+VDOnj9XoBa
4kqvy/ShKxo399GMeyG6fWXroa0ClgF0fOM5ExonO6ah6EPtyuPMJx8SRXO1dVF+vuAXnyBfxt4j
nDyJNaegr4zNBxcvU28EVHg+1jX17txyWn6qZkDkTFpQA9IB8NoMfo/vILAnc5AsQCPbC0gFFjN3
BFlP67bwRrHbDEiqOqNID7ws0TheFfX6c2ylHLdR7ASACJS8irfr4ssb7TpLB+wD/rD1K+DRr0Un
op9FrbyNr5yObKAvTIcLgY0J8YOKO4i80IrkopYNUQSTBWv00iks60UfIdtWoGtDwnU2MuAHXq17
hWTOVR9IeYsdeVzR5PzY9T67GtA3kVUoje27ki7IW/Ah10U/7YdKevlcFsO2mV39L/umnuaKbBY0
TCB/BKp0IwojixfXikX6WLrJ8qnlGj2L7QhaEJC2k52Q1Nk2qXu9otEQ4CUaPjirdg4yZUPOk5K8
9yuivtJovMR8Yd59pzU82QZM1g+A5DOeXGwaKxnF/XLkfXXiUq+nm9Gf2iwdl2r/99vhtU/hPAKM
AwkCBKPGa6R05iDulb8cx5qTDXMjvpmDAs22QSUuXIBmPH/6VSh+QDQGFgeNGuNXucp1iqiLl+PJ
PQJsUsnjMhdQFKZ8uuvbJr3zYkQ2f/995mvr9FHQr0INHXUPAjLp81vXIwDUxsmEj/LwRPeiIVUY
amc3lUhKuby6lGd+cb3hgzj1CZ7uoC45IdrPPxh6QEXKUaE5W5JlHyBC0ZuorKtbNolw6zcFv3JP
FYVVR0iKTN7jJIbxEUgQcjf3pbhwxF9Zc2wt0vzILZ1UFowTDrSgA9sK3SNyls1mqkf9MCDxkM1z
5+258PUu0vNyYc1fuwMAs8BWAxVw4h0yvpqKMGh8lq7HqHCcm5VEYIgLa74ddKlQfuRk1wwFnqSi
b/fuCkI8ifrbFgkldjPOYEJBzeMmEqH7YWSOOjguwGgI94ctj0GF+Pfz8cr5R3UMpQiALiIkXQzU
xdqgGNIkw3oUVd19osPon6IrsheTZBdMzQwAcDIQZZw0d3A0kFM2TsbgaVzAIYhRwmRcDyhVLId2
Kf191IogK5fJxUNj0DtdNOpC/HZa7+fuB9E66ixggHFR6wZjrPEjgSdxkYAm6zEG+jpXwl/uC+p8
//tKvvx5cRDj3koR46BU/ZTLf1aGWDRYK1ERdI89a7rthD9+7t2wywgEVPYB+vlzwbvpHbCt04UI
JzjN3/h9Tw/2U7QIBj8TMgn9aF50deAf2RouW5U64UMXFegiQWOEz6BQWzcgvVtX93svS0TOahj1
vFUk8dAc5ULTHoVM192wdAoIDLNij76somuN+j/om8oVI4WUvAPBtHC3a7+sf7QfddOGOen6MY3r
8eM8OF+jaG3vUwH4wh7HoPQ2AA8Hf8I1Gm4IACVrfqIf10A20PTLVOv0qo+7gm6CjoafY0ZRRi3l
4LxrSTI4WQDcyiWisaeMydk6QaQI6hmIPqGL9JK9N22nUzkubh6pdPlN0/vuuKXRoG+TpW7LXUVa
7r93ULrosj4Juw9d0lN3MxRd64GdWS6gelm7IcoAmytBaqcc0JhPIf/udCM9VW79NFvXtnYy3ff9
lvaTJhlq8t1w4ygF7MSiS+pnHThdHlZoNZR74qsoX0hRqsyLHFVvkPSR1yinpNO7sOf069+P6IuH
Gw4nEDBIF6NLGqnEyAj3BqebhzlQ/DEJquqGsW689iI61Btaxn2JG2gY6qyrRv4Ozxp6Xc4t0Jx8
RC8j2lMdKNMMUC2oNmKpwEOBZqLputQN2bUThECzFNpe0RadmAs6iFPUmxPSDGybOnP1I0RxSu1S
0dD9tCKBsin6RLxvZg+Jxi5eQ7UH3jy88GJ/YRYwRR91XgAy4Phg/+euCEUMNjVlOjxOExf7Et4l
yLBzVV7UJLzCKRl2XZTKa7esQpWtXcMPf1/vF8nsCFobgJjhh6M7CMBHw/uGYzPKMa2nRxI183Uz
dHw3JKq5Vq6KtmsZjQdnbuTVkPpwxlBGAO0OlAgqULVdXZjJKY45O/oEijFPVSrgME4YrPO1mFxd
B30/6Melm9XXxJtTwOZUFTWbpklpuykZOmEy7TP/C7St8DAqk6Z83ye+D6GGpVUfumBKNm6ztP+z
Sf8Kq3lX/xSDHP6ovyI1T4jOj0r8/q3uvjPzX/5/CNcEOPLZJr2Ea9a/Vf+9ew7XfPof/8A1XfIf
aLedEMl4s+Lww1T/gWu6/n/QWgNcN9hMCeDK2Mp/4Jp+8J8ANxzQUYicI0ilw8X+g9ZM/4PIC3YA
2D58YIho/9+ANc8dqgP0P5j9UuQLzk8REvqox8BJ50UfA8D73VmC62drcP8/J/I5qPKtkU9xyjPv
qevYQ2tJO+eVmn8GTfPT4eWF6+CtoU9//2xoRrUD5bJe5wrg0Kzm3kMTwHnZzdt4P6DOjb7Yls45
kDcdNOm69xCeDy5ETm/N3IiYCHOadParOY+S8ZZ4eIWtLbmUtH5rcON2TGPZDoDRznk6xMU+aMDL
MBDSb+3WxSix6l4FLvfllA+AdWY0JW3mLn5yIXp9Y+4moyeeExSp0G7KecmnXYzk2A1pIKZiNXfz
zbQAJBgXazzmTcryNG0RGCQXdvQ8WPyvAZm9cTN4lhDfLlMOPIcLnWGgF+XV6tOGf0cSddWbcSl8
JOaLybkJezR+Wi6YYbg6XanuFz3mfT3/rsAD4w3yl91qGZbr+x1rJYo5ufYYKT5Ea98ean8t5wuU
PW/t9envn5kvgWBsQhXD1JVzJ714J/V0tJu6Ybze6I09BF5GZDOSJc66SfT3YBSdLGdumK908B4Z
OR/zEZ1pD26bhtcLggXLLTXst0TmrHKdAZPnAgI0fVxu22L9YLcyhvkyhvrPWmLqggSEIzD02A9g
EZrvfx/+dOz+Lyr5rxmY6qRVMpOYuYXK/dJxgsxBqiwfg657AFcnmFGgv+heCMXeOD1mTTMdJ0E7
Uo15wF11RVBmvvLG6pIY9lujG1GVv+AtifOpci0iH+Q6AVTIxkvphLcGN2w2hiZluxShApS5ru87
PBvuRBRegJi9NbhhtawZ06j2+zHvEnJXCHfIm6bU/yq7/H/be/roM5NNo9Yd49FVuQOA5QNtq/EI
OLJdpPDUBvxscBQag0RGEstCK3rjpb277xZ6iRbvrXUxbLZO1RqXeCLlPSvq+orTun6vIdht6RdN
0P28pMUsXSwN0Bb+bqQJCqF8/Pl3s3pr8obVQpc6aUa3UzkLYvLVAejyC1u9SzQSb4xuZlFQjaL1
0uCws2oEuyQ59bH1/P7vUz9ZzCs3gpny9Vu+MNQAAXQQ0fwHtD3+DVoTkntn4T4FB2ixNHvSB5Hd
SpnYKaghcbQFwamAv+lQ6eqPXumlqsdb62TYraj9slcz7LZN5xvAF4+hzz7+fZXeGtqwWnRnUDxq
U5WTqbql7nQA8vvKbujTJ5+ZlUviHmOXCHriAUiqEfkcsfy7Vs7/XggmfKxKyDAxF1alRre5W71G
Xw2zzz7bTd2w2dErIOdHS6hkiKulKDN/aDZ2Ixs+NvKpblzli9yhIao487aok63d0Iat9l4C4rTe
EXnfJu9HXT8OqWe1lah4nm+lxqPSoWzFrFFqBDo/PoKPzy6STIiR0nArXyydUCLnDrkLoMmdjaJ9
tFmTp5ft8zMYlmVZrcki8pbyfVzo7cK11XIDrXu+JopKP4Sum8jXXn4OEsD+lcztZm0Y5cAYcmpA
k+Wq8u7AlXxFRWjl64BgOp91VLFmKSJP5QHzf80NNGec2XLWwfnQK9JQztjWIveaaIMG26wc7I42
0HznQ6M5sVg9yLPlZTJ8J5564FDNsIp6kRk5H5uJRTtDyUSuK4Ah5qHhV2M1Nju7rTSMkvl+XAEA
KfIAdUDgVLYj9e220gRZTEg3ig60yXnE+mQbJ84vkqx/rKadGjYJPvdWAWqJvQwAzF2GD4BZ7e2G
PvnrZ25hmIsBkIhS5FibrCh/E3AA2Y1sWCRDa44EzlDkFTBcQ/ATyQK7XTQFtVKZINfLcEUlffmr
GqsoC2b5w27WhkUusxZ0DAaR+1pDBbgbfxdgZLQb2zDJNCyTmrdU5sniX6nE2zXtZOcSTFR1LJmH
jGIr8mF27ycRf0G96FJD6WnDXoZuqNqfHxGWOhAlT3BJ6XHgIL7hbVOCHabjv7sOZaJtSNNLGomn
VX7tU4Z9Ln3YaZT5RD4t+i6S/rfEjx6sFt9kgQBT+cK0xOJLBqwkYVCNd5zwErPdGxN/YnF9ZkYo
bLlKKw8uGQ0qMdQWl0lapTehqXG+/Gi0Qm2uQyCxLimKMN3cZLIbL2H+3pq4YaUDRcVLFw7PF2/Z
ldWYBUVrZ6aJ4Tc7VE7KtYabYImLjkqCJmwU6z/Zbadhpwg4RxmPuLfSNIUWzkcEs1u7kQ0rlWR1
GiIwsmDg62BRNiT/imLpf6NkNM+d72TpTk6qvQJrHcdjpuLkOLQXu/NOq/qK6SSGlbpT4JbQoZZ5
4fFGoSEr4OShj/to+FSMUfJotziGgRLBVRJTLA7V5XUTQy3vYtvLGyfR5IfwqxaPnYTwnE4g99T9
9YR43GrWZoNwI3FvKWBxc1f+kq7IKLU7hbFhm+4aS3dYMWdoJd/ysLlGr1Zt5z9jwzLDEWxM/ZBg
qXu0Wc5T4WYNtQzhYsM2+3CeB1kjzEqmlV7zJZHbZaC+nTcy8TEjqUkBIUyep32yaccgg7615VYa
1un4k56rASuuU7ofubOtdWGVSgQW+Nw8sbgK3ZEwT9VHV6oNbj08Oe0OoGGcwAfGs2YxFkTHWyo/
QvbYcj0MgwS+fgRZApZazv6Wpem+R/uU1aQj45kJSGkZuDXWI+iWzQCow0n9yG5oI6AF5hManojB
8xF9ytrHdQU4id3QhkkCSg7VhAUHJMD1PfrtLdr17Q6Iia6o6cx7Ggc8d1bqP4QB9IdFQH3L0Q2T
9FDfAtohxF0SQHHFE8lRkkuPwdOPf8U5mPILoC+o1nJE4jCZ2pjvwxFJ4UV7ActCnZBf07oseqOB
ZpJ2l1dkmKlYi6oZ+w62FHvbOZQ/Cg8iQ3Y7bNppwReOTl+RozeGgnU/BaZJUMvkyqnG//xBxEfP
iUVa83zWS96l/NCK0HLihq0u1ENPEXCCOeBZH9ze/0ggxmS1JqFhq50AtceIHplcrTyP2z4rOmdv
N7Rhq2nTjQktEZMD0KQawFgI2auqAHmj3fiGwc6DmEHwKHE3diAs7mo86eLJcslN/HsNkGXkkIbn
3kpDMP81cpsAfm53+Zr00cJLeBF0jOfRWiQbnURL5lK7hC3I/s4PYjiuWicVTGiQaQ6mC0hs6K6z
O4omLBqP/cYHFQg2tR2Vv11dgWZJ0g6DtvyAYaRjt/gh7bCreBpteA0xBrSY2x0Yw0KdQibxSmFG
CTQsULG4V/ySJs5pbV+5J03Kr2JktFwI5VgWfkO12KLEu7Oa9RPG89kLUYIxDyLFOInScbeAIAKv
1n2wG9qwUO14wi/dTuRzJE9Ir5YNGUPb6k+74Q0DpQBjREW7ACrR1d6DriJ9Ldc0+m03uhHmpn5B
uopyBHTU/01F9cVJU8tctsk6sKwq9kdQS+aNLL7Hjngn69F2bMM866pFm0+EU9gK8hsEERvmj5cU
CN84hk+dis/OijsBkRnG2NDBcQsfzVqELVvNonSyPDGGdXKVzr1PcHE1NfHR1NddTZJaHhfDPGsn
aMFEDRuK5fxu7YpDyGOronZithkNAW/LyisRIjn+ZxGl+ThdelecHOUrlm8ijoB3jZ2CCbz620VG
HzyuON2ngYPz0o3epDK090Sf6KQSuksjpsJthTafye6HmYgk4EeCNm0Hntcz/9MkPdjOEm4HpgLb
47kjcSgVapKnIpci9aZn3qFaQ8uH5JPSw7OjCnqTGZQeiucdXz71QfoJseUXq5vBNwJiGvi6mxhS
U2RY3T9TPSfbFTw1lxox3zAy3zDgaZVLIPmINwhYV5SL0LdTkx3MIHliKHm2LIVkBW96LMsiq/up
YF8rFwzHdutiGK8LvEXVMxwW9Olcj0UPCh7fLkNl9nDGgPVxhRJJroN+p6vyRqXywW7WRvCLRu6a
NWuP5Q7QEl2UaPeaRssEj4k36kGaFDjiFPq6kNZAENNJYbfaJsBIsrKlTYKnau1GX/wp2TftaGf1
JvsTgVwAulNnPDXK8HqK5g4CrZWynLfhV1tk0gGrSxA++uU92lzvJDpfrbbSZPlsQynBvATLWbsJ
7HQjRzO35/6wG9wwS8QxYb+e3u+EDN9awiGn5AEGt9i9Nkx0UaiXKJnRopUrXXyoizgrZs/uAf/U
OffM5mvue8I7xaXgxYBekARzHno0LLfT8KqhV8ThFMBjy2AuMtC8/EZbhWU6xmxt4k6pxkC4PAdF
70MR6Du0ONmdFRNUNK7K68sEQ2tR56xAsC7LB6uTYkKK2lRMMdLPDPyuxSdf0wfo31gObbrMeQlm
VcDo05HeFqP81KfoT7abtmGYWrbNFIyw+mgSv3AH3PKut4ulTd4G6YNmhAjYvNI1KBnKmy691OT3
hrd0DbMcapkmWiGDGUP9L2nB2j8PH+0WJDiPT/QqFaVew3KXql9aJO/KFW11dmP752OrVEc1WTHt
kEz5WjrvgCq3HNqwSHR8Vci3wiK9fvqQQEedkEuSXW8ttuErU7YEkGrHBRuM7mMVurdrbGePsYkd
Gsjkoiu3Y3nC3UfuOpBc8Jld1AOiN2O1tT/T5uTQ0L0CIlAMDkExu3oI+H7OB4+igXdgIMWbZUid
3bh65IuTzNIq2IxN/JBXgB0kFPALUVhc6Zm8r1BxtTmDsan91QUckPOSsxyES1+n1P3YO60VAj02
8UNgUkdH5wqX40dQFqI9NAbBvXCph/71YwjmzfMVD5mO1VT5iE8c0m7GfoSKs4yv7VbFsEzED15Q
04jl8dhDsJMcVaW/2g1tWGaFq6mqIVmRz1MMOnSwDi+xKKzMHi1a54uSjD5NyxnHkK1TnYWkGbO4
U1ZJIjT0G4M77TT0p+Szo6sdiPC3XepZpXHR3HU+NEUf0+IIJOQiOS8ZiougrTixIVgtuakaNBdq
Vk208LxoWplFmtxzLu1SLdDiOZ96L8dIFiWuw3EMAJFvaFbXrh0oJzbBRHHts9UdsZ9aamio0kdR
SivHBmrF83lPTQOqlRpRRByC+wj8BR+9crJChYA97nzsEgwUcTTixUNnMmft3K270FWXOqrfsHwT
TlS3TlVMg2R5DbuZ3epnBAJGOwMy4USzW9B2rYALg4cDKRprqrLbqhJUZ1u7s2hYKLjLwqJiIcsL
cFEky3SkHrUqs0BD4XzV565ScXfKaju86jIFAqyto3lgZ0QmiKhqo2Qt4C7yike3EUh4QTdiObTh
PAHbCMDcj3Y3PQQ046z6VU9dZXdrJYZ9gr5cxirRiClA/iad6X4pid2tZWKI+pCirzwEhmgSvpNV
bqs2zhJZZTtikzxkTUDVlA5YFLelt+kq3oGhzuotCDao84OChLYT9ZyccjR0yUB4ezOAEcjOgl7g
iOLl1PqOyxbiFhSkGvx+haaI5UkxnKdw16hdINORt0mApN7w4LuXmDTeuFVMyrNgGZ2Ax7jHwxAp
msSpvY1Ezdtu4iZ+qCU9NM2rk+8Mwr1o1OOURI9WN4qJH8KT+6Ts6rCc1+TjxJIDn/knu6FNwwSV
Sg8Yq8gLaBH03gAl79TOLE0AEU1RngS3JCoUHdCU6ex6+36u7PJicDbnJ5w4jMxg7WL56DtXaKL4
rZzks92aGH4TNDLx0Dm4T6jy0PhYQ/X1EmncG0fQZO9qFUf7qiqRl1XJsNFV7WUl6DLs5m2EtN5J
h0T5ON+T234NuvE2LC9RXrw1b9MqFzctFgc5XxJ0W8K6h2kt7J4nseEufU45WMzwaEO1uf0RVF20
84e6sRvdBBF5hYTArI+0b5Cu3r5L+LtFqMjOO5iMW2hB98MOPDJ56X8gfnUVyku85W+sd2SYZRKO
BLyMuL8bzqAYJEGTEkM5Ymt1UEwgESm9pREMB4XE41U/rTfa41d2QxtmWbQzB7csDsoaUdD0uB9I
Q+yeyCaICLxAMSDUwJgQOvzRutn3xC6VBxmX88sEnDsQAYA8R55QxvZqletVI7pLQoBvbaZhl2Xk
s4H0qGoIHd16zMnBPnu0W27DLmtSAd7IAdIAu3gGge+rJbbrDQJnzvmaFO5Ek1LCckQVZi1B1q1q
7VyliRaCD4ZOsMYhKeP4Gtn1m8K1uwJNMnX0A5Q9c7CRS62+dsRjkJAIL+ksvrGPoWGUIOEZFOth
7msF1qYA+rTuJeznaYiX5d/YxAkhS9iiVw/l35VDxO5bB1jstzrypdi7UxOt1ySV7v0CorVLpIFv
/RbTTqE4kBY1FgpEc/e89O8G798Jd/4vzBwMdecHpwLZfRoWhOX9kHYbQBW/tRH7R4LxTIHxMo8L
9PzOBy/CVvkrNJLyJC52LfRGg2SxKhVATOp8aLiKsRgk5i2l2Loy4RkJejtIBaRWzgdPVD22Ecim
0aFa/+mn4FHxuroQj5/27LXDY1hqWVVknito8zG32rR9LB6mgMafi2W2u9RN7BAaSyCroxPIPQc9
uJDV8B2s1JeyK28cfZPDCnmEegFRKCr4id9na9Cq36we/B4inqmqNmXDnXvwhlneEIFhxHUhQMo6
AU0UUPnZW/y7ZFR22VCTvUiNPSvJiJTiShi6ezpISPf1ZNfiA8LB8xM01KIuJE5l3s9x8Kdy3RHQ
n3m0TG+bjPleIFD6QH47X6JxeXQLTb8Goqu2Vn7KRBQFLYe4hddjaeZ4OPieQ0HiTed7u9ENy9UO
0+06ocgXTbJH4Yl04IqXs91b2tRJOFFYdirES6OaNPqronsnmOyuHBNQRPDwn0EkiLTl7NE+UyEH
AX1crRe84RNU5ZWbwUQV9VFQ0r4mQz6P4AfEyM3yTgGbUG+1niaZpck4HJGL5Q+i8tzHnirtIIzo
kl9p2DU3lQoSuu8bRW5EWDqPECrlOovgYz9AyXr42qSgns947epfyokctodTlMWth9D1ZnIg8JBN
bCpOOHJtB6iFJzm3gp5LFnbe2iN7x28EZ5CFIxfSMachXlss42aQ89onyNo3+QC/Xm3quixvdSnI
zTr7HEjPqR0e0HZY1FDfG1q794mJX/J553tLLfC0HxT9EsYrWPLWhtNrK8swMUy1nqdwbidyQFz4
uyJsMwzOT7uhDTffkqEXpMHQ0OYEyF6slitieHhQVqmpFhi31O0mrWAVbW0Xd/rGPTEVXh1LPAgP
Lq3SDycP/BHPq+6b3YIYLr4fxoVA1YIcBKdbvZRbVv+yG9lw8F7ZiHYqGZba7TJd3KSdXbt7bAKX
CjozEhcDOfRy57jtJhnt2q+hgnVuqH4Vu76WGDmCiMEi09sZaDSr5TBxS3PQR3wcMLRHKJhvoY2c
MjsX/qSL+gxDU7E6RG8QDl8fjeWmLFE9Ttdu3tlN3HDh0SLr0vc5OTTl6m3dqb+f+tQyxW4K/9Ji
XPs4weChI7Ik2sfQbbWbtmGRZdUGUqPp7ZD0wTZKoSRKj3YjGwYZrQICZ16PnWzoBpQlGZm/2o1s
GCOlek6hbhEfIBjRblaQAm+8vrAEGpiApVAVTpt0NAG22IWM81hVUCPRrV3AYWKWgBEvSoeI+ECj
qL5Joqja9SuvLwQFp/v5FTdnwpZ0lDhxm7D4QFTQ3PlDWxw515ZH3CQ+ItzxQ6nj6JDOXTZFIEGn
vp31mPJhVLSzXqcpOnjutPWHb7VY7bykiVuqSZrOEjJvByVYNhS/+GoZVZuwpbAY3QD0QRhZQTO+
DL0H6rHULv1osh6B5attoIoZHeg8vS9WfSdny9Ix2FzPutCWYKXcK6PoAAp/8HmD/jsDdbDlU8Yk
Ti77uAZf9xwduij4uCh6L2T0YGX3rukqU3SGuA2GRmxyEF6Zi9AqVoeM2fmSzBMFf/nQR7i8l/oa
IjbjdQGdW6s7NjKhS8JPqAeAS3TAvVLtE8dVWzV0lRXSNzKxS3KhgZw6mM5E0NqZRHmk7ABdqPMZ
yzIDqxj1Y3RgM9kWDtnUodVFBW7/85HLkFNvrZfosHhpt0splOKIByJtm4MSmdAlljikaCB1hosq
Yrt2gJC6iyjLcnTDZTpInkp/xjFEu9LtMNLPwxpaeYfIZD9SYRVWsoPVg/mbfseTMZk3s6SOtLpV
QC1+vuyNmjkYUD1MnbHqKsBD71ooz3JPDfNcK7D5u5UTHWrQNlHIuW3CPra0IRO9BPp9wAx8DD6U
PMxA/a43czjFdltqApgIJHgp9Ieiw1xSEKGEvHAAwahLatcQAonS84VHv2WCEpgID93KttMqNlC5
sHr4RCaCqR28lLtD6x5kUWw8rzgEs28VjKNOcj7rBdjqGa0V7qGe0GipobXlk52ViZr4JQYavxaC
Eu6BO/wj89sj7xwrIA3UxM9n3fUQKGfVtB78zv8Edg6w5DWz5UHxz8eOg4mpZE2XAwippwxiJ5/n
RP8/zs6tR04c2sK/CMkGc3sFqoqqvqfTub1YySSNwYAxYGP49Wf1eTrDzNFIPESKIsVNG2xv7732
t16OTcl+cXaj3XQntitHS6SP/E1tP0+yO8YAgMnU3x+9l43zgyZ218hED1HfnaaUHArIwZz/+9Cr
GEKwMzZ3TRUpxeTDWK879gnudUsb9ySDOTqeWgMtuazpZ3QqHwoNwz39qN9GmlTUuKsLB3EaZKXP
M4/V5dDr3CuX0AaZgk7WuKshcWZgEtcLfmwb3yuXonShEw7O5doPSPSh8iizcWXfjj33LvejIuTG
SJ0uV/RBQwUUPihzrN0fBnR//064P8ximzxzRaK+iCdxlTE7ONu7hQnTTzPVVtgrrFYy2PpmXvh8
bD52y1KBNediys21idypSfjZ8j/HRt6tyIbBsk8ZZvCFLMunD3+gMhngonNo9H9ollTQuUAQc7VU
x4UApOAEA+5j071XLaGxH77yjTXXFkbPXUg/bGmPxUB77hGs4lydqMpeh8A8TkYVUKIdOxn2qiUb
6IqFWtmr7qY2g1PE1WuT92PTvTsr9eJ0u4JcfRVhfF1Gr6jG6NjBsEceJalNAJTGF+gYQAdtv/Zn
QWbv4HzvFmXoGjqPhBoIzwJ78tI0zKp0psWxadmty0434JsSZ651733amuVcy+jXsaF3CzMG7MCF
pDFX6skr9/uXZGu/HBt6tzJXhnanOpzNFXisZ+6nX/z+mAw/3IuWQPCEizO68K+DbC/tspbxQVBL
uJcsTTBihs09nrr1SQUXKv+uauO/Ds3IXrRE24ajAWwwVz/6VpHlRPv6WCS4Fyz1czsjqE0xMjrh
t85cdPhfaKII58o/02FhuFuTft8yWHEs5horWIWf4m6M65Plo/+9QqE7yuKJNcfyTOFeweTmhRCV
GmzmQX3ng5Y5D96xnXyvYGoMSwVgB/M1lUPO0UpARv/g0LvlybdgWH3F5uvaLPxtIkN9z7v4GKgl
3POOokjHOIRgQxh0gsCZu43vAqf+y5/q35Od4V7EFAvbmCasseP2H9yEtJBVfWzH3YuYAvjALQEw
7Ndlji4B3MIBhDwWu+1VTAq1V6Ckvem6TWkWj7wcZJwfWqN7DdMmUQQL4N99jX4k9gRHsGPDfqyu
/1M3iSPXpENbz1dqvTyMm6sz/O3Y0LsFmsYNdj+kN67GiwFpaUqgff5LOfP/fB57qVLAnCWixWzU
8czvFqyi0oua6dipudcqdS4aFrgTTdexCd+CNYHrXzqZY6tyr1aCl5UmUMrP18pDMdqM9dsgxvnY
jWqvVoJ2IkiBC4NrfNqdmzguGxceS0XuEUdwvW5qW3XzdaPta+OPRdi6gxmUvU7JcwEcHmDddO2s
/04b+kMZejBfuJcpRXMywsdunq6++hM6Wci0Phb+7BVJYWu0z2dMNldbDonGGUiTY+fmXpG0rKs/
jB8fdNVNSxkZOZ7CZJ7+I8CP//3o3CuSUq+nJgaMAUdnE9wWKJZ/6qGD/+cma81OszdVNAs0qMrH
vvm9RomsMHWAb+x0FRXZsiExOoeJzX/IP/6fvWAvUepmzbzEttO197bhPETNUMR91x+7Vuxti6U3
uy4a8fnAHYjctzTGKT0eZAaHe4mSQB+4gFh0vKYUxnmi676Fc3uMHBbuRUph74Oj7uvxqtL4sW9e
6ip6PbS17+VJldMzQz/OeA2kzZY0+C2FOpah2OuEZlG7sW8w9KjQooTNMosWc6yFEE7ifz/tlskt
zQBI87XzvLEYP1xro/YYXR7WwrvBW6rqbWDjlVLwb1pyP0/q2IG0VwPB2DdZrFHjNVmTgsQ867tj
FXFYou6eOiVAJbFuvNaKn7fhj0/4sT1sjzIiLgFmmwCESf2gADAgT+aD96y9Hijaal94QDBdR9ln
JnVZMvTHAqI9yWjtlER70qavnaqqb8ni6ueNVP6vYwtnd/dMlUg4HM70tQKDJWw5vIEPhkR7RVAy
r6I3EkMviZgLuZomj4fBHfsC96ogZZQHiC1G17S5SGVKSMOPZWr3qiCg+6oqrdoOZ50/F7B66Uth
ICM+NON7YRB83oc02PrqSqEGQij3kgwHC3p7nFG9dGHNiWsgVaFQC/O+Xb5009Yd4yiHe2EQthPO
J4Hx7bzQQm/yh/HagxnEf/CMRBIAse+FpZ3S27wGWQxg4LEp39074Re/jZbVcak8Uyy+g2tCC6bR
scF3iaEVDBLjDSwq2RRkG5RHET22NvfaIDLXTOu6tqWuLTsnotou85rYY8HiXhsEceQYw2LdltKL
7j0hTqkdjiWx98IglUw0nJHELuGuuWRkTB98Xh+snu51Qe2yTD6knbasx/XzCBeSbPDSg3H/XhmU
eh2yEtPHpJgKznFxcgWR/OiT7+6fAVzL2OJSU6YVgKyJv0Q5nv9YEmGvD+q4sF7rYgzO+SvQNV/5
cizg3IuDxm7op7UPbOm1Q04bUcQ2PrYw9+IgKvTqicU3uBWKwsKUftY/D63KvTDIjLSzLFptScLm
e+t150WOB+djd2TikFxHoRZbhtrdDbY+p9sx+h9MsP8e+wwo4/lCaFvapuPntPJoZpnyD12YYVvw
99FhW0IblDhsObq40KR545t+OzLdbC8Lsp1EXkUbW84zffCrCvBenx7THLC9MAixt217Y/EBhvox
TWOFbPN4aKtie2lQ3JNaaSFtuUxbjh90CWJ76Dthe13QNBIZ1hIvc+uIl8W+OnnhdiyVyvZEI882
fNCktaWaUOZY5RadQMH/fext7s5LWFPY0KAfuVROX7YuyjBJh04dttcEkWRWyJNj6DiUeTvV+VDx
g0Pv1iUf6apjiaGd286p/YBspMde5V4PNBpNABbHyoGR65ypvnlLyNgcCiDYXg6k0eoVjq63Zd+Q
PAzMqY+OxVRsLwRqQlJZij9luvB3FK9yoaM/h76RvRCoZmmz9TMWTrCxsyLKZgmy7QenZHdS9t06
jU0jbNmp5tWXv5QXH5Lls70SSPcq9SeFyQ6Iw5kQXio9Hwrs2V4JRICDVc2Cya4nAG9acUGv0qHL
DttTjBQDBIyilAwb9j6LYAcSga9x7D3uwteRYqXIrrFlVW+FjK/zoA4d7mwvAWp9q3zreaZ0Ai7u
RmQwKj5U1mB7CRDR46pJj92v+vDdrBN0O28HfVfYXgSUVk0kaYXnTtPxV7uFr7Zdm2OzvRcBxS3x
oJPH2CK4NzTJybYdHHmX7Gmp2CKCi0JphjVb+Z8h+XroA9nLf+ZKROHs8IFAT1NAyZ0trT62Y++x
RWSIxDj1iSm1CyPAQKBSnOXkHRw9+Hu4IxIZVeYj3J4oNQXEKV+Zbd3B6d4dkR8X7HgZ8ehTsF4G
t14WdYxAx/b+ZzT2fRfDV61EhVdn6gMdk1YHF+WeXDTVMUdyIzDlyGSam27TLy5dpv+Ipv43E/DP
Gjjby4DSecN1SZGpJMjIkpKsYvQexZAanofUtvy1bWiToAo5LuICZsMIs55wseNlTJ1qLi3papaR
NXXyUWxOLzUMMVt2LLXI9joibsMIG6ibStoGd2HjCpCtjm12ex1RYkkyNumEodPFz5bQu0q0zx/7
kvdKorqrQlt7y1RKYk6uwQ8AaPYYJovt8UdRFRjR8XEqq77vitCu3QmO6cGx83avJuI8Jh00Px9B
cKwROnVsqdDnO/Njkdkeg9Q0nZCU9Hh6vNlr3Whxn85LdDA2i3bL3KRLBa/Qeiq1fQPH6UGa5thl
LNqdu2GL2Mku7VQOlAN7SOk7fP1+Hdqy9yAkK72QdzDaLLeh+87CqkFJ5JhNG9sriqwKmIh9OZXJ
VJd1m9QZ1cckimwvKdq2TssEPQmls4OfaW3XDGDV5NiWvRcVKVLVbqN4l5CDyyyOg48G9O0YiYbt
hUXGajXNGnNucC5kFeUqn5Pw/dAL3UuLTMMtYOl4dB6Kb2RersHo/UfpleE0/Jcde68ksn69Ccs4
ntuvCuaCMo2PdR+yvZJo7uZuiSZ8Kj5VLIe/FM03eayKzsLdyiTL0IY1ttiSz+q7ctUz9rD/WD4f
t4x/m5Ld0rRL5FdJ0iIrlbL+DnSh/mbSYCXoK53iH8fe6O6yStEIR2YSYhn1cZIt/fQXt8OxlDT7
h6Cohp9sO/g4L8Lm4k/fXZ8cO4n2eiKc7h4aSDEySdcqbwKSEzibHFuge0VRNQ906DcMLmL9wHWL
0os+VJJneypS5KRSIbqmy4gNXtFF8smr+MHEw948rQMAaCRLMJXtR+0Wfd8/uloejGL3wqI5WLax
HthUrk39wMYuH+f22BG0VxVxDV5OHFB8g1VdI1EqeA6U2zHjRIjgd+H3GKhNUcxKMsxlL4ICd/pD
BTq2FxVFyms6D6KiMq3bC4/6POmiQ3olthcVEeXqaAW2DcZgHvoobCbqY7UFttcUhW5KWgBH8Jk4
mkEOkkSHct1sLyjyo1HL0cPAFs5PD16V1tnURMeQTWwvKmpSk5DAN1MZ826pinnQfZUNYkCDzKGt
cC8t8kH3TMAl/HibQz6E5i0IjvXwsn/oisJBr7VGwN+6zi984crFpOLYdrXXEOkxHuAbjZC/a9ll
mdNMpOTYB75XEHm0Rd9Xi6GDNr4hhVKI4Zi/JtvLhzjgIpsNLD5wLxUPkneY8xal0WPvcnd0fsi2
gfckfcmCit6EZ8S5S+bk2OLc64e2jqUj1Rqj16ImmWon1eWuq/QxPgXby4hCb+2bsB36kvddm2nE
cMNaHTvx9zqibvZHzaWeSjNuGYRhd7IWb4dmfa8iEs2UTpp2uoT5pTkvItxyj8Aw4Njou8zSivzg
PLapK+sUCfBQPUfNfOxY3suItsALRzlsrrTOqwvQtsaTU+TgtXmvJILWdxLRuLpStcmXCmnfrA/d
sbNzryXiEn4G1NdrCSO/CWAr61+mVB4jsLC9nGj02YiKK3dlF69zl0HTEXR5qtflz7FXulumoldg
UDm8Ug+PbJbmFOn/0oj8u5ST+bvAVklqamfxSlF4te8pXi87Vf0y/qU0a0ELA1C8+eJtcTcdy7zs
ZUabI8Map8SV0fzJmzyAng6+hb3EaOu7ikEn6soQ1hizabM5PGZLwPYSI29loJMnmCWxTE9NTC/0
oC8O2+uL4nXzurmmrsQVAxBHtbVZPR68iO4VRhXjoL9Poys5q+Ub7uueydbRD/7rVkfJ/5a9/uX2
tRcZNZ1GB65Mh7JH8zP7DGticbOR9cJ7MaOB9hNwbXT4PFWyhhfvuslJ/XTREqzgrPGhtV1Wo+rV
a/gvM7Xd4FYDpI7bKjG+0i4K9R0dW1PfRqvX+XFaqzo9SYIe6OsMlNdY9K0fmus6R0vywOBSRk89
D2DrYMMKlIeMh2n1jXmhn+Tthi2gaLlWYzGFkbFZkHrtUs41EgDPzDdeeJYzYdUlctBNPS9DwvIt
XJ07oVJ5s53PviCIMr8YUfND+GV46U/iE674YqqS8wS1818GP23NQ5iFRCW4fqAbBQlJ3j3UI4HE
wS2nAvSgjqtzsCqmXmnj2/fNAacGrlynA9iiwD7iqlwQdr9pv6HqFXptp0rRxM32pRlE685zEnnr
OUbb6XhFC1Ob3HlTavVD2IV98ANY9NWUAawW6jyJ5uZtqtawynkISWJuqBraa1ct1fjYgRq6fo7g
OFoXUqHBL5dV2kc5nAlCfp7pxqfbh5W6KEgvV/aECnO9ZCn3vfTXikkfr2DUGlhitmnQfK0bx8nV
W4A2KFwk5u6cRJ1f5WmA+sApip33tISbYCfwGdYkZ8zw6Gmt6/7T4jeNOlXC9OxFATmBp5n7/gNH
phKS62pqk8zNTS/PBMSb4EkKf2xzDa486lObBaVV9B3ab2K5QPC/MFN5edrHai42BxV6TpaZgrSu
eQRkE2VKXZIUArtMs3T7skyQa2VNkAxevhBZsWxbTSzPAE6T9NRNpmryxI3mq2lbCq6nIIu5BGHk
xX82EKyCMuADrS4BhW97ZoYAfj8e8E0m59pbbjHhMeDdkMxU+aYH/yd+zASaYNzaGy76Q5SB/zhM
30yTTDJDKi1OyzqciAWIyEcm3TGsomzug8g8m5StXGSTX9ktazoVrEXouNefjUzWOp8qcIRhfrNt
PFe9Qt/0EsTJdBoHH7JZ1hJe534iZHVu+cRcQSFi/rk0lbOZR5SCL0ffGF4kRKb2szYs/orEARfF
sITpmHV84ctlwj+3pUmCecvqVrPkCaWDaMqARV7UhXcJ/q6Fi0OReZFu5zaTAPy4YjRGrN/omgro
+MC+b9SfuE7HtCB1Z4L7FijMP/5WO3LxEs/9NcJC5cdaSf8zTXoZIWdRe+MnXsmNADATLdtdKBYA
GfOGjQM9zdyP2PPSrSE5m6pr++tquK8uYomlzqbQ2CdtTdufsbYCk6twHH4vNUPmnAOhbUr4B3nN
xVtt9TWN0MI9GMI0EJZjF78tofJu0uJfshpUl/jrPCRdO5zAymyVPC2TZe1LHfG2f0c1j0YnYGX8
xEBLzIPo5uYACMmst1Uo+lyiLDQEWUSCes3xy67j4xARZi/aY35yPyzDxzfgxRW2pWqo8LpwL+Sv
aGOr6as0Xt3DtHTiVGeDrpBFi5pueOspIfXvRAdd9XuCC4UuyMgRYtd1G3V3NfDd7tpHdGuftrGJ
vrROekEuiV3C86iEmR6xm3ouZ7VR0RmV09jPgF+U3RvaR4L0rVKU35IBdX20RPOpug2Ri95b43dQ
77K4Xx76vke44Hd2+hqFqYHrmjDN+9za+VkJx+OsG7CivHzafNm9NmbzeEE3xBgZCG1LUNSIl/SF
DPgmiBeJ5NGlvCIX6RldnRqEal6uk7gKTjG6zKpiSmpPZSKeQu/UeN7yM+qTXl+V3Ipgw96RLah3
fkzvJz+1OGsSBJCCs0zwFXjh8WmrptNQTy/SG9PthC0hxhNWkmN37hPOyHluOaFXD8IMRYsAHS5f
9BoiX0ajKf050iC+SwK1PESj16hbGtddcAnhceGfGRbB/IAD8NatQ66BgjSufkiXqEbLSsO2hyTq
9T3SWjjdA+hG/HyNe96clYwXka0MFZcMCzT9AWLn+pgK1sY50M7f/Uanv8NUV7/8gQz9yxDXG76E
mgqaR6ROCqepxIEIWCbQaysHs9CHC5Zs61/MJmfLpLn1PdEnFKBEAbhPf1Izv9TOlYw0qggF0vVT
HFzGgJIspesT79yYBXzrshRwuEwA8YTvsnlBGGGyFp24uXHekm1gEsg03goeRybjKlb3je8/OCqL
MB6/8cWzZ580dWFgiFTApfx+i8cVqTyZeMUMV7eCdzbNhfJsmlFw9C6uAv8Ku3MbP6RJ+9mso8F+
7n7FnM9nwFlZEVm5fI5tpQrdANkNssCo83R2vsFnm1TYfkLnbiDa+RlMmD5LhhuEhx0eR1v/tiYe
9sNKpxnDy82hoaAZo+sDXfmFNu4htSM5AXvv4J/aiXyOZZ2vE3lsI/Md0xidNMiNJRJZvwTj2ykI
lgKyVl50a/MOP5L65BlUlBMYnSEAcO1ZOHFZO67zKiVzTgaDY8XQZ9IlT2aNb8EArWAdQuITxkmf
xZW5dEyn9wNrHyrhliKK1pe2Hwd5rp33nTkcCLKSd7PdHmjFVcbp9KYWmdymKBlP1RK9y9o+coly
cd5jDsNWzVgJyuWaJPe4cm4fJwCw7M4qbEG9N8MCy+cjoq0gDKazCCKZJU7Y3G+Fl7NBf6piHpf+
zMFEV+QFeawAGJQ2D4Q/ZNKMWTMQ/J+4RxeCRWfSqQ2ZvCJZEVUZXdBjIpF0zsa+DZ/hVx/jpKkK
/EK8LzZ4eopsiLfp2ec0el+iaq6K1Nb+51oFZi20bVHooX4jm3sa0hC5A2vo+gi3obhYSM/FhSet
kDl+P+rnoddV9BwjM+VuRAX0ISKeUBnj6EXN3KiSv9Qa9sXQBF5yTdoq+jp0XeiyYJ3dN/hERuSc
jrr6urTtMiHmQ1/oLfVZ4vBljuAy86He3lKG6tMpARg079be/wp7GDVmY1OPX+NB8/eRo3J613UG
s2Mk1hSWk45hOF03Gw4QJMoeI8+166exT3l/izlJ/PPocwLFdefN7DTQsWNF0vYcaqd+qR6nsJrM
pQ2Y/NFts/xQrAvWQ4gs8Fn5w7QuqM+uqSn43OJZGdpl2pcgrelfUwxzuTehSGsyf0CyFTnSRX8j
bacNgqqkbsu6Gvoval7Z8F3N8fI+R1AtZWMUQMk/IiJG7XfpKSsABfeTZys6pU6+acGpk/3ayjKG
Q9MroaySp0EJfJDaJGjn5PUMC1Vh4vFpXha+ITQZZwkfKmf650EPvMk70wcUG0tD5gwZ1nA6p1O/
0WyUfNU5mp7pkwbqX75q4Camp3EiRJ8HYiZxbmiF2DAN0HWcL85HNzB+i34+2yFoCqYIKRE0++la
4Cp4D8zbBP0zpTdgPab4DoR2H/FYuG3jqcU+85X4weZ+h2sFuaey2psv4wAud4G+4Ia/SLiTBlcd
JKzCVDRRkFlLhchJ7HfYVyLusgXvsy1DcLbBKnYSnX0hb5rhxetd3zxRGvV1ESLkpdmsgIV6xr0F
LuFs2lhyQmz9DNZija4mkuAo3ey6boWJRXTXOBaKW0L5DH1NFBsBGeCUVJltNv3qTDL+ZBpQvEsL
Hb2XRw1s03MmxfKuvET4mUBv8Fu/esBw9jpqeQmGP6KSyKGJorAzYvfMU8l4NzfKO0kc5D+ZCcLP
k/bkDcZzuFA0vbthK6TiMQxmZjMprWO3VPCG4QpggQRn2/YubTh9wa0uibN2GKsgH31S+hUXJ08u
3VxYL9HsEjDPuVxZRt3LTJt5zQPV2gJ7XfJtM7ICKRyuxD3W2NB/80icuFPXIha419h5tyeJcDUz
MF08V1GvyC8yT8GW47LT9JfZW6U6bSnlnyAcTOvT5nmW3mKHCtsdH8z6Gc6T4h21dcvzSau+vmiE
Ww3qSYumxcba+9l2i//Uyo/AqDcVHHfASlS/U79h0XPM2XYa1n6Kc1T/Sgekp8smeG6qrPLYQzhu
KW6IMI7pYWVSrRMSbSxghYkYJ7mopUQ8Fgfhi64H75McrcBJNMv4JVliYZ62cBrG54Wu3a9+6Z2P
vmIlvGwVPo6naQpGEHeHzX8Me2Gf60kO8H9f6m+iWZ3+VtFI2Tyo0GYWpInnFVgAIAXwdvrY4Vc9
ptjtk3nM3baM9WWRm3+zyVw3oNdtzOWTwl2YgN3UfkNQ10ZZz/wGZup4kNctTZs/oRDLC9LlwVsd
h4s6iW0W1wkGuAiS5mhtsSAjj9xqKH+KxlF7quJZlAKVuky4zW/OpDeuupN2cvyxHgl/0zZ8glc2
y5SPpklfzOIUw4M+yJcaEr5TFLha3k1DsICc1gYzOHt8RZcLH1Jxmh3jzaNpgs27wBaF3PvJuHyt
lsB76L2YzUUQtQopBLQkxeU24l5xojoIxodq8sUv1/RCZgSR7HIaQ2qSu4h2cbmmsoWayrcadW4a
ieE0hNr7skrKMiQR4rxPwvZigk5/SBv+Gix5ZGaAj4eXRBtiijb2ij6mAb/wSk9NZvmWvqRLu/1U
oeI3unD7KAVuglnqOto8JDjD119wn13taVtxBl7m3g6lo1v1Y+jNqk56iXucNsIN9txXlAxPyMnh
Um59hIdwH+W/cYduX+U0Q2lbb1GpE2tfR2yWV38NquiOuLmWz0jjd3940qU6H8Q6F7523S0IK8Q3
chwf55QDwAYYMLaxIWXBNw3dFst8UBO3k3abepyHZuanKlziJwpX1bms+IxrabeS8C+s7I9kDYlX
79OoXWtwoU2H+751Qxn6hn2boMfsEF+ldjl1VI34qnAoNpmc6vQaAaPKsrWJlZe7VFv/jsuQp4WO
+48joa1faa0epWVBIeV2a7ZVZ004kE+wY9zuB+KsefCDxH3ecFboU8sXtJiPACGcNFVxdB2Mc/6t
5yb+LCbYlmHSRSdzOOvQH5g1FtzqQPYbgbRf+/2EXWdaXVEt2j5HLMY+WlNvehEiqeA4LLr0TrXL
H4g+o+3nhP72P71vQfNFGVJmUqxr7jyAYC8LX1eSrQTdh30835HNnULW0vrUdcI9VH5Tuqp7XruJ
LUhO+PEVhz9kPiAEkj7MPfRD/V55Qku7btNrTX0jc3QcwUSEtnTSV9Yl4MonE9s+eVtvaGZa5v+E
dl5+t74JWEk6nEm5DUKnz82KRijZwvOBr/7yMBk7IvySyruYEPmOfBmXTdwI2NLmbp1QlM3Z6PvD
vSdJgslfBPksK2KnxzRE28jZR1uKfoVMWk15t6yd+TzXqn5HkWFWBY5gizSMqgaMsqF7BwhIEzb3
nsP8+4GLnkPVqfas9Aa/X2bGNSxDKEj9jKeglmdLTdlTk/gqzC029gei+PJT1G0XX2I5QPSDXagB
ZRvARlo0Va2GM7hF03cmHKq8ML3DbjODsyFzxShOPvi7YS0PRvhROcS9ldd6xRq/ohdleI1lSsO7
YaxbfNRM1YXtWd9kHQ40kSGUH9LbGhhfZajzGAS4pDPia/LhRlvgzICtS7jCfuzMZMemYhy7tD3H
QT/Vj6pSHLce30bDyczC/pqB4yI5tT7qjFYkJsmprpNXwNAanmsvCut7EiCj8RmXgHS9BiZY6We/
gm/x71hApf+4JHI2txBiNv+ibdWOz0nXDcGfreqluADwx9/tDAvbO4rb+oaVK8fwidZIEBRirGvv
ufI3IEIyKlCIwEqfkhGHKEV7b2HWDtdpJ2Cv8AUGTTFIMLMfPgbIbvpd5mHXYc9+2JMb6ZvYFkus
uyAzBJNx16A5Jrg0fqrlmXWYwS9LJyf/5Cq3ssLG8BvJ5TJ3/Tczr9jdUOLS7okiH/gTlRC9ZjyR
pMoBT595AQqsfe0COF0VivcRFDsLrtMZDhHxNTIN7K8M95A5MLMZEOxGEx0eJWzf/IIvcVy/up54
Q472SrLkw7i5+Tk2jT51vcG1EVeQTp55UtP0HVmkcDn1cRtqVK0QaGcT8lHDJ6hb7QCMJv7DtU1I
5Mv/Ye7bmuPE1bX/yqq5Z7Y4CVS1Z11w6MZuH2MncXJDOY4DAoQQCIH49fvpzKy9kl6x/e25+qqm
Ziax3RgkJL3P6U0qOddmV0bAMR+UW9WBmwC+gLkDL5nvXCvpYKEVUx0jQ8fpGbdJFIjJXLQ4ZNVr
Qo3nlY+Vz1idMBK0Y6LRC+uxbvH/OCE14ZIIseE+EKs/PgL0pmhVDy5Up1UzYoBEH21jseACXSZX
AtNeg7M0fSQSvW2Kbgin8B1bxFLmtMIcTzwbyRvSEd0+xaOD0Keha6omayypIygKPFg+pkwE/Rp8
nsLNYU++kQOAB6PmJofy10H5JFodpJGcCEtWHMXt31ORnnqDtV+3DS/lUEzop1n0bIyvgZUFf5eN
OZGqjO7gSiLGoYg1WbOub2Wy9fVfnTH+66dOY9M//xt/fkLC18irWp/88Z/3UuCf/z7+zP9+z88/
8c/9s7x6FM/T6Tf99DP43L+umz3qx5/+kPeaa3s7P4/23fM0d/r751fP8vid/69f/Mfz90+5t8Pz
H789ybnXx0/Ditj/9teXzr7+8Rug0B/4xuPn//XF4w388dtnLr48fjlykn9+2v/+yPPjpP/4zfd/
J2j3DfeGTxiK06OxdHk+fsULf/eAhhGGzGg0M46PMfq9HHX9x2+OG/5OCaMM9TLzaAQ047d/TBLr
IL7meb8HXgAuKSTIjWCot377183f/Ekt/TkeeBh//fnHxnDxd2nLvymoEHidyyLCoD9h6DESnxKA
Ku5ji2MHSVxJw7mwci51f4cS0UzlJcDxxtljfWzcS8BHdKdcXx4oc8f7FS6jZCpVk6CydHdcNTJF
t59FnrGVjAc+zGHW62HFWYe472wUf0Rm+SGavHU/DXzZqzhMWFQiZSTGTp1Cybsd+hrOomXYkgrZ
7k9BH0iEkUz3kVzi3TyvHwhZohSYQe3cxg1212SOFOD4IbD9k0/m7gyUo1uMdB7SoN76swa/fjHg
W+6GIK7mfPFlfPCkQ/deiYWqB9GX9lUoE4oAvqQjbp3JYHgIXP1lDusDVsRbDCkBihyPSRe3ZSLn
QRTo12cOuOjN3Lg7ZvvbaIyvlN80qY9t8BDZqokya9sexsIarvBvPrBrIIJVXbXJJEt3j47K5EyS
bdLncFDSCxxww0dllilp1hidbklw1yvXOVtsu+x1WHlptcQsR8AOQLKOFDxq0OF9DudoB56t341L
NGUImwQ14XG+Q+OHJ0hSltvBs8O1wukGcEnDrmiwUJwMtjlH+VzjdFm+x1thUzoMzYB6O6SocqGQ
6+rpZmN6ONOOv6KBRD1dYzeeknUy8uA4IQWe2arU9XV11iAeMYNcyr03MYQ3yWB6/TQu7rZb+OQ+
bLAoHyytQbONzNmLZhQFwEBzFutZYAC5Jjnlng9oS/dDpoOSolwOPFSB4cWsF3BVrdgAG5TjrnXR
MDpBsqstBkaGOtENkl/SlgEsDAez3S9cjAg8kdM5TsvhrYhrp4hweslWfw5z6LnaQwx8MiE6DPZV
N+MZUrTdScMJqY4yXuVD3AhRgB5CJ8Zh9c6gFW7uGxOtO7GhVmqpaZJKtPK8rrzxwErqopRESaBw
11cxj2NouYOqTJZBMwGzauvs5toNLhaJtp20YS42l2paaNLZ0N2XYycf7bKYvQ0dslfzNsoEaQK0
8FVMUKo2OoKqfQzSDhD/hT9q1Cy1WjCv4/YgJxtCj8W3pAxwGvMd4z/BH/8FrNE+6m1ZJs20OB8Y
OsZkUrN1X86SPcp+Uu8dpOLfYeJsmClRC2a3XW8DV4Y7tCAi4Ar09FRtgXNOmsq8G9sNIXUj/9iL
INqHaPWTSBJPKUELl2TZTH0BYADVcSn83eBsbs6YP+5QOTn5GkoQjIRMtUhav46+oRO32jPWB4eo
sbeVqKrE63t+C83KHvKY63Gu2X4Eezs5obhaR3o+aDFesIAUwOL6u2jzhj2mwVUU0ruG9Y/SG6eE
KxwBQNxmYz8cH5j5bD3mXG6yeheY4MsWwtA1g/raw4oPEoz57Z3rHC3WPnev4tF9APpBPzAkcu38
nsyFNwaFicRjW3pk5/XSvQJk5aeNsz1Bk26+gEq7bkt2L8GMDtYVWUyBQZbVdb1t7wWb9uXU3orZ
Pi5e9WBN9L4UoM97GPRj3YdJJMd8okeKl+xDOn4LUNYcJAkf3M48RV6JoFGFA8vaVV9KT13HZKvR
3TSiCWQOUbJ5a/1c0uEdq6MraMPUoVudj5K7u20iEjB2nU2UH8TKz2jtPDhmiW68wLE55+qjqeIU
3USSwZ/qVA71DVTIgNUjZwfC49xBS8Zd4LkXNA73ZjJTov1h5yC0P1dAOIHPAtSZhuCOam/adzg0
kSRC04n7VYXhtyFQ3Q5k3J0PAUWyUHuIkZq6q5eyT4aeXVU6AFIDlC+NQAQnNlrCHAAXYBSfrfk2
x3ksvgY+MBtf8THFmnEZ2xmgPYiPc0uldy4C74pVdYQwjBjw+cC2YuzCi8hZt0Rv3VPD1mcOtCN0
PIu+fPUla9Q5b9AqcA2cAV2e6qdKN2gaW93Hpi8oGf0EdF/O4/LSl2rM6gV7CiJDnsuSasQC09t6
We5Fxw4r3owkwmH1YXbwPs28uRYmgomjBpQe1d7t4vk5YctN51L2ra1qF9iDprtaszaR8Ic1HLsn
TJdVCgCn3yGWfk2pL/egdUlSbRqsbLANSRBykyjTk8zbIoCaxqQjGhyiWB0Amw+ABPxeYNPS012t
QJqj9czneQKUVDZx9xx3U/eOORg0f8TPpp7sAb41Wu9dTyiceBHaxMc1SEq0wvm6TWZDIUH1nnmO
2svIgRKhMkvdHFDCaHY7RxQTfNs0kLlAs2XnRay8knaDjqA0PHRT1S3dFyiI+d2g8O9shGF1hjpp
NksBcKbZqYjezkC6wfSwAc3b6zCdmQqTeiP9uYf2hylUfSYXpkl54LUXUPVESYCMeiB7AU+hZel3
GOzwqonV3nPwwjm92sByoJ6idoxyV6/royKC8qxBh/Ec6kCLNXpSA0zEdvDW80kzgE6GT2a9FxTb
4DmXaJMKBpbqsgHEi2Sbm7XhHkDVLRfA29NlcRHk2MOmzksO11WbgO19DOc6V2OVeUxm2FkQ9NR+
ImpCg0ODEs22wce1mfUZHswNmcI0UnOG9H740UOVL7zNy7m6KoM2Y10zYt3GDpAOSNQEleweSGe/
DMZegBHWWbmS26GxMoUi9sYFvpBKgp1Vl9WSbkbhHhWH3qEV32JiXZQiHM0q3X7NMIQAWZaNrahZ
lzVTXffYUBskkI5AQSI7EOFIXF9HnqCn9P3YH99N6jtYVYA4hIvzxcq1uaZyGveC+Q9SonXePLEq
RXlbpY4PeNxK+p4re1l3pS6Y8mUiI9BnHehhaPjEkJcdZmkAZUyytEDny9CaszbmPtA31GcpCUub
tUG1XLZOVR+Qud8WHSR0e2D5+OrUf/JjBg4kWoCVgiTlPB8WWOlkEJdXwdh1WRw6zYdFie1gDNN3
Jgo/A4VSO9XHzoU1+ptCIasUfhWCKemIxZzhGEY/N5Mb5awJ9JRs4zLtZc127ij3U7RhGsVZQNeP
rS3Vrlva6kh7Qm1l9YE59CFEzZoDrm7uhcALP0oC4Uct4ySkATbBUPEvsyr5uRXKtimNJvDZAK8f
0d0905FHcbjRbY6NbehtTmtokGIQ0t7AkjDCoDp6E3gAUs60aCuMx5Gpd0TuLWvbYjuorKNuXYXT
tEj8Dl4MoGnDNh6kXn2aAQlZR5Nwi7h0gOUQg29IYpdrvFsA5NmdV80PaMJk59ypHX/MRB074jJ2
IOhMDBpuVWcRt+SWNK5DUhFQ4AiCbLy7cSrrAwL0yXqmQuZPXQaFRxS/XwlaSKS+Fm195Q6QU1As
sDZ6HvpqWV1wnZD4nIOTXvRetdPyVeoqMqCxt62zV2KJJ/lAMbhfV7fytypZ+ehAiYzwYfSQxmpT
nzteGLMMohmh752I0ENPSK2+DDqel2x1Qt8tNli6mhTwwsbfI3EIBwU6r2nrYCVLVl/VvCjRxSnd
yBScdxpVyoRiwz1MoynDvLfTUn6mU0kPnMQraKJuMWa8WgKAM4exrev7iaMJd4ACMgcA2QP2s4av
5zPvXGgB/XgskIUXSqSnMYF7nQOODV/2Djrb4RKPcWQRigLOE5oMqJlou1y429BMOB2LEvQEYD/U
JJ4zmjOflOKetWH4hTWiItj33HjIho02c+5b1dZJt9mpn5M52DQ+DCySd4OG0lV9ZkyD+bWsQ4xd
q+6nzyCwaJhJCslH2qyDGxR25oP3sFQT0oD7kVKsRL3H4RR3WdBOCTohAREAbrqCbKnHbUnFquLp
Xc+pYh/daMJSjZbhnOxIx8D14e1CYldyTACHoIxLCJYabGo6GbyKA9k3o3L2vZR9j81fV/QycgX3
z8E3111euVx3mee0FOdfrBnjVx8Za9h3ameJsCWt4UULEQV2vJJVHwLdu486xsKLLJJyfA/+1YoM
m4JYinIs3xHtEpptNuLrJXRyUwHefnO/xr6Jpz1ZLTFVChkbipVE2dkeNtPIK0dj+9vj5aLLOTQd
UULWGFKmoB5j88GZNBky9EJc+xuiFsA+yOhAYQxdIA4DegClFTjTklgkf+XoOvggod96x0krzgC/
hqk+7jbjxAXqWMPT0YDmoX3D8gb0Ezz0x8LO8+azePPJTaRIe+OR0aTdwjCu4PhFlGjiqU+AKt0b
BkLuU1nX71ExYX66M1HQ0oHETz28dpAlMvGwGArGFBAmCFbtdDhcjdpksUtLnSC4njyyjgY2I/C2
JNMQaVYonMI/otbTTgYeIprOhy6OSFZDcHRQa08TKMjVjpWr9lKqjv7Othw1Ozcs7rtsgJjknq7V
o249esklG3eqRALSHAdXm2fmvMMA9BXYhgYiPsTI3E5VkNZxMzRoVw6BB6pYt7seq+abVcCoo0q2
bIeWHVW6+NTNlQJvaYzXyATZm/OjA83jn/r+/xM+dcmfRjnJb/oUffoJsLoenvs7PT4/68vH4fQ7
/z/EqY75IP/1LyToP2Cq3WPXdo/913+cTcf/TD/CVcef/BOtcsLo98iNfMyIIAhgQTrmOf0JVznU
/R0wFkHxRgIXyNRRg/4vvCp0fydo5gXCGPQGibBn/BuvCr3fmctcwnx8ZAxE3Pu/4FXfld3/hqsc
zw2igIbBKTo68rkrkcDVFe0aXq/1Bk2fhtqIh9zfrXr0P5Opdd5Hfrc+cNAgKVJhl50YXJracrWp
06EqJtuAZgWkdD9gb34r3+O7Bv9Xv9kJsFo7DZifOMApxq/FwUMLmot2hciqiVl86fVtiU55LIQU
KgLGZmx3p/3tvXFqF1qvSuGtLUMDJqirMkI6b1d6XGW+nNx9BEQC+iDPf/fDyP8C8/ueqfir3/TE
EQHqGjJj1rbFXCKWxR8hR+qcQeAA19ZPpAvqAw1WmZutbrskhPo902qSb4QYvHj1E9OEH08lM/XY
FkR56LcbDUuG0jLMYxXiRAX9czFBap2i4sL25y7mQHGiesPeA9z0P93OIUDXn32asvf5Bqi1hdQF
Ld4TLGT8tgKAeOaAIEjDhZF3HCJTBq1t9JYVEjjuL695/F1+CPk3OPt7DuRYCAKZEc0nZhTwWEUv
ZUm+vjGgL93WSbJyHFAHJzUcoA2Yl8M2qDpf216izOFL0UCKnjdBa1II7AmqFdEXYjN6F1fbFWQR
GQudFRtqDx1fO32B7AUZV9ybU9dx30qu+B7g+4spd5o16TgdACe6NIWHZmkpmD+IFmI57brYZ0jV
QhG4hF17XjEm0qik9T31ggYnBcVyOR+rqhISRTt20d5vV1Cwi+tdDdu8Hnw1oGXcBGllq6IJib5w
Orz+VF8at+Pf/zBuiH7HMSUO+2IrV5E2LFTZimigPbClu9ev8N0N+6unglX2x0vMEJV3QbPIojOk
O68jX0GRHzsFbHnrwQhISL2Ro9SdUGlCVz+ezaMS50ZA0UDW2b2NR27zeqzDa9lCh+vUpv2o+yoo
qgHybEBr+ih/6NNyqxS09x2QuFWafVi7dYpWrC4UTDZVgQfZUFl6O6O3/hAYJDuvw9pkQ4hbHid3
PQToKppAwDJkc4VtgvoIOa1m1BXVm9kpLz1t/+dH0dhwa2hAZdGXEKvLgQM5p9uYHA1PbwRpvbTy
nCZwwsRKoW9b8bijZtpBh08yg7U61f18NVTiI7DlTwEO0EDQI5XEwrdvDLR73AN+NdAnK+7gQFQR
jIEsWsQVgO0MIZFCl003+ECq2jwLAy41QaOECLA8SoYgnQeX7SccCKGfoejFVAAZgnTq9Xn34q9z
sgQPawwzDoQ2sB0J/2JBe5MuYTiwFtZCayr74LyPqy5Xoe+Dv5VL7iBFBAmGCubFQLzpfzre/X8+
FXC7P4+56dEuWBBXFkig5kXvoSdoa+yYjhUUT/5R4t4LlVucaZN6UXG+jSzexzHCu19/DkdT56+u
f7Iyh4QEyJZ0uiJeAEi4xImzSnYKVWYMdMGjVf76dX49t312sjyXyDHWm4k7JJ2uYj9Z1D22ZBC4
uer+9Sv80ogY+qepoXCssg1ir7aA9qHJSs8Ns6Z1GEbw2H3Mb9y88az78fWL+S/MH/80SBQhR5Ch
QnpdxJTYr1EYwCWvosieQyDqsN0UrpAHtRMapiczkJpDV5G4yfQMTTFIOtYd0+jhF2kp2mycwddz
CQc/ng6Skmjambi9XLsR8hQXyPJTCBH1IywUiDUj0L1+au00f6pR1QG/0HIXzoBvU6yBKJDROqpZ
kkVHEFnZvmbtnpY8uiHxPDapZDCApHEcGaiNVu8o7rFXPtqBzvnWzeyss1OM8wc0TFveiRJBJTBv
DSuE8w5kI723uRn3/fnG8QY1JhCbRddVGAuL0C4ApZzNnZuuVADX7yfP+WiDsf0GdaFYc+COUlwg
vK/6FOJcceAzyL0rw3o3D+kagFAIxVEy5Y8eAz8BuWwKTF/RvAaQskPQZKX3Xi3pvT83kuPO5PbN
KRvnaWlg6PNKJw4LBQvtrYq36ihLc4ILWFbYvZ1Y6OZuUPIBF7UQ3FdHJx4ExfP4EDL4DBIGpgjW
KMWg64UCcAwv7FalvgMJ4eTJupj97rwjG4rKfuWgyTQaTxnArnPz2BB/vfe5aKEzNcOZ6ju9B0MJ
kYgeQ4x8Z/wB6FYHGV0Ccn3hxWSnIzjgsXHBgzbhfmt794ESY3wwZW3cpgusode0iZhzXutwegYV
3X1bmoEdRhUNc7INU5/jkCBztBQ2U+rwUasUMpDSwKc3Q63mjmt8L+INo+y2S/cOVGkvknDwYrC7
XNAHAEUSTT2nAJ1rlY++X4DzXdTQgvclbC88cPNgaI/eOK9yRMHW2n9oLIWsPG7H903fNI8ukIsn
ETjAceZK2v494t/oEwvN5uxQtaw6a4y3VreU+z3Y0QFcKjxMMQ6cXuvJd4EQAhZtCSR167yWFC2a
KQyp72qyAyDfB2fKTN4ZYFFn3vFlBBgNlx5441XyiwlKKv9I8kEiwwduyozGC57Min6Ut8BKcGbo
gREsacwn724OHCQdcQ0BQQJ+uMuWAeGDgoGWoCNjh3CUcwZlaJmjvfECSfko3CxuUD0lZdVsn5gN
lUprtiF3xAMacKeGEKmcYWAdqFTnQacLMqz2cFigqUxQM31buZjX6VzGmOxAfr7BvzVo0BnLGqaV
24T5KFvQcNG8qcJhgNdXQPTNNZyG9A4iyvlhhDZJ5w6VmIeYOhW8ej52a0p8wAg1BG7JJCj7IvGu
qSTqxuiunIf+m+NP9ClGAqzOamvCZxBVlEM7No9eCtGOeY/MZg8ofxSxL9pMugbZ6/fPsgqa91xO
SFavCCRsWRes4EVcP7Buoty5B6dQzVez63sf7TrPO2B18z0dgQpC9FD5ZzqWJbDu0CndtKy9q3iK
82pF2GMyzDP/tlZok94IaBziOhzOq86u99oV1ZisMP8+RphOEP0KIPmFJ0WzaxcIObNOxv4nM81r
nfeVPF8Eqc8UvCRuqhtXQboDD11yhKFhfIbbyUvL2d2+oLXKoAvoEu2We1XjXJTTBiUBFgXxDglD
K1ZNPXwibmTFORlKcslnfztTcw12Gdyf/BBMDQZ+Zja+cNHwQOftqHZB7CDja65KfgXu3wHMCDFY
iKacFHi35HMKFV0DsSXsTFbwDgsFkOfC2ABe/nFl7DmUhJfQpS/kSVSdGkBT87A969k6f1E4sva7
eMDiCUuLW4mUBk53aZmEUbKjI12SFoJaGGEiuFaGKoZNFf0HPhGmxaPpFqy23eT58FsJCMUT2qI5
RjYZU5ZYw7FmplyxsU5IjX7yQNLwHr6+Bb6wo5/GGGsLwew6+sfaoPF2qmp7TIHWZDDSkjcOacca
4BeHk9M4Y3RV3EyL2hTFwOqBoZ5kNrXafSNd5IWjz2micVwu6HsY0b5QKhzTiIHEhirzMKFtJlpB
g4p4/TkdT3K/uonj8/uhhurNAo+h66KnyDpsOULAliv4Ei+rwW4X4qgfWaw7pnQOMfCmfCsv/ETT
9C+QCC6Tk8uuYnXrqZeFKIn6ANIJN0SdBuu1g76VD9ynpE5cqBpwFFgqMK1jV6L/KwK10T8e/uP2
Qncjuh2XJW+/9bGUH2SA4wH8CwZZdI00sMf2348ZjsUmuUHAbQ4++t/u7SCWm0GsBloCDg/9Mvbk
zPMAMcDsF9Ql3IF4CfcEkhsDBlgxrKuxHW/ddoBKVgRQ4aarnswtmtK2H3orABYFPRp0vzEgL01c
/+cnoxYIYOZhxMlf22kH13t11pXUQlLg/62EsNCPjzXQD2O+Qs4jFBxPBW3tiKwg6xdVY23x+ozy
XrqDk1KKb55kW+T1xQp1dO72LdkHbAC1GSI+IGjldNeF3bLbvEAmAHSCdD0aimdwHgmTvIZ4KARn
F0IJ3gQSBDSOb7sAXqIPg0E0heNpka3Iakf4S9QkWHtwPIQD5Bye7ekKOehvNWV74QU8DcwfVx6N
YFganNy8dG0csRc9XoXa4V9X30ZvLCIvPCx2MtxVtHEHqRBtwY0fXMCgaUDd4fiN0NC3IlXdl6q4
k/Hu+406nb92hY+UAijQasiUuA9g1ko3yiJsP4i9bexNDykrNkXJ0CNpa/Zo6/RWlOZ38PcXyww7
mRPR4GhmAKEUzqzl2QBHwd5jfX3jtprfqkrrZAbiCMs36DMa+uFlo0R4uylo1+yEqTnA1LF/fX6+
VImdlNb9WPEyXHWLBiJothd3pE0FgXpZdnBtuIh4zyNmzRtS4ReG9zSqH3BNBG889ggkC2CFo1D1
SB/GNB9O9nev389Lw3uabI4EXgNf4tYVDbJzLgicV0nYIMCo8QKz45t186mClxMe8+lMoRDdIyVk
vXAH81ZDoxf2kNP886gORxifFS9C25DrBvmdl+syNA+OcqAeguQ745VfYej7et9slX0DLfJeGMnT
aHQb2c7UIHRBIDfqa+MvOtyhaROMAdEyXMDaRMMkrOZSJUaJ5T2khNOjBmABRmK2huwpLJCwY7Ep
QjfabT3KABf4qZFbwPEXpVEfgP2NQ+LS0Nh8nbrqHoElFaC9upMM6gBDP6H/oTl0SwR3tAr8Eie0
oDdvrA0vPdfjff+wTvcBkgNweoXxbF49lJX1ESoeOp3P6zKFyaowjyGLHJDs0ZOy/1pPjayy12fV
CxM3Oq6KP1wb+sZeU3D+BWJTxCcKE0RunXHNwBAOb8RtvYD2+adZ7nPf44ijcA2AEf7Owu9y27WR
A3gc2Gjr0inzYr9GYMHwbZ6DMUMz3v7u9dv7nnP2iwUpOjmAAAqJrVXa2XNe9+fTAIckkfH2yUah
fzngQJSHPmRrqYPJjXOtV60Ag4zoE9+jIXya4I3AAbuqynw4/K6OKk4/G0PE0/BwETsHgEvhC+4O
6YrN7wvsR+IBOXHDns2k1qkDlRci3VAMjhkPLKzFPrJt4AymTP+9dS462VmQOw02q2ubokQebdK1
x+afk94u/A6SULhdmgdVd9Ubp9Vf8xt+dLLFUDgdBxkPvGi97dn39e22wXs11M1VB9PqfoqX7nNQ
RW9Fp7+05kUn+wmhjW3g8m2Lfq4vELAw3xIpCC4IuWHk8WEHPzXbdax9LLfIeWBhS5IZ7+rN69Pn
pbfjZA9p3bIbtrVp4VnHHIHAPco5+MSdJzr+Bgv3wiVOs+tHUC7xavq6ABU3n5XcI6kWXB46KrY3
3vEX1s/TAPoNCTRiQMpRoX3YoI42QRD7YXsxwIJytiJYBvV14Dz9rUd2GknfMxYDGImrAqX5lMYL
oWcMgDOM7uSt/l0vnNhOg+nrqIcLAhVmIYDn3UDG4yRx78NEp9ttX2qIA1+/le/5wr9YPOhxzH5Y
HJlW4QoXRFW4iHs9NIP1U1iBEP4ig2DXO/Dtzgg9Op/IfO2igriJqBB5hHyqDxDzuY9ygYiK1O4z
wiNQjUsXKgpN7qul6QuTIDV1KDp44hOYED5unNPdprvqiEH06eI4a2LnCs2UR72vpQDgN4gwNzGJ
ACuZ9tq64VODxQ0AAtc4IzusMLLyEwLlXTJLnC9hWRO3PYYXiT4jTjvN0h7aeRphy/ag06Hl50hz
tYtQ4r8x0V56XU9z93U3QIhOPJwB4gFoStMjlMnqkaYwNlOIH8Ea1Ed//egs5c6ozvkEXeic+gIO
itfH7KW5frIaSkMF26CgKyYRVZ+9aOvvNk91qTcTN0WmJFCPUQbm+fWrfQ9e/NUMOVkPI2UcpE+0
VYHoVHIZ0UnmftlvxXBsZgxjab3XdEKYgT95WRAdY+JWQK7CM1D8InMpBbv/ntUOSyfRjukcjmQX
LGuQTyLYPsPfHx8pwga2zM7LUCwif80iweL1X/6lR3WytjLDoEHjc1VE0FLnvteTBAsR4klE+BEG
bH4LcSB/Y1henBknK6lFFhaynlRVeAIVY+BbSMI6bb9ExpoDN9wgbQ9KP4RW1HdLK2QKMeGUIfbm
rbs9bvi/GKnTDgIN+p1zh2jcrXZoZqFwTAWHuu/1Z/nSGee0iYCaRma8CoeByoW3Z/NcXkiEFuTR
hl2YrWt0GJzVg8R5a87GUEWJGxD6xgHrhS3ktMUAgeB/MAPwELhlIWmY1z4jcC5mEBaOb9zfC0vu
aZ8BYHqIf0LXxCJCS/YHv/TWSzKVT1OMpJIUFf5bcN73KMpfDdPJkhvbHnIiGtVFG0H8odhqb5FF
Lg6IckEEACLl9ogzILulqxB90awwqiDyMOeUAzuiA4LaKKiTZFphrzBV5J/b0OuzKaLl33zWJ+dJ
v6p82HWxXXdoz31bekDb3c3rwEiF7ofX59JLw3myhHEbw9NmZl7oumV77cwwpMN8eB3MwV/m0J+8
oT+ZDV94GU6WrWnpyBr5HJeYmuk8WlzocJB1sPNCwfbBwD0EQ7hQD3rz8MZe+tJNnSw2jvDVNiC6
o8Dw6ZSuXnuOKQvDPR3EGyep7wbJX82dkzXGX3UFfy5DfRo59T0QbrE3bPRuunEcUls5CINHN7M7
XFedgWSvCxh3VBpW8bYb4aDO1gApZCGsRyn0+h20xnROgdFo+OTXt3DYF16k0yYJsFroBdwbBw4b
Aixf0I8Qzji7kxQkGmLR1BtVwUvXOR7gfzi6lIjW9SJozAuYykKQ6QJ6W8ncXY1iOoUGvXtjy39h
XE+7JzDRQyOmQg6Mcd7OOrM2iVMyJx+XTryx9rywcp92UUCUVoMkT4gTjIEJa9MsuNQKqv2/9bad
tlFwqVl7zPoeJlWo5tEnMcxLDztEbMHa/71LnKwZrZLanzvol5q+AmXnxbCJDdt1jAiEN7bXl0bh
ZMmo2P9Qd2bLcStZlv2V+oBGGuCY3B87EDNnUiQlvcCoCfPogGP4+l6hzOq6RkteWbVZP9R9SktJ
DEbAw/34OXuvveCHXUreRKrkXVtA1VFNv94bU/3pKXy0oN5tGRa2RqU8VR2hkA4vcWwDmpkL5xTY
GlIY1pPT339YH1Ql71MW+NX7eSzcnGR18RRoOAO5hjHaWOXWtPHGDrw/JfN89KG92y7WgIMFOy+X
O/CPuB7xbeZh5zCOSP+UIfuRPuN9+sKQiHqQrcmPeY6OD9JWfLbnixfA1OIwTXqIustETDCn2GUF
1sze8cS5r2S4K0P5x7r8g4f3PqtBpj5tgZprdNp0LdZdJQegYr7jfAUk3LZAGPL+ZEQ8wjLsx7dK
N85Xf9RtE5nRc78PYLjOOCKgfhXcOZDGlVwjwCIzifn7p/77N/k3e/fvAdJf9qvGwrwmRzS77oir
N1/tp8UbkUbk8170RQ87iW420kNEvUED7NFdVMSYfiSueJw2Xun7W6Rby21W8hgJb6sZpofd65g4
Ers2iDVsHvMO7eW6BQQLljNB0z4W6RW+o+vOYHxuNKbmEUwakZrrtVng68HyNAdII8V+TPornmB3
MFAft16WiNvZ1lun/9MecdmX/937vzy5v7z/su1y0TosFOQV4pQ7M/cUlaO7tXsui6v4Bbufu3sP
cfbvP3Hvt9ju373k5Xvxl5dEqZkWgIXyI/Y0vM0erOKrrKvsBp9lMa/b2R6Tgy/LQEVtjD8JppHB
O2cxKNy5fpZtuT6i+JFM5Pso46R1NuHccqJO0F82PeKoMyMiPI++tTd9ktCNwsvrRlZSTl+rcnHD
jWms+DAUUp9Exr1gUzHM/ZGauJ/gv/X9PSQrc0fD0H0qXWe+H7vA/5F2NRwdbZtSR4POghvC0tps
owaIKHB2RXxXKYxAW2Op6RHIbGC2SRs0495KvjOEroEiLDh+asiRSGuqghGPWKtz6Io236p1wB/k
u7QBw4VEwEPGkGveORkG0s0iL+jgdWZ2ZYXWWm7V4hThLsaP5W6kJaufBP3BJw19K9xms6u/9MbO
3uQgEVJa0MwY99i+vfCrrfEbtOr5BQDI4xCk09mxICqY2Dyj7VjgOtfNT6+H4BOZJYC8POtQXIMy
xN9b2qlnQA9p1A68vezHBet8HedJ7ONfHWO8/9hO9kHXpG8i7HHJgvNDqednVZnu3NpzPvtDJ85l
SgwhjCgNura6BE84InQBXE1T70TAf7uja/FusmlswkhycqX3FZuBE8GlysHkufX8s7HbwTwinOwe
gXsbhAgQCTHbh37sn4a4m65rvC8jfMOlgrINSngC3GWVP+q29z+XCzdPGIRFGONA9vIXmWc2+FuR
Fq9TlvphNE9yjrfjOsnnAWtdHpk1ab/l48LXYy3KtUGhiJnRmXMXoAIChQiZRyf2qJ5wKZWrCBhM
IGwoNyzC6fPiOE1yzhwjn9sLBcJCTZYdal1VxZZogPg4DyRxRBrXOoZJnJcUBJOboyCRflzCpBhG
71AWy/SJW0aNLGwEsrHnFuKvqIIrbz4UE/hJ1zWu2LV54nmRD8XmBoDu6nA7m+yHKUnXMGqCATCB
UOlz4jr8BYlXdAGvOtvuyayr7UCdTkoot5VCENdpq/6WDV7QRfM4qK9TqMACMTTHrVov91JBttgU
pQoPmAdtN0oyCF15gJl4kzmlvp7Kdin2dLK6L3jmkjeNl3BvmTK/dK7w7MElsnEUMaFsLqBifvWJ
wccZrpUAeUB3A99x0sojJR3DRCg9Ybkb+5YHyo7t4ZJLx2cr1tW84ZsQnnPhwEos8K9rrGr2xb3q
j5/jsTNXDBn6eAP2zs8jBnTqKck0AB94dOzGfq76/JHucnOoc8v/bnALk55TWHA14mqlv1d0GXiM
OPzRjH7BQZ3jjQPApnWyy4YaHISGcNjtB9WuCTt13N5gf8yKvWuV+iGBB7UAQp/xF6wF8NJNL/uR
iAXsDbAx0xXktz1OxSerm9HX0bGpnpFBW95mLlL5TToNt8sigDyIPeEiedK+59/BfUC43xQmKLc5
SKgD+sMedqSK/XXf0UC8LasZW+fMrgH7Vq0Q2CFjWDhKSo1CbywXa7e4VgvUH6ZbswOxOew9O24/
YZNB4m3sEBMeiNx9qqrhB/ROGBOrE677BaM6GhEH9LLjebrcrJ7AxSpyVoMaDL1xd5hujAdvesPP
k5GY4+TYxzoX53FcQV7z1lFitmlf/lAQZ2ART8641zQavyivh+ExYV7lE+qMkSfXQ3K2qbTPO2D5
mqt5LRIJkGv172yCFpKN6ofpVLk4tzdSZf4D33p4WW6qLjQZVvKyXRKJdRr6W39I6Nx/831zI6vu
JbGDrN86UuLrBxn+s+LfsxLQR11s1NmdV4Xu9zhNsEeYvG2B9gbCPyVI6sO9m7I57dQKjZ3xmB8+
tLMusj1xsHQ65zL0sHtyiG7SFocg5c3ArECTBrAFEJkwbasccOR0ZOzP8TKJ8jhU8V2XueFd5RoH
ki8D3BU0NUgR0QYsxbyEyo3LvI+Rs9XeNQ5/tF1uO8X3sw08eOORKPclbNTY7HyNeuvC5LnTsRhu
5mx5RgN6GZSqvP5kwfHIkaqm+kc5B80C3XPBvQ04r/paqpJfDh85dvI89vozXcUKmz1Ldru0DTjG
OZO2tRVDMT4i8pseU2ALX5PG08tBDq4ldkHh90NUdtm0UG+WUIw5xm20LU1iH2s+go1RZf0Ns6/5
tDZ1ddu65eChvkvAHtT11EFpsWLLRBBZYmKBNcSJpmgm4gjCOYUilI2Ze2gxoX1P+e5+oRgA31Ux
vWtRLmpwJ/DoSR1i+lXUka1iNTBiDeOTN9Y0+BiSj9dIBXwo3No90DG3NmgArzPTQwqYCWZ4/F/K
sDCoFOTB1Hn1ipKEXy216vb174ugj+rid10Jmcyrt6q1OMayDR9UMDJJ4CIQCbUi3u5D7w/3sw8u
Ne8jpEARVkUSiPCQquVeeZD9C6XHTRj48Sbxi8MKXfEPlfQHb+l9mFQlQUz3jYgPdj+b6wX11AX7
CilC2ojqEYr+IYrog4L1fbBUHnPAjHagDrlkn3fANXvkyt4ptv1TlcQes0AOaVOM6g/tnQ+ua7/V
AX8pVzl15jq9vCBHeftQIEv/RVsgIPM++/73q+GjJq54V4RP9gVN7fvQegxNxNp17W1D0u8+yBz9
DYYxwr/B4LqtyBTMEL9uB4jQ3/7w4h+0OX7LrP7y/mw0y0RyUHIaZ/qU+A7Gc5Pi/SmAy4rENoDa
ffjsCduC4EA7weq3r6ZukrvWK+otMACLeAjz9ve/zkeP913PAvhtW7Vkkh7sqeHETkyw79canmaW
NgdktGUU29m4T6jv/vCKHy3cdz0MKg7g4KLAV2LlxYvAVrV1q5lyjb3+hHxg/n9bR+8D9MYC0tAc
e8nRRw4eNWUK8gGE+p5y/E8D19+JWf/uavXuvYxYDVM3ZV/pXVdtG3jp+5bvOaCjMPnOvpITsL5O
uPy6dYeXPvkygk455LOdb4RYl3MpKDdj2SeHdRrwhGkV38TJmO25NuEOS9R945XlQzE033tfZfu/
f+YfNd/ddz2etImTeiSnCDHtOuwm9FlRZYpp/09D6DqE970bfJ+J6rguF88nOpEmsQBrzVdCqnvX
UfMtUp0+GmJPPXmp72+EVs4fdpyPNoB3v53TTLYrxATxavAILSpFecMdymxbkRUPf/8JfPQS786D
tYzJiG9DeVjXhS6jCu7KeUEpH69/Eul99Arvmk46rxzXYkh6CKT1POSue5+DA0MLt9h/aKB98D16
n0zWQaRjNsz6DrNO7GB7VFfN3Dh73M/NAWz0/IeD5oMz7T2mMO5dT7fpbB2SIv1Ms+YEBhvLQpX+
AEOxnIpgCP8grvvdTP43X6ff6/UvW2PQlyTdpnl6jEecyV1TJveh6s0dE9Vgsw46OLoB2MJe5/UN
Xks3avrE2Yk0nbeAQUaIa+pXBTJ422RDcW3i2XnJqwnU1HTJv6ADQCACcl+vsRaOyKHaYa0IdqLM
gnt3mNt9FqIpCJi/oMuqw9Nk5Szxxat2kN5TCIxArx0lyjuyNbKDC4XoJg4DtAIgf66N1c67NLSr
U1UWyCDKjEqyBsleT3m1K3C8bMMRbTEdlwHVnF6iv1/KH01cf/v2//KhdUmZIxQrrUMX1PrkcLfa
sRGRhrQC2PViAPJwJjGUQ40/a6B/j6njcAmRRGn84Tf44ER7H9tWAAMWfVzFBzCKygWDQYQP03CX
vAlMWYfQCTqxlUOpwFZ5Wr8ZYSrEX8F4kE1ruDUvhbOdct+/BcRS/sns+NFv9e5kc9NEwz2bUkhl
nXOoM4oJFIti+/tN///AWpif/TD2P/8DqoX+j/1Y/3gDPl3/DwBc+JfQ3I8JF4DL/uPT25SVf0Vb
/P43/yKxev+wCWIIwLGGwvflZST/T7QFjFYn4D8YrVK4vwkV/0m2ALZq85+j7ND1ZOBe6s5/gViF
8w9+Dn/oSscLVEiF+J/0jft/7iJ/x2F9970JheuH4Fz9UNkkx5AGfNn3/vL98aRfCLly5+G+p51v
MX+Hex6dg/5X3LoX3U6eqj5MCOfADUJoRuLN0BOh2gR0TDW+sGSfV73/r1Th/9bK+p+GQvEvmIGP
V8r/roe3/vuQfadU/C9o7+9/9M+l4lzEzv9cG9bv//2fnJPA/odvM3Zi8QQwTdBM/N/lgNnyHzYj
jMszFKg5FX/231kPtMouFcZ/nT+B40Pm9eAAuzAPApoR7w7vdrGJU+EcpZkwLoxARHUuCkdl0qnO
CVJvGl/w7TfthK8Q6lkbXvbV+9jzHeshsDqyLTqybvoKCVDcQWAXOyx4rrZu2JRaGoDkuYD/PodL
vnrxrZ3N3jygbI7Rpm70whTx0JeG4Isn7WGwtUgK6cbZnMnWq6v0NoE9lzALqXtGNL03QkvrJ2vw
7uicOvMNoTVEQtDqT51jnvZL/8PmNlPtFvKNl+8EpEgov8mwVLvcrD0QeLxx4tDO5Vo1kKqGJIdU
HmvrkkfZSmkfFxhsDio1L1ZFHrVBPuGdxKQ5YOanq8LQRPnrdZmYrrhth1FnHDNlS0yUFWRd812T
Lju8rs0cP/LwqJKnktyYbe7Q/72JdaOm1wKPJf7SJNl66aTKjUkWRc86tNr2QRm/feYV6jeluvZ2
tlKIwH1+oQgEIgZf4MfYoLWzuuDaFEkdwF0H84Ogx264Wqo0uNdrDNgfeFQT59feamWHwg2k+Two
YPsATp3dqgPvrRh6aEgZ9EuxWdwsiCB8NIqgL9hso3KcFwOoDJgnZGlweX0xJcuRD2uIinlw26i2
ywnTKXalTTzRjDsPad+8TlW6YMNerGJLSFl4NasRWyYBtaveT7qKufY19T5udGzvnARAHwo/RL2H
2YJgLZ56spOKF73SP/qlR0nUVgSezi03c5KFd6Q5zMm2s62wo00fCnEKshxa+lK5Cf5dCarxmz16
FX0iB6wvwRbHpYR4aoRH0NccqCfSAkvF/oYUhWEfBAiAadbdOBGzqYWsIr2E4eYyId+kairu14Xi
iv57Wn2VnUn3cyNyL4KAYtOTJFchsi0fn9dcCKDI7kxPqIyteI/Exz2RvdG/Ck2uTbRyCRo2cWfD
2JJ6ulcBoC+6pfBMV5oZIxkT/TD/qp0WX6pPhJ0BU0tsAlMm8mzpnfE4d5BGuyZmzjEBW6mJz8Ds
nAi5HVzYIaXjDs6101cWUTBVn92YCp3tJXwosK/qgh9B3mDYB2j+8fxivU21oqVaWKUc2l0F+qy+
+KWbF4DwtXmrnNLd26m9kpO6EHY0whBao1pMsfjJN7gigpiBb8Wjs65Bbnr66C2r8VgTOiYQVOT9
SxVWQXo/pwVsSJJBdzokxUyXw9ruuhadIs5O95XmZnUU/mB9NuMIvkjEK5dyY5ryhtSU8gnX1RrF
8NSdbcxUb9+stmZxjgI2ZqhWfckb9Xjyac1gQIyxV8PzbgdmL13o59tp8ny1UyDkum0Y18karUxH
zabOtLujUyyPKz3ynZkzUADx6BbyxiMxFEAh/fJsMzBtSb4Hrtu/lm5etley6eR8TCyji/3CpKzY
jWnmpkDN0vU4XfC9WMEsEV/PXlbeGCmzR2eam1dCIprngbyP16VY1LaojG/TAxiwwfeCEE0cuIgh
I1JnZbWrCcHcOeRhnlczewf0wMm9wYHrXDrLRNTmEoLExmon0hdyS143gFRuBCUFJBYGDTfaKPMq
J4jBoHEhVw3bEGjLNkQivbIglvA2hBuNITEO5n0zmvBGp1p2W6+SdXMwwu0AAC5MrgyQaKYiYy+Z
jJXJLfGjVUkarSf2Q2vV4mvvrUbt/KWz2h3E/0ZFRlstWbQrqQWauIQdbII1IBiPdvvG51jcKpI6
w5uJsKGXWLJ9o05YjSYUYREOfhChCQxyaEPPczz7X0Tf5Pdrm1wy1IrAIbuXPDkwgeVg4msLZs5T
Q0TudU7C8VMTqmLP5GF2t7Rence0S7272krilzomV/kXgEdZbEHJg9tduoq4KvZbbMypWMp465PM
J6JqXXw4g02VzSNheKZZ4xdNCgbG80XZ3X0XsMVsIG3qZj9NAup56Dt5cBQ1YG2dZf7XFcRge5mC
TXZkg+9WezCw3bHGnLp16oTH59ag3yELYLCICs9yFeMylCELWZhh9hgMM/YRt60LiHx1drbgOYOR
JsBxjlo7bh4Cn4kj7RaPAC8blGYjJbzVcvS9B9iz7OSyXZIvoV9Pz13sijCD8FyuP7V2/M8p+xLT
HUGWK+En5QFath0lhZLVXvP1LHY5+WSARgcWySZHQXfXggmyd/GcpzfJ6JHJbAVmUjsjwqHdgkKs
XbisZWPD0wqHaSPJNC0u/3JovnWBvrzEACgBJkGOPpYGhHNk7DPT/ifJBR4Mf9Y6pJr4qWQIAYsD
/yseJ5zaZN9mlfqkCLvFDZUYqIU0rbGkiyHogTvRzI741biEHSbXJpg6DP3pTmZgr7ZxSR99T94m
AEU5sscH8AFSgrVru5rY+dw03Trp4O5d217348AWIcgZ2IckPFZjxGCPpoJXOOYstZ4Fn5UVJKcE
2wtgXMyb9repcWzSw2oinFpCvcgvRbdJeuRc2Rc2ok7C6Y6aaWH7y4kfWgc+raTMqHlyWk9vpiIj
AO37uDDsdRjqNxsC6RxSBfusjsiM4bMpOAjrKKtJMHpWZcWovrPI2IuGiYg+D0mF2vs8slti5C52
GAZSAW+qBkrf4yiuT056sR5TPurpwJE7nSz4uRXALQ8NNhN0JmllAj4+HnxgkYVIdX/uAiYZp9Zf
HXHJ6vS+187aI/ylJYFgBtSTeWSCM9GdslVxXyu2PdxEdTsfa9vF6NpA4X4QadvCOSMRmaFO7eWv
YDEGEtM8TtrnuFjsTzZDTMwsuaee7X5l9YZlWT/CXZBfwZ1bX4gUVu1NbIzf36VsVVHpMc/btFWe
S+Dba5HthBDmvkM+y2FMG5kxfliE2StahuRblcWQj+JhrCF7k7fpXY+WGKGErhYyJNP3PudUZwfj
RqGc/MFPYuzoz1n9KBu/mw9zmFCVCACEn5upt23y9WyorghWprrc+cJeZ+727kJige3Xu0yvcHhT
OEYkaalLooTFjAV+Bqfc13YMc4gv5D9b+8m25urREGTAwL0ibexpFf30A3/Ewvy+ZoeszTyMuIdx
lIGdgJa56VsVPDBTnfyDTp12fl5I/mp35MUolm+75szLCRYr9/nUq2se8UBqE9RTfAg17lOLVOuZ
xIV4lzFRtKNiJBUk8iRBQfA9xqLc+hMwsE0/el3Gwme2BxvbM8FOptxfqXPzsD33wVzVu4JGaHPV
250LwNtd8amAbIAf2hzKVkwQNgHsfFoQOv3QodYgq+fS2mqtjRWVdSrXSHp03nf5NMgnIwbLOZN8
U5AnbgOc3jMFg6ToCFJNbpc1pjQpdQp6WmnZ39AWCzm0lYn1zUBI+NvYFwE1CG8/jRZHJN9AlSTD
PVF8aXweyCM7LOUQP/asHv/Q+BDN3zq8RytAn1HWkD/YzB9px6zdQ0l2GJvkSvYyNgohOxVs4sL1
nzuGdxcYdZ9eEfQZyohB+FIdAMjPsKL7iniINJTTt7i2fOc8K+HWUYt6E951Y9TzkCqFOsipxbVP
yeVu1jwBaxKsFv5ckIOp3lp5h/BhGiaGzQFHUrFPEt8rduBUs+PCXHM+l9k4HWLXbxn2hnHFtJGE
kfVxmDVy1NpaJUwch9RDivqSgpLIYXuPxKYreRzGv47L3PFZFmKCUm2y9ldWFhC4pyXwPwH1DpyN
Um1ym4+jm30JCFSAxeXVsNqk36bivmjXkGBHOXXpOayF/FYxFoJ57MfxOSwrjOpdP7TJjlMZEAqw
mvSry3jVuuLYdYnoSvpQ38vMdn/2XBFrkgXz8aabuSecgL6HI0lsVvI2Ew4AMrcPHipoudm+brzU
bKScshuunUzx+emknTZa8LVAupJkp5KZuHctID84VwvuC3c76sb60Yp0dM/ErNrFNw8Zu/lhJ3E1
EoTbu8RdNNlExYnC4duSTwsJDaa8Mr2bnQO8GRRqSfItLHzMtYPGKOLOktDXnKTaFytcA8NPaaoH
aI7hC+/Z7hHlsx9sslYhBWBwZroNSOcQpEvcDM/GHkR8U/qAmXbsSjBMEquv3BsHBdeyByRcdi+A
aHX2qRhdkxK4KJ3icbaXqj9XjIabbdsk3Pmi+qLDOM3JZNs308x6QJyqMWIQXUx9R9hJ+tnNG50c
PPi7nzyy82ySai1AO0Evc3MrZuxQo+BD3hmTioFEtXFdGL9kwp+3VhPm888JXoT/PAeF0AcCUMhy
G3xzAPKdPI5raL8gXxDPlQnGU2Vna/viYYve9oEYviCVsuRD3tcrqV7SB7OZB9LejnmBOgDyJ/oI
OTRZf2gmJ5EnfAudRZZ360XkEVV3c5CQVNvX8pD5FsECXhoekDHEN84Mj9OOC+fFsiusfULHPhSl
GnHCZhxJi8gxRMPtCRFfbAKub/fBip5i12erC2LI99z1gMUGyH4RoF3YwAa3k92F+nRDrTt+oQxN
k82IeQtE6LJcY7BTpJHXlQ+AnkTdcE/1nNG9lX1AbOc4IP7jEOQbXSu/KV9T1kJ906IYWVGwceU9
qmqluJBg9z5VcaWXfdmSLDOMU4DSyPPyQ1zr+VRZsvjeUPNv4zipnmaiku3bfCahI8yYycyoVm6I
BKq5QMxVyIV8QYAX0GOP36RTcnMRdaLvmmByonSUWX32G2++nRzie7807pKcfcILCDtYwvRKSm2u
xlKvP1a3DMMdRJkKNAqZ9rNK2jwqIXvjY0QRJrdrWKyPULMksT5ppojpUfPwVCB4IF0NxzSBBfVK
ghHxb/oHeqL+mQBOE5x136BebQsbGlRP0ORzEIvkaUzdKnIvobSbdfUQZsQQjZLD6NXLm4/K8smC
S/iSLcj/kFFcYGhNOhwaKUy2mad0orTtBEWZyNdbPdc8UaRDiEgESBOqy4BI+6AE5KOA9xCg3F2Q
mSj6pruFzKkDSeGZ2obZYO15QS1PMJ9cZDT0Dq5HMfpxlPUelAbpC+jWXCKcKMt740ajk5VI1TSp
PTqNreIzEAIeHMGkvdxCVZQCMD5V7D2Xahn/rAGjf04myHSbmVV6JsSyecyRGk9cycmE2FIHDvVd
4yRLQtZSqTBJDbZ9XivX7g/UAu13J/C88PNgmSDY5qMMvGskpO3lqipuCm6t8yMnmv8Vup59kotx
MyQ4WfW5Vg32yN7p0XNkviI4yuvraCz64ol8eahuBQRK/wiJnQyrFZ3jFdHzkK+TqQm8UxzWzefV
C30oAn0W3ycwTsNNVmpuPAjhOdxSTvzjqhATzihHpp2evKW8KtJwMKd6CdGA5sIyb/6M09zF7Xlw
ms699bLJfF89ry0PDT2lXTKohMwRk7wmkKDQF4kJDgkOxvkahpZ/HPoG5sxlDPlEyC8u8jCZ9UZB
kWcYz8a057xXzqEJknXDxppU+4yRCxRA35v7B8yhU7ddx97Knsq8ZuU4A8GAINO7dOJsRlA7ngD0
DHfpSDdhDMCRk92p2shhiblvhM2RHGYyKZDn+WF4dupFPrk2tQ/flhwtRlKcMHzHD74l5b3NfJs8
gGasgiPBF8V28B11VsQcA5silXI/L03xbK1pdSRNlbyoNeHSuyc10V04l8PuaxXL0nlBazGJqxZw
UM9mQUjjJoH6cBrZqqooKy/tiKjNleSlehUfOCvVU5qvFpTSvGxAVY3l+hAPaf7Vin3220u74aaP
Sy7/itCNYQ+mJOcvB5Y5WgWBgxt0FNYXSqq6OtG+r38Q6x6QyTciDTSi57ZuWf05BdBqLZuFLiSV
gyIet6sJ0o5oJzo3pG0boNJ+007lxnNIvX8OMcSOd6i85vVX00zzveRUWm7zlXDDTVDTnpsqt74l
XCU1r3kOYRUx3kRaeWhb3Q52H+797UrOcw9blj3qNsxdgP0knJQ37eBX9bObZgBhA5dcckR3dQtA
KCz1IqM2swJ6viLoCYGo7K+MKmS6b3u7mveppx1tQAUUQj2s2iFzBc+OF943rYfbCXn0sE+KSwi3
t6b+y5IF4a0LyZJIdd/YwL0yq64jcrvq66BqJQTbaYwjly7lj5wuSwE5lfvvfhpX9AxNrtQ1RX57
DPBHLntUa8sdX+XlGdLt9EiECp2AnsRWjzs5WZ2ZnZLL7LSNd1hqmXq04goiNWPLINqvXe/zHAbF
dZGNl10QCdIcOQsLZDcp1OzHtp1G8ivoQ81IyvmqbbN0Kj93CYz+jbHkcO8KcsVTGGioMVYg4Sfp
Lq1iABlnn6rU9GSqLeg3tv3qkKlLQmpgrkFHEKhgbPtribQQ3WRd5wTz6cVMzwu2ha+mBftApNgQ
VVh9E/wINsVq7y5ny559+kndND4TYsyeCRLQXnZuJ+UxCy7CnSbWajmwndbNQwwqVG+SJQ2LB69U
tN+sRLF5z6qTbzlQPoSqyZABEgzL9k4U7XSogrb+uhL3dm0F1bLNiU0mFrN1oyJIYS5pEzDopgfi
H7PUmeE30wuHutiGxY+xq8SeZlpKchQpEdIdrOt6HEDL1qN/CnrHvzONsr8W/WSueV/tXeoK62iQ
yl7lDQnAB5T41ngIFsv/CZyrrEFNDstxXIL2sJAN+zMDw/6MyKVOb+oZT/pGT0v8yjC3fkhqC2TF
MMB6jFWvz452YwKDhTUB1FOrBwRdTyGSTgvFEb0sQUhMT+Lrd7dcvW9dYemTS3v21CHL6ohayYgK
K5b8Jeu8tRaRmsyQ751gbb5C4COJbA0b56GP/TS7iF8bjwhl6SN3r8dw3qk6c+S2GnJ9RNnqdFsl
l8KOBLxFdz+IVpSH0jNEUcXkbLnb0ko9Dv+mWajtHS8lpx3I4WsdxBaUK2+daP0JsH/o5LvwJ43G
SnOCommFB2LHZl8VI63nnt1skzaTOkwzNa9rzZidut8KUuqrad8twUA/wSIuHFJfAE+S0Bm+cmOQ
PBhyjQQ6XLhuu3VtA6TFySBot0tR3jfLiN56EcmnrEuDjG0rZRDh95MMtr6ziPHeS4HTSkPRN0cI
gSu6a2WaZfdIz8IHP+W8uPXaiqgh2Gup/Yt9L/68AnhtzkGYyxtyYcQ9HXYegVtZxx7VabcVjgtr
sSEp8Oxn0GO+hGkp30Y/LG/iEnCGT5L8Z9W2BRkwSlKhrpaRR8etJmLiKDyrvSGrxt/YeprqIxsN
0UGFhsTiYC5bNoAiAZKusnwo53Spz1YnK2+TBa18c/l6O3D5CblhNGXP26yNi73v0fVn0IRkvdWW
F0Ymqx0GuAMY501RFJKzhTxLQE3LpBHp8tfnpyFMikMlpH8mu0e/rSScA0IsXCwMIoBKjFffPfrK
UqR6BFZG0lvcXDBlo/6aEljUdNOO1KRkb7ToHUKVhvwk1bqIDXs4GjDpWj9Hd6GdQqAYXa2spynD
NRvPU10NxBZS7y/fJEXOdWZri14v6pE7x5Te9wT883HtrPGRfWXeTh5o3H1srPjaF1Ze7kKGN+lB
5x3xR5iy63znt2NOhvbS5o/rRA7yzriThpHY27QJ1hI3xSzt8rkfYzIQtat+2TkqkAQa9WuZABDL
c6Pa12xwDD2ryqqKnT0D69LSIl6aJqX9q/eC5YbWuducXYPVh/W4DDO7YQlgu1NJAa09oHkZqYXO
G+mPau6pI1LkO22K258ICD1fpdqk6YlaZrhzlSXkp1q4bnfvO+2AOpb/K7jHlqkOtDsQAv8fjs5r
SU5dC8NPRBUIhOC2m46Tkz3jG8p7bCNykIhPf74+N6fq7OSZbpDW+uOaq57VvpXznQ2kmHZZlKrs
ROBosy+CnBFgGalEJF2tkBSf2SHNTjbiZeEQTqG7UEXLo0t/qP+l46XHZydqL98V1KV0Ses5foCV
wiu8BMTT4lYCqgjvhtxFfA3CZyraf3RK4w6tEjJ4mJmRv9ONUKzHapioWg06yjwS9uGIptSGB5Ej
r9Q/46A3EDDONL75XTHRdFrhMWWhZOvKA6fl+V4hhqhzKd4IUEZIRfahx8xbRNPN0j4d2AktpZIS
TG5LorqVYNKOX0hBE3R1a4ZYwrVAyojrKZ/2awW6uw+ppjzNvP1vhMy4VNDw50+ospuBpElLIIwE
RP0vpnSRYE/dq0/+3fFVlz6xMMi6T3BL4+9NWPHTjc36HhU3mipIe2Epj8QMsxedv+GYmyjouRZh
v1U/6M6ZnftINbp/QYQG60m5kQgh6sIWwXsXvoRDOzXXsgjqJtk2oygI62mVYYZsu5eGoGZFCpww
zilFgIqXKO/U+JWin29JFjJb/XczCxJJ8mNZ/wMvL5pjT79I9eLHM+6CTcdezq1f2vnP0MQd8QTp
GESHeRlJ2ltg8GAzJVQHTQZx+g1OBVzGwDL/7iyB4eeWjxM/hZofyBG1+nGdQ4cyHGgGNmg9csP7
hrzoCFt19RWaPvwtsEduh5hu0TN2tuG/doVD2QXF2OGMtS2hrJcBmDy7sIf717EQY76XoYDkIJ+h
SJbSqocqbBZ9a6eSyLWjqX2Cb3C9k9+Birxz0agBlCdU1Z4f8lb7CqoxfqA8SLerO7X1iUq3JaTQ
sYuhKQshbwaWzSKiEiIP44sHwmiOUWlu2Dq4x0deCp7SLZvGf0snNnE1U9PqK19qcAfZQK1BXw8O
Ca6l3QL68WTtvS/h1C7Xue1J3W6I2/wiWjgDJ/0/4H77STdEAGK0x2Wex/mtaWuBLM5bPztMdtXd
mlNxea04LSZCh/LZu8RoES4Y1dcQtg6cwo/qufwPcN050E0oqMKg6Ts4hWNbPmzSz7FnCjpKytGq
27fALj8A2t45CMhe17By9lGpeasjJaezqPrgMLoUpeVMnS2JEKwIadcr8y4VOfCHsUL69TAgWqwu
Xugse7lM3mGuPPcORrb7udpS8fYu0xqviVf23oOHMe61DEJvSmhvLZiDCekPE0cvJnGHYC737tJU
H3ZxHQIHYWhlUsEOYc0qZfa5UAxxxygOcbYEQ7FWjLth9UHm6PYbF9bG+4Ni4Qf3XkrxOgxFnd8v
beBu3pnhxp1dBIhg0Z9ZVeubDtjvw6eN7YrNXpl2PRbtMOZvbKqKCnXF6HdOMzAdDDRxPW2/jNl8
uSbQRV1+n41LPR6YI4o4PBjCkmV2X48imotDMHSTY46bRzcZ2v42jNMvpaa5SaRTIpz7bxlax98x
sIDBWNDO6cXV3BMbwklTZ5elJNpTgVbabrsGuJkNp38WyPFOTxUhd4c2w+HcXDRv5vxZSpy0z207
qfwzzFMc7PvNsILWe94Mkq7bTbjOI6JfSrNM2E/0nbWki+7qvCBtdPPcHsAbnib+EmYkx4gqVbao
fL8Kt6MrYYwNCpb8lvs3pADTxzkYOyQ4xTKYtx4CBmMWr6Yu3j2/zDCsUDYHZn9tdeeUy76VMrC4
NbsZxwzWwyp3dCIG5j0qcwGlcYS20puJQ3SY8B6bwlftfw1PDVP+umwtsSQOvjSq1QRYEo9LIOf7
KmVagGCCLGNFAMPun+tF6uV5KjVB1Pu+r9KM3lNkOYpECkIKR7xoVVYUu4WQfnV22F1bMsTdaixP
GfV3DMmUBgPDkYFvRyzeKT/7GExlfkfIea+fODks8zTULnRgbcvC6/YlHu9Z7vkYSRjMHK9vxU7M
ODi6Y9zYuS2v1L/hM8LlYyf1tw3UoD68KPczbKhLX9NaF+osKQulgn0OhL3d9SlOVDx0aeRZ3j/w
5R+tU9T2EBkfLyNkP4dbI5GOXAgC8spHgDR/OcZ2mGf6ICPMc22VklM9INrBI4WCSRJeG8dh6yfB
SqqY3JOacZMDtRna8vkAeTWra7iUtfRQ1zhggtDEWcwgoamRW1nlqqLwz3gwtblDQGbFDZAWbKI7
9CP5n6GAG7sN643BJ7tFaS3kqVpcLedXU3aZt73F7uDLE1IauHgmJRu4Jw0a4zONIzEZdhmNmxjj
1YbaZd8SIz7tbRTY8W5xel0cdIp8S11gL2x7VjH5iiRCta5/GMpqKve0l5bAUdT2rRGOnRx75Imz
YXbNeXB5iRLj9NDBeE6d+S8UTDXQQxCR5Xbk95PDhU5117zMc764/4oodcC2eSu6//rMgVj5J/Pe
wgAHTRNAYjEsb/E+80XeFvVOdeSpAx9LblBnv4BvOH+HhXqpJJr9pjxV6EuGo6NXdwYSBgqGlAPX
23XZWo2PfiX5ibUY9HKdojWkT9esJX16m1fGzyS+YSTAclc6stubbi7at14VbfzPMWG+nvXQue19
lddMqDK1GO+tyLWgGrV2IbtC0CzvLiuNI6BS5aD+keaFq5FzsKGDE3DZlEm5CUFyXbWU48PUBs27
i3MwpgnUi6v/sFJQSbES1SNLswN3r8CSiOYn1qa9bAtKhHfckXVKsjqtkcVjCViPsaKHKDiMil7U
E822XXxAGzZmny1OYnsJtLM4v24cQUinG/DNF8cjwfvRXHXljxTvzvBo+k7hV62Nl037qOqy7S6u
FzNTONCIFksmHnrFbUHxxHRbJiJxJJY371pCRyK9HWOT4aaoBlyhXJWbXn5HocnElwUMJSZi6Bie
d7HLFfBW0TVVnRqWB2c5eV5nNvzfmynwpU8oD4GFYhPHsKguep9qBBNzuxAwv66rATGBS/P1UWFH
rfrDyNgbX8FyWnvZmI+3T6qjveDa05bjuGiphj5OumntFjLNWtE/kAoho3/878qi5QZzax8jBQtV
X4BGWM7wGxTzoRYrTySrTxoVF9TujUNMLREYR8SJZfXqttRJ1SPhhCzHjMOk43EPT2wVfjVHLDEp
H81jA30V/wxx95L4MIbTaq6zyvz6apAupCfhcVY/LyH/56xc1w+KXeGalYDxoG8jZqxYoyB4tj0X
5n4Lhoxs02FFln4JZ1JxjhX9h/Vb13SN/8r5gajiBM++1a9FWesqwS9tOc5NVdfrfeZEk8vsPeX1
SoIwkUE/gso67d+p1m72N+z6sXzlRG5horrApMnAWSPuB8f2FHkNcWl/sIIRjbhlIEy/1ZAyqhxL
ATb1xEM+9x/b0sXVMVvnYFheR60t9lJvtvbAiAl/Rg9T7t2ahTHGfq64LLCvtsWabddt7HJ5DKwo
vX8BKQxTs3Nt9CJhAsIOjuVJZZMwSEwKyQ/5VKx1GtxyyTw6Ji+1msblGFrrDs0BOLCffk8dJUcp
27wcU56n0etKiNN1pWAFGAS/PwoumpGf1o0EsJSK1Yj395t8922anqYRo8G3SBVLITBU3tpbmQxz
v0+EZykXphdQKxoB+nHYi9KlKsYbVejghshGuCjh4dE6VEUd2NdAV1tHVMqNnn8TJe7ws8YsFaDF
oQKeXA+yrJviK5xo3ekOUT6j1tyh05i2BTccPM+y5+Pt/QccdWPwyBZVVz1aGYQbzy26Pg/ZB9Kt
khAM21W7mjs8+0yFWOfy0Nl6zaD0JxMyrE6TipajCUb+0BhB3UtBzWe4UyR2wrGEKOuWvq8/aEqk
sGLYjP9Hz3r4ouY6eKkdTYGCrx17T8FIGCQyCE2DBd4t4keHel4Eu3XAwY4qwm71KY1ktB2GqPZZ
tWsQQHugXMclfHgsJ/2a4qHwjnFqy/qvnYD9ntByiflLjLOIuX/6LKA0zyj2PPp707A+IZkceWi3
kvJqVlo3WO+9ZQgeiW7Pj0Par7SDWgdRZ14imHO9dGKvdHIHZNgLhueGpkA8sj0cOjUvmpz9bXhc
0IXVu8azdg982CaWkmYCaIt5ew3IPnjS5ub+DRCFfA1lEZ7yifh3SRkIjvp48C+edJyvMAz411MH
hCfc0uxHN8ZkZ4Ta/c24iYm0lN6dx7exd6dOrpil0XKMLaRf2MjgOriySpwNV84efbH/3Ez19KS1
4wjCH0Y33jklRUY+w8MjlbpNIvzNf4jXzIU4BoO+tNFUv7nLQrfq0qhXQYXwbtritiJZxBU9S/eK
wI8T4kfDZkyE5jZ+KmTElFnmzUnVXZZ0fZTv53Q2V0pUpEXONnRvLE0UYrBcaEjZuEnva68n5LET
ndoDOFafRUE5uEOQ6T9XZeH6BLWTMaENVXDWZar/GCLa7F7yjN9OSy2+aUsY1n0ceRl+ntUOR/55
xJ2ZVrwVMn+MRr/4VWNeGnfeYOQHgll0GcEaMh1Mo38Zwiba16lO70XoY1J3iA5h4MtrvuEhINSD
YCDElgQrnExqM7Ioke8lusOjNMpKnIv/a3OB1WOA/6WiB4OH99FfWDtpFU/VsxY5NFpbzsO7ayW6
XX5g/UBH4Cx2cc6DmA1V/VCW4DIXbLsIXQjK9CFFFZZu0TqCopxh2JLYWdfH0FLXC/dWn3C+aroF
LFIcLhXBo9EvGLfSptgj9ImCMz718FSuUQbbRrsTlx54IqwwUHdRwcvvtV/mbOoLcnippwDdLaDJ
aQh18AWURTiEKZaTH23REZYMsHAMqChdaHS6LGgynlbVNNc11kzrBJxs4JOoWO292HhNWe7qt8qB
tAcxiDaZqF5Wd7SusO32DTlJ+palMkPuAlRq/OsRKWkjWw0xEjA624KQgNbvjYpRcCMcJIIcztCR
zSOIpH83iwCWolz7KKHrKsLsL/KKoBHfv+R+ac6TWw4a5kKkl5Sz5zJaqqMVdTEX3YNKVk090jZl
h0/Es81bPrKcRlvgJ5MFFWZniPQ5r/35qZ/L/D6NdPzgbumM7CuOy0dvmsGg3TBUr7qOkZT50gnO
7dQ615SIvP9cEB6aj2JqQ4PLKtrCPZKJsn20qVO9E8XSfohmja9iGcShMh7EqEeh1ZmpFVYjnbTU
93aMfqhqZsiktybIcHPfd0An98Tbmxb6xvPuiYHpHnLkLJ9RTzDSYahL/9DUYeTtbwaH6BxYmuoJ
C5LlFfsAb6E31vXTUFkERRGXjA543He3FhKauOY1P9rKM8kyReN4DVC87Bn8chr/hsU+ljB6n42P
mH9Rsj2zGDfHYd1aCNRY9LQX2eaL57m8y1NDxQW1W8FhcOLyoatS5eygD8JHy+WEthOek1sCTuoc
Rng1AEZt+g4Uvd2PbOif1g2qK6z2cGgRkxKM04IOZgI1sU6r6Tnuoi2pCuy3Bpj2KP1CPQaMqPdx
tdmEZtqt2Oe0Z9hnM9t+wELQF2+tiuZnxfew59YW2dHjzPm7omXtDmJjt+qRyv1m/orXc0PWa9IW
mfPaYOw436rYNu6+0BT7rV/ynwX37Be5Czm11qXTMTe5sG2ximeW6ipc8mSa7QSVH8rvbkjTN90N
AVgJgwtICx1m4uzDelT7tTPTcgAKIY9LwW09szjN7AOy/jBohe/8zo/fx0hYeTFgWadRbXP7tCFz
8XY0hiwfWdq4jxk2FwiKLn7xwJAuLhG6F1LLKAwDuY+845q6wSkDb/6LAFPKZyJe7BsIpHGOWd6P
cUKcJu0yOy8DvtzWIsiS1FQUcOCV/Su9bbroUDpX7v9ieB+KGsv2lLt9eykMQt1Dp7roXaHDFHRH
LIQ4E+VCVzDdVkLc6LzwsRKBIRtDkBIwBbH3cVNERBhjNn1pU10fcmqJ6pPbx3o9Ubbhbp+17VQB
Jrnw75/54Cs/AT8Lxj/ZogW0WpXDA8Lso/ZxF4EzpFBufrErWumDQ2+fmeE7WvIqMWDgen2yaTHN
AJRxUb6kLtzDbcMntVrt5LiyRqZuFvt3XHdzwGmsaoQG6TrODEcOehWDuLvKEzegnA0VwZZno9i3
MfJ3JsbFgpn5q8zvicvQSBHgCWcIY/7pnwjJa6aVcuzHOyawON11Y+g/yyUd2xcnrgL36KhoiC4t
EFfAAslZeOUWXCgiGVGApDRNuUmfRTHTkzMv6JfHDGTbyeRQ/dDU3mqEdcjnj1TDLxsVVFR57RT7
H1rEODZfQa5YFKPWl0enyDvycVgK91Xc9PbK2eX8dhk1+mSVI7+90zL8GISfvFw9h8iu7MmnQMSZ
0WwaFIHCYLzM2xWwP3/JCLKp91vh2uCrs33f/4x0jqJhmx2acfXgCMBRJ4KQ5Z5iBFaAtPndiD6z
2KVFcFMeLiLt+zsqj4x61wEfw0mKLe7/1dOE57Zv+PyZVXuO/TPpZb36BVY7HwEzEL3WSsWaq6Sr
yh9mrRDcxjMsbWKzRh4zNL79N56aznJbr6H32tE/m99DvowNKMNilJdQUqfay2o1pqaDO1qcbnu5
4ke8gEIO7yylQmP6KJurF4elRpvueuZZL42NqQBLZ2qYQgrh6h+2IH0n6VacCt/SG4ArS1XzhWww
6CsIWkbgzW4QeXxmBnEIY58MJ1RCcEQOUqxEGnQ7hyiVtMFfQVOb6Q7l4s/pE+yoc5R2KL8HP6uQ
q7tu/TvbJnbWLQdD2elSpgM+quZVTc2yX21RUVRVNiY+a9LojuPolsu9A/iawl+UVX7AbGZmCgAl
1fZpkdZ33RIU6iVFfvMXAfJcXEJLmy+MHRf0zR6H+aLNsu/aBIZfbiuB8RY3PAcyLP5SVDdfIdfC
8GyJWrpH/fvXNSrioCoUjYJf2zLgoQP+kvV8DNGpdvss2BQ/s4L14uCjVc19RGJF3ZnmA8y++y2Q
5jQ6ytBwNxcws6gI19qc/VWnYbXvW+mgP2eli93zGLDK7kO8De6xroPUQQYjpoU9GAsV0qySsLX8
uSHFUpxIPbf1p2O7FRaOqLmtPE6LytdfOd2qalcytneEMIkJt5boybgrVWv/birGxyrqJlhw/c0I
csDONwQ7eqWRcvJHsJhFGsO2NwzNd+d6erlDF63wd8SZlc4HXo9Y1Awz8xT/6SAft4eutMh9hjlH
w7IiASsfdKNzMqknMsCBLDdr2pMbgMIcsAanIbOoqWJ4aJT3yzkf6pigvNXI5r9+s4B513lBk5km
cyhqc5VOHafb3hRuq4gq9LcyqOVbla3jut6FyhlAURi7xk0kfQryjThlrprlURvcWtTQMe2Svr2u
Nggw8ICDN0TjeaiBQTrdKiGpbf0ZGtOZN3/EQn8IZeTxGDO9hPTaNc40VJeytMH3xidV8Ue5brYc
ZB85w1czIDvYyQ2KfkDy7yNqGlS0IlyiUbobjmbuGnvQk1PPvBJ1sDZPVAnM/LGjkIX3YMducWi4
0BQwfwBWFeHBjQZNCmEAuM6GFNgBdfQqW9rsI42h7D5DpWxTssN0Vv+zpfbEtxdreMxD0yP4dScJ
r4Ke/aWvCLK8svh6ci8UwM6LIIR25Nby3fluyfl43gbAcEIyUb6ONK6VwUWWSKB2bnvDpygadI/e
AECKOn6pISxJ+78QI6fuOJOyfTTBTV3R6aMi7LLpu4RVTEq0SH4iGJjwNM3FVel0do9D3ARHv1fe
fYusffpNWyJn0MH4RTocpR5nLz4uARU7EUK3Wd6Aj1XPl67T0tkLfr4SX4QT/tmKFjvOJofil3Ks
JWdgW/MTLYRKAhUBZPCQrnDr1aDDm1PV8bx9RgfwLi/m8UjDzrCA9vAFHGQw2oehwvbIodA2L0hg
06voZPu2Io1N2SaH5THEO/ppCaxbkla0wW4iFXTeQ9R285PvDKhk1yH0kD+hgB0v6C22u9L3MZWg
xa00RjGuSSBiEIKJONK4LU49kVn8pXKzl6HSxROpUCxhlhagZ9D9sL0L2pRi0dmd8xdyiXS3k8pd
H0SPJoUlGtrUhxKd9oB/xn1qRojUG/WJYr1kC34lUDTC7FoN/n5Dkyd2WXXrPsXPXroXX7ciOtQY
Y/pjE8LPU/euCRylVuWn7xXVfo7HyGOHKWHSKsTmzmO4VeZUjajYDkGetm4SLyjgkcDE1T6PwFp2
JjJZdyRjUo8PmwnY4rC6mQ25QgkVhZFo4ddldou/Fu1070rXUbYfcedwDvap2YiPk/TIcJnMv9cW
rwEeHFQ6HakyHzSGu+2eDuoGVRkepOFuQsGFEXSLk76kQiDpqiW4APb6+piatdn7joZuK6DBf4Rz
Tv5V4Y3rXy1x7N71Kp5eaz1Lc1Fym969OVSALM5YnGSX6vboxuyTx1rZ4GzyQiysz14dPBmQlOem
zPtrH8zE+/XKDteiwilIwaqb2HpYLu5W0a1GLslFhpX8VrGawSc08HgQlN0z2zFf155iwXogpc11
v9WYFecaN+aZV0XTT6VnBjAD6HbNiQHsLx62EIya5bDFD92ASPDcOyhijq6/Mr/V2oEndVC2IpdJ
Z4h1imXlSfV6OLg5cyqX5tT/tdnCassOT63xss1bQo1od1eAy/M2d9b5ijW0zZtXo3VK0skAeARY
2vBvaGhj7mnB0tDYU2dVPifzZKB6bdYxNU2lKA5CIiEALYjHSzt6skxixoE3UmxBdfw+Bf+qKZvd
1V1NCQcMXfzUziZlvMZouZtyP3xZvQIb37KszaFqMsIN29EZn1P6Io9b6dTXlWTYwxxM6I5Gu76Q
6MtkPGSoDJtpsI9rVeJr4bXr2TgrNSfk6Q6J7Bk84ItVf6QMoH7qeeb2PgAnxeJuXl4HwpYSYjIz
B52/g3YzBDQnGXax/sfIwWRAUlVw0pGDvCnPp/BGv2cjCLBfoSoC6GndyxDZwklCp4+RFYxpd9qg
v64O0hxm7xED8BE1DALnjXiaB/KKWlJosSRiXSoEokDtWvhkMRIDdM4RiOO3nseIKUMEceLBIJyt
O3vH0i/BybSXOn8wiutTXIX6lxzQ5O62lOhQMRoEMY1RLZm2oIlgLH76K8BX9CMo69HZD6imrjjM
2qOWY39wgyYuvqzr+W9SyHxDIQBL8aN3vOVi+sDzjw1sEZshUaWWhmr4h4PMdfXHGcfwuU9poz7X
WIDdfeM7iIHJKvuuCbROAkyPL83alSRKrpCO2izoGjqn7vY0SbiXHjL3uaCV8tlav0pfc1jRJ/IZ
cdAgLWaXKhEcAeQ3vt6JyWTy0LD+tTty2NZH47YsgHNT+9/hTCHX76Zp03vYBN6yhjZ0nyUko2jy
BnGdbYFqjfIcZKdPY93aAtM7UghnXaAMOQ2Kd927TXEeUzc8eHBCDD+jSCCTF+AyxNGFq9K3QHos
wBZrFkKwesn/zYOx7s4htKzaVX7GoYp5xUki+oD2uvdX9yjQDbyt6Yq4FkDNPQ1miDKOzbZmycFo
8R05G3Ywd4r2vdebJ7fw8vCQtRwb+75wGlAQRo4HHMbdkIBgpo/khg8/5p5gFPI3peYDSmeLXBqE
S9CG5w+2kvRJltMrS6+OHpS12aVuB/8+EsNSXGO8FPGxb+HudyFZ6kSRB7Xof0KTFAyosHTDZfGH
pTliHKqR8UKvUhaPbBWxAo4A9yHl+SAWuA/H3+gIqjujVnnzg0wj3u5YqkSkUzsRPZwrcIIieETr
cWs0CnrQtGxpzXm2RfO79ety3gGbrxf+tv/otw2aWb5FR1wVALT30GFXe5xjT18d39Rnx6ruk921
sZS3UwlymbtJgnB33KK4SVQw49ZS1EseQvIdrva2rNZtj9erJSe6uJhltiDPbvkvNw3bRbfI4R/R
LmmwQynTY3qNY5xadNJO4pp6jBXvs7Iug0IQZ214qLs0xxdQwmzVU48WAukkAfX0kj07QRtkJwKE
cVvO3oyNysNZ138YTYM5pba2DlGX1asnuz+Ypvo7Ej7IeMKGiWTSGJeA4grJanVAw8004orJ9icc
bJ2iK6orGQbr0Zzh72I8NYSFJNza8xPD6zB84hnBeY5AzW8vEbNTdN6CKbvS07L8Cg1w8dq5NSqh
OP2sVhw/LzcQef7sVbjiRoPlbfdjKsqvYgW/2LG+bh8eihqeaDhe1Isp+9ij0LXnJtT1Yf8rQp9C
iVqJ6Bi0drrjVyR9gQ1h+BdFUfohNs+AJ9P0AfaaiwCixyOTABFmudEIK6w6KTgRsu1QxmX4NJDO
ZNgQ0RdN6U2upufti8Mxh8NhK/czqAncsxDuMJ7nbMExfYoljcmJ30yI78jVJm3CVIFvgqQn3jU+
bSIf/hPh2L1YNAmkP1ckoUU8CjD/FSLTlzLywlfy69M9RsExsQ29mU430WbAQJasIkKra1GSLe9y
Qo4ht8Ke0NLF/WvUuJm+00rr7uRzARSgruW6XWZJhMchW/H8JtBL4t7UsFQO3phL62sXw5si25U2
INibGPjXN/xipEuMTylSu2sGMP7tECHzOWiCCLi0iKnt1giVTY3X6OhO7u3Y1GQ5sHAELYxP7hxD
I4k9W4pgOuCW4tSZHTHUybpu2EmIgMEfYwhoRPc78tm12CVW/ru895JfuoVeSMZsjEj9TqNF1UAV
ZOw4eOeZmE7oNdbfKjUzYfQToQKMs+TbBDcfVIvo4S8vYqNx72f2kbVS+LsxCqrXGF3kn9lbJM8T
QCtN4dV02trJPqBogdw1c7odcAR0TxsYzEWuYjr1y1YhzB1bAL5MQF4e+FycN2spsN3pDbVqEcH4
A+3Y9jDZkM+1YhM4uLgTPl06ucN/q9sZ95ezIpkUdkPo7a05Uzm+5DqZ1NQ/YTqKLsZzAZHKyZKC
G2akBO/yLDaoY7cFzKaZ9xYt99vATnM2vZ7YZnRTnHIQYcT8ckUU2g2D45wr5TFX9BK//tHBBmeT
jUqZFnt1yDcrTSQZn8qNp4y/jLvFEKrcVXH9OEyNeUj5wu/RDWEwq1JP8twNGIr1WmNO6zOsJiqy
9ZV1MzhgCYn+GGKu0euawN+jwhnSw2xcWFICN2JcgGZGwInT4F3W0u9+FJ0OoJQiNdOf4PfVWaoO
I26pTcW5EGGUhywmf7vYKT/Pjp0XECDAWjOXOwUBUL17g5URhCrfHlQ8LMN58pWJDp5qvGo/WoKc
zzVQckuje2SQvihYdbywUxj3HnLuWeMPEiSpQDbLKjt1Tu96z/hMx+mBJrvoiShV9t5oBuR/dpVB
wY9IMkDVAK928pyMXH0wBdTuEfbVnvwPu+yLotiesmU2/CdCjDwYqn8ukGXvzJmIGYNAh5RDGcin
e3ckL+61nEdRnOrORtGxjaRj7nOvi737YaM6BLZSILpPbdufJeDNT8Sqxa8lLic6TESEOJa7qPsY
HPYol7ubLokNXZ45zY2jST7w5AmPLOCjhCHF+9otCBNFQa1eWn7lc6X++FEQvlRZLMXD5tVzfsc+
gJCR232pEw2WAPAK9vzYkDXzHflV/mT4Ol+QsFtM3qoqIjgxsaykLo+Bl16IfhH+i0KL7B98YQfy
GcDELSkzmBj24YzmBfKighZy2chowGX0FlQE2nRCYZgxmi5D6jCsx8sx5T/4t6rJr4E1d+LsoLJ8
ZBcYPKyMhbZxRKY4Ex+uFyQmP9SCXP0UpQheDsqN48s6FtHJD3T31I59TstZQbhIwk9jsRQhzruY
Zl6H/bxu40+aurt/YdQvbVKtIVbmJmRCo9h9XJ+yFlHBfnE34hJaFFD3KgR2elyybebT8VsUp6od
YJQjrQCy0xQJ+8MWZdWLo7pKPTibj5JF8tCqE0F+5io26r7a1QuvlR+l3+6C2IFTODTqTrZI1h7I
vKJNc3XdXiXIdwm315V1nypahMlun9OXtl3Me4mkmE7lFMnXXct8EZGYtAVQdCVSv3Ab8Evt45qw
QFLganCzDEx7/jWOfEDVzciZInGXvVufYeHnp6xIaT5Apt8e1qzsznJsiod2of2Q1KVVfELWR+iq
SyYHXaBLZqizvX112OhpOpnSKLqshdzOsForLrh+Cm6VKGn8hDiCja5rsfk+xPgvNqB+uq3qCT+C
WWK4cOGhrLvOjhscC0cgqto7aSTCr8pb/OJ9IPt7gRdtCCDCjhUL5uOW3xe23KPaeO/32nvHzcPB
gMRBiDtvjKPH/5F0XsuN69oW/SJWMYDpVVmyZFuW8wvL7t5NEoxgAEh+/Rm69/XUrtOyRAIrzDlm
kehp0+f9nbPJbIWPK5rghsQ/Hq+o80Hatk7GMRAxxWNTAf9MXWPhL+oBv2hB3mFmYw7gV+mKfzal
nXjzqtaC2c4SycSrQdvRgzEpfJ8ma1BUYMkfCAD0o4QWMQfA8NcRut+FBHn7F0sRLqHxQvU+HoGx
WlhjrZgREZO2giRFkogbe0RJqHCcL7woauv7PYyicoo3pRsjf8/tcdwvFhPFVaXA7Z9qLy7IpMx7
/yRn6nE3doNzhbEDU8XspVd8uy36AlIANgF956VM3ODHRBKWJ/UCPpVn18JUcgAYhWMA9AFGYBJm
kPWXmCmrptSXIoxrdxvig+o2pE4NIB+c2eTnkQ4i21fewMhbkgJLRnnh5XrvNRZ+YDkoEgC6xjbf
2GR8703hv/pRPh8066pa7tqRQxATdA9hTRnnfuGEwRa1+xjumOPay1EwL1rNzlAOJycgN2JlYNIR
nJ0irwS0I9hzkD/hf4+TCZxDOoQ03Gid2HBkfcC9Yct6nP/OUdHeOhZcM/go0yMmXNdlweCezL4i
/FeSwCA/WEDY6QFlg6z+b/GNVkQFk0Co78tuF7Ue3W7ht0Js+nKsItbroToKKgo20m7bV0SxIeji
1Rc4WyLbVPEDTfCi+Vuj5SeglT03Y959JGyl8ufQ+OEjw6Gl2HS6izp4PGy/2jV+DOu/ynQdkTR5
2J1YYnKSsRu0ziUJ4FskniWG0RCFsyOHQ9cXwQaYUAP7AwG7REXaCPfNGiu0X1pU4Q+AgnvjZiS5
QV8gjSeWkjPatnGaKKgDXo00adjjwJfhCHFdfMzvaGpRfoHp4mjewX1CJaoY34bb2DbLeJh8MPC6
ZLD8QfADYxUGiwUDIt8kSJyq5Vww+QHrpVBRbfjjG3y4ScxcZpQsv7uOlw/LxUsRy3zf67RqAbAZ
xhKtY6zmqHv+TmINUh3DwcGS+jTWsztcLSdMEEkGQY5qtOc/gW1+F74M/ZVXebrCYnJOUlfls29M
uKwaO/H/MOGPLmjFh005gcTEhUJlCboNefcd5dUHn64a7xOR/L4HzRYsayfmwvmX18ahv8JS7z22
PvtyRidTVfi/LPgRSSXs1layEcWTVzUhphVXTN9QSOJLWqCf3C7YTWxcmva8nwRVw36qrEQAaSFw
blvO0n7v0dMzUBQCYl+KDng48KKFwOHaLCcyt0Y0UZ0W3/RnJUv92kXIh3GUpKbcw8AxxcaXVdWt
IDfVLwv9MskeWfnYsfieVrET+Wuonwu4CLRpIaLB/YBYZ0sU2vgfrz+uKKt3qb4c3KAAq8YoObbT
OEWHsVBs2TF+LW/tos20DyphiRdSeNndpYhXy3UQw3BZoeYKGMdHYBS+sJcvvLB9GsTXXjLFWtOY
tx8RH3wCdmFzwlWUFKcgyBK8sZnFAFRMvaPXOuqXL0T1ww9NQkE2xTBDh0uIHGGdwwgxRa62W2gA
b05WLMwLWCzYuwGDmdxWrFHvZCPk5MnOc2zEcdJBVMpiJUMzzsXp7wYOqPbapmGO8oxI7l0d1eoy
OVx/VyxM2r3ETilOohKVTTfOruyI1L3zHiwngLd0h7x+SygVkYNfu26xJFh+1RJFqKLssUQnLT9j
rwmOykf4CcFq7EMIDLljXvTgVG9RQ81Xxum4Za9TtA+kpJDOEAZwbGbgUsL+MBkY/qRqrMPUN262
Xsw8v5SWHw4sm/vmn3+X3YJe7jr3GWOBV5LnNVpoAssQwpPI8mzeponVnktqmQvkBHYGMXhrxZwQ
ieQxqsZkGyYMrModPSgl1xCZqt13A80kgvxFMK21YvtaOsvdnTt7ZYuOykzi4GD1PFWo7Dfwy4ip
CoicOOokCLxdgiIRmVTFs45Gl7iQY1pP8cFr4vzZ99EegeVy6tcGSfaf2EvIb0H7dM7bvvtv8gvP
QWurYWyktn3hItWsL1X8YWO1nFaZQo7E0yXMRSNcPzVMLNcgR3oMnA0T52d2NTgEHcNO7hRnzCdf
Z0EAHrx2uCfV97xY9i6ZcERSoic2/7QNUmmbuS3rDfohBJ0U7U17nlIbbmlu8PcoZhzuNgri5aMs
xuovMUnWya5tFhxKCR+FWUdJGlspSF3U7PEtZzlxbpu2eMv1iICYLx/Kmc8LoYPE7jYVLKbwVfYW
S9DWBB5+RR8p491/gXBgGMJjzTZaXRVqeXSyISk2sBGwS2RiYhhKFNH9oJzZjkGra3+XuGuuSz4v
v5kOxZsVW1Z4htVYWxfGJjkvC9tAj7FH7Zmtb6OxeTO5iLicmK3csWh6emBxHxJsXXApHiuo4MeU
CWCwm6VarE2JI2PPxZqRRmPL8YmrWLHJTuNqF5WVM6+K1pH7cCxHMqOUtM++LrgfLOogkI48URaI
xbj+ZUQMcZS44gEhRH+fgWVDf1iWmFGiraFH4Lcsj7yYA7oxTx071J5iRb5L4m6TGkES6KqOqxC+
GVaZtByI3u4hbWTsZTz5xwalvkVyHz546ACoo0WMtrdzU/Rw3RCQeKEwx/EwhCzLEhJiVhGg1FNb
xyE4G2BHNYZbTDUUbuzSWBM5OKV2uEWmdS0ippdELumbrFWGi63FnXMts4HSPJlnubNHXO7BaI/u
ExiGxd07XdVnx8XBnAFHK8heW6bRoHGcTmVkF8XpRWeYWsCRUkRw3C/2SrRxXD+zMl66J/iKKK8g
4vXReepC9nv1XCnv1LBV59kFvYiEy0rVvBWDbtTDMs9Vjh7HIu4VyyuG+YRd17xOAw8n9aAA3+Kn
Qlm4QTs8eGuQGSgkY5scx39qierHgOvr25N99DJZQh8AiXMuFRlCZsd2J9I9F6IMVwJh/6NsStXu
EMtET4Pv1O+LLwuzbbUyN+aJYfYS42UJ83VV57b+ShcnboCLRTG7h8BRTDaGEcu6Fswd/kV5Wolv
Qavxz5QzttROTiEhQ26+ThGQRFjSu5D1Ujl6V6/2O5+/2kzLK3Wyd7+xmNiUmzTol/BQ0mC1b4FO
mu5vqaM0/6XDyLE39EtanKKlw3TOYoibN2TftyCULSOxK6O0BhcSVtG/1vjxu59mADTYdHPto7bg
uWDL2utXhoG8mdsBF8Sjb2kneUJyiBBxVdkzS+M5j/yPICrFdbKcgkhXVc5HT9QIINy5uYlcI6yy
iRnF82SgR6k4aYeVnXfzSbZ+9N0qAFR/apwYv3XHMcoyM6i7P4YE1/YxQWfhHWEZ+jXKsoheoMcM
ypSjRmPeftPWqfkvFqqm2GBLdv9TjutXz+Gd8mGzC/DQQ9bJUO871EJYxCMaypUXJtFJcvJefDP3
ARyQ0P3Rrg4OXuwhMgnbOtp6ScBT3o8tMUdhaByUG163BTBAA9ZMMaYZIBjLUaKKmj7VKAL1BW/D
ldQ5c6q/e1cZw62cBx9oDUz/wpPidO9ABBXsiCkehmg9MQXEwN0Uz5wRAGA6kyH96BnZq6BLt30Y
xw+KOnwAgOYAxMLuRlxBVUxVdsykm/5D0h7WG05q95nCdTzFzRLe597x8Fuoqv0kOxvThUxTdcDh
Mbz0gAL2bdS1Pxro06NCN9HfIjvNUa9YbnwJBndSKz6FzbIZPSSwKqoe+css3jjJbpQIVTDSehFB
p21OiAbbUT8B24rkj1/Nq3zzN1lyD2hxg0xw3MQSvPYXJzf/5ELBlDD7ScSjyuicZionYlEFSxXE
T4vN1sXYTm5vfHjT7wWMj4LhmwRdgdkkDNd8jc4XxV4IiSUrlYQlhqWYJ3qyxmwTghQ2O5miU/nE
xCARAVpa6KtddTz9KxdnTXseMQG2m7qfYdL4Q9bvYxlqBmYNmqEN9sM8h9bVY8QSka6dZz/XJQX5
wESw6XzahiUvIwuPbd/5gFv71m2OtrfUpAvrdvo71JTjZ5lFDIB1J9PzhA/iJycQRqTblNUdGjXb
ZYfqgTOdgE8kgNP6csmu9OkoofquYBvWT9M18YBnmzW+JvvAAJUNSo0V4KeJunS55bWo4L6i69h7
pHKgjs44eCC5JfbGuGpWh4xLF+EyT3Q1fNdFHVwkVpSapWGT+/9pJSubCzUpaNsQlfLM3KGQKrli
wmrKtyqH4rjtqNLkbnaLdEtiOF10mrSz3NadjGsQFEVS/SFK03c+vGBxkDAICIVvI76F4iNCg8Ba
FM1skp1gVro3ln4ELmIGRSVmh3G7aji6tkIk7CWclvCh2uOwbenpq3NoJizWOUrXa+X0IQHaxvKf
mX4n+bZwYNj+Gdxs5AGBJBoMe0ob/CYQF2l6tXskwzhyN6ydUOxFU5dZGy8esSmgNsJ46efhysbl
ua/Luj1SVVrLYXEjy3qtBzDe+2jM0vy+s3fS80JSpvNAWpFQD71hvn8ZeHrUvuj7mDpQMJ7dpGk+
nHl+l3dAW33JHdQiRlYDipMmsB1WIk6ufrOpG4uV8mpZYOPIJK9FJDy9t33gVdt5dAwMNDljrvDo
1CEX1fOxITZoglPmltsY4TfDM0wdR8fzIaaH0cgupXKxUK5KJ2m2ndekpIIJeav8FkWI9ERFPgoQ
EzocEkPZZqW/UD1tcuyMRpqNhpPfFhbJGlWkB2TK8tOqQsO2+GX/XbRzoA9yotsvAmaf2xDczi5l
Z4EHtgyhG8Q+eL/3O+ZMUjvzNm87ap145XnsQnmmGpc0WbPoDZ4vKGT4LOAuMWC6L+MhRgL5aupl
5eggqp8YxGPwz8uacXSE8gtdkG/nTFFc3Fk1swIf4ydszZVXLAqPQ6+ZqCTBbPfbxWVuyXPVzU5C
Ot1ioq+WAwlsa8ss4wZR0MpfgpzhxY1FIhVB7IBnP1B1zNnbwjmYbl1yTn9AN8tjxT4R+kyi937W
sEsvxHxCig/4DcroYcbz266UkCw1SkeHGGfub7JtQ6vfcxnmvr1K0R8oBu8dTBaEI5P5jfgO5zND
2AVkm+PgaENtX/dsWQeehtvCY1scB/QIuOAG3LLoZYPoLSpz8wMfxWs/LAwVmBlqPkbKUOdUB2F4
lkxo/tFZJqgUu75kHz/U3rtM3MQ7MN2W54xWmf608Lr0GXEKgZ/VbFhOpya9MC9iXyZTFrs+PrAV
42vBgE8LcR1qC1Sk70y4jQRz8S0nlv+JYsZ6aQoXZajoBaRdsCOXaYR8koFzZUdu2uanAdH10Ndd
v6Ptwq0k7Mo9aPQNr1kGGv8S4W/egI6wbOhkIhdrNC7lU6Y6d8GDjX94XTiG1T+7L2/LlpfwHf5A
fZtpbl8Rwgf2PsDyyNdkipaxOOmd+8QPi1Pvq9DaNW0SPgV6CFlqzikaROQF7vBOuGbzxzhMoPEY
dw3yPDtIHvJwBqfC+sF981ik18epWkx3p/j0+QHiQXJJey4/3HD3+dlqiHER3d+23vlsQsiGP1Sh
In4akIx2tykdi/Ahgle5vEZxlxMPDDJ0V7cxUNrYaQqxcRfqqqeFiS9pOd386bp4O+/Lr38wDhEm
2QowbR0gsUrGrv0W1Uyd0dYjkaZ5K4szlORgvHqTx8SkobgBeeXbaCptvztgrE3dY9dRaoyRz95c
NfyHq9Kau+/WWqZPy8J4DtJK4UYa9B6oiB/wNKj6qC23Zpzn8xHZws2Regwjjd5mUaW8OBEUmhdI
GG6CEixwD9wZS5UieEXDsmXgEHzZIC2u+DULYCdNzChp6V36RSTWm4p6AW6OlY97cAX09eCei/+y
2JpYKROh8miGupp+lIwQ2U1BQFZTiMxlL5yx1DtN1BXWL0T5xEpDUfpSgQtjtW1wjJvSj7wVszrx
xA0R3kq6V4QnHvFkoo6KXwC16gLQe+pxb/feMxRjualyzuktlcRyE2FcbOYutOq9h5t/W4sEU2ni
zAUeE0gsHEz23qbYfssMdvVVGmjxNcz4v2mE+Zkm+vqNY9Hv0Tta+btNMsENZ0P7jBvmB02q+YVm
nx0maDMM74vyRLZbffCACTKCF61keGz8YxiGgH7yu4V5FdkDgdvw1s2D0+extx0sspPREqb2VYgo
+OkVhzXKn6w7lFUdAr8Y3Q+XYQJDopFcZK8fkuBAdiqLbXHH+CBT4FMyKs7+LbkoXnGpzr9gJi3o
Fn7isePDvOLayKnRTObx02Ts+tbzsb9g13bPVKiUYgJcEK40O7+W2vg/UrotBoFQxxdyxYP5IfWy
INxjtMW2MllTsCczaMBZ4MHJCnHlPAqnpvmiUtiKDC392lbgd2GuohzV83JxkdxTaUJ8ZpWOxEzH
WcXaipzSjbA9HWzQFOUfTaay95Kun0O+jx+ztuxvbZuDzaKeKT7GcPjMu5LATV0gaOh7r744SSK+
GkAub5k34YAMB5kfgomd/iLmv20Wmb1MF/9atp0sDhEv3tbj1htWne+GT6rukN0EmO7Oo00jvjVD
MOLcCtRxVh7fatgOn9Qf87bDGbNzmzSefv2usoOdBXNl18AMkKtU5axHkX2jkrUQyfX8WgSZxDo5
WFMduxtrsG9RLMyjfW+y0I3w/GYGDCUC4/jBrWTyYjNJWHFJlRvB1ovdBgkmp7718iNT+u0siPCr
spA6C4t5J1n1tdFJazWCNBFXPWUA4Ei7Plljnr7POrhhtbJ2Lny+i43q+VDXTvQcYibfL2Uz66PT
AAngLGrpF5BK1xvH89xTzu8DwYjtgbMSnhFsYkaHMkOU9fvMMXwCd8dvy6aJyOmmy6OPhj3mchDI
NK6Cy+ogs8T+QP5AdAWiZ5aqIdiPoFvGYmM8EQm6x+EHaWb/GssGKVAZyA+EmO6xJhFwW46u9lDh
g4ZE4p39YVOUbfN66FY5mMxV0PO56gmWlRwddNM0VZvG86BgFaEJAPAaxsHESxVPGBvGjc6i+CVj
2URLT2Y2sjArYGMvRZmR0wO9C0FFZR/QZJm/emqnH086FeXs8I3ecNq6pZnQqlZJ/G5FCWq11Lou
978UEWQzE4XBO3InwGC7qMKAxQIIbkC9dLAjeoCh04eCiJ01uDr3ATkFjWgUTuN95ylJgJ+a/BRi
tOGjLtByqxwZh+1S6oA9XfeaibYATL1ySNB4ZkEFLJq5jySvmTFP4XEcph2JCH17BH3Qk/MyDv1z
nC4Hvut426oFOWBosf7DUvvjIg3YdI62TlNuTliqmVa2wSD/RU7Wr6zB5fLr+VYX6MrFbZnjKNqM
gSH3BOJBj5VJrWk/Sy40gFyfKf3uvWAbu+6+EqI8RCX1TI5G9GX1/iXzCQkHF5C6pzh1OFQdENaP
9oiMf4D6tMYdD8EUVc2FYqm8+NPdfE7Svf5NWofv2yd8vo2LKNiRFNI50Dd4oi3H+k8q8GBuPgNa
xGewY+6iWTkiBSuVF9ZrAKJcxFFY3YomLOBcFqV7jJg2f0Whah6mcMSCTjn8S+Ve/6mq5qm8Oyx5
dRNC6gfCjla2Yznfpi2fml6lnxEc89XARvQpiYJqBxndyVYmBeu6lj6pxhhsGi71XPzWllNeubCm
k0+l1a4MWJ7V2JHtc1Ae9TPFLSQ5LwQXQuzO/QotubHevdQGoMssl28wHg5MKWwGkHzMRTG7UHM+
n1D2oLbOJO4FRCFqk5Uh0wNq2xUlffyhphQrwdiEB2RAADhkicVWluq1L3uaTQKBesRH/h2Zuph8
2wR+ziHz/29Epcu/LKfieivm1HlUmgBjDA3MjIZ0gDavPNhcJq9/Ia4MHkm68i54VUP2ViSJ+0iO
i3wRrM03ZT9FkMep/6e1Qh0Sbr1+IfW2rMaMljVtWc/CbFix4e/ulUX2Z0rc4Uav/9UmXrLvJdhj
HPVUCKxIiSCo1DeLeJNT+LXqQfcyEuuMLTZsAAZ03zOUnWwd+G2tH+yell+N3V+mw8mmjzwDzGoa
25c8sMnnHOP8LjwnLXsVyjtalJDACXe4++p7hpAdv2vLbyWdbL+gvl/LTjDYhm3W7GdIZs9pp9sX
uhTOkkC3+i+JHnrVjgtSAl1XjFpa38/WnAshcTsAfrb9EmTD7i5XWNNVmrW2gAU1s0o2VmWh75hS
rIhuQe+DlrVmmxHYJzdhttth1togJu63jc4VhoYKq6otdbcOppFECNlEatjmS0sp26CuIpGr3YwA
KzlO5ndgc+gfPWMN697EWFvNR5ulPnv8O6gDtRPsm/RTG3ylUPRiTL4olbNp0vDM2bMHHGd4Khzr
1Z1Z23ieLs526LmfzGiyLx3a7TEmR1XvnbLYQ4i8y48Kfh/s4W72nNQMw3ahC3+xUzh31qSNIY1J
OnJ4DAZsmasjWDfrmLN4bPbWwHhQ6DC4lbiyb6HnZ5sY/xu5XDEMtLB3P0rV258WuDZrX+a2/B21
QHLDrVX9KfzeXHLUWDFwd2K61i7z/rtfnGKfBI6Kk2PMH+shKB+Eibq10hGjfrgPGDqA7yRDQLvc
YBfK0caLu44dUmk+todcRhgFclZdVZgKlH7Tf+mEMAq35EnaGMsbqmMUVfKTwQv/2Bhfq4HNaVxU
J0wC8aqNTP8hodHjUZlmRutLkfZvuphf0+ReI0jetL1By40QWPibGabQNhii8ojxLH1WrBy+ZOLd
UzeqkLH2fdfgThnHJx4nSi6g63uWDEw1IrsiX8duH7sI8qecC/Vq4FOsi0J73RphgnPXKWavd63f
O5aHuTolDD2optKsIRAIxOt5AaNOtmrf/2LAjjXLrLTmgItzlGB+6M30bq7lbdthmv40SrK7HPkr
/vgm58nKq2RttQ6gfwevzndLuvBDxXTG21MCReC52YTjReMBR3CbVxYTXXQlcLn/QJ+YPpif2Puo
jH1F0FXvXceo6bJj4bDO3vWLEBh5MMLplYNN65/rCK6iCTHpZszs4S+Pr1PvKzb2b67MTf1ta10/
Ld3SPocwH54NshN6OxU7OPsjU9wx/SBsjqjZBKlSsQ2sV8LiNJseGjtWnsDtguqFxlF0TDsIeAa4
UEj3EHr1naKXVOZBT2aKv0f6vBChVI97A9WSdVuQ3c5/Vc4rsIQhpFmmTchExiUDbEiCZP2QzxE3
Lz+glNU1NKMGwrG0xSl3wwxmXpP/zm7mcKuirfZ3AGn88hkPgGu2BpzYB2l01FoaA9wuC+r6QHeI
RlqOdfjkGNB70SAkjW25RLcsLXyAchqx381m9JtzbMCzoZoYPT1ukT3U22RwrPiMAsYN1kNZ+dtc
+vbWKPpu9ILwC4ucyL8djWvGqA6JjBe3UDb9gAg1wXWICr+Jz0tGOPx+0JP4j71pcyq8IacDJNjD
QUHtmjNv4R15TAjBDmpJ/ydHrvnEFIcsnyoWAr1w4qHNhOjAAjLCWKQ3utNMgGxYBYx1sPmvR8FQ
fedH4fKF5sbXq1AswZvuy7nepHYdqCczYB4lpK5DjTusysEHF+h3ubyT4Vw6vWyD1VWRVjjjQb14
gPHqVxZZ1ow65+7+/bZpYpvPTKAuQGLQskzBV0Hfz3/euthO/cmqKLlIcOrXbs9USqHkTfv5SK/A
x8QcJW/QTJhHrdl1OHw69qG4vDJRBHCkQK2u8fvUydUjWjmVG8RV2aQobRlA5wcvcwVfCAifaXqI
0VRgGUYfmb3BUZTJe1KNOv4ymOSHkzbI+fGvNJZGqK2h0TWG24icQnePOmAwh4x3VVbseDJtAedo
CHW/uEni2cCp4TpBc4vIgCiORZqHE4lWy2KTRw4BcqqIzBrykhKO/0miOg8c7OyUG2mCDYw2ROf/
2EbawX+mhINiAC3kUrToOcrAqJesTFSCvoL+uPDB4cF+6XaMlsGAc/EsL8hC4rt/hSTMl1jaVn9Q
CeggQlS4TlY0YQ6Wu9aON1WgSEUiXD1fYZRlLpZNKQNkRNL9V5FO971U6eoLHW4CUh3yBRUYDhOx
GjpfFYexMsuw07GovgjTIKXZKkgqcPADjRtX2oU80E2TnRjMZpGPcO5kuJ9V6EXHCc5agqSzpuYE
KOOetDfSo0DpYfHk073eQPNAflxZoh2Gh2pImOCgzW9qGFtRPr3ga0I5XOuAFtrlZh8fi2EK/UPV
1bHZRVa+KAx2jf5y3RE+74qCaRJnuhdz6HFHIscvu7C7dXdaR+PcoxrRvDo0znclMMGLSY5JHlVD
v8bnkd4D7i37u8lHxCECvDV3TeW7z2Hmz3dm1oC8qQ9ITjkiDovmY9d6QbZzXFNWZ/7JQBEpqhDk
chwERJpaw3tnzeEVAZQ2r2QU9U9BqAV/FDE0gEo8T+3rvvKA2sVMZBxX0fD7yMsoaEvbcLZnzRvF
Qj3+GWH+/CGgDjeUy3I8wk6Ggf+CRKH7aMusBW3LsP1aW+PwLxb4Qw54XpG0lkhKH5kjevJJKJfC
x4umLY9d9oO7IuyPFtPVVdCm8klyHJR7bcqs2NVE3/0GATk5mxwPIjEXjC7TQwHXLcMGmvM54Q9X
DwDDAqKqLDcXm6Vo3fkf8/jxpUtVM+7juYt+IcbZeKpJUGTM6A3U0AFwDXuTpUFzbIRs/vbARZgr
2RbZdP1i7AebLds3ftLpZZ5a653XlvQn1EIknEWjHMNj7yfOo6FrEbva0cVDNsD+pTprOer55aXY
CVWwIe4YGGDZwPbPAkPJ+FJCYrM2KbYMWkVOIOfBlEvzjkMnYOhPo4Sq2nFzHC1T6NC3uYFHk0RC
W0e4didDIpxahCNl4KqfhBCOs+8HyWn0sZJzYZsC7o3TYCcMevaWm7C2gtclxdbB/wcuEKJC0wa8
0uiEZ/IU8EoFFuTAu0Mn04zwyqDaoG7zi/cKLro5VONY/VrlhDhtZDbLM5tPDvYhAEW/QuJRxUfv
JOErDPPixi9asxPoyv5E7Ef46fj0cAeGgC4apF4jPs7raNx1detbu4geuNkvHkP2Dc4Uuk/PFmLa
dUjgND5XG4Nfj+f7K19M0j6UPnTgEyLYLP3bdVklt9ZghnRrGaXKYwKcMYcUSwgbVovJuQE6h70d
sOu753lSqI2YAK9hNyoGIk7iFOuypCRcGb5MUKEtmHFuOTNcJfqtBxviZr53uBV/iFCkZ2Z/G7xQ
lQA01eX9Ew+jzbyitmricHxZ4oo3Y8z2IrKpHLxSTmiLK4dzWy+tG+7xuUBu5qTEXdxz8l65E6pP
p/HJvOXpxVCQahhJG5LCILFxJRIPoTiIjjrN8/S1mxk9b0fwWeOa8YH3nAMOazaKv+E11dC5NpMn
0jXoWOdiDbmNNyVdinMz1JRePUPX6qvzra57Y5xan61hMSn+LdPmJ9o+sVU4NYY9kzWePdZh9QQC
FE6kQI5/ZiJnn5yUU8PJEv3jVFGJkaZcmH06eOjYBs3wL+/PXFofFftC1DPEmzlIKHH3El1PFMob
wLBg/usmFYEgq8phhPcjPY1MgdLTCw4UhDpY9Z3toJmGxZy9DEXNt1HMDrlP6PSnGBpPzCRpmpq4
384GR//KgXpq1qVV6XlvGyuRe51HkbcfLMZhruLZWbVGDb+Rw357F5StOTuIctqflnlygaAh7YYj
03ErPbcEigZ7T8sgoIIqgcgYhgsv5eRFqJs6Sm6spRIqX4BriGATtm6wTpjJOnzVgU6NfWAtMOTf
bHhHdREBfvOD64rGf5EMm+2V3Y3tciibnowxrzG1f5jtTkZHbgvDQDy/Q02HlH4YFo3LvtSz24Hp
atuGrzW2SPKmgEKlP4Me6/aUcvv/I6iFPQ0/dnezOtSbmx5KyPIo0tr+hzJ5ehpTA1S6zSG7YHxw
7OdZQTPYTAZqzKlr3PAfOga2dIGw83AdInuMTqSNLOG3gh66GSMkUAMUQ6qHqswfw05oe6u5iS36
IsxwDrLe9Vxm4WmJYrKQKa2YwMkuA+oH831TES/JYUBEsrOTNvvOmwdw7ViCxKF8MPWfKUQUvdLd
gIZE+/Cct05aMxoYxAggsS7V8NTBDaGirDQlca5y/5W/KblNvg0Wjjs7tsHMJYQ5yShqxmuOVPAo
F7b8d4ia/Yj9PTs3yvm0FavezQC/8WkxE9wVsvDUygfislWNvWDHt7xTBGQw5aAOULrXUeJ84Ecd
5HUebR9AFXPwtcu5yxrEcp9C6EI2zucqYBDWWM8OGvSzZJ5arCsGfbvWkgQS3nMfuhrR1rZkTH5E
LpFBGpmqeI9sjL2+F8vqc6k0/tbKIzJqb/RkFedu9hAqaQdi2KBivgudJIuzhZamWvZcyVIWKGMX
7EiNdP8rFJ6orJq4kZqmvldT0dedFfPIZ1CPINrYpXpsWlukTmXhrnLTwDKrq/k78KoO8O6CU8XG
nHISrveaMureJlV0p1Zp54RyCmpDU8Wf8GP+wjoSYFi1eUZvyPsvx4WXgLmt/zTRRL2ADZ448Jio
7hA9pu+DNYh9EfEYFmbOyLmocgeGfkYb4LdeeYFigNZpjof/Wn8oTnVrB6xdC6Sa2zgvqnPsJsWh
L2Xw3kQldyCLbHxHHaTglVE4xlELRplccSeE29xHlgx4KIlXaohdoGkYiPbZSCI1SnB8c8PSEQNe
mCa85A4eZ5AaiNc0Zhk2KVBKPLFs/URwkwIzeMyLLHjKEL79j6PzWo4V2YLoFxFBYQp4bUM72ZbX
CyHpSHgoXGG+fhbzduNGzMw5UnfVrtyZK298QdUQ6jT0Ig/JFK+lar4Hpo1hx9w2P+vFBoPEJB44
XzXyqs3Iy19sO9kW0lTNZYFQpg4FHwEzxLke1fz0Gu6OuWsg8FQqn9p9bw3pdGKda0Y7XZQ94Fkm
C3IwfDee+FpTt4i0nKtQe8lg7jynUflXPmv2CK4xceRmgLcACpRUFD6nOKPw2ygNmwxvtEyAd1D4
BoIA99gJSK+LSD2ZtdOEQvD12/H4KOf3zlRJtRVL57f3kxH34w1aC8EOSWLP4bMf4GzYxBGR1ENs
rJxLTgKoVQohxd4W1ogjANEnwEZpOsHBUbpYGba0/HC9xO4ddIp1jdYnv0FMogx2gJrXAiBOEFoQ
Mc2D/bAi2khC1ucU3eKXKAGVBfSg8eYeOJLtytS05SGa0WbXlXhk9Cw9/vKC1+eqI2NX2qZJ2czc
RqUYkK8gnuEwxzC9q6zYe4KmxSaN/3z21lQ1x9nsB+rTjljzbeEeBdwgZHjVtSNny693oppzP+Hd
Je9FHJlYKnlZ0CG+1w0hdkvnCRpZwGoO50aMzy9T6SHJGXn2nNmsKLM+CXyIuRHOeo/7iK85fcxQ
PRM9wmJMQAftnMpy5iPZoFFv22rq7QMZVSs42CCOTnUA4AVjR6I10knTZDekI5rm0OfsWPaiU7RR
BLJTYFJ8o7t3hrUfw6d9/rU0FE6+ntjItXFy2LIgBbEFZ9pPZ04SZZoHamRQEvkk0Tmb0khsX1q6
FS2iXFWb/IDqAMNc+XP0aYIxw27SN2mzy4KiYPtkR+2zSSnhzzJ3ALTpdeK+x7Bb88D3HLH+2bTv
vS5xT/aHqbMgUddCwT03c5fSIkgBnx3W80JfEE8RhxeTxeTG15U+uhDQZL/scMTyRMSezBhIu69e
dnC7Lfh8djZORwXY4s/iF/tZIfv6t9WcGdOFQ5N4NK1wDoE7HliPfL3Js3pT67OzCqh7YSIIUoOi
GrnyAXAuPAZ4naHPRex1+DyZ+WlswGFtdTcHH0ZkGdbWy9bMEE7WyoVtOrcWq4ZOfWAvBdTGhGCG
A08KinAs3AhUW7dBHzp4nDB82v5c48AYOh+9iffMvq8deE1WASpqM/gFDA3dWEl+6RBHXITv2k2P
bNwM8+RaEgefjlQJ1FBr399PqucjBI9EDltWXLXN3qbsrm6GRX5Nj44msDwOP84UG1NxlVU8bwUz
vr9jncWJUwhBiU5MzlHCn6YPd8/Poc4h00TKOWFeseMnx8dad8+qvaNgw63d6cMVdt2EwD6t4ZAX
vhVsMY9Il70sdizKt/zuK+Ei6XagArxVcqVob5vgO36a0oJiSDJ8vXuIpTG6e4bw1n5JwfObz4In
lwEh2ksDwgt8PncYUYr8ZsAGCA6JQficS6P9mex+RZmXU3VgEIyfBo/AyF7Vglw5ZJrJvzGlSP0S
JrUu4DS4upr3cqrhzXr4AVnO96tLlYlU/sEcZpnH5OD657m0or/JHTI6qQo7/ZkToW5KyquRUqC8
8HtfnCKiPxQ7JZagAC9Qy1aVJQucsQ9seHWHjGvBPCLqil0tiQ0DUoaXfqEZaI1Sq/ApRY08lzHW
LAIVan7i//MeA4y3ar/YOOnCBCHa2hKq775ZxE7GjlGlcXeDkXTDPbJtnrBJ7ysgrGJ0eU12uJJu
rdgv3XcjIsRzmvMMgcdpNQXv0CCHfDtF2XCjRxL+uxnbSbVHYlLNNibpd8UTwes3ayH0GYnrvBaz
O19aPPodGFnlPUBqppqG7o2mP83Mphy0LcsWUFrYCqFODsmRtoLuzxzq7NvoUmbhscNGebIIGIuj
y239PIOu/ANTFDUPlUVQdqOscrkbGGLu2y5z76pYsY6IOEyB2Yy18RjPqjZuyq4pvhKa4X+dPqYA
rFGYYxEGFLUM9H86O/j9Ekue7iiUDFoDqpo27e/VPMjX1UizO8lC8R9cI/GDR7168OMZc1pG2O+A
2wlqrRnbNIixsIIE19I1QvYvXcFagSeJkRR2zrzmCMEwSwrUfqO4pc+2jM7OY9EAON/nlcSxpgyH
1WarQHw9wc601K7FbPitTN7lFFGY6lVQOuZtKcdIuzCxmtecI/6f5aPHAUNLvE+i2BR2uSKLSYsT
WQVEkmKvIy+sTW/nzUnCZpVAQq/K4Ctq0hYZBbTSYs9MdQ1/yIZtTZgqKe+k0TkvYDKveT0/w2J8
KNJsejCmmf6GdhI32MvA/bRJfE9kdr5r+VSl0K2n/FTgxT1JS+O6wLCcnDrdyZCLJj/ix26eKPmZ
ryz0lz2PPJoqJ8/4xMNoXujp5Yi2BrlXHbVdGeypUPjd/BbL/nmsnBHrQpZt7cT2LhPpoVtZdVif
c984V/5k7szO/Vj4rOwjt39qYNbsKth72BMot8PMU7GfRXxkJduQowm8RL+TVXhjZ+//FKSdHo0e
WAEjfnpMMFNS/VwEn0pCS4qFZnem0G83UV0UHKxDF86BIz9duEpvRlKtAKvBKh8q4Zm39phEWxxd
n5FPPw3ESE/hWlVAIFBDmhsST88Ll/6mJyAAYMtod+Q1MooNp/SnNgHMzfNgnHMaUx7LDEiDWbTz
A/5BCjJag1Ih328vWLHLS54P2bdSMfyPrMyOLbWA94YeljfJ93LHS9YjJOQun7za5xNXKOmGBPLo
25QSXkTad389ZfYXsEor77KNfjKG+V3sL+0laPzmxiKQRGa+q474uIbXAZcYu92uuQ8ajwd2CzDS
ML3+uaUtDpIGoRPoOjN/r+qbD2Ow7dvSejHxTW59V1onMNz20dG9/RplsfwdiLkdWouCIFwI4sES
Xf7iulnzbrs+T3yrJoBsscdWrVE8URXWHJbGJNNAUHpvQEWRqskOolS/9K9Ue0gS6HgFqsRFa9Dg
UY052tW2g+CLi+sQgU4gAeN0NPTQcHSYC/yxTCvYw2ycaDud5+K2aHT6ChaowC/N7IitZAgHIfuj
K6vxFqorWN9BogFQR4SWGCAwEvBjfYFycgKAMON9yUafLc/kb5iYgwcuF1mCtp69u9HxnwbCJbd5
sjSSg7kbT5ZpFF9Ycq9ESNSHPRDFCZIBp2w9nahoil7rPAgNdLQPlxfRZe5K61DjiSBjimBLhK47
8gF6IDD8nnbcz6Iwhj+SgMRWeTYWztQ9cMx9eNWSvuWuM+7g06JGWWCgKloWATV3COzIXK9TCrw+
qQgA8QBwD5bTcC4AGSSwaneevY0oULoWkKQ0LI1yL+qgOEIPbh6oHyMMWo7eaSEeFBaiP5G3MzGO
qCDbUfzNu63v3JcZW8gHv4qR0gXjSZHO+zByXg34J6obuuEoqnGw1cDxG8gTVbQ9H5WVOEcXGhsN
38AK2TNXKDfxuPyUIplx//c6XERDkmoc3oRhYhynUFaykI2BI0TjgFTJW4AbbkznJ0k7OC24Rvwm
2ybazrT2Pec6oRN0cRvvGxDKeJ/bLCI3VbuQUiAWhyiPVdT6jrvO3UmQTmLjqj4D+B/b6nNR5WOi
XMgCnbxp4I3itikpyeDfkRMba8wtHa39W5ZU+onfidxwZXsHQfAdjdnV/0zHDN69ES9kMgG8bxq3
dPZLjJ8/BiQG+hffzK5aYvFszw05Dtci52lVNJ/ShX0VWY0ROwMjt+Dl9LIXniHq4FvltCuWAjwe
XnN1kjHM8kJhWHBqRFiJkaGBj3lfuCYb0a5ePsyJKpApwpPPvtC6sKHt985IMaGw8Fx4ANdPTRS8
jy5c/54H1DWN/fQP3RMLhUqRAMy8zkIvld6OkAFxD8bCCNlV9d+Wh27N0EvFDeI8JT6NB+2vtnEb
dcyq5AMEWVEqhvBBqAWEb9Oc/QTrTS4Dnn+I39s2CppjPJb/v0mJZfAseksHU7+T9GN8Z2dVnzmN
k88iltalbfWvqTEogEj7TB1hXxqLduyRboAwgju3Fb2lgXxU8R1bLNKgNmvzHYYtov2FOYdm31d3
xFUgUOQtu5QuITJaZ7JqSEuznYOw13z1WebcZr6O7oU7ZbgEjWRrDu4rNNj4FQ2GLTSmt3vDKNKP
EXXhcRItYcISTHwDjvKW5oF7igvsh0J74tDOU/pgG0K/WQV+3D4X/UomXWmvhvIvjZ+1hyCA28ss
aBP5gipxR7aE8K8c9BaZp36uHRNDbD42+zqIrC1oJx0iucmHlO8EA3NCEyKubQJ0i9f95REcMJw+
o31lQRORJdfi2KAN7qyij65L4UNriCnIw6oY3WqPhmFe1BQk4fWyv4iBkayZpo5J0Rk4rQhoXgCt
AL7BqDG9QlOr450MeHRuXJNtWx/bzs08p+qWACPrfBFbuwXd/c6IlbgBNNldpslvzsQpmjev5Q0p
hdfsEYPnzzZOHuFEYqaN/QcIuZ+m4yqsqOh1m9IipSOTyrpGkC/C3p27i20pbh+uwVDKwT6Jubiu
+eA9XVZA6nPLYH3Sj4c54AcyesXQbNUY8zjz3S7YaExg9ymJyrPG4vDkub146ftWAo43oRzuIwKf
/aaSvIEvMnPl0e8q88T0Lo7T3DZUZfDCP/FsMhk7autDLnZ0ygn7n5uF10/ApmHXRlLvBzwdAqdy
2z7Oddkfq3Sa3gjtV0e/r+C68YP1gAyyE32aGrXcBi1bdXMykksb1PZzZvn8af0uC1CW+AWvTI3h
3mhzY5sbyfOUgjukOQA2qASZ5GxHk44IrcHMTmS2cL76MXt9BzUSOquTfDVdVO/EGEXv2uzvIIi5
j1a6osxKL4oudieT+6IeyheCazhhC3imwUAFLVvbof6sMnQaFo7mT27Rr1L19bBrvaYACl1TdWEM
0ZVWD5aKgI+/ad52voC6HEbergR5QG7cCFHOhwpUCW9FXNIV8uNg77qZJrdz1rGqWqn7uzRK7WTH
Con2RtyaeBiNesaJHVlOyiK6XPZm0ceHaEIL5ZOTbatM2DPWS26VqGEusBdZ/ySJ7g/u1Huv/aTT
HxzCWCygeu1csuR/cyVwAnBmtJuexuBD6tlv/Ui+dRPM7jjuCJwXV5SSHGS4axpPFmGUj6HSGpOE
a0ShrN3oLh1lgtWbl8KefuPXpG96WjOk84DFCfgYJ3jOxDdVFAU4xDEyWjZI5rCkeY/oUnjmVYod
zu7jHQZFP2xL1zjEpRB/QTZC+liZ65QBJMzmkfvs0PBODshqnnAwtwAGoxmmBaXcaTn1FAJT08Pm
sBiYXMf2Sl5meYSnZvDAnz3EvaLQpxT4EBPd7FHnoPwd5YIRJs54+HLt0gxrW1XXOpVByg1iJrtY
CN4ZsU/jQR3VjAdtmgBmDuSJpuvgrsn69qvnKroZC897IYU17Oa4Zy/A29ul5Mnmg9C0Sx5s0JPr
bYSA/ZUrCuTZRk03Aj35mBIxuWYJNYk72zarj4zN6g/ByiSkA5NNW272D52CxGDlSfqjLBsjlDGs
/VmRc8Gxl90twURv5Ww4rxX2113dl0MYB8JbHYDKf8PT0b6wnYxOtl1Gr3Mz3NX10p/7DI5/Re/N
d8zbeU/Yg2Nj7qxNAjdjZaUIaDs+RdAiN/oz7sju1+v0EPLPRc+Gb/Iiblya5wbw+mcwy25o8dwn
4OXNNzIS06mKubfHks0NKqTV36XMRYr+2BXIpct/41wNdxUQv1vXJUCG3xOwujmRMizK7IelP6d7
mhgrSlc3X8NEjyya3nmCl7WB+hz/Imbl9zwD1Mc8acppGi2ql0Vbr+TpEDA66ge3qmfYDpQ33AcA
j/M1HF6hDznumzaw2pHL90baFlx5bhfkTR1xz1ZDGV8tpZu7rOk1jPqpKTdUsI2PUBR1yFfUpHvB
8M+I60F/8BCb8DP8H2lrrKW7Tn6szz3Uke5MUeJwpGKmvG1BgW7kyDNrAxu3B0RWVAbnbhp/5O5A
JzJZNLkp4qkI0zHmhYkq/Op2bUWGNmNVC6j1mkPvPNA65gOHMqkgJRcy4T8FfaRJXBAb2VjQ5/6v
nyDMYWuqcHG3EiljcuBdjoWoTKLoiNEwmK5UngzyBhdRvqNYInoCtCGY9IEm1ZD412qydlvAlQ5b
abc0Q/hrJ4ufUQktrO4fHM70nqosN/3Us8/HbeKdwPf/pbNS/kit3b+zEcl3BT+sYussvtxnLtdi
jNL85sM2pSN0iuvNaEhG3R5nN8rS6ChkBWEfJ1mpwxSI7jvhUv9/feJ/YhN06FCHH8kRMuwXci7l
aTGaNkWwDdhbsaKhAZL5RuX7lpXjY0TY6CdqwaHmTSTB4pXOX+wOLZoMqvgNp05gbFy+OYRWuubk
EbOXYTt5n5BLgc3Xs03fEFSZo03DHp+ohLGNdQP5ODWbxgJdFdikhIf8Cz9FidtMkZ/YwgBqLwt1
OU9jDxmCyFlyCdKp+U3atrtGQZWTym3aj5RT6UygVu9iulqfaADJTgG53hu2qP3BkMxDaenixZwd
o9r7Vp8eC7Nty33gqPYqDLm8GmUsL3NuuD7ePMyD+BtKDHqoKZJfSWeGoOKTXT+56dm2Sixm09Rf
MYaapwAx+j1vMmtPni5H3K46967IjB5vJ5OZfFC20byn7Co5tJBQVOTMJEoWlR4n3JcfXRzP39Iq
lofG7/P7WS0uZwLVFn5jinvRSaqidVm9OTSq7vrI+QfiqqOaAqppV3bGlzHSfzPZOj164MRW3371
0U0WEv5aUxGViUS9cpPvHO8Hy4DKukg6HTejtlPi+ITOQHbEHlQzCBYPUYJpagM5Up5iLW2IPlX2
uDK4NjqhWUqOfLIzoSBskLTqmDWtwn8gQt0/k1hubyveeFR65qEacfIO9hEyjH1YsDsgGjnzLSWU
+mvpMgN8xILgnwWa1AWW06rqGKXQGWOy5pNfnUwuMyL/QZTYt4PCFWWi/+PkLOSr5tUUbCCqvZGL
IFBtEDj5iCKl74gsj49LEveniqutIhBLb4gjCZbb4DQw+UJ2YO8y+nsqGpZwKGVxSINofIGj0l/o
vS6vYq0ggcbh4Hplv8syEZYUslongqvhYvAA3Yw7MSMocHVLAsu0zPDyJnGtsz6k9dT9ZJAap7Aa
euoCsSSLi8TyLULLYOMO4oBRumWXdxgUoGTubOe9NBecG7wrxdmO/bngv4lR1ERhvLJEDQBqTKmL
Ct+lww8gDWFhEZMJP3w8efu2TnHzBJOkCGPNkoQObqm3aqXePyI8C7kHE2ed8Z2xC0KOLl3q/1zX
DPYpc9IzO0fkp7702AKmGaVt34QXx0eU8FiEST02ajviQpkudtLh7aW6Ls4ecOBYNCnxyPmxpTDt
bVmwULnF+9/VAIiT7ANFEu8TpaTJsiH2g7FZ5JNLMnLmX0m5Ea+oUKct2Ys5K23Sa/kIGBGFHC8+
32YMynQNYVgOeCL2y2Tc6mLlzFitxGnWcr9RyOTlT3ng9GhaIi1Z0uQ6SyjnSTA0lEEbP47Ykq7A
lHBKJLlBJhpQyx6EIKO/Z9vVUeHxYE4pKr/DqCda9nwBvKRTaYgVpOkFyy8JBgJE/tKP51YvYjkD
tVTPEJkhw7VsraEo1Os8lnki8h+gvbICJk7FnekkQIegleUGv3N3JEgZ8MZCAasINV4sEq98JdK+
pMvIj/viqKGDwcGfoIMRBVXw30C1m4dRdiRVsip/H3GrMhySnpOrOZlyOF2r4LKkLb+W1LQWaH0A
gLcg+SwENNb4WGl5CHtlwPJTOwnIj8YAcrGfZt/8zTuDThRCU+YlhQ3Ai7NWUCr5SxK56dJZAMor
Xfc8joPn3RHZUXz7laBR2TQ84zILXUZ7S4qq3LUwUtSlFIF3pJvNbE5jXoDD86ZUfK2YU2Zg3dZ/
tjt6YSnpxNhkLBqe2cF2C5004BPChi618ZIK0/kz9cADpkh8dQsNwrmnrMV7iznSeciihj53EU+l
vcCDTL8v1LKDW9ZQbQLuWBCexgfUU/MEqFYjt1pl7Ye4L4W/90o2qzvEL6wZFB4dxqYYnyxU1x+j
z1/oC4bjEgcoqoTaiTY4IFT0/AVj+Iz7FnN2lFsz/tpmegK54l942DB+xDzQ33DR0+RATyraGrz5
KNf7ACrnprDsN96PyAy6NA7M28Fr2k5/s52lISUqPPnkgMLulMGxwW/PQEHeAQ28Tx4xYNDBihUh
+bUHDB58GSBYy++ZQ/sNutPZJU+6mejcru3xgWqHbeUSFYcS90Ba8uqvucWAUZIA7pvsXEyM09hS
bg4gd19iuNqJQZLfA35I72JshVipSLtKlR2trivwhvjDwaIdET6lbO4It3gPqkeI30bUc8EwmMeQ
wMk7TsfxFvXavGSx8k6m64t3p++jM8A8qq58I6g/FtUEt7leTVOR81wMONwHM0j/zTzvDyZhawK2
MEdqnDZFwGba0Rsr92/8yZpuBejBbVGbEoQoUTbMDclzw+bM3Tg9RlFgiFdEZvGKLOjfotrVP3Ek
9INfr6NKdAt/CJIlVg7/4hVC3TMH+O06UC3HfrXs58ymkyX8xwQMLLwoAAql8PCwtKokX784YCsK
qFfQot9Kv/0LWLCHEG6izxme0m9EKTfvY+08uNANwzxS08b2jSNrMcTv0ufaNknp3AxSkD2THddP
WtUvseE+DgyaJwFkJWwpjLyD7pCzV+WIYuF1jHPiJV0QGWFlJWqTIVu3uwm6/G2l3fLCkxYlzr+y
LEwxWTTyAi44IhWbmAnT4fgklmJ2Nn4LyLgYaTStOHH26MpsHrDsHXCa8GhkiYXqMWBNnN2PlnjE
ph/sV58l057lTrkhx37vqSC6MybrNiM9txkIX4cQk/hRdUW/mxdPh/MUqB16cLVfDICig9upb1h+
fYivtQ87x3lLZnKRtLNvmeYhTMIxZo5lvRCYnn+DyVSeXY0PuRV0abURxjvdEn+2dPBcxMDj6BMG
DSO/F3KQ0B11ZV88HNWnKknkG7vxi7vgGBdtmlKV7KKsDuJjnvU/q8lvO2AIXaMtGyHVbC52VGYH
25MnbKvOTvpujbITJUc8ysU+bhO0xNqdw7pvrQeEf//ipvMFuh6KczQ+Q9ZxmIiWvU6c+YLh8jMR
g0f+poWSjW05xPz0BQ2STVtMsSR+TrgRtH2tPsOYhOhixePDYKKoFHS/c0qYZ2o5sPdMytu1kyMI
29mz02y8pGo+BObjcGxqMMHNiH34Ql+nJ7fa427gmwGdVYjN5OPlZc3jHoAjWY/NanJgiGWonQtn
32kIFOMKzON4wk7d1vKuwQSKMV0kO5NiXMQ1CsuZWXeCODS2eKs/khrDozYKvUl08VvafHx6fzGu
LbPg2Tfb7gjVZdy2flrfRHb/ErCEfIpbG8Epw+uoKSDtIvugPHv6FqbLo8Lxbzx0MF5isINgXbQh
8DXoWqT2juCP8rsOfMxB9ca3hmK8oV+rxy1M6MKXsqMyg6Po6KWt903PIHaRvBhrOunJv5qaLVQR
CH2Hk+yW5DKF467JLsefq3pvO3N0KjyDNy/zc3pOqgGRA1LAYfRMwSKDNENJGwAIyayhyJbKAofA
LR3amaD30JAfxLv7Hoda4QLW8MTAkxxf5gbIV0+SVKR3DeihEMJUs2sClb4kwviG2j6MZz81YGgS
k/7Dd2zClQFgfcD8X2OgTmn7NqrJDZeWFlvk03E6MV1zD9b2cAFrYxwzb1APlLJkHzzrMUqljcPP
EtUtVXP9QCeEd2PZOgzmH6dOHZSilqDsShqDSLEQQqzJK0ppyZMOUC8yc8gf/MJ2N4FvGVeuGxws
41eDAyc7TMiEH47dy3968DHRiHietzqLO+vEEpjHffoxdE50L7mVLqiLIa4C/5a4w41re5SuZpUT
Dzs2B2+VxpHPDQunquexkFL+U04Ffux6IEvKZ59V2b+087CWB02+438EZzNZ1HwRSxW/pQYF1n5k
eVtkOp+CIPk12/NvM2r92CT0mTtQSRAOim/TjzCAJMuNT5XBfaMwfZlxedOUTctu1MpxMefmvqS3
Z7tgASk2ruurcB4H/4XlMLGOYuBhOVBlcsisllup8YIbf922DykaJDVL0Dni2BQXNbVcgMotn9my
UD7L13pyzBqAR5K/8MjiQGLvRqaN49+pEQUyl00T/FFZevcs8+/jdWyEE1fc5svQnO2qt0Lc+fUT
Hd0Rjdf0M+0skxZ3GZO0LBnXPjFWUVs+9C+tgTuurHxJyV8NOEl5zFImu+YmWLEj7KCvk9Bnc5je
/CYOgx6vVUXKZpnsCQB7pdhFW+W/2J6VouTDAL3iMRKiZd/2aea95gsNLtOc3Zuu5MpqWvdcjVFY
tPl3ZxSwbsD9BzAF5cwvk7gZCaf4X2csw4VoDwCmkfMawIu+c4LARqxP28Oc9OufoYvvpZWsl5+0
3RvDj7tDLNLumat03ptjDRHEKfvi3ZNS/piTyH5wIYBWSdJ6T1ld/Rd50UOakorZD0P/3tnLvZYZ
EsPELmvb0xCQLLK7Sksdhh6Aidd+x5iStyysMpJTk3kc3UrfsCJbm6RXskvO0mZM9N7F07jlCvlm
gjvDJp1O9cJB45DPPlntTHhk6uN007W0sQ1alXuE2OrgDqZPoGxYtx7qhV3Qk2zziGhI3F1ys8pf
uoVtzOBpmjzRSjX7wzp/qW3OVc+IybyCAD4OfnCAy/6L4r3AtO72BfCxS5pjtEyhfJ/4mji3tZEc
ppkY2GhXUbbrkMJ3bWWBtk6H0WAZzHbDVS8tppwN23P4KoKhdzJLaJ0uBT65s5aqF4t7R9RuNHk8
g4eOuo9A6SM8jpIdS1nDnAke8oxclhfhwyDVQ0GXN6cnKvSyC+NXfJiwTtzo6h1PD37s4dmgs0yC
GVHEjzAqoKUvQE4OsVf7DN5Vp6lsAzVqgN47DCO+w2rMj2bXiLDxnPJRExzc1+mqGGYlVVBdwTBc
yvvYyY6CJB8Z06n7wsjfHGzHmENq/xi+LQ9o3zCoW70kVx9MDSMJaOcSsLNaxXBLuPU3YeX0p8u7
J75AgvrOYnquHJzv7FrdHx7rVDXY5KuvuSraW4tQInWjCMiWP3y2rkvqZaNFek1GCzu1DOJV42SI
yiFvgtlGrpGpugl6fY+Z8FEJ3M8z9YUb4CXfga7qCzyaet/PCdOiXuvHc9bHl9ZQzamXabCbYqKI
XsXclsbfc9lyOTqTE2LXeE5Eda9Uy1WKQDpB44i948g4dB3YaRIYmrAjs40qxtQ/dNoznsg9rhIu
22oLp+763Rev9sqpywLGHLyaxdFwk8eFJQ9+nLzexZioH42ofyhycLsMFeYexcbcK7/J/pm4CThm
+OL2bpAfJmSsPSdIC7oJr9KevkuXKnpjeEyHQdP3Q3xjg/s3i7EUre19qUzflUt4hS6vtd27ucQz
C014AKHmz6mU44UkS3jpxfB4eQBD4d61qVMd2ywB5RQBm5H+X9QlNw6mahCobGly/4vngDwtYEgO
1mi7tx5H+8HIiAJPfC6qiMsRlInYY97lSYtk2o+hivzx2Xfjepe6fvZMCcK5Yadza3uN/UvAhoXd
kEXvNpndlbkHDE4N/p7N2mvsmwNxWx5FPiGcecKzUy/o6sE4jyzBsAXvzHXo2BkRUysJfTq14yA+
wyK+CwxnRGsHCpPbdCacFwLStwUg/bO3wFDkk6u8z6D0umtr2HcKrAGLLgT6E9Z/jIpJ0KeXxAfN
bzFwbDC3Z/dLzvZkGKgXyPh2vERtmW4nJbr3hUUd8gdN3OBp0nM6xLE8lS521Ro9hFkeZQyONMQ+
ID48N60isQ9ErIod37X6APGgJdoC4M+hcw5Os4drmbmT6iRopPxQpsm4B2bHT8YtjHemUKj4ZMi2
+CXvVnwk+1irPCvMkcRMZq7Gi+VN5ZMzxf2Lbtzmrs5jM+ySZXwW1AKg4qEXnTuJTuGW86XQNOvU
VslsSFHwHzTrgHFyXMNVHg1PO/yBkLDKOB2KkMIlddeozg6HTnzlQXV2/X780bzhLiQBBWcvKZiJ
nZfd/SX8oItDXjoSg2HTAAhIsyXqD9Q8jOxYo+gBH/dwiXUss2uBWOOEo4sadJKi49hXPJlJeqJC
bBLVdYIFTe29NsQo9g690Q9eiixtLD2Wb5yPlcMdkHePnuf/iCFN0Kpa+1AA1tpPcsacnFuBC6BZ
TnuHp1e4MEgcap/vTTl4oJQm0kQxJUAY2Zt1a2dOUHHs2Ma57uTLP92nzddcev/mqpOHQrf5ni14
kmMoLPkuI7cdFxgyj5lbGp++qiO6pNYgOz5isqa+RTEv2OOGh2kxbKDM/gPiS9DS4rZZMWvbnCrO
Aw+nftv0tMrwhweLkazvet7y9bmrY0XInoS5E1PWhpe6t7ZLkJ3cKsUy17Qab+zc3HBkAiXANo4n
2xzmt26wakhDxKk4LOm7LJ4Hm4Xl2RvHDPNGW/ExBXOFa7FP2AwiMFAUk/ITCbHtSO8AQqA7FRVG
oa3ERnbAv9ay3EzL9pV6GDK+wGUc91yCQKjHOw+TFptfY9DJOo9hn9BkX+sUO5453Cz4mCGwSM/d
L2X0wbS9XB0C1eaGtLp1RKLSpwHOwjPpZQ/KCNbA18bTAPsxJJZXU4/jIU8CvJc9/7hpdvEfIMph
H9CJeSYb/0mEozouONlXSx3VsOVa0G7MYEVDUCpNtbe92rkyvfeXfAJBhgULAS/QIr6PZCv3acDn
Es87Ng01ItZa2TuFMd050azxeeC28Es9lmKk7Yf/KDuT5ciRbMn+SkmtG9IwAAaDtfR7C59HOmcy
uIHEwMAMGObh6/v4MntRIm+TWVKZGSSd7ga7V1WPnmzAo0jq7CGR/xEZ0MtjzIj08lGbgZD9izAZ
oVk3DpwVzCl6syhxDIizsFxjY7Ji55DtkR/cdJsL7Bu4+mPx5mTDezqXrCHnGdgN+X8X656s/7Zx
Ae8TWim7d2c7qvmWUbi76mPMRnx+NlPZBw84bvxrg2UXmjG0xtpD/p0l5Uo8D/4kbi92YTHH6GDj
e+S4MF0BzoGUYYY71svSYwQxWchWblDjiZL6ZZUsQ37H/ghx7u1YXVsuwgcyIi4lPSBK4dbTqVND
AsPCNp4mkRDYQhLa5jS0L261sEU42DVaQKnj+NAFNbHrBNS3l7d607CHwWzKyfvF7QpXe9h5b2Hs
fPCq3lfgmHRXkZVellAtH6UHyLBqR4xtjUOv5pKUjyKzh20wzBir0/qZQlKk+xC+8736QvyN2H8A
BbyLOuz3BAl5kBR8kbvMwIqbJxV0T+AsitOXd8/cbIIGI4+xK25KKcVlVL9pavrq8kwdSU87ZRgg
L7XZNr3fREOwhXRkTAGbFvz2GyKyq8pNuUXqkfookOE3k6q/8xJ8dyT6SdaAKOksyq/wKeV4LjsP
K+hCT/u2k8phdpI4QAEVAuVM0mrnBOXdP7OU/IGLfCOMRp+7r/zkBw+SJ9KeFC0I0uxQy7nw0+61
oGZQQx0+z8BBiC7M3fTA87d+mohozkey5y6ZKv424zSYOTXYAXZ0x3iPqSNOHf7XA0vV4pCmHV0h
Dm196Hh6g0BQIXYKDLtOlJ4nTBrPgZ42MYDhvbJdRPDc/rVE1n6oG+osc3CL9Ziz34od/TSPFCyo
ifaRfDbHwFBKhRXM+oxo9YX92NghnyZ/ASFYi6+y7WOzo2YUfsgIMrT0ZbfnEtqcigXDFx2Z5hY0
s3NokvGOc6A1TjsDeQJXo/Sk6RmNSj+m2noeXafaeOBwccla7HDz0ZloAqrxuzdjC0emo1ozuHNX
5y9DARvsfZrsz10BduWejQi+KneQ83ZK56U428DPXxSr2uqEZYB9xdC0x6GoRqimTRA+DB0f2xuy
bpVvpyoD+RDPRT/upL+Qj92g/pUt+ZvCOU/N/fCuh/plyqbn1LHlxqmHX6SLJrOeBzyX7Ie4+ZmF
Qkjo56Rjmwj4Dk6pCDubhEGwmZgMD0Wi+QVOtvwzddqcQvZ0mBtZ/TVB/mZZRBCjmT26jSkshqG+
aki+R2RzJ3TtaYrYTeZYfDI7w3Rh50CKQnLBbGsakZ+DhaJXOefjJfNy8G9CRfU6N0HB0zYdbWeN
ZYFW7nl03jnWq29uAcuHYbicts2iphd2rcOLt4AhT8ljHwQbyVNu2e93VPaWnol2G9mOfsUE3ZH5
iUcs4m7XIlTa5uTbdXDkMiH4+E9qi+mchZ1DW8sjaIU5J5xcpwSjo/AieSplN8sdxHhGCZ5PIFZ8
DFyB6Q6YLUaN1IGNKWVOPahhDK9CLOClO5V9zkXu/zS0Cj17S+6+U/GKKlAXQ7ByYETzKRroEFoj
VkWERUIKsQtWAhrSAdRJ4zVvKX/wR51XZtcP3pZtBbWJC4ndHd+iw7VskKShOcXD5eSrMHlOoLJd
xwCaGTsxkFqwItNpl8wTyZVilNl6VkP7J6jQ5ltVs37ipNoFPkN2xXvXKpI53sKdgABfE0w7wLKr
eQ8y4lFgi6+Zftk02UCRwhCdBPPGJi9ySAqtHqol+wFmPNou5IrJyKn6FPvNQ9EurxXMKmdAMoLO
RE+NtTTfXcT2UKsKR7aPBDj6nkJgLHJr5ftFDRsilv39a72GZZL/LjCEbHXd17ixEr2QZrWyXd+E
3sEG9IxzM68+Fj/de0nx6MfJ38znECCJTyy7S4koIEPw/DJjfe/HkIqu8MRK11EMPCnt4e9GgEG3
ZcsCjaRfW7wPnZ+hlcHhZg/LAdvgaNpZjP1He3Cz6zIQu2/ZPrO5QSgyoT60GMkOGVOCIuo2v/TU
vj/Sn1zxppnZAvf1sEt0J8+sbxidVdHvK2LNlwjS0HcCXACqMPQn1sma8SN3qpuaZ31Am3bwYZFG
X6Za7VoVfCuav8+0AXHlALW+58gB1SpTXgQ+xjs1cUfA17oQB/OrT4OSENBHutBD0w1yLZteHKrA
eRN6yivCLXn9Y8KkQ5AXpFS8yxPlPOEvf6LNwT21d25C6AQPgbHkA05B1EyUZQprRQa9Pg6fYlTK
DQ2Xjtrgp++oBOldvQUKOb/VfSd+RT5WYCcgKNWnlbiZXnC/qcE724dSN/5GNlVxK3Q6bVwiTs+Q
DaXezfzjctW67gAwG6vTGZHTvLtS1c1uGOLxJRty52FJQ96ubpIeiEjmJ+6CKCS+Q1IciuVdXedy
i3RE0fNo4Uzw67wbnkclzc+uibwf3GO6UxbN1t4MIj3ruOt89h2Wt4e2JX6zxI+/7Vlge2dJns9t
eVVTfh294VYhJJGp12THxzzJn5eyz3YUe9xLV0g/rfXou0B5LVqsaa06Fky8/MUr4U9TKY2qQENH
VX8nCVwgp+FYZxHLA4/cPCphyTpntZQltNhRPDf1xB/CZ5Ya9/xTpG29G5lW0rVtU3ovPRXuxqmk
T4wqDyAdmopDlM9jXAMFZXtVLTNQIwTpQzmJKCTY0bnW0eI0JwxW1eNz69TWxA5GhJe6Lp3+kHb8
Ll4WCEbwOTOfydiDPE1zD+2ZA9CNDSWk+FRCheLugZXZSyiSe9GGmHcXyblQj4DMJO1kbMUHIqLU
B/vid4xqeYOUQOu34aX4G6slP/b5qCy0HY670qYoZDsSibsFeMnOYKv0jndg/jgX8s9A/G8bCqDI
sYRnSLagWY182tKRFPXsD1Srw6HIv7UkVUZyBBm+Y4f0NzURC/FO5OO+ldbBkUVOjq98cpkt8MMT
bGChQ3NDZGKcLzDDkAQEIojwLWfvmpoXhQjVC8x1wruUB7EdNRNMKoTNHcY9iBpTic/bH/zpuhDc
ZRdUy5AFLis/rIlsTN1Ag8wq/eoQVcgHuKddvbzKro39bdOo9mswdpFT2lDMySacsMKuicbxocMd
0Q/vUJWw3HhVb18UddonnWaWfqGWzd8qUcNlLeGobCmOdv4KUsFPvheFw2rCwLQZMBZ8xi3wvVUW
e+61DueOCjas37tUJ0u4x+deNuyAiuFePohKn00d+5PJabvkhQFwcrfwMVlnl3VQbFprSj9l7GQ7
lynC/2IeH/ujNZgx3Xl2SycpYC18aj6n9tmZk/qpauBUgUEO1RcgfFU8xiwwvZdWeuhK0B6q+Gng
YVBtdahNeYO6LRn7KJTuzWkgBTrtBpla8r5Eiy9tQqejGZPUfUHXJODi2lHQrkCiUEa4Zg6JdklI
cpk1DY3SLMYcmqLNkl8IjLq0WpdWwB1/kvMwssyg6ReligXGsfBUxsYDbyQm32oAp5VQzhwYbyCb
nTODrZRZpuY8+47IXyYYLta+S9Rohysx1BX7ELxaFGYtP5uCmrqzB8XoJ1lVZ5eXMlpuuC/TZtuE
bTS/cVUjyc+ePSl/B14rn7j0FWqfe0FIxrFngdQWsn2wcjsTVL5no/9JwLkyN9cIueyRA3C3rBbB
bnA9x0BXzIplUw8CMYMBGlohkbDE8XjiVdSBmbU1efnEx69jVc24ZXP3wrarqTmv3COZRfnT81L6
zTGzyQ2PCApgw1T0DwlCYn6J4NbipMEedlzSpvAeRAWX90ppQvnM8JfJAwPQyLGbTQSIQwFvdBXH
fO+rLABgBUKmBwI58riYWSfwtNS6yPm0eg59A72qjNhw6iSfXA9duhVtU7zNTdbXH5DuVMpvEJM8
fIJh34QpwntNC214okzMFsci7qLpgtA+S4p/GbfWUPbjj6poKrUZw54gy8ALfykS6Y0nnGdlC1LO
DQ4YwVrnnZwv5aYeHaJ7n7vx75SqjnfEkFr+TiYvuYyy44Yq0VC3UFyyEzCb7paPojzY90hJZVNL
tbIMK3YWGv7d4A8t552NWkYjZami8Kvixjo++XiQOcOomXYLy6PTpWrL+7hb9CSZ/DZMxr8Tyedq
U8pY1TsMOFP3K7cGHf1KqTsfT7YzOtkl71R/HHw2plQKNfk9lD42OJOtKDwZHEf2Mwbt6ZlYIlTA
ph0oyvaLBbo9jTgx088D5iUHE1zCcTG5Cf6vRXp9cilJwqUPduFQ5BjNTnpyMY4bMDWxh0rGrDzk
LBApcziUdordV9RRhkvGjZ6jQVNRIPOG4H1f5NRFdul8sbBydwjOMvmwlpJNu1dSk3yr3dDCButC
0/Kp/VbXdFqCj77HQbyyJtrjQ1bw77UxclNOof0cVKY8ysTvfkaO9hWgE0dig3NIh531Am42SQDd
gr+bh7Kn2pWNB/vitEr2LMXo6RuHyI73jkvMgYOd0AEnDhUvXRPi3MbVXH25ftS73BTSgejfhFZ/
NJE9/qYpqv9cMjaaMcG3vJ+2IMTZhzYRAJy77UKE5hi2tYOlK28XfOF2bVenFD4HpNUs6lm20fhS
TMguwKVhB5GZdxdn+SV62Y3v1FBE7S6dqvRu84gTyjzqKQnSfTPa3rVhFF+eXeHnjxmoI1WuSN9I
AAAU9NBxNJj6MZ4pZcBHRnvfSvQWFUBlyRJoO6DVsoNlt9+dW6vrPRaakQoebPD8IYSJxPlRMcyA
XARsJ/YxFVunmp32hNPUsd6gqwEloLWjDwC/3sHK8boRyNWMca0DTfYUZFj1a1ZIKc3aeRphK7DD
6t5yLUqAeC7wYGwKPLqnrqlfsxrQgrzbfN9N37j670BEuL+ROq0Ay8uByIuFuIkV5kHMrc06s7JV
Lk8Bpa67KsQ7uW56MFaXZOydgXIFt4yPJuCGcOjR+bdYFrs3t0kgpJmoYni9G22OygPdgG8X0g+N
Vuo31/92SwkcpqIIyuajdpAuz0Zg3Xvu/LvDsJsrB0Bpg7SJt49KoIde5AHh64QoOLVZdE5RJjAV
jluRwRs0Hua8rI+DuBsD7buTZpcaHf+lKkMED6wr/eIBv6WHF1SLoCYSLNi8s4pMpSLSlY48elRs
d2Lnonmqm6ujGGUFuWLjLkBXN1xSs/kydTxgH+2qYeuF0ag+q2Ks3kl5TFyVSqv9yG2n3mZJYcQn
97bimHA7QXmWkQ/9Bct2+2bImMcIL66/sRsUyb0TheC4/Dg4pkUT/lEw+9mh9+YMLzs80d48XlQi
CpA5fAce1cat2+Dv7Ah/pOh7IEMldoKWQQyxi79Bx3PjHHCAGjDJMzrGOyz17bTxYgkhEA+Vh33M
9RBgySzG20gQFz6XhY7v1RddvwRn33OAcY09CZaO9wIRuEr2+b4FQ4BIVCr7LSjvBGdoWKwWnSUp
thkqZbHW9Qw3n9wlc1zOqbJOh1rl1NY17jrm7vye9Erf+DHR9fDv9nef6RzfFOKWs3J6t4v3XLxb
rMS0b8hbg1v3aAUIs8TNJzyHsE/xukW1tJEs3PndFZ7/7sSDeMr6DNl8vFcTXIPGbbqrTelJee1Y
wYS/CxQ+Tg5HcZ4CpqPh6sCIycaRXRN1TZFKcivZaMKUUc5jgvfvwRoTl0cOppTXaCrURalutNIV
LTZWfp1tZh4wVTGE+Ilz36zawlKf3EyF9WTbyKSfNmjRPVan/L0nVjf+xpULAo3nuRt/qo7ryR43
uxmfy3SO6YGZFF4efzbzpjG0glB/qzySOqp6ciHWzuSrmV03PlU6/NoqQhbnpUgH/F93eOtHbzXp
lqHYPPOeCIcLeT3nlRISqshthoZjgrqq0LRl9El4qps3OOQ0Hy1+5eE5BChJntPUW3ggPQ1Jo6XW
bjuVHiqTI2P/QQ4MSCd4jIVcVnBVZvxQdZTcSRIuBIA3FhsRpm2XffwcamKwdlz88UXAH+tggtyi
Z40uni+u0IdwdvQRBn6HxM/HZGvPfR2d3Yl5ep3hti9uae0DgWCVxd03H2sf7mHnIOM5dgbwo1J+
a+HwklKRrAsckriqxZMLBlP7Wwod/OlLwyl9sAS/PWfD5nh878vOcssNFVjtJ9BsysNrw0XEJVnR
nqOuVicWBHG6xglxXxb4Hm84L/UacokC+GSwEoHnJEfp+UIfyzRR2dqxeGKs2MFiR4yVP24JeS0X
VsDLZ9QKu9n3c+2zemlmWoH6hU4rEmrjGvOedykh5wH8k3GZbjIKRBdivGFrveP2DI+BahSHIfwq
97lyynp6Skh9Vuk6B1NEWiyro0DuRCdM81TE84h0ARKVKIHEgsqboB7gkbjDkX3scMGQ5dCdPAMZ
saS8KEAweoNVWYKqSKtWfNUw5v1N33BrXqdASmbsKiLROSwqVY4noe8aVRU70tSbCsyIZoxWo5z7
TTrynkT9ooA6p46bjwPz145oYLSJpl7+SsneXwPepQcaulVHw99STc+eZbMPrscQInpHDgWycJ56
hOwbFvK+q6dmI2cAc3lT46nFVT3+QiSK49+BoXj4SlY6J37qUBO4c1hkhrgw0zbrnmKvR0x3u6DM
90CAhHxmRw7GflRuuY/r0GInUIcFATm67MxAZP7g22RMt2mVVmcMBPl2qG11iCZsp5uiYv/UTxL4
lCpjdYdPRrzMS3OlkZi7dCTHtt1irHN3rNJHPFcogTWAnLQvXrspyLJLZgdjhcF9sf/ouBZ/WNSA
9q0sVwv+cyiEXzUfGLlZGog20dTBDV8lfoG03OXeG3lOb0NwoocrVlpnm9gzlzp2g5W1MXkgSuBw
eZ5Tfw14AR+PU4Y/l6kdtwOsjt6DSxYtIDy70nJOdeTZ97Qi+nZPKO3Nzy3j/7TbuLliCF+gL5lq
jz2BGhRkpNTF9zP3O3BjE2J/1bO3ARvoxbweqdNvYQ02TDWm7XayxqLO1jIYn7nBpdUbEDdcBzxl
B0WCsONWY+TMU6AeAj9Ylx7ezbma8JWD/o/WFTWaeJiNNWdPNEgvwX7ouaod284L5SGoImFe83u+
iNU7LJmf0zBPwAFLkFPp3TltzGmBVUYoXNlOz0ywRMkTrvDGe4KkNZIK84aAYVzHFtAamq3NOJ4A
LMYNNX0l155XIHLMURvHvxMxK23JrfSTHq114enYMtaYNH4MOtoIV/2AlzDDYp1VpOdsJCg6Q+im
bLdGjd23l9918JT1zKlRAcAbRlL6r5yufquSSO8TKdx6FzkiDjBySe+1mFr90vVZ9yoaHX9PoBXs
Lwmi4c58D8QfbIcjLvNMDo9c2mPAJPGEISGT9ciDPIbz0/CntLpicWp1Ufxq9bP1gyXR/Kyj1Atp
nAgA3cLvAwF2CQHLPYUM69+1rVkWcRb4r3CxqUXKs7GfbzmE9KvRHT886ASX6lVvKKKtZ2rPoRS1
pgiq9+Oq2RaCeOjaE/l8tlLkRepIxfA6xU38U+PAEjs87nHxGBibREmoyWZt2R1zqtkT94gI9/Er
nEpLnmYv6CfuPTmEbgBXsiphfmc0paB8oNXZvdZXwi7G0PBa0x5U+KzKzgUW3JyOVfo2SZ3Entj2
FHicHYMADcmNsm20PJ57W+yA4fRINEh/kgTJ35Ckx2HboF4fVeED+4cM9Lw4SC8nRlK/OEUon79i
uxneA3sIriQarJkVRjBTiu1AC9WRGLsv6i3r0ZyXmp1QhYmKZ9VDMqD8URtsmeEHbTcYVDDxLEhm
8AZDgpfaxjwG73ZhQcaxDuo8wBDjVVZ9nqjRrdYI80hBcd+O6II0VtHrKwO/ATuMP296GIQebkPd
qQcnqYoXH6hheLOmjKJaJxwm6pON6rTYlMK03PtCo6utA/4yhrlfJ4ekN/I99iitOyLSq/a15fZC
9Dx3YrHRlMkoRmkDRndFGnIENGPB7Bd0DB7Cxkt+yVjUb9JrwNykg/07T3N9wgZT/+0Su7ukSeCd
TR5F+d7RA01JmnAE67qxSP4Uc3vnt7pLNNC8Y/kPKkTcemjjMNbMhlyJz7O0G+eC57mtD+7AT4xj
y0vWOi6JalVTkNRgkR3f/fKGzjoStW/Hd5Jp2mbtzkAKzb0he/xdBTz8b4VXsOtFlVgq/Ud6rZde
87FP2TA5cL5oFOCRgtEudCeeL4Jn/6akR1isNASywzAsyXBl7MBNTUqeEWFKU1iGNJqahQbhhZvm
0fdTPLHjbDSF5/MQPTfEzfptP4sMpvgSu+4Ns4vVY0nlyn+a6M7ga8wpYZnQDcaHgcfDk6OW+UaP
sG8eKR7Kf5RlxEp11JEP9yExCTG0++8OUi1OpZI886Yl/mI9ew7Yi/IgIhpEYLzPjTZPlqfhIVup
hKC3GjhznOreD5zCoZexBuyhQlnhSlUjU8IK4XS0YHgYOQH54vs9hSBP6XGQpi+GDwtFMHbXsjPk
w1hHJVN0YNcMN9pxl7vy69F2erFrTh8sjCzkWCPN8XsEXc6QMa+WZoOuThKcVcqk3jy60UCDYx1J
L55uVZcADgQ9Y1Y8snRzkUhOH344AfToIEXkbEqqiCG/mOlLTSE7AI+YvIqkMyR4JkspM2pDOkKZ
4qMomg54yzzEkX1ljOyw7uVkNhHR3crLyEgQHMEqF3iLxTaefCy6FbuhI/fdiRevrfxDIUqSGlEz
WTTjBfLo+iprgYhwKwELC/7Ef7mHj803zNxiH43S7N2akftbyfubpKep46i0gzI5mKT4PaWukzLc
i2Uz0HmuNhR6824c+5pFa9zTw/ZrGcmxHvKK8eMhsZSpbo5j9fWuwRoWrcVQevnRaifbJ4TtlfKa
RRmGSWr5CJ5Q3nOYeP/Dx3RH3/72sOTne5JsHJspo/3ZHyNwukmW1zf41TzKw8xM1wrFwNarpotq
/zUndum9kF4o8miF+cnaYm3DRmjgWWH40+MHSiBEhkTb2OTZGEV4OYzlXHOu3m+CO0jxtKRl8uKz
sWV2Y2/8m8YOrnaBFzVPom3SakPJQnAu+Vz/IO+4AE8mxbtlIGNZhJYppmwlGT0mkOpV4Z+TKuIf
gLsHMkj9QgCxs7Ua84C8lgBBjRe39t99oeYDgAKPzGxJWyHLPHfVqxTUb5nVx9Y1mXVrmYGwcAhX
TreK8xRFFEmhWDZTqyIf14t2XxOYgDiiEl3mpwTtfK0xJvdmMxap01xx0ybFjzLGPfvl+f7Q02aI
6X3th203rrPEtsLH2CIghLLucUMgFVs5/mcF2ENZqwgKmfNBCAiRDFOXzo6Yj8zVmTzQNmgN8qem
Ki4kkkQFMm0/nEb+3lpYXhRMOSzvr5YIs/BbV+ytIJZxKMPX/TL8Rv0DH6umo8KgsEV9dVsqkd8H
yQJ8l/aOEYQwbaW2yFEk56JuXLakECghVuhQQF86b1GXYIZ/AKRiUdeSshWFDDSz+tDbnH0O+g2E
y1f2XTH+NXRQLiEBwXySUC5DVEUIQmX9KQ2wDB050Bb/mV7vOgKRYoUtd2aDjpjT3+fe8sUt1yYU
WBq5MMZl8NaypWJSN4Wa/rA+x8bK5DnjWmDdSHIWJ4tBlfl2NT/hWngJOwo99e1rlselty7YBn3O
nMXIoZYfF9zA5um15XL9mC+DxScrrj+g6XiH2oh+udRyYCxN4L7ufOAL0Zsn7IllxiIy/w8zhkd4
DXnLecnjOvhY6IqIop3jLKA8Jk5/4B9KZNCxqNx4LasqCm89Sf0d3RmQ09tseelFym9/YztD1L95
Uy7irR5mIKp0l9Vl98RjJ8XwXBRl9eHUER9PUjDxD46Y4LOdR8XCJV/opKWQ3HsUltQ2YYR6GNio
5QuGicLznmbmA/vY0ZHxVQV9kHxgMIJjNskmo0o6CN3noQodckJ1xkgUj96nQ2P9iTQymVruqzJ6
7aB2BU+0lDJt8cnRP+dhGvbaFcGFKoLi3Ii75Z4laf7BBXY+sP4lRRm4freltRlmIoT/Dh4YtoH5
Wsi5+SAokUwvWZCPc7OqBod/874hZenI1fZ3h5Z9d+771F9BqoGf1BuCdWXRqO3CxEzgJWIWXC+d
dpPvEPLkZZqpbDyJVFdodVnnm73TL1xAYfOZfZz0KaJMU0N5cbi0EqNF9aLQd/K9dTm2wQM90Vy5
SYCg7GZVEfxAcjZPvecMcDZkMbTDlpffsi+lVmPzQ0D5sd5GouLWeiHxtTYc0t5RKNFAAauUNVDM
4A7xH8X9ND82A9QIh2IMdWGZPTQHl4DysAE1V+CN0m1mboEORtJwTFqW/Mv+SZLstuAtmOccz3S1
FUqRR4SPCSqbePGIvCqtPHp0LRhvdjJR+rC1lrYOnqO0IVLKHSZcI3GC/wDgBbwqITNnbfn+lLma
0a7wHweczBQrwCisQsb6TbjI4PeCpERnM5+Ctwj4Bj6LDAAzeQqLBk1uhU6+bpdi1BtmIsf9pUsC
vGsgyqjE0H/smcsw3ny0JjgGIIZIArIuQCJ7cTuLvooaFRT6o49MOTrFVgLr6tGUFHMASC48J058
h9UquyOKwmY32o0uIe0Bkqm7dlHjXvHI29ku5XZyV8jtOfhZQp4FbgXXstwhSocEWOmEPU1jVb4V
XdMgeKT9HOGsvPM7mW5x9O1iLqgkfHvQKoD1ovyr5wSbbkGmnews0j7p2p09G2V9GOBb6ofpNXTG
LuK5c4K9hTuvFvxvlnisT1/hHORcjLk835ypt7Nl5bnYuL5t20953ThYNGRi6GzLATt/F4Bj4Vf8
aSBhLx+kBfwInk5axP1LRX3gC9rtFNGlEER/IW332VNdBx6cb5wK+9ziNeRWrPA70eop9RfFT4Iy
AjeZf84dRcdxHqGyEgt1V8Ec4cFWdsQIgUBxpydFUXo1fVR952GgWQAIyV+JG/g7PxjYNd3l7/mE
vVs2H00yhd9IeEH1c+RBQXskvm6uR1bYNK8lgAYQ8uwAn0NZsxrIwATx/HCC5WdmxYZQHBc7gn2U
k1NeYzh0ZI8t9epP9njIF9ucm3gMu1fMPpP7fKcENPvO6WAWbExfz9SK9CHniBeTmH9praiIX5CY
HL6mnZE5dS1qa/a0VvjfVBQxiKZBFyMtpf2u1oG61d6QHR2V1dtapPYvRayPLD3OfOxoFNzUF39x
KKxiLYZBa+EjuSOnYNuYqJJlL6qSIajnsxFMrsV6xwtZqbBwAqthy+WpsbBZbbxCjp9lVEx6n9Fg
OUNwCjXlCW7KNmINm72kk5DDAz4DOP/QmZbPEhEMo6gol3QmBsGzfY0m5d8RmNwwVoMjA/OKQBcs
x4gAaMbQMweA1zgX60MshwbpaDZX5MiyIZIjS/d3H/vmLbB64YHvmUe5YLyx+A+7ch4e/bLpL5h4
1IHqHIvsTuZguChHUASzVvq+8i8BvepyWD7cziSgrOxp/LDJQ0s2TMRD7aHgLZzwunoHLksR7YSl
fkFg4jUurCC1OMi0JN5JQZckk1ukonqJtClo3uOIwyrZV9yvQwgpJxyobBcjUNn5luvWgg9De8Zd
Z7hwy33Vo4JGeJA9QOn4Cw+FP8mMz/3QyB+4K6u0Y9uQ1uwFlgXjpHvwiBvwFdLZjoMnHLDJdWmL
vAJsEAzW47AEI81mtfbt21SLzj5xlhEiZAprvhpKcB4z2zLhuzK9Je/ICac5xqHj7GqCGCe6ducH
z5vRZK3Ev86MVu3n4KPBrtnEOX/YslTJG7UMy1ttKW5tzIJqXQW8rE/UJCZvLSrOGh+skX/QHhZz
okRTn4uegp015FONDpXSSESUmIqDM+z97JHnAtEkRgLX2iaq1qjXaUGucdcWaiHCMiZ8RKdTDTgP
GrDH5pcKPMpRqZQWPi0PAFH1mK5Fzu3BwegykKA8ZJ3tq3QT8fnkqlvIXr2kI5Plpu2Xkenena1H
E8wWOePivtC+LNjJo/2YktShT0nL4UsAX8xe53bKIkB0dstaQo6amAxBK7bJEcSpaWcNlG7aa5de
g8Ja9Z5Bh6kDSkGg2hsnnIdnwgDRUv9VdtMPxBYHMxOjJBbVTewtK3xr5bwZ6rjs7BeouSlF4KGF
tN++Ji7AvPcuqIbpilHHMtEfzWU7DXfoZ3zA8HxP2OX3QY/fmKq1gkjvA7PeQh+Hp2wd5YAsAEEc
KBYh+iBnps8HdvrBsukrp/pKGlEN+9SzagQkUbtev095kPXE9SYCQuVaFVg43QNyURz/iAePE+sw
UyI6m50o8cfJ7u+///W///v//p7+T/RdPVb5TKfRv4BgPWIC6dr/+rcQ//4Xx/r9/z7++a9/M4bA
qpQKpAu3Ni3ZcPHPf/98Tih749/+X24WFR3pK/Mz9Lu63jD5jPvczsWH7zBPkPYjp01wnnbu1tYz
00sToNxPGbpWgj3pP3836p/fjKNYclMaocl0+vquoP7zm0G9m/2R5/6PTGD32AjP6E9BpqXbOkMx
F3saVYgD11nMleJ/+JUJ5Uvp2Mr1XfD9rvfPr0xdne6s2Bo/uCtm+6aY6WfxMccp5UcXwpG/RQjm
6j9/TaH/+eO6YOfcQHjszCHBKVre//lFsU2xSlL4vWkCGdtr4PY++MjOk8UKPRbpaTXyseFoNq0U
j9IhdwoRX+qcp7OrWAsZ1NQN9a+VffBZ06YssZqeSwFNm3d/okXvdTalZngZRR8Gp6hgsLn85x/i
//uVubZ2AQsHUnuOh9NKB//8GRxeoEVGg/08KzFgTzLT/+PsTJbjRpIt+kUwAxAYtzknKFISRUol
bWAqSYV5nvH174TeholMSxi7u6xroa6KjICHhw/X7/0Bh16/b3QVwi5BUPPPpOvB+f6q8t/6xmqF
pqsaSitUMTEUUzOkVb+x2mJuktD0reILhI+oWZS5k33oEyYLGSOe2y3lYJv+MtKz59BBpmPFTM0b
qwvDNrBWnb+p+uXqHVjZumnU4otfDO1zkgnzS9BImC4siStLSYtfblQ4pi4A5lmuYUgTerPRRhcK
DQGj+NK0ZJY5wI8tw0T1oUvc8VDbqvN6/2CXn1PTDQwSvKFjYpe6uvicJoQ91cj4wzPyk8wthK5s
s1DHgF4uyk8U/OkbWYTH91e9PlBWNSngG5pOEG6ql7ukxsFGab49Fwkh+mZWrH/Dhgo2XTNl/nV/
resTNTBTKmOOqcF+uvQx2GalUmLzoY7Mw0et1AhWRQx5CTNpkSxJMVJ3f8UbZ2oIQ7MdXTPottoL
czGYBLeoX0uZIDnTD5Hdz0mO5MAHpDPERsaOyGQaadP+/rrara3SebH4lDhTV8gf9sZ4TAUEqe6m
/jMQLK9URJ0eagEtb0DBBcHtBrb6aJjrn5mlfTOkYs82aVpUB3xoK2pcrsX0w0BS50IC8wnekhfX
7Y2Vm3zjN1pknZSiLSqPqrr4jVVYBkMDg8XzZKBTsgkzi9ocQ9PGQ96gAhmlRfXt/rEsvS4mbus4
K4yNI8GPXJ5KSMo8O6FiPOtccNCBDBG0VAYASVuQOQuopE6GpdDCZwalPUTI5W7v/4Ab1o7T1Pgd
lLg0SyysPek1ZkW6wH62ulE/p0ZDOalMfRC5fbey1PJ5x1EaEheEswXVBmeGuNxsEI9+52Sl9Qy3
nbsrGa49gMEnMaSnf8zj8qEk/NswBCt2muZDtVEUIATqOTvd3/O1wzZdzTX5MSo7V83FU9ci7QKY
fzSflcHVob4dHe1cpuk/jNQT7hewsvapOu0YlI3+h5URBdI0x+Fd5xguT8Cdh9o1S8N4BvdBG1Qx
R3s3UoQ6OHNifqAz9bHORvNPVDnlw/09X39nk+eJp1HTCClAW1yuzAvlMDPQaM96TCSrxUMxQvoU
zjsRNf2/99e6vkaWbaso1hk6N55W2+VaKE8jwNE4/rMKnPGgNq5M6ELzCES63ebqGB/vr6fJe3nx
MNlgK4WNY2MiWYVK6nLBDMRF76gZXb5A0coHVA5jcYKtOPsvpLUoDlY7qOcMuRs4pKYAuTt7tsR5
Qtxu/tTAO/lvAdZegMwqQg9+8RxCoKhm5Lwsw/jJDU334/0fvDggywLOzi2wLZX/FZq7MMC+mTpY
Y7X8QZ/z+QRdWA2/bQ2PowVhbhCqazfvej2h6hZfBO5el4LtYj0VxBGy6ElFc9JFqTYfmFuHSdSH
7J9+BRTjzuH+Bv/6rTdfhB0CV1IdGzIvh3vvLjxpD1yiAL9UPdBGbl9dQ8mOvIT51grV8RyJWfyj
DEaCHtwIGqTM2uQ407jeqaQve1PXx5U3fel6/v/32AQM2CO0hu7i4mkpdCqdDpsScJk8C9H2rMXv
IS798D+/pAN3rsNRUvyoaXzMwcvANAw96hcDoSLHE6ievq4c0CLV+fuDQCA5QuAIaaos7iOdOg20
ZMsnCbK038IKDUbBQK8J4zRj9SMykmCIqcvCZYRi4yQOZqeo/6WlHoW7PjNoNN7/RTdsRLNd1zUd
VXekuVzeIVdVBmL+seX2mMYe2E2I6jrUWpQdxB9Vo150f72FE5YHwEuguZYF0FlX9YVNJh0aOB1V
jocK2uhsW9aqQkkbTlmbljeQ/JNT1db4VFPYfkFls69XTFSXTmFhooSxvPecv0YItgjbmy5FNqYJ
m4dwTKdzi1QdxKDq+NWN6idifQMWrfCj1K/9nclWDdmv4EWqqJZbCKiekEyCYZy2zrixgUDBDKw5
/wU9/EqBNcSbJFZJ2xhRfGl4CqCX0K0PIGZ/3j/E5UdzyJj5YHBBGiQ9VFYvP1pjQGVI0p6eS346
kjeWCXeNHX3k4bO3GpoFz/fXW7wiluNYhmsyGa3q9MLdv474TRAX6nVoQwiunB3H7VVmPKk9j7QZ
q4BRt02aTTzbK3a58O0sSTLKYy3Yp6Zq1uLmWowmUOp3Ws9o1fJkU/BG92OCrqg1mq1lVuMeqsVi
xTgWYRmLOrZJGqBZuimJHBfGiWrelIH2RJTAsR0ahxnDaeZHK6VbcqrUsp4O8H0pynlstLKlXw+s
YRt3NH5WNi+uf4irwjii85SaDvHC4gPnKsiempEvD3kfdfhAmy1snzPQ5BkPt9U1/xidZjHV21Hv
24kAjp4MmrV2nF7sPjKbDy39VvUrhV2T+ghUwmr0fRBSMgcsL4SbTzEYv+S5gpDD36m01dxfjQHv
5l4DsY/jCbtafS7hbA1JYCuQcvBZwGQPKroNic3KCZIewvZSU88NzECo+2TGSMt0igtFpqCRGnlD
l3U9Oo4R4PotY1JK8CIG2JlfY6D16SeCatgIx2EcO32DiATc3Pdt9uqOkJq7phAw1ZDN6ZY84jc2
q4PWQxMBhJLV5PRGE3+wNjQXIcPR5/I3JRVn5aNJ43jrWLB9+mmqrvGXw5eTjufNgknD5DaSZJmn
DmP7Garc8gvaqMHKKldP2v8vQ1atcyl4aRf7KiFviYGbZx5QDeScqRmea0Og1mL0AtXnUj8rGRSL
6ICHTD2hWZKWWbO1wylZCS2XnpwfQjJpgo7RKL64xuKtHxMB3SUSAV7gGsOrUaXRIUee2ssR5Oth
mZcMkFFReiS71coh3LgeOkUpi0KBTUaxPGoNXr6ijDR0Qxgs3Fp5Hn3MYDHaD9IKR0Y6zqB9bPQi
0SFOKcZ8um9aN740mYzArojlDfH3iXnzpcOs0ecpA0cZ5BqAV9Cg2W8lyqL3W7AOpE3lmQTBq1qL
WKEfis5GkJwvPTOYCLHpaD0Kx5/MQxAPwTeA/CgA3N/ZjUvDF7VhSSRmgjZmYVxxE45lmIWh1xjI
4hh988DsIID6DlyZqaOJcX+5W8YM+7Kmgv/mL8z58s7UajK1NMNCb7BSntExqfFvPs5jHJMDJA9I
paQlDBtTXH4IfJoDk9NqH9W6+nX/h1xFBRgzxXEqTrYlC8DLsKQ3RrADdZB5EKjqSKyP9uh4jOmM
yT8GmqXzpkK3SvwYGzB7W3InPdpZBbXizeyYSvA7sUe1/Oh3OmSrELXUs6VsaGyYYldrbqCLTUEs
GXtxNA/l0wwgqf9YaTaD/q4KxVGzzfzOFaciN2rwNwBqoea8v8GrF5zHVFBkJ/QkFBbGIt+HIxId
aZ0SjANW/Y/kij22fQ+5K7AhBADvL7Ys+vCOcpr8ZYIgppyyTDzANOROxCMBZ14q8kMIq9AvJjwh
yU6cyTrh1GySUXQ454MOaqCS6lz9S4kkT/qBfzT/ogOF8be200SPCGdr5QEtX/1XTAyrrZjgDYsn
J6PibnPDLAqACwucCpWR3ibyYMKcBTBtJGuNwG5ezVl3iseWCt1/90/nht+0OBWOhRRQ6EubH61Y
p9KuJN4wuf0ObSETQKwdeTFu7FAKvfnQiACtwzKIX++vfGUE6IILWFRx2zxQ9Fwu99qkGspMVYQd
WqjNMsSjBxm4zy56yAB5P95f7IaTJMA3Sb4Y8BMUVi8XEyazAFpZIaUnnPHcMl651abkf3iE8FM0
jmxDt0isFtH8gMpDHzHv7DVzQh0TfDPQUVVTEPKEUgkehQ7VoQkYnJ9m+/sbvPUdCc1US8Vfylr1
5QZnYDluaxSxh6JQSuFOL44tjMO70GH5rGFmlekoYxvo83C8v/J1bEzHQfppDJb3QVtcZiDsYujc
JPFaxyjsj6FC9WePMkr4RQ90erojco3oWxSj/37TlbGUfO/J8hnbudxyXRpiqhU/9ko0XvbJUCqb
CTD7h3GMrT8jOnTIYQQFIy1UWcuVN//KeGWdnNq8Sp+QUpqQn+PNowtyPIicbtY9ixm6bcH/6/Os
+zABxmq2kl5dnS8ZDs1IjS4gm+SKXi5lAunIqQ/pHrLOOgN4CDvZIM43gdWM+wnmPTq+avZeR8Sh
ylV5hYD3E7deLlqnoPUnVdheCnXHA2kWJFYIA23yuY2OLa2PlfO8fnt5Ekh0LIfymWrxNFwuqNsZ
AjpJZvLkMTnAYCQi4nH8X2WhQoCEybTJo4zdlznc7SGDHgw66odihLLmndYsnybNpvZAewCzWhiV
YcWJ4Qe+4TVt5R6bFmAnrBT5zqhtsQGoq77kjKet7P7q8spFeafk/WFJd3HakQ8j5qj6wkub2ArB
7nYzWJmBeH3jErp78BtCRm2bmX2qQa6+N7JjdTqVRBo64Q+++PLoDVWr8e6xCeESffhvtY12AOQf
RfEEJCuBIiNoGDV4/zHT+bHwkfTwqM9drjkr6DhmQU8wh3QY8yhVvPeVwv3oIHZyDCTTG3jYLF6x
6hu31pWRJI0uQ9f4uotVNVobQ9Aa3qRmQoWMqmngdQp8irFaCIz2/h6lqVykYPJcYYPkCvGY8/xc
rpaldhcrSm54RolnaEM739Kz1w5ROP0UcBl695e7tTnyAMJFAg8e9IXldgyyRXA/Cfgipmzb6hFi
eSpwlhxygpWU45a9ytqq0AmXiZQXgXmlVcNs0Frx0g6RCFV07kmBrPuQ27k4tyDeX9tI03aUL+FF
vL9L7eY2HbwTORcJ57J7UcN8AH1s6HoC3vXMAdw8l8UWYpyx3lRMlfh7NwKFtkdpQ0VgFwFfA5GI
wJ3cPSTYwoKi32dgf8M/G0ORCcvepB7mHMqJV8AVvr6CBrhlBDY0Cng3aqy48Usj8FvfD+qIWeDZ
AYPYg/2EKMPOTnlMSjOFibJyPleBDkYngRMYHGmTay9ymBkMfllNAdziWdv+RtSxPjKPmj3d/wq3
PoJjqZpjgVLEEhambbTOWKlqbXhtUbVfUFnKHtoWcqeomY0V33i9FNULTQhbhvAEOIsNIUxgKpBS
2ASovbr1w1bfd5UB1XPUixVHKM328sLKQonK0LGjWdeQlyQwm5phQBvkvgPaKoAF2daj9iv48P5A
8dTZA6T3d5MoGY9R4WS5f6jXDz3L23TFQR0BSv5r+W9iCgHXEpQTuetNoTN/SEvjMSnhuaXE5qNI
D+pQDyEQuL/m9U1mTYBFNjZKZOwswka4GBEFnCRdBaW6Z3UeYTGzB4FIo50/mQVay83QM39dKL/u
L3xtpzJ2wnJkG1LCjC7vReMMZVUBBvKsOLOMx9Jo4EeHLblKvt5f6Jb9yGxeJlWUEZZIil4x+2oS
+IsQeggP/e7yQ2SFr7XK0d5f6Zb5cIyGrNryAZd5ZhK2ajTpgeOVYa0AYLNaJCmjOn7QhgHGuCSv
+s9Jamffh06N/5i8jZ/v/4BbZyqDCAo0lk4SsHgByF1LRckmy4M4av7oww6IjhH5/vt9DPka4aHD
TaFbs8Qa9bFtKDaUCZ4ZxnEPsWlbOceE8uK7vQzr8H6CxqPoTJPk0kYo387OXNqoW4Iy/WEbc/7A
JFFNDqf+vn9yN64Bwa5j6eD+5H+kEb25erYRGsCnXdMby0nZ+6qWHahxj9u+r1DYBnpGjI30skmr
dOWb3VqZ0A+XY9mCjyf//M3K9HkkOhyfw8R49h3GpHjn5i1DHrynMNbGdnaE1a/bASlbaz7duBnU
Jml/0ZAEdrG8GUXUM04adrYXujlTWArdralNk103ONHx/vlev4KEWy4znjgblYLK4r0IY6X/O3bp
MTpMG8ufouGUGRRVqBNDtaIgF3h/wRu+lG05NIh4d/nv8lgVOKnKMsa9aAFUyr157kwXapNIIKM4
FPXOhvXj/pK39mjjZDRMFSsyxeWXJG8YKmjZhOf2UGwH4GcfDJ3RBdUuDChmEnfF3dz6fCAcKFNa
5KAAZy7XgxB7VidRCU8Yen1gZpHZ0HlGj2Rw3u+r6cqS7AoqUtdljaidxqpUe+HNhel+0/qw3znm
WKzc9ls3AaYPk6IQLsVe9tj0RoMDEPIVr6wgT67cTPmKFEC+C/oCbLvZ6M0WIsYfke2/E7GJY6EO
IWzHAeZnAPRbxGiw1yfo8xGoa8B+8w1TsNbXpnC/6RoQa2NkLKKWadm7zUUnHIQtUyYJwpLO/O3F
L1o7LPuEGigFq2MbJMHOcAv/pYOTZFcxmhmtRIY37FOHDJHKvcuHBHF0uSDkBMxvDySZfdsYiFxH
/VnPdf+MLlF6cM3m9f7+rtAX8lTheSWhhAcYnN/iPqhxPZmR2wkPTp92awYxDDcgDXfRMDCVMBIb
bPpIwLfRGzapQl8/FnLGZ6D3C7ND2AwrB37jedYpMNAk4vHiei6+8ojO4lRYg/DQtW3omjsIvG/A
pDChaiELeaoHtzw0jDGcKjBYz44Vp4f7R3LjxpJzSiQKtDlA6eQXevPJDX92/KirdZRwBv8Y0U33
xqpu9mFVBCubveH/hAZulZajA/BFXzydsAcK+Ek73YszR31gxgRC1K6zvhbxHP2Z7Hh6bEWvrnj5
GycMZhwAABmB9LoLp9u6pt3bo2l4uQqPL4TibjcjCwGFyyatkJXd9DAKPgUtrDdbqNntB9sYwm5l
5/LeLIJ43lNwPCb9MO7y4jPDPImUq04CNCG2+D1qBv/z3If6/P7bBG7GpNwq2/RwzFx+yyIdIOAr
NOFpvk3fpYPOtCgbncF8BvJETqf3/bbj4n1BqvA1cVWX6yFTPCAeS/erVrTs96gYloeIvPJUMHmw
8nbeMFPZ6Ndldk8ouYSDQt4XKLWRGp5K5XYL1+uIbmULfXKgh1CX39/XDa9E8AEER6YgYOfl53xz
J9wknntR8mpm4NRf3J6sbsP4HyJLAgkHVF5dx19Z8sb+ME5yLC4hb9rSTBmIiXnOHN1jdEv9UBdm
SbGvgbzPgt30/u5u3AhKmSbV6f9vPSyspInQdPNjH5UnTWJ0TIg3hk2ANPiOwTkmvEU/flfEYB0G
KA1IMSfz+f4PuOEHGJFzaLZxGwBfLpzwFKV2Hvklk5XhMCtMxwsJfYPzBtYNfdSgJwK5k2yZy3Kq
lRtyo6SLt2XCCbg1SREZ7eWnZYS5aqoiTAmDTHtiStCHZ061EF+aEdBGu0txoOeLwuRp0LV42zvo
eTtz6PwxWtva3z+HG16BViopLvhmDPvv4MkbM0tGRSWrVpOHWUm0P1gGYK80Nt8fzL9dZVlJ7SEi
6iDHTx5MNfZ3ujsaqH5ACt06WfHVNt3nOSprr4vyNQT3rc/Mw2Jzk+hwMQVyedRGDpDTZWb9YWAi
zHiYalgcXtzA1L7QtEx/tKMKC6Ctpfa4ErTduEuy+UO5hEQeqq3FOxO3im7BSxk/wABRn5y80Y9x
rCFZEURr7/ffRtLCszvO30jXsZkOWgYw7cCfCYQuHuw6NdBSAdWKaE+UZchbdGXXlmfE+zr/EKAS
iazvmAPwPlUV88YzytEMFK0859euC9wk3R9Zs9dxk4vnPNBqaMzg8XkQpYZqrK7VU7RVifk+Y17V
kz3M4z/3rfj6tCVeG2fJnIYEsS/cCUNRgakqMYq04Zgd81SN9pWZNTtbN9ZilWuLEqZLeUaOYYGg
dhcfFoXWFpEhptpiq2p+hlqUQ+TJFYXQJ28ZOQ/1bKdOLqSJ796iBBLygoPnYXBm4TR6q+xiZGR9
b4SPruYlrbPHLgrzYlsmCS37+6vJf9ulSVGpoR2M7WrM1S5XE4ysojoCuhZeW+cphQlt75cdUjFo
fEOeO3Vdu9VLCVOn3O3/ur/4tf3QzpNjCOzXprqw8M0FMx32gPykZ0YZFb60mza1WfaM2FvuJg2i
aiWEuPaBMruh00+JkdfgarBRZLDXocnjtX5FEdVM9eMAimXF017bKE+rRWFYxoHMLi1uxWDrMPgi
Ye5NBNWfisaZnxRGyL20zd21lObWWjxrKmUbSt1E9pduz47stATvNHlQDElgRwYLNeTfjCkna8XZ
G0uROEnIPJcJrNci/ooRsm8H6MS9qbOjn0htpZ/yWEl3yjzHK0Z5eynI9OgEgjtd+jkEOUoVrqse
es5i/AShSH7SCyPfwyq+hn++YYJMSEjICUGsbHpeHqDT9Ej1udng9ZB9HZ0a8uwsGsB8FPADzkPb
rWzt7xDE5YUzaZtLQI5N0x7Sx8sFGSRWw8Hyew85wQytTceMzlM4+l8KozK/q7WvHYNw6uNNnVE6
sQLesV2Z6cNJT9GawZWXKNGiuXv/Jl47OxOHQ+YCGIka3LISltVIw+kxgldQHUCqoU/B3u78xAuh
koGHYzxCDfrOMS+KDowOgl6mUCzd+TKg7zJjyFN4OT0Bf+8/Cojmr2MVQpwJGcRBa9Cqu7/HG1Yl
QwMABAx4Wbidxcm7I8w6WdR5DTTRXg4d8pka/3yy7UY7/g9LMQoDcIFcmy7d5VKR1o19mGqtB01X
Srod+GehBMYhJDFbaa/d2hVuxpBlFFlbXNgTAtwdvFdx64191HxyFM09EvBqLxQ6nJUDvGEkNoVo
CifkRLa5bHpGcGyUamW3nlqNEM4rtXsabARV7TAeHutqgqpqLt6fUlNw42sRQ4NyIeO8PMrAbWrH
ztTaK4YZuMkOthMfKFqKamOGOnUI1zL6Z2N4pHUPFVbhitT/DS9L2ay0fG94CmIv3mUNUCKViUU8
0HUpKsd1AQYcft/pc4vaQXjO6wouOpIcBQrUzvDT7bsNyRE4JglqYt3l82w3E4WG2Wg8W2TjcUJ1
6xDBAXMyFHiT7i91a3/yiElDXaJLd/FsIco1JshGEZ1Lvh1fdX/nc+Tvwd1NMBgo/eH+cteBh0nX
i9eRphQd9CWaVu960sbQrD2Xmw8ZPwPuE3IZpzIvPiMvFJ0aqdQFu0+zcjdv7pMwgASYIsIV8AKu
wnxS0Ob1xsaMXiD2SP8ZLDPYQb4gWRXLen9/ozeyQCrU8tYQ+QIJWD4xMWFGWbVl75lMYQFAixN0
ylPExLbT0MIy09QIlART5MAsmc0jCVMW/JvUSvJj1JLmfP/XXLsL7hKjRbLeClJt6S7CCT5z2Ghm
6m7VEOzQYJuf3D6ppqPaaMWaTV1/ZHlz4W+QM7XSti4vbx/W8WSkleppVYGSWZxAA79DqE68TlCI
v7gWjNuITsXJru6ScgXxeO2uaAv87WbjF3lvFxcWqJE2waykevRIqq3dxOUPbaijP0WuQCrjSqVg
s42dn+8+YKDoBNSUVpinWuIsY6haDXNAlDfQ4JQz4tb5mGd6s3OCJlux5BvfkgInwCVKVUSASwiR
05hVaJgUp4YiET9ye5zOcKbAPajCvXd/V/KsLqMWhtTljJZB/VzlY15+yIA3UlLqT14AYvpAW9WE
uTk3TynovxOStwADGgUMTFyOkEyU+codurFTG/g7n5O3gGxh8Qg4sPFmcqbUI2Qqjg2pyGZAlmQD
qdxagHZjKdBDdEMASDGGt2wqNaoiiD2TyisBw+81d0q/ZKgjIYBaRysu8IaBUhSiL0hxipRh2S+r
Kf8gDD2yK4hRgfePSuOBec8Qr4ck+ltWcpEfaq5L8e6njH4rpAoa+SUT7Y48gze1IPCx0RSGaD8K
1EGALwX2ZBNc2/O8a6HK+1W69ZC+c9gWrDN4GUsYhPRykGqxZoskoYogdu5l7lBmx7lSXVrMSd+7
H0JjSqZdQdV3xdndOmDwWbLpKpkdlhhO6oJlnzpUoucEtVS/Mn9GsEVvnM6GC90qf+eKuwaBuH5d
2CY8EsAf5Eu67KRpoxQfcv3MqyvRPFpzUx7aUc8Ywqqy46A0a8QBy/WAG8uqnpyqoqjnLKMSrYNN
1xod4zxpaRFATi8QsUTeNgy6p7hV0y7fyBaVumJBS38gl6W1INvmkipomeOqRZGHzEuLMzJXTX8q
J3hqt5moLbiwO1hj80BjEC4znV1IA38/OOOwv++Rrp5VjB+aRwpQYE1wCUtUcF0hwjtngX5GOqil
mFuN+fBSm+CXDu4cVeqnEcFO6+Arru8fSlhDUM5KyyR4HEpq7PsQbvpoJRa/KtDxmyjYCAmfZRaK
ccnLixUGVgCItZzOaVmZmyII6oeRzurWZGwGKEWIzg0TrlsHRSlqeElwLFFYe29KK38ET60M4ZhU
AqNy+SM0XnglYprkPADT2dsOC6IlPnq23f5S0TJeCVGXb7xcjsI6qYecpydMvVyOy4u8Uab359Aa
xvpTkrkp00nhhBD4ocFMYnsDd22CbjOib9FEyxNRhBVzlFt6+zzxG4CNUZrgkqsg/xbPE4T1ERoa
Rn9GIU//z5qn9Gtah+lT3YT9ynaXNSSWogCJ5YFyoKu7nEmdEfpTm8Hs4MjLbbQmqmZvkYCtPA3X
15pSC/1DGUfgwJYxo5uZOZ34oT/3fTk91iljvZBUIEqTjurGgdxuc/823fiIknCFR1am4tQ9Lz+i
GzOfmWtzdxZ8veGlTwri8S4T05ghdphZqceIm+4jkIhu8SZIW0Nd6RwsfTUteaIlQhkGmwHDqQsz
ssrEhnQ8aM4YWYxEQWzkU3pgvI5hkqSyIb7KlahDgTITSHivcSpdDZzJ5dk6TxTlGQIdeUBvnsQu
d3sbTfb5jA5XoLunviaxTzYO8k/pATbt2nlw6P2pr7kBUx7ldKct3WFbz2rvfO8QWtGehtlxxDG1
9Ej5rsCvVx5ED/v5XlGhLzg2DJgF9TYYKRf8Cv06Tj9pXWwjzVHIQagfjosQ83ODcjk0mlEICed7
vzCoEp4Jjf4M12QZQhmRG4H3Deh9RdVLHnYoQbdo2jRKyjRF3+cPna23B6FFykqUen1hBHhcCcfD
Q8gs/vJkE4Fm9WhN/llVQZLG5F7b0Jqyr+/eHqvQGTZI6rCexferEQ0udKPzz0jW6fEmaDpJFWX0
A1XDziydo2MBDt/bY6IbYEmz4Mt71wdQwvwGYQa4WdRPLncZ2kU+MmLlnmfbZzYUT1Vvup6e0xwm
/k/UAYNdEqSdC1WX1a7Np197C7hsSGco3TFKSDh5uTiEfCWcNrN7HnsNeSDVzD7ElZN96jX4HiuH
Ve9v9sZ6FGKg45NzP0wvyD9/c1lcOG77MB7tc5NUSBoXQvRondYMlzWlQgLQBNVK9HjjZYUuh4CD
NERiGpaPmmX5BOBVbp+DuZWjIIidzwXphzrRI7crX0BeWYUFjQzANFFE8DxFTKsOWpg9Jo2b5ivX
6dYRgC2nQM3tlIRKl0dQp/AB0KTnCFCg8JRgfIEsvNr7vZo8ZqUSrUQ7N5ajQ2IxOAawVY4cXC43
5LHdIv5knoMxzjZhy2BIEUzWXgu0cTOpdBfuf+Hr+A6gG0UL0nddVhcX78FocJaI0gReV6BksJlL
HTVSGES0n1bh5x+q3rSQ+JqM/hUCeESJXNRK8tP933D9IvAasD4Di7BcXDmOzKKR7IsGfNaoFaeu
Qaw9icIUjQaKJHkAwWGKu3tnO5caKu1ceB/5u0w3pTd7Y9oZTS6KBEPgQabn7jJ6pke3sPMDg/1r
7BbXQQtLyfRE5if0wBbfVKjUnZGMCTy0xBX9AAdlUOxNlTnNfZ827nvBruyMuqVM4GEckX2cy51p
ZVIiZaQjzWwrzRmpS2WTZ1byHVXjtcLErdsKKIjyEvUuLNZc3I7SF8iHah2KbaY5H0SCfmduoVRG
mxjVgWEwtvEIMSpEcsiZM4mEAK8bHu6bz43j5cUhrSZBkDDYxX79VAnUsnfdc9t1xWEYzM/ONMcf
fBAo7/cFRAwELzh+TndZ8olS15xNaGzOPedxdLJcLTe1QBphm/dpvU2DLHon3SReB94eHlWqvyTx
ZJuXHzOaDaj5BwXCtFHTH0E8mEzma9WJibJ2hVfixseUBTzKTPTA5WVc2KkeDJkWIKNwnsuGOkFV
Neofv6y0f6w+QRmlYm7aM6Z2ROJ56tTH2VDibwgBGisu6doF/h0hw4iBZpHeSJf15maWxdwKxpar
81gqDoXaFt6sOkkenaKuzxoZ/vG+/fzld71MKhhZI2QhkaJVTJZ9uWCc0a8d4FBGbSVikI0KUKYU
HpTktvUyo0bBhoWfwU8uuWmOrWtUyvOIHkr1wRzUpPrPr5TJ9KxoUqznAW1UpGvqJhM/7bizAoR5
BhFGW8Pvouw86lPZHVxtyOFnjmpkjDaxriPjie4gur6bkXauGm2mIHDFt9C10e45anXVhAfTSHrw
+sxS6N9VBON+wbGFwqIDS7i9T4c4SD45eZEh3gcFh7pi+NceGgJjrIKngoELwsvLE8pFoXMQ/P6o
Kf2jO87PdEzHE42R7NBM4HnV0R9XYo/ra02oLon7qHnKLtRiTUUx0Lm2Elhc0XHcRTXqzWpuWqhb
UYS8bwHX2wMuRVjF4AWZHs3vxfbiKctDJUvPYzXpXw3EK4JdmzjNuPVtvRuPZT+CUZ5r/OnKytfp
GD19BnboVHK3wa9erpy5QVbXaGacLRiARmbWAxX0iRKg30IxJDk4RoRsZNUj3Trj41Y85419MxEO
SQDNS455WVNi6quqebbGs9lnAmJuZgmpJIz7nsrOY5468+dcDmLfP+wb39WlJUFnjeIrE6PyR725
3h1QaXruyFDb+hhWpz5nbPCk6kUIN3bz/rcQijVbQLkpu970uy4XiwLEHyat6c9qpZp7q0EunADH
3cyxWKtTXR3mX1CYDjeATVpAs+tyKRvO5mkswvZcgrVESDOt9sj8DU9joGpeHqcJYqrJGqb06jAl
9oTaD90tUGK09ReLklcaQxE159YPYL2nHGY+2dXklvCnlcHr/S8njfHCT8KwREQOWglAKZ9vscNo
ilHcRJfl3DWDux/pbz1lQ+luAijKYLCzk92UED06XS41uitjxQldv08y8ZJIClmyRzdg8T4lEbAo
1I6qcyEYWIcQ3z0a+ZDCNz3X4Uf4jNPtRN/J4BegJ75DirjSURV5N7id4Bz8H9V8+gdY8pKzJnEL
BJQdrT5ns4CFou1MhA/QAd+k8Ni+3D/zq8dQriXZQwSdYWpuCy/YmTrsmtDvns1JgGTN0cyMN3kL
fekBj2IejLDytZUbemtNMOVEOjTVoJ1eOKXAgGGjtvzqXDVmGZ7KTAvHV6tW0LMuKAs924zNv7fx
I8/UoFWJJ5Kt4iVfqm+no5J0ZkVhryv+WMxQba05sF6nDo6P+0d6XVBmLYILDJnYish7caZlHMG5
mHX1WeELxx3d2TJPg21atw0lW8WftJMIdTfbO2XpvhKol+Y+TCK9eVbQL/XjTSOqol3xxTcOncAS
yBWod1llXfwoWEXaFlHr7Bwj6/YNSGL/g/w+VDbA9vojdamgef9npohNoil5ieS9vvQdZT6btlKI
7NylWdXQnR61aBeizTb/8I3E+CpaRCNXYkxd3tFLH8K0C+VHhiYEJr1MTtRkEJFJmew8A+zI7M3M
xYnKrYle4QSJiSyT6WFaThDDCpSKPltWHg+HCn0282mqdMhsWnMail8aGjtiW5paG/zVWYzR9uks
qiBuFKhutx9C14VzDgWwwdyEJYJlL6o9jvWpmq2yPd63qBvfTlLhEkM4FqCjZYciLERj52OVgsot
olOumPopUepxr5fma+mE8Ur3wbg+Q8rFpKwQ8EoOnoUfLLOs0Moobs4q/T0vGdvmIbentTriX0rU
xadivA/wBE8aL/Wy1l6HLgxbczWcEV3p7TMZbg4Vi4q4yKFybJrcvgKW39qNChoJLxV8qZoXEKvB
IS3SPPmezAiNfEIjevC/Up5xw4+xgfrbtDPdXOh7pAQDlP4SImWp2DqWSLIhm2mdzWHEpzMP6sAJ
P1Wp2JtR4rdHUPaRcmJklIpbXucVk4BADvRTVBq9hgx0aZubZE4n+zO0tioMOX7qzj/aAo1aNDAR
9fo3VzQ13Ge+bpRPoatF0T6FsGPYRg2aQLvUqebxa2oYUL5Eut7/h/pENj3NudZ2D+kUKgKaWhHO
GvF5mOeKV7sVdEMbTYdWI9mA6zDdJygPfYd65IQI0X0ju37qaXwQK0rWZQaml4AOsCz8BpKAcwuZ
7nhqSn1EozsIo3TLyEzz5/5qV4EpIGEgB8TCsMNhBovAggnyYHJpWp9HK7WrcAeRuFF9Qqneto/5
NEbJn7YK4k7bOUiW2ftoRFrl+f5PuLFhYNkMfDKpTGVh6Z+UoU6BI08VtYUx/yYYqfhWIzmD6CnC
Kv/DUvIm0fFhkmP54rl5Zk9WlP8fZee1GzeyreEnIsAcbsnOrZZlOfuGGI/HzDnz6c9X8gaOmi00
oX1hbGAAVRdZXLXCH+pjK2WK8m2GMDH8kBIy1D8jOl36x/vL3aaKPFq4ibQUX/QFFz3soaviEiCA
ecQMrrlkNV5wMFyPqVJ3FyxXUxf0oLESed9YUzSOKeuJu5C5FkFDj8Go4kmFKWw95d1G7Vq19kxJ
z770QSN5iNN0n0IH05v7W715iYI6BvZBUHIwjVkW86Q1JoNjywTIlusXC7vrU8S0GjvLdu1ev4nC
L0uhIwixVnDzFke2jkO/QUDDPDShVP2jN85cb3HZTJ5UxFCOmTb3K1/kmwsS9IXEO834JUxSK8KG
Pr1kHkx9/uWjdn0ZMOvaKPb8O1Pl6Mv9J3mb/iIhSMCHEcI7BAogroVXhRO+NDPukpZ+KGQp+ah0
hvxD70gmtnGSmyHyyXmBTXI8tP5RlaxWcWUf0agNzrPq9v5PuSkENMY7tNqAh0LC4Sq//iWy7TeB
3VjqYejx2f1PmsKpsbaZbQ9x+1CORhwIPbJUfpxjQC6eWQH628WJlg3f7v+Q29PlUDSjqiFmXRa8
n+sf4nQNA8wIt9VhbgI30EJ5rxpNvu/B0hzfvRTlo/Ds4TjLoGOvl8L5Fhf7EiNQ/G7tgrZNmGrm
J7UOzPEbaZrtfL6/3k0ARkVJSP+A0GT+whm7Xi9mZjyNstTtzdgctk1mhr+mFi8pWj/1PtRL6Np2
G5x1vYw291e+HZHyCeEkANQCJRHlZuSR5rNdI3HT7kOrwbYNUZHnCLPfs6T55ZZHVG7guKLwo1gt
QGfFQjKxmB+aRo6OZlfgI6ejHwowIdugT4eYV1YWxxRlZwozp8LstO+Mj0Y5BEd5wOMw9Wv1UVdi
ayXg3XydYhcYW0EAh+3OKPT6AUbAVQIdu8M9z8k8h1VVHdNCjr0Y74cdhmZrqrE3gH8SIDAhiKpS
iwNNWIY6kgEzH8oYUJeuh+Vuwt2AEbrmdylyk/NcqcGnEaXR7lRbfhJ86EDap2QKwHkebLw55M/O
GNrSHltNWm2uhJiSvlbZvWSiVzkdv5HwgZQCZRZQ40WMlNAINtqxq/cN9gwnpZlUt67D2m2qqPDC
QYp+mZmqbeV50C5j4VNkovOwaasYZ9syjvdKJ9sbRQ/wogrD+CMG3PquMYxq08xFckTNP3nAfRAT
ULSSvzhtqe6cOjK8lOB4LMPGdA1sVXdARqQDdsHTysm9iUtid1zfNpglBNeWMmQI/SEgVEj1Pgus
fAO9Kn148Qsvylrd+EnXXkY0ozZy27UPDMPC94YIsTztJsR3xAB+eQEltYIs8Rg2+6yYgJxWkb0P
62r2elNbq6NuowPgUqYCGikLpcCScKrA8RtLU4uPVSY7db9Rktjyd4NRj/FOmwu/eLRVM9Z++kGY
z//MNe2/d/eEYSHxdWnMfkhkwGgtvi8jGeS0zvkJSTqew6BoPHxDm4sxZNWpMfnQpXaeD/dj000W
IxZlw5C6RMBfiosPCLjWthkkR6dW2z7y6halcZTFzcI6yNiLzP8mqprFiZcnet2sKY3fXDcIAXG6
xHgE1C+54vWWp6Eu1UKR/YM0oAXWGRb47t5KtvSZkpWjfLsUnURmeDRxTALKUiIkpJgxo2xyDkVj
pgdaiOpHFDQsb8aId+U2vwmUXDI0vin0RH+fXvT1roIJ/2PZ8p3DmETBTs4QibN71TzDB/haJ2ry
3vEOy9FrZoZGciTmodfLJWOBw1IIpSSFKL+VUVP3UsTUDlKIP5ZUIlB8/8hoi0fJDB1EARnvy/iC
+mSRbdPHlH1dG6QHHZhIBjq0qIaHDMOZZBd2vV3RPswsBHlppwW1W1tymX/H7XeQ9wn+kObZHnQZ
dVn8SRCahbEo78iju/lHSVH6h5ISk9Z4NsAsz5Sv8VY3E3PaG0AD5maD21TyMA6JbO6UsUxC10H5
v/L8dhwnrK5mf5QeHdjLT6iS6N0hnuAreghxM/HQfZANBysujXEzl5Uf7KPWtzJK8EyZtTWkxyKg
wLAF3yEsDwRyR5T712+lNzCdp/MTPMip5u/ruv7at4b5WfNHy7P0ztzEvQWeZ+rX+l6LL5qFKTDJ
36Clkmno+mJhhSr2pa+MVFmAkIas/APHRtpWSaselVAfDkLMY3f/SLyxJoKcxGhNHHzEW643i1Vy
VBqzXT2MgW0eggi9grwr7XMd6xMi40GyAX63RjN+yYpf3b1IgCO0ypICsIl45bKAD3qud6M25jMN
HF3e9r09q9jytGnBDE2Zwt9F7Q/fq0TSsFMumlT3bPTInwPMjRFwiOHZe1VlNo07oRf6qFdVXu/8
LLSsS1AG9ldjrtXgWxFnUtoSiQHzIe+dhhoG5Vk4VXi48ShK1wkwVn5EJ6uNN/3UWvZnuVLsfFPJ
RVt+1OxyVr7WQ9FnDxZeYQktFX9KCi9PwVBniOI6HSdRCMYHyAPWuFZg7DCAOn2ms4dehydXZglE
xyqdsdooQZPXmw6/oXPTwF3bcY8k3/oSmTqXuflwRIZ+lrcR1+aHESrd7wRHu/8cCIq222CG/b5I
xxuA1CXOGYBwJupL2TqHYUkzQkQ9l109PRvlXHxv1a4+mxrDTEco2d0/ZzeRB4E84SIAiBpzE0qV
63NmoMoZBeRNj1VoTHtUx+KHeQ6LPYjgef/OpbgM+YrwCsIxRlBFrpeaE7/KYc76DxXF6Ce5Hic3
McP2RzqOa2yGF/Ge1wcZrAeNGaQ2XtRvQKJdr5VkdqVQdzVnAklBgaLpbXYy1EH6qUmxXrrgHwGJ
D7HmPAM+GjpPQqnG2deZNXyxUzVIoLZhEnJobdq80INQxKimTvnWTq2yBlp+wQMufyylFLwAGFk8
JHH7vaqaW5JOGc2I8izrVet41WANmaeg2WDRFp7DhyyL8vgTyi/W96Gx1QDuXakouzKWcnmD5GdW
bKJJLxO3ngtbe4zDwdqVMqw8l7TeUnetmdnJQZuKKlmJUjchWQA/AMABbgHnSNJx/cvnoKBhXfXa
uSr06QcwhPLU9xq+9LKWgnWE2D6p+T9SXJcr3TDx/l4/MjpEkEVIZQ1obHR/F+ExTxozG3J9PgO4
6c/jOKYPc2etibotknU+RlGI0BMSFpVwfUSQfvViiq7EfjIph3M7Z/Umsat+m+nFvLFm6VdVptlB
KY32aWyHwYOr1x7ufy+LpOfv6uQhzITpFXH9XK9uhJMFREntz1rX94oLvh4JxMQ29ujjwivwhdP6
/RXf2i/xX9BxKA9AtlyvOE75XEg5qTJW9Tinq/YAqEdD3bxw0OcMqlRu3DFrpw9ygNtQPzlr5+km
GuFsLDJnGn1iPn0DqFDQqIebppwbY+43UmKaLrXUn3Z21uSg39gqcxARhpi9w45bBIgWvmWSp117
DqWgwliCSY2sS8Nm6qHhJABKd4rc14/5aP1wRnOtyH3x0FycXxHqGVzyfhmOL550Uyg+oSRuz5VT
51+rYJSqLej60P+kaYOTusBW9F+WMtex27d6X7it0+kO8qyqr7kiZ1A+B4zE+kPVtX210Tsjwb5D
lb5xIzrFNmuN7jQ7LQZmphIFSKvVtaI/WNinM7xiNBBvrazvfum5KSceYjzFR6RQ1WQn69NUoonc
1dneHEPF9Lp29N8JCWDnsPqpUXBoBOAP4+f6nMHpGw2lquWzgZfbPkNY1O0tv39kljGsHOnbj4j4
LRiJwuMPku/ifqubXjEmpgHnwur/5BXFvz8E+gvZPnaNUi7+vf8J3eRtFPcgRtA0Ejo0hMTrrfnA
/AYzHNCYTFX9z4gX0bazByfYGZF2sbog/6KWc7TS5X0helwfJ1YFAQ0HCY+yG9C1NWl+VBeOfjaQ
gN6UuR4cnST7jQkQqKwisDyjrbKLUirS4FlCvHieJ8sFol7+zO3B/lir6bzXynBN5GTZEBZnHP4R
KHgh08HFLz74VxE0Y4xdTFj7nvXAHk8xVYlbqFN9HMwk+jwo1fCNLsGTbdbGh5Cs9sGPDOPL/Tdy
G1O4oRjNADdF+xBGxfVP4DnEKdbw5tmvunkbYqdzDLrB3gZjNK9ch2+8fIAnL1hljGTR/r1eKjB6
Ww8U6jHNT5StjOroodNHUocS4QwZO52ftoST7f393Z5w0Dwvwr+AtMggFqGkcMLBmYly58xRapRp
lX+myY8edfjchymKtZWe5Rt75D4S7SO0K7kYF8vVMCf8ERIMEuNGfG78Xncj4FHo36XVbu6M37nD
9/W+LYpsDiYb7qhALwTa9Pq5qhmCB+YEgS3ij8cf8y6xlU0DW+1XGYZl+TQEg/HOUY3wjqX/CJ2Q
HoCAuy9i1GyPRt+bU3WOkj79RRZpZxupbsuLE8ddw/XbTz/fu0tuPoH3oHUPeWSJXbKg3KbT6Dfn
uq+Ki9rM8oGee/0tDuQOvUhtTa1jmbyxQ1AmhESUeSEOLAWqSRt7tciw9wyA1QcU/ErUbgJby/xj
UWO85ZoIkn4x51LyBrWbv717t+AZET1AFJIOy1J7xjZymmFEgLNkBYMCAUiK+43TlU54GYdC3sap
wQ9595qCUAXKjskQrRtxtl9FI2GsnfmWgXPZlBZfx4EKK9J682cUqb7sRrbUPN9fcBl7uIjFyEd0
fCkxbqr4Rje5e1VpOgsG7iFl2L+rHZCbXdqsVVfLMCCWwp0NNhWBDoGBxd5K31EbpEnGM9aL2rbS
9cIrJkfeB3nw70wTdCUMvLUzEidWA9MnWMbXj1LASQYNKvw5R2Mz9GoY+N1mCPX2p1FG79X3xHld
5DQC9y0Gehh/Xq/WO1Ok2+C89+k4D1tLzb4NENk2PQp+D0nf6Sv36cun9vo+ZT0oVGRRjGkFy2cR
5GyykQGEa7UvlCGEtUydmD22ne20LmCvFNaWGpX7scTAEovoXGPWJqEedMjgHX3CvdMJUZcs88St
ysyGFNOow0dbSexvlVQ3quujtPpJbhwp9/JMGhlyQ6W0vcyU0m0QoykKOFvqtkEOSZ2uVp2H3hQg
5OeFVpl9uX9El4nwy1ZFe57d0sRdTgTIHjGK7at6P3RS/Rg0cQhmWq52TN1yBlF4/Ywm7WQl19O9
5fjvKzmQsBFilMh0089j6kN4v36zuZK2qs3QazeNZnLw1Uw9TdIQbzUaPO1mkKQS4bcoB9BhlD+C
RF6TJl8g7f7+AJAqMEQI+HAuFwfZMionSAAZ7rQGD9dchSEdK7P8HAIz3uC9PF9G1TY+tGrWH2ul
CbYV0NJNbErlyj1+HY7//hAcf2i+Cd4ev+b6SWRV2EnObMtYk/sAD+iSoVcZoNbbVU138mFnP1Wd
Feygkuj7+2dA/On/P+4EDNFRJWMR5F4h3LZ4BjOW36A7QnWfWGbwOfFn/6GhVHhXKv6yCtNHrriX
6eNNMEyjYpY7fdb2tk7HgOLd3qim72+VSa03TuyvNYGuI+L/1mP0T/rPhJpa7/qB+kC4CivUtX1k
deqHSGq5x2pl/OEHo72bZ38tEbsOiazHrICSBp0txnqoey2eoi31rVPT3dtHeQ/1Ro5w6UJMYzfQ
yvDuv7AXNcurN4a+KPcmmQKvDG7/4rMxAi50rAnVfW207dPcdf5GkWzbhduq7OU2/p1kYXmkQB+/
4Lg4u4ER2hfZjpLPZo7FkwR9Zs9hBJKhFfZmIvM6TSZG66oVR49RmEnPM7bb22hAP7qG17jvAzuD
dy1cLRFQ2OZmV328v6fFcPrl+YH0JCIQjURVvtiTYjQT3e1O3VcotH7ioo4RJ7Dmg5ZoNX1vYNuy
nvcHta8lL0xn65DmZs30V6q3tjahomAj53r/N90cIR6zgE0ySxO1w/Ixy2WoaD2Drb2tJcYHJJ8/
tlMzHeocLdmimP/cX20ZAThApAnifiOz5iEsIkBhziMzW03bwwNyPicOymmcAVrkciPvy1lX3Aq6
2o+4JD6+e2UmXuSCSOBRSywL8iQkVYPJou1Lvs9TqIDSibXQdy2rnD7JWiSdw2ZWj77UrI2+bvcM
y4JODORKgh5zluuPVDP8mgb0FBxSyo2N0nb9TovxDiz01PIcuy62aZphFNxpa2rQt++WNJvtCv1u
g/pi8bT70shrIHXJYXbwgC4Lq9gWhhZeEptUDTUwaeUZL9ZjhicMG0QKQ0VBCFysl446MjdBCSVJ
KyHs74ZEIj3LKAhtB6XlcUZflbZ1f7j/am+XpaMGZY7LnUMF/fD6AddWhJyzWSuHzNckbCexCMOt
/bdeDeMumoM1wNl1OkGDhZWA5fBSDZiy1PzXy8Gu6AIdLesD/mf1pnGsbpsUvfZNy6PwpyE57SEZ
bXPDk5bdjLe9kuEvjtPL8ojU2X8d0vk/18ubuFJ1E+oQh5RL/dQBj3TbSBr2VRl/iLJW3qZR8gPe
pLa7/5RFdv0qHot1qfxpvMCGtLgJFusGuRw5TaArh7Tyo282fpSengzBE2Jr6n7WSPGYN2craeqb
i9KlBe0l/IWW0UmNkOCznUw9jLWh7aTMtNGAIGDqTQjtn5puU7XKmrXpGy8YrRs+F0pV6Bc36luA
jM0509VDCJ5tjx+i78aKUu21GCEMkwrLc/yuOfhFYWygBKl/7j/o2+NMw1/RqJIho6GNtbgkBkRm
1Wi2jAOq0+M27YzMU60h3tuhEbuzHL7PpFCcZ34khEVqAPqUN7j5KVK1ZKgS8xDbo+2ZhW0/hqBH
4JdWKF2uXOtvbQ7ZJG51XApFTX59ehHcyKW578xDwhk+YCRdP6qDgGsO+vA148NZyfsWVIe/u4NT
CKuDyEvHffG1VsU8IsISWYeZ3rNbxdr8UA5D9kkt/NpVa0Xb16GZ79VUx1IOlOZ+4g50Y8rXfZ+1
80Psq/1zE2PnTqFQPGllnj21FuQU5lOhBwgpA/8ikxINfjBkK/mk+HHX3xwXMj0azIqJNghjXz8t
2ri9VvgxntHKkD0ZXWZ4moIScFV3a0I7t2GFsC1sU2RUFkjVFw2oufeVvLF681AVdnxwVKg4iIxb
T0NjgnmAi+sVaWTvogqZyPvn/a1Nwp7jiqJqFN6415s0G27I0AY6hGWL8X12+AFupVWo/eSK8vn+
Wm8cP/31Wotvq0QmFp/z1jpYgYJHuQU/frI682RCXvBqvbcO99dbmNJw/AQnHhAamDS+L7oW15uL
5rIzfWb+B66m7lkq+6dc6ZKN2oTt56F2wt+VE5/VrjSOPXIlLppwjGVE/6RNpGpz/8fcPGiQ7qDP
ydu5LdFCWHx7Vo8VtQyb+zBakukhKW2cIIheQqfRPr13JZJcoVkLABwnvKX2L5g33ZLIbknPEVaQ
4lnaDqWlHqNENd8ZUJjhsQSkDh4uo6blpjq7nYsqd5SjalbZOW/DfyS7/B2lY/asZPK0fd/GxMSQ
FFbQH2mc3qg64CxUWUGq6bCdTN2rGyd+cHJsItM+W7MwW159LEWRwJUn4GcMLBf3bV9PNeY2HIxI
bia3nFpTnInZy1pf2YaT9qvOdGulQFl+Hi9rUgkJ20KoaPLihBhTzHBUb4xjiPL/TmWGt8HNNPci
s4627UzD7f7jXAYdsZ7gUNEYAXpEsLz+OpoUc4GcquQIkL3adErJiHIEtbiZhtH8t5fQwZfHzJlh
BfZ8qvcXF3/8dXD9uzhrg7LmCli2E2U/t7p+NAzQm5X8QytLedP5NX5c95d56z3SeqDogFbI/xYh
p8hKo3PswThiESftzGn6oklwhmILQWzUXIJLFVjVyq331nsEbkHHB/2pW9KOieZu2SaReYw1Ozgj
W99/jE0nIYRPhadmg/zr/h6XkUU8ylfrLfsQel6qZkI76ViMxRe5HvoH9BGn//rIstegJG8tRZnB
5kQE49hcHxkaS1D86gEGTUW7Km2L7BEMQbkRNJCVKPbWU4QkD0INnKTQjrleKpaH3LdBIxxtv09i
1zcD26uiNCFvQFbL7c08X0l339ocdz00P7pVQpbtesUsaHQtlUPzyACz3hNopEun+sYxARH77qVQ
khIjGJsgrVAVXy81TVpnxHVoHZUo+52m2vQox5h2lX45rjzG200xHhB5BRNSyqWXAeqrkUTXD3ZT
WJ11ZJAQfoCgr2GSMghJyGrNrPn2W2Mp+k/i1n2xbrneVNLFxeQHmnXU1O5kpsKn2R5aoHE2MDkL
QQAtNOcv98/+7SlhxAM5EwKOgJQsnX6mbsYO0Z79YxvUqmtCpD3JtSJkBxp9D2z0fQJv1PGM+UVV
QhNViCMuxxKZ349jQ4Zw4i41N1NeB0+WnmgrbaEXvZ7r6MgyNKkQHSUxA7J3/Sg1JUiNSR8DPAqd
bG+laeM1c9o/R9I0uUOc9Y9lxfTAiv3wudKj2CNFHUIP3fRoG/OP2zS9eoAC1DHGVHtrJaq+zHxv
fh+1C6NLAWFaApj1fkQTLFWkY2z2gdsARfiN8VT/UHfD17RAcklKTW0HnVvbaG0JPCDLnb1h5M1m
8kP11A9je8jHRD+ocaMJQZunapzBolZpgKy/rXmMKevvBj6JHvZ9BO4U+T5JMoOtacTm7yQezAsy
Xcm21PXhIumDdczHbDz0ZeNsjBr49hBbwcp9+canxJAfCLToKPHZLj7awswaEvVOOoJRHU9piEzj
FOfGqaVKXHnAby8l8PVMBpiCLa7mIqkb3Sgm6WhwQT/CfEfoGjDRKejzemWpm6/WFPAJ5pWMBYCk
O4ujliIxl6C+Ep2svgk3USypRydsZNcKG+mo2RAIdR3lqvuf7c3+WBRUFHM3FhQmR9fnG0YiYUQb
4xOaZ80+6oxmr9lRv8/1eO02fmspWp5CpZj5Hi3t66UsCaZNaPrxSWoLLHBGc7wM6th6Y5PlK6T0
m2DErl4vtbgdu7Q3JmO0Y/TU7M6tQyXfTqEWbnj+v4KAWeb9h7gAoRKMxHq2QHhxjZAvLg6kM0HU
tSqUCPuuMLxcKopNkITlVh1nzIWsPHgYDNAhRm5Zu0nSOugG0gxiGeEGNVbyDw4qP5+noC9RoKEw
Kco0eG9Kyy+0MN1D0IHTxUu4fvi+lZdKrKH7QvjPPsSd8W1UleBHypo7R0+L9ykn/n0iTCuAbTJf
5YBp1+thLRMMiPAnWLv0+S7O5/oxzjvUUXJLclFOqCR3UMPKm0ndcnfUm/hs4kG3kgAuUEkvPwNa
EHAwSDIADpcYFtWu5Dxv5OTkaDOSkZKMMu9YjrP+OKtJhN1TWjv/mE0ftXR8svnfRvUZsDiw/qv3
xiyBc3yRIKf7DbllcSSBPKEwW9rJqZMBPM4BwlrIBmQ7g697Zall447TiNECaQRkEqrPJeCibos+
LjAAPJVJqj4GWWq5BoD3bahYw2X0K9Oz8WF4Cs1QPvsBDmP3v4Y3Pr4XGpgB4O/FXPv61Y9IGRbt
UKWnXOnHnd3I4amI5WZbTsX0yWCyubLemy+ZBhFXggZy4EY5ahxmfy6zPj315qhxwJMBGMvcVu7g
mGHKv6HhzbAPAm9OO9UrRgR7+CjXjBffeuyAzMWMgxTIWKbkflk7PSqI6ckarfHTCHhsF+DXdtLT
7iv/ZfimSU7qmVMTeSYw4/eZcv096mSVwBgomKl3xGt5lV+2cxVMfjmnJ71LfZpGjf3YmGV0Akex
Zgl4+4Y5wlT+dEqB8dJHuV6q7JEM6EcnO0lVOLnFYA20hx3pH1RCP6tY863pRN+0jwS4H/A3wEeS
Mdiii+gFzQ20ruI0p7GwbE+OkXdskC+GLBUWrpTnSLdk8A/lzkm3vaZ1e0Rx7I+MH41vVq+vzWRv
DhypB/1IjpwQ6ANDvXjUVd6a6SSN4yGx0tZxK9Aih5TJusdRK1ElmbPHiOdwnMpe/8Gsv9pHkfTv
+74yWqGiT4kaBY8DppR6/Q7sOjaKoYCq1mnO+KhgOeAaVhGeEQEZz6NVrbXHl9kJrXEuDzoEXB6U
ZctEAQtlkq3cUE6OnhsbHVT+RlPrzsURSUUFRE29JMjNlfi9aIyAUxFik6BJyb5EH2ixSb3y22Iy
EunBngrtBEQ7fJJaucdcoGMs2/bGYSywB8nyfK1B/+bKQoFDMJTRGFyE63EMaA9N8PSUxJBPReDY
e7wJm2NfIFpdq6XutrISUtjgGXj/xS76MewZKSgaeHTxRARdNrtjlEzCnmnOpQEitUl6xd/FQ/3O
GaVYhY8KSCDlKGXiUlDeaKymdfI5u4yj0h1CudXcoB3DS93Is5cos3S8v6tF8veyHv0KjfJQAGeX
yW0G6GcIjCm7pLYVb0yjDg712GJAPqtr4943lkIHjZ4ILEIweUugEcz3qM9SO7tQ5fKeysK3LDcb
UEp1qtheKxBF1vqqABMbu1ptcURBYM9Sk+GWySBEs7yohn3bDWbKGL/4RCKvPXFDV59LvXYuSJlp
Lh7Sykr+uYjHf38D4ZjyDzkrcHrXsWDAKiZJQyu7FLWeBZsMqSwPhqj2qdb0sy5lCHHef5vLgPx3
RQHkoDcr2hmLWmVq2bI18YyNYJ7OiTFdcLhy/uSdVJ06nPvAwJHllrHzrXUsX/YCg04HErw5P65c
Y20qi9j099dQolMPorTCFXG9/y5smgaz5fySzIbE5LdOTa+vGh3mN8yZsY15GxlsKnWwMk/y0zZw
FcitF9DFzdYIdWStNbqEQWmbX7sCeUsLWQJt42eTsl15cG8dF4U+E18dHwPNoOuf2g4KY3NJzi99
j3VmAoUXz4HA9Cxflx8iiUylBST3s7Ib/UtTxNo2sHu7X3l9bz0vUWKiBy9aXvKiXElFtmzHZn7B
qWsGETEYPcNzs9wbVZ+4ftxKrqUm75wnv7wlbivIPiAQKZUWp9SXMqu3M95SkGjWIxjW7/moFoBc
pnnbAyr1Cj38r6hk+8tc9/PKd/pWUHi9+OLKHvxqRNeiyS8lg7zHFunADbxH8xSp5Y/7r/itj5H0
S+XjgLiGWMr1G7ZLyQ+LcsovU+XnP8EmJ1sr6QZ6QFzUbkYltLu/4O1VhfwAcDtmWoiL3EwrajMu
Oxo/+aWOqvJDHWKw5kdmtx+m9gmF9AgZVXv83POmV2L6W8cIrAszPZniignN9U5lbZgaOXbyi4Sp
zT6Sq2hjDNBzlcwKz7KFRv8cgAq5v9s3FwWLbCEJySx7SYJAe5kZyBQUlzDq5k+xaZUPWoADolVn
xs7Xg/pjVJprqsxL7OjL2aW+EAKNgMO4N6+3WqQyJLyx5PiEqf7PhAPAgZtr2jZV3Dw3ivEHP1fz
0W6kbxXk+QuWITVNZFNb422/tXsUReAqkBiJGdz17/BHJUZApsovWeooO30yu99y6DCZHtLo5+gY
/sPUdcPKe16Qjsj8KOOJF+A5aRKhgbx40YAS7GSaaPOrNcLxOLlLn6rOQFHAjscv2iTLrRdU8vxP
pqfGDuBRuLciZ+KVFMXR94tyx7A3fODFrfV53ngcqGTT/uWipxJZJuKlyWC1M7PwwiwHaafOnjaW
UWtbq4blNym2v5+mdNi/8wSKS4Z0lM8NpMjN8NOXyiBL8P65NH0YYLEFrtqVuwJ7CJKB7LEfOoRr
jNpceQs3e2VZ0m7+AXlEzr94CWWgSwZU9PCStoryJ8W7+ghcJTml+fA9EkFNG6e1XHSxJjAEmNV0
TzhsjFYQybg+buXYJNqQVvmHElOZaF/7UMhSF1RtYRQe4zyrfZL9tkt3jtpO5vtaViwuertom4B7
Qnxk6fMez2FGw8rqPhTVXJyp477S4Yo31dgoLqoq48qluIjbQCEpLhkCgfsQHLIXIuer+rkre9Mo
dKOFJt7u624KfwxGgtA81joHsIva0/1TtCwiWQ9APkhMwckh03cW12FdWHruaIP+LOPU5o0qJUwW
oz9gIg5HpjiN20Gus81kKPMu66VD4KRr/oqLm+N/P4FzRTkv7qrFkQJIAFtei/TnRpvjrdOP/VHK
ahlM5ORs4lH9bAy26Y20njf3Ny/+8Kuk+Wbhxd61JtDaMCj1ZztOik2D8tZHlOftz/dXWZ7ev08Y
jgxfC9qRyx5kgMeEXpWN/hw7ifS97iFMSpSbu8m2gkNRpc45wzBhZWu3x4jXiuwSbQq0l4DaXn8y
tdMkgRzM+vPcFsMOtzpzY7bAmnFgM9zM8deAH8ur6eVZvsiKI+PB57qcAOESEOXmbOrPVV92Xq6Y
lYf5Gir4WjFtoA8FOzOu412KpsjnAkFdTw3l+mMFQXOlD7dIscQPIREgKJJWCtcG8dJffUBJY09K
EsXGc2gG+dboquikNlDK56JYE4h54yHj2wWTBRYU+PGltpYZpBWQsMF4HvvuqbJ65aQFhvEz7RPg
UtZYrXGL3zhJTH/opVK6AntdghdytXH8ue6M56lNg0Oedc4fbgFpM6ALsvX1ycGFUF9jUbzxdWoo
4ECHFBZzBMDr54lnnhYnamc+494HqtSJ26MzdshuF61+mX2YFUlRPOvyCGP//oezLKjEq6RlTy4p
OksCcne9tD/gPNblivFcTvBnU7Nijqsj6e4Dm9xNvjwIvs6/hZ4kNJ1wPGJm3u2GMOs9C2tfpKoj
1GAn/K/8Nja3YV7Khyao17Ds128FKAl3P9mYQLFT9FGrXP9KJU7CkPaN+VtwJ5wz/c9UPfuRXFfO
xtc0MMB93sb916wrAuN9zgEvi7MsTGygUDBPloi2cNBouGKl9nssrWiXYAlx4pGGm8S01rjVDvv4
/2j5dylGF1BTMXi0gNFd71OPSWJsbbR/TyDX9qml1LtBTaeDY3am7MKqbM9OIstfbOzI3BgT1Xdd
xHRJWRwEm+i/ATeBOXW9vpEqY0fHO/6vGOGQHBykHuWnpgp781tShcrguxLCBfPaIRTn+/W2aa8y
BUXF+gWHhaL19bJqVOVTq1fqf3OTSTDnnNBMtqhimdXRSuuybzZgiuTukwYZ0X4CGSrHj1OThY2r
qz4oeOQt/G3rU1SvZGLX0YdfJEyWkQynA87QD7Gq6x9GEgaKz4zk/wBOwrjhK1B2sZ+3/cZosuq7
nZe9tJKcXMdWWtvw6qGWAhsRUOwb/KQtISXYW0b4hw5Ig233OHzBGnF0lSwLf9//+Jdf1ctSIjUR
/jvkt4swHraoq1jVFP2BxBdpD7HTAX+D8WSnnxU1tp6mPsQPkW/NMlbe+PK5ctLB1cOboGeHMMjS
UI52N8ZXzhgHbtJb3Tmyc20/YTGguZFlSoe8LvI12fmb5wrSF+0lWiH4UBJnF6+y97GmypwQD1vJ
YvIuBa3hlQExvpOLYH//wV7Hc94hCjoikNP+YBDIR3V9bCRimCW1VR24sWH6hyLPGPWnxeBOpRJ9
GGZL/4B+W+KG1pwd7i99s01Qt6JTx6EVMhzLpeu5p3WISCW257o9PQbO5G8zypgPasVc8J1rCcS+
A7cLQhXgnOUsvImkDpxL7rPNzo9/or1Y/h9nX9YdN45k/Vfq1Dt7wJ38znQ/cMlUaqW8yJJfeGRb
5gKABLFw+/XfTXdPt8xyOmf0Ui5lSiCIJRCIuHFvkABAZq75qmL1f90Y4JlCABW1Uh78aayanweV
2i3i6CudauSQgTwE8IjyRLUsjpMJR9aZp/1lCnEhQroHElgwTaC73DyNrF61Vg4L6gQJa15nDu/8
g/Tr0kNGhPn0CO9FnULsL/2Nu3jR4++HdnNnwBLCwIIhAdElxA+R5d3szQmxXOaOblknyIs4BMTG
brtkYuIRu+znGBpjsq9aCIgTGX2rIwgOJFTH5FFrpf9v+mPoy1Fz+KgzgKTjUZV505carvMaxlNY
JyZ0m71xmL7SvRgx42EHdaT1HE/DXwYf+UbEtyAih1IumIfN/nFGU80IVaJ8oZu0eofcqtmBy8tK
PMbKQ017c18F7pT58EbO7J+/2ERsH2DAsXnx2oiYHk/oV64tJFZCGfERj57dlj8tXLyDELT7se8I
8smhsxwoqO/P2IsfzESvDkDc9YFsA/7RBZEvFGK3wZ6xbHAG9S7BaoNDr96TYVJzJme+dCANU94H
N6jn/mJms/MUaN7cu9wx3XPA7PFagRtySvyeLh990jV2ModwyK6btvMeAePzb+xQzYU0NSram8qf
rL1CCeb8GcZwutYElciphu8mixAUaeafN4X/+jr/v+qlL/75Duof/42fvyLUKZuq1psf/3HTfJW9
6r/r/z7+2b9/7ec/+sfd+CK1kS9/3DwL9cfOdN+eddN327/5qQk86V89yZ71808/5J1u9HJvXsD3
8KIM0z8ehz4ff/N/++UfLz9a+bCIl7//+bU3nT62VqFbf/7rq8O3v/8J8/dqcx/b/9eXt88cf3fb
S13/cdXLl+e//NXLs9LHBsjfjmhbeOBYBUdq/j//mF5+fON4fwPuEQyJRz8dbiG+6Y7t/f1Pz/0b
Vg2YTFB0jbQl1uuff6jeHL9yw78BFADoCZwXyPfgv3/+z9v/NGP/mcE/OsOLvum0QsNY8f9ZmxZ2
Am64uOkdN+mrnTAhDASy7Ll6F4e8vRiqyt5DO5j8n0jf/tP6cR++aj0MSkIUFOzuu9Z/4lpB44Kd
o+451fOj9/GqbWUbKChBgvdd2bV3MRdRpgCd2b2axH8N0/9mWDa2CdBK0C45Y3nfsfazgAk5QCp0
PHOynur5xtK6I46WpkTPEShxEqQdrixUF5852o49/NWEbrxsiEh6QluseudZdpmbyeqfWUfirIK6
+hm/+VT/nZ9HfsITrHXFI+zFgJ5rorsQ8fQzQO5TjWPBv57WSKDyvWqj8v4o3pOVnvcwa4I991+b
xf96Vk+Nzea4B+VRuy5NE9+HY08SKilJfbup06gmZ9bNz2fbvxf8Fsmq+3leO0CP76tQrDdsEuJC
+hB+mv1G38209BKEzr9A1ISeOVxODNe2nAb3SBdiFzy6b425XSsGCBziF2fW0qnGN9sXV5eugypi
eE+q4LPFRpb20v/0+7n4MSS/WKg/MJiv9i+NpDChMuO9GuzcGZp8WvskgryEfojWj71cQcGStvSO
Dm1udUHiotLcfC3LA4QB8N8+/lqCWOD3ndmwM/xn3jb7feht5a3ADd6bEjAzMe3W6sri76b2Bnzg
qIb9MkcUmf41GZ3DGD2GkJbvsGXZMFyW5JrHNPvXP8PoH3+H221Sj+GOW0tu9d9dqAL+vqcbiOp/
enqcq1fDRiJZ8rkex3sX92DX/bJEA+Bnu9Kdr2S3s6cl4dALsmSUrcPOMiJ1PKgksDklXXxJ6TkY
5A86419N38bOsJi3lnQWfg9O7wTXvAQp2STiem8HGCHw0juHKXosxX1Z7WwUPGF8eqSQ7BERDZmW
Xok8vr7AL1O6Kx0XvIlnRugHLPJXPXN+HiG+hLQxoIC9RyVNi1rY8DDN5DEavJSCoCDRjIBNpHfA
0Cre2+D+SZgau/vSbx/GSF4rMnxvRHzdCP4Yu8071MTcmLh5nFX10VLwRAxi+PZ8OSknlfVyFdkW
2AFxCQQ3P4QS3Y/BJL9QTrKpDGqEb+fPw8jzmg1ZXNdXxlrAwF1eSGCZ63W9DfT8Hn7BJSHl3pjw
ygKosbbI5XHEGhvVHfVyq0azB4XEfWupz0033AD5SxLXGS7iEWIdDbtvghi4LSva+azJFsYeJmva
sZnm0m/rFNDNncPmS78Rl6HT79U4XEVsvHXt7h1jYleNtEsXUxbLcI4K+5QV3NhwhG6qwdd0KJwR
B1w9zzPoTUy9N8zhN0R13l29uiopIYf7+11xylBtDfsMtTlU+eEdpNih+HrXDufQDiea3mIr2slp
PFTqi8KbsCBWDRZOcQ5icKrtjfPl9ZxGgXCHYhgckQBLfwtFiXe/H5ITZx3Z2O4RIKYWl9ehAO+Y
Aq03aOHuWybbu3YIwLX9+4eceoGND+Z27hJ61aKKZYrvjccuW0KLtzW9scihVMCHDuFQWINloOTX
vzNtfE7189TgHN/nlRG1UEtgtW6lihEljKkFRGJiKwpOfk3OyRmdGpqNfZyRbxZDYMtCW0uxWtac
OMHZEpNTjW9MnEFgqoPWiSymEOdNjCDqxSRp/TafYgu4m6O5VZHHVAGe+qcQgCJUf728bVY3GxW3
0aUhtZGFHY9rWi5r4RFX/PM6+tNt9LV79+tRQbbz51kNI5DTjxPMDittL43Rc5C0hU9v6flfqnla
1wIFeqyHgs4xaPlQa9A35IwvdKrjm73KHLm0Xt/ogqto38lJZMpGKcHbOv6XPbqogUZo3InLnVAO
UM2lOieOc6rnm11a+rM01I1gZQZZX4xQg87aUrIzE3qcuL+e5H/JZ/ORU3+CfmIBCmWT+Gu/Gxl9
P9D2Cvrk3yevuew0Gwu/7aoz9S6n3mezawFCX1ZCj4Ml6Hesp9TtynMhzlNtbzZt3IcVnTwtC0cK
WHvknMGV5F38fpZP+GPIs/y8+LXTRNA6tUQx6rB77rhvPYFRRiVsLKN8HWayo1hmKesG5xZ5WFkm
w1L2KfXtd3AZhrtu9MvdGi7m47wG7i0D90fSCRpmFnIYiWHLdC0X840GykuC0Q6y3/f71KBsDAJU
YMFDbxFdiCh6qWZiJ2bUZ9r+tRsCNMjPQ1IaDooqzTGZIbUuuC/DxLjhA/HGHOpY8tpAwCtngpxT
czvxLlsqoVVPPO6sQRczI4ktCU1sXddvOmqRKv/5ZYBPLDtpLBy1oHtLLRnqBBG+5kzrvz4QgRH6
uXXbtQbU0gBg6Ed1k1Wrz69AQ8wzZWz7TQf6XyrWTOsrPJfKorZ63BhmlHuEQbeeMRWnxv74+asT
vRxcoZs5UkWoITtW+eobaIfPXXY22Iz/uXQhUPZz69GMWkewYg0FwujegQBueqWn5msILG7iDmLN
23m0DlFU0xswhsapat0hB4L7HE7i1NttTEcfMljZQMpi5eodBMeuTBd/f9MGjDZ2o4eohpQcVITA
L30VxPtG1Pjt903/qF35hf3eYmemcnZNGTWyaPvZHOxhCUBO18W4r1pOk1SyGjPRzl4GfbFPATjW
smmwh4TCWKGmdAUDfs26fbyWQNxOsXkf8s664U0ELbKY97jdLBbQ3yVPBUfVTl9SuV+dgOWAJ8R7
VvsfhrHkmb1OwAnxyAEoGUwANfimElj1Kh1tzS80UyqL58ndRQ1bU48Mw320+OJQs4UlOjDNrYUK
mcQNSuSnnTV6pLHV4+ZX1jt3oc77fpn1Y0mn5dIeIP828WnJl4h8NYtqUzKhOGKhSoB70ebJMS2w
n4L4MRw54GBOpBNAo0XSzOOXubGGdODNG0+bv3CQTFD0XeZ+KDSfabYsSGxbmh9+P7MnDuZtKj+o
RYTS5VEUM+Qk0qWJw6Qh3QvKBxFziKB3nrQCSS27xc1j7etzmdcTVircGPRR1p4Cf6YoYMrrgyo7
FIvFfDjMzvgm1xeQ7583umMYo0FERIHqqGvI9UYgvZf2GSN7NKa/2A7bWgEKncJyJJ4AsUFk0jqW
4HpDChmRA2s52ItFz8zOCWuxRdHOK+UCajWqUGK4M7L8TLr+w+8n/tQMbPw9SDPzaAFBQgFwkPsE
xWb+riNrn6Mw45wE4Kneb2zdsg60C5tFFKQm15NYvrVgX35b7ze2TorFAcoCPpJkjXOljXCSBZCb
G//Imf62R2z8GXC905CA1KhwGhJfC2WNF24oRSqWaH5ThBysqz+vUWOZcJGLExSBsAOkyZePbTyd
Kbg/Mfhbeow1hJzuCNabwmKoBTStRH3F2yL7INb5ud9gxjMVMuFB0bJU+lCvPDPkp/q88V1CGlmL
79GgYKM+8Hh6rtz4bT7LlhPTmedgkIoEBfDvFmp6KuCxJkXf2PHjC73yWSQ4A8oFGOYCoCuSxT2o
aRe7PlMoc2pUNi6LO83j4DMeFL7Vt5lk+rZcrHOFvMcp+4Ul2xarynnQjlEiKAYyitupRCKlghbr
hYltmQLmMCVDOFnZm7ZUsNm1IGSVoRpdv0CV+5zGbd8kUSSt22Ccu93vH3FqsDa71opjaKID4VNM
okmnYHiwnPjlTU1vdbyhBbY4Qi6Y5MGiqCVW9u4ooXNmbE50fIt3igJd03Y06PhSjgmk9t6Ptf22
Y2QLGqV1TAaU0cmia/sEfBg1Iube4+9H5QfW8RcryN9sWsihRHWLstlibq87He5JRFM275zuQ1mX
mRI3c+NnxN7P/MVxvzD3E4FkmBscQtUmx5+GywZKy6A7/31/Nopu//bwt8VsHoAXC215WETllATz
DEoFltkDTZbYOZDyGokKz9yhDPtAoXYEHZ6+hH0cvP08INh8TGIM4L34fWdOTerx81d2YWrbfg0C
1hdwDnY9890E9NrnSj5PNb6xC52nG4GrZF+UkX8T9sPlBBruMx0/kUYDQO3nntclDSbSRLyIjJ6+
+nVrDoClPSM43+wEyHQTZ/CXw9yIL3U5fvBs8SA6Er2bl9VNwSdXJ7wKVEJp1eRjgLxVP9pN5gpn
uhuhC32P8ng3VToKL/pePDUKleN8dj4j2XDjDsM5fNKpEdrYmxnJfx+MeV0BdpHvDkhNkjgaz4HB
T/iA/sbSrLwPBoDuOWiZ2E2/aCAicLFLwDjz7FTnCr1OvIG38RAmZJCacZpYEVbzszHVl2B6eNPS
3HJSr9Bsdwdr5EU5xzmP26Itxblx/1Hh8AubsIVgN7peh3qdWWGQszzU82q/F27f3jgWpM4FayCN
xZUQIBcfZKYra76Ffgd7txpXpmoSDMTcusmiqQ2+1E0/XkduR0DZgdChxk0QWAj7g+/Mzq7U08ss
XT1kUz8FGUc99443b8vIQ+rw5z1QsRUVVB3YbEMNNRCn3uNGkb1t9Dfed7OunctkBU4vKH4GYffg
a3bGIJ9aMsfPX9kc0Onh5so0LWjUvcQifrSDM6b1VMsbg0OmGaKFpm+LSvpVDqIJmdeWett9bUso
4QPG54Xr1BTcTDy3q8HOFjOc26xHlNWv/Jwfn78aFbezoONqz2g+3I3LmMKrQXAMMlYHpNy5DwxJ
O+akf3aPR3vzgqrGPfdi3OwPx7QJaBeymvmZrifEDx4iD5JuR4llaMyU4JTr7ffYp+laQ7cDsQHx
CcAG+MgJdZ33KELMFaKTeJKOHid86uvdPx9rQxTubctpY4smCI22NsCWxbySL7SHaSXWuc18Yta3
anrIRoOeiva0QJkWcuXzrm+ct835toixiWkVWLSjRTlU172j7oR5m8ezBay71dSiAIAf7SZCPgDp
Q2qOfXzTYLsbs8BgYOrFD0B3HRxKD4IwZ87cUwO9sQk9Z509BTMt3JE5WQxY2UEYGe7e1uuNWaAl
RXGUZdB6P9xUpXlEXO7T25re2IWuH8BrIT1ekJX6aWWo2FuMdtnbWt96In4fBfPo0GKNJSoSe3rr
lc45ldlTY77xEETvBFYwmLZYWPXJDmpwSM7mjbfCLQK+hEqLO61zVyyQodpV8iga2r9tOrfsqNQj
wL/Bqy0As1c5GEzhccWlc/GmMd9iSVdEnSqIlvLCG7xPvO2+dAJX/d+3bf8IQfzCO9iK7JWVoNQE
XVMQx9rDEF9j2/vBA2ytP0QHwmTS8IOaD0cbPa86r/WnALFYZ3EgxgRyPg9XbG7dH+vZALOHYDRP
JvXNpR/QAkNg2GX+tYNWAj3CWpsLxH4Tjy8H176GznZGXSzS/lOP22cA2+5SkmgtIdxcwICLzr/o
zWEEOyZMtQqnRJB2j09WLAtrIgecH4NbH7rg89z3YSr1Db50qAcHwU0gVf0lKr+BKMMu7cTz7nDZ
vcZhAEmGb3I+hEGdwfqjVDyJ+iAd2vp4LPRmSCBhv8fTh1C/96shmfEijXjX8gPF+1j1SwlFWB5/
Vcb/8Rw0aSMWbJWAqLU3+LWIeDn64dszkFsI4fJ/DqNiCZHuXkO2Bo8XSqWgRcW7teWLAb0gBgSn
2UjEZcm8zDQk42GZdHK41OQobowfd8czbglR1z2yu942V4gYfCpjIC3FJwe8v1N1bXCtsXmTV07w
CX2oEF+BLu6FYz8eddaCzn9qIF2AKqwcmg1pQGqQT9iJ0jdOcB0igVRXVRIgggqqjLQikCFcHaDe
zMVxCO2ZpLiUGbIzKNdFz7V+Ap9oQqYFqncqYzXggyKj4nB8R8c8RjS4QRAgISvJhjcGFbb17uDt
oBPYG9tCtVWT2KX/uVLnqoVPBGC2RcJVrUZOBK4RoZ4+hNqZkIEyOnd7TGUja502y+if2XonrN2P
soZXTlDUy0COwIQUtK6uR7//CH6bM4RHp5renAEDHcDyYxQtAlN7hwjMTok3h9MbO745A4SZY6g4
4qqLjM0jn+Ybqs8JuWykr/4dL9hWEA9IWvv+5DZFh7Vfz3Vqy+kSG6w2fo71f/R4FL2fsPTGGoIr
9q2tH35vCU9N/cZrY7NGIWRbtkXksu/IeVlFGSvxARoy9Lvb+PFtZJZz+K5Tr7nFM8ul9AKxBk0B
Rt3hagLfwn2nIGTdlQ3CH8aab7qobdKqHUzqlSZesSftGNLjKko7bPxDA0WKM8fLiRffQp1BWwN2
T8a7grS9uEE9BLvVKmKPDVhOYDWXKjct6Jx/P8onVuaPiurXi55aXrCChLjw5+kZ4iCPEOV5/n3T
0a8vFVvgM9MuNOkBYinsih4pBEKQjtAxTltQNxygyRlfgFdyySDg07/tCrYtFwxnsGNFM2UFSCnG
FAAXZBvZGxON27qxCIwq3EeytKBT/9R14pkT5/PvR+rUJGzMg1tDTDMC/WUx0OXBDsbPiHeeWUyn
mt7YhgVEybr1nBaiN+ShVO2nQfrnwmCn2t64h32rpCa9zYp4JJ9KGu/YcI4i7QfXxS+8oB8Vha/W
JVSbehCzeU0hoaV6OS8EXDU+9z6oZQnzunUaVL52EbLLvTU4OZuWe4hexS0wgrzNatPYezDJOglr
LYgiL8OYT3Pf5E0VDxmCCvaF5BXED8cq2FG8RDY5dkezuhzKcx7oiSv1Fk8r1TJONrSCCzN3CfXp
roMlaZEr72iUzN09/JkFgAr8QxSqHUfkE+BqTcEncCjlrQ/FRJqsKCTCqa7WwqEfBNQNZwtvRPf4
DJdqHfCchjyHt1ZLLz+6DmNUpkdvq3E/c/rOqDFzPeTklXehx2/EPI7mbbk5ctzzr6Yn4CERfou3
g+PbLHv73CYDEfwxePeLmd8CemXcywnR0bZgtqjfL40wOwRP149eMEUXY8OCHAJVMqeQh8ntiVX7
znIsoMlBE74Hz9iUAm4NIcZVdqhn1aWTAmbBH6hTI15hKa9KOgUStUZN8naSDYLefRAkY9iOe9fU
K+zUNN7OvU+vj9RCqM3wQTR/lKEGLZa2d1pM9GrSKOiWFZRgiRTwRFTbjbsamEPMkGd9jPr4HWEk
82f7rtYSTvTs1gmDYl+i1wWUX0xIsKOLtU0hYtInXTeKrGtQtG7VsQtPful3xHD3ozd5625xOpq7
zGq+W2Zqn6N4Cl7A5ileatGqu9XtadLQmObxik4Awu0ng7HNpxLVjTl2SJgMc9ghuBw5adPO5LoE
iH8XiJkdXDACgEHQBemh/6Wt3SUvbctK/YDJi1bX8yVwduGQdk57jWKiak+H4bmJ5AjivdG7iTz+
gtL06qFe66cY1N+fBu75V56jyv3keWrnE8FTwlsAPzp3Gu8gp633ExgKL0D/FWSg2wK9MaS9Lj2l
3AzYCniq02qlvG8eWCPFbWuJNrNYOTzgThR2CE+L4NkbbO+u1fIex3Wqrdq7WAavytF2l9hELzu6
GBu/gKw0aGantBU9zVkYVnclVc1dI0YXl3AwBZqm/TzNgucLhRlZIFNzAUU6J4O48ZhSotR7C1Qm
96vwvgM45O0jp+ru0CyQHtL6aBgA1bSagRIcK4OhGpvlsKwNVLrBqGZ9aXXsZG5nRFapRl+4NojD
q9U1u4aHTqaqeryoaGcfWujsdtmM8ucEVFTVgXQs3AeQYXgik+9m8eDFh7abyV5DlS1hi8uTsW/i
nMjALyyQnXypu8q1UwVA0K43AoT4AYgIgO+GVxYuywfWsbVOiFUjvu/GIBZKWBCpRMK2Aj4mgtTo
GAgksKrWqbEhppWAXWliqc/a9TrGGXovtVe9aBA55GPJ3C9e5UmOe2HZf6GjaXex5cvcNoTs+9I5
KrVaw20fzZACWon7ifvKpamySv3cMih7dJOocrWwJW1r4je4lIzqO1ipsUJ70J1HqLd7bmQ0pt6C
26UZKRhBbYvuzbA4uzGo2rRxoUGNCG6QRL6IWTIaSEGsTImD7HrzXPrSvxQTuOuTnokZO0J7l1PY
H0Y54sJrcKVyBzvRzqM/uGns1Acppzrj4Hm9GJpwRalMHN8vELq77OLVfVKkcW/s1UQc3Jtxc2mw
MeF6suqwWIu+r5WI8wqnyZ5AJ2XIWx3yB3vs3Gvf8uS+b0YPGTO2hEkcMvfFpxGHdpdLzA4AE3Ul
DcI1CJw29m1dx7S8GO0ugFwUmenV6vqrhShpax8i43R34ISncQ6+KGBHfZ8/gNW43XNU1HzUavQU
qreGPk7iGuK3sc1pnfRDgwqatUcBFaSTcTcbJF/fLzE2DqiG1m/KX1GxEjGxQJvKn8my6yEgZZB1
5jbArxCbrxPH69W9G4jKAAc+66+tFZbHhnzzYGKKoBaV03chLRiP1tgz0GaOa+6jVQX56Dh8zVnM
VGa8YbKQnehAI1vyNp3qFaWDpRG3A1Sr96CccnNfGFRXeaHiYJl3ussWIu3IWRylfGubJVK5IrGn
CNU+kEQ4cjLoq0HZVs5BHtslfUR0DoUrKwvCucrjbjL3BAHCbG4DkisNVBsdpzhtOrdEDFsClUHD
/qXVen1WwMYl/rKWYNttUjMMaQle1WTtIDXo9H0yrQCVdVjwcwJJ1PCiVcbJQqivZ0sQ92nZ+JOX
lGPgdJmDXNqXaBxQyTQRv3ArO1gTmAovQ20BaumEdnaur+iRb4jls+PK3IATOrfAz54zu15Te6zg
v6rJSUUNke2oiWuZea3Swa2teif18b+f9aTNp8ms03UFKO7FEJpZgDImou/HIS7va92MiJpIQhJf
sCgzTlxbCYfyyJJ4HQGbZ6vtRFiDD1wZ04ndBPazu/j6ywIKzDTq7OFWRwPY2HXFL7157g5uPSOC
YHdhOvTYR8oHeSCE54K7YGnUnNCgh3uzIC/flU51WYMycU+d0ctJzLuP1iC7i9rzm1ux2Px7Wwco
05vnu0iV8Fsa5d7hrdy05vP0UpbLcj8C5JxqEY9feOtBCnsZrU+ehlrMZIT7ZLgNunTHVNnsNrBt
UERLqpZ8tpv2K+HhXX0UJm+V7d6zHuxW3jIOqH81Eygey/eTgwMAhI9jEqluzcbYB61zFAmsvNlk
xvjPq7d4icPRociZ2Q48hcfKWeheoICTg0rS1neKTypRK9zKcXRD7NEVPhc4bXLmOhZs4xwnoq79
XLrw7QZqOQlngGjWuvRTE4apBa81WTg+r9xnAQY9y/AUEmc8nXBk3MOf+Uo6cCSBKz3A78XWDSrn
5YEDHZsx4UdwWkGowJxdPLDDUstmz+XxjSrIvkE1xN5H0Md4AjVSBylzHd5Kqxx3MRXkHRie7RyJ
O5pTr3SB6iXUBQun6fB8cJTCFyHiQydi1931ymbws4zVXBypzOpsMCM5lCvpAORc5M6YYEqdNg52
ixs9ydGAc8CqwFzplDnrKY4x+O65yxsrYy7kTDox80tKYuwI7NEyd5xZ70AxC+Kjsvd03oOeZTd2
1csYiyWtwoZ5SSy7sUkbbjGOyslGfgiWSMBYcS+r7bhMiQjoXsX9socxQgzPgw41NGcx/cfazMa2
1kvXHsG9LyZUjQpZxRBqHNxrYNfeeWD8TLzGH0AuY5WJiwJmIB2Gl6Nne4tCXZOEpTMR8Nroyk8i
cJhkvVPpTNWyTSwCdonGF/7eckvvIDoI2oY99jQ3bZdwnCSXvHf6pOwC64pZ8WO9tsGhazzrmovp
Y0VGJyVA+x7GwXafgritstaj3+UCDUuq+4dQuFXiwZFD6JQCHyLBEP3Rs1rrGRFQkkpoQ+86uHOf
+NK0O1+C97BedrUfmSeFDqbKs7vbxvIhc9wP5cfATPJ6xfGZHes74255D2MyZdqax48DRGm/Qnid
HqA9sx6coRp2bgSrjR3bg38jmrE5VNzsXabifdconqLI3qoTa3ad624a+93QhVU+g+ElYbHUaeza
79fVwFGMURsrVBhc9zysrkQbUMQfOxc67eHSJVp2UQL3YX6JOXPCdFILdBFKCEFxUHPNJYrVUEku
PDaF8Ghi3KGsaEnN5LPbQTnqOhhmeL+VDTK9FeK3H3opjUkqp3G/1g6xd8Eoq6txFXfwGZ0P7Tg+
jKot0wmwfxC4VyRbLIe/A5UjPA3gRfJ2cuM7WUrzQqCNfFnFzfcgFiR3ReN8XIPeGhOUtvcXkG+2
LyBFJoDsb8Mb1tuANJcEkffe1Mt1CXXJIO1YPRzP7CHpzbgksJUlBsbqMjINxMphSrsn2ul1TANK
aUa8hsIWQqiubuNoZxp1u0Ba8Gpd+uazF/TtHkXOAfQiOMvCpl4u5oh/Rwwf9xuj6isKu3tlUGGy
m3VAsrLsXpgf6hQwjDnDgNW3C+Q/4ODD4xMQqAfq1F52EGNY0wGEPSiAgC4emM3YBSiuYBa92kPW
djIM0a/1a12uy5JCWXZOF6uJm5z6Gma0jh25iyXxdFp7c7Mi4a0TXotHTsroGvqv8A7hxKA0l37t
h3HdQUplyB1a9VhRBFSAyeitqCzvCLwLGTtXU13xpI24yKtjbW8fgk3UauiLR6bg3nXlkhsEaHdz
Fw46McriH2LhcZRAcETW0e9vBnoqh6asrKQF59duliLYgymCHwYWxvB3TbcDrThg7noST0PQu59F
40epG64kxfEZJLJs5gvU1ilQh01mz0WprqfGri7ace1uzGz3F1KPNLVLyAyPwMSnbWDiWzO63kfI
IolrX8sxVYACJLHGkqpQUJFENcwb0QPDZaCu877HcdNai4SV6qtbKMcfz/kySpF1gMweNIofwNR2
9BsCck3QhZypJgD8HB5xsMg6nTsmb+260rjBInc2eErn3tzXWSc9iCRDSeZ9u6AHiJyHB5TQ1A3m
zoo/KW3hHjuP3RNX2nPzqK+ih0GHuk3mxUaNt0/0DeQy1jsG5yNlIvS+r4grrIlTy27GPbZUH8YF
3EERmYNvVUnti94JZUoD4gFJFtaAJtRQbfeDx95MUToS8E94sfX9SGa2AyGMu3NmMMYfq8JMNqBq
+kNc4dSrWcWvKs8EV0tP7Ez0cXv1/5n7kuXIcWzLL0IZCQ4gtxx8lktyzdrANIQIcALBASD59X08
X1lbVbyoSutdm9UmsyIVkosE7j2jrb12hx9v3diiuZJEY3hwWheylq6ln2ouX3r0O+Y9NgasN6WL
JLIhJkngt+MukMMPJAYfQRUYlSy2Frle42/Lhcwb1E0mNUV7xDDgxh67Dh/UNDhnbMIrZPCwVFa9
DjZLhRMqmobl1kw43ZZuVqkti+WCVSq+LJTIVJRizidiZYZ2dWTho7o4a+txBQu10k3PGRwYfqRu
2utOEtApzvu5dfZIVAtzj8j+oCK2JrG7BA91hJUepxCWvIWYNo3w9F26QSGmEwYHKH4Mw5sQeg+t
p42TYOV0Uq9XcKxRdDtHEOVtEK/sbwzHY4VIbP1czjN0GzjIEyPkT1EsY2rGDjFtNnIzuJTqDZLf
2u213WqrTOjmtoQzuKVzmRRm7s6G9nLAkdz9CMXla13J4oiLkj0pPVZ7EtDruq79xEWswHYtOE99
0mN7XCe1FxRpbSpGn4+HvNYtYrqXM8dX3c6OWXeYDXTmRpBB8nVc0m5aFHLBXHsPjhYfvhJkh/LB
9XvRXpgRBxRb08XrnVxA/5i2+WpqSe5R6EfyrlfhU7Q2fNdh/D5qoL9JtGKZmBu+JNG8YupALdzG
L+GRglk2eGxQUXaz1j6/N33bZyaA/wHZZBGm/FrIG2QGeheXjnzjQ9+0L/Taww4YmCd4mrFVYNPY
G9/0eajtq/VD2OqGFmBTzyIQlWzYjbigEoJchiMHpZDIhbFzaMGwTrqNbgZnak/jHFgYbuJlwpBZ
mN3iQnLQNj4qD9H5tXV7QFZhYeQrbfAxtQiRuwP64SPbYHrn0oe3Dznxb10YDJu2by698W+pWeLt
vIg6i0ZZngfY8RKmLL0Lhb5TUeOESUBm/+AoMQ2ZLhwGEpURsRl19Bwq5qYrk6/RhHJZpxwzZ1x/
YQN7rQV/q4a6+YmaAi3pE8skm9GyO090SUKtRFqH87vDFSpWYQPPK6Qvph5tonTEPYdeuBU92ABy
NoPsqlyJ2cAUZORpCQhsSASvchGOOsfL/rFQUSXALAK8U/EvFJ9QQGW1zd0Re+zkDfIAoOu+ggoP
WMna5rJiPd7VMZyTGlNRPglEWdRTHTz2tKcH1eK08lu7W2Y9Xdx1JptafnYO9tEIkspt5S93WI/Y
Dos3sl+v8URTrV5KUdz6jcGT3A8W21k4v4yDw76rARgY3rkuulRgno8UHYcX4Uv4K72pee77wr/j
Y4/KQ0/PiemQGCuKHir3ykU3OVfuWQZYkJXDOLRH8eswrWdP+Efug8ePeK2yaqbFplLhcuSikplF
TMtTA7jhxsFo+l1OJXAkguAqMyIrfRTDTaXKJ3xmMqv97hvJ6hpwUjzltkHG36LG52WMHjCQ3SFL
AGuzSz9kXD+OTVvuIeZlaUNsaxIeRFhzUb6VzBYoxOKdsauMCV6WmwbnC7dlm692rff9gPczYQ4r
byZJhhOBpwd4QzvfjXW0vLPZuw4ZvZuOpVxSPveZVkjUH+JTPJV+UrWEHUo0X+K/CZZknZZwg/HJ
yQshAXbHk3h2Y4E03ug01tTLxzF8RQnQE6Ih52cPj+tOuqo/ITA/fATULzekFeM2HCVN+oZH+HUG
GZ+mrRqi5nsqJhcddcwqPIaOOoiwDje2HZ2drzz0q7BIIwU0nIvEtpCfJEEDSbbtvHvikcRpoyj3
WtlvCQJSDsQbkDiAfT5TjSw2ALC6DL0F/q7pO+SSXKsbfMSmpkw3Iq8xB2UhISxrR39JXT03L1rE
4QEdwHhrRZABJy5R4Ic+cMZKLA1OcXC6IVP9IHCPunbTwo13msqK3K9Ul09eiU8dv+n4GNFW51M8
Ygog9JZFLjbFIMDrFTXIA7vWSGEa+ApQp5xJ5Q8pJvxbnFthpnF53ujVP05cnZgr3VNXoEhPt6ZP
sIuTW+4tH2apRNp0GFIC5hgUzTX1lviVwQSwfoVXFApqvwfWT3HajSVLWNR7GXglibiN/svt9SsR
V1miI89mhtQPdMcKlNS9n+vmSD2OfILCe14bhtiWDr1jlJ20hVmIDtOp7/sy7fGYJMNAT4Pyy6SK
zZBXxv3ycLXpuUux75UYGJFOy9vp3QBN8TCDujO/94MYS/vaLDun6eVLyIBfl7oVtx0Wir1dFD0i
VA7lNEjPRxJvDCdaJw5spYdwAKdL3a32gq0L1JO5+kloGt1F7aBwtDjRQaNFPSUUe95MsPFRYnAt
R05WheG0QZnmXgo150JQnLYVnmYnsMM9BKbll4u4a79znvBE4AokUqY8GFniUmdnR6RkIbMGs94u
NPVpdYqPweMHXaszKqDKpCHzUa73wxpmzJm3UkgNesJC7RGQIkPnQb9B4PFO07VJGYmTVbfXue8V
8uAHT7ZxZhac9EtzMSs/RBGpdkzEHVCICXhItebai48jLrhxRCQ2tMFFu5p8xTOfiKa/LTvv1JOW
HlgzPYE8vUO2ztHl8/0w4Lff+hxugSrw06ZeUQ1j7F0BKVSiSoRpL4Fs76oqVhs7r+YhKkIg4nJ9
LVrabST56LvyY/WA6/tIO0jDAMSIrix8owuCqCPWh59Bsx7UYsxOCF4mssSjIjCmaZXEdfc8TeVj
Dc6rH9lT7beZHgrMraR9Y5X+VQw1lNS4LHhbo5qo4yeJi54w6d6QtriAYknXZr2nvdPsKUU/wUhB
pq16KSAJEs8zmX5K4+28EOrXLp6xAPUXwAXVtgxtlEUrQsSL2Zyw051q64xZu7q7GTrYtKq4SNkQ
VzdidsiZCXz7rl1zv3SOGkpmHD0NOohbET+soyOgI8Jn5oJ/mDlyO9bRr1OtgxzRRg/BhIDMSXLE
RsVNFvdAkqzodrIqoI6lTQgMsq2TFjW+L+hZWnJfcKQbDGgo0c6OOesrXFVObl2MSZjxpt1cDHFq
ag70aZlvug7iXXf+7P1xh0ESbaZY5Ne6/ArR/3hYRzEBB+t30dxu206+lVqesJ8fgwV3Px9F98hd
76jZdxDQF+X0B88pkOl5i9EgqyTAEBTUy2NZjlAFA5rHXmMdu6ZhO8iXNmy/kIcsMepWm96Tr5aP
7OjPkTlEIzA/WmjvpqHqAiw3SCBZf6yAsCe9XQ/D2I9QqMIGTVxLUsrsm6Q4XbQ33lQd6NBgvPMX
dRhU8QbsUyUy/ohbBQCsSwVk8zrp3ebkaKzUvXTdvejpmFrvpuJ9kRkJc4uZ6C0lkNsXvdtfz6Zy
ryd4NeL1pYkdhHLbbrtA2NIi1yqdwKWlzO80njPqH9a12BTFA0JNji5BlDf22jl6x3F/w71fdqi7
BLJqTHvTOt7MrAb6Ws+/Cj+etgLhl8nik5/KIzuXXrPBld5j5Wn3UHqVoFqm+tNyVZODcZco2MIe
UwLIRjNRn0EXVoPRRnAvBnlvSrCmP3UkRrM3i7wCRyabkexvWP8+UPs9EFBTYDm9e0HNE7++qiE6
OUAiMKxvbudjWCEGyp4uBkCL9NZfFQzsRE/npceK3mhMEFj3q0fg+79ITbodgatUh4JmddXdOzPW
XxrUSSVh0xSIu889E74BGg8z2rk/Qx1fQsgH3RbhcIWoxxSgps49rpqt5p/SzNh4JpWRuR8AP1Yv
iyuj1K+bmzY+QT/upI4xeTXgnSVmKBK2BBcCisvU3a8J859DkXHGuKsxybbQyC0OmB/H3xBI1snI
usQE4bGenBRliGBDrKhh0WmOBh+RWaaUOfJYTc6RWfxRuHvNrqydh+t1RvV8nJy+vZ3D+QKrTC68
ccv86YXFkiUtG+NvJH1unRAXHsciBE78q2hcllm7/CqrIXGaAIB0pKq0H2BYWxCFRuq7qC8ujsbK
3XktAyk5H8uQb0ykynzh5a5BDxfifFpxE0habmM6PtuhZ+mC2jNwnNcWG9AknkGwCcdADXTmU6Gs
Qk64W1ewFlPRR8CiyzdAXcDGQlEhGQ9E2zTpbCBeEqIIMg9DseDsaR7IXD06gYfPZzgjNj2XvHsf
8Xymgx4fo6EMUIIwrXCbru/ajT9rWb3TePgEx7jmJKJd6rZzm+GCCVNSqodppafS+Xb9ngEmDcqd
D1X1abJVnazXiHLSxv7TjGE99wZxcJGOl7URSI2SePqy6CDIulHtGjlidRLSgHoGLs5L0EbE1fW3
nHvEnNfOS2fImJESoINemiYNVojTtIcLitG2u0wCi1MxcoZdculfsAVeOFKktlXnQeLJ5gqn0uLv
Ik76VDLTpeiZqXbhZJ4DNM+fHS55vkYupKhBO27kXM0Pta+rZ2FKAMO+GB4iBihOiMLegPkLczJH
4QObDLvv1PSmhb9g/ohcBB4Itd7NauQ3WG38h4ZI5xE3gXdhhcKQxuZ7DrIAiT99tKGozEjxi2Gv
KFrWW9YMLT5rnOXcsd5Fd63N/xpVY10VXganz3TqcAWeXIkaWX9Y1KO3KD8PgvKCNnZEpyCQNsFW
0marO8X3NlyjI9UtThIkUSXSlx+wsrbbBkNyGq4WUQYuaCwoEOgWzMIC6jkodqtuHhctR5zcnrmv
+0BjOmyrJJ6Q1ycUwO+iRt4CGW4MRoNjiE6JlMC3sFOEV1nlThwupG7erVZtVhdP7yJKkoe9V7zi
xC7Axw7vdkX2ZoLq5QH2MKKyIFA0d8JCH92q8/dkpjSXE6ohEcRwrBs6pG1J43NdxBRIIJ9gOoF1
7lG4fnuiFG1xCP0uMZEt9xSVACdbOTDceSgge0X2IS5Kjsy8uvRuIUyY74UmV/WN8+ON+H1VbeA9
+l5bZwEZQTz205rNDcrRZnADdqx7bBMg6W3MH1CzCtjO4ODsUrwensYriExz4AvkCakZAJZmeJzx
AJWYDoeg3k100jvXADMAuhgGmYyi9TgLfIhmCfp9wS2eZMhkCpqheRk0w+DLx7YaloMKSJfVNrB3
ll0hB9+ydOB1i0GKyGc7IRlzXYb4nlr7CHTBSXrQ6D7Ocz7tViPj87xGxYmOY7Phcw09gbX91ki9
3kfUUo3BDTlZnSf5zTzO5T6cpfehpb9mK48porcpxPmjDyar86+XQiDEFnHVYVqBY9uC9fXwO+sa
/yh9LgHD8ijRNmy++eAjGsg0LgZE6EgoFOKrwz+t5tU+RFr6ftTDurd08k+Ik14DBAOWzZfFa3WL
P9z5qUA323NoRqQ31aO6WcLBuTA11u9+Rb3DbFtsp4J3L35kvU+QZCE0MLzZlGDyUsi7cFcAMfUz
uS7iBshnkc5FQc9t1MdJ4DkNEOQQYKqEA/ZE23neggUTeScZ7HPVMOz7qQact5hoCxbae+kbx70z
+KXs6diOxx7TzWOFSf4S67L/LgxdGJzz0sucxhmvZBv0+C4kLnKEdMa1mmQrmcTdDNDsxyei2bor
4NZ05sqa1HDE/5c1j9tMlVWNuBhNgOSPKHWXCscM5NXlppwgS0jcSbHDaqryjAaX9dtb2xHvSI80
T/QoffSOxn6h2nhXLQ5OxkqqbVFw/xee+ulkCr/ZQL8YXVYzDmnk4YEHy9SgDbuEzvetoAJVun2E
hk+zYsV3FeJ2EzC0PmxaCj2724UJfA9WhEOGQvD+ZL1Z3I1t4Z7YgGKhRjKVl/64KZ0SlB3A0Gir
8XNCm+Mx6N/0HH1Mftjs3AHAtZyma9xAs7oEADWl72E4dxj3WrX84jW0oWALQZYWbfFhCLN71Nux
R6brckDEjG8zSocZfA0OXhDSwPiABoSOwQOAwspIRfqnxJPrlu1wLhl+mZDF+dFHAK71HqRo+0Fl
aH9UbKKkLDkANhoFd2PPcNDrufiZQ7+6yLFhGZs80H6c2wNC5lla9wpMjuuVm8bHmFvguj/V/gAH
zmKPdej1+zr0IZ2Yq1C/rAqXT1x/ioIVwxW5qXeEahS96x7xrLHP0cWN+gWo3HM+LwqoEoFvQNkI
TvdInMGLPaN4NkjjysdT4vCHOi67pxV9hrBpANVQeTM04ZdfWEBLBF+9sHN9QHunRKbw2G+oW7mn
NhidFCWyI6RnkPFwoN0fDomLc8cMaCaUAKWgfdnt5PmIONH9Gxl73SclNhSciWINfvlNbWBvA85S
lkZAiSXZvXUxoxW2GKukA2typyDL20wDFQ/D0EEiIAnEAjH+NJY1HPVX4fZmmJt14xl8O2Qq1L6D
XzUTUUBzUmms6kx5xzbi4qOsQEI6on4pVEuSFicBSREKFshMu61+Z0WoXiw+k5wFM24H+IsRrAYJ
0GIgq0kkaautFsOHrfoCVGj/LiM2b+GdHu4qlBGkGMHpDnVo3bn2Q++ZVeOw8+XSgIXzAE3NHSb9
IViw3/TuxlF8zJmpofQIaps2awe1WiHAh7sYZrVa3mmwhNvFsXwDFifC6hyxnJWLl7WlW0GND754
je28iSMCvtjG482wViEIE3BDBUcEs2u9MdEgbr47Dn0dqgvjFBUZbiJreFrWGM2UHp8BdDlFdVOw
wDTJ6HkoBvZ8PJQSxebhED8HMsKbgPu5fhNe39+qOfoKR6c/UVvgUBhaBzcLrZ9w5ptchMA8x0cH
IVAP/tIBKuiVt+cTqxNfsOq4ACM7tRSs+dgakgLo+Wma8FpDPDYna0uN8bZEJqe144OFPhO8emCf
g5mXIDgd8BuICIchuQJQ47VquFlptWQup9gEOV79sEYMH0Uy1W3g9294/Nl+7ZY5w8bW7OZmcN6q
iJvDIizoZAbt0oDypqeyJ1ByVt0F41iXLpY2+PwEubUBCiYoi1gGhZqLxa+uQDNCDCv5KFE85mOv
Lgb8+CUknb2/vk+FXSEICj28Fn2bM6FUPkY99rWui88Q/ZebkWGaJmC3Ux7WKCVBK5iJAVoJ4TQ7
zzFQRYTTcAxxDSkwbZYejbLlqZt9epF08fezmvnWI/yV85FuZ4E6+FlM9IPrHv+ox+VUMRPsBWza
W9+RYl/1qt92yhSXagYukBgbkLPUxqa+8czX2JSLws/mP8Qz+m+Qu71CXyNkt2V8BY3fm6/ImyAi
xrZ/V9Tl0oFZjtxTULAyXQIwUtpz/YMPsU+XNcPUf1SKz/gVTtgjUDzzVU1ue6wHP7xDTieE+Sgf
nNCXdBo1aEnq0ybXHIATYWY8ODDvbYH6Lee1JFNWoMo+HddxffUKwTLRMC/1/GV4aPq4f9S2QfVX
7/l7RHLSzOJueJO23UDxlpheGUAnIvVR5wFZxXQBkA4YfPD8ZCK9vkV3bJVLGtIiAaGNr61Un46N
wHHo0lsQQN8F+LrcN9JsOqGhBG72IMIzGy0oIFmH9tCtCEAS1jGPpl50TswiH+UK0Rgr6PQVAaMC
6Lb2B710Qc4Wjn8sJBgIzBAqCWb/Gf/pcAhw5+6Q7PwloKLE5zmabchl/bEiF+/J+tW4wcHAT/1k
xLGF/BOBE16chytsD+gXHD9c6CreiT9EId6cgWeNcZ4n/FRbfLr+hReqf0BtnBZJ108y12rVGZ+H
rJiJzpe24UfXIGqMjnR5gFFyQYac72Vsqdv73u0ghao6aOKpjsrbIo6CHeLQMHv37nSAcGG+rIFW
qMZcxsxQHd8MIKVesCpjwxS+13yRWcByxzvsQV3JAG1PdDyVrllusUE/Ma9ZtghTDRAfXEz6VLj2
CTXx2Cz1qlPjRR9GBvTYIw8bKhgAyyAeK1CRUEXCbXhBhs57UKqviBcloAAJfBVhDYAtws7+OHQF
9VM104JDtR0z7KotDnzsGEjrcz4p4962UUG597u4g7UNlCFPaFF4OpUDnXvEwONf17UiuyUoql3k
hexMRPtO7AIN6IqMul0YS3Vq5AJdVASnI+uGEsxy14J/De69KpR3LldguJjs75dhnR8lQ0hdB7YO
ljsw5qKp7LYqyXs9RyUaDftgF3SgTqprduQWqYnFsY4CkYEU9TKvwOGA0FGjz9AvPy0kUNve7+p9
i9zM1LQrjNxr8BZAunKUjfFegwhylFIYsYln/hzW86dEeF9WNY2fQxABM6DCI4VmYH5RVbRzgrNd
IbgIZfdOwkaeddS3l6APcVFGfQbxirtKAt+gWJFRD9V7Ae4iCWtyu9adBJLvfXY4kFPc7j9lFG7G
YFvoe8cbxjMd1XAO4U5cp7DIOYM6MSpEfOPUy+fgum3mdgZg71BGuLumFrctcLu6YVhx2saLvmKN
JLZkZFBTidUP88Vzhs0sNXL5gFPkYwAR6BBDjQen1asZVJ1i+kfojsMZySD6DR9CHIG3dKjEnYYC
4q2Uav2hi2ofqQMhBhsn9wJhR4WDaGqBtxOWkMKULwEZPCjqy2bFeEyWDKJ7qDQJ3fGJdAcSYwPM
24DW92M9Q0sEzFaD9uNMf8YU/ljIdbq8gwhr54KChU5bIixb+QXkwbWbQgeL68Mqf7vAmwqKi3R3
AtDcfo6p3C2K43EW7nBCLjhGShQS8ME2x7q2FB2iEwftXhT2YYLwbguxF24sW/M8hirxUTuqzjDV
L7uOl0XqAms/CekUKWQTQHwMFpwQfEryV0gtJ4AliriKAdF6n9HIAbQxlwBGrFYS39oZg7gtyniL
NqrpW4NjxTq+QuhETZUPRrbPOvQV9Ic9sJB0cuIyC0JNt3ARONFRRBXouxq7xU21DCiAgOFSQm0T
BveSjbgrkfEwYpv4GQDjnye/lGVWhCb6YW0EidoE3Q4HI7rlzRqeHThxME/J9sE2lCL/PgYqOZbL
Zwxl6kER2Am7CvChCWDH4aUpnwyEUwCkjD2OaEjsEh6rcEN7BGy5KAfCDwIFMFni/maAchVQfAm5
QVGzC3MaSEqIoUk5Q82HScXZdlS/AnwUW6Cn+KIFJOSrMN/IFGk+Y2cez9jB+VMDXGsbo6H5oNZq
xn0msZR0eEB7GS47bEQ0db2mP8RTK7MJi9HzKlfUNwxmxD3kIkwTdbGHUFXDwfQWZgBWQssx08Bs
o6opzi1v4w9jgOr14cBz1sz9TlSYZpRRM8orwHAcVmvoDpYNg+E1xDwTY0UTCzSUc1WsJeDhSL/1
gb/mM87CJCzlfGISRkVMRKHYBRgfUJgAdtNzJZRGIhh/jZTMMvUHpV4BVzeXeYDsQ0nCjxrxRznz
wPWubiEfxnayp3mCmBKhovDMNNhJvNHE4MDq8MJc8SAczVGHVoKPa9w3CGmmMq1wGUZez3dQzKpt
a7m7HzsGBZdfeGWiitB/8IpInxYo5vDs91Wq8R4B2wlivOpgtAQPgeSTOUwsIoRf8JKXZ+5DfIol
uXkeYyQOJNSGC/CbaBB5PHkWXX+8eC/w/6dlZLAVl7g8VYei9GGR08FtojIfEBGcd3HRZcieLNI6
AKpRIJkNiVY4c4HXPwSQtmfIzwSPWEj9OaAyA/tAaXcFhNupS5bpaNwV7nVpq30bR8NGrvH8wwKO
dyHGDbrF9dOlClc5yFWLNg0yoC0Q1p+1yGHHwbk8SJTZBcXyMkSwvgMf/lqdacqNB2Wl4xWLSJHb
TnZ+qN8F1aAtITDKIdxBJQJEKRYeEfRvACeFxYPp+dsGa5cUFejPiRmRlVaKrcYbeEZNHNxGkzO+
gjKuc1SlFfmKZXXvLFF4qLuohJKAt+9VVb8Z9J/uUPsjIW+GqYOr5Y0QtcIa4wfQhg8k7aDnvVRw
MMBCX+NVXgIWVFCPoKwmLCa8Dr6O/sdr+v9Uo/aoGvzv9z60f2tU2/5S186x4fc/9P9haRq9Rqj8
32am/1Wa9vgh7ce/taz99R/8sy+N0n84DnNwaMC45v9VffbPvjQ3+Ada1PAv0RvIPOcaFPXPvjQa
/sOLPPRWUwcN4VF0zaD4Z18adf6BiSEOHQ84J6rOULb4W2XU/1Ta/bkv7Y9R0Dgtnd/yVkzhRsRB
TvmpO7m38ym6Q2bBXYXEguP4RP7GJPknp/P177gaS//FRegXvYO1CNhReD+dxXNiN+TtXz7nu/+x
C/5rRcJfPtHfXYTXL/2bpZaBjCQESQonaL0v/GRe1Ammus/ix/+byjf3ry/1p7/iN2uttVhHIOZw
Tr0wFfy16CZlRdnDB9P3+cggxsiauJ8PtcVoSgEoTovkOzs486amE8yppfa3DRhFbJkliOQas5MO
BpYBIJUZHbwIQR5NAH9bH6aBQORTZBD+NZaQqFjY7LKVlt017atHKGXpbGNH2AywNMvDDhjs1A86
mwTAWrcPo5fIrYMNHaPiCy459QPwBILFLvB3rZ7ArMmrdcdpQDsvIcIAyxaLCJxB/TZkIOJE66C5
8TIO7W6MTZcH6PpMy3oSuzaCnbUyRO/xCGHWhHTkDt7HrzEKlJeUYiofUIgcbKIpjh4KrIBbM/0V
VGbHb0dNQ85Lv9k2JcYf9KSqV11G3nHo+25L1Yg29iqqznyoSaZYg06fin5UM0ofIV6QGSBM98aI
EFKzfoGHBhmUR+jPu1MFi1xCeAGnH3Bx/BXjnIxNE33BbQCs2kczUmOuIJwgxb5yUPspvUAfqeAw
NHBUS8UecrObErO3gmAhR8+Gty89/da40tyUlER56zZ6+9+f1T/55K+P6m826slXbJoWPKr+jdyF
QE8Sb0sBfSb//cv/MYLy+vV/C1JgCys01O4uVtMUiQnhTTnl8x3yChMyHWKTlRfRHkG4gdJOtEmK
DDS4QOUE5BHm8t+/B/f6TvzvdyWIf0vqA0RgOLJRgBK7J4Kfkx37dSc0ZIhDlBF2DMN7C+Im3hfT
30X9//ljDeLfLMoxbwOhSA2rmGdtCsMlTUdEX0LHiJ88BICy5QA+coLRPf/vP+UfTetgMOLrOfcv
59l1fQ9iEq+nCDVvcTE8WtizoUrOhC5vfF/mbROfWwXbjVOCHWPsLfBdaAV7TKE9GJu12cqAJdZ9
ES4ITWCXNUGz1crUmyXdESfK3zwTf/JYX7/R8N+/UQaBHUDZYT3VELo35t6CIPYz1ohEDsfge/q7
pKS/YkL+9Hv/7RYJowJdr7RYT7BX9/2jsQmvEwpZLqrlkgGTK/xZVQRt6JEdMJ9IKDxUop8YuRsn
ePQfur+rWfpPT8NvV80wDoqscGye/K2CIc5mcGiG3Wfsqjz+2zjKP3n+rx/rb5eOi2J4162r5YSs
o6w63poNOcHomgXn6sbsg82QyBTgVAYheQ7xY+InsGukZ1SmbeN7vXkAYbJf8oc+jc6HOgc+e/y7
m/avCIw//SKuL+a/PJoRsIypHPCtudHWcXJkALnhTQOAw0J/+OOpBKbQ1h4QOgvxQKI///sb8R+m
iOD3thYwGq1ZAziJISKaYIWDaw6BmqrxkmA4q6c2WdZjCMjqb/66/3TM/HbUDRNpxmHq8AJuix0U
LQmciWmM09Q7FJu/+yz/w4EKZfO/f5amgJ0G3MF6Crdos3tu9/1pSFXa7fhD/NTuIGradCnPxQ3P
/w9n19EkJxNkfxEReHPFQ0P76TEXYjTS4L3n1++jdw8jvqbZUChChzl0QVGVlZX5DGFF/5s8r5o+
3WVTHnzBpeuKxDEUSfLN5JAiYCzcZwiLM0YDcKBHThDsUZJXBO4aSAoTVuDKARoE0lons1tuqNK8
Zx89wCK68QKchL0Ol4cMHNGmTW4iye8ZhtVFLpJFMlIiweqkXZV/1L6k5tCpzWJWBwsJrRieVyM/
0UJ8Fw59vKj5TCpGlBtO0NIY5KV3ialUURp1cpicYvyYxBBYdACIJEEHmXRuGWllDR60RUQAiZ5F
VIQEVNmSXQmp3Da3ieKG7nAbYQsxp5B7jQCv9ydUbiuZFE80nhAEAy0O0Waj/TM1HpgekE4elSnY
m0CTofbAbHxrRaiY0nBdymHl4dtjE+0CAjYcAiSnSqOZgASEkgMTHH22sYa6V4G90KnQ8mu3yXhz
4Dogqc9IdyDC1POtUnikxeUhPhQAwRzKWwP1Crr9x9DhmKuBEmQabg+Q31dAtS7qyOrzfbAWdsVF
SoH2XALMGcKuaIQ7jpZJN9lRZrxrgcQ9UiaY0p/iF+kML/xr4/YX4G7N5yOvxZmlFUrYjh3ayRjZ
J46w4Gp6OYPQQGV5icbfQJ9UalxWIeiCmRpLl2Q+Bvr0fOi7FviD9bl0zaAAyBKbtJqcIWndiZEg
AMRqUoJDrQ16A+XF4xRxltTn0H25ZUWvQpcenUxQqkWDba9+Xb7V0nkadllVfwQxWuJgtA3CFXgU
aDp4OklBAjtGSZkEm681SlJLUh/VeixIdDEHtjOKMkZ5DYJ5fTcXTnX0g1zEXDuCvnZFACyVhJoQ
w77WoTzbryrZi9+rwSH5g9dqBQPUWSKnuTmi284HrdPSSFhpGXqAG8f+6tdZnPukCKRSB8q709a5
UlKdMVDg0cYqGnhynbpU+t7E8OzsUPFAP7CQBVBVIPAjE+mGQtNaDFnkA6jGhFWdYI8DAaOkg5r1
kFkhNl7voSw3zl9xcciDbSEVtVQCs1KV5McQBZNZ5ZBBaTqQdCLAXHWh8zho5wCjXkUDbQsBQ9kJ
FUt4255BPX9CTyPBohWnONQpjxfMGvACAF+kSin8HvajBZEqdZdDk10CFgdo7vpMMyJ6s2yXNF/Q
GIAI7vMFPX+UB+t5acY0pQQvNj7mCgnL2JkiDs1gQvF6+Hr++6snynyK/sgJBjFpM5giTc5o93tJ
zxVOg9GQUiE+UNo38TvUAzvbOr7mb/DgbZaOM9DxoVggYkcHLjkt5X2I6A+Q6Ql3L+Cdm/6cSVBr
RHdKktlql0eHivm3aRQWx1YY9FSRgMznlDOwWU4gcJETh2rYyqWZeboevdliU0EvKE/8TBwd9Ec/
SE18/6qtXrUomb/pqS3sIj2RgQvWRDOTjwBnKbT6BaaMIajtr/gXTu3fz7/nXd300YMsNhffFY2E
Vgr6ypTL9l9QEQJbtZSF8CO91acu1HkDqGuakkUZ/BY77fTwGrmomFeoQ5AqAaLQd/re+SaEKQO7
3dA+vOsnPnqsxa7s4H9FdGw0op8IBbjoIxZvDbAzE4rX33FcKb0Pt4vyC+Sj3uAKe2pVVDohgoQm
AC7xkDpVudqeAm0UXBB+Um4rWZyTwkfPtcjWQYNjQKzCd5t0xAPis9U7LVXpV+A5rY0vsrboFzuM
htbBlHY8Fr1Ta43Tn2u3NJB4ZLtIzUzJ5d/KY2RmGmq8Mm2kN05lZNhIHzeGn5f4ozdcpAEoIEJO
aEQEGZNXCaA9NKRy0LxB3wjhVEwbU0bgTFKZAPQXUQ2Kr8SMvNs0qANAICCmyXV5YsN3iHuqFS/X
v2YLbvCTNnIFZm12Ftk6x09Q/BA5EOY9UuMItzk0XLOfxl1VK133gn4OmJwMsM9BB3lJ24eghAb6
WFAYIBoxFfykdECKhuyW5SbH2DXIokAKJ2DYJp1bc3YP4gUsLutsD300mUW/+vm8ru34pTMRmPsS
wcwPXumDKmqRgtClcjKQYjK6ZGqn1jLw0LKngg2v+FYi8xavGrEFvodS2LgbyCBXG88f5q4L/OAj
L62MOgpApYTKkPaE6BLzgyGI7+lkEcIpJM2xJwEk2lcQBsr6SCugDjZWTlmHctRAHS+Y4Ofd6H70
MbU4XcbM5IDRBaZS5njcKDp1Yk49YFygXm2JBlIri/I/9kiEkAt9NW875B4KUn4K12RfnX6V+0ht
0QwGtQydPDQRX8DvKSUVJuTPp+qunP5oqhaRGtjckmwngoIahdqaNDSQlcmmIesBbbFABYUXhUBZ
Urxb/QodbTMC4EcGgzhFvebgawzagpMevVE7v9GGy6jxl/SUfnt7njgW0StTU9r/dUrWL3sredLS
kCllOkr0QJFFAs+ok+qbgg64gcLYeOZDrGZ2oHHq81lZq1rxi/jMojILEjjGCveNxdqcmlwLR7QB
9cK/9Aq1F4OVBds/xpZ/LRRiJ6nCxtgrdSh+EYI7okigWoeheZtzUAlQBy0yJ1fYyDbXyg/8Iv6G
pQc6Vonfl6D4dR0ugtm9En94FD/cGKz5rVbA2tdaxFkoSHBCyGAYVDn4FEQQta9utUy4gwnYA0wS
BLXZIRfloaqlPf9qzDxFj9byInjyHT10QerTDleqRSH3byNhVak+Gu03aBkMpeEqqgHdVV4gpia9
f+K2IR6ql1kSU0lpubsBk7iHpwmJxDaUBwekYGjZ+vH1+fPdxdAfPN/SDyqdwMLgKMzJALKTPoJp
k2pdrUeCys0pEeDdJSHzl0l8iQ3MCze8olpTKP0fv1Vos7dyBmHqlPMHAtSyfbZVxbjLtT56rkVZ
GBytoQ5pPFfQGaSkssOJRtS7cADztxzqkYfQGcqdAKpV6Cvxr+ez8dB2CTeTpcdU2nokwbAe5fT2
WKIWQUPUk1d9/61vNVATcNB9td0x5DIrn8lKQNAzx9YqIN2e6vlGIjb3Jh8tGW4R/gKgvdF5x6vn
g8mXRlbaADJTko7WEWAAcCHCbVcbiW/6SOpcrBAdEFkq5OA4g6W0yo0gIdUBr3XsY5VntVA6QW2h
TO0CUunA0FByD93BwPQB4E7l6X1j5layNG6R1DaEByDNHJ2Yg/dSqO0nZY7vYHxl+2hjK60EIW4R
/yDxBBiehBHEE6VeoRtw8ORkM5SvVQu5RYwTKmLwqznGAcKWYKPlu8QY9M5i1NoNWRnFO6ihKIiv
1niktATUhY1Fx6yEpaVLlVcJPS3FGBkOr/4+vDF6eYblup0ZAByplTXp6WdypHa83NwIlz/mRvgy
KN1NsoHf2mP1q73uuyjfWfll82SbZ/XR/lvEyiaTIECY4KGkC2z6oH7a7sEkUSQcbG/QT7JwzBy2
MsyVLjDHLYIkTQJIlc/xv0YNo1J5RToXNwZeuVrkhhtn2FqkW7pQiRQLGN6AQTo11lJb0mktN0Ay
1DNVNCaVV0EVO49Ws2PV0gFwz20McscdR+Mj0YqXf9smS8MqUHQgdtXjIRg9Nkntj2B0mmQQ1laW
sJa2zViEn8WCnibbBHKLlNPopTy/V23wqngNlUImVUCukf0S+u9gY0+uBUx2Eav8ZIDY5fzlAu9X
AQXA2kUJJ1RqlQZ/lLGZQE3shrjAdQpbCNR1lwCaa+OLrhVG2HlD/SiMBHDdAfoQg/u3/LM/g6T0
DeSVyV/Ir/xKGLU+3dpL8uf5p1urWrGL+OMDWCtWLEaDrJLB29fzpGRoXJxZ/DeplH4AX/HgK6JM
qzAq126+6inixjyvHAnsIjhFEi3COAZjxzKrpQoigbaVFd0dfx7sdHaRfDUwhhb5eUk2eoWaqzHp
IkofpFxqUDLU0nOigoih1xrADSajA5evRdgyR2hwfdJqrkNW58C5ww4tMlxb1S3b3bsz06PHWgQg
lgmnBkLa83YltUwfnPYGHTKbktF4sEITNCyNNcA+B2jyRsnIor5zxztAr9UZtMYwUYGwoP5p0PqI
U6I3A8vXha16wTw1j55tEa+mJK5idt5kle6bndNq0BE1Cy02IC6hearkVvvwyL5VSuIGBm+ISqg/
X4T3HODByEsfK7jOBWJUIZ0kweaOUe+GHJpaQql1hMSCnIW4OroFZJpancbpfwASk8iPPQ+cs+zd
6P7iSxpgA8C6Z7e20OnTQCmo4BSlBs+5niDUGmyvFDpM7xBz8GtIvcgwOgXnT5TMoTYHGKlCw3Pu
i/9poX8ESlQLMgmjpu3RbwAKOfhnKMeJjFJteZ7drR0evfEiEWRSAAQ6DnPdKpyeHEqD0tEg0toX
X3tFlc4YDFYndcqud1s7fa1ucE/MfsSVGWogxCSG5NDozeXAuFH4zoAIqrQS4BAMdMAF5D8UusG1
WmiiXBil1qgvg1YYkHi2Avny/HOvhdelS1dRhlE+zjcW6gAwoMYbrAKVRIVSYV1pgXSg9JZwKo+F
G20Ixq/F1HuS8uPdY2IgUm8esfAnmRQOEWFP8pHxjKAGBAfCeJ8UVh4A8kqsiSxQOlvBfA6jj77z
IryC7Ox1w/ydIfGlpfvYzhWLO2kQL9AuWxt3rZR1v6X9eDsYDkxg1WAQ2oB8S+ZOEBT+StpdM9v5
mC2FjXQk9p0FcTVpUiFyAbHxM0SuUyUkZfpGWcBqgkaLfiR5hIQ4pL0ypNN7sT8C35038j9+9kVI
FqAtHFIDOEHTF/E2XdHYQhWo+o3r2GcHOAJY6yrE/uAFdekt9lf5+o/DLkIuJZFFU83fvlLT8/g9
qQWCWjCHekoBRg3HWoQCKOREthbbfFA/+uaLOBqlDSp+ArBGE07tPx5zacvTLCSWyCeuVbG30G6A
+qjKBqp03XjJlTHvVfkfS4DukhoK55jb8SQdcClPaz343YHgC4k+FNlk5qNCRIyF88i7YbhRxF4b
dBHEegJg7KHmgB0bPijuJkErCMSvreUyf58H03gvOf54pYaIILPWYRo5OFwBmO3650KPXfZCvlUI
FrfnMzc/66NRFqneMPQgcSU8NuiYCLiQQ6amDMi3oiEhkSD6BrDeOEmGaGO4tXyLnufyx1tBlREV
vQjjlTehlcN9u/dupRsdYuS1anutzNqZ7NCCz9p3bdJmYUOnzmjV5iVA3v78ldei4dJrigmjCWxw
LJb+G9JlLi6GzBtMZjN5MkBpKr4ZuzhX++DEn/9xwEWiJw1cwocSBvT30pfkXaGagIF4Bjh8mftD
v9IXyMIEkTKrehYqtXF7X6st0ouAE2RCMoF7SzmH7pKfm3mO65fk0KupNX1Ltn/JjA4La5dr0PTh
cTMtD8VLbj5/6bXNsQg7DQQfW1i3AXRIBkrfnYPyBlbvxuZYu9ff//5jGZW9VDZDjmXEG7TdWKGW
K0A3zSVlFP2Dz89P0oS9izbniMXGWcauFEOWNlVJxvtjN+CNMJdOEDksQJRQrcfd3t/Rx/QDKjQo
0ir9AX48r4LdwJyquIUWd+57s4PqrQhIp4xyH6+E7vDN3JJaLmzxV8Gp/Svf4DsEp3Rjia9M/tLF
KgcvYhgFPCoAKFp8DTfOkpVizf16+mPWCSgGSC3ErR2ee/MKPRE+hubsv5OeChU/ajSer5y1Vup9
3/4YxhcyKCTeI99XeKb3lAWWESdHFjSsPC27MrTMXzlXPLCy/wIrExlHCso4+3IuusLzUCfQX402
2hZrV+87muPHw0wSXE4gGYKTRQNAGOsrUEgl0TnDk3n1D3gwh0AL9XJj16yBh5ZGVwQE/SH5jeHg
lKiFuHhMeqCDsKPz6rGQGaXTkMSovN2pmArX31jbaykUtYhQyVizhDDiy7b2fNGgZYjlQTgv3ged
HO6kc7drDWpHv9NXwg2PhMqeqq96F3wUJ1zIUAHgdY7TybfGTt3qMGjeDlY/z1fDyiX5Dmr+Mf9s
3fFNFjY4Bps3aDIDSg6iLeB2ETlrUwUbo9wbYA/OwXsT48cwLWilcDGgKCfhAZELIL84iYQL9S64
PH15UM0XItElB4sDcr0BKTgCXluEiN+UQ3z/AuaXBrUk6F4gi2xNMsRiBYC4iX8JoPYEHSSmoVZA
NfuwUZvopUD3KxTrEwEwExOLYMj9Ykk95Xwlw/XPGzLIM4+cTnG9GYm6xL6DRNhnouWR9GeCJiz0
xzjGjPybJMg8QLyAHg7jRxVdKwoONOQt6ykjgJ721ILNJ9F2THlGlLzG5QHuigp0OXWPr1QCohZE
x4XK8w91XyuPpnCR9xV8QMLnoca15ouFcHyhEr9ATKwujU1Dy/uL9JSp1/KNULS2L5cWX2mbgF1F
TEhriV+QPE0I2AhBMGNErzSptSE78oNZu9AdIVCzhk0nTKfRhYGAGsTJN+7tc4704IWXPlwk5Eq4
3MMjtBWtDDHOBF2gBRNOKxsDrF2Tl3ZcQw/n5XrElFZ6p45abIJd5jZm94vQWOsrOs+30sSgd8QV
sKmNz7hydpDz2/7YCWzaQ24cMq4Aa49avR921C66wFVEpWzwlQ1wReBvuhXqV5LcJdEpCZJ+AocR
qRg9XrnRsxh/uMLJSe9HTpWiuQAR7aHpZVBiAZ0laEvDAIdifo/iBBl5xix6CITi4tZUHyzAoSGk
/HLQV55PxUrPhl22P3i64ZIiQ1SMRGuSLI7+pjOY2GgsBJU58IShEg8JH5Ae5bgEfYO16ckkY6uA
+08vV4lNoJwGU9/KCVFh5+JZSM3OYWjCTLIXQSCNVksAouCuBO1+B1iPqHlnmc8U0442VVm8PX+N
e279aJ0uLuFpBqvkdoSjLmTxapd5F0zm0h0i9ABVJv3gIU2L5qDiBQ6e2uO09gJkMaVD/nV68YCa
ByCxl9ONfTuP+ehZFgdNCUmuuPWwusTxsxKvIF1uhJ+V3ISk/162IaSlowEaCk4JDWTKrtC5pLIb
JD5q6YULodRTac+nc+XGRC4S2zRCnRA+amhrhKDqBLANZAgtEnbNmBhJ4NbD9/Nx1uLpkjo0NQQf
eaCCzs2aQ/5Z2nAuOQla8im+TbfuI974IvfrwH8/CbukBwFIXpcph5ljjXpfOZByVaBlrk4KNBo1
HnAa3Iw6GcIZu+IlMVEked1KO1YgseySJtShIzo7AiC+HRkW7lXyXBT2P4RzZg42/cV8io0Mg5dN
GP/jb8cuOUJUFQ4RN78qJAYOuOlqUJgzAz1B5W3UCyNU3wUFSmXaVntqbbxFLJXacOzhj43GEGqO
knyFzpCzRS1b6a+xd6rAz0AtEi2XwGXCaQBSGfc+2COROYC5stWKER7uVRZc1r9OgiDvKNC1sACT
5IPpf3On0upJNeg2yicruS67ZOyELGQH/fmk6fTcHszqkNqlHamRjmLdrtvBlEjtD6IJjpbNohm/
g+zR8611t7l/tOQXwYLr6r6JGEREfJW3RIenA3D6k2fEHISezQkiq5Qyt4dNAp4WqFclWg06+Lvf
Q4deG3cMArRaNujkjokKsQho8x+Y4/NnW6lOsEvWjgB1p8LrMeslMOs6hKos73cI+b4z2Gs76Ayq
ndsZqVo1G7n/SiYFk4u/P3NZFZVYUiTutbfJiT8gbwnRC11wJ8O7AKMiwe9d5veNEb6nW3nN46s0
/MT+HhIOhHVMzUOWmneKzflrw7zABm/jH4PakrBTxvQQe7AhQjhD4bE/NVZqM6+ABKmxA4KwWZgQ
GFM4O/nMUCMgDUjbWRsfcO3l5u30Y18K0D2EzCLSQo7RpPwKCUCoYHFysRugQbsLNi6mjw9SVlyE
FjIeIQdVorgD9wJlLBgl6c3nL7BS6GDFOTP88QLRRNCQl0faMwukvEOvJD5D16uCWv07pIgqKAnm
attp3qRwDQq5F589S9QJNxXhpeuv0H3ZZcm+PYBl2TJKdKIaCGVo/nf9JwiR06mhpwNrZEco2Zgc
JISry/PnXguISwYC63v+OM7RttRQ6ZJ9I9JpC3hfQzz/4wiL7CWNmKIopWwuan3BUo5loNvQl9A4
g+67DPIbwCS3TWry2sYUF1EqKfskFvMe3wE8Vq17Ew64yp0bCwKR1nQKbt6l2QNMWnzmG/ty5bha
MpdgtQLxaTKaax2lTcGdQYOy9PBnsw76ONtnl/wklugmasSpAskBLKnXAG3mwiVVBDX598YXWjmz
ljykCCYtGUsgsndwMsJWhzwJ9PoS3shwby5QKZQc+gITChrSfS28aaC2FqNNalYb23Jt/Hlqf+wd
sotZiID66EXhYvCdXDrbS5Ruq7Uyb+4H59aSTkH55BgUJUE602E4eJ+dBZ+N5Mi/9Gff7iHXA+0a
GRzeCNLvv55P6OO0mhUWYcbj/YEUY4zYtQoE3uHz29m51cDT6rjFUXh84WSFZbiBOEJAFJgyXNt/
JbuAlZ8/+tpkLdIXaCvCn6TC78JTS246OIYR+6CUpXjr4FwbYBENClKCLM0gQoMCyl777ApXVVRv
HOnUKZ5D2YSRaemBuHpbSNeVkC8s4kENIaRwjCXSSbhcrYdTyZRqz2sNvw8DSCeoE9r5FDif+/wa
cNesPT2fx7UlvbjwUDRkjLl5HoFuesGGccvN+/8KRpgVFrkHAfVRSOVhCv39eIuO+Y1Be5KBZtRn
fNi6xq/F0SVjIKkkKgK0HnAmi9XAb98Jb4MV2zQk50uUj2F6EuzKA85PEcL2xcbqW4mlS2YAxEgm
2DJj1hoLfZf8hTKgQv0LMvf/9FHudcwfcWb0OvhP9shvBAklNpisgK/D/mqFjZ9fuXyy/GLf11D7
H/h4nBuqI2R8WwVCmBN0PXbwPJnOnl4megsns2ajYbGCDGaXmPucm8rZjwTvQ7jUL87tQcCH65MV
nGBHWeuogjqAJm6MthJxlqD7scmEjqxxDs3XP0DKNhKnlY2yBNSL5FBXFOEhOvNQGx5vUCCUuRsH
/WBpA1PPrJygS0x9nnaV1McCjhe7AF6FA8cttJtrdhR2wNDY3ClTCxjkKnwuQ1kfbBdeD1V4lOBm
ON3EXa3BV9Xawq+tNHNZfhEZ0GUSewkm6sBKQcBAJ23aiFGY9K7FrnXQklFQ2NIbO9jzZm+2JqEi
/1Nh5q5w7893wUoE5hfhI4SHVkP1uEFW45EH2SZEp3HUCOyJ57+/somXOPqij+oQImoowciMAzlY
C46pR+/8/MdXdFnYO5f6xx5uc1gCSgV+fUo+QidodpCsFT668gZXcoiCJ4DqQDx/q622VmxZwuBH
gicqiRhwJQLPB15spygqYNACe3IFPcgQ6WUsqiQ4VEpyC7Y6tWuBZIl7JxqejOu5a1r2vz4ZKNHO
TvJ6acFUjYZAgtlWr94HrvfP53SF78gu8eQNHNKZXMBLRs4E7CO8oPOzoEOGSK12vT7IxRVNUVS2
+OPw7b8Pn+GhhirNrT4+H3+lYs8uAeeDPwiRD1koZ9ChMHtr974Nx/oDq3Ja7kQ2Kq5fPABl2ZlU
k3/MCjn675wT6tOQ8J/rKDOgjdvltqDHp2IHPUhQ3Yh3ctecGsPTnr/hCqqA5RabnhZg51N0CJ6U
fut05PJucy2N6By63K/B8azcgZ+aBbghej+Gr0T7/wcza+VqvYSUS3UPs+8QJzkYWrBzQO3cmjIL
qtkTtJlHLYV8Ujn+Wya/RJZT8BiSqATZVsAoQ6h1Fy95H6Qb/fp8HlcOiyVmvChbT6hrLBSvh4Cz
PMJyvT2DcwdPrOcDrEXnJWgcGlNQSKs4fCiVfYG19AsMIVLDOzKvc3aKChIQ6lAFV8C1w76wo/lj
GR8Zrg7txiOsJKxLHDkBidMuanLWodmok+nMd/O62zgK16oUS5x4Cj8RdGzwemIewHPMyq4k7Gk/
O9aCo3IDM3PxxSuPfHnrYcICNl2hlWcYWGfla17eYFsKauGbGFmDYLceRHF7mEV0cjbZHeoduE1x
TsfBqMWCMwWckwiTRg9RSHdFpQcgLJbdxipbOWGW+POcz0Lcf5BnTYfGf2Ga8whtklCHoCdc754v
hLUke4kz5wuin0VKKYe8BVfGbFAEG3AtlhMXecFG+2UtyV4CzvOab4W6bZBkt8IJXgZfVPBCo13P
mamkDOM3K8VK3MN/uaTe6zA9txzEp4hjTYPWzOWHQto6Vu/n2YNLMrsIUG0GNehmLv2R8Y4bQaUi
9S6/woq0HA+8R8NlZ1CEVxi3guEVRpBaM6px0vM9XxgMAAwBZLCmGlbCs1BNg50JCClpRoeU/VNE
iQ6pvijCbwIwPcBTQEtzGCoDtEa8tpIcsUYIhVwYyEh4LfhhsRpP/4EniUyFED9N3EhA3awPZYa1
s9CtYA/e+irYDhoNkqvYOCT78fyjr9zb77vmR26R1JPEFQU6x7Crv/D2n87O7M6IjOe/vrKxl4D1
kR0htgV9c+yRL7J59/yNTb2Sz925wz+eGkqCfpn6+HRTekAhPg9MKR8hOLzRcVirEC4x4BMf0VyG
upTTRxYHFfiXzmZsSkPGPiCxez43axnPEt7dDkkElX4UCTsdmicyDDosykytSPfgxStLx2Rjy63c
Ypagbj5nW6pi4TAyMSCpJO9CFchdu1HFXusK3pFCPz6FlMOyAasICwjXvwMFNwmo1CGNSs3KAipp
h/I5PFHlysxuwC3bza0y4usm6molLC4h3bRYNQGbByh9ykmqIItjb9lOdELw+OfGhKSEBgzvNcCK
pXdh4zKx1nm5Mwd+vHIeRwFiB1Z1YnW6Z9RG50TXcJdqosoZog4pHvFrdIR/XSeLODWOJKoqGbZo
bw8H0Y5dQIrYI3FOZEohX6XjeH6+INc265xM/XitAB4PUSpi0bMJPL8AmYq46/NfXgv6S9j10NQN
I/oI+lTbujFTo5IaAP/iHQQGamLcAKc5Qcm9lwGeJOWEFrLHwNwLzJK0xhW1cQqWgXfE98bTzHW3
B4H/zhH88aIeNFe5Ca69aIj2Wn1u3dT902AyaVU0YXOxkW6vLM0lLjsOyiKvaXy2ioodku6Uesi1
rpx26RCrFZtaGXylN96IXnmjRRWmZ0l6bs/PSgSsDZKKDdyP7BBGDooWtzHICjyEvf/9x7TBwZGS
hBlhl1m0VhvzIL4Wu/Q7qwJxaIAtVO1Aozf8S2JEL8KRsAJJHnGlkDaeYC0sLwHZQAAB6DC/JjAb
4KXBXAKAA7BRla2YLK3M46JSO4pRR1YUqktxpZcwASDNOlZrnQLNp7HbYONUXCtiLQHX1QTFXGHA
TBJmLXv3TwZOjQ06G7RHYKh12MJNrb3PInRMxJRIDI3g3NQacBsF1ARCKzxWpy2YzsrtZImv5jzY
h8QCBuDtWkZ2fBrcLWD4yk/fb84/lhu8TFv4keCnGeGFYW+dpzMxGOWHIjg93zUrG3QJfi7hdSYQ
AwaA5Qj8v6CpIgGRVYLBpvDextm7ds+/R8QfbzFMWUTgfoXJh1epDxHEzyBRYEQw2Uwmx+OewgWj
htyQL/sZdCfKb1pSoYYcSpCF0p+/51qtY4mTpjmGmXoKzxCjE8vClucgJA5gjwL07mK5J2+imhO3
POzhPWO0zZs4wmcT+gCuqHdot+PuU7iEA/Gp388faK2gtcRKj17op0WPB5ounUrs8j3cwU4GZXCc
DD7FRgFidernc+7H1FcBDyfPHlemZnzlcqsad2QOiWnoCU78RwkHMrY14f2J+50aoX8Z0HCaMUdi
JwxX8jPr5TDewkqu0BDYewr441GITICLkYQaAdfTR5i/6uF7mI2zQ4TZcXrI9G7EuCFzgqUCj6Qi
ukHdL6UsssFVwk1JMDB3XhZsrMm1jTUfIj8epi3yQPJKPAwxO1k3oDvRkDkXwOuEFGewkUKvZOhL
nDRuq7A2DhDiCsGcJrS7uHMZoNazcRSs5LT3E+LnO0wx5L4LvEPWgo1ElTIBddyA2+qgrWQIS9Bw
VsK6VpoPGhCfjcKZ5G7H7DsFLGcNMBeUP55vhJXwvAQGExKQo6mIYTq9/YSytDzTE0hnq6G1lpsv
YcHAjnYsNV/uaAhyHf3LqCSH2IZl/Vv62b3SbwLkZiDv5LswlZHgbCPHqg+Fla3m0MoaWCKEQ6pI
srabXw+wkHiwIMsuBSlsMzfaMysB/D+g4Igh+iCcXw+M/HKPdEAR0Xre2CZrSevS+AAu3gTfEEjz
xRjBQe5vmS5eIP2uib3cqpMNo8briBImd0rM5+thhfHLkvN6/GtZB1Oez/dluldFBAYT3t+wTwf7
NJIH9Ghos4pUHhaaRnwk5mA5boy8hrFbwmLprCHDnMbIwxf4dkmlUgBzoVus+QZ7SHRCiW5QxcCb
Sm58jSFzhdRL20pTVpg87BIrK4W+NMZQrkC7yv/I8TUnnVU8BMiLb3rq+B4bo9u6AJeqIO9kZ+I0
wfgSdalox+u52SpA/AV/Nr7BnBs9uB0s4bSw0mIDGkbDwH5maqZ3u+lU64xSGLW9Jfqy8p2ZJZS2
othYDDhg99K99JZ1mE2lc7AVb55aKpBLdjyd01gdJGMO6KeN7fI4ZjJLEC0NUzMyGibGEUP6m2gA
2oOrHrhn2dfzmXu83ZklaHZExR/+dJg46RCAjFk7W1DHlQQGthV/b4u4hw5sxOLCBu/oTxTBsTNe
my9GR72scLpj6YYvWKJaaOTH3KErMwmVxObeaWfcmLqVjIVZYmiFEirBd0AwfOHzT6gFw7YC7IOa
kOEqowx/RFi5bRXkV+oLzBJPC3O7Mqg4dE46gGjlqFMKoO5/k0ehlid7Qp3rC0rZ9Wtv9za/WZd9
fPuHa83fczwIBOmN85Js3tJbCRoH0tEvXmVUz2o0chfrm7Tax80ZRlrkH13BUBO8e3GLOxMQSZEF
Y8DJmrklwtzG3XvtZRb3nlYc4RMVNujFimlrinQ/KXVcVhvH9so9FAKdf8+VWPJQ46OwHv1PaEQR
WqdAw81XXqgt1MZKOGaWwFe4vYxB25akI1z8M9qv0bX/Zm+A8sCmIAxBvQaXkDqOdub2agLDdjVz
Nz1zHhcTYFD099vFbPR/eKgJlwC70ifhkBoSrPlyOdYFWKWp5ca2WokY4pyh/jjuamqIkoltAVRC
MXwia3nk92ILI/JsS0zhcYbFLNGvsHur/JGeW+eeDtHuilDHAPq2KaA8RKZUkIWMNm6Ta4tiiYYd
YSY0NQLCn9BfhlD1qs9WYBUBAvit/068EcNbuKVt+jjxYf4DYPUkLmF9AFjheseAaVpYTfq7lfRB
0Ic6Uf8pnC+VrdmUEjnSKxnHowLqk4+KVEmGCFpAVR+0cpFKnfx8oLV4t8SvdgHt+VTRTk6gRD3w
uHEEh5O3xFNbYAlTFdLfKgMhz7yU88yC433XvWdVoDJbu23tOF7iWQVRrBMh6ian8+w+37UjKWfQ
dYF5JYiCEP31KlAkjdIOByv1rPELYb/1/6SJU6TkxvK5d53+m3YwS8yr1wipBF1+yNVWV/AEZaqI
1H56JwUtYJxo0CYPCmzitG+L/+HsvHYjV5ss+0QE6M0tbTK9lPI3hFSS6L3n0/fKf26mz3T1Aeaq
gIJckp+J2BGx1zkfPtY2ImhQHal+K1M/amtnKtrneakcFTKl0lZOsxqPWbFTcGa2ltjrxtYrwbGW
0Q6lA/PWgpQs0DEblsqD3DRemX3OVKIqGYtA0ZPTp974Xkf//+8V/7PdNhWVtF3A1R+FQ7SXf6sn
uiv20DP94tztpIf6CZTsLXv+l9/2l13/Txvz1JorqZpgf4xOvINifpg96r5+fDfPwr0u+UTrxeIb
V2v7XzbLX1yDlH923NZSZEoAqLBJZvpbfupBy7dVdZFjbAqL5x4cpBRfVQ1jre2pyrTgTvbWq9wr
0uqoG9ulbZ+wJQFUwBbAkFjXvVihWyGxy2xxMNiEvNsAOp7gu9KbA0bVU8fzOuj/sgf/06n0Pyy/
f/bvmkY+bIYywwCKBuwmKKdsqr9puzwzUCKeTEZf+p59iUQzymsgJ9+5cG7q7htzcDsu/mz551hL
wRr/mMVrJSFohbN6BxPuhuxVyC4j7uB4Rlu3KA9yVP0UJwstmw8lu1zH27uncyoqoLW/grZ1RK26
qHXQNIItiA9K8oPLidMkGMslgl1Wb0tXnCYBHrbXA8pY+XE44lhKdTIsE7axpzPCO9f/UiL9S6FO
+WfjsZAabT5omCGDLaVJQniUdpWLYPvShgkNa8K/FDX/cqob92Dm/7oNM33Vx1ZT16NJJzqkSLDz
YDDimtHs9cma3v/3zfGXYVWQhf/916QsqGLW8MWe3PkEN8Xy898uoHlT28kBd29vUx/cJNMZg+xo
vE2SB9FKM2zZqefGlo854qX/KNzRR/1uSpyxR8zER2M6DziGmP+yIP92KfyziXmUJBU2BBuKAzmv
vrBiP6iXzRPvVkT5m+EMA4PwDJk4Uub+W6Lxl3kvxfhH3KhF+iDGSyYiCTc0yvcP6kZxgVk//ZK+
NqYbN5dNepqbP2Pviw9t5KymvZhvqrTY/VC/yswmMvr1Z4w2V6FqJab+NJ/W1UkKF7h6qp2yRP+X
jP1vKck/W6IzmXloQSFElPp9G2++lfFMcCfEZkHy+vjdYmqfTunuXWz/TRL5ywr9Z4P01gzNkov8
Svz4Hgs/DvVdf/239PRvWd4/O6Gzterz6t7fPzGZEJB9y2cN3q4ZTl/qEzI5Jvg4SB7Wg/ZkPVS/
02NXONtVwno8qA//VuX6i2oMh/y/b49VV6y66O+b/UHfZ++whoLsJIWSm++nQ3EpTygfAt5v5bfK
n/K/70lN/k+r0/9w/v4/fdSmSlsH2PhjUmZPqmg9iOtbI+Rf1TQ+1Io+GHSFJJIt5XQVbXgUSOOb
Ij2mWrwH1e52fXWq29iVOQWrhzW6mqlfdw9Tfcs0OHoViF/KDqATbQXqU7ws1whv57Rcv5No3A/x
eu60cmfWVOezBvoPhOtJxoA77wmAOpJNK3LKFgxl2h22aECFmb24iCGfk30knhIxIysOj4JkrXZn
6diP1L4lS267qC78ANuUw6o8FmN7mq1by5SkIob0tHlDZUIl1y5S5A2L6QjyJ1eeO0SzP5r155iG
ojbB/S1szXzPMpWWHJgTIqzqrxIgtFMU76vVQPH9jfs7cbt38g2oMNdNPvjN8iqWvjCgqddmlzkF
3Pksn1JbXq+JWpS2IjXnuEww01xn+pzSufG3IfeGcdkTLJldCC5rr2r6RxQXB7idr1NWuFZePWsJ
oGFVfU+swln68itZ5suwJKFkBWOD7+lQibthsGwmBeQ+OzZph5GSyi5c5azCQUlNqxFevMbBpehe
tcFzwOJKfs/zoJT3Wfxd96Or4gAkgvpNMpPTt7KNiRlXdWKUY2zE4aGd9Y/eVM5WZ2VBZ4x6Cb1a
z/5Mpdx+jXVbYsvSQoiorIUniJsWUCdhqdwYumIoxBA9yrY3bJ7iak+dwVdOMix4dbI1hcOLCXmv
srC4Frq3RO/iN62uXrPyYyiG6ajlWiAtmltPkO4Ldf2Q+rXY1YrWvyUJntSWWv1udRtsc4+/pJcN
tyi5zONzp1+SpHcEUBqNv+JE0U47WAJE9EaVXJPOySPLU+Igl+De79eqBBFRglg0rZEKTdglAFsf
8nZlRus7Um05vSrM4SaHLA7LbDc0+6W79ITCSR45yti4EXZPi41nXjLb4uDiTcvSTTiHdbcUggWf
6iE9quNRXJ1RfcBYvFB3JKIYwJnC47Qck56WFj3QOgcB2/Ag+SpOlL+I2wnGRjnTJdmJbifZkbAe
CrE9RZiGlNRRsEK7mlvyaAFsXJnkqJvznN8a1q3xtoogxloonjfNHI9191O2Pwt7Tu2AisifzcIi
UabHfkgglKuvlOsYrTJISYTFTVU434KYYPM5OmTpTsIel5qnSr1u0VM9y3VoVOIFs5FL0UmnTu68
FspXuA7x6yiZfqyjJ26PuXQumQhb5o8trw98jHWmNilg3NO/RO3mTNZwWMUYrwlrPyuRFQ6VfFNW
9RGmrfJkRnO/K0HhCokrKEtx0DJECTZvU1YAmyqMrFgaKgUswOKYpje16KjFq9Im7rJmT5iUzivv
PAFN2xp+3Z6nbWsd0xBDQ/HKqfSWHNBK55fL9jq1THaDepssgVjUXuLz+F6sOg+1vEwzDF0BP6lk
QipPsdIADSPEFLIGT2CpaEXqk54xbQlIZ35apMzvjM2tNcWpjZ6XJLah1LqV7In3ISlcX+pjJVQx
/qUnwXAnVBURy2gPahT0ddFWoUIux0qDEiBbQZZqlt+Kfb1TEtw7LL15bxv12shrdCzj2zxfxvZn
yDob8vCwBnn7ZPLW9RS1aHBp2Gd3lHrtGKPo9MpBF3apWUVuNZ43LFzNtD0KSRGWiP2xmJdOl1pP
EXBhd+I2VAT9Jg89vAAh3/OA56AtTihPVuyNg90dDU62i4h0bVynAQ9TRn6S4kGcbKH4YLzYtG4Q
V8TpS7cizRZo1/gorEBcd5BHtMHOdGcoHOmL72y3MBucBiCJaUuzI9HKSEFAsScc+fX0PMMvqo/i
ZsflYy1dUzyvKm8ggYlb35QOQ/QgbL9JyWxb9Ucq8b2AGWJgVpuP8fPUJTshK0I9KZ6HrMWQNq/l
oC/3CYWOti8Dc0oMX2F8TbMgAC960HNfjYqM2X3u9GO3ODkOvFiUalxpGqfg3crxECtPnOTpCk5p
xbLoQ6OUEGsHi/xKrWa8G4zG0bRdIm6DU9UNvyEehlNbGemXdOtSf9G8qGBITnfke3mWfssyINUL
mKLCQHsxHElPbRaPF/eqI9R0oKQM8MTXWZPdzRhswQSlaJx6AEVmzCG6heVvsWGKwrzEYwPLIoee
EA567gw1jLqsmt/VfrwsA2gIiBRIH6tXFUdQcrmMXRkku8kbpX2jeELitQo1Y1xtBn6vaTnJnA7Y
yfDUPtP83GNHm5MWzQwvnqotVHJySfVHgSlfqO5anzPxudwEu0YJGPaG7kk9JZbuGeuoQOuPserG
CQN17fig1edm8nosu1SEAMCoJVis4bY9TDT4ZMMjM4xV1EHOqzygLKbhjSl0AfV5XTmPqsXXmdnu
5dEZ1gVgtTuKH2b2bUD2GEhj/PRnNDkkGEGtOadoeKFpFhqGFNaW4siyL0me1T118bNW75X7UWHr
06muDlSj4vKsr16H2TYKtWrXhtM0nHPvwnIrt6eapEUd3SkKZYbBxqAadhbkTzS+ty0+UH9U2Rxb
8gl9yzdl62jp7YkoD27vjJJvSIM3tiXnULY+NqsWxrzRJhYvKllo0aTDMQN3VHUd5SjKc47abp61
LfsM1w4vFnuumDW/6Ca6kZR4ma5/mh9J56XVxqLNHEWXd3FfHLCi2k/3h4+ia865P0IIbTdQGrU/
cdA3vAuUm2FZ9hheOFI7utV6LqjST61x7QbHGvZFMrjy0gbrOFVO27VHDR1Ah6StKu2lHY6ycIuU
4tDLnwCkqzVirH2YrkoqXBk5cVoMQnGZfBoNNCVhrwvgT1ssJpdZstXFyczsNC+twvFU6TA66+4w
ykbtWNtKZCXt5PhtNJCMRtUgqBJ7gj2CskQ2/LVcyq9t4sLPDMXNSp/mZcyQrTpQY91f1REXpt4d
N8UeUf8RLcWT0bB/85BLwFCZvq63vbqavlyRVsp6kLTzZZnfqBfbrdo7It6BXTm7MgzGtVadRDta
hUZfdrUerK0FT4wXBxdbqt+aufeZSIQfCU0WLcASSvDJYvJWRUYgRJ8ikgFqm71Ze8t4gHIaWLEM
+PS+mBkEiirVNh+6LtDKaN9Y5u+qxIo7ZcK1rMKoET+lDH5VyqvWpjaQm5knhjL/PFB22gLzRiO5
ppm2ZRxo+G6JQrbuY12XwOrwR5peSutDFl+G7UVdCeu8pnjY4K1Ig78C7sDfPQoTPCsJBRxZzx5n
WfmZGIxyREAo+L6NdKWVlzZtTvVkybZSCaHesGKFbmdMvlwHYpn9UY3WS6wBC917WbHegMcDZ+0q
3ZsLPbMZO1/gTMWHtirn46z3wASrIQmTddlPGG7bTME+TrV00oc12Sni9F5zh+8YWrSCuvuUtsyr
MutnWWCs1pkz6S+ZTvhOyz46e3oF7Q6UUyq/8ozEZCqBBs5YpUyt2xe0b63jnmg2bCPhUEnZLmmi
AMzoC/Z9B1UVgnUmxJmq9FexsFSOYfRpQO0N80NcDYI0lp0OhZ3Tki6JujpzOR8Uuov77rhlH6n1
LmocFWcjtxI7Z8NXE1BPEAW51yAy9VrvCS1HybTgT0O5+9BvC3hnRrHs1BqT4zKYuy5SLo3RHTWK
bnFTHrbFwq6LZKCL/CLO3FqqeHyNuFOHmkL5th6XuPTTLXW09VVU9Y9mIU2TqkMpsaFQXDPtJ+vf
EyKkoWzAqTMJ4LWa5m1jf5HTwREVP5G/emq9plLdBOmxwXWkm59hoh5LtbguQ8ykgclPApR0HvkN
cr/i9l6sBG3Ka9/V76ti7eo+f6mS+UVGn1nkazselyr5gXsBMxRiHGyxaY24F6nflAK+NHbUPMUQ
RSVW4G2AJcJeyL28OXPC1rUn94ecIrTkr1ZQFjeLdIBY47531WY/WPJOqmC+cfu3M6sEgviTMbZh
m3Lstpq7CnSGSp+z+KSv7pgxOaRKP3IxvmnzN4vQJR/j/HCisvS6JHOjfHGj9o9ugBtXfurJ24z2
uBLI9XN6lBTRFoYf3RRsCSp19ayYD2XqlgaO5EjdNf4NC1qqUr0rWna1Igmmk5CHK+Mkrb5yxlFC
nWtX1t+2pNivZv3cpnQP9OVOFp1SxNCaIZpCcw1rbxAnKn+y2OVsHfIP1eAhOSljGBlPbtw1qaem
TxFjqdVborgmzheicDTFXflFgbHTnBjL8Op9Vt40MyRK2JYg71EypH06A0/qk71h+VrLTU2actCW
8brN5inGaYJ5I7GvXIFy7zAQ0mKYOunOhA3UkOOZSkw0fC8bTCzoZspbtAYZsIaOOeu0jD05O6vt
p874kjllACVJ7SZf1E85yi0mmHDahtxvjb1enzk9O26YKTsq+NKJDzLGkgv7pxlcU4T0BONRNV3L
/IjxoukgY8uhRg0y+lyfExoT2rv/cCn7xvayMNLXF86A6ARlRAobNlR7jhRfi06mBaDIIdNpiPgG
wR2N86CUnEWHYsDtdrPOJlGwmreehJESgvDY5a6Uj5CLOLKJsvsyDmMyLsXKvZhsQc7Z1iI1tce1
QvQd3GaNTzjEBf1ARrEMe2FIfEvCMzO9CwkpkKjWi4efCBprWqx+O9WccbWddsEUB51W4AT53KmY
0wSl5BlFxIfoDlkRu3WmEBunri4ul7k2Qi2m3q4q32KMi1PZ7bjar8Ks+kLhRzgsLm8R8xtdVYSr
6Cn6vi5/DY6epSLt8CTk0igLZTorbZN5Zyo54dh+GGo40Vxfr599c1WZ+qhs6ksDpB9OgMIm+s4n
r1jt6gfSg93W+kvZh3JyHoQ36N6BMMN7M5mux4WNp28OLvxb0zpJBZFRdLC4aqeaIbWsqdHJai39
vltDki0bxviQ1PP8rrXi8q5GbY9UaY7qXhBqX5mXIKsGD32idZIk93Xo0NFA5iszK53VvyZ7La46
DNlndV90y36O00C2QEfo23WTZCamcn9Yp7CSuu9N19MTIfCTJcbVjlYTB6ujp0FpHtty/o1jEjcV
H4IoSoxgSKrHxmR+KjKtR3G1dHvRE7KXNYL+KzzU8ur04Kj5XK64jl9mMSVBHEm/gil59Rh9r/Nj
3p633mk+lPYPNcKR0Q9yntFVCqf4o+PMlU2dt473AM4YDvWrIMPBwcYNbzczuBdbTDIy9dSkDPh5
hgAty5Vme608afGH+rNO+ettVXpSe7tonES9jyeE7Fi19tJib0q+1sdO1PlA5ZAY1vINf0oCwYqW
X3cQDxKKXdMCgw+33rasa1ljDfmrf0kX9UV5F1YfuLcUSKMr6W7T+0V6G7PTqPUOlWPtOnBZa7GL
WMEkK77YSRLk9bnjfws+3oLaZvfFaczCCuvNyamyoMXx0rooWaADz6apuDK8Fo4bWXC8Fwh06mcd
N6bocWplbyztKf+T6n5E17kUqieFTsR6w6bwy8hyu4goeb60TK31u0w5lGUTZnoABJ5R13n4SkZX
TsMo+xGSz2h7ioc/U76FjeR32Dg1LqlfhUwYd5gE25B8+9azmkttbByntLPFaGD5nkBua2o/Mz+t
KTsXGp7COl/G9tAAHTRwhtXKWTKWRh7mN6WJyUAf28zjLlkzV67wjsqSE93EQdsnR9U86hetOeKY
aeJAQ9tM41p/hKkly/Zi46VEmagu/RRKG0T4nFI9flutTh5+6LI9YYLAvLsI54ChSuu5tMJGe0sk
BhCL+VFX/xgY9GYITEDqZw6z6k3tYGIKuqe2x7JyE/G7l7H7rb4s+ufK32a6alT/FWbLaw+HTElD
4DjJ5Ts605BcoiZstVuVnzrtWOMUSgt4iVMozU2i4HHprV0oySEBwVZ/V5FXwC0vStdAtBs87FBt
Ga0qW4b7GCKO8Mmku8kvV1IEonFRn6te5Zj1RwGhBXbzeCIcaZgy+0OM57bNTsLL7LWsbfOLS6V/
qX+01o/bp0IPVfxH4dyD1RmY7MDSeFCs6RKV9QPkV1tpeJiA6sVHKwoAfybmM5/FqB+qm5q8xMsF
r2Fhe+4UIpskdbK0OjcDeTxJtZ6UtDKNgS7y4bZT9FoJGyPTEJO0UMVkLW9Qbg6FVQRGlbHj8daz
XCm5CnsVD+kK5/Bj2dYvOrdkQRAmJySzxYtWX+PVrsuHaGDJn3TSmUrlDdASKKrYP8MrXZ3YvK75
zdo2wr4TlfWpu9CuZhvGca2vlfLcRmeNgLamClb4SuRO8q4sDilz1qOCeJj76FZZFfaPNecg5sy9
zJIlr7k1lW/oH+O2LwU03qD96PPdzOCv8amAyBG5NBkbXD74XEYSzCJMR+lPpe4QN+2i3mupj3sJ
CBLL8McfdplgeYO6owI6E4Fs19R4bqqfsfjU2/4BvZ0uBKU/NoOj5ry7N/7WKntflM5uO0qGxiPN
ohavr7fEXYIW0dQPS/m+pucNa434ra9iu1QesiioyMdj27Ce1cVFdrPOWYcOpgRKFdKd5RicVBOJ
GCJQAf/EeJXag07bUZ4cJkJZzhHd6XrW+zHj3h910nmJM2UTXKQhQoquComASJZT9iPwIdZCtDBR
bePMjuplMchm+RF3Xfyp1n/m4q3vHJWZItxbrEtVVw4WvTpaiXToa3QU/UITw1QBNQqM7EruVMlc
m3phG8qLSVgROfXmiHTE9g8tJowll8dvrl2V+loWjh4HsfKtWYWr6U957BRZmHTBqO4ocnANT4Yz
g3NonvENzgr8voTTWt16GOTNecyuSf+qVQi4h16YvYmZgaz4WKxQEX+J6FohdnSiFJk4JjnkGyNs
uSss9OA4bQsVw65Y80QvIvGInXRmOEfqbahj6id8PhxOwNlqdv891zt2SpO4WReY2a7rCF6eesib
ffwT6Qc92m80wSauUQTTd5sRqmF9xJi+5iUvC/zixZX7C3PDxII9CZ78ZKG4HxXw0SYpCuKSyF5O
uQIDHZVEyMI2Ltyie8l1KPIlBY9DNhI0GqHQf26m4ejpvsQosK8d0dhVtDhD2pC5TgPjnC+eKr9s
P0r6KoOiF0h+XyPG5DmX9coRS94+/Cg3rlyDE6s80UoiaN89cuvTqppo23Z5h9lwjhYAhQdfYGAS
ihMVgeV7Ub3hgBv5KtEChLz4xA1kRFi/yTtZ/5Mvb9215mJJdimGJ4Rp0Y9evM50AiNlFRy1qqMM
kUuPzqQTniM7on/Ycx+udEtqxnusnHoVq5ncnxMe0vIszwdWQtGiEToK43ita/VncaC1E7HXldXX
FPHBuE6Li22SQh4pvQjUu1WUZKHV3WlBEqMZw7CN9qeOzjO20laovuvoOQlh8241LzVcrdHWTXwH
Xmahdul7tLf1+64HvtP2a4hHcXlYaCki9W/qYO29JvPF2akFN+q9fgixrRbTD3MK86xyl5lKmDg+
KFNkb4YZxDE+8/1DtbDDSD81yAZ06V2y5jGevK7ZtfO+e26BgOIw/0vuGdEKqb7GdCuaXnQbaSh/
N37H3E0kpxZxqN/Jls2Ujznvpv1A/WD0ZO7oHyXbSz+linM/LnxxpHpj/GEOb4v0oD4p2BDI00P/
pqxBzV+keNu6IVU+VrG0IwaBWOaQxUfpx6aIjkLLFuYJWmWEXMnoMmQLPIcgv0t2HL2XWPuUUk5K
bygPiPWW/JPEbtF/pUWA0gpZ3FyeJeHQd26+7CIxIOHTf9XccLr3TP1uxk9EXlDbdvYhE1Lf8spk
kTX3ngalDkqU9+IcLW3Y6Sfq2HaxHlVuXWFEhfUbBX1wATH7OeIAYD6Iv3X9SCpR6Ds1ru12OWg1
1/RC3hoa+Z9W+la0x7v+j4MSJ5tcXv8jLN2XnGpnxzTZYR1jOVq9oz5AF5eIMJRsX3oWihCsxeeC
Vz7zzRsD0vkNvdmm1mpEN/FG3aSHaa0vQbs8a8UtY00lDS7ceLzOj2o4NOdGCYzVjRYftYSGMGAA
uFeXdDeSy7C7MAYKOjFsJZ/1ZiwfI9dCfBw0z4icMQ6ipnJBwtbzbUuwPDhY7Q2peP4zxq1Tv6nq
jdcu9m6BxbceTJ2PVD0z8vC16YcsAmsAmhmXv5agRmh5a+uLRnkmfemFn61zZBaOsVL3ONxBBOq9
j82x4tJRGs+Sancsv3F7MGIvu27dq6Kir0jchFjvv2GyJuQ7ouhm9Sb6pQSu/6BTaQGAed19ga+1
tEOhBVm+KyTHInYFkWNiyzUEpskZ7RekvpxC4OaFcpePAVtTL30UbgE+H3JS4YvWS/K5DmTqJbUp
2ZmSnWacJdr85NPQ7iz5z8x/buFkhE1uV8Jr1Dw3n5Uc7aPsmcrJPemxRpr0O/yx+rf+pCLpd4vi
KMVDpx+kictcYmz52Ypel4SmkNrhJRCrSQTam+ZmlMQ4iXsiZ50K+WSL093sPXXzmt5u/rU2Iqrm
SV3Kw6KTtKn+zNrKGUO1hSedYYfyR1Wk91pi9rZAy1soZDBd1ckKN8dhrdxBb07G/7neITbUEKDW
eXYSKE11/anCP2ByRX8wWvlNQICwBW2817Dr0uk7qvZcQybKs1bmqETQauL+qVPafb8moVzVjj42
u66JfsWs+bAm80uQ06CltGzneuqo/U7Pc7+cVc8wPVmfuFjsKvZVstkrjUw0kNqm5NbJt5x8yXQj
yIfIDEjBgQ12Sig1h7sMl7ii/kvJvvy2BGWXKrhVM7NXX9rb2MbeuP6Ok+LSgdJzcaE571R+sqh4
0qaMwTK0iYPvmT9pXif5m+lXlFq0Mf1d9L1M6WQxx/dK9UjG295RzfmUt5gXD9NhHdjEJZqYzHgN
IrWcnutHq3+PNdHPZvzQ2tyPjfwBCcDPxzu+S36cpntij1C7gMhtunucLOKLzxW0dIsXtxyvzXZC
U4u26V0yb6mSPdRRmPHVmiY8qsINU84u55rAIf6aJCfuzXn1N4sY66j9xvPPTKd1jAJgE+BjQWG4
knqYaV1UIAPE0AMcjtp70EtleLirDyvC93Cd41017VeUWIpVlBKU+MGqqF9Q5wk16bDpSO6y1+Sc
gtu+XpGJwm2jGnfiFk5Hx9R9dblVGFV3dqR7NQOaERSTYBL7sF7P9bdBz1VuTFfEZVSKaboK4154
3IYjOAtmKCfjXTNjnq5byEFp7KwmprfhR8cqpb7It0UJyxzTuxDInZ2DbeTUm0afhFvtnlTrkW4X
fJhpJxDkm8zSJ07mHc2qu8SHjChDJEDAr8XEg4yCUYyRFAy+iS9EvO6/CuN9nHeGHK44FYHrWr4n
egJLCniXibNcHYnWSi+nTBwtGHUrya6fLmX2YumndT7nVFkRerW9OtBvh7jb3iGAS+sXY4ra/4Y1
DtWTG0EeIYqEseHztF5a6Tb8Wt9Fqttj6unRn2ZBwErT26KP7xI3w8o3j8lr3XwWdIJZ82H6D1h9
Tn2KosrgCox3DZNjHttJIpR4z4keCSMLH/1OWWxrZ0Gqii5FHhTVzZqO3eQJxUWktjzmB8j1pmK+
rm8tquePSK6N7hk033X0o5lObpH006uciw7PXdTO2+JqPO/FwXJWd1aVwNWpXtIZWpJUekn63rQn
8cvka8bcW8rvqH4ZsUJV8yspIEVIqkeqetrqzB1U7k8mBntpH9f9Qe2oAeJIRImxFMNtIpNAOUbq
89nLA7HTSS9e8o1yOu0sI80BRe+rPN7iFeubRV0PLXGcrLvWcNykS9E6y4xbcoDRhq8eIuOOOFW9
tX1fROr8jqr8rPd2CjpqLI/sQ6FtpSXYuOc3uUxgQRdJ4dQofoQMdPpYDPpm7/2TRGrSOIOyWzZP
ebSuU/fSvmaWw3pABEWskGKKW8JvUX3gStaUvvVeEWhKbx0yS5ztxMpy18qO6ZAtXcWwm0R05Wta
UQ5377Hb+7r6UbRjEkg0v1p4qxfUc0asqRRdLK6DWuKhz4E67JuRjMYCmiEf2vGLkdyjgVm2uvkC
ZcztK5rolqie5nfh7gQzHAW6NLoGiu3gpxwaYriQKtUbDnmnWKEr9n7PUFWQGy8aT1t8ztf3Nn2L
E88SP0RKdKn6qudWoB0X0Vt0ao+HAgXeovwD8UJM9WdLEr/GUjjELTdNhEPii4m2LzRvesYx6yYQ
3XEPnz7xmk9yl1yjosvQPK4aFlc6L4dGffVnifZlJgQi9eskCsWZB5Tdxqn1rTIPWoMaDoW77dLQ
SxdTAKURezo2EedE7Ops7ab+kyXnFGU6jp2OJpK425ld6azQ2UgYku5LE56UcqY5aKYnn3FPdkhs
ELzT+lglfrZVxBDo2jq3VKt7Rj57q0Y/ThEjPCj5ZShmu5GM00hFH2NkwVHkhzG+gZik1h1bNEjZ
xNuT0ZHe549JgyPAVGgdPVAoJnKz+y/OzmQ5cmPZtl8EM/QITBPIntkx2U9gSbKIQN+3X39Xnjc5
t65KZfZGkkklkdkgwt332tsTm+U2gi48S1eSXhHlmYlJ+yrKm9DWfC9pxhkpKsOhLm6py3ciYuBC
dSpkcdSE7uXiojT+/a3uL2Z7yviBYXrj/+bEYIzikprfQUnM9GusgudrNOD6k8KaXWmtxrkl5ohm
lzo5gArnqMg22o/O0N6VKyYj1TSDQwa66ef2q1LypuxLjsL5VrifTRje/5M93/8YKsYOaRMOpkPd
HXm6+TiMEvIre+fKFhrjRMde9CDamZN8NDYj1HQk0+aVOQg2HQAyhIE3tXnI5U+DDj/R7fY/s9n4
/wFVTrN17JDWQ3q0ijNRFeKtoCSK6rc+TXaGgMmS8U7nFw+Fs2ct5j4btWtHJsGwy82nIDmbsIxh
8KI2Q+PPrnbq2j5Y1vq92izeZRqvs70yvrsa82tAN6/jpXQvkfuo6/1qTHfNjE4VXPKQiZJxacNd
oaMcPmrKxhLL2Q18u/9VF0uJumI7W5a7Uu1a+TZSniO9p9L+sotPkxFT1G4tE7llEddsnMyZvCdE
qWaP7dAe40x/TE1m1awvk9nOIkYx+zJrcIl2UlGdM5TO+TY0XKTSvZL/zDM31p/2GD0rLlp7OVur
XOvRnyAfjbrYVh1PeNtZnGvOV9cyKeEG1gZFbLpE3AI57djT9xR2u1F/dsCKCywEUfVqKeGlYahd
02BEjtIfItR9xmlC9fIIYTehaFlZhipXpW49OnYYXQ0TQKgKqenzudiabngtHLbemICjxZceJkvd
MrZKBc2Yza+zeh8BceSEqgv3f0wlSi4glBncyUD6RtOtXzOXVXqK6Hfm0OMFIFdtYeb6pnNl4FWx
k3idWvVr2ZqfYe2EK5RQqIVJHkQAQGIaPbtDNar7/BQoqzbdmJqLv83HdzAYw4vC/R5Y56l/ov2s
470r8E5UkZ9DJOWflm36DhsE5oVV004lpNALnDBeHf5EyqPBdh+aUKwyrjFc2G2ECKcBNiQaHrOx
NVgTWBWPqVD2laYMnlCMpUUuh86D6vqivXZW5Gv5ZjJulkD/0tdpy7dBv9UjLX4GTVHmaCVoluIu
0BHfWxieQ5DRXFbHWpavtq2xcrtHidKXwOzmLtasU0/wJmOCiSpWMMJi6TFl8Cay0QqMd1OSUSll
v62b7KEfOhNVK0DtIplXinVVqXyYGOY8R2SBFyiNuagrU1vKkPfbcZFJOj2efASeQ5PX50x3PcEp
oozl0Wg+3FjsMoJGqr4rWH1k+aMLh2oZ5belPDhFto3CDm9cFzHfz9ZqcLL6Vcz6EBdblsEe+Ek5
GYIkWJIC8mNsUDh7VJGOtmF7g8FtMYYHfEoRVeeUPU/2TqlXursrrHU4XnuxN9lmij2Ap60t2wtf
63DVsukCOcucmdXHCvNIAwZMA83SlvFoMPfXnGc2BHPN54Q0RfNHM9Y75it0o0XrZfVTybqJkO7m
hLytOHtTPtrWsiFqovHdiDkTQm/EzdLRWaTzhg7AxSCFpVWIZYejwViCP6wKlnV1k+MbIS+33IaV
2HaTXHUQCJ1OY1m9yGFZdd2mSo1tZbYm2hslUwxzCPTM+ftSPRaMUzvx5XBuU/y2/S1tXQJrjPey
/mZwFtT5sQ2jo1ZsUn14mN1fpmDYndGh1PpusprVZPM+lMpWyE/DZNuJ4mM/Iy1ql2pN6bm5elPd
NSsf/boEf3Hr4FbnFZtn4gCIBBpv1ExfKexb5GgzlQ+LAZvutdXUjR7L6xQkXlAJtt2ZnhVEkBCF
AofbN9O6qR3iPseic7/7ulSXnToJX9HCaKlZwS+tgEfloTa6hoWSZQs2HKssKsgso+BfIB/Ikpt8
zlSQzoZVWk7o7kGwDR8FkKej6bJVEsebrnL3chxR8tgaA8U0IMgXY8hsrLRGTzbFilFbUZggZz3j
G9Hn8T4eK+ZS8lxhaqsYj3RJflAQ44xe28yQiGNXvA+au4pEcgLPPSZRfAnuBkWDuVNHeT/jW8mg
bmzbVpdql3cru7wTYsfR2qtmLB5n0M5isN1Vfod24dy9QZIvH8it3S9mkW1cUH+LgsqkO4nxJhVQ
Csa15ZGvkJeCrKZka9Wl3d/6+cOsNjp9pwFOVkPaSMoTPHqKH9qPjX4cHZdap/TZbB3o1kJv+RV/
mpLov8B+SCAQagrl3KFKt2+JUtHBKLY/Zq95mTxrYrJPEzI3s4SU1vxOb2uJ4af9ySnPtnxRaqbU
OzUv7g9cHpE7mdmfpc0XzXiDaVl1CXY0FYJYGtVPCcqfeL14i8JwbUSIFRVTuEQ1XW9qxZZ9O6ws
+mnIhGlGahz3CsJR96c+/06CT9kz7uQRFtMvIIOBCjuL8eO3TCkmVVvW9mruVg3uCPXcm2snuATa
0QhaeU5wbhpQiFdrnL+jsh92cfMi0nWb2r+sLGI/Sb+2wMXY5beClC+Mkz0QuN+nCCt+W3pJ+xTZ
umeTD+sMXgqNmxjtpr2TdwRFw4aMLsyvWEZtyojhXFSHSQI8Qa8KPUPlz3xb1htbQmIvibdzJlYg
8O1aDIRL3YvaHH1CRdlTNm6qYJ584/IFOwHhqqFAVLru8iMi2S/TOF7NZZ0Px3nYRsFeF6fGir2Q
IybpX/r6EdEJaXnIEFJXbs7kDejUxZbrKZq16lWuNRQa2ScfvSJPCdW4We9H5aMb3BWH9iUyq5Uy
PJuGSfTqgDfB8PNEsS4WtV6WgjP0DSdtegltYW3aeiYDhPJ/WQQduql24f/f69IDYqJA5qEtkvYh
ohPLsvkQamwlZE5hMARq+xhZdTqJ1L5TTNo6UzdpcZsnEj9G06tn3dO09zYodu6Y8jpwwSY3x4Gd
4j9s7uNAdEjtJ+sAYPVm4TCTb/FqFEYa+QzD58nGcsqkI513Lvur9dnPSolAwtLCTIQDXAFtb6z8
yoQNQQrdCGgfxWsZrkryYQoG2Em06ctJ0N9tK9GfR3XC3dI3UUmoKoJ2niJcmy3tZ0Ugit1MzByM
Vd//yMoRj5AB1aKXeXfuJBN9jv0RXSuU2uSrKj4Pl0FV/KB2ceX1pfnigKFg8Chs61zmxjrC57Kr
cSVjXFHyjcjYg6hQeHeT4IGdgShHPZD+PdHprSzJ/Z3m12TuFeCNjdaqORcg05E6atd6eBhZgVQ6
plhUenzKlWUKINIVBMwZBu2io6AsqALXY1pv9F4BaR2ZAVKIXTolvIZ96k+jIR7acbqNCnNDw1Jr
X+jQw4XjPlYaO8fc8ZGJa1K/1vdOudHDn8Ilnj3SzgaFqFkOiVe4zllvUJXTkx48QamnyyT+qNjU
Mb52NZdmWV0DcTEIsIYn7FQi+MXLmHwFNF919SqHd43DTYqn1n4dLaa62rPK0DC+E0GvsYlYbPBz
fL42R3fAOxDIqnpwJkSmwEq1jRNJ/RbgVs0QTsMZTa4IAt+luFL7lXFv7jqE82CuXCapznaoE/PW
ztVy0CsMzcHTGPUbI3D8LBm1J1V8B53icS1YVRS9gEix0MAGyKiN0oEIHpTPWg1xoMS3psl+hbNk
SvZazs22ioMXhfGC2j1FIyNZaQPcNFaabKQz6jw+UL2F6md8/RacQ8JyNIwA4YNpb1L1a5Js5xMG
XLHxlUXiwPCim4WKnExtgi0H9I1z3Co4MJ11nv8YuY3A2BJJNGrdXh2lRljwVzG82h0+IWbypuly
3yXrZso2NlO8sLsVpKR38gknFrg7FGLP283xMDx3A2ioqeZ0K7FvMVHRZ9Qhx4w2LWU0E3RmU8P9
1cT1Kq8uyLIpnbwr3htHfQxz9yMrMwpo5pf2lCmwBfdwB6DHdZbVL61NecfALbb7A4HEsbKCGw/b
ce1giIJgNhFEhF/XdDt1fMfU2S2xkAryBoJ2ZkC9WDb4dxlbwRuDXw6w6petl589nywchyZBRwnb
S84EGTMmUR6V7ijY5+I19Bf+VL2S6wjNYoReNjDlJC25w9aldZyTNHNZYV0y/qol87Lt222nAoHM
Ys960AW24lEDaqmFl7bROgom9hgznlFep5BPrNIOpfPACPJQ9wy+hX3WwmIDPp2FQ/02skc27wr8
Q9BqJDw7LX+fo37QLE/z2nSg+GoeLItow/JnCBjkFaP71iU10rOk61ZwOGe2yVzGLFeYE0YyTo9g
7dW2SV2xmd2K8as0H/KYaR+1kOqHhVsdjA7STGg1sLG6C3SK4bjx49iiqwv5FjZqT12KE6WxYNOl
i1poBhd7sBkgOdZRccTVSSpPC47FVD/YVPSGkKtGMCwWHsfYPnGpVxDAwua1SoBThnFTmMaJbXpI
d8/okBMei/Uw/NIrZ5/F7tIUfMLoX/y8J6a7dTZswr7aRvxaWgPD3z8X2rCy4g8O/s1UZPvIdTZB
s6Y5lt3Beg5gdsqS3d5QK02heQGz3dnpPTDsnQzeg5rTkS8KcI2M5ocytFYt6rY5joxixXNJRFwx
sM7FPtug3titkZ5Vr5p/mZBabdBtq/zDZYkR8Q/3ymmAjcu/3e5VMa+d8w0HJqNbqCKkwLF1fqTc
BnK6TdvlpTLRqFmTm0z+UPaYyGLocTQ3RvyJeTbi92A4U54WLTOskqcY6EJxVmqrXPWi3rjSWNXE
x3vTXYsxxnBLl742BAT8VGx65XWokrVNkq0b7fXxpcSMpPcsRDNVT0TNXeawtbT20l5hGHl/6AcO
9pjAlu7LtQa5MfVgm1jOh2QxbF+l69ExWSuO4S3HeJMB5OmJDWUGmGBr+4g6yMS8GTThoemvwxCt
ywnrn13uDCwEmAKXBCreffCdyTul9IidYFeOuaBH7rHPF0zLaJNCa9wl0B4WU7pMXmv7U4muqu3j
LwJfe5/0T738ctDltYpU1+69yGc8oPHwNY0F3voyf9eK+FxGhNg2RnvWRudZzir5Bdnsle60V9J9
6RIx17AWTmw1pmIxXeX9fQglv6aDBbHmc8LQoobyGyiJ+3jP7Jhni9OzcJJ1WICfJ0iZh648y+BK
MyMLROF9Ft5tk6uqi5etFX9ZDE6H66Q8U+9HVXDuLaSrkQAANRyArYOWfoORPP3/rk3gwK1huKgg
qTOkrTv1m5bmRIgoXegiP+rV5M9WtpukpT+yaAom1mjxTEbtuBQdBK6mhZzdqbYurelLF85nrt+c
9DyLzktrBcBFb0CyMjc8Cmu8QbAXibvsAyDyYFSZKhf36qgIsmetZppPC+yHcdvxvcjvSvg93YHK
Ziwnel1iN4wcKWuiJy5DZ6OKlVaznTCCLs2PLJpZtXrtOTzNZOObwtgnGeJyK4LdmBhXM5arxDL8
0B0xYqzLeK0pkKWg7Z3p6/U6j4+KCB4xQ7TR1zA4l3B6s8JvrL5I+XShtqX4unzUrEusGOeGOXvt
lEdlVD3bFKvCVu1HZ0wgoaRjrGjiCHDKhhVWxI9owHU1kNCWidi8OUFC2mxfsUUzHf5fua6kQKVa
QnsiKgXhrMIK3HV8Tta4miXMEYbJMX8V4gb5NxtfJWKBAfLQ+6NCDcOBUr4Ie36iZ9ra3Dq5hjbi
huqxxwSltJ/jnByddD9VKB1h4Ud5irXCARqaNsk4raUIjwqsQTXGBysud3po4ZEZrVVX6rqP/2eZ
WhVTJ3VXBUwNolK+1Im6ZD0wbwG+kwhiuGhWbTYcwybwQuSVYp7g8ufYN4Tjp8UAQ9dU2q2cXVsy
WiHiVXltnNrrXE7UDRscGFxvdeC2gW0ANm41Pw0Z0p6M4Z2Dt9NexbQ1Az40D5slxf7jLIlvgVp/
pMAuwyvfD9O9wHOLZuvSMgfiqcxt1JjrbK/G4qGlktAqhgZmux5EcOX5ylXi9JRfBZC8MSZebXY8
JWkJmOiWoFJxqfiaIVovChveYC3PdmkzkEXHkDeO/ZrOPYz8Cr2mGoadU9qPbK0q/cYqLk1zneTa
MHwzMvYlE2LNeG6rghI6pBFYFmlgLKoKS1qxUlFdDTF66T19iW7FyE/x2GEcf8XStnXVfB1qib6e
tflrtB8HarNyPrvKdza+IofTot8doSzFIZjXErMXFPEKuTadLLhNsasgH0SzUaX22TclkHG2GxnE
6PlO9N+hMYOfR1+OnjILV7j7XHLBXtoiOoyEgLPJTXzKmWYtMOa9iYI/U0t04wm/C1OUaTlxkU8n
hQe7Vy2sCNoi6sY3LEOt+x0ZP5q9mZvmnFknlExk4gm/sVIdZZ37Bo782KoP6XyuzXTNstRljXZk
ZJc6f3fil6nmHsRrLvbpAMteg4sbx5psqqQWDCnvesWqcLBORX56pxDRZy2KVii0ZnYOtfJjEJmb
4hu2a2wwd0ipi0q8+WKJg0iSS9e0G/YMeVkkl0i8E6sGdRy3K+Bn3RZe2Pd+MR9NO+cPo8gFCCIR
d6tSMVoERMWSmKebqXzI9Aed+kZdt/OOzFgG+4uZHCRnxNA6v9yFr3BZlFscuhFTSWvLwMg0121/
qjovY8wVXs1wWeUU2dDZ5q/qvlSKwYhInhXoDjgJSCX5AEy+SIxPQf+MmgBfpfQIrzUOXeXYSVAU
9sYmwHguTblu8BmhDkQnFE3F4nqFrKiCzIuafDVMw0PZIG4com7fTO+T6ce25enJvo0vzXiwAUb1
6FSqCl9NmbyXmbl1hODd+3LLc63kO9tB5a1dqEyskconZceWtpxxH0Zt5kjLJpX+3Ipd4brs08O4
RYtbtOjao/Wimj9WlsN12bsonJ/j6uZqXYZvBatDNWg+7lR/0lvwh2StxACyYh/eX1H3SZvOJw8v
xXQa619nBsu8LZ/VvnuIkGM6h+Doeq/0ITYxZSnr8CmM79+K6GK50a7indYDbYXq4hl1t22Ng1An
i0RUStg4bFiTl2zUtjliNqa4exJh8YZRAwAAQWDF/rJlrG+DhKDk3gIqmebcn/pPyzIYF3WMB8Jy
TS4W89Sazn/oSCp3PN2dtpo6TX41mERy5g9FnJLMIqnC8r5lumL34bgKRMuSsoq2txq79VwwgEhq
3J1MnrqxeY7qgqe9CVVWw1lkrJitrp9DRbOf77l9qm/T3/thb3VbV2NwELrMEkwXblOMYKJYoLCk
KNNrNZ9AOxPtLakLb25IKoCHr9Ce3x2u9jG8VohAFsYJt14FcX0z23NtY5aY8IMNY/YrbzA7T01A
jdpB9mvVi8Ou3jrrKL+G9ksa+kNdaTtxz4Ios3NJdpFdiGhT9JeawTGa2qwli5AhmEA4djSuRSwz
o2WtKvub5UbkHMXjNhh+hViUXUkDJ4OL21Mm5WIqT3kNpIa/vqfzZHGrhbdv0E7BvXsskUIM9T3V
rDeij5Si22Zp/G6E+HHzbHp02CVwZWq6ofRsTWZe/XlIAZ80XA3Lhmet7h4FcT1g+5H8mtqtHilL
VV8Kp9uirqxLgp7KNLtK8rKom2ZQNbIFKdHZzADdN5kfYXLKMj8Ez4YKjSbohukckWq+oM4mPwD0
VyrOOZtnzxgCL26Wsmm+9LZc8yz5fSP3HZ2TkSiehfropEjXVbDWmQzJ8WpOFGb2VTB19Ztgmj0n
SymxScdSsv4nu3/hohVry9aG/QCwUwXXwWSboajW5b28YOpWlR9YfrthJSLcbOynspmR81qxHlT6
CohIFKjU5BkVzkmF4YvpL7SEMGcb/3FQjyOlBJY3/IsySv05z7nH5+boDMrdE3lhulPET1W1wniL
F/8cIYZOdG/P8KLkB6i86jHU8Y0xZFiF2ZPolsH0qJHJomx5LLG0lu6qVj6GFrAmXnWWN9YfcN8h
i3HVxybYyeFp0rZ9sElCxR+jcxA/pLCnrj/q17RaTcN3ni3d/BahytsfkYU49dKiokbvkrNieFHT
pcMSquGgM+BUcuJpcvrZuaG/z85jxsRcaHfIM3oIHQqbU8Kh4fYX2/Lz8aj3L7l5Fb19UkLro+Tu
TMWRGthX+yPSZKN2z5Xcde6rQbFcMgdP+6BYNq4dnEQ3eHrDhxbh8eh0TGA0KxWrSYbOObkVYYcN
lH2ROubeuJtqq0oQ+Yks7tVknGdaQyXaHF0LtGeOOaLmjBljZpzaGhrLKKZNpwiUqKLZBU7BsdBN
+roHwPIqbFda9lqpX2k8rSu8JFPJett6ngnA6SP+kLWfjGCrxfW2LqtNquCWSpW1hglAkAiTPcj7
PphxKedvKTwRxCe1aF1GzPau1FQ6Dw16mqnm1kX0bxjrlcO7TNgAn+sUMDbahrYm/vbaF1Tx4MD7
2qIgmrDjVdkHuXMPUqWJLvAEx/LSOznH77QWZOSM2bq1T4Z+0o2tYCSEAqk6DymtejMdhKUtrKqq
d6YjAz+W1hvaBIEjyNy1JEIKYVHyifea+RXqYhPj8UpmFO0EAh+VQ/YGj7ixsHU8WQRkqfFnJqBe
JdLMpJtrxrelSVEr5l1tJIfMaK6RCfKrpM9KGO0D2AxLCY9WExkLUWJCa+ONK+RGnzFEkLA2FpNP
1EaPAJhfyP5ZGPVLGeNnGJaF8hB0REZPmeWVd/tRgkp86fiq9hyuxt2pbCccdFVlQ3fbhsHrbB+Z
biPNF4uAblHqI2aBqMkWXaW+KVXwrsTIwihTtk3agbS+bS7rOl1qgPlusx2jlR1RrsjpJ4zjfe5C
sGNUoIKyCoZ0053szNed2y0dMDap5cvAvsgwOrSwOZbKlOJen6c4cHPb3Wk1oU5PukOMnAMLlDDY
RVlrKz/GE8/ybwt3YaO8hHrtuygDbSoBNi4hvxFYd2xV/jyj7ebTd+WCgShIMoS+9BOGKJE9OEwN
awDTLgIpggpcGOiBWZovG7N6DIr8ZKfyzN7k7ZiJc9kd4oFQpa77BUgTKxuhnMLE8onceNMCuQ8y
W/USiTmBKh8Z0l0wwzokAYxTPAIU/3sclXaPgvunMKp7gvR/JdElYT5njjtgt1mo3uf8iuF5cY9M
vAwLPIN/iUz8Qxy1/VvcXZnEvaXqFgSfuZLKU9k+tsHLX17APa/tn17Abxl3lSnVKTV0ba+qQ3kH
RPX6MOkyBkW0UIe0qazeu2TAGmvVFhW9RHP91YUCWcmcJfTBX36PPwTc/r6GN2n1vO5d6Jx5PN7j
c1P87EiAq9mH78KnpC+r1GPROJpnoBxi5g3qX36086e34Lcou7o17Nl2uBlGk2BdsrvsMFAx5I1L
ZnnQ0teE9ZxoN9hrsy7d98Z20LZ2dxtbgg4avmBKtW5dvIq4QaL2rUr1Zay439xijdzw/DKYy3k3
7UXF7MFsLro1efpEpebyoqpHOb3mHMPNzai0TQT/obqYzOPQvsnhmTsU8xOWTE/gMAvKkdUT3Sa2
lF1qNuD1JL/PHRUtxnm+2AZe/Gxhh09sJHFqEs4qnuyb2mOrzDdVV2+0pN3lUoFFMlnSSlX4ndIf
6NVO55+NKc47AxX33z/SP2zLNCz9fz8bg8yaPpSVsZdDo0CCp21gkGiZK+9RoeIoj5g8fA86tIjZ
O7SZtq4ya7WI4THbFIOhY45fdZLeh/dpubVJfSSjJ2/yfTuA5VaJXl9Gh4pFL4LmaXDtGAV+0Jjh
uYBZWJEiBMF0xl/aiSb4ywNv3MPt/ul5+S3Qui+TtMhydWa7pHw4+dkuOBfraPHpvzSbpF2oa3gZ
dfGqePgFAYAXu2Fx7XyxYOLuheuf0PvCWHVQAbyXf3ub//DoWPds1/86g6RQ9EZxQuMh1PsNwVsq
4IpSvZGb/1Y7+qJ0DWau4ZJ55F3ZA9UFhY3iAduVQbNBJiWSTNpScu46NLieenpTkeL/GTevEQ1H
Rkyrda7k2dXSjQO+3oVEyU9IZwOprKqlH2F3z8OXWj6n1n78sab7D3BIIZs3Wf4YGy8K0Y/lEkQn
PKmSKK4783DUB4Fr67UHOsztHSZes1vCcF7YP710rozaZ/k8WSuVzI+EDNSDQpXW+Q51LbI6z8ku
fG81MHcYJxyXy9nESL7KB+b4a1IXH+8eUYbPP4MDwIOf0mNdjXowvsjVK89DdzO4bLiQ+cZnyT5F
xZrLE0LyWBJeoOygTGsxLgaS2fpFQMBVzlCHUdnw4ryiSVvGg8HdTBHc9Rv0GFx8zbC1CUPqkuM9
eiwznkYSgmHj9O+m5MmmsQ9gJFimNgOBDJ+WCWQtu1WUzUd8l1ybUuoLVbV5esNzWocYncyXVDfP
UXwIC0Af95TBVJKyEDP3apbttG10Ezj1KvRjF/xiQ087noyxWlrV55zv8Ukhv7/UGMtstpWUnDqk
Q2H10RjP6deEc0KrrrUZdcSJi6te9ue6yz/1xPFdGjmNOibLaVwJ3yPwYtonluvRHkX1ciT+gA6a
snQh4k89YD/6WK4kwjGbr8twkwW3Rj3mdAfMIkpTEMhLnpdORAus1iZJOUqNIxfzjORgwBPn/FbJ
sAaZhTWcY8JZSipfg81vxuuEwwEbWtw819Ouy/c62EQNwA0YWMV42aOYS8HqfgRJdIGKh9McPEv/
sWdGHGz/w5jhjOfOPGTZhWgbLdy6Nrk/0ZL6d2C/e4O5LsHuF743evQmpHxJ8k2uem75nLSXMtd9
rQ8fFYrZrO/xcbPfLBee7LDLNIZcj0WygOgu4Tq7rLj++/Ns/CH03/rtOuo0PY5V8tUOdmeTOeRQ
VxargugoYHCPFccMGRlFqeWHAsFjieIwRSQVTKfQiO4zJ7SpJvqVd9m1TKe1CXaVIfBLNmoJ9iKF
sDN13W2GmpEUbpuhLhlAEFDlROx6tv+ygvefU6V18VtV1Cp1HjpRxDn3Yy6Vo41JozwAhP9lq8C9
7vm/Z7AufquHTMi3UGNkzSvXITI+0+Zv1dA/l3NExfzvozRwm8JOmyI9WPqiONJ00PuRQtBRyv9M
TybNhuUHr+FfNj/96W367YJUCpIFo4nXkdDWvNRPyiPq0D0ztfj//AG/fZVGUQ+5SebGAfpohtU7
2u/6E0z8fLP+kpH8hwKY3Yn/+x1LKkUTRsyPCG/jV/6V/Jg/zUV5pKNptbX4ag/a337S/V35h0/9
92D0TIsd3YA0Pww/bGfjnkNKhF9+1E2iwb16J391fwkM/kO9bd1Dff/rQu1IdU3ZCKU/BAlD7kjh
EuXchgwqCAv896f8P9/V//tqDOu38NxcvRcpqTI+IBPhViIIsCYgDjSWuForjBcCYjUL0xW0yyGH
4SiTByX6CkhHV4IZnGz0s/44Qyorv5KKOXiUbMMG8alWViLfyYRTVmM6XcLAN0wds963Mtc3gHej
u9ugytcBEiR9IDl/SSMeZfqlaVcZ9z5zO487tdYODXFlRsOwNoneu/xYgJCT5+GmXBnaR82ezm5c
ucpLKb+0RL3UM9JjnPm9hBHUSIN2YyQDpWOX3ktlXno2frfZEeBjLFnEMH6UEdHp7GTokG8md6e4
sEZU3A9D/jXOz3qNbCSzYz1ioqETRamNEc2itHS8f/8I/hNK/k8fwb2e+q+Pmbu4F+5UYgggywuT
I7m/Sn+LGqYksO49NggbXkTS7s+pdlHME1/BdUXuMBTVIOsFiORo4FtPmJinwWGonB/FxB2TtXcr
363ku6MylGQK1LOsQ16wrRCvs5fYYXDmJR34u117uAAqh16YOiTZak2D2H8YlF2bHhSx67Oda2vA
eU8pvEYKWpk2l3LaTHFz7pETUheht+zadYrst7CkvFiR+1UElleI7ybYB8CiKuawrL2iKC7Ldrwk
4/BpBP3GHCfPIH1lTAmb18OjOX+M+dZoD848/6VY1v7QWVm/3QNqy8jFshtEpHYtFSIMcV2/KWb4
bIZYlXZBRqIwcQf9XzqOfz5PDeu3e4GSY5iAZ9R9G5b21amT5oQSiWEkKwqXnP08JyQmdXzwuoSA
POFY53//Kv0pgt367d5QlVnlaJqMvdLUqLhzkK+Syb4qHYVhDhWYO2OIVfJkqS0z0F9ZpS57pYHn
HRibdEy5C4anrhqJvx0vfyoifjuWx/+h7rya41bOdf1XXL7H2g2gkXZt+2LyDDnMoijeoBhE5Jzx
688DWsumZnM4x746p8q1yhJFNNDx6y88r3RcoUVOBmGqIxZG4s5cPLlPYK1DYg2wVmydEkN7Y+h4
pxbkXuYkhP80bvProH3qvincBQgaPncXjB5UoPV4ppATxYongR2LAm0TaDzPZgnbY2OFTzhFodhq
M+d7/RbF52Sx87k/YxTg8d5won0v0QrBFHjBdlRI6xhm5k/ylpRqGe0qSAWUUCN6tyZVvU4hsc2K
RyqnSzFLroBh2nIZVdfQUEbfIxHxDJ99ekKw4J3H/skeIKep9GEP0Aa1yEboUedQ4Vf6JtoRBzkn
dXPmI1etzO5stMbk3Nwh2jr3Vw5ZlzMFsbN8ZaL7ZHKvixbuDMtygyNv+q1FMqfKcgGPZS5xBT3p
S6ro1vGccsZL6iYu4jXG7jl4ZbJx10Qft/G62TRn/tJeUbt1Yt0dMyHlwQFm2p5bmhlfhWzznBr/
tbYW19S+AphGXrxbwGlamlu6edbP5AI46vznj2/eIlphh5xRVl6cOEjVI7dleXDKBWMT9WzfGgpx
hDkXlKvMpy4yZ6TnziEJzIKV/+3EGvzcPtDlwXZe4gGIoqktd6/cplt0EK6GF4je83T5Hzri5MF+
5tRknpTaYJ27DlnpRXRha6T/pX2knRi5I1d5ebCD1aIt7D7qrHNVmWotG6R1ijADyK6snLg4qTFz
ZHeQB9tVqjslfPcRJwbh1bxrFnL4xvFDnoO16kxkEqozG7PaOWXtHNmY5TRkH1ZZk3Vt4cZk2bcN
zHpQmEqxS/D0QrGD1tItcg2Jk/TERJgG47MlfWD06oRyZRwTosM3tB7Fk05huXmq66aB+OzhB/uq
J818iKSOOo9nXbcFNYDQGL+ewMdcS/rBXmRZiZ2ZfoMLtMxAJEUlIfzId8x6TsEGXO3eHI2lsKjP
zUnnuVR7QsuBAdUKtQB/mRg+xiMCslC1dSAFTVHjucgcb9aPoiEhWYNCMpB9iTgOLHahBGdmpYlt
bPvirAFRsehr6mVaSsehW6X2D6kBhUTa1yWrLRgd69xOVICirgtzKxbOawPVdh7nPbUCscwAJcC+
+7onjtkN4mDbSM3ONRqpJvvhOiQbEiGAn0m+0ogiTGn9c1KviFx/3daR2SIOdg3L9fMmVWgqC311
a6flitxdfdFPqaxft3BkTesHmzHB43IkPROZjAqCEGhydsQ5EIaZZpw4xY5cwvT3GfVhfQWlYVKX
RBO+HgXrkgRDYOa+sWwt8vUM1RLLrreqvdbm7mXgl80uTijMg0sbUhGWj4uQbfrE1f9If+oH/ekP
CdF6y+yZhQVmarCzyQMbguLEcB3rzKnZD1+qmLoZit4bzpVijwiE1q9sB+DNKXWRz1e3frD9Vq0r
s15HzyCISxztIGyrfauJ5X82EQ52XVEHSVyQyntu2oBvpHAeK6iuWtU9x2349nUbx7T13lW3PnQQ
FbL+qI2CRgbs/iYk0T3J2l2YSBxE/pntjJejPlgzQO0LTZJD83W7R/ZF/WDTLQDiFIWr9RTsfWuS
H1l4woMxLZJP9tt3C+fD59gWAeOy4LmeuovSifxHIrlKYai/NMfFf/Tu2sG+awZ1U6TZ9O4K4XR7
FUTpiaV/pFe0g6Vfgs+wyoQnT2i3OrrtxAkBrCPLQDvYIBskTxNXUXlwvICKPKgLkqEB/X3dIUfW
8HtA50Onl1XneYrG0w3Ln6HQ4Wqw7NdfP/vIgGoHC5g8ot4Lpzd3KEsVFDdNhfTpjS3n5Hl+3cSx
zjlYxX7iemMbk30jNWrTdSLdJnSIFy7aXz//iDWjHazjIO1GD0pvtjfJZvfE6M5Uy9K2soUAiHyf
zURl73ViEgAyDVTp161OQ/vJStC033c+PyY3bJRptm+C5jmLdAM/vZ6soxgCRBY1lGWA/f26qWOb
iHawms2mySgOGsM9pULRhfg2JlRPz5Xr/ps+O+XEPTZKB5ZUHgR2jlBquK/1jCtHWgRgbgv7ObRI
V80p8D8lEnxkxr3LV32YzXEfOKruVpBiybunFCgO7q3+TBmom6seWj8/4Xw4stbfFTM/NFMkSiwl
Kan7VtjBt4KBP3OdzN18PSRHluT7BevD030v9BwvL8O99FZtcBe2lyI/sSKPPXoaoA+PJthdK66M
w70CRjSxepC+y6I8caIeWSvqwXLvLOxTtaVXkntA7ilFX8DYVKiH8xGW7Kl99lgrByve0MOWDNKp
7wm6tevylYhMiKCEO+vhgPz8egiOrYp36+tDRw22WrdDTCshGK5yEbaoNgB4mFGs1yg7l+qG4sQO
dux7DtZ6FNQRysm0RO4xyfv4USnwtaslWPoSFYkTH3Rs4A9WuYMwrhtloCcH53sb/4jjCkLHy9ed
dezZB6u7TgzH7YMkga5w1VKQC7rbr4MT3XNkRYup2z4MBDVila6R+b6XezjyDTVwOMCvRLGU2Ykd
8MhiFlPLH1qQddO2bUoLTX0PKo0SwhOvfqRfxPT3Hx48pLmd+51CVcXYA/99qSgqrU/sQEdmjThY
BalSdiEpOdE+1BZAMgTYCnhzUy3DogDCd0oD+FjfHBx/Ms6H1LbGaJ8BdVO0Sz3efj1njpwI4mDW
k3smSzNoIgoRE6YLjkdLEhQgw9RItfuv2zh2VRIHk15X8eDYYRDtOy+ENW6m7XCpKmlDcjDbkerj
nRy9ifPsZOGSVL1u6YypvsFieY5qW9moXtud2BuPdeTBGnEM129SM4/3VX+pyHNEkE5MsiP3Z4qr
f59llT/EdhEn8T6HM+EQN6B0gOr6WfPiPlQU2aJcdir95POP0JyDlZKPauPbSRHvQ7LSC+u+rk7s
IJ/PBs05NHHVdBx904n29qisJQyZEl95gAqAdepM/dyi0pyDg6+JZankKS00CpICNXCWK1d5q0tw
rHq4+Hq+HfuKw/XuBaQkGUTCQ+qzG3kbuSQwkHuRjad0248NwPT3H3aUyMwGU+19wkVach9XNSnG
yo+vX/5YBx2sdD/UFacco3g/vrR36nP+5j5QL/v1s4+99sFir/W6jSkCj/f1YBpA4rTvpVRO+CCO
vffBGq9hyPwj/aAh/QDNyHtz5V9//drHHn2wZntBnmIReqwsNC8IW5IRqUlQNmNoogkHHtmNnf+s
h+yDRWzlidl4NT1EeQ6KXg1Eia+/4fPjU7MPlmxaINYGJo8ZU5Pec5auxJWTnuVPp86hY8+f+u7D
jHSaykhtjzmP6Kd6R4x+UuEuKUmeEe78+hPUI9PHPli7bZ4FvpgyTBpjllxUT/mVcsOBoT/qc++H
vZm7S3KIv27rSFOHEumhIkxhuyLaKylJatbS0ZUTTz72FdZBT/mdqw3xdJT6CgSczEOprTK41UGW
IwuyEtRuB2hTpAmO347auYVSW/nSNqvmoq4yuc7iOtuxUbrLrz/1yMhZB70qzSqr9VyN9gU6suSn
PXjfjCl5bEadwdctHDGitfdg/IfJUYmOynXEDPfpC7XeZBvG9iz+rr1Y1+4DV4KvWzk2ZNPff2jE
KTJLIKkQ7y0fNyte7KwsT3zAsUcf7om56Mh55/0FTvbEQtI0dE+89ee2oWZpv7+1SPShpP6HdTMy
zVKFyn69zXtIkV2x+LpjjjVxsDNmwgIPMbbRvoXmRZ08SA8Tj/6pe9ixxx/sjkmTDujpYnckCeGx
syFYd/4Jp8uRjfdQUDsReo2kJI/urkF2I6hTLvqn5PbrbjlmMB0KavdFYCh2R6oNmo39XXtFzsuk
Bn1ZP1aX7WP1fKKZqR/+tw9HMw/We1wE4C8iPgJ9N7Rjhkk7YgbGTF0HBMMQbdZPzNIjC9k8WMh9
4DpuQN7qntwDGFxGDWxw3bmz4CU/dYAfW8nmNAk+LLJJvFpCu8M68JG3RXCFih+2+qVVrki3hvFv
nwofHllzh/UPRZNUyC7TbUUNYUrZNGz6X4/IkQlrHqzmUKj96BY4/FsFlBuyysqPDFDW1w8/9tra
7x2kd0ozOlRAn9c5whKcgK568/7k/3rp/9v7mV39Y8pUf/8f/vySgVULPL8++OPf77KE//3P9Dv/
/De//8bf98FLmVXZW334r377JR78q+HFU/302x+ong3q4br5WQ43P6smrt8b4BWnf/l/+8O//Hx/
yt2Q//zbX1+yJqU87eanF2TpX3/9aPv6t7+qhjaF+/7rYwu/fnzxlPCbl1VdZu1ftnVTNvlf/usv
yzors7r5C6CYp/T1k0f9fKpqnivtP2xHs1RDGlIVqsGS6H7+4yfmH7bhSNM0DM3S5RSgS7Oy9v/2
V2n8YRiGZdmG0KVqOdOuU2XN+4/kH1IzJaBF3TEcx8QJ8ecr/zZu/xrHv5Bze5UFaV397a+mPe28
/9oSeIyhW7wA5xKcV6kdBiHyIUmJ+sbmt9JQX9M2hlYr0OEqQ5+L9kilCCKXALtSOCi2dTGCHF2R
3HVeC6q4ArXdE/2Tr50sPEpNxkltvdauMS+K66qKi4tksHuq0Mv6xg21dC312ICLTSV+3HoOGOXk
vGqp9LPinlJxZCOXnkN2YDO6L7HQr608JGsjLR4SX41WmoXYkSW8V+qB4SMoAE6pj7lNBm9bhfYP
tdWvcxAdKJFU+bJL2+mYHCkfQk8HEP8zruVHN3HJzbeDcC46+65EZRpoiAIGhVIygtbUbGRijGfO
ED46ZA9qhfdN85PHDFAHfgx7qyXKk6+CpG3it8bNSA0U8oJykhU1zuVWz2o4jFr1fQAEPdPKXH1I
iug5UO075N1I73cUkuJovK/MC5dbh2gsZKTSnEyn1D/zmypbKFKzQRiiWq6GtjEP1BElirrNVw0I
FxxyVPT3vbgn0kAKeeLeNWZszlQFjG+q01lFGr+5Gmip2hH3IikH0turiqx6leIGj/9A7Hu1lIoc
K8F3U4meX7qaZ85dC6AEgf8r9DaRfqq5WogEIQBPpxSvD9JmI9vKfexy+FFeaMHepOj9Km6pjGvj
HG1i9FBydbpg9jGiZg3SnFXpyZ2DbN/WKajaAtCfL1XTQfcuoH1rFPmzaWTqQ5MzAwLLGynsivMV
mPEKcb/gFb/2tWMpO7Xjoy0/SNBz9t9SxX9Dc+AtyCcdCJ2C9gFGZJTTRZ6F/hvF74Ct+wG97pZD
gWkSzGsAJBuvy2+sKJ1EPFRjM4wUYjZl6DBrZbEbej6ftYAmadvua4I4Mz9N5SKDFoSAwHDf2r5c
txkVJa3alsB/hmhnp5PqFNWY32MAf0hvM8E8mEuj6O5dJR4gzQIJJwx+XUnXmHmuoa+pob9Qqta4
CHJZvJBtT8xhktr0cnmNVyYnz0K9jrLwtQv7e2S3xSbKs5Fbn9J/SxoSbuuaWeQ1sLz0Mb0zTQJZ
TawEFMjwFFJbr9JSv44CKF5IBjOKUkfV1yFGRM2xe+cW4bMy5gB7GP0spA+iHGfye5+neYXaBVAZ
RUX4prBrxKQLn+rx/Ep0LZZbfK4GADbHMc3nWJ8MCrCreZQy2aua2Ymq/FpqMAXCjKlrkNi6UJTO
OwePtQWPyuTO0qtCt4Jrbq0XGqMJUjN/UHqUtJUWdpaeGYCesluRMnxkKzwW1XjvwaiDXKnduzXz
ZOjgHEJlrRFUSM/jMpUrmLiAloiO8ZmhCacA/QE1sKu7SkQWNfTA6cg/Bd9VAMOStrGMFXSfJd9e
imbv2THydryvNTh3lZZfZS3zSTjWRTHyTaKjdd9PUMzuxIgXru4WloYYQGaEbwrFoEWcVQtdQ62k
6MlMhr0KY7BUIDCbhfv4vv9lFThCmcYWBR9osJMCw9XDHe8VQuVzAcBxaTBIczBV1L+ojHERw20j
Tm/MzTh4ptzmWiAFAgTJzC7TBEKsPRIuEQF5OoENmUoo1A/qBdKHicKIZKXaM6PaSAP86tIlmcrP
vayO8TZBRU0cNg+rKB8QgnxA4kfMSBWpAPUX9qJHWssqcVDqvaxuomkgEwNsmAC+pwRwzthTUaVi
9qSVfee2nAKCl5lZafnQ+JwUufskTf8tMbpym8XkNFt5Wy/fn53qWkQ1PvSRxoIiPqIN11DLHY3R
89DGYoHGCcXqXtbOurigsqdLYYt1+jr1h3s3CN+0iuLfEdLnzqGWvlCVbN55LFnurOio+DGA9ei8
IOtgwhRfOFW31123X44lx5Itw0fcvA9lk2i72vbVGbmz93lFWVneMhE1g5Cj3pHQNE9NEwBF6igh
6u6Wgsp8FY7l3mki5poYBEBAFDf71r7Qc/267Vh3wstvnSR9LJQQnAjQO89nLkSF48G+ZmiR8tRn
asdWZIyRXESxeaF6XowcdVrf6lFuLSHP5HNNmbAPHAd9Uz3ERRftOjV8zVUAMkVTa/OuUYZ5Z2r6
LjbaYONpkgxe21bvVIsqq7aDy1+P8rrTJyEBauphpjhLr8V90FVgO3rXvMtiSgDf2UIoVTGpa/9t
bNPbUWZXvRE99rzWfPD4x6ERPHsDv+ppSJMUw71SmxdtVhQwz1oL2biYgj3JgNZe+ZCMsTMPQnoC
V/VPxLojoEnWNnXiR+bBQ9ozqS1p3TmJ8+Iq/quwrX6paSO7d0D4XR9GaFd9ehVHw70X5w+UDrTz
vA/LPZQt1KgqEFOOqfzkpKlmURa8KQJlsiJB5jtOkkdVcXdDbsYTHPhVoRpxHsEJnRu5j6AscBro
IdVDD2l2Fni8o0o3o7TsbBVruO+zzt1FdgvxqE/Ca+BTHKWqd2YKKp47isCWpSx5BSN6jXvvbehh
YtewuBp2mTzzm42ST9pIOanvcAQpTes467rAd5A4tHvqoEZKRg1LYX0ysBxYYH49xFKSrKOTlPDN
CVhtpcLYqR1nYGCyZtQmeG51ZZcYLGcnUe4ag628aRCsG42pQ0w25yZk7qs5FAcvoeabAlbK6pFZ
EmYJIqucetBvs0VbexTSayJDekka7gBnUZX3qk9veDWbrtHl/rCQWfBs6Jy8tRJPgFUJhBVyt86n
O6GTznSlv48CcrONiPapUGM7itw7X4rrOiBlzRlLHEQGC2MsLH1dxmN+4dVqBRHA9y/J6Ox30045
b6r+Pkht2NgtmmtjXAFMKR6qiZ4TRF26DkG0QIJ2M6rGMGpyjS1HCwpnZVG7S1oU+6wr8BsoGIJL
LY4RIlafsoEC/LDNHkFpAGZzjDUKANqyTb3XgFh72rNdRRG7v6BcdVl4WI7wLrKNMZjlXmRA0oYC
3p4vnWqt6OyQFGikMy1nalILjKCoZO9W2rK96Iq8hoEmrkVIiYqngfNDgqGv6UxoZ8O8ociz7Xi/
QXAp9U0K9cZgwvFzkUQ5ie6GKPFcJmw7ccLB29eGMssGftOu2c481UTB1vJh2WrNaiiZqJHsW0hE
fLepe69ZHj16nTPM28nE9uMEGKkOlY4tC35ISv2i2ycdZDD7zvZ1zGmTCqx+VLcewJW5QT79s0sB
DRXbg/LsCQ4zmZP2UE0uxtiV/fZ9Mwykby89V9slvvFWp5Srhpkc5hg992Ty1Zuu16q14+rRMmgp
aHCM2Fm1NTNYk+pw5qWcb9PG4nWMf0HSHAa1dTdW2Ms9ccIZohNyEWg9ZSklJ1EY9nRjZOo74fv1
+t+/qR69hv52dT36r/5fvKxacnIZnLysnjXpU+UHJdfVP/9v8NmF9R+P+/PCav5hOMJ2TDiBUhpT
St2fF1bjDx1gsq4ZXGi5seJw+PPCKv/AjiUB1OLnlqZNjp8/L6z6HyYPUW1VpzJGOpr271xYuRYf
XFg1R59uvbrkkLA0btS/ezeKDPKQAjjmm9GGN1GtSCwBU1maRvjMdT1nFaNQhqmcP9dh7ayi1ELS
LpLm3tTy/CkieXhZF+kIlD42LgaFLffdCk/13txLLqgzsxjvpY69U0YA6ZuyZo9HGnSBUvuwbns9
2Iw6RpchXEm1c5edq0MfoGzEoTtqGVehSl4PFbC/To2edCsdtkkV0MrI0xLSnLEMERIFH1wsLCWM
Nwl4/9VYIaVCUWzLBYRzWcmjfJ7nE2Uh88+wiW2YuyZYuOl26mFoVFg5zhgEF3ZklJzz8bM66Nd2
mpwHZfiajMFzYGHhTn9BRc699Nm1lQqaZjb+qGI27CoqbhsnPleEje0YjgEiZdi7rZI9gq/zlm1W
U5tu5Pmq4xJGmbsJdSfHCHHt6E0DZClTxITQjh83gRE9+0ODOo+f3XpWu+/z6YIXcKcOWm7OOBim
jT98tqaT1PdwzyK3wylSCrBNmDfbAP7dpV2PNars8BrPXKMe1ubQYh5jmLzfbD0txHDqLXudOAxS
KV31vM9NhBULLrlmf5UXj6KmNUIYj3HLFUV202HY0QvTX1Ff+9gN5W06UAI21pDYUv6xYaBe1hUh
h3ervLxfb2xVINKt1nt/YG8rE9+iQFnCKgQGicbMq2JyFFdl/FhgUcDKGvpdFZOmOGo9TLChVqNF
1vT1si0x1sjSZ9MLBMcMw6M52Eq98DnXYI6gLBe+TW6AaJjesYkfHSeCJelNDHuRXb3fP4KQYv04
rfLHPHS4HanYqsWoq+d6mmSbzjbkxTBNnV6v9o7DYeJkwOh6t2nO0ZKheFEZsWZmFXo3NzGm1bOq
iuKa+piHvDPWWtDYi9HRN1kRPOcqJ7LRZ7e+WfcXeZ8+Vm5568oQZSaYyxVvGxacpiK5UivENEZE
iVZVqURg6ZJnq4leh7BBbkGC3gskwSpLr/pdmsVyJScfh+NziCW+svNLrOWBqaBBeVrUafSqZQY2
rHqNeZKujSSLqDvHDIoiTrpqiJD6E1wNMg2MoJlExn0ThBilrtX0Mzfi3AyH+Eorge33CmLEXnqL
VAOilI4PFEK9buMJqdDETDtk3Q24KbPYJwgktYRJaEK2DBSJLFjCra0KoeY6SbdHO+RxNPGkKB6W
Qgz5BJaE1SInI1UA4zXyGK4yeOfURtQoRBjmsvbGfWcwZ3qD8RQBZkVsuR59UavneR/0l4FWpWvC
aVzIAQLNc1Tpl5lTavPQ4/DsVC5bKHN1C0MvOrRnwpEkFK6fqV881D0bQjPA2csFLoYig8xbZ86L
HuC9cJXgzbXl+t3gVS1oexLbyWsL48piW9Q1oUNQSyRFnLiTHI8OaGzgjJpHi4WDn2O6DNGTkKgd
sY/xam0yG2pVK+EbgNtFKaryX9ug2/dJ9Gb3cXsfh9g8msRukwX2VBDwapWDilcX1nCdPA2/X0zN
H1wfiCDec6mJJ1vAylf0Ilin5mQQuk20UnFboV6H6yGSyEDZAzaMbbTstCmujSxANyK0Mf3ywQDE
KcJmE+Exu4TDN27s3i0eGm5+S5uczvOkTcvnHIwzUsrct9y22b/PG+BQ+bTYoCfbbHGkFiBAF5XD
RqhMMuyTYKPY3OsgHHNvkr84NL981r85Xf/pCD90lh81Lv6/NUF01ZyiWMdNkNu8fKrj4Ze5UX10
kP/63V/2hmr+IS3dhjFiOL983b/sDVX9w8EvbwpdlWjJS9r7ZW/wE2lqgl8SlPmrYqrw/WVvmH/o
mmXiM8dCcCSYUf3fsTc+jzLZ8j1i9zHK5Hd6O6BGudXLHXkFLwDUF4nmfktVda1QBSRzdDe6ywbe
94de+jVbfnPJ/2bfkN4uscZo8DCGmeF81yqWDSW91Gs7aw1RLpgtwX0w5M9ft/F5FppNB/1uPAlP
7fxYeMM2am66US5kSqWmYS48jxO/f3Zt5NYRPCwpjx+Dcl5zIEv3VCa5OgWg/hVz+OcnHmY3xhAv
qYuOlK0Iu3WWcP8FaJuV40ytEoyLKyFx1MDow9E3V/rkPE02J757Mg4/a/kgAKo7SuCkhVJtFbZJ
O1vXZbA1WlTMPaINAhwnmH0rAks5kXVxnp1o9tO4K919EA6NCIsUhl1kiJ0uncvmIr6svwMITO+J
wfknGvk05EobB+FQRfW1uhqRrU0p7s+lg6EI1Ka8nODiTYZWMQ6nE5/zuwn+r/HD/v8YeSWlTDhF
B46zM+31CAs3sHECuRox6+AqpqTbdsc12zB3kTtDr7CYy+WJpo8N4PRKH5ajOSq9P6pdvZXw3Vtx
BYprbZQQCfFeGuSa5hU9Ks8QbFv4pnqia6dV8dmsmebxh0ZtpycXAoGNbaShPtWBsRD9WkE1yWHJ
yN5du6M2Czr5jzsrW/3nQbnPswEYyunjP7SHX2Gwi9q2t/lDfhv8hFFE6iHxHfd7CVOIXK8T33W0
oYO9JnJBcuuRXmwdiEKZfpeoeHgG5336kIW68PR5oSD5G+rfxMkNTn2vxfvf/clV8vfvMzosps5F
S7FemdY8uFcf0JH09/5tUNgr/yrdajvIpDMoK1AsYY7s8O1epPu22vRngTt7ccMzFaUYbdeeRxdG
M6/uwytDeWrPKe6nptz29H3xlKELHcMtXyAhvTaMvbLkYrIq+evrMNzWeztXv8cw/frveAFnL5Po
zyLsJzh5rcMEmDvI3AQ/6pv2prL36hIJqnPQ69a62qJMsTG2iAEO237VU56vu6thXe6yZS1WcjFs
002Zrtzqxd+XF9UGclK9KS+cG5MnxiSi93fJjbJqLourwkKd9Vq6z+F36GlrG4XtjXeWbUIxV5cj
egiv8TXadcgItc9SsmFcKLsuWPRrtAFg5Z81m+o/2xn1wzxatUMPIVYGyogcvF21s8B/ubFq0E1m
G15NWFfVRS691VCDtRf4v0/NwU9TIGxgrL9PBkXviiLqhbZtpuUrtJmlOkQgNRS+H310ALMW8RkU
C1RSndhW2jq/SgINnWiDwodTK/xzBiNvcbhDmz2bp9a6W1sCe4VDmTiY2faic0JkSl2gaTEiLfH3
uBOgPQuQ+Ya3G30DhES1MCRkW8KJYlml2qxvu1kvNRLI8VhOUdOhUzCEW2dbBMVNGCxKD/4nlnG7
62wVbWkZLAuUHDkTodhr8aWiQFPtFBz0GjeGpGsqnLNIt1UAXVDPCWPvuzUETLbhW+ipEFbRlMHz
gih8M/wIUv+y6tGBrAG/xp686lVjP6TGwg5BFOuJNbOLcQEaPqTe+8Jv04UCM4d7923mVxtPrSho
UJONQLcGQWio24SXLqhOvHTSbl7nz579qNYniiuPmCE4ZH8f+1DqFIEUubt1g01YPDiO92wrYtEH
zZWV04OoCJn5zWCTgz1p2Rroxpyibn6+p+vOwRnW+J5ojYh0BtUtnn0dwScb6VsdEwDxqsCzzkBE
EsDTT+3pn5+ZunNwcElwfoEpYPFDPuLTDJfLP5N8OjWRU7zxW6QCghufOs0xRGfCsk4d1p/bHrpz
cHiNeLCS3lPcrTm5UKJmRgnILI71hU90xwnzMzmetcZ1mt2cOKKPfenB6SX1pK10owx36TZ3HCQq
ym9K7W+mQQ0zDx2hfVvGV4bKSW1qZ6O3c7Zft/y5BaQ7B6fZQBUF0ihmuAOrdFZIjchoe1Y5CpbA
gG4NuiGYQV83deRaoB8mR2eiox4yDrRtNgiUb8TONu6mqHPjVd9sM8UyCigiRGaGS+mJJqcB++TU
PEyb7seqTEkGmgDk9ZmCyIjb3cCPWiR+tKxVZIfYDd3Bunz3APAq0YDU3Ndta/axxg92aVkNJnqB
mHx9exZ1DtDJfGVzOISIKczU3nEJ2uNepJAcb02N4nR0lsQgI0soj+VFOvZnY9xtY3DRuZ6d6xo+
QvSZIFIWOjSOmmQddFJWkb4rUHnNzoaRrWiN8p7C6KkrpXahHrbQsZH4pVOxDGyYzpNaD5uWz8i6
CBiDFEgBbXJwo11O6OsGlZAuf5YEsjAS/XVLZZ6zTe0N2RS9tRnLjdWvBJRdXK8zBccnBh2i7oN7
NkQPunbRJWeufDDkTaPdOf33XL7V8j5Jb9V2Henr1npr641VbdtqK+CEIryAakOyVvvppSt/VfZr
td0o7cb3tp6xNXxChCtcZLMQEQUX556Sa+etPXARaUHHWqmyCXX9Miqbu1Arz/Us5LNGAsQRMgbF
tsE9Zw7FEo8K4h/tKmqcLfgSlBMu+iHajqF+a5ZQYYatEPAZ7e+6+a3N8GkNwyb2OENZ7nUuz8LY
AJYZILHTv6qA3ix7uHViwjGVbr8pqXozVPY3WSOASyZTbN45erpP9eSldvwzK+hvVNDyeIG2Q2Uu
fVDiHhWIvh/NVUdZQu186RRUA7Bykgqx9jB9GgXqvHbgXwc2DtpxYM+R35BFWI8FGpchnaFUyLeH
tjgXfnQXFtYWRqQR//SDAqXabFYVOCDfAm9T4gF1kFIdqAbWu71P4R2aLWuRGeMyTiEld+am8LjU
kTXRI4phRPau07Wtp0AL1caroUDtCwdTm3dE5oe1Ye6KID6zc/taBcifoh9VNPoCIP4y9+cjpX2K
r23aKruNe0Rw0GAJVYl5IrYU1nYza+32xdQ1l9wp7+roux6BJxnJ/CPYT5hgCksk3UueEs9LxcoZ
860lm22cV3szFsshDIOZtPqLIbCRT+tvm3xfgA/FVUWtQlR2c4uoXjtsQPzsOk/eRL3c4/m77Tzr
2aZ6b4zqRSS0jR/Hq8EwzsEomcNVESnYjcZ1K7pzzY6QDje3nWjWBv4KPVE3ipshlo773rLRWL1K
BrEkBfHMrgvA7OjXaz+U3GX99kDYERHE3HZDkoZkFDwRFl15qJZNggW6eGBnnUWWhXz5FZnRp87J
YxvNgSGmDk6J/69BSW7YjlW/sQvk0aZEHd9eGNN18y0h4b12ManMceeduj2/A7c+210PTBGLrD9p
VXq7tcmrJ31r79UscJRzs1Bc6FOVB7qwskJoOr9AUWmWJbdu51JIDDXXvC0GppaF6JpXLPLYnItc
zEUNLjglAJAUc+qwwwYLUu1B846L2A7nkYU4THpXpT+EwNp5DToEBV2DaBG4MWB6lq2sXYQ7qQNd
kAeybLRh1jnXXktY/iayGpIei7l1l3Tj/MQmP3XxZ11wYBKNfjuS9eZFW90n6p2eufEu1u5S8YMT
ZiIHz2x0oGwc4EjFzPvhqiIxifzihcCPLMje7beIXvYdWicm2Ps6+D/cnVeO3liaprfSG2AOvbml
52/CR8jcECFH7z2vZhuzvVnJPFRmZSmjUyVUA43BDIREhkK/IQ+P+cxrXEtWLkRuN1Wne/dp8SsV
rO9B+d9d6NtYSlLTXdWKPqo2JUo5hA0Bx49kCQAfjeqDaN3AGnMM+uGFfN/TnKf9FRX1eJEx/sC3
Er9XDG3au0y+zgDbmGTyuRS7U9cyzCk2gDhpThi2l++Vken2iSai05VxMKBsXXSGu+Y61OsOW7Ea
3YvaT1niB8Rvx3Sq6RIaid4AfYVWJEhN7DSapyrxMmt3sHKg8f+5rL4dKYCGQ0A2pt6A11eRGLaE
wcqooszdi3hJ0JIYX4Xl4+Gks8iXVqOtLmz3o7K5coELUX9foCWQYlF2qwKc0/eC8hmzUFgxfc8u
zbu1HTFMNxGoofeAe263YBudo1HNx/cYW684yyaV7ljjh3pE6s54Oiy11PWTwaY77b+iSn1XFP27
p3Ws9B+qGYJRJ0oxSOTNFzPHdaHexaCU9bttbIKkODqQkTY+TvlLsjTABD50iEhWM34ppNL65O0T
BlLj8IQZmm+WCAm6w+HYizUKSdZpMbZHrVvdFcBW0oMTigtvKo6eE4oUVhzkRX9rFTSJMmCHMQL6
uhxVWgyGbnbpb7rKRvmAaueCe2pdAAqZ91DtCnwcNVAp1anAPrOQ8ZeoOFe12tu7Bjv5BHeLxAWd
jb3Vr0izxk/i5u8I7R/GSY17qUUovo+08kM8yMDG9CuH91mcsQ5MxpDu1Q0iFffypH5phexpEgOU
Tq8yD65Iyhul76JZ7+6lHlu60c834XbXGzqkxfOQqu/kaoj0ZETiVQZc3DgARRytPpLoGZu9+oM+
9JclWc+m0ISKrNpi+TohqW1xlu74bACkDcxc9FJm41YLt0LZ3WLlEiVYCacdTi/TFErbRxUQZLX3
9rw2Ht1DmNRTtGVtmI1xUFWg2vh/J+o0RfVAxCI5f+mW3NOPjLl5jHO8OPoDwGbryEHvYhEUGnA1
LNZi+mf/epf7e6lMnOzeZAkI9NE0oNl0yjr0Ey0IN+1wj7Q1Rcv5vI23K27uZmkGeJ+63WA9VzG2
bcCcSmm86zYUGH9ZdFB+Uvp4qyi8b+g9UQIQIjMHcQRg9yxut8PWYMMw0O8r9ukT/JZLaeA7pCuR
sj+OUVKYZ9DS7L/0eLvxvrcNUXZ2SKDOtr3byucdSFiqU1ZYqk/VtGNjoZ9ky4YYSgxqjg970+Qn
BSCebIWLFo3FLwhSP0vm3/IUjVbVjHEp9agDEBFv6XuFilaL46HkqPia5vq5HpMXepDnZj3rioAv
GziyXzzVnyyet0zGYu+A+vYzbRoKwpskg4A3z01rvVYq6padDCRuPivgGY7HaOXlueexCuqveDw/
ywffMhfLGuyJ3IN1zCvjtm/js9Kh1D0VeERR40ct6nvtatHu8Lp++df3/JMKhvEmYkHcyYI+tGk4
t1puTbPINO+OvP6onJSEJkuKtYH2X326b4IDMRNH84DjRLnePevszVpc+q32RU6ts2Y+VdgZNprh
qml/J2gbHrD7WSMP+te3+pPM/vuW+cPWOHfoDSqlrEU68Pyl0oN9uoG27ebc5lDgUNb9svZ+3M/f
nFZvSZDyvG/pPpIndugyLIqbm9WzyD0eIytMQtB/GzrTWSVMFtRBcQEncg4Qmua/os79pCivfC9R
/nCzNbylUVF2Myo4LSsZS8RNwQaNWjnjCYTUHVE2l0vTAV/oF1zWvx7jn37vm42xLGepX9QNJ22r
JbB/f6zdLn4ZEOFO6/0sMfR6je9ZW9x1cH9/8a0/ebRveZVWJoE9o0EZrYg+OdQBh/rlaP5DqcFY
TjNsXQJ1QchpoRKYnGpTvV+T90s8fpyU/C6hHq30YK3iXzW3frKq3jIxy07JJg2EbdSW8ms8Y+2t
audM1IICAeymEs/Aec5SrP3q/n9SnntLyUT6my7y3FrRIuefTFqPld6fuuX7fmUqqSdnmts07zKS
4V+M+N+30JS33MxBSxLIpsxwjZWTqaIr44mmLO/jBCtZebhbNorF7XtEwUUh+a/tVW+5mlU6aesC
74mIfT4nO3rQdMsmVvCxLZq1cRZpVkqcur+4x5+N6pvdatKABPeFKkQJpb9jw2hYp+uucHpvmHiI
doyLijpIrqbFv3/nvwXzePr/ixOpWxYwT1bIz1Eef7AiH9OsaMbXGqDpnz/+Z2Lkn5/3T6SpJQPg
kGRDBd5xtMf/gTQFg2pqrH/DgED5F2qk8ptpWoA/JUnS/hPSlJhHhPGg6qrCu41/B/nxtuZ5UCNV
VeXzZECw5GRv1U11GRnbpM72Z6GT3qmbfOrT+j7vJfK4soIgoZwlM/H5nDNQeMMbyuYreKnH2Gxe
JkW7SgeeLB+o9QnXbE8f4n32k7F1lnqBnZG9FA26Ax0sB1+P8xA06wro8kBRNnhlWtvj1hf31lK/
0NOOMEj9iEnmGeT80wb4jXwGm2Rrx9jZOtD3TfN1xhMOLHWLgsJoPSm59FgJnZfhJTsnQDybrpcA
V+rf2M9vp1G5rLIRmZLx1BjCE2hgvIxoEeCW2k1lOCE41K/Vh4okGAcgsnulifFygcBSFc3XHu4W
6v8ArcaFTpFaQ6rQMqOzRXqzy4yn09xsH5uaIlK6Fh8Eglm7z6vWBWr1iVrIo2rw4l7Cbx1qh7vM
5J+J0ryYi5jyuebtccIOmgQbTx4fhIECqTT4S2W8DNKaOCl8Qo8Sna+qcWi1fNTQo8GxqMtjUlAf
F3b5ZG3xN3mhEywxKsJcxrZlMbYrRURqglOH6a5IhqxxzT2Bc1EMJMqjMAdzXt3DNMUJuKsItrsX
3kul2zTCTTf42AZUnwlsTBv5takaNyBZKy/OyJfMvOsO3/SvecmlWwJN5jmtoFqp0I1wIKWb3fMk
9qF7yZP93aLE3iYKtxQFz2VOjlrv3YOwiJ+1BmiduaqdLckS1mND/yBN+pNoTTcC3YZl+0pN9y5L
sg+1VEjOMNRfE3zaKQz5YEQxJDKrr3vVJ65oqs2RUo30fVCNk0tMI9sht8I1395ZuLZt+fpRmxLY
w8ZNaWDCqSnCtykdAvxVHxOVctew4SReDlgXaZsVqgKqcC0GpESBIKDz7gEWVijNIjpu3UshkWkY
zUspjvfxPmHnVz9IGPA6S1O9xPv2KFtlAiVwf8xKvYGQpmAPPZZOueUxXvK9hV0WxdZZ1t7PZn/4
sMehSFlTS9WLJVOAjIca8+y8/1pIPOFePgtpcT9bsUcx3TGUNASPgX9A/3U2i7Aw8fnNq6uEeAPa
TSYeTYgemHPvGUPsCeaMPj1189noAr2TLum44DIwxbcKORmiljn+lmPA5eEYvX2T8UKdZSEUwWuL
rYyJdf4hbsWPC4BzkyrNtJT3wMBhIC2QtYTJesJvGa9qifK5FrVj9f3SFgLmWhS+Fal6MkojagUG
R12ki2qlnzZRe5IU6bzNVeLui3oqxSK0lPZhKNZHsRNCLa/CzWRWCGr6KRXaB1FePzaL+W0mL186
6BOyfM63/WPe6FGhbR+Xuvq6tvJ50cj6ftjk736Ph38Eqb2BcP2xN8JbhzLOCWG81YUEe5dp2CTv
z/WBE4279n0ugVs369yt2uTzslJ6MXQfQ4pLMg7vc3xgKNP7v7iKv2Z9v18FJHjNgnxAIftt0F6B
RsKOtRe5CpzBlATuZVtoYTcLtEvKi1U2j3lbfcS26dxu8anpwWAnGZSW6vfm3L91+P//h/E8stmf
H/1+/7X+nP5HMGWv9euP8M7jbb+f8IIm/aYDaBQNZA7oXX+njPx+xAua+psuyjrVcQ5X1AwO+8A/
0J3ab7heMq1gLcEnwU7e+BPdKf8mAfuURCChJiQV3ZL+rTP+UF/4Id3TdBRyD+UHS+JLCDjeylZ3
oyQXXb2w3SfxXEQTZwce46rZ5o41FDOGlUSNA1undizurFs+KH2qomkyFo1L5SjenQagR+aOVAhF
p6WLs3KWJUkAoVRSfSgzhZ/l44gEu7Yv0JvJWb2h37A5h/OELVI7HY6bm0StfezT5LYfhCbzFVNN
YJ63ozA5EPpJ6RU09iV32nYhapZ++GaZQwUdq8LNKI/bUQt3AwKXM/dV03lVNcVioG6DgMV3PlEV
H+I0pte0SvppGWYsYA6W6wfkN9IRCyJTv+9QIL/Xk2KuwmqDgF4IW/dQiFbxAVN3SnPJDAw9kUc6
EMM658KNgVNpuIhK1+Pt0m1fKxnoBHCKxvg8NXL6fpx280FTyopWdWPs8gXKBnot2Y5ulNMMmvrc
ldaMM2kh5Eg5LEL1RZJjvXoR4SWaL0O5Y94dC7CJkWqelae5rlbNSQyK/nCOtam242ouJQcSI2aC
0ybgNwgDUc/uxCpJMI+yaMPZW6VQ0t9SiDvYBk4C8u1DWlWMdbH3wVT3yP/CTOhOCC90X2RREzMH
rgbc397YTHwL81KBPQhrbvNaa29uqmnpG1vKh2E6KaKyHp2hcq9OmRQvSPfsE0ncSHimYXSlFbd1
Ow88Tlkn/IGwmtNgTOvxS2qt9HonDMVjVCWU/j2RgPlay4v6RU9rPFV1Q99e1FxI3pXiknM39DI6
T25Voq517ArcnStrMhKnXYYBrpAoylfV6NSvSd3V1W3RDarkp5kgAeuaqzV/HgdlwHNlrSFRCDSj
IHBOjC1Nm6y4SqlOUJlZhqr4Q0lo92AYbY96DGyXyDK0BJzMaqy5q6d6W7ml0SUp+hm5maN0LW3L
asPj0RBk0Kb2fQ9FRLWTPlk/oQZgxvY2r9ngxtkGU7hbJYr2/bjafaWb902aNYKvzNTc76WxTXq8
QJpFAOapLt/6Ee9KgCR5mr4i6jJC2wSMZpyhrPeJXSFqEbuKoRGN7Xh5xn5NqZm4csAs1an2tdaJ
0sp8sqUyHS0bm+94dLrh4MkXeZLQiU6a7L0IduBrVxsGjQDdaNHV0/Ggp9OsLBXPSmnCVUvqe3Qs
1NVXIKYzmwrmu5sZ6j66baOqpgdb5oAR5QvdIGG21G/wiBHfkfKRqrKVm/Jw0fG7fjWkAVXXRVX6
x2JRkJRPlV6GqiSUJgyxyVI7BFUaGtJyBVQA7omIkdZMX/SEcWLT2lWlJ74kt2IWQmqtgjVHpt4F
0j3f700Xv2/TpMekohzNm0qkp+Cy841PJSym6ujKFU8JDajCnuXVeJdUovXQjqV8J25Cf82VHTGl
RD8oPEJJjd5QraaDAFUtpCnp1Ews2k7/yA6ZvbPGYX2NNejGkWlNGLexU3cVogFZvzlxEde3iynM
aOUvUIzsBOXcu61sJcWupClWnWor0LoXe5mG9C4g2csUpSDumnIxIbaZ10aY7HoB92TDrepUxtOK
P9wy4V6kzOBvvD6b/wFy+W84w2/nr7D++q//cX1th//wp/rL64ic0P8DKkcGR+Z3h6KfH+vX1/J1
e4Uv2mfl//6f/2sojr8F/fb65ZXsPnz91FSv/yCRDn859v/x2f/M7knTNZlM3EJf6K88UlNXISx+
DwlYoX+e/OpBFhU12bD+EEuiafhPHqmii3yiYcqWZlo4Gv4bwkd/LfMZFqqrFBaob+iybsEifVP0
xKW2L+Va7J/1GJRwJ54rVXeRg3AbccJcXveLqg3yZvsV4vFNl+T3L7YsSSdyVi3FfGvNQEAjdyMq
pM+w7r0en4NRVZ8zC9vpQyxDlCpPWGBPbvt8hTzA7jrDdmyGpQdAgEE13Hbcj91BHU7qqvuHOlG+
b15Kr62W54e8Fz12PDcR2wiu+t3SfJIqLUDkydET7b4qi6em/ZQCudK76qKiBTdU+lO+zVdLJ0mw
QNQUawNZjPbNvgZKrn8wRmQGNNV6EkfRQMVARE9syT+lahuIQ3lj7SCn1OxVSbQpmnvzKaloL/ft
Bxo+z6pKY6Yb3TLLvqSkjkWa3Ov9+jDrEwgVqp9O3ps3S2k8sW88HB+JCFc0Q8iEkr5ERW/eLtaM
w4Qcpz6yWLRyVeyCGKxi8I8y4ooAek6pfEQyC2OO4lKL8eetRaGnXnDUFfIvaTrlPqQ6NTCW9r0V
x16r7B/XjQx/SIUUHJjgy/vsyTpY90MFQ0WSx1DYRUcVdmlH5FP3BSBo6K+A8Oyje2iUw6mlSl6r
1UUy4R4D11CzzSv16RdF+e9I2H+2I75PF3TJoEZp1BJ0uM/Erz80BTitKmI2oX+GpuuKq3ZOtcG3
ug3ksHa/xQiQK/pyK+fZ06wn59QqPXxXnaI0bjJSaYhvj+1o+N22kmFnw/ukXF9KZLTGpsUYUQsB
Rrg5Mp6phE9npobQRO8hxwbo+EUbNWo8XEDg691dE68vFfJ6acpjz/ULQM/3UjxRP47BPq7nrq4d
YYFidzwdVMI8uo0uJFdw9tL0IGrHBDcVL0vMDPLl7JQllfUUFgWiSQZ9+KLULt1ACj4L1cfl0O6a
NMoucBmnrf1Qav0J9cgbZE5QS07uLb26q2Tjkpcr7jLrbdt1j1YSu2UpnLtCfSaoCEHEPs89pyUV
hi2u7gyWyZqqN9i3+6g6XOfkM0wsBMuru6TlWtPaKRFR6CRmiDRy0le4Mk0nJugl3eNfKARL4tvU
lT1EloADG+QcqgJD/q8Pdi76vqoXfXjuReup1a2nXITGWJr+NqFSI8JfXiQYo6vmtSNeFQvImr55
iOegUWsn1tbbfOtwXMovGRovYpP4Le4AcitfW620l7q902PhSd0mNyuNS7uDI1R0VyxBiyApfu67
LtIOuSbY2hX2mxuluNFYvKEd38XshENcOamiBjXrLceFOytQE9GbIC77E/woV+nzTzGKO8usAxlI
c9quywv65m47KVwR2Mqs8pCLdYtx9CmaBUrCZkXtDiEnf55mam3Iea3H0COYMdfhpk3X1pqdtdVZ
w4VnsAs1Yw3yfLgmynxLFO/mYGPwiaCOv1P+w59dWq6VJQcIUO24/qLAhBMkS4K+iXWTdi+qPt/G
Sxs2xRfLNCCzUwlcDbxRP/cytyDDvO770zS0IcCuu/ygpFMgjVqFnT8W7n7Ijf+mYvKG9PL7SpaA
40scNxRM3hrQUA2pdC1rB8zlUc0b2VISLUg25HZVfO/pOlqLFppxcg9pGOCq5Ql5G5D+ucLKMDI5
ABR+gIztWZgB2imiMy0aA5TNMA5Tw1hXUajCGLDCHLaZ3g0mbBpFee7i7POxSmTWLWVgv9dnJ96s
SG/Mm976lWT0X7Pp3+9RoWYPugLmJSzGv05qtZQ7Qy/28TnNjQ49nDZYcNjb+qUAdfQraXPpr/CJ
P75NJWlnEYExUN4uIaFXhHbhKFWb8QRr3Ddsw1WosBvJeey0ZzTtqKZplx665lontjjB95bmOKUc
WP9eAPopZ+u7YuePGzXNguOGTQnGqkjD4gg4ftioFQ0kl7LMy/NCaXPPu0iwaMcfh2pX68B9deQc
iDJKNegNNZzbNlwwXQbd5ZOcuWIxuXqj3+RY1I8ox7Bfn9LJuDTk3Cv2sXmdnDt2VHmuo8aacFRr
7jTZusu0/p26J2eo3uAx5edKmB/0kdust+ldNeU3Cro9falc+k738XL5UlVdMINwMbfpKpaai2/b
14FTW9bX2yHnSwiBKrN+RJMADbhk6+3N6AbHjLcXidfYXdx+SFBUVHmBLZTs87LwNIj6ZcXkqy3R
nvnXy+aYMX8dVl1WTfJo+kT0e76jeX4Y1laKkfNIGVZdUELa1IFS/iE6/d8Q9/+0wnd814/c7z++
+/+mnilJuUFp9ofRPq7mL4qmj1/r4rX4h4Lp8D/cDKWkaSS6vz9SmubH4P7Pj/sjuJcRfOEA47n8
2aD7o3UnK799X4y6KmsGrb1/Bvey9htxN7VA6NqGqaMH82dwzz9B76LUJ8NAQ6QUqd1/I7gnkv7L
tPmdoWpShH6zAVFhU41szpVrHmXn7jTcgFgLFbsFkW6bV/l0/FW9MW90D1uS2R8c2jon6RG9Buk2
vs9uZj/26it4qjD2Vr/y8tslyE6y07vDKb8Ur2WEnpJi2WBy24hO9jnH43X1dUfyY6dw8T/x9NMc
FR4+187Ez6srB61bPMQnZMCC9ZziyNuF3XnwVAf+4Rk6TiSEyLxg5ZuFfYQ4jU/h7tQFRZC7myf4
Taif2sfkpLiSW9wMQbba01Vy2whHTZ/d4yZBls2WfMUdQ9UVrgeYMrPNS3E1wu5GPhm3etDdbFds
gyPV3U/lTRbNYetXIW0en0ZaOJ3MU3Mf3wk35WNxsm6aaxV2B3fRyxyJ+wRh6QlXLTAcaHLg3w27
uqLpBToPwB69s+f4boIcsH6C8BgBYvZyPpY6kv018ij7+E+ZbTlSoOMDLHvxN91hXP021L9fhurh
Yfwcu11ANyhU7SYafE+8iy/rCV/mgLDRQZQsnILaTf3F76LdQ17sPLlSgAHoh/4M8NBXHN1VTsXF
8BbfCLAzD5a7Opx51/JQ3af+Hlj3U2YPETTTewQcnSKoTpQFi4AOpFMHm4uDmoPh0Sk95SfTV77h
+neHLsln6+MYNlzH4FKZenISZ3FH23BmTzsNl8XXb5tI9SlfeEXQhqJfuWmI8sp9fLtdNrdzRV90
FZyZO1e/zR/ES/VlfwGURqSRHKpedjc7/Q2uqJ52g2LhdYiKx/a59rpo/Sb6o6NFhouhjp/dpec5
kMM80GChjp7kFX6OC5HmlkEMFHpyqUplj8adEfV8G1p8geIgKlTc1afMBS8VZK74DgnaE92gd6Ax
XMDEXKzpjZ8zft5cMVQfqrMSTaGFDb2EY7T6IN0xE4PYy7CI7lgnIr/7Mp3LZ+ku+8T64ZX5PayN
IBts/aQGgp/dFo/YVF3kU3nRr83ZfMivBiugv+RReqpP6vlXjpkoTP1kqb85/Zdmkhu96aQrkoge
ZbfVpxjnwncJ8RyyW66hd799o4XnG6zKMmqj3VU9+BfO6ApPoCrtwate07vFKR3RFtzRXzz0hpzC
fsnczJ/sxZEdoPlom4SS20esML8IJbixdv458wyPWYSpdOdIruIbfuGZPG+FWT6e1eSEQZ4DWN4Z
8ZuGExKsYXOvnaFheIgtBAlC8hlu7Gi9nTSUcr/un6rnORzPIF+fTTRJwizYbtuQIBApQ2c+PwiO
4QgvqtvzuzGMP6S+HpVnNSqc2G2ezQ/JVY6kmyS7mMylq37LhIySSH7aH7QHoAn+fDKuFVW1aD4l
l/K838T+4Ku3WqA0dyavju3EQXfwugboEDK9qcI5sT87pi3x+2+TXTqvH0r7MxRnD1Uke7M1d/DE
0+gq9pdvOe9fXNYkr40dqKrOZlcun+QNkXZaLnk4Bzkbq3nThSPUac2f4cPYkrt4Ey/O/Jqiamgx
H4Vz8o4Z57bOq26LEXKCDvx3Lu4Le/hFDXgoV+FcY5s+u5MHa8abztZd6Wj8rbjZ/dE3PfNBNewy
gM7O1JMDzYXY6SI24ZVe7dBPj4Tb7XR8b3ndPiW3ekKB0kZYx8m9xk89lkDUhY2nBkkoeqtb2Chz
uv3N6GQu+kNej7e56khndAodNLD9wl/sxe6hgk8cNYMn2JU92d8STgSsTj30n9w6wjXRhbRiRTmv
6kLxoQtzWBzGh8TtmX7Z+55PJxyLBE4ggWmcc2vwStz4wYig3dhyIIQtH5KeWhzTJ+eHg/9vshPA
Nn+NtP55ZFJx+zFwXYysIFEwxWvn6dedowxOAw70o9uFFQkTz6R3d793TYc7YChxdrqkPAmSRgZn
4beC+wgHwZ88jR8zRuMFmUh/8yr7S+3UzmQ3durEwcxIGm4blKcN5/mJZYhwkn8sWXAk7up+NAM9
mH2OZtj8uQ8Cj1Nx8Hq/XOxj2hyHJP/gopnkoCfmzbxbDyS/j8xTzEbV+5jWsV2VLGHxI17D0fGB
Q6gzx0Snuln9jp9SNs3OG/gzeT2w9wCpANt0jl8xg16P+TyEQO/4O3SJqHigER91cAUtpoTM1+TR
4qzc7PHhnSdFOZNldH+/kZxAgUIKm0Hqmm7p7szKPOJdV1CbjmF3LxN3JzN9dG6GqXXDoHGIKz67
F3fO2vCb1/yJz2dcZbvHT0b3xGD0d8ZTcisv44/uEFWc+DyGmzkl3JXPQCC8jkvavvFYnNZlAX6C
gp48UjFPn4dzx9xRg92Fv+IgweToUcVzhofG3rn6NY/TYppaPsR2CWEDdJgChGGIVZjorujN7sbC
2ZxDZ+H4t2PMICLxMPHs5uyg4sfBiHoVCwEKO6uRRRdRh/KPqdx4Fu+T3IYvqbkHum/aRbJLN3bj
6LidI1Qa/em8hewEPD1aCAEDxCsE+5h6CJ0xeHW0vzevy2ljOAau2uTZE08EcdBe0mg4dcdEdfVA
uD2etOFuIVpXTFikLP0+oGfgPMKs5x6Q6bRr5xuVENviclN2hYI1e4wFmBAumk7v90EeufiC/0TO
AZGIBoD1zoTlckL5PAZ6qIcjp3Lmxp4VCmf2oLNwt4RDiHqVf3yXSpR3rJHEzb30+8SUOCoWLjR3
aMzqjhDROuHbZM9g5R1Tor6wN4XYSQYxu4vIFEvZPGKvD0aGmLjDaTmwBm9/v79PI9gWm5uiHtGE
2EdQ2OKoN5jfaoDpYcnMEzmVu09gPqPep1LCb9JgCQVW8TFTkQ8MUNPwQXv5YewsZyuCVhscy2Hk
JfBpbYUdePZo4bopoS5btCOEaTR+VtmGrcuxV5XBxJDKTOnjVic7c2tGFDwWX2Ewq2TGcvMY0YAl
dW8+L/fqDXsaz7pypWvlHuPdcjGqU4SEvy6fZhfuwhNBw8shRvJ7rqMOymM8nIzXIArHgmSrDxae
y3Ij8e5j46e9RLg6sRJi9iIsY52Zg4J1QRgtBuZV+6yzfMX7LTA5Ynpnc9tXIWjY1hreM3nNCzOA
qF/mTgYOl5xnI7IIj2+2bMNHgZlAgvjVIWwLY7d2W9/iPiEosRGYnuU2LsGcUzLIo8/AuuJJ+b63
id9n+OpL7FjHyXOs1s2Rjm1I5FGzUh2F+BPDI26hvwzQATlHUsa0c2Y7dulKepIPZ2zhbd9PPS5l
vqTEFrO92pJdPKRfmptjqLuTxoWWDAO7J//eehYhuRnkTzEhdntbBR2BSuoq7E9dsJ93/VrfVvfb
1zU8AgV8AryMcKUP2TlY6nEg8TLrxqIPeSYr8UrWcXFNTiVoQx+Mttucah/C1Ck5NUG5XVCtSW8p
CF+H6/AVeT97860AVrpDEATb7Ln0SalCrsVH+daheugzwezUXYLOQSMXvRa8mWxaGETdrY/YJhEU
wS1xTk5KkdmV0xMVHWGXQH7SOenxxwcS8EVwEnIGy2m9I25pPR6Qv12nG9yqndyHBY20ihWMBGpr
iBbCwMfL6MRkXhwpsWPdtKES7F5HyF44YtSetZv4CTeekR/ER+O505+33tMvBGJeStXGrgKTVEIL
dMUhC7AzhgVlBU9/mtlMovEcR80z48tEUV35diILqc/y3SLYZmtnz2okE8EpH9Uv5pN6lwUMD6/N
HxMuR/+QfYXMeNbvqgDqio8tUFbYyPkmTnIveILXh1XAEUmYecSh0m5rXhIIXsd9VkSKCb+OyZew
xrFBtblo54xhQSSlBfzC7pzBviM2BdcD5W/cvOKSXZKGvAb15GDxW48wL8T3RO3CurezyPqoaXbK
297Lj7HoaswTfmieeDEx3/F4IR/7qHfh2iUxk03GsImOPMz6/twsPpB67auK//FHwlMmoDBc4nBw
TTt5UhJbjjKsEIPUb5zazT9IzIfPKw8x/ry4i796r5TE2BQAeNgAZwyu0XAMT7V1W2d2DW7L3B35
2+YeYSi1bFv9HjVScOYrKA9XUKLJuUgvRRdpNR9WNL/dgJKM3wa21bFztsZeMi5H/lxFWdR76c2u
+eu3ze+9mK87oltkaVbSr45vKPl8mWVr8k1chW1RXg2Fe9nXfQRUuAy8NqhY28mX8qG82ZJA9RsO
tyOsIwhiW8MUyWlDEtGr4THb2dYTP/cql5ou3yX6Eq9p2Rs4c3hwzF3ndXQUDlou3jkWTcu3t4Td
R9Cd+UewfUzu/bQ7z9/y4Ihnj+E6UpDRJoXmSzaO6NYR3wnsUbo9n2CP2j1H9nFRk8P/2YBkBjpn
QyI6JxGQ+Z3EucMncy4a7P+QIYikj6hOOOcOhxrJaM1m50L/5Rg1j/tg0ElDg9obudjJ3bkQHCPY
5I9wECY/oW7umX731LD5W1EZIGz0XfgImg2v5Ph11luNG1BD68Q8euoixotDiQbFy+4josOmbHL2
5t4cmCFKnzYHaXDUX8YgPbZh7xhlUgA2ZcKCy4yc0LeBiFHwsVjwcm/hbCFwsXkDF0wg5aeReMpu
8uiIsWkWZL5sk4Go7srNoEjjtV9JtTlhjnRRIKr41/E31fGfpLFvVFOg7WbArVrpSpBKpIlVeE1h
iXPd+0Kc4qFrsXGG1IpDAsADMIisFvIKkk7WN8Yn7IBoVnHUod9DoLK7SVjeHfHWGknHuRAgxsqp
IFFLIjK199v4Ob7G1/5i3fYRGukR/AsqHBYR6/9h78yW4zayNPxEcGBP4GYuClWoYnFfJIq6QWjF
jsSeAJ5+PsjuNlmixVBfTExMjNuOdphiZQFInDzLv3QBPSaSanV06Bl174uHeRcf+rOIfE8FLhGb
4fLaqDmUx+6yCMdzxBP4h4Hoemhc9ufu2RoRh9C7H9eyjW84Pk6P0+YG98Jdue/eLZvqurvM7rtv
6zFgPKznG8rmaHU5B2MjOQK6W3E+bb6MvNzgr3+EKmDJ/E9f4zynHb7XRAfgbslm4cdMyAnBKOYG
2TZhXESeuZ4rmNmca0RDMCVHMO8kvvSPtnVP0M7CiptHY4km3XqkLBSWihSV9QM6J8EcFiyRbbs1
aQ3XQ2nifVNbwgR/Zs3RotspXLMbh0YDWfPGfL9s19xgbd+ZuzrsCGTrjeAs3Wt7N8Qz5cfloGpI
UtgQpngiHceIzeksz5ZjZd12Lq/7RtLKGono/UaRSRPJpyBDTZUGERP7ey6dMMAkdze+124XXjRr
N+2sY0qp73BqjwcO5v1MvLR2vBzUWWmYkSt5+4n8pw3XPBLKIBnimmNTLXANOCgETn/t39SX+mN2
W8LZ1Un1skvF670GEdhYcRCUJGF1AH0+ZQu223VPKv69pdQ6R/I9fMcgOhjO2g2jXGJEcTu5QXJs
1wByWEtbimveWRzhKAEJMDt1vaaIA/nPmuJZuwYFNbD/x2IHeTFYE8OJGzeccbQSS2qixprS1aRl
dHJI6mrrYi1KBO9j9iNyEccucI26im/UdiImrS0HSBpEqoJ89tdvK2O7f3hbT2AjZV47eZF44jL6
ZlzjbiQ3tCHWfO+dfrfcu/kGZYFw2a6JrEdoXFNLI6xuwGfTZe6fnLP03rmR53TVbpcviG9fq+9M
tUPrwBm/846wj8PkGqut3Zo9RDfw3u7H8/rc2FvH5bukv4meQLDsTLqcc5ieuSSG/QUFNGkMpfHZ
SEpMERe2h/m6INdwb9pz8W450t/bdmccmrv8KNki6QXGW5SYl08cjoT+rX6Fvxb7agcq68y8MZ/6
Y3nBKURCa3KWReFAk7OhNeEeujP/1ou36gvKVc1ZEyK6eO5fF2fEd6I47XM6b9a1edWdizNK791a
4Gd7/0+9ut8a2vwfY1uBRWKYySTjn7FZW0bVEhTWw6f8G7r+5QvY9b9//68RjWX84QmLqQpKuWCl
XRo7f41o1p+AvzJ1JmvMW2xaQX8hry3xB2gEgRDv3550f+Gv1h9hFWd7uqGbDipb7u+MaE4JBAxn
HNuDWeVhF2A5KPm+bDsByV6k5hTyNi6/Z/a7SW9RLOi2IMaCqah2so2x9OFoLggpNDmq6C0j1VMk
1k/f4OTkTfCTsvyWb4AQ3aYAD9uh7SDBMKjL+cwB8+MhlD58LN0eiLEBn+frj0f3W1v4HyeKzweK
//V/bKMb7CC0Fth1/7zTzz8NaZvmz0eQf//anxtceH8ILCAc3fyTPGgyafxzg/MTG8IevAMHqoBj
r+Tif21wkw3uWsIHmIhf7upG8S+A4Y/3Bf856INCZ2MihfkbM8h/UDmFQrgynp+NrCORCSW7OdrH
hbrsXAzXdRzfgmQsPuPtsEeHYj8iE9mMQ5Cm4ixFe3Vwy6PM7xuNUig2blWMyEM2uhQeevQpNhGG
EIVJX8XLc5hnBiLyRbcxMS8/nwpE0/mXndVVH3LXDH3/th+x3Um8C2G0+7zRHhZ7eGfkC4I0xc3S
N7QLPGDoIr9WmFvtEkWZb2N+5d2ZTvJ1Qthm44iB/9a9y7PqC65pZ7FvZNspyZBCdcwr1+gu+tXs
qfTaVSElo/OUNGEMMhuAPQJVkD63WewCa+CtMvzZC9Cq2vn9CuuLu29aW9/5hdpHALq9OkclqU7P
leofx5j0dEbMK/kqkIHXKp2+my7uVx3OPvsQJd+HrtwvlfdBJY4ZiCl9TI3rxnLqnT2Mn5yopzKS
71rb/OpkSOcCvbo1dPxukbH2ZZc95KVnXrZOrh8hdV3PYKV3XVyQ9lXMz7y5/2ikI0OHXhq72VTv
y9q5WkB1HLHwrD+IeWaiU2bjvi/b9uOYpQE46hmIU9uSAKeyq5H+cUFnxa7NDMczd1nUJnsTVD6p
+NJ5N4symqvBbfiDRvdQ5goUZ4arGDQmTC8hcc5RWgPiMNN3rlyygyH1iwJ45FaO84h4ShT+z4ag
/4W4h7+iBFPCfw4u95+q+JXIwu/8FVn8P9DRhn2MN6sFhHkNVf+OLBDN0LsAqUAcQWD+78iCJD1K
GPzlAotwkHt7HlmALcN+5hgmToB0+K3Isp7cz0Axf49qVkDUs8iiotjmNEppyZnThzEd6HvGfbPv
2wjNxBgpv8yG3uq4KVPfxYs3tT7h8ljpfTDEKYJ5vj0Edbwqy6C+u23mjDZMKUuqy+pjWkpjM2JX
dmy8uvzUQoc6S7WoDA1n6XcTwRYN2s49TOgxBYjdTTQ2O+ilWe6wV9MvTYH/chGb9VWRDwjH5T5A
E1/Nl5YOOhY8UxrWDYpKG9G66vOsev04VOgdw/7Rj1Xjy6AdRkIZUftYu6O985q6RSbaN2kqlDYy
vLrMkN1ydANVbPhKfo7b2iSk+75JzSEopVOjj6jTb1SL3FaDQnvFiKgd/JIKEyVKIi3Cq+NYP2qZ
3yN7a6+UZpztUn9CfTVN5m8gfIfQb2HVzB6yt5WOpJvZrTDYPGMULKvVkbH+rulGD6mY1xiwC1/H
HYSxkQLysA2Gc9aREXMMRokOsNy4mL2VfjpQg4t0CBCLuStsJ9kl6CuqZfC5iMYoD0OsigNSMhO6
XAtNox7eYpHF4s7DV2zvSrVcOuY8brW+nS6qtFNhLmDOeN7YHZHNOFSu+cGb8mRndAnNAHvogrrX
GdJHNjKBtk2XFjsTc5O3uQiHaWF6oqaHpMn23gSUC88VpiV2e+nm+I2hrJ7gBzZqKEhOKBFP3t4S
QCfjWH9YQHe6KovOZgFbxxgc+uxeX27iGkfAZhQaLPIpPjQgiUvXGjZlqiA64fIC8rv/oZtMD6gv
/I+d1VPdARg9xhMZmL1IcHGRXr8fQWrfjyOU0SQeBIBeOA2bwuojgiic6kJNdNZgmrwfhm7Yi0UB
ptHc8uCXZvH4/wHyz+yLrOSfA+TFp7pPPhWvxEh+7c8Y6el/mKRQeHZYOuRbkF7/jpH+H7hzeS58
Ss/j/4h2/86+dMQb0HrwgeM7IOpdQu6/ygv9DwyvXcOn8HAN08LH4HeyL3fN3v8GDv4ZI11IJKzw
PEZ2vm/lY9NoexMr1cDqaqCnXn6s8vSsqmmq1FPyVLFt7Nl4mqhPNkOpLpqpPnNGzu8oR7RxsOST
AWW4K6cnV8YfZpqJA3a/6JLPHQPg4dZsER0YjfJ7VC4Pmjl/SBb10BtZFYz+sl30DtuMvnaDuEtB
d1jJlYzis0mDyIGvduj3/tWgmNf5It8jDM/0Q8DpqGc0DrT5k50g5FVJmjStizVtix3lUAdL8d3P
MBGW6UU0zh+L3jjUyCGiO/pgdq4fwIyjwe/pB5eXrM/Gu6od72IMXpPO/TL19tOsp98GtFxn1A82
qWk+ZkjeDRhND733uWjI26yVhx9N6L8M4jrzim0HPEnWyf1EKN50nrvpRlT2zUxtoe19koUBnUzR
WXTab52l7goZgcaRuwoz+Y2GYN1UDVtvyfVAlvJy9hmLpEm/0sFo25iJi+vieKXjREmAZ4SRpvHX
GseXDYfQFpelfVOncOm1BUG0hTlyQ/Os6DcWn4F2xJ1D0AicQuFY4va33iKZ5bpXvpYbZy4yvZou
knc52ot+6j8hIa7wDWDmLBAlTnVvh5qRv120Od/N8wzEy+0P8ZyT3+n9A44PChdJc6Q3jEjBvhEL
sLshnS4Sp0cgo8v3+gjOevaH8XqJW+fr5DUxnopfkqnxDsRf6OeTpR1gmzBeGmkZ1/qNj1VWUJt9
WiLPTvt6bqpdJgoaMlg5HuzcA/bb5+73JJe7MZv9PwW8/seqzf+NqZ5BivXPQeys/VS9iGDrH/8z
eLnWHxaIYgeamel5a4b3r+Bl238g9CJWMyKA7NDDyb3+VTr61JtEBB/7Q339dZqCfwUv4KtQWKDn
2Lb+56/9TvBaQ9TfoUtYmLrCjAc6C9MUfbNTT4JqgXGRNaa5K/Ohjo5jZ6bnSdYZ0WHyRotZnJS1
OJhV3Ova5tkdegUHtGaQp0vDIbN/YNjJXU66MlWDpWBuRzr1VJpttSqbH5Q9grYZdbRhf73W6WW6
Pj0o2lJkyj4HgrNmuc+y2bHsDAcKEPgFVaqw6yykcNspXIrYfTSavr5K4kxd/AdrGqxluSZnjM2O
eL6mo+XTJEvBUNCeLWheU/MNjfr4Eb9F7Spv6ju39ew31lw/8/k9Xa8TlLRh06fgXFyPwxdrDr3Q
OxvBdruOIflHfYbY92yZNNarqbhHqEXe/voqX1vRNn1oJhiuQjU5eYoK90lsdyXjPtXk55beZOcu
BPxQbyz1nmbEsP/t9XwoD2vfhO2Ko/rLK+yKrPMg6zP1s+CgQen3xiS5at04PbN0U73RfX9l36D3
AWXTpLni0Dp8uVrb+V2aTiY97RzNXdQXrg2tuEzLQcOD1zlYXnL/68ujpjt9gBj6+KtCFSWcfSrM
R9mPSfycw/g23XeYcfhHZ5nLN+7ha4u49EIpLaEI4aL68qpMbaKPiy7EdolWjdlOAdXfLBKC9a8v
5ue7J9gTdMYolDBV00+6nk1eN7prGfM2Vu0Chqktx/TacqUZh4OGHMcOHlkCQDQj+3G2v7c2YXXN
C1ejWDrIqIGcXGOZYfactMt2HGctGFG3eGcko45ljoHWRVoxu6640W/EmdM7u66KRAyx2TXWPXqy
X5Z8iQQt5GWbTlVUbm03cgEUeUa8hL++vJ8WIpIRuwX5K3sFgsPLy4Pq38pEOMu2F7TEVIJamFnq
zRsU4tdW8R24RmhGrI3zkxCGPLgqNCfRoekY88cctSJv68SJ4f7ma4YuCnTKNRfnjV4Xenk1Y+PW
cSajZesMbv7VJqbudMcor3W3HM4rDrEg82JsQH99D0+EVAW7wrAQZIEvzrGs01h7uaw3REXcZfm4
dSFOMFDz4AJ2zAJN69BBWFWZv4vqYa9bb22T0xdjdd3j+TlMRiCm/1Q42ANiKdCKQe0LK75QuRVv
e0/C8/AquhExBumAzJCcuPn1BZ+euKgowAc0LNgyMF+gsr28XlH5o6JUQUPJa2f8N7HeiwYUXeYG
669Kaunlr9f7afuwHmw504aGw9t/ehqVslV6E2G2E7eNsUWHSx4iP8/eeBV+uirHFqYn8GbUqf9o
Dp1c1WjwTsNm3Ypy9M5pyBffNF2bdsmULm8cdq8thXqQSWDRyZdO7VE0bAPQocIlwEp8YJGtP8Ub
kagU3FLPSfHG/vzp9nFhZIU6jF1yNDqBLy9ssKeyTxHE2na4Np+1PeomSzK1579+SK9dE/aW3EPI
jT5Wli9XqXH9dbTFA+4R1eJLpUv5xc66Cm94801t3dfXYp7H6wZz0zx5VD2yLlCGXbEddYThG9Wl
lzC/UvjWSP3/+rJevXmQ0pBV9Azy6JPLikW+ZO7CzTNj/Ic8GnjBIsrudwPk+oh4nyCRkZDrP6xs
nuWVZuf4ashyWBdilKgG1dmxjLPqjUd0mmNBOX2xysm1uKXV4HbEtkNZHtJCxs2arQEvgCQGXKIl
xbtf37vTceXKcWVBQZxdawzHO3lOrWZHkK25ea3bq3d1naU4gkjrPE9nXHQzeNj81Ay9vNOPEGPh
DI8DlCpzoFmWO6Eej/kbJPZ1xeeJ7Y9vRArGxHjdOj8EhZ/d6CSvhZhLdo7oxjLUDKO9oIkswk5V
SdDqw1ddteb7X9+G9dT5aU0H4jzFFg6J68zveTI9lNUip9IQGF6bwIGVA7Wr0Mp9IQbtPRqSd3E0
qMu+wOfn1wu/+powsiYvR3WUs+LlwkmLxZJWOhCMm9E6GEg+7dJhXIIi1cUbBcNaEPx8jX8vdVIw
eNVSpGrhGodE0XNIjDtzAP6ZVA7oJqs8eJ2+3DepZobSkvKNh/rqO+p4CLOt8w3vVJte+p2FYi8P
FaeFdK+QGN3PnV9t/5O7+e9VTqf/EIvdRI1CbBdrnM7tgZZX5Xt14NT2W/4Tr17QGrKJCAxgVjnb
5zumWJTWkDTx4Ex/3KPzJD8KObxVI7y6L12HEoGKnSzmJPfThjR24ozbNjEBPPrWIo4jemCPE5Ja
n6ThVEdKeWfvNbb5xq18fWXP4VhyeSO9k0CUeJXO/JeVC5UbKCY1TItdPdVCB2fs49TY7dZ10yVU
7Zh/+fVTfO3Wku2SH/JKMDg/OQyXVK81pY0sbaVMaSuGDCkiD29EvtfevOernNzaWXRKt7oFkGZt
ZGGkSTtojK4NkVwd3lC5f+uCTloSfemXiJHw5lUCd6+syWDJ9YP9Rg7x2tEhaD7QhEDi0HPXnz+L
m6LSO1mbXBAtQOx6TXtcXWWMrSHGFCkzDy+NXz+nV+/gswVPjg7danUalybEELcovlSIZG/xn0/f
d2qwgl8v9dodpHNFl19H2tEyTx5W48X2MPkci2PbWl9EO85nrZreMo587YJopIBT0jnl7VVA6vkd
RNsuaRAzp0Vu+4z5dSM6N5nzhZKnt/v1Bb26lAmMyqYmR7HlZEu0iR4nNUJ3q7EEsP1Sk18F0jSH
IUr6NzLZV+8dXRuU78llf9oXhZ0tLfUAQv+WDZChbrAv05z8jc3w+iooWuvAZlDUOrkgz89diyEk
ov5R7YSG5dUXs1TDG22Gt1Y5iUpz3lHCaDyhuc2I8jGKrKkly/9oFRTB6CRSRKwu8C/2QeTp6TQS
+2SzCLSKJ3Nj5Fn6xhZ47VrQLHAdj66hRT38cpUckU97KbkWimR745txSWy33mrMvLLR6Ldy6oKO
cVzUN1+u0pm4D2SqNpALzDBiaNFNmnYRs5XQwQXHf+M9/Xk13gqSfrbAj4bFSQxaHDsf8siB21M7
lRkkrVdL/Lop1C506XTVGynNz7cQhTBjBU7oIAt5VC8vzjAxAdR1DBu1tkQqYRaw6WPvLeuMVy4K
cMaajoL6WnvnL1fpvAEBLTqOW9k3BehUUVvthlk28uIN0Kn8t/cFGDN8FLg0FOKRs3u5HP5upBS5
CbEx1Z2v9LZQoZ6rSb3VifnxvV8mhO6qFIU0HKpxtLBOcs8aGfC5Ri9/u4xzrj5HVeM2YmcITZ/P
cn/uZ6ZynW3liNQLm/HdaKk2GEuzLTeZGVFLUAvwkzv63WYaSuryJvQNtF03MvJ8uKK0Q6oyjBiZ
QajsEOMMRkxB3vLA/fnxuKsykCBR4OD7qXaO2wwPgdaiXhh4Z0OgfWPMsNVu0nDK3/ShPV3NQ3fY
pZ+KPgkDZ2Y9L5+OnBrNd2sBCayqGMENTSKLbcyv+Ft3SOLfPWNZzjeRMrYtYx1wn/athi5OZVHZ
/tbvFt87r5VlGTSQLC3b5kMFk/rXx9LpC4UyPzqOvgU+CV0c/7TIdfx0avwcG5y4TQQ9CN21n1p3
NN8IsKepimescF973XcAfukFvryJmoe0v+yTaKsh+Yr6a1GLb3OZQXxyovqjkw/Gbwr+WKyIgQN/
c7zTjjj1iKf/q+gQm6ga9Ko91F0FJUd13hu3b31z+OrPXyoqOT7eNlhvhSL80Ot6loV1reoqZj9y
p8wCnZwCN8PmINCHb+9ScwFfEzf6hCo/InsfkqzA7mww82ukVL3reLQm+E/JYqUbMfuY48Qy6e+b
LI8+LWjQYlOngYghEMoPSx6f+7HxUMXAWwwTJNDGziIL+kTpR1dGSVLuuqW6IcctxKan6fIeE9t+
V6dLdm96enenmX5TMedP2vg805e6Pld4IG4n0qrkMKOM2gW5YcxXlWgddI3dtHxw+kHtrSi1z/SC
yLdLReaArvShQUfNfKWZzbfa1JAR84YFgmuUGF/LDAtqZXTZR2P2u/O6EwVURYMTVZNt8mANaRkK
i4F+xDcBChZBKHfmzznCWulmsOf+fkJuHYWDca5MnBIrA1WURhMT9qw25udz7MXQxXPlxjt9Kb1u
Uy8jnpKFV0Mk6e3l4KrSO8eDAXp4YYkiSLQVJev0y1XZyWwnnKENNEAaMNTaRoe0X+mgy8ZBrvCm
HCJEDhpjY9mlnu3sDnka4Gvd5YxaFVreOXaWIhqn95lNMyQ3TSfInQ6+ep0B+dKSxMKLdTQRoNM0
JHeTIUXSQXImjrHZH7KEVPd9XwuoMJrhrHeqimO8HzIFetZR2oJgYUwTMkS/GocobG8d8WhZBcLi
0m/090raAtCqQoJOIslcbmvPkJ+KrEJbKwd3/h08R3Xe8YiHB80oJHLFLegayXxLMlhEVxrsHfi8
ZKjVt3IRiXHT4aEIkak13WsxG3505GM7+pJLbtMrmFwTo+ZiZiiWqb4wLhtrMOFxF219iOLCbncN
EDPo3TKeN2YZGe55rINtPRoyGevrhqDj7EXppPrXccDkK6z8RjzmVqIdW7Nf0t3gxeWjOWV3RjLL
7SwHuKGzKcpVuFOA+pJZDVmxXyCFTqP0vyxGn9/M9YBwx1AkMAvxN75UmhlNG5G1dmDrRT/ftkiJ
odSn167a0u8EVdFUaYztaKVKCZURX8T4YGaucoDP4EjmyDFMhZGgeZTbM5JM9ZKUYZX6EIEkyJNN
LqcOH82mq6/6jsUC5NlS1N6xpSi2mWti/yg5cufLrE5zq7yTVDC0WaY4yqd3FtKbvEeqll2QFWCd
AuTT5uSOsxFRUdNUi7MTWKlnd66zlLzZCkhUnG5j/LDltd9kGupMPeYZSCdnQD8ClKQ7+JC9Vzsb
HyNYe4MAefe+UV6D1gfGuvFHxA8r6yDiCpiem8WadpRe311r7oyhOSBi1fm4Qs56wqCzLqMg1VMm
JaPolnHrSyG9jSb6kQ82oxnaKlYlYud6AMq3SMr7vGp548OZA98a2ryrw1bpVQYzdfbqG2/kTQqT
qVhuYn/xqm3kjhXTpWmmyrKa2P1aRjitBBpY12RbEcaMsEx6bEy9RkUYl+LvUu0sfVD11tM109sl
Xb6812INQW3N8mcLmHQWg5gspuQ6xSV6wfS0qj/Z+BlfO1OEjv6A1cW8lUZnw00VDOMTY0nxuFMK
df68c6fz2p/9D3HL6bdtO3Pxtgs2JhA82db+JkNqGtGHNlo+o5quW0FdeePTuJi52NsZiqWEsy7+
5HYJVnaljHWGrDiM65smSzO+r5Enj26rNejtN0ppOwb7WhrOlj3tlSO0JMAQz4KHN0kXov6iNz1q
/82MgeQyVgGo2RpdDAEEbVfrnYXoX2yV5gRD1kPlL3WnTJwJZSj3krOd9ix7oDSOujS8PNTLVFzk
czr74CO1AWkcX4B0tO3JfESgHuvu3kqnZQdCH5f3pRrn7zoQieRsBEQ/hWMSuxd+nnJkjU4Nct7y
JuPGbOoZFa926RKibCK+D0buX5E1WfYhwfHsyXX7BZWCvl0YdU2Znx3suhtlMMiKOCIz2/hWq3SE
wFg6iPoKcs8AdyJEcqOqTr1wEkb/uPg9uq5euuT1oefouM3r1OSAkOBbg3YpLIh/kfDxb24i7yJi
ZPNVy6VwkQNXyt5kTd/Bx0Wrst4bcrbQKBmE+4VN1sdbj3PY2BkLuNZNbc1jCxQu6xAK623MxJMR
T49EZhnm5o1W6rjdyukr4rPEIM+du2Q7gPnqQ9uukmxbxZMSQV0KG7ecLvXnQDdRzdx4dkYq2rEb
Plp8ogmqICpUAObV6ncJjgxPemtbH1WR0gAey9L6kNll7nBHuzzfG4yVkRAVLSpyzbTuqFIJf4NP
jH9hOFlcbNO6jb41mj2hgOMoKTaYXTsYDrkg5cKcHoeJoVM6XHsGipEbcL20MWjadYgQzTaOfxFN
WcRtElBl2w7Q2rs+XQqUJkorh5VtqWYIHVtNn5eIYH3lmsnwLlryFCxznqiPtkAYOe8L3dwgHcr+
6Ku4/KYNxEYwwn3i30pXLYhSpBoqmXi5Y5gzlL2SwCenxNtIPeF8G7WGB+iXvrK285gLhDOQ1R13
VpU1KKjJJZXhwM2GYp7PXKIy4lrfZFOhL8D1HPeL402Wdd4IKeCZVyvjorK8xT8m+pyg/aEKTwa8
YmkaFJM2ePicE2eDYrQS6CwitjL8jw15lYxRDoyZ5oJPCpHGPoUErkeHdsbRSbayNALhq3b4YEZE
+jO8AOCuzJ1ysPUb5szYLbbZ5VfYETOm30gEjeddSoUAPzgurOZ2aZwlh1DZyST7LMw0lV97vGEj
Oo/gt4u9rdxx6d5N1Dfd8pFqyWSYChLFzqrbTi3KRDbLWSH5u2hqFSYArWa0dFtyPERa/NSFJoed
jiKvCy7S1dyuWKW2x/RrWiRm/kEYlVnom2koiZOCnAS1vWg1155EK6uwLt0ZgnKVttHW6fMOuZW4
7OvryCxwd+VruGuEz1avJLv4Rrju451o2hrgf5IsmD+XNKA2o99I1IVSlXxD9DMCl2pOzT2uDdg/
2M7i7CtmDEWYMNpMN/3Af8HwSZiXJQMdztSR57mxiHtYXtfkQZcwbjI/nMu4fbL5bG3nJbW2R/l7
VHut7HusUlpy0g2izrm3i8pJ3RZZb7vnk8q1D6PBIRnasTCQFsAdRO1UmbeGHzaZM7VMkmLQ+laZ
DXCVymwOSs0bxrBYsviox41RnQ2yxomobccEAqFn195jITUMpGop0k8jAMBl9dHk8Fv8cfHDfChb
K1ADfdFALbN3PxV91eDxgplCkAxTHoXxlAxJYJng9gGcVgZyBebo38XNjKRi7WbOuZZq4zlQGTRR
mTYmT3NuWU9ZVsnkIaurvNkDzs2uk6kjYLVN2h/bWSmU6Xx4iTvNLzIyRho0T6KYzDIw6VSgUmQY
MuN+e3YV6nbr3VRzV3w38nIWQdl1A04eYsHurbZMZW7tTEx3hairzwRE86GsjBnFQDNq4/1iZRli
uJbhMmpdXJgMVQ95CmiFvS9zc/iKrYJE9C7xaGxG9Vwf5qyvERnybGDGkmMf2ddWh7Kd9+PNtIJT
N5gPR98y0+0pXWqXzL2Zl/zb5HGa7ZCpbS/wq57RhdBMDmbZFx0lXGS0x6pKyArHzhJ1iK0YyXZO
p2hrGZmFdqRv1ShGUvGoTYfI9Ae5OI9YhaFSUcSfHGVBfC/XC7fdvvO36Fl/7xsg3SpSfHJUjNcG
LLDr1hu+1r2Pbp83Z5dTXHEBKbK2uMA4kexuEl71h1pN6fcodczhLHGHCpWHoQndMmnRnKg8A4X8
HpzvTOc/ZJyihVm+WrZZzVJ+Hoqxecw0+36iDlpNw0mONs6QIhSBn4m1H8cG2RLiwVZv0wZOtWvC
qcDYR9+SjlPKjNhQGkkW3ZXK05HQyHAc8yLtbMk8lG/myXiwdZgWS96i2tHP3qWXiCY0Z99/7zN6
PPdJEYJOVBBVBl1pD3VaaU+lnVf3qh7QXTRb+6E11Xg7eqWJBp+ffqySkv6Ps2gKBbqM4nV9bO22
XrzlmJDeo/GOsD9hCycQr1P3JeL/WA0t45XtlOhPNThkS01f7ezLB8xUDqDQS1Aq/XJhju4YqJY3
G2mVGfkeHXMQMp8hGL3MfkybAslEWWYfFg6QndbnPi5nDdp70eRduhqdEvamiQc5zuxGIPP5vhMc
h0kz2Ec1p/1ZQu8aJXn9ol+Kc1GhZgX5bgMwtYcIjIl5ldDk891i2OTKQO68S81HnQr7IOSU76Wc
zKcFbhe9vyJ7X1VQWjZurIvrJVnGsJ2882mOqnc4BgHY13PEAWe3PY9s/6gxh/k+j11zpsb0g1/a
yZWla2VQ25hA1SlKdFPhaI+JbjUXc+tUD55j93fIyMxuONpRQcGqTLQ0i7nf6WxFaxmt0MrF00i1
uVlm/YwBk3xsBxq6eNZkO7PXPPxxmg4vuySdGbjq/lPaZAK/AzhTQdL5qJCUrXdY4izezkqixiN8
97zoyuW756GKnDcFGXUOP9Snil6U/tGtXe0OMfvoYMY9Mi1pkh7Smm7EJtHSLMBD8Ub2TndjF0b6
kKZuh4zGkF8m06Sd0ZaYDrOoiWXj/G0AoxFy/hgbJ3OHD7Sjyl095D0eg13+Jcrj5SgZOF4UjvxU
kXpRWFhik9UYf3fjDKuzrNJPWlzKB7C+5rHS2m7XRDQcNrPrco89vQAW24zY1ktZBBHOM9bGoekU
ZtT0ODTAMwJ/dbv4rX9uj2BdA9tFkmhZKjZwlStzl7gjzh2MZI96VWlwx4zjiA32me3K/HzInfd2
ZGk3i2dMOCnaqDrpic5+XCb56Ca1uBKueUfAEN/KzOZscGPrRuTR997uHgeu4RPVh2yDEqr6x6nw
k2Jje5m7c/KsuzeXsj8WS9oeLF3dFNVg8d4QVDdzg9o5LqXWDUAMsi67V0/pmKIetFAATwNWSIFl
UYhwLllGEpQ18OcNdT4um7ldRh8MC48haijaZMGMQv0qFtu7yOfZxnIo6oYjO53yngQ9bad2j0XZ
iGKnVg13MEdQ8I48426MpT7t+PpOC8GVpsJ2wJh83thNoSGCR+vhblIOSStei+a5K2nZbmqsiT7U
aKnjohm75mdg2GWY2H4XhbmNU2iwDG52NcX/zd6Z9MhtbXn+qxi16U1R4DwsalGMeY6chw0Rqczk
fDmPhf7u/aMkyym5nt0CqoF+wIMFyVY4FBTj8t5zzn9yBP6oDCo8F+VD588Lvi0s7dgisPVIJnN/
vcvtzwpbbMyjZxJB4jRqskraHkdCizwOmssqRq0XNAJ1V6gLDx+PgGFP4Egp2WisocKNicPUl3oa
MCI2ykjBpi8pI3xIcq1RNrEgEmg2Gtw8Vxp6FCxd0CJ7jOWgzeZmnlhnyQtN3OxGyTJI0NIGQh3V
IZhFkenhzi752kMm+QppT6lihvSAal27tmx0h0wvrGEWKanzWmZS9WLWdX1OSCmqXCLJfH/esmt/
FlJox3POtlRb1qVTsDAh2GEKFVlqRfZqpt+JXGJrg0gZ4mlH/DIHE6VlfmiYogyzuO7ifNnSETnz
akiKaBFVZnUjWnKLXQcmBgYzelyzFEDsLok6RPiMpaWF+LKryfTww9pgHkYkDGMoxbeNq3rQvUNd
KURxCOAmz+1JpTo6Rq5I7Ok+ssAY/fGdVQ+MjcVYeQ+6Efect+UQ+nOdUuy9KWMDS6i0zS8ZWqp0
02PODrm781TrgESdDmew6imwKvMyKMR6zEGjioGSsqHyRxjjFcVT3tr8HdKBoSkpbxoyHRm9s6v6
yJZcO1NTPAP7PMeMTontQysS+3osWqdcppEXmwx3yqGfWz2tOElUoSRvinb0R6gGZbeM+hiMYiC5
FYefpmWLDAVc/jk0D+RLjrDJ0laTUk5XmVxhr+0ZT5qRqsHCSPwoXnRMYbHsbJMB1y+M7tFBpX5d
LxL27Xuz0Lw3P+LkmQ1mIa7tMKyCvUpRF83pYRWsGp3Efs0BJduFb9UyS9APvOvMa22s4VR1HJn5
wdNZSKFGPKBOt3WXtB6DbBZgRNdn+0TawfEiz0tiTly4Hal7PYoxveTpVActXtqe0x7GrKQfc8iP
o3q3UyRnoSwgUarMj+xZlRMJQ0yR1ai3mS01/nsUxTE2X0mqVhuFmdtBDH7e3MgIK/MVoYLR1IwU
UGAXBNeoWBSFckdynCDAdu5gsxDOZa01jHk4EvVBYoIT2jPN66QdkXvZawR0gw3nSKqrq5SRkNE/
2daxiEV0UXoH7VuBhPaEIp4NsDHlJnC9UQi8GHWjPjZI3MJ5oCUSKzJIlduW7DprVTdDq88h8yGY
T3JouTPd94LBbUs6sm0hFL74eRF0eW26RAE0nD513ut3NdhPfFUWlSgOEZQe0i8Cor9HyrcE/Ncm
lua9GBKan9FJs5CkwFw2XT/Nm2SaZzfDHSliEj5m7HWMa00rps8Bsz5nTYICjehe9M2Fo3bFvPYx
N184Zpd4h2IwLMVlKkrKbuCZTkX2SFzBWIc/r8LJyquuKSgBRtw3h4gku7NVs4+6emuMNpF0+Aed
h1gplYM8iFTmu60zupK0bGRG41rcIPTlpqGIKbhPnuan1qZvcSeATkGl8DAwHcRwqKM6XBoZ/DMy
EFEKyfd9JAVESfQ9eMDOGayo3zLHbOtzVeUEE7Hlq+2NUdn0VYtG1ZB/M8oMoykf3SuL2ygx9JSV
I3XdlTdosv9eEmQpbQPoYPnW7olfXbKxFOUNcUwqnLQ8CpyXLNBy/MkEgpYmnSmhTuahATAkNhVV
rpOwAZm5cHnywuIYMvJDau7kQatkM5lkaeR4fd50pGbWY5bjOU7AlfmOqLx/Mb0aUMVhyGEMc4eZ
glwuG8eUY42BtaEG9wy75I6tLJVGCZM8xzOL1qUZlBiVJ5VSmXdOHxMMNFaS5VyHicrwRwnDlpKo
0QOMH0i00mgEqKQUZ6t3kWSemJ8nuG4GeiWlbkEmJsV2JI1GfJQG6qhyodEgSNfdkOB/kalMi2a+
VEj0kEbXOiHN5dCbFHoCtAkvmarqK9cSRlSs8iCzhoVslZK17TxPknK0llruoUBMGMXcE4rYIWQu
+pZyW+Is51PUMJBiopIyqb+Dc0zC5lyO0jol3W9wsm5VeUbmnNOoHoadlzmhvzPp8vEvbFo9nmsg
BSHYfltGRG8zs4nXUlLW+TXolKcuDREb7TEx1QwM3mmK3N7GHlza0W0qYYtTXmdWcREKYNfNkMhF
anDe9VKer76gmP8PRImn/E3c1OXbW03m3j9B0J46cVH+sTbx4a2qf3Mv4geDmy/v+SpQ1AzU0Br2
NqYNHQQ4FPz3qwOFpiOhlsHs4VgZzH8mssDvAkX1E+JpBS4uKwzq/aRq/F1drXyaGNGygwL4m1r7
F9TVaE1+BE9VgyE3khqELjCVkH5N4PsH8NSMWy0PQrudKU4MGUa/rzWzOedhr8+bPPbXZjF2btux
WRpZMu7ssT9zHgMzpDL+TqZuYU3Z+oxoSY5pmK2uSD/lqIu18cxe3q8pWsjJZPKtrwy9n2u1POxa
uSEJAQMMt0oKz63qnjyJCt5cHiOZbZgGzBxTsqYne1ey90P4LDK8tYNaOnajdU8qN0bALczIujWj
d2/IlJMK7PZA0q3Cxq/h3jma5bnpQnlrgUbu2UDjFAONodVmTlsGD0oaVM9WPg/a4zAuonIF5eTg
9ejDzXobOe1bofEGgnuufRmifqiMr+wy6NJStM9aN+ALWz6r4SN83hszwEfdwIMxSVfGUG30YBNf
PEU9GFJ/NjJxYU97JhL+pSzFNlObRWI5u87L95nVL8MuP1u+eSbd/pwCY7uGNq47T7ntBxLWzXxl
elQ5Z2FHN0GZ3wANTxWadYS7tPBDhdmNsqjAk+OkP3f2YxRCjw29WVliltc7e7Pq96TwzTvRYFWT
Sc9FbRL7q6ZXdeXfOAMjE8uInuu+uDbq9MG0x30QW4QteU9xNj50FXZwSs1QuLozWnWBi8NSy8UV
++7SMj2ODIaGjLmfqnTR9RqLRPJObYvYJpUit5OfYCH5xVs/jBC7iF0psms1I94sT/2dlTnLSYMx
s311hwsLVxLahwAtfkF36iaRa0pY+ZYlOm37pBZ8oo3/IoratW9HDFyMmdHG8zo6sWWTNH1qfGNR
lN4ljcWrsLCYr68kNTpFAdLwcRd38cxX1oZ6bkQFe2k5jk+t2NhBfw8wZbi1ho/2IN2ksnrJM3Ud
ayddAXEZ9XLlOMmqkmRM9K36UUqkZSmNy8rP7gzvFlm5rifXJSh53/SrRo1WEn6VQXgOJZ/sKOzs
1WjhdOpRq41j3dpHVeCYmt2P1YMnmo2OAxGBz/M8NQBs4kXmm4ehHbdWqj+HpX8OvBi75eQ0SAr9
Z8YnFQx/wFlmvpZspPi5apWtl7drg6xcSx5m/cDqVMgDbu0V2uODo9v+EQRpm+bBM7NzVtBuLKul
0spPsfoU2QC/fE8YBHte4aZt9x5KyRUlPs2LNqdCoaApXLnXNpZ4FFKhEjRs7HTSEu283muds42s
/A4Eal7V+ay3DqgpZnbcMAS9dpr2QYmspd4dbO3QGDs4yDjdWsOKI3bfBPGuNO9tKWL8mzBdwf5j
oKkU2koN60VV+c8OpSBjBO9qSLobJEg8k7Zzq7TrornWi7d0oOaMljR9c87nZV/jeJJRhtsbsyyW
cC72WhYtzdw5ZKbTu/Gayfusi6AyhMGswFOnzLAbTij7tPRkSOUjFcp6UL07S2Aoled7KcbHVcEC
oc2ZFJtXrV9wG9RV5pDJ0fmLDivotFwMogU3qhZG8Dzoxrmqq2ruV8mq6+V7D28E+HsPtqx/xq8L
q9+wW4yC6OkWO54CjQ5lrSX8VV1BoLDyNaEjQbzUW+m+qif4l0oIVYrt0lreQcs743U3S6Sp/q1C
kEqgK9dUkmWvvAz2sOpNnGMda0kmdsHyLWViGOL2XpWxnC5L7z2gk3FkgrtrpipOBBarMWHOfW8H
lPOa082woRMaaDfGGsO2bcmgDYr/jZnY3TyxlXaBHDWcxXniPNgir9j582fHC8o9dhf5oawTrF8t
eYeQ86RJ474YfHDuTop2g9Tap4aJJsFDWrDSQzI9G4L9FCJmnC6B+dZEO0aZV/gewbZQFBaHtU55
q0tDgfmxoj7FYrypjeTSZO2xSpJghwpVWtS1kNdGrLT7OocPYg56etQ5ea6NtMKne9AUgNJHL1oY
lZfMNQsnTAyL/PAOpBVHU5zDWLuFsrJDNC/OoXPCS5KU2FDk6bhVFXBFv1p71nBVpxWRgkN2J6Xk
qyZEYMRpvRMrKbaNUyTiDRB65Fo+TJoKq4q56uHEn8jO2unlJSHMuNP7WJ11Oc6oww3cKKYw4SqR
s50a2Y9F0N5luoddfGndMX725h1fFsjyMG+KZp+Kc8j0ylVDgpdhTkI2T/ttq2avXdt+HhvtNijb
HbB5gXFZvIZVc9IlsFY0iY+5mXuXvMQNjsGhW4c8Hf1WYGsfM673SczMEnUEMsn9OVHuQBeCB6Rr
SgacWkGRXzKSUQiwkKMH2ezrjaRF/oZJ3CEaLxYR8R0NOKhkX0arNMUMLo1HaAXSqxxjftAyBZKQ
9zBXnMe+NizB2IEnDQJJc7zzHcghZmLAVBwf5UZ7J66e8YuCn1Id0c0Zmu+5Zl+SDN/rexy79nHi
3Sqj9wxr7oo25NgK57HTu0vnqGcCy5aaTix7vykYB2YdHriOtK85lG67QherSJZhUBitvO0CJrZE
3SOOyUzhBrmZ7qVIUnDCIjpb6jsyXJzkRsM5iSO/wCQuqY7MGECEKgML1emOJfhGzVQn8ZaYqDSH
OrB5pof6XhS6NsdEytunUYA/gW75+zCIDyEybTZmP380wHDmkl60b7pEsKtNMi4huKU5TyCIAqcA
NFl18CpMclmdeNwjGfFm5oh8iFlWuxGeEe9xhImP4IjyKtRJOrVLwnjlCjO+IcJTvCnXalrmbqNw
l21wkBrUDP5RT/iwXq06kyQGGsiZ3Dzm/VMR6nsIM9IMNttZs4hMZz60pbww2KfsW6l2TlVSbnq2
EWak67Kq3ayvS2ha8tGPXxymjkx5/WahGsPR7oqbYrCBd6QMv69YuoqF5y+0PL2FFbMdAHLtAEuv
tmiDZa6Jm6IP9qOIFDa2OkncqMy3ptHYO1rSkkhQSbOOuV31B9gXyRmmCbtnEZvaLKod7NiVQVyl
IfYyjrbNZQNX28HedEH+WEuSv9TCdSVH0vVoa84dTgsD3DInj2TOtA6/duYUiz7hG++Ydq6KNMH0
udAeBJq4RVtJ7/+eZo6mSDAFZ6Fm3UhtvRnktHdtqYZ+JDWbgmT4GKYQTfBwUEv1JaxS8h3V14ZC
U8fbRg3Fv9qtsB42r//xb0yn/qrdOma/pRfxv6rfkot4/egJ8+V931suWOM45dLYwBaFSP6h5cKV
CqmETpohLrsGr/zecimfEIvDVUUZMjkbTOrjP1ouRK6EGWIng7Ic9eYvecJ8Ma76wFel5TIm50Eb
ajHqePtL5OGHlitpO6BVRrWzQWk2UbgvSu3o59nLJCXCxy5ZCo/iUTPvGs/e5lqytUYidRmr6fFO
YVDjjjIUyFxhRmlWbqD1b/6oTZj9XqcA5PjPbG+phJeqVp8lTyH6J8x8BrpJPqsKQeFbVXthGJHr
M+ZU9eJCb6YSSXfjRCcckcp8DpNnyJeevWB6mG2dHHrWyrDxEzyfaro2yzqo/iwI9n3gNqtCX6SA
8KRdEBIAfgUxi4inyHUrazFEi0RsZDzs84WMR3pzdmKseOchAcjRDjJiAVPEm8eTOwAI7EqNybJd
OvomuUluonk0T06e/17cafI1hRKhIz4aIVeDsJOM+2SZLI0HyUN95abPlD75TSkw+HMhXuIeOoPU
UIVviC7FTWm7t0VyzKR7FcjLsEcM8GY+TLZsRjiRmh9wz5NLewV3ppL6leeT6ABvNEjH+Sbp9wAC
a7O5yqRV0CwLnOw6DKgE4T20MsqqmouaoJlg1jwOn6Vn6Xn4LH/5Vf7y6/RzcKnfv/4cXNTP9bv6
+fd/2vfowrBtpX9u3/XPRJAQQyOpxDEOR+Brb4pcKeK9CsFFdzAlByOAbeZq22RyFTxG1VLusK3P
nijL0aGRF6s+kvaB9zz1YXwL1/m6lzcMkwN15YLQbgJoZ+m881cOPuveKWbcR0QNdvxESGSnEpP8
8cS+it8qf5alrPiZWVSanexybWkZyCdRE6nKTwKilrSA1/ZEvgdHPDQNjWSvbcG7+TW+wYML6Nxx
ned2pp/ckig6275k+kIMrvW8Sst1lH9W7RONixsMsA1XPpFk1szsyeyeD2f+ngFZEYRR1HP9lvGq
fjucgxePSqo6pyFw8rZXyS3AmitfB40+syuOt+Talz771Sk198SyNEt/xduz4L7vr3vtGfnm2ZSX
kfTIUvX1AkSC1BW/ngO5z+SIKxyyZS/5xHFB17GIVyIDFB98Irb0XUmPqvXnoFlr7QoqCrJ+GDKC
vzDTCSjfxaEP5JnEsQdbcGV4B8075HvMFPulvs3qvX31bIyl6xDMFcxIbai3AVFMGQ/1bFBvK+lc
4SScjkS2ESsln6PW7d6D2/B4mC/ndrK135dFP8+YgVwOkmuQxcmBNxP6bByXYXCVE2tAdPRRhqsJ
eXjhkBVMAM+tdGqDBX+iOiwMf1GR9QYZova2ibqP8b0LH+xgYmHhvLgnDq++9JK3AAeDx0sbBoOW
YbBrqBCdYYsXXxoOcJwRT7Rgl9Rg0OGLbxNVXW1LGvx6LxgG5fHeofDAnGK6NgcO/Fm++D4MJ1e9
p/4vrtPiPUaC5cMBSvqFRZDm9Yg9d5BjVT/i1MEGc6L5iCp5LV5DyuOAcAy6OxGSCVE7M4pf/tt+
PS39hEvjG4VXtcEGg+QoeaZYz7E3zALrzemkhzpaJgZY62bQdqmzsMgrtP3bQHnQbfJvtJWQl7G4
F/L9FM3d7qheLmpEAQ9bDZxUHbcd6T6Yl2I215idK5ZNcpaH2wgEG8TP3zcH66FjP1Tc7Cq9cgAD
ZHfQGf9O/yJODflJX36b3/v6isz2qrvsVeO0oTUTRXP68SU/MjuEPfnfGzZGEoceBnAdcNBeBlsg
AaOeU3ecC/1ILagMLyx7LaRSfakSvF+rozEAdakPkozLyTxseKaIqKhlOkWw/ER+UQS9oXTN+Hrm
+xs/l5hiCXrPTRXVrmNA9aPss4ctg+Ug35TGXbrw4HChOhrgAowNAR2e+VjJ7KuBa+bX3FWhzAQA
Eawfw+fevJD0wyfPCZnCPJomkoDU0lllGF40xFt5Tv6YdOYyIdApbi2Se9EZXMx99NJ0syKuZnpx
CLKj6d9nnIkAzI5Y4+NOUO1I9usxZ66kz2C39OqjKHXodukMQeLM6/tFaPPsyBwkKjbRsXquLXAa
iE9ScYGBthBbg4c2rAFJ+0WuO5hYk65lMfvLvGXS5e++QXhZxBaro7VqMtepaVbUO0+JXzjNn6JE
J1gPZFq3w1mIlhOk55yCJXj4wco6trPjlZxBb/bbme8AxTfKrNGVTSXMhZTkuwQGkTHgbSIlsJWJ
3uzeO39vV8wsuxV6HXKh5GAZOWcJCAb2sg4M4bNRDOFVaAiIZrazwHIFEq4j6a5StTvVOaX9jUJz
otjEQahEoooCZaMlXDX3U7drRxhaK3y8n+kVj3Gk7HsjOUFTu08T81UV1Pv6KRCXX0cC/tlm/JjX
KQqI719VnreNePltQ1SWeK0+Fp5/vPdr9WkYnyY/J5xjVGT8jOkpJL8O/HkFHqA+WWepGHdBzP5e
farmJ9XGJsbhKmQMOCZh4Lfqc3pJ02G+asZk4we/9leqz5+1UhgS4rmBoNJQZRMJ7E9Cf0VNR6cw
Gn1u4SUdN3rldlnwGGnxS9oEDDozpV8mxd9oRpWfFXzTp8K+QdqL2SYoyE+fym+E5oATzlwBj3Jr
Gw4HAPI2GkIEuHp4HCD7MlXUVlGanH0jsJhscMDHZXAXCYfdROaZR92gL399rf7fBTf8k67ov+yl
/vOl+e3QVDzfb6L+1n59W8287/tqltEwO5Bt8Zr6CF+xmmXZUczJBc5QiYNHlvmtl1KNTzbSCIQP
mLTRZE3eLr+vZl7ij8FcA/9NnjlAr1+Ar35upbDSwcCJTk5HjmrwYZO48kMrJWG1z4Qh0JiHk6uO
eIqOg7AqT4O/OaoK89iJJGIENw7kQgn+7LqFg8z4h/mqwZDVGJVh3fvmRow8D5UBcf1fK+xro27R
xyKWRkmK+QuwJlLZv9o+/+t6cbO4vl/M//dvE2T6VorfboYy/GHx/bd/5PeeniGLjHQaP9XJsZW9
+huManxi/WHXwtWwGpFYfF+HmvZJn2wYJxNG9lBWy/d1qKmfLDjw+DNijjftt/qvrEM2zj/BqH+6
Fx8XYlk3WpmkpTLzU9iwpWGsfSCYRZjl4zqsQ7heXRusMqM9GIl0FentPXXDvPEpEAwd+EMLYrds
GMiVxrFpEZdo8RxHeZxMq+TZtnsSqCWYNelgElao+ujEevNBKyctUBJlDNSAArGd008yk8NFFI7v
ieE/6VJAcOZod3sp8ajOemQySXrd5VReaRx4V009ABq1mb7JFcYDTk0dAgdt3jlO4FG4hZR2bVYW
1yUuz2gRFUhv2CevBoxesWBW+pkiomXWW4tSUOemtr50WnDYKMjPekgbaNgQaOBV3ma6dgnK8ChS
81oOrNaFCYISzQ5m/M/HjPnemIX3ML+vmMDuNVk+BCFx8wbobIo4AgTXZlxokHZgR/kIOz4iS81y
VrrcqAtRyQdmi++yFwF9+owRAZz3aTPuh1EGdNYL+owWBUAny8QxJZfKM48+lH5GIKC7mi4hfOtL
aDc1XJSossk0Nxp0+YO/h1hECllLN1HhwJr75LQL5wbXlU3mAGfAyl+ldda/lVXxjhi6mgUwZ9wk
Hja1AqwQk6cs7Evu9RsvhuSDpYE6w48GFJkitPOskwiT92YoR8i2TU2+QZq5qlXmJ3PMlj4kJlRV
EcEhWoA7EMqmutqoA8zzBB+xoyhp4FsZ/FrnFsL5QA7qyUTUV4p10ykvlhiiWRNU4XYIg5vAV8cM
tW2au0ZdtuTAeG5DOslDGI53aWCtqtDnLjdAzoXoszNqnmxfl113hjtDzCQWQfh6Vk9VFTirNGfF
WcnnVmjFsk49tw5Ub6EbrbW1jTGal8Bru0oZ9pgbAJC0/R3wINP+uLaJpc4ZNKjkiTOFzdVk7Vjp
CR7uraeMC44qul+cE8t30YRL4K1ZpNWrAl8Ft8LmphHBos1DwqTyTcagphyemVK7cVPQG5PGxyy4
FsqqBGhs03xX+CrxD08tLYgT9QujhM7n+bNe48ugXkaZwsPhnHs7WVnlWQ6QB04MgHDpHGO0S4kJ
bq7d66FxENAU8ClhbCQpJ4siD+omEmiLhMy2XZV3/4Mnx/+HHt7OX9Yaq4Ydv3obPtYa0zu+7u6S
+kkxsAJmNwaoV5mzcpZ83d55iegWeDKyjPEyrtzTu77VGTo+3ihfOPZx2sEGdzKE/VZn8BKGgbLK
u7BYZdr7K9u78uPuzsCX+htzImoWxraT9+yPZQbS0bofranTKgNnZ0pefC8VTXRE3xfsGjjD8xo9
IahbXh8cuWIUYoC0ZAZw4ocz8/x1SPybaNJzFoq6+o9/mw6zD14HX69k8sOY7DcmlwpuxsdzpvZS
Edmq6FFaxoSsiVKLV4CUxkuDXOC+QbjhgLIe9Djwa7fhRGQL7fwnpMsAh/5QG1f6WOlr4LCUMYyp
hNdSPox/49s4GXL8MeD+cpG2QQOEbSP2Ubho/HiRrVlBNtW4XSRjRUsgNW1VFluLp66DAD5LsRz4
Gw/HnzqMrx/J4c8xj2cb7k6sn4/3RSpSQGtV7wD2Z006BmtLzoIbSWH0LJuM9HxzIFgRA4gQXQBb
sM8MtYYZWtkAaro9gJJ1MUBgbJTz/8Hn+IdwuH+6HmOy/fzHzLgtR96PDzxP9ocnXsYUn3Oc7BAM
zqklPzzxqjFJ2BHQwYHTpjX+xwOv0qlTz33pHegTPz7wijlR2WisvxWIv9BYTBf20xKe3LuJtuMS
2Ed+9hSJ0FeEQ6kzvJoCBNwRrfkkM8jyxaB3MmPVTMRP2Zg1a9XWR1J7a8WuJ66pj5Vl179WcVc8
gYYHhB5K8a3XoVR08yYSD6WMPCbKEudJjx3rjE2y+lihI3+HKUxiiOV9/tf6+9qBTLv6X62/i/jt
cBnefoyOmN7z7dCxPrGD0rpiHkNfYcPD/L4EnU/TFMbEVIZcTTyAZPaTb2vQUj4B3vFGfOQs8Lup
Ffh26FiE4qhYu07wIUvzF9af9fP6k6FlmqxAemtse/Be/nE/C3U/rwoSUzClHQVFTTb4m6hV9GUF
w30dJJ5F3nobZu2ilMrmiIdeE+7kES9xt0VeRgAV8uvB9T0MLgEm4FC4Qd3hqiLpqBBB8JzwAdMW
M5llodU9J0rAWRXUXj8iMZRDsGwF3SamU34D3ma0HCYZBjO5mmvgJ2H/ruyK0UXuSHyhljMtbSor
XNFyo3oXei4u0ViP1oyCvIGvM8xra8BMJw4r+a7TDT9dtaGT7jpJHgkuDqRhWY2FWpCjEHfaIqWv
2XamEX3GmGNjG2ZFJjR2lFsEA2RaDWbe3OMTqqQIvYuCqrXrl8y7lGQlnPrWEWEKNGh5s8C3x4NV
qdCqCgYVvtt3o7waA0m5qMyEGSY3YDVDUamXPo/qZwwm8jUmNwXlcZqu//UcfnsODeZ5//gcOFzK
OhRh0bx9LP7Y8b8/iCbPjcKjROjEF7x+guW/VX+m8glDUqIhpzwFXLQni81vD6ICfxppDjFQnCQW
j+n355BXmLPyEpQ6zVY19Zea+y/V3YdyZorQZTVZ2LWRbsKcYarJPgyZkqohsC4LEHMIaCqYglje
OsIergGkHcbbtA30jdbg8gJjiLwjv+keTIqst9QM4FxJFkKFoRVzFYMiaMO9WjwomrQSZZ6d27iX
bvS6svdjVDq3YQTZyuqiBBop5id9nIvnoqlkwM+weaty4wq6LZAOwg66N9EWu6hVg1OVGt42IEpg
ZmaTokwl3Opol0gQrdQhMbNvbeUVs3/jka2rPA9fjBjGvrrxc7XiUa9Tgwj2UKtvIkmovWvkyfuQ
42Q6sYshuYRCl+8VtdBexwgrbrdzjOiq7FMCoLS8hpDWk0qH6l7TpqLXxvWpbg0C0NupkYacs0D/
Mj6apjfxdJPskBVy++ylxeSe0fUEwjuoYBpS6FAG11VAYx2rr0nW+kDfzjICaMm9TrkzRZW/auFY
3ycJpzaybSVYeRbI46jBPySbCeij7aMC8if2h67lDOkjASYJoFjfgOYHcfj1cKUs89+y85/r8amS
/XFpcDRMqxY+PgXvFCL5cWmIeFR0gYZyzh7lzOkB5I08SPb817eOvywOfywj2zfGTeUbh19e/bZs
xOulDjPxzyC1UP9yI7lpL8nLpXz9uI1w53/fRpj2URVOLQfOkPSCk8Xd111EkUkRBlehHTTAY+ie
vm8ihN8xQ2aXIP6OUbYzmXX+fpqzi7B7wI6kNZ3OefVXTvSpAfljpZiOauqTDgTPUVOFSaRx2R9X
iiT1zRhX+N9MLsgnJbNhoVmE32mw6FLH3itF4dtLzAclTAVCLLT2Uos7+sOHnfe/Wa8/Dcy/XoYN
ysTAE5Kfbf3UP8LcVioeCy6jhI44Aae6s8lsZ8TjLey853AcOYYhdCePTWGyFzQMAYdFZMYYszTI
lU9skJa+8Xz6sJmO++LWjEtkUDIRcBFv5HE4/801//iQgSIAFWiUQgRpWXyPPwdrRNHoKMLMNLxI
2tGVNTHgeGDVx8yU8x2ubsYCw7jguqrraCE1kblJZY71qNCVnU8v6paRx1ZjBeRyuH9zaT8OBr5e
GtdGgWYwaZimyD98qxwM3GxJ0RZGp6Q7a8BDxBn8aNEHWrus6vEqYlvdiEqtiKhTlHU40l9CFC2S
v7mSaQLxcXlN9wiQDR65ChIygYQ/XAjdBlt1EegLmhHUZnrqibehlJKzUUjd0iswSUPEiaB1GAdv
9td34cd2/9tNAOKjY5o6cHuqZT+cj6UXjortWXw/pkaN2Le9z7y7iaBVtJhlkQxtxBjTFE3zdV/8
h7vvT3OZL5+MyFXBrN3iuWJI9OMnV03pyZ2NPR0yFMpGkpcoIanz1xW6bUjMXVpuZLTlbtk1+nXX
MCZEVpleYQtATO1f34Wf8m6mizEwT4fQR5gV2OqUiPnxNpijXRqjil2Xmks1+iZLiqDxKHjr4LuU
wTn3a5FFsGTUAaGx2SeXHC8sbWbmhX/5m2v581fC7IUxCB03Rrmq+dNj3mGtMHpx5ZC9qw/Ir/DB
WDJF8w5+E0/UADPxnkKdsEkfKvox1L3hrpXC4rY15GViCrlw1XbIn0q9l/Z9FBoohKVgXYy19zcb
0p/X7Zd9cXIAp8kGF/zxptVhZPiIl52FNATwvXo8ZzHT6nPGzv5BTbzkqDe6fjMMuf+1Hv+FxUPd
CHhIOgtjPZ3hwY8fjdG016I7Dpc2fMqloubYCWSNM+mWpFx+CpEOPChNMr7HToCOLbODHe1HuIxt
q/6bgdlP4wbWDldga2QaqOTc82PaZz48Qk3kRzKCr35ZhCF8sbhAxeEOGdvavtaS8Vqkjhi2Kjv0
aRyYPG8cjEYaePy97eBNq4xXKOm0cCcKSUFx4zHiEr4hLatyxGSBMUXZLjV5UPYSneCwQLPf16uK
aFJMMP4PZWe2LKexRdsvIgJI2tcqqt19o/aFkCyZPoEEMoGvvwPf+2Bt+WrHsV8cPseqKprMlWvN
OWZY1/G+WmbQpO88hdvN+2VRonHKHsPbCYVGOOGbRamsyd4pnEozax3Hs57MdHYksknwmUWi+3YD
qoil3Um3/GvWZBRjKNDvrdHbh7z9EiG2Zv5mZ+Iffr20LMkZ+IZ5AgUEW2qHzwNFOiMT5y4eww+y
qb3Tn3/2f9xMNld62C4Kj4B6480niknNHejV6Th7i/lik+xxhNnmvbp2DYOxL1YgAEM33/aYpW/j
zrevi7/mV98dwyfZNj8Gd64/6pWT9LK45ceuBbQaav8mdxZaR3kzNGefwzlhs35DhEJhkaccCCv8
68+/45+e6a9Xjt9BqgFVFQsJ6pRfrxzWAA8Jf6qP40DAeqI8e0QQDB7Us7L+pnW0T+AUA0J8bt25
W7MlGZqWsdPQPS2e6o4xR6FdnbrBs8e2d8Brzzm8EtFDWgmddKyg7+wH/yQcvfnG9F4Y9fJOQ/N+
m1kwxSMOUAZWxwjm0d8CDlgOtHZ6QBe3POVp7p5dXpjLhJzxObTMX7Fs41u3HcpkyPqgOKzlYkFz
Whs4DMH44LZiSvAeNOiXQVl9IrDGI91azg/lPH4IM6u6aJUC0tgYXSZki7Utre9nZ63eqYF+f4i3
14hmFH0l5BRv1wd3BCsKiFcf08lebofKmg5aQCalklsuqfDKd57h3z+PMzd1HOMWJvw0QX+99f4k
hF+m/nx051l+FqP1g6KjGJJeme82qJLqnc3zPz4PNittXfYBDuzem89TnW5GGNTmWDAO/xDlfvXT
Wufwxvd7aJSm999ZcJ3t2f31SSEIkpgBZgawd+gN/foDw6qUUWZny7FTrb9nUJIBDm2bFwNzz94v
OrwHH+C99JOlD55h0L2bJulXu7i1nccpHLNXMXrwDsY5eGdfentQoN1IIceQCSsCXfC3b50Zuxhf
Xzof45rZTrrEzkdAGnIX18F0P4/IABvkgj/HcTMiu3I4/Pmt/6+PR+tDJUc1y7v/ZvFqe0hZLu3G
42rDzbVJavlKg+RkeQ3OpnEYRTJb449o8LtrXtLb+POnv5njbBshzwCxYlsGjYdA7c2DEEUjgYSR
b45DS82CijL2XxVcqX0NpG5KynV4RWAQPo5ZeClyjALKDvWDWPyoIsVQ0I0knQebdlmPBD3Da/nz
9/vt6uDdCMjaILaDQpe/fn1s4JQVhiBIcQwoBc7KK92HFmL4be32/Wfji78i0/TPYKnEUdaD/fLn
T/+93mXGyd/sqUivAl7RXz++GPp2FeQ6HctCudYz/Mn2g7FFbDAC8FYlGPMDJChz0OGerYau3BdZ
q86OQ+eDvu4w/s+lP1+I1vmWehgIftWbL5Sl62Rjt/ZYJ2CDYxQDuJHa7Xg3W5X5wtj0drKkd/nz
ZfiPmwAHlOCBCBMPDwMd/X8XS83qpTNiIe9YZQPhkbj1nb9Hn/ywhQizk6dN81cIJus8RiX/rrXc
7r3CZnsKf1k9fH4rvQFmBx6la/zmMZhzA5lVB8FxTAWG5WpcMY5UhSnkZXHt/gpzpWwuS0FUAfk8
YrnNLd2aRzE6mpktlNXt4U2b9p13d+t9/Pa9QOvgcaJfGUdbi/XfVwaRJRgEF49+WoHg3a11r/19
HE7S7EegjvkBEgWo2IULIxPwYo04FXoYsF4WY3CZpa0dRPZutJxjp4WvKauF04PQlh2CG8z9l6Iw
KOPBYK/paTAuXhuZY5R87/pud/DX60vA12bEYmkB0vU2JgM1aO10zkg/ZEufgUAYLdiDS/I8ATDm
5D2nMvOCfS4GDAhpHOGKaGVo7+Fw+1sO/LiMJ1NgAnEk/+W+A5LcJWJZ+vKdb/r7o4jybJP6smr5
6ALelEghafM1ecXh0aL5k1T14l/Gyf7Uu3V85xZLfY56ZPp+154WkhiPf34Pfts0N9kbFSaaYLpe
9B9/vdueymEDFMxtYiOs50pm+jHIY/u2cjg82Crt38nU+qd8+vW2MI8F5IHSjuA8pl+/fiANhiFw
csGgKJTT984S86ZXA7RQevYtbD6v3RBR5syeGkF1iO1DNVctXAwWohA+1n27htUWcTvcCBjUp2Yp
Nv9MTTcE5n70OQ9BCZN5TX0FO/KdEuNN7CJbC5bAzW1nu9QZhMq8uVd5jgfUngr7KHnC74WK4QhI
Mdy0mZN9bGbOvNCK82YP0m+8jZfNYYFgIunmLqR7JEp97IMqey8/z9nWil8v6jZh5C/MheSIvQ0y
JyUWfNgq1mOqsnpIDPsegTduClIh8NL20+zldnsxi9NhgYHX2R4aXMLwNOEkjn7qa+RIgDiRRpXq
LoZvlB5NYy3mxoCHZ3anCu3fdi4Wrz8/ff/5xYGksdCSwM6X3x7Pf51ZeRJc6KyM7pxoDnGAxI2R
h2oK4kcJGuSLHPtx2WPul7QPxRQ5h9JxzFewREW2bdViAhaiQSYWg3QayBoZgxIILNTa9lZxD87k
P+WhBzbsnS/+++rNboVmNWZMS+23iQj+/cVBkIX54jiYpnrbk8wwnPEbNOMHpxbZk3Tm8dggC/zq
QQt/Ahw7vEZtDdLQnuV9OfJi/+9fZzuaoq1GorqFUv76dUahOXVQ8x+D0CxHJrY47ty5uLaBP9yl
QwCrdcgR1bWQNlprnO9rZ23u+IcLVubsfxPSbG8JyiLeDiSzXCH/7Y6+1G3pNsNMhVO02MNT9KF2
05ln5sbp1oZwb0RWqeM49vZtFqjpw1zNdYKRQB9WgpexRCrIPx78zHjQ9Ttl+3+sQJyAmBWS9MIu
90/z/9+3zpUyC5Xdr0eVooe9a2lf72LmSt2jNau83RNfmIefLDCuJ98FOXmMrEXMX4s4owCqQWa1
hCKErXNHu55ecuoDWE0iRH3L3qoInLiurhRt0oX92CW9n+YtdOqCMrPg1PLepf6P55DBwlZN0hzZ
NMq/3njiUipBPrZzlDIud0XuKo6hASB+wiIQ3/rDeidc6gijMxytdvQoVBmcRZwOp6pmY//zc7gJ
Id4uRCzphF7aPrwqRHi/fp2Au4eJkucwD5r1UsJgvSfsIIwSRrkrTEPhHMaN6C8ZkkJEX0Y6SoP9
GDWzhNiv7fM4mh7yDGsFJ5Ms9oBJCwVkXOGsWovGAHQTk/Ua+trdDU1efmXif2wBNH4v2rn8Ujdh
8PHPv+k/1nyOsC6/BnlhRB75dgv+tUaRU7VYlQpiIj5854FMCHEXKNhFsayrbzoc8EBXhPO5drEw
2Ejjn0VmvnMjumQdiAcZwVe8UzH851figOWzwm2dsbc9irKdRrdi3nLMaBTdqmDobgue1x1t5RVq
gLOciHacPpM0lN2zLizJTBG3sxT0DaDSwcNqy/diLLc7++sWRJsOfzs30qdD9nYFgnpK2IETwrBY
/ODTUjZFwqCovaOm14fcaq0P3hD+Pz3E/7f/+h/PGy1fnjXmYkwOKCl+vTeQSYk4iDg7kADpnWh8
uudR1uGphGpycvKmucFA334uVFkSYmQjkBLVt9zXK2Ao6benKhrVHdJdVNWukDe+OwT3Fny83TaU
hZkaA3UEfeocECDWl1V2sJq0W76y0dwO1qrC9+7sP02Df19Hj9u6vcjMgUFJ0Kh584tq5W5bon0Y
il7FezGvmPFHxgavZezCQLV0h8x7ZCJBGIaN7Tkhyie+AMHamMELR0504yO6mrURpvso3RY8rStL
NPDQ5233frGFZXa2rWf1FenNfNCMI06rXNSw16XrZUklg1e/ypfPJLoEjF5k9bGd7RYYSK73PQmB
MrF6Z+yIJKmp3tEbSHy6vCbVDv5gP1G7eeaxIluE/nMemmIf5B4GQmIEOnIcCoeuJtr3qwDOZA66
1U6/DxpE6FHQo1bynNmKUaX65Ef1gVdDD/Nscx+6NXTFxRfwWvBPgu0oVfVTTQXsJquasaPVOsv0
jabKAXWtB6OSxgWixA8k3QITpVM90chRfxdk9aC248cljVlWmNMwPeECO1uKczv0916u0ZTX3dDi
yp6tYd5P4Hz0rg/93tmXM/bLthWLdTOlY/85Tb0O+ybTW05LloHZ36Z2DPue0JT7sllgAKUyAKQy
+L3GHLiO6igiXKJrmoUYLskseYiHxbJJW2LGdgBmmwdIQCJYt3nf2Cli8rFzTqCt6mcuHsuhqrYL
BXDb3vM24k132iD80fRyi5t6Z/l7ex7kgWQ5R01Juc6R1X/T5eoghcmcJf3Q4A+5lqBXjlaI49d1
+gKieVMTijbX3dFhE7/iIKgunB+dd47rv/Xa+AB3a7Ztg2+Ozd6besv2yKwhnizFm9WNl7pKs6ss
fftQR8U9Yhl5EVnwEhGuRDc1UzcNRgy45bF1YigSkzy1BPSBiuHnny/O29PT//1W1DjEszKb2BR+
/94aup7Vv19hv6ilMT/rjZw8T6hj9JTVn/2sbo9//rzfahdWOE5qbLCY5TAlBW/OH12lcxkoHR6i
GDBfadLqquy8/hJp7eIo7nk3Mk/erxCML8PaFHIH/Xo7ZjnFvAsqcEk7Xebrx2BRzTPkk/LFhzZu
9l0Y3Nl4XWCJVSuSGg1KC8i9Y7/3NOH4e7NReBSGRNhQa2wQE/bMX69Z7M1+5051eoAPvgYHotBU
dOlrwoj3EZoUguuXPL+mNQvaya4FHF2eP4BuZNPFR+M7hkQHEgpOlZnXNnE0h9p9UBftl2IoTbhz
wuYy5rISuIoGgAFVRd2tZVF1pH4q2SaF3Y0flfRurHTTEKYh1r5rPwxK7ouqzeenvImAqcFYDCBV
IAf6nAcrYAdoeR3eqqmIgD50dlGeB5ONw6EtSQc66Em36yWLajk+xmm6qH3ZRP51O1/HiWsrB8yy
ylpAEKtuvnddCbekrN1qhXgS5t/DqZf1eR4w0SZBrCgcCWWbYLIBjYRgsKauwqGtFjIhaI1BCuJ+
0bRTP1gg6vGVJoz6nis4T/tuynKOU0CVm6uEuLwwS2esl0TwdO/raEO/4KRFlFHq1Xzz7KUh+msu
y4YlLSDfbAq2ARNKF5ldsBQTthYwtvUONZYaELt9jAe/wzJR7Lj+kB10XUTm7JCGIK9hHXtkp6mG
LCtp1u5kbJPeuS5L+0LGzXat3WfwtBREyyBUtdNp7f3FAhQ9+n48dfuxLJpEzNIiD4EzxLGxG3Gm
L9a/eAIG8DltV84SovSBt/g0ah+M1XSEkfkVJraJfNsyyQkP+0J2Ufw4lFlYQlRoK/vAVgSrJJXD
+ioto2Dn1X79aLUjeSxWpfXdLM2oYDPxG1ugVsO5nkvoNimU+82ebwXzYYM3ukf+1zje+aRlyd1U
emv9EqqmuKfOD/PrjHP/FDoqky8FsYrNYZ3roX/F+zENj4CppYZ0w8Z0WNrc+lGVnF0vmc+eCVxy
8IJDgJvog5WNsT6S8iitfUts6wBLZKznXa49umRjUaibtuuW9lAv8Fg5z1c5Aol2iAt7VwDB6x+F
LmpnL4pFfohLuku3c8RFSMK0wi/n2+V0ajjoj7tCedF46srS6FutIVHv/aqaFF09ogfgmxQRvry1
q58l26xOhCyWxCejUj4Ozhiw80eTVe/t2XFx+9k8uq6B430nPQKADuk6F8/YVPAtllOUzrfuINbu
xQInju2Pd9NcCoSGzs5dzWKdZulHGhfFFDIem6umvF1h0o+45iJsgqPo5hppcFXnJyfQOjE09Juf
FSpD9IDGzj3IlJoMJbqjUX+OdU1GHbhwrF5u0TvTzqXTuQEQumraGxqy6wOPHjykxkBH2Hl5rY7g
mxdS9iKFkGpwou4MHLlnUefUwiHPxF+N6w2E/jnpnKB0VrfcyIE5ezXNZNFZEE7SqIhflGSM/MiC
oheYPqRrJHrdRjGGKehrbVzF7hVtaEc4qNVeO+ybdx15GMg6M0rZo+MRV5esSy6q/ZJ5YJTSfoD1
V7u140OQWeIXMnA85yqbxX8ZES7/8BWZR4yedENYnIgEkTWmbvJzk3pM2Sy6j8OuVytxTG4HI6/T
NSB2PXQOMFKSIJod26mlKCpjx1xsXJETaAlVfKzMFP00yNo+AvUnE8m30DTvbB9ZwE1fywawJAk2
/iFbSFXBPKcHCSdKxKQkhU35PW1tMx5W0Q4fA8a96oR4w4A8nK11JUnT8qJT3YZNfnDqjDhIoJLz
CO9CduNTmPNDj4hdqBhnF8n3gXij+aaPq/qv0oms5jDGLbDOvvBX78keu/FqvJSKr/ZWEog87kxw
l3tl/tVqKlQ8IHZZJ1o/p1phsK7GQ+8HNQC6LMS/WU+86nSykctmesTE7dfR+GT30/hhBcGIqVtX
Y3lHhOPQHUb6Be6HWAze31xdX940HLDcw0CR9NFaPKvfo7Nab40Zhp8Cdy3t5lVH9UGE42hfkOOD
jlmLXAXPmR8DnvJ937ineebVP81UxPpQ1nP2YVLAXHcRUztxCTKcnxYOzumCQ7F9GegDODsA5M1y
NxfWALQENVd1rC3H6B1hjU2V9OFIkRbZg1ujwGWf8emljXtSsQJyx4QYQROpaM7xsbc+8CyrzzAZ
22B90myK7MRDyL4k+ZB5V1JFG3m1qE73ftzgfRzl2sHzdRu8UkFnu69V2A7FS2oVbOVTbWJ1bfNp
Hc+S2pSKbZxeuxh+CePn7GmpeEcPS1A6j1XeBJ/1GLbzqbLtZboDETy/hGIAaTQ0rlgfxmolQNtZ
Q2KMqsFjic29NbD2/Ja5ZJ5XmDAZQTxQ+5WA/Pdrb6PMKB3QRHkQNoY9mjCgfJpSqEtrXAh4YfOQ
Hlq/Hp+NDkFjBmFooh0qvFqx6M8OUdqz6KInZgczGCeni3/m2OVIqXB7WpT0hzsCRoy3FgB6Hf4U
f2w7uPz+fLNqDQww2lYv0iAzdsGRisBF16hIvDBNQfMtnuh9LwZJXVIZuKYES0VpC0+fyd+51gSm
IWgunatyJaRPafL64wK/rbwBWo0fWGGXJSjEbQwALibT1wLyrNhHtSf9SxqsqD+guhLxMkkPyBqX
9b5CXEieaCNcih9KrJslbDmq6TKccpDzq2/vVRM4N8TPrYw+s2Geb7suYja71mo6EusIaCieaTBf
iUFlI5RMQqgKChpeYliDZ2RHUJUCH0bpa1Pnxr5vGJthasym4DvaNUy0ceuOOUhSRWzG3Geq2Uu3
H7/lIyZDNNiEl1455a9fQqsJu4Mm+EPvo3Yd/MRbzTASj7MS4a7nfnkul2AlnGO15h/THNrfQqd+
ynhb+F79BKiO1YUG0yRqfQq6tpp2dmsLcgxWd9pvXW4kfUygnDurtMFfBVll3bnSol8exrO2+IzY
bs6VrhqN9qa1iNmIcE43vV7IYFii6DqGk2WdSwkXrLOdJvtQ0H3d0d+sprPxwFfeDZlEcuDS1YKM
1oHj35UjqpYLPZn50raZOz4ToQU5KVx772co8cQfqfks+2m1VNjued9JGGxglT95W6D7QVcDTyol
BdWRXHPK4WFIy5iT+pq1JGWNZFWtnTcmyFQbmQDRhm4sbRkSpVTWwXBQtQ6WfRjHhYtVn5bcOTVL
lO1TAtef+l4YjGWmss6jT3rkvmch383BllDn153XJanfRR7M4tTJ+BbKYiAYjdZ5UtE6fqPxaYNG
HixihBhaYhGN1qF9zJpgSk82mRCMNR1R2bvBdyDBCdLKOFbnVnwsiDNYT1FdjDQgMIT7p7TzArzV
jEXLCz8wIEhlKl043V263vWGNPAHL9K+QtbnWPapWlznb5pOwlznrrYteGOdddA1gSaHELutTJoh
lhiv7TE8y8IJoFbrQnyrOHVMUPrQECQjAbfq3lgLlWXbeVl/9oaKiMa0d8I24WWH7gypmUTnCSZd
Q8h3HuD+z5wm/FDHkTSJG0yBvXO9uncfYzmwpjNHG+DRWnP4pSq9LHrsyItRxy6tWIci4jL0Ga9L
kH2G7G9nZ9/I/GGcGre/YQWnDxPm7nxvogacvjAe1ijJiHDdh3NvymMF04nA4GydzG3p8aLeipU2
x4PpvKK+FE1WpAeXScNj3vdUGHmncJlPM5RqcMlRbm7zePKAHhe5IcgwR98EWgsAVe0OhZX07cKa
WgjRPPPIo2gpkMRu3qc65BBW9F57JJS1vnFcDpqJ9pcgPHhhZ25dJ+UQwR7sOHcZ9saU7ouIvpGp
3vqHdLHJjIFW21I0Nt0llU4PJZgAQe9s25X/3Ivebc+5h2DswIEldc45kXVyx3glI0GHAJYMrpzh
m8xkvZg9sfPrd7uoABGbIs+u6E1jEpW7kkto9WzZBl/WuLdROPW7VUjLOhSMgA/GgRfEsB2gfOZp
Bl8zMSfinsQPcSburvlOyhKn0pm8KoRSY1uCp7ca6POK+u3SFjBeT34uQw76BHRkkI/aojtY0ACa
I65pSc+QWML2GIXwibyhH7w9MSOD9dzIcZ2u1brpYv3GU6/b2wCvrPEBNpQm6z4yr+xfHJ7oIvHX
jqSOrsQMxNoczfa+zjbruB0V5bCrAHv5ECYAGgCNKIrDmKMMNI6T/W0qVVQ3PTlbcOeEENexDhuQ
y17XFVerjI059iHxLokXoQAJWLncpA45Wt3yPk+PGZiJCBCDLb855YCXuSs8u7xh7R2fDEeJ4DCW
jf+jl8YBb2ivwn6JtdfcFGMmz/S5wSxOPbmdpsWN+I0IQfu+mKm8t6Cu+Zi1pYle4xGtXxKtHfOK
weaocKCjP7R/B/MySHjtTqpOhdVl9YHky/WVXIhO4wAqoSCTWBhg4nOgtuXIYMHPOz3nWZUVNZjR
cgohi8RrWB6LjOeBdEKZf5vCrgcl7yiFF8rlvxGVy48meI9g9zRyvR/FZBUfJ6/RMCmzbn6hb5c/
q761/+KpqKpDToUkd8ZPu/VCKT/mgFbJIU+Ur+sfg5MPZ4+cIUGGnUV9EC55uyReaIb5KaW2sBPX
3WCDWZM34Pmc3nEJA82Aw1UUcIQ+rNKNbglS5uu0y6DjfeHG9AxUyExkH8CH39QplKkPooF7v2c7
KDWVx+L4yUzb7tlD0zUnq14j1gl4371FmLGbNo9UQdWthLE/3eahFZxj6jj3TixTOFE9N3HxaBl3
hCWiAWsABHfNc28XNAyElw3LqWVrCT8w5ZHqEKNGxJiRWWAY8eT34oFUX/80l1Mn0CuCYz/zxsRf
BDpQjFpuzCZA0bJeYrfy6aC7Vhzse/xVGbT0nnLArTMCoWUTXnPyI5bE7tvMg8Ix2HCUPddpr1hM
iaFQKEg25I0Xn6NwJt1bKrpAora1dz9gnW73ZYEyiUB1sZqjN8CTtJfc/mYg91l77GCQZ6PYNtdl
bmvAlkyyb7e2FORwU2Aq6yO3Dp7jhQ5/7QQGtUrnsur7YTeMN76d6vZEHlPKRGrNvBbkpmNu0jBY
1cFrJ3j5uay3ti8yyiDE/KLJk+b/GJFQipRTsR9WEAXLmt7zsCOstq8u3VLF9Y3fxTZ9coLz6DgX
aUrUfWpFxzQ3/kWZUEEvSVP9NV9pMBx7Jv7Q2xkF9A9kMNXta9xPxFoIMkDIhKSQo9mOAHvLDzVf
VCzZrSiyKBskQ99E5uRLctysNwNuF6byMbKomC+kdqXuJSRSethbi2RP6UnV7s/zuq2ZVt23kvKD
A/OFIAZfAWtsBrKlOMsuh9FQ+hy003XrEeChAwC+q9JvZRmxDmLq84lnlijvEytKyxc2mSDAFBu7
05nHyp6wr9A2u7H8QtgPXOXwe27JADR5mpLoq3qixx+cGcdH0qyr81fj0JUHk76s+int0iI/SF+S
QVqSwH0Kq1aQ5DGb7ZA4jBDhPFk5O4fByUDauDN/LgwJ0Pu5nbHfT3WGdCDOeVr3wEhjwDp0D5Ip
Qv+SFKGnPq0ByZvblBFQ64x/uvjY+h2H1wllbX5UiOTYm/x5Gu/HaUX1jrBmTIzbWsXdHGqgvuyx
EQEPiuPwg6zt6uPcVuU3QeYnqSt9mWdntwwIy6nhLPcX8tzIZsgHA/9eVON+FIHm4+NoeV1lnTFY
4NQ9XznpTEzw2ik9QNURIqFTlV+LuNMEy0y5gKDZ9x1mzczJyXG1y/IOq056U4Yq7G5h73NwJ0Si
864+G8eXkYlpsety432P6fhlB2L2ZHfnCboiR7crYKrmNkf8nb1WK9062pMkicWztz51VYwsPZT4
VPYDHfnPpglLdcODaViQrUCHX8Sgms/OkjORlLyj3kNhlau/T8dlMhcna9u7Krea6KMaCYp+lEGu
rrWsOtDClLIN4ToDvcAgyDS4T0Si5KboDu/LPLT1Tx0GId4oLyr/5mDfylPXVWt6788LM1jZGvFd
y9mGmOA7EemR/LE7vpobnZxC8X2KLK+gXxHb+oQEkFgWWkckxIVRStU218a+c1Y7WhJuCoW4CC3x
JGn2bFmYWfwTMRykqIzcaRvucMlwUOuwfsw7InvoU3AlORmaiYJ3nYgyX6W+Uc3qbpirPGdDW+J0
PMbO0pudxS9aILZWUFDTHnnYjtH30O7qImx+orTBs15Pzneag+hY6jTCg2avTmJx4CKIrB3kZwKX
K5dj01Kkj2vekcKi5iBPAgSNHSkAAzyqKW1G0FWYRYhKLC2gMrk9eKRVBMPf9LpN+BSLYlZHPzKW
ehbsTsGBgMtRHtUaRqBqTApFmaZE7F3taXXrrdaF/R9bUZPfCWlmlZhaZVZCkixPGPfaXPyUDSwJ
26hDYE5IAzQATusvw0JD4xqN/dxcu7y370bRFi8GGhZ1AEHNnHfaeCH9zQLZ5SqSNInyocRcgJ3R
POzICk28jPTLHcea/DHrQgjS3RABQ6aPEd55UVz0V+bTwXDMhS3NfRerUN3b4eLD0iJakDON01fj
t8kiYnq3REad2hypeN3Z1tcmIGEWxSVUa0pEOdIS6bo7xKlLfEnRpZaUDNbigyYryU4lNgTMteOP
2tuaFmBi6e6RlN6jtw4fbFlhwyHHbsn5r+Yl+EQTs2sOvWjJTquKpu/P/GLyFQhNJBo0xWilrwSx
+tZLmQp7vY6uM5HSW1dBfAlLXeoki2xycqNiiKzbYtAK7qAxZtmlrGjrjZbUqKLzNaU2VtWeUqKZ
3JNFCmdKt4IsO/eh63P7QmE50k5dXfVgKJucs2ncEAU7yV3+c0zvc/jaD0hn7k0tTH2d/bb7TJhr
+B05MPzknORw+xTUvfOaCpU9aRK0DWmh9sCZQVXlcoPLc5SnISO/Ryk29V1vd6i3lr4Fa+00clpu
fcq9T6tN5BUMcVG6yeC3EePlYOUXsqyRWOfROPsSr330iZTrTSOf0oJKGk6ECy1L+NMV5fD3tmry
73Y7ZV9TXQ7LObIMxGYraIof9PiIRTITUYXKTgkzauN+BREel9MLfqHM2VHxBcXecGfo+eZuhHgi
g69CK5RwZ6/fsrhKJ/zUV/b6oyrUqC545wGIZxVE4CPvcxecsoIWeeLoUcxnWEomvCHmgfYnnWGT
3zmzq9tDzq+KTlIr+yddVi/9HPZlG3xleLuktxwfPWIQS2dy4EcTYfvcIUoSnPTCWf8M3CXWiVvA
Ak4c46FcLXkSxePaU5TsK1HQCKeaG7xjGYT13VBpBoDMh6tvbQxPoPAXgAP17IWnujCRpBEplNht
3pATF4OP6R2gMgDhFb0E1cU4FMp0GdROcnPq+zwMTHtcGUp/1TPWikesQiS6WKEm3YtackoC9pyD
8gBqH3sabcbfiT5Ng7Of6+YHXAA/J52kk+OPpR0nFD6mgem/qkzbe/RSHOzJvRygFrekwN/ldK6e
UlkFHUMyBB+QBGP9yev7YrlNDa6680ytlbBFsSOQVsPe1fDAfhxSZyIZQJQg4Ahtdq/FNDLfF0Xm
Cnq73uQmVans+u8ZpFy1N+gzu6Pvy2AlCzvOc7KZPOGlqJWUOUNDqUk6Q/f+g+N0uSSL41ow+RYO
VJ01DXVSIFe0X+TK03O/4vIreYnj7lwU0EFuYWmhWZp7Ovb7sK5aoqXrynKhPiz98yAlLywZ2DRS
i7yLokM7lm6clEXqboS9uYMuojboeBqJZjpZBReAoFMNziRCLh0e7KYXV6vJYv4AO5DWjgVbJf5S
ig17ayM8tZFNhknZMv8GJcbb9dmoFTa732Qi/cAArn1ALgKPIZ/USCK27oS9bxB0kyBEMvsDvjHo
kGsWuNbejJkiimVm6ymxDf8V4WWKyXifvXPl9NYn07NwEcO2VoQ6WXOacu4iGXdHc9nGoIek4znL
GTrvaAaIi1Ubv93jHBXBfhpEdl+MDcneehlGc+Iqsd0sqSNjNgPMdrxgEe05EcCwuaR6Bmpfewud
TtJqELqYqZjQ/nrkhic0D62SORGa+KRlEDwl5PbRnNPO3Dd75RcFRw3VtE/YHZ3mSJ6UDr/NTjC8
9ix9/4e581iSW0mX9LvMHm0QAbWYWQAJpKgszRLkBkYWyUBAa/X08yWvXbuHxR6W9W4WbdZH8FQW
EghE/O7++Wtn5KOKiBC2JorRYF2npl33YeEt2/Oatp5xwhBM/ZuYJyvDCmvpWmQ1btofvbFJy93Q
5B6VcGqr35gzcK2adLg8TkNOkW5hqmamzajw9vAOKVXSi67w9wNGZs5TtZIurVDJ8tyXbv2W9PaM
oIpq6dK0CyBkxmAMGJBTnkS8drtsZ82euJraZkOKpZbJDig5ndnIuX3q7HnaR3HFbpWgXT/Zzg+O
Qu0SDtQR2Jw4itmDqmjgIUnqDMHNnSjAYStDtRYMnjGLkJW8y1zUNG6Lhls+xL7JQqmcFJcBU+bu
Wse8rUfNbMiULWqzxkCEoK8v/Cv3ZWlMRejWRZ4e57pIz7qrpvRsK7/7seSCYmMqlrXixM6tYG5B
Hj/OWYnHuCpTLzuUEwMcRmvoqLt0m+fqNnV1jEo1v6ezd/GwitgrEAEREVR3Rj9kUFitifkzoyuX
z+MWi/1YdFai4sQZ8C9YotwOhhqR02HXM8AOO21N9J3DoZWO8dVjEmM4hcWZCmxB1I4LV7xcwKD0
S6PTctA6+hdVUdqGn3xepg9iSv/Gy0FsWVziH7R6EvZ8FwCRuc6ZzRj9qE4YKtGqMu+GyR5PuqYm
AoS1/C71ZEGqNtw+ZvJhxEtNpyH7MOu0OnR5p/NmnsZtcw553dE1Pw3pU8MzywZeys+wl+xI9DW8
mDIp+qe/O1HeO8552ZCy44PbJp543Xnn4ijKtXAm5JK4Jv9J+4mpjqnrgk52JutY9AUqSuUuDE5R
7z7wkLzjWhHwdsXFamkLA3mY///uZ6NSbZ6gWTKebLO/HW08aslAW09QFb5exDBP2wV7OPJ3RjGu
Nye7znFWZ1+6s2XFpBtgOCizdPpD11Q6zSWlx2yfUzYeubnPoeZbbLLVFS86ed9Dqf2UuUCkbgyV
edTIyWzO2cQ3OJgXIxlp3GqdUrLRY0YXiaKZujidEo9aMNQfFBZUGjvqkqVsbmSxpi/KFpeQdrup
46JN+MPXdpifFOlsK6y24buFnylkolu94IId71A6ukj3skXia5lszCf94FI1hreUqsRU51LzJTnq
ni3K1n5Ns8TxdvqADEdThJl93ZbNpEuTzbZWvTJ1JhreC1tzYczW+fdyqzCoG6ul341Tgu8F/Tab
HlJJR9neEPiuWKGT+ou9eESO+3rWvmBdwV6uy1TQ2NqImf5mHmwm2laeGHE5te3nzAFq8ZHl/g/j
0OVrd8CNXAgRl1zj78YhwbCX8btLvpN+r5g1loYz8khHk8sfWUNh7GZ3m751fv55clr1QySlG1dy
uwb+id5ciul2Vnzmvz8If3hxL3cj7EgoAAK2CCb83z9WyszEZHZI34ydNze8zPRnP82GPUDI7bFG
u9+33A0BE4ZOBtOYWM82dWyhhWs3NM0UTrM5l9YHfrn3blw+FI8G18iEeXWBv/3+oQbYuKNOSj+m
NkKeOr8eLyeFNjumLIoBlMr0aGO5+SiGcHnyfjOvQmAgxYE9jTisJ95HjB13YOMkULP6C4ZYdT07
z1x0VGZr+EkIPCOhcXp+1NpCnVoxvfCfqW4Lr9oO0nF1KlEN/87O9T7aupy90t+/qn/36eB7sNY6
JOv19zeQgRs6RwY1YlbY2zmnkztQedleAw8epw+c8H/ELNntCQefGyED7gwsH79/A3Chk9SCzX0x
74hvY98KikiKtY8Gar2/myt7tVbVZqQEhW9VrTMShz2FPJ1s0X/6a1/6IMh7YpvUXTgVv3+SIRua
WcAkjhM1Dw85R3fGTcr3Q6/dsu9//1l/vhYAuaMu6vg0SR+/X5oZTo7YK9ItttyGg7mLPzSgARZR
kKJ2j4UnT19HjxP/yGbgg5/9hxkTiz5dAr+ckUT3LyDff5ox+8VLkJ2450cl0oe5RAHwzKmkRqUv
+giEu5Z+cEOZ5vv7nTA9I22TzBWxB/39Y9ZwcNE8BbKahB7eFQ/CUcqipNfRYJXs6S1F9dMoHX3C
/UdxcQhUut4zwOKIz5FIP1aeYEcyb5UxftM1aLyhoW0MKHM2AtwviABWlLBL3CVFwWFPiaHrT/Y2
tVAUthph5e9fn/H+GgKkpHDEhWiJ6Zub5p2hdcgX7qI25QCP1/kb552tCipii59Y/isw2Pb8ufVa
bJblyppWupR+2jnFZl53Scjy+rWD0ZqYBrdSvx5HzfqyuDL7oArk333Iy8aDwCL/w+z9+xfNq34p
S3Tu/VjXrhGvBS1FT3qtuSrUh8XoT6TfxuEjHM7F5/zPtY1Lwy1qGux5HHis72Oa+Jf0ToD82Tf1
2B6Z/DTszIT9wB4tiTYU82vLSaYD/HxJIUp1OTDOriUPqNEf5f1+pZP/+VmA3kKyYn255EbJ/7zb
AUnNVLWO/rRPDB1/XY098Krue/PazuXmnhvHpPlk48yX3/BEJMaeCF7mHjvOToSJXVSMwCcWb+2I
MvrTGccrIgYmss64mhqD0c1a9PwdvetZxrW8t28QWIotdiyvb4+zyXIW1DLV04PZN8nZVzg4AniF
jI2bxVTddYnLwT3lgnXulBm5mZztjQHbrp+Z7wSbmAEkKCZzJjqDpUl64THzsqHljEUF8NS/2rBk
1s9yy/Tstu4qBrpLTwF3A/LTubJEJ6wbc8DJpOyM0njJrVaEYkwJ5NXayMEYP67z5BLypv/WL+35
Dm9buoSML4lGdCRh9x88Oe+XAofXrX5JbJDpZ0v8fpWlYb5i3rjoe5IHegJkwAcvz9yTnJnUXZBW
Vkv4L2xt3ZtIPqWWhiOQOuTQT9RYXOmLN2P6afVu+mAr8P6txzpsWi4cpgsLAv/8u/0JOU8d+ppc
91sxpLthkBRu48Cl2/USVf0gj8aL9I/HhAYOxG2How37D/fde69eM63snUHusa659IG7uVHfJnWb
/ywtMOGRRSoCL1eGPeyecor52R895Z1GBoTydp1IpOxzStj1LxTCcd5ebNxG98zf0hu/xFcXSl9O
4irHlGR8rrWqWD61qWqLqGWbTClX03d6ZHtoHDt71tnu9yswpOukZt5OkuXXBa+hgN1sekLL1sjV
zyJ3mWWxT/JZMyV/jBLo51HJZT30vSi2J9fA/x3MraDWWkA0MQ5+7ld7Ou30bXfRR199I/F+DHXC
FEUaLiQ7yVSOjV01rFoEqK38YpbS2OuGkzinwlix4ZLSSnTqyggukbQHacLe3+pv8XB3Nvo5e6s9
iliZ7vp0HR30KDn20WhpU/LUo9rvHebuRWivZf22WPpUxZiQaKi006b95HcmiZSWXtmfTV1SzL1R
jf3Gu4OJT+nTDfaKTGO24ZAq49NKx3USsh2yupcmt6l04/hUHsVoTw9W3UA6Rxupk6PlJst3i5WV
Jb4mIx9a+Th+8qzKn48z6qG1Q6buXy+vLD9osZimoZ3NRhfUIvUohvQK66dRmDqjWDVAXMZGSS1y
3rnf89zDj66lrVO1wZgkeUa0e75U/fUGNesGN8t5ZSCZh1U/L07geoRLI/w2RYsDKxlj4ZYV+mq3
MFdE/OEUg/dnpHbPUzr4tLykoHq1aM7mU9i6xcuUK06AhSL1vcOBlV4oY6w+e8ulxdAtJ5N5Fl3X
X3hBbrSe+kWqZXsKSuzIzPDeHOSSreYz6Vkix+Y2TCdhdOroTtrmRRj7PILUyHWsZ2PWeIcC3FG5
s1Ov/7FkE7pjaUjOkS04B1q6B4HugHNtmK9aXkBpvEiwW4HG+bc+MJdwq6t0bOQVVPm1PTFjd0lk
KTelft5K1bchq7KGrPEMBM4wVFmGeWfUqBfT5m4hazZfQ1rZAi/xtFbmDvlS3pkK9ztzHbvId5o1
Z32klfbahBaQ5Ecdr7MdGBRVXHlTTikdx1v7x5aZDPqJpnhNONfJelvyx7NdzbLq3TIjxwkjN+1u
qd3uK6d/x79Mpqhuycr+m8g324zZRnHWcYmch40QCzxVUTYuAnFKbSjQCCqwqwtDdk4TU0ZZZ6kT
jXZGHlXDhN9OK6tPvpOtxwofwXdMJRBac08hC5t5Luh/BphyrCy+QQgmsF0DgjJes9M4x25hJurV
C1AKrbMyqVU4dFOFE3iw+warDgFZNt/AFU6T1qbPjGPH7loOzfIADtoFaklNCTWXmdbt1sFtqzOD
S4CR7gbE92E2N+ocsqnP7B3WFm5Sr9vMz5WhM1HrFQnCgIEal7vCt0iozJCUyXRsY5fIyZcF8QpU
XYfmneR3GmX062FdGG3hZMtM+hQlkw4yPAQVgsJOBq6GvVErovmSVci/+HncRFDF26h1jsBeKotJ
tFbdY9tvXwVDMjeoN9t+UHT90JXj0RS6XeLzgc4Wwdq5OeaRoF3y+WXGDlCfPG8Su4oswGsJrLsK
11Wj77FqMrkcp8wrXplp6UvI9EXIcEOUKUNyWxlQJz+NeCoYCcyNCVzGqNTnIifxcvDLVn0mxUiG
JvHlTEFvsTXPMsMYCLXNXVj5UBMr7oqCe5v/vPc0K6UkglCSvdQdnCGAZ/ZSRBvWn3jLlrKN3DKn
1JVRtp7EVUpXEXZLM1vvB1F2fpQUjrirGonEUYm0fqCqxzZ3nV5d/CGUYNrhRcsZghIqjWJ+b4q3
JmffHk3l5jZHQwzb6+ykbEOsnjtVgfNyXgoc+fhN8CxldA+3xBLNQeMhn2YE/HptVhnWuWXGa8Io
NDQW3440/kYduo2LIzfV7fbNodgHiyq8dGuHa969n/OF5aeCmv6lLNHqwxFGEcuP5+N0HGabkMma
bU8baK8yWERnPrJvq7LQmZhEUIo8XQztPoGlcLO7mjYeVETGV6ZmBosuNBrpTd0trtCaludsQS1l
HV+W9MGWff69mzfjvtDrNj04FQhOFixtLAO5JIb9YqCrUHLagQk6AWDQCFY6ktcR6tqLkVfE9CcM
fXWE1Ons9BWpRxbG0rx0TWpOu86rsKWzTKE2C6CEAD5WX2x3baXLWPNxLoXbpit1WAe2SgFObkOP
tcYqOZyiApj7YiLnN1uL58SpGFInzmrDa8O0N+sfRN56DDHUFxuYX/FEYLcpHA9PohuRYTqtHQAG
4pUj0bDNVMtlhl23bx4irM7I17Tm0FkX2z1MjpWIT03vWQuG63Ey7hZz85ynBM50FhL+5aUGy4nZ
lj8lbeDaGDB2WZbIBzMjzUMEfFr2HbsHKrQHslqBj6uNKzIw+nSbcZN3Bbrfjd9jANpxaccv1ppr
Ca3KUpvcWLFK8GdmwweCJ7Ui6tyFcKi+mHrP27TtkuOktEJdpaUwnox59csjY3sCYIzrh7cco1ZF
+KJN9HtPL0Xkjj48PMxIKQXBvDurwGjal8FWuYjSCjdbbLgpcY/Vg4SFwTW/RDz8EvGskPIhZ1V+
w/ydKS6iJZz93BPiwL9bqXhVy/jspnryZhubvxwSvtIozcvma85BcYtbVdY/XOnh8ut4MsuwkRiw
yCzU5bhrCRdXLE45s7B5Vq6O24N3F0EMe9jCiWQnpVpzu1y5HHlQg41tmuke6ODyDByBORND9Lox
C3g9T/B6E7RbbWndeBhr53HIs1LGjshYxwrH6vnzul88udtKC5ed+dt5qnMAndCAqmNhciTgwRv5
1oaKrtm2tp0zYPAUEdsj8RAnmyA0uSiPrJ+3mHiftWzIYPM2w7rdk+ZroA72nSh2k1pEuaM7a0Vn
d/yMFmNIit+XTrZesKrGFPtsySl22vj9Tvqmu5g7B4/7wJfNo1FSi4AfbeyfpmYt6BJ3bRGW5mVC
lPKcqVCuDXJ4mQ2LFglGZzT9+u3SxtwpPEHS4shX5ts6nZFz2q8QrogeGIs+2bcaovIcemo1bjYc
dSw9m9Esu6oyVHquhmrsaLjeki/2JO0fLcuJHUxzZtdX1TqZd6ThEHhIPw+5c6VVVrXssqZdspOn
YH3u8pLF+gwYo2kujNOsiXgfKBGZsyGSGx76zcM4Ny1047JoXWto8NeLNQ0CgrGynUdRS43ETwrN
8+RVfEm7y1EaG0nqTWVo6TjLYjPr7DO75G3d+bkOFt7Kau9VkzRjszhhgQgqyDDeIZV5SgR4VZvG
dgMaULRq2HtpI0au8W/ShHPEzjCNzQuXOW+329x2FsrLrGT0InbVw3Zgg5704y6tR4L/sB+MXWbi
bogwTDbabloKNopSJ63y2mAhseNiqluD15amWbveFMM1TGmtPJUMNL9u+mgyBh5b9ZY4fNfUwaXj
cK4NfLJXbWkVzi3MI2f62dvJNEU5Pv7pWGWbuNcyJew9O6qeVR+HG7UAK96PMmJr4382UlEdllTp
XsB/RRBy6qHe3Kk+9ZAgJrPSI5ehRRllmka8TdjZIM9KSD97KJw51WOH1Ws6zl4h008uacxLHrKx
ZKTyTC9v1Yaf5LpsF6eIiYfI+dWYZMNxvF89qv8SRKmzW6TJtEfEq+VDAR+bfEA7WcaI6OP0a+w4
ZZJhMVwKD2k2Nchd4sWkLtNpcang5NfmOwCtHYMtmgbv5dDjY3cB3s2hNaNdneXMvPRF0BV3j/uR
sPuWYg1ge6nKV32Vyu8/mHT9OUNip4+PhZIVh+qW96CSSiobe4Ac91jV6hsoEF8aEnxzgGas7xq1
fETnvQzO/jmxAR2CTgBIxIPYAXLrXYre5/BdzOs67rM1n557S6mQN0H2MKfDGKNWJJRuVfMroJnx
mv3uR8Hxf/fjGQBAF2N0xKTy3al89BwmzB2qhK5m7EtjrcG46IXonmaR9s++0cufxVDjnKpVf9Ys
7effxyPvf/5FsWE+gpubC0Fy/TI9+QdDhfHp2nWkpfaMa2ovIMLFFIb92BH70xCB8WijzaunixsP
Uz17y/YD9ej9WOIyBUGfYbNjMJU2xbsL0LCb0KG8r/DCsJPjuZYnTTX6C21y/dlzxumzzbv4g8n7
Hzjvy09lFAQvzEGuZJv/+68tyeaZXZLCmtfyZxQbdZrmaghNvKpqp2ekHGTmeVeZAV2jwPf9AFui
/GD+88elB4Nn/6InuAJFyL/8839ces+bSQvzzexTtqH1yXagul3p8zjNIQTEdrtqQUdVD2kruu+l
L/VbmCpDH//9+/81OP7n/c+mCqoJ7AJ0WIch2bsrwSTEIuZVZIdm7RzO210zb987u52nBwwrpht2
DFLsSzxu+GmyB1dxAadpuB6y3iiuCzGb2l1e+XX/cx6agvyvclx5JYWbbwde/usUTP4A/GVqtiJK
ksZdWLZTnEgidVhqtW4do7zFEBNqVGrqV9tCaRZGnbSe40boDm0scKzKJ5IXon7FIu6ZN142krmw
02SUB6a/DcwLBzLVoXDHWYS5w/wjHmtfFKTHCRvS7C4qfSYrbNcvSO6rEY2jWX4nNaoPwdxhHAwb
mGGfGLwbHHQAphRXZukXQ9zRyr7u/37J/xAm6Z4ipn8B+gPHsV3r3SXXMdGubj4TLYPrvFtwxsRJ
7W07uzXVc4YR5GwX9XIaa8pC6aYxbsHJ2/u8uWjn46rCWm/qwwef6Y/7ACEMAY7eQctlygb67fe7
cdiaSmqA6GK/9wA9zUTNtNNQZYb2PKwlYAAvmYhG4qNsQ2n5WxWNLjujm455Gc9IBSz0eaGiojti
a1v1Pe4dow3ExNDjO+Hq/tkjNy8Pa8LAKJorrf3s0vOA23NZ7NdmtD2Hvavbvmh9V2SnJcMBXEDK
bWNZ6ltyECbZgmBsTVCwi1lhzgCUgeOlTFb2hpKxX1SopME3OOaTe0VeY65OTD9scT9b2dLEhQAv
++gNjmyPbDsHHRGnTkVM0n3WgkHLvHMOAJHudJ6RF7PdugKjb7t0DMvHpPrcGC79GOsgRk66EDy6
uM4YnwQ+WTiOyBOjp9AYBhvPhWEO2d3KRtU9cfxB8IY8vWXRumTdeOuYHf2lVdV2DyLDq0+MwZjW
owMJyHmm8yb7IrXMwjyFP8N5knxRz/NUW1/peBybq35h/BKlKcA2LLBmksbVhryCQ7rHl5ua9bbF
BfYydTMP3cwBud+8T2ISqx3mjdweeh6vKqyhiDi7jL1BGpeJxlTNtctZcZ4bfULEtLJzxu8Rw9AJ
/enGnjK/3sFpYGIOILKL+Ba2ZEfIcM3j3vbGr00hBUUdMFdOiyExxY5p1sfjsmZOyC6OXyEdUwcH
0wywE4MAzfR+Uhpa1MOVV7dTZpnmqdZLbnMbQ9EUurKp5zeAp7j3A24A4MzgVgfYPAhhmnWWnX85
vxq9xs+STrHHv+qtd03e602gNLd/5UjGRhjrC064PjfT5VbSeeQ8GGNdnDAzGTjHPadIye2ocY/p
qTbixMhluq+0xbCviALySysoceoGokHyStYdCLqfe6KDyQCOikLo5IdIBwJRxTpjGJvBNp76YnH7
06p1WJk0p5qfLwXHbsAkWB8/eIu93ypBOGTfa1/aby7tKdY7LwHI80ZP1UaRkoKOJxe/u986al7Y
zmzHihvtP9RxLz+PfcKF6sX3QX/i70sEm9FxnEx+nlVq1iMA4zdAPvhOcZx8S+1u/vb3NekPEZef
Byvb8zEW4VsAwvr7z3M1vymgxBCHc22CM2633KbSjzuCkJ+zErQMVKupuBr9iYo6NQu68Hxz2aO1
e59NR37NXZ2CbECb6LgujFng0ZkXVsmskp2PUy5kP1Sf82aqzim5aAKnSrz8/Xd4L7tffgV+A5NG
QZf/r79bVTmfJemYg92TC9yXS6l27BKM2jnuxsxVmhDRdMaA55FYwgevGXrQft/Z4sehmYHao0uF
OzC2d2psXY/4IsfEiStF5Ab7Yg4ht58rImSJbo/+DWcu81E5vbnFvSOxemhztr0uQ2uPO3OAAh6y
Z4Ts1HPEJqhnjeaBMybRBvBb25tTOMkX3vPO8Iiblfg16R4/jT17xMosW0O7bpTrQ81h+jQFf7+s
f9z5SABcWTwjLECG9X7TolVTIqt6aggnr9nOYdrzU2bgXA2DnCk+dC37YJdqvYdtXcpfLgx7PGjs
F9kx/34vSlCD0Idku59XnZl3Immb8cYSSB3BS14DopvVlcswotybsnPMIKtqw9qR/7HGSB9Uvoai
1omXAOfwUXWcrnyu+kIM+A8UkQFOY8SQ3dQiYrQhVT9r5bg8SbNV8oiRiFG9qtOw4EysHwjzlZxY
RTYccxwcbw1nw2i+aMesvf3zr0t96Zj+nxa0/leb5VvNHo+czfDuL//PX+vJ/n9sq/bB1nosF//v
3kJU93qq/1k2xoHiv/7QfxWImsa/XL5vi+pQDmYG/YT/XThm6v/SDSwOSP3+BWN96QL67wpb618m
67Cl/yoiY/Hiee9hPqb/+38J41+sAZcjLcNOIS4Hzf+gQtQwflkJ/mfjzsMNiJC1WGeuTx3GH6tj
kZHq3py8YhVjL2FnUCCwhchjC2qANqg+x3ONvR1WlVxrPZ4oA3zmBv0u6+LLtFonEydGxuA9Qqrc
omZtoFLUE41ltgOld0PcXcA6AG8i6UAC/atUyxyvLrKhsa6wNNgjaO18S14NU1GVPM8uWRhHx5bS
l/dMbNQh9Va86ri36ffxeUsYt+a43JU6W9gJYnpgaca11ynzsZtPNXZu9kdY4rT0aVHDD/zqPMmo
dTeVSZva5ZHfJWPvBhzocv5BR0Fjmnwz/PmQOu1Ntdjnxc1fTdc4iam8nEBgaw3leDSaUkaTn58T
0x7D0Wke6Bcp9xXQlp07LsVh3oqbrW/NY6IVV7Cgzh4WUxeH5bVS9v24CjIFeGqYNdXh6tP30ubZ
baatsMUsjipd3d/xPtTwT4Mj7NZDNmn2XhhWtfezMvLyfu/ihgnNFiZRI6lBMp3nodeJW/hhZzFi
zQitZ/4lQW9Zj8xqbtpmCn1RP+g+QdiRCEO7RN3WHdWyhFVjHUETnCf9V/bgPDclmVIvSMoeFEJW
MlptPoHh499s3Se/L6GnYW3kTV1jYcLvhT9s75fdk7kg/a0JaAmwuNerEEWU4aBn/61ICvNhZvmW
d0uYutu+QV6DnZCax7RtPLRK9hdp8sgOiPXMhh+bb1ZIgG9XMTgNbNFFWYp6X7rwxcYC0SQ/apzV
zKo9tLZzTSo8ZsS1r9y23kmWtp3M+yuasq7mJuEgmCFUa12JddytX1nT3TCvBrziUxsi0MVm7/5A
+ekD0VwMPpBE6tYqg1G5expp3yZhnDM/J0nMyyHIOcI2Zb4Xrce/h4lBN4eL2pkeMjrtQt1av5Jf
/eITL1u9to/XsTpvRfms9fkdoIzbFpEr76dPCVClhOlyvlQRG3xkrYEahszYqybbApUxx52F9w1L
wX7x0D0dRpGo11VFNEjBGRnr0+zqhwQwDZPBo245Z6tejg5VCgFkTA1Kk24FjQCayf3znFTujU6q
ceeN7Fm9izNjrs+0eEleGO0BcaoJE70CT5ZD/jArFN3R39GzEiIIlxG4jMemymO20ZG7Ji/QNGky
MIdvZHZwHaRvwtSegUO1J0uK3TqJNzTTrx3ZapjYb67ekyZa7E9m5xZvo6MebRSPxTXOlr2eLcrl
87U90B7sIkMSyrHVPnMMLBINod/l3odGFXirf4YO8ZS22b1ssVPW1mNrSug92oPCUC3Bvpnwj0Lf
qT6ZGbixJDcIEkDI1elbEIX/gjGAg4R1I/rk69Zye29We995EJwT5g9Nc9iyWhAN9ENb0w9GNk1w
Yaktaurv7lAcM+87aXYn0Pv6cTa0Uw9lLRgkHNWuG6fYq1gkcmxU9uAMh2IGM+iU4o00x3RkYFPG
zfJs6fIqkaQKy5IL3HFPmZX5ib/I4Sm40YqShtX/M7doEha5eVO6gmFv2yLTs+C0mnYynDEmd1/c
tgivVJfaMSVLn9qtf8JcfDsZsgm7BeRzDWp10Ac4HYZu72efSuetSZ8Izu0cRpJUpb7QH4tvsr6e
YGjvvEkdqFjOd77z7FdPqfcEjWILMVMQGUzXHeyMe3ofWPy36Zogd1Au5nPedfvBT3akOt9qSIjD
xRHnr62gmccHmzgsZmQUTjhILbAXdaNnyOCJqOCrKMxdjot9rArqEciFxaMbZDNQY898st3qzrV5
2MYt4ykxm5TE0OAEZm8d7XH8rNwLDQE11SwPhuXcmWJ8GW2m+4lld6ShALGWHctaKW7of8jCZpu+
s8ds9pbEJWrV2f24TF/KWl6kL//y/XlP3Vzd+w14HEzwNoyj8uucKkC7ZXdPA21cbph9TJsl112n
l3nkr3oB5ESvanUYNP8bCi4ngsU6zXp1x1KwBFzrF0JR2+O0pM+9qL450jn7Vfu2ChNoTvHKcn6k
k/BYTP5GbhX8gzE+6x0t8bT4QuzpjkiPPM2Ky43iHhfNOpKzTubAhnpBjmHCkb8uJ6bK3zQH06uT
TkawufOuKYbr1fTeimkB3cKgPvI767lySiI3TjFESdbcLrPgzYRebUj/58zuOF7NcmSVB6K3gN0H
xOZM57qVX5ZZfyXLc9pEue9qRXCrJeshffdtW6aremxulaWLgIBBEzfTAvWBlYGAevVSGVkbO1Ld
KWt9LnXtx0QPADrocBSr8QCrFTOi46KJoo+7+bWoh7uyaL/iaXgwScMEmBRuBCL+gL92N/TLFUNO
Kp5yF8aA4Vxe531ULv5hcJ0I8wwwGIWUzen/u5uB6GnmJxau7kzC95BbWhriz2/Cphkf3LmZ+IJA
leskBf0VnmY9Lj8WaTwOSYZ9V5uuBr+54dWRXxQyhL5Ej4BLh9BKHRoX6lhp633RYVuaGXDFos7v
DO8CJ/TuVQ21khMYiu9UFAy5WxWqWX7rF+xRk6/dWiJ/600PJEYig7Xasmt2NJiDcC4G+I9fKD1H
Ed36Mmhn+vcAZAQ4kB9UQ9jeaqHI+MVhIgYXan6OOdXpIs+YbsrLtmsYz2ZRPBXMTzXfAsJAXQZk
uZ9lvURa511NHoFzIso8W7O+FwKvsSUZuI3maFyr5rODR3Pc6Flw2h0CxnGw4YoN/p4++Bbby7YE
mORYHnrCNGtcrC7xEn842hKIIezNL8rxvq1GOTBxGclC2Prt6mZ7v9k+1wnfk2PQMkTBHin7jK8k
/4q0ll5Z63LFgIcDtI8VzWzAXmflHjYbx56153ausPP0pQgFxoHAH4EGLMC697BUVIjp8+uFGrYb
1HxdVBveDgfcT271e9yuJHwnWPIY4J/omj6ubfXWTtQedb66buWCfaOcgeUN6uCQco+NIRU4AfJP
mtLhhyTkiggSR8kkvIsg2UYwDSBxYN7cAa7J4k5AQPFAf4ZM6s5tScs1wFNGvsZppe0tRJl8mZd2
jLe1tfaWDYWlNS8QMUSKOCXwHthyNgNwCCGqvMXv7YU0Ld5UrvnVaKBtA1lqsDYON6xzVzCOzqzk
JDxMdc0Y/atb8HUpTejBDBI5BA0faUO2G3WZBNowaHGZI3Ln2WJHbV/cOqsF39X2ngZzfXDG/8vd
eezIjaxt+lYO/j0bdEEDzNlkMm15SSW3IaolNb333M+VzY3Nw9KZfypZRBLdu5mNuoGSKshgmM+8
JvjWjcMd8KDbqgpfTIzKNqVZ8zQianeqX0Qbgda4M0C33xpFTihArXuL2BgkTM/8lWuNseNcDADe
DQ8dN65ehNiXF3foUyAC1nYPEmhkpyu0p7rnYFZS+b4r+02NxuuN1dfmDn21j0nXH8DU3yAidfYy
DB6RKvuZo9x5A1rz45hbz5Vu7UrJ+qsbdXtr9EJg3r0HhIn3AKrooJ9RqrKx8G4lcxfTmt9oFnre
XRr12xbTSnACGYcORZ6h9raNDtALhubtAF0c6Agnfk2rPzAGiMExMC9KQATJQOVQ53uJ+uZWUap6
oylW5yDwcD85KuFbEepbza9GAHnpkc4193fRPLH64Ei66k9sI59dNz2FAygSkP15q9VbHft3TMLc
TRgXn9LKy3fRoN1U6vBVMi2SHw3lnbIfPqluiY2q9ilxjQcrosaaNjes4YTP2n2iD1VsQ0X8Wdnt
XS2H3daT+vNEiR5Ed6P72skzdHXT1uhZSeAYB7RoHCRsHluUKTZlIv1Ss+IONBfg7HxS2gvtB0+g
6FDH7U2XZtEWldZJtTd24B8KR4pFvY0i9ygQ2lVz+1TTQHQ1vznQiNjBwvwcSqiLulUmzkXSfYng
fBxiL/mO9sJOlPaJVol1K1vUMZI6as6Rb9zrdohKpl9tOIv2XhTe5YU4EnbBtvW/ZvDhT7WcNycZ
ZegjbJd2b2DFcyxy2/BAyImTD69qa2dBcxyammicY/UMR07e1W7cIWKZnkfRP7uFfjMg3rkpAvul
bQhcK6Dbu8GuHBoN57zBfQzbNWmPLFRMmCIPGzHZqdY2S7VCaA+0bbS3dJkGXjd8reJcJTUWjxMb
DveLcEfzkyw0qr5odYIvZDB1JG4CGN07N9PMXW5EL1rObtQzVCPMztv3pd3xr0rCQEwaSi0tkd41
JuAJSJ2ijB8RnaogjFP/V7oCnp8f/qmo/ngDRPecCITR2oIjsdekA+AKFE2oxm1dg3QUQ8J7zU8e
fV+81IJ6WWCG97WkowhaZntJFJtsGrETT6ZZYHlg3aP5TbxV80twPyilYidbdMMUmNgu2libxAeS
HQrAzwbJDMjZbZIEz2zXH6plPoAmJr8okeWwhvIn+Pd8K43+RyP9MWjxF0MrE1pRyV4ntiaDBYc/
gDvc1VKcwAQele9INadby8998EfqwEIEvjdEeXwL7edFQccOJyD+FchTmbqL/xFtEZ8zGi2PMUay
Oorh9g4SCYQNHydUtsmr0sntYElfQ/jJBIKQBG/EpHQEMPPTiNQMaQgakNg4aBTWlQmRE7Q/rWw3
DniCtYQgGuYD9WNOFTWpc7j4nn6EsvfBQLIfvvmWFgXKfyZOA0N1QpQZAfzibMiATCRL7AO3GsFv
Gzf2xGRW1PJr6vlUTSC3bvTGGHYGRA5udP2plr/20OlPaq7TagG1BiPQSJt6o1vFl74VwdYtxs+F
aRDFDHcupzf6jfdZpZV719Qe1ERsM9s82CkAsax7SiNXbNUagYIsuwkq+Y5i+11NCOYb6XOVlZ+S
XHy0o+yz0ilH1FbrjVCqYzMCE/OHT5QR9E1uV4+0YRUiE5UoSO1oP6jf3KwGfVWNJclu8zUM75Oq
eC4TYDYYckVH1Rh+lgiWF7Bo9zoRmNtNaTzSZlHeoMQpfGULlFLdCtR4Y2qZJMbpubXDbjMi1Di1
bJGQcAP0T1DIcX9o6heU8XbtWDwF7eAfWi/+eoMM2l2WJ3dtCzW/R90deYEHv2zjk7Dcc8o4ZTJo
W2H4vyqzuM1la2vIyUHKyaZlUdyaDehaE7FKI/g6Ji9F8yjyF5zKtn0dpY4p4VWbE5PIoYxOATDU
QHFPSX1flfRXhJt96Jtm3KRArR3R+x8HNIKmdnrt1II+VdG2xPqmfD+Y+qcssp5BpKW0lpDZAAGh
HNGzJaRE8i77iYASiorpeI/QGTDFBu31Mj+CJLjPK2Sl4BIZZfWJnku5T4cXEYoXszDNU9T/hUDw
CclAulHyQwHM8F6MJqB86afCE30BObwB+vI1xRv42NTRzwwG2cZqh/Z+GFASgB65VQ2fblwhrA3u
2Sjw2bLPF4e+a0YJ+Difal1o0VgydNDejXRQqPOhy86zw+vZ2Gmg/lX6Hd2SmkBHV2v3oOpZeNcK
SzoLWno3Ro3VT69QBujAZzu6K43bqhEf/37V+C74Qe0r+6v+Hxcl4stS8/9zteWJvwubCFMbDAxl
VUMj4Fqd+X/9z/gl/fkv3EP4T/W23rz4i/679gxTkw6HBWkS6L7GEN2vqv73fyn2H3QMwOxAdYPH
axvAlf5TezbkPwTE/8k6Ew4KiDj6Pf+pPQv7j4mdPeE8IBoh26/9ndrzZfMFjBKqVPo0vgmLiH7I
rBWiw5dUgjYg9c96e1M3TUflwDgXYdlSLIBv/Wa+Hn9XtP+F3PxjhnhT9e//WhqOOjczbVoTWIdq
+1uYTG0UuiVsfwR3q/i7PONGbeuY0FdOaE2F6prTz9RVfFNXf329qeeI+NZEHbdn40WVJuwCyWQO
HP7oOqW+w2G6eZTjHtGZqorRa8uG+mT7sbe3SXtXoBiXbbvf02sLeqwAQ2Bp8a0u3jdKmgCN+4Qr
08+NUyEX0hZDlXilOzhhTGZvCepLgXRsYsWLFdxslNLLoX2gPqbmXQq0ssr2TWrk2wSzrJU29cKE
EmdZLBlCTIsW8uVQZV5hCJgPoxNhanCsbWncJaKwiUWyGBkQbh6BV92u7nDO0dATWnnTVyzX/FVV
jHJAl/EEoMIvxwdp7DdJCSMsTHJ7Z/goNMHq8XZ2aE28mLLeUkTd5zk6pB3SNxujDcWJBZIeq0yK
H1h7wVG1KGNLriudri/umQ3769dWVZ1bnlOFHGnuKqWjpZ0CxRzBYhcj8qFGrHwwJgNF6sGcBKjl
JeWhKBvsg+QiD+8wcB4JVDKE/zaAaPyPvdFpDRG/Hj2PXYaks9fCY3fIGiedCakIHkRQhz/kPAnW
dsplc/v3s9N+Bc5EtVrW3xnlBqC/cxdPBAmtVRBDZn7wGjTBwbQCPCH2KgITiY9C7c/XZ23hSAAv
B9GKzidn2nyLZiDBwQppGC3lJoqHAMBPRdvh6tD2P+W2+n2XXTRA3x5A77aKQZcNwQaFHhs5/Ryu
5epjNJSIdUGlKbAZqZXgiVQv2eRFnm+vv9i7vT8NxSpA4gH/Y9p7l0s1qF0AVO2Iiu7gn6K4qx+q
qG5X3ufd7DEIxFM6hzJ0L5Acl4OMk5R36bu609fIPuRVldzZiZVvTPzLwMQjQnv9pRbH02mgcgpM
I85eSsJiJWxLWFht5naPHY6wd63u+kBpSiiMCLB+uj7eTOGBdTm9IMBKjFentr09O9sSfD/0wmDA
IIlop9MHQavZCxwFdzKnHqJvFWitm8Yo6o9o/5ZHOIraThJptHKSLz8IC8fUTA0DPnmamTcIT9Le
ZOgtSUc2WhqP1CiKOy8mDe9iKD0JjUk6tiimeBVcIVLg4oS2Bri6lhv1+pRMd9bFEQhwDcwhEQVA
lCk4uHwQI88Rdkwi4eRFkm+MAOuyDOiBpccYCOC7hO626q2du++Oh2lQc8KeqBrgifm+MVKN9g5N
bEeV6LJgprDtY/Ru8OpBwApx8x0K6ukBdg3PYHlIqPUcelzIe81HRQueT3psoaM7vqnda0VR4hjo
QYyzRb2yYBZmB/MVAw6LxmfiSS9npyn01EBxXnaaJv5gwMB4QpIt+RDnxresDijmFrHlr4z57lJE
i0Un1nidHMBUs6WhG4GH0J4iO1lUFDcw0yVSIET0ssnJEE2QH6gmaDvIlFhJ6lmyvb4eZva+0xZh
+OmUYU1oBqz6y1c21AwYf4WbCLKjsK06q3gWSa5v+kRHogyN3UnLR9kFVmQ7rpohpgZT8zDIwP1J
PcRO9JW6b/LEcEokxZC5QlIU8Ce8yBz/i+sPuzhVJohtzkUDDZPZeTUMGR5W7Sg79AloFCGISvZM
YVaBD+NEWXAqPGubVPEv4sRohTa/sIZt3STMBrlBnDSPHVpuzQAunoy7khXfYhLgTxYf3o2VqN8m
1Zq9xx34KW2ifuXQfH/p8IGgPxDxqgLVj2lS3hwdFa0jtUbnzGm6MtpZGqFZk7bhTiLj/PvTy/0G
hEQn5EQW53IkuzPsOjUb2QnQNjwoeo4hg5v+GGX90aCsS/eGimTvAapFy3blIl/aeW/Hni1DSF4J
hSPGhhuO8w/8EsfvTWvnIR1+wKIuOCP9r68s/umXzg5D4l2weLAuhIm8zOULNw3egBHOlU6G3JxT
cLLcwkhJT1Gqt/tUDsTKGlr6lKDrdYOAhYHntwANEWRZkXVx9CQ1cbF3IxQNjD+J/O0VWNzChUOQ
MmWGcExVuAWzk0ySoMWX3PxOmiS1E0ReC7mspTNU0Qq0B4TCCgO3id5q8SKRBMRgmzZ2Kvvqyod9
3ZTzSWa7mOjAIKBHN/JykpFGQKQTLJTTQmjd+CBHSit/AsmjbnDRAjCBL+PJVwMB9Nh1t0NZlBTw
OWhSRetW9tLSBzfAonMFE67SkLt8Fi0usdFBFd4Bb+luGwCYsAk9uHYC4XUlN8Ln6ztqaVW/HW86
VN7s3ZAli85oqyC8W4RbNQ6RhktzHXHnPDjC6TCfynH4ezym3yc6J6wBhB8q07u0FaIMWGdMy9Di
hU+OhJd1NHChkrDj2gg5DuCnI73YlI20U4o6Olx/5df7av69TY5IXQMbKRA2uXxnKxjJkCwWOSIJ
xkkl4btVZHitOmYpFAxjClc0t7fplNl4Zleea83t7/lr4zZObFqGWp7v2zw2Tkal53S183Bl28+c
Sn/PEDnWtBAIydBAuXxEocugF2BdO2gplxsJVC5u163HDoninZnl1oPUtPkWFMKwr12TIuMY/xng
m/0AvVzeU0zrzxl1m5UUcGl1EnQoSDBNab8xO+lV0zAqNDzZs0okfrV2jKeIGdfbAojcfigtY2U3
vL/SwLeRBesAklGK1PXLaegoaw2RYSpQ0n1QK7RutnKZ9icXvh2IHOUOQM42rhTv8/UlMv3eyxXC
uFNwIABBYlc7m37dVQ3qnq6CKq4afPBsOdu2qHitLMT3wQKjgNrUQarbADhne08tpFzoKME4DWf/
o5Xjw4iuCmY7QG1PboTbLHrXyTEX7k9URayVo/79t5xGJ9wntiOsMqafv9n5TRsmXQaJyMGZ0yZw
RdvAp8P2HIPac7wilFYO/PdXC0Ucihow2Agh2fyX48W1VOpRArXapgFP+hvTFu/8BGXIXl9Zpkuf
j3rjlEVQhjPmaHINo9Mk9BkKh/LuziNcc6ooblY26dILwecjW2RHCNmaxXoNTTOL/ikvRG6wQ2kF
kFUxNHR64UddX4/LQ5kTc2KKBOYRuAYszwWTyRfKUZNWcKk89KNcQ8H8+yVMrmRqs9zHgF84eGZv
hXVg4+vxoDqtDD+ni6M/0SH16GHXlL2G1vsnk2gTsEIOYmlYs4LXaLhI3wg0ZSC4hdsKR+qjaofe
Vo344/okLkQcqsxIkBzgakBmnp9eUl7YSZ1B7u9wD2mt3Np6XON7qe5GUGs98GJUk51QT90vuNpo
Tp6g94vpj1h5kqWNj7QVtw+VE0RDZlUGdSyiUhMYCPVE4/vOzdodd0rnKHL5MqAe7IyWbT4Oouj2
tS8hdnR9It7f+RODlYocn5fdP685ZNhUtZQbkDpNrPaYpfaE5tvEoXwXJmZ0TGIcU6+PuLR+aQ5A
RyByJ8uefv7mrElDjIIK11Yc1wa8Zud0NIc2SB2rSNbYD0svx6eF7SGojMuv2eSboaB50TByObph
HwYnTUZXjxfC3LJJn0QEBauXMcu4/npL1xSXhEE9DBHjd8TkAIkhIMb6dF0MHnotUn6eRFkPGTz7
J1oQ7YZ2AI4HBXq+10deOsSR45juEF71nW5s4WuNLnLcD8IcwEAGpHuXdEoKFDXzd62Xru2hxQ8J
ywAas65PurCXH7LDMFPvJGZXc0EpoC9Pf1qk/h6XO3XlzJuJwE0xEP7eMvc+8HXKMnM+kubKKsDH
gO1aSf1dXhdAN2DY4b4EeLhAnUQCvhQP6cmOFRuUm2zflqr1jLiUBNMPMjTZjPVkeJ2OeYtsbnwF
z89R5Htt7MNjR3x9kOPMcFoteEbHTTtOneVnFbQBAqo1PJfaQw1atroDUueYJcY2HYGKqhAuf9gO
h755StSxvBGdBZjVBMfnIWawv/6BXyVeZ6EIyrsokZqWjALsnFiGz4ecez6SEm2lSbeJPeBPChiO
eiG+Pz2gV8ceqxrpKknfu2BU923lxcjkRoCKq6LYhIXWoMoP7qFFr+qmGPxm5wNTW3nOhYXx9jGN
2ZEGYhAb8p4tgD0DPCpsG54ou2BcUXhrUrQLa56hDCqDk8bob/HANzvcjdUSVxXStY51erbi8VMZ
ldHnmhbZzrfGMfj7e4wGJ0Q8hDLpDM0L3bLptS56ZoqTJYr1RBe+PlauLfZl7qmHEROUlYW/OJUo
StBnIXohZrrcY5KXWnZtSIpTlYp3Fw4xCBiqxzsESft/MBQBrkxAj6QEc3o5VCvgl0dqReXGFdjt
5oq3a5Dr3Pqqv5bvL5zLZLT/d6jZyYFim202BUNRnSuPUWp8LeLJMqEpAIhDDdq0dDNXvtxrNXS+
eahcUtKlfAkFanqoN0sFf9OS9dDxfsmQtJN1ifQBXwbMBa2mqw4Dxh2H0oh/IKDVOtiWB0fNxRMt
iIv8a46RiV+ov8KmUu7K3q7iTVIh04AXZpyw12q/0s553ttbyc0QRM3yeofQTOlIvV13285UEGAZ
k54mE1ICndjiidGqsLdTFNGKIjc/ozOrEnj4rji7UtGbcF4SC7LGWHWPvY1ilo099kiPT2s+FiYV
nw1FX/PeI6eYAD6x/4BEHUzz2FONFxFrGLgPzAK6BiKLi4NipqnY+6Y6iQDbCpBZMXgJwEv8lL/Z
bhz9pbRZQ2ul8fJDoQf2F12lROiYqTF8TZAjx0ldVmH6iSZTt5ZUq18SkrV4b3eibLgBcmypMeWq
v3fQCD6i3qXsYVDxz1Bb0O+hlOff7CEAi90QrG462JmUssDQpko/pNva0OoeQ1S/+umJJog30H4Q
uYVy1WM72WbVF8uUUnLcsmqfrx+qrwHWu3XBzUL8Bb+NXXa5LhL4MEWOdKYTjUEDXgtnmmgDJNjm
5uwU5WtEGjYJKWk0tCXQQfc+gsaYQVhq8BWWqtVt0I9DPWzEaQXklll982E+P0FWCfKNy5XzZyFV
5nOP8+XPRkOsYiWAXDoiyBoN+Hw6Yce8XSGKAtPJtqYs2HAEprlcHWDPZV/HkW9wfa4WqiVA8zhr
YQHSFXvXGFJ9GTRU3spOZUfogmH7ciMnvnqEJ3dbZWbzUCfwtgBIFXsbS6RdqQ0Y1lCaPCet/tKq
YCJBumOQMIr64Kqr3OGlgwWlaX2CQBBRT1CSt3t8tCqUzpA7dHBPzcCVI2hKAmVss7oucSKKulu8
DVfmf6E+oxI8UyOa6jP6uwyza3S1N9tKcVKQtTCV9ay/B2H5ue+16GsSh0a2ybUwAhfuNT5ED7zY
ET7sP2PE5n7sCoCvGy/0qhuLRvTawy3cj7TpkUlBNQYd8wnz83ZCwK/lVZr0VNck09ybwfC9yht9
21symo+VUA/XF8jC/KsoJCJLBHMcAfPZdcW2U7DGwlUONxUQ4GZfgM+XPZpivvEYRSYe1qm/htNY
2ABowZj0ALi7yPNn4UY5Wm2RmrVCkzDwKHfhtTMaNgjiRi92199voTw8pcF8ZG2KtAkBLucTVGvG
p+UFwbfE4NrAErpQy9EHA8aoSaqLTR1u8HY3krgl1g2UlnQvFUP43ayyfmXlLaSOU9JG+iqAJ0Pg
vXyYsOrs0hXYVPipXbAlYea0iT+e8cPG0U/uUlgYQEpB5mHQh4bXyvBLawu9K8r9U7Lz7jAYezuG
wkKpCDtj5ZDL4Z1e9gcV/dVzDKt95f6eSR+9pgAAyBQWM+VwIGazzwz1E6mAgWIEwl65Q4tJBQM6
FodATrDlDDRss6HWo8xafy4l4IOV3q40B6aPO7spyDwEO4nKgayL2epWBYxcwPXqZJ0X7NG9UjdB
16rH62ts4atqRCmcsEgvmHTTLr+qYcatUqE844jYUJ6yQR2ggEDIwm2131PBTp1IbstTqsOwb4ou
XgkDl4ZHkJ1KAFUR6uGz4emr+DEWWhoGwFSyXMxenFRGpg8f+GivtzGitGZrYkFbfMp9U3q8/vLv
QU/oOvHyk7AUvS4sLy7fHk1mUw4aqlsBsF5UPGPjppFb2xksnLbq1hqOU7GdEl5v7Sb3pj1lmhhb
StKzEIHVXYb0hqMF4oOVd/nK1Cycbmx5FSgYdWBQhLMViGTnCB5eU53BhMnhIx77WHJVnrSK7lCk
gekfxnEty14alOYEUEFWPgL9s0XXNyqYIQMRYux3m7KM7rUmHffIvQbHGAe3m6FeWeUzmaffG02f
eqpTjjMthctPEOq2D7mOEXGwhaIKLH2vAkCnQlQWGD/7uPzRldqoEAEO4yAhlAUJ/FNkly/xhLuW
BOKL11fFwkmjIcpLqQ7eCj4SszmIk9RosiJXQQwH5UfJNLCya/PnKi+Ng4oT+MpRs3ChkP4ggETG
xQzMgUaRR9FIQ1HUCRQBLTbHOVBpiGsMlOVXztClr8uKJ3aebG5MeXaE450p4rqA8Q9LMtriR9xt
ygYXtSiTHrDzyoFwwKm/PpuLJyloWsopNlVHtCIuP7Bgj8eeHWsODd76JhA5HQ00irZdr4TU4qA/
ZB0iKiH2tiRLY33KQfnvrz/E4otTKKfTYQCxkaefv8nGwrRAsbHhGca8K3A2FaPTJ5G5kZUEgoOk
QoS1v/2DIWnpAhwBZEysPxtSCTIk4nsO1tGv71MFmSnDLV8lsTMH1MmAV2hHhHp91MUTjdOM+4Jb
y373plmpo7GuuCzeSHNPRQyTEraXcVO4w3iwkCnG3yWzdlhyxxj3Qszbj6DcNl6dlrBP0LmQQ93Y
dRCXIVrxga4/3tLWIpDhsAXNycU2+w51jPNZBQvHgSgb7YxS+xEgF+PYIpBuEIm11w6XaZLndyjF
BTpcxMpINkzXz5vvjrJcBS5Rff0I1omCw7g18PPYu1aWH1wt/xUgYn7G1NHDET7DqRHxf1TKrPQO
pQyAoRBZifa60/VZWNrxbD+ENOnfkFrODhiRd01KBUJ3RjQLR1cF3lXFg1Ob2prTytK6J14DAGpS
/sYp/vL9PbtCiRwsnVNInnlrYlNJaXY0D7XeJ04BC/bG05BRv/56S4MCtUH9asJOUUm6HDQEoht4
eq07kOQ69Ny8w1jj92srChrmVvYJJM+n6yMuTSi4NNRGKMxNbbHLEXucG8O0DMEOeCbOnYWuQH0p
kHKoEFa/PtQCJgxQrQxIBfLlBJucnuXNkgo03xNKids6Pl/ad0y+gyN1+Zsm9JBAzfHO7ug47HC1
tw7IQqhb9NH72zQd5EnzqWaVI5YMWj0/5VFS7tJRielIUlIeEC66/qjTW88XP+Er8PhJv1Oex1Yk
eR6OTDVyCNJg0rP2XtJGKc9+ifWz20bRucGJaaNkvrIDvKaujL7QmaA3gL0RURXX+2se+2ae0gxB
BA8DZcJXtAcRZwVWUckt9KMqPwCIhNSVhJ8Mqx/+we5iT2ksQSgo75qjfkdJR+ADD6VLUBOQLQ/K
LQIRda7U/2QofOIAz6KuxUNfrgU9w7jTLVjplZuWW0tu0S7z1WFHc2mtjzXTKfsdJ1ErY+WBEqXY
MFt3eJBARegpmmVaWN0r8NEAjlfjzpaUP30rLe563w7P0JhfEMsRBE0CLQ60zg8xRveQB3c4TMkH
1xKeU1tavMf3dqPEpbwxSM9BFsXdjcdtcfCMRIa57XZbSSr03fUluXQ02CDoyB85lKCIXE7YUErx
iPChPrXH+72PeM1OS/XiXJhFuW28qiUqQC3n+qBLEQilWLILBTiH9s4VTJOGBre8jqkrmuAm4uTC
UhRAR29mAUa38uBosf65SQzvkOFFddNmmbKyG5Y6wJxOAOksQLTYVsyjIB28MgIjugNvIjqBG8Ek
GznTTYukGT499viIv5R0mxmDvkXYtz6kie2ek8DTVkKhhbPy4kGmK/PNvvRpl7mRyZrNJWQmFJDO
D7llfgt6CPP/ZN6FzZFMJw2m0OxrV7h/9aGr6o7itaB0a7r6uej/itLO2htRVh8Qlmq2cjLQ1DMk
CT1fW13ZoUslFJQMuf8oWAItnGdRWTL4UhAhWGqX3XAsWmw/OrUWTsrtvxFtiyoXYdquo9B4ijUN
YihyZ1vyEYiGyaCvTP509c2OZG4nomCd64MQbbYKbN8c+tLjaZDCSY+jwtk0Dpl0B9Bb2pgBTOLr
n2DpY9PHmbpHwPYpoV5+7CLo5bIFOo40mYdDvCpFp9C3uSJLLfonQ9EZmxpk6FNbs/Op8swh7dRS
dxAg4AARPseuaHPsd6S1j7oQ1b1y9/7PUNMsv1nCaRejep+xhEN84jfUZeWdWiHkcX3uljJT9MdQ
r5twKfo7KJZpuWaFMAvCT+lQvxiUnLaActAdB65+qtqIE1JBrUj20DCzEPuAR0SdNWjAaFZ17B+s
BumDlWea2gPzBUSphtyNBvVEFrt8db8vq6KfLjeDfgioXPB/vpZToVDLYo+GfvkjcAd9U4/peNdl
eXbyy8o/hF2trpzk00DvHgTQNYV5AOPKvI8RasjvSBl0HyWFWO4iYubgXT1OnP3gJGmEYStvPm2N
dwOCwZ/oKpTD5gTHXBOuKHpIP7n8qGuwtkTaIwLciUMD15f0cUzv8sS1D2E7Yr8eQ0LrSt/eB30V
ffbLzn+4/kCLE2DwQJRKiHHn0ZUYAPqUGVvZD3Po30kR3lHBwDIAhWLuz0is5DKL400i9Lw+8gzz
+x+lHBGPWcWiHxvkYVxjPFRxUThFZWZ74ZtNvLLWXtsX8xnnmgb+PVXXgXhcrjXMw7xOUkogefoo
djI0nW2OnxKOVe5Tm3qVY2TUgO2oth0ETtRt3OBnkzZBcoNrV3on6jw/oZ2W3Fo6NDwrBjCK6ZHk
dFSRN62upsfOF8NG9Tp0EvQ4OxQi8TFA06y9L5nFQwyhb+8HqQrQw1yrri2djBRX6aFQXmWDz15O
GtosR/tSc7AZ9s5JjHs5fNZyawbFWvyxEAkDL5u40FMP2pqj9UYdXbpGHzUnyZLAUalkO6qP3z1q
ZeWkaUUVO/KHU4ml4MoRtrRmCL4hhkKTIwyfxafwiGyrxJUCmKdZHRALqR49A8+nRg1d0hFZXtkT
S2+KCDGFJXpidAdnd4CWI0Htg0yGn4OdTd2WGgo3/i0glvpU6V1035SaPyljlvd/fzO+HXiaiDc3
QtQaZqDqBZuxMoctlkmoqmWevRE5bjtZoBl/v2o+0VwA9E2UF5qhl+P5AgcRhL8UB7Ru9JclUuuM
Ig0pALY9z7Qno7uEhbsNCtPbd5PT9/XXXUpCJzoykBDkWE2aMZfjS2UpJRGpgjOGjb2RMT7/5hJ3
n7PY7k9+ii1nXan1Mel1d9/pGAsU8BteXF0UmwqThL0s2oZuQmUiu4E8ommoWARwheHYF6Urc7XU
xiX/g/pK2xum9rzIHiohy38oVModang02vSnhjnqzjJFdSgmGHtu0tZ2B1Q5UStT91ZNqwPWs3xb
qUa56ZDauuuKXLuXPaPatcTYH1emc+lWnXofdEA0HvS1qPZm+SiVVChoIapOWkiTfdIY67ssUX8G
ozbsuzIfEYktrC+xFxl7DXn2DbFm/CC7frlyqy6dSmDuEWs2CTl4nsvvmviiHDwb4FnfV/qzS4lg
N+KYRx/Xkp+vv/QUfM9P97dDTXv5zTuLqFaQr4IgpitUB5Awi7aJFOknpKy9s9EYxqFp9W9jLcv7
YKBY+k+WMOuBPuIUngKXvhzf9KRRSDJMDKXVMFzuDOGgndM6idIEH0dunJvK7SI0WAX+qchsb7Dr
Kp8tK2o+5mNennPy+Y3mG90mr1OU1xJwNFZpfZ4i+cP1qVrCA05lDAIvmDET0e3yWYM2BKnvZ+C+
Ik91OnVIdk2HS26pi+zUwM/54FlqdYvEW0pMFg4HT079U26NuDCkrvhArvMTP+2P7DX9DBRUwP/o
9Ru988tbGmPDixQbQO5Dw0X0R6s2ahfVt34zKt+aQbecUW5Rx8tMYh4RZYfeRtIbkdD01qUhu0ds
wdoXaaLdCoKvs2jUYt/EarMDC9+tRGGvzYj5qrGoo5NIkUwRGFzOBNOg4/UNCpObvHnCASpw7EAx
wTV77hYahXbb5o15VpOhuCMQy/d80+5mDGpjG2j6+JCZIXYmJhBJDTEYp0H95XPRGeqD1+BYphlh
itldOPwaI0PdidZcazctbTBIJBjpEEphJjTLfimXdYqaoAxauzz6kPjlgaZFdKARVK5chgu1Duoc
XBEQfahJmrOhhB60VtPSW8QXJNor4FI2Utgk93keZhuzb1JngPJ7d32pLr4fBxmG2Lwgh8jl9+ll
K1H0ht6VMONmr7Ui+dx15osCXGslu18aaTLE4ZvqJPfzfE9JTPI8iZHKEuFL2dDPIKyxXzO1tShm
cSQa//SHiXuteVQBWaaA6sv90dVxfsKzE30r3Id3qtlJK+t7cShi+VeZCRnZhMvpGwsqigDZ+GZ6
BvzNKOK9WRG0Bb5VrMTzC8uD8JPOM7wKjvo5Ej/BcbIsXRo1ZeXVp9rTvINQsnILzhb6dkSbeZBW
G4AL7ycQ96AQxeZHGmJKst4c+jiKeBY+36pjdJa9yz0d13FZ9Bt0hNeqz68JyeyoIBHmzOSIB7I9
v8sqREpsd6DX09plehgMQI0BcJWd7Mt4nARaueuhlO/jcUju40ZSt6GPf7KP77ZjW4hkw3ypDlKc
Uay2cRRQkPRwiDDEfsSi+BbYnvVUAqAGea1lv3K1ppQSu+mB9pZ3CKr8+/WNtRTFgMOhg0hnWJ/+
uJw6JVeD3/gTqEvZEdNCZMqlyrstY+TYWzcnqG9wrDQr9DOLaECguZejWx3lxq2bQzuSu7B2yqTT
7qo2ReTVNrLP1x9x4eMaINdJRwXNVtyJLp8QreOwkzMWb5P50tn3kRbTKSwdIx9NwOtDTWfX7Nu+
HWqeGlLKVCZyMAD5AZC1buL/E+KuuXLELIQotOzoxU+KGKjizNOXLglETSkZNAi6X54ZtYcKoXew
R0jkBQZpKGF4+MFOtfwEKDZZ2aFL80mRmh4ubQz6KLNbX24GmvYDYgp9WQZMahCiFVz/kLqyWgkw
Fkcim0B4ir4gBYXLL6fUGvCaCdvkZ172EZnF7lA2PgV+jdDo9cv9f21UwQ38Znk6L/XLv36lNS7r
9y/Jr3//18cXJLH+9Rj8Kstf/5pkxO6CovkVZ+lbHbHX3/FbN0wSxh+UUIg6temWBF7HwvstHDb9
CCLN5DJIh48a2n/rhunmHwBUqL3QRWV7vVYD/6Mbpht/cKRCmcVphcuILfh3dMOIRC42F7cLF8Ik
OwM0XmEfz80GdanBXZae4AHQeHU0uwBJPGNfVMmtGdSYhWlAmsMRuk+Mri8exR/qqKfk4lp7qw0P
fsxPYOP4R8zLwRgo2nfRBcamkYsdoqUgaSjQ6Ml4dkvywEz+iNPT966M/9JzfTsIE8UX6ez1qQwN
j8Q16MOfTaieOlv/bPkceorb1zsVxC9iYxgv4gc//U/oicipQj/f6r33Z1JZwTHAvGcLEbvftJr5
56hUv5LIlnauIfW7orWkHb5jsQP294kXvtf09Hsgq0dUepGwcOH9VSIg6Kci7+voCSJCmzkyTI+7
EdjTMYwjkPGIfNpaxxME4V9WjwCxDrtt44niK97K3+0sAfDtnuuGkLoLXbSLzb3iMzyarX/KyLge
Ehcb0f/N3nnlxo38+34rZwM0mMPLBS7ZuZUlS7JfCMmSmYuZRXJHZx13Y/dDjT2WNDP23zgvJwHG
jA2pu9lkVf3SNwyaAFe5XFbS6rnf1BbuzcC/od58RNZ6rIyLeXaZnLvlZznZZ3E0ogPcJU9x6N4Q
QrPTeQEsCbSwfBzTbot4qC5McNK+Yio51q0UL7rTr6DUP4VjlGKz/YjSThEUtSl9WfVnZqndFa1C
2JefB3u6RWwo9pPMHn0y1Edsmfazm+JkoDdYxObokmIIfoa7Gv4RTbcuRH6hePPdLLlPusUzQv/O
t/r+su+qi0yt2yCd+D6ZN3uBdC1jC/XeAap80ox9d8jdYKpBxRSOe9+ZalDmyP7nA/YmetL7CB+q
wWh+clQ04iX9Pry0Y98ok8ewHaejq+TVOup1Ze1NZnaIS3g/JKbI8k/mpU3Km9pDHyCsahwarMj3
SRh3OLoZ3YY+nx6g7jAe8nA67dqsXDkt4wOkdEf8GorGFyOXoBQLzq3V8bbwJtgofbe21L69AaU2
+qI22nXTNXjKoQoT5BjN+8IMD2mjLk675naEK+YnpkEegWeLjQzm5GCRYcUszVwqlh/PLHbb6pF1
0kC9aFj1enuNh2Vq4vNcDXIlLBy8a+2gmdlVnjYXjsrTj+vuotDOpgiwWp39ItVY4sqP4LrkubAH
QccwICJLo7f+Nhoggl+aUe9EW0a+mHaX1haDuB0u2FilmfkvYuxLqP7Lp9HAppnEpwJpfvtpQ69p
ioKg99ZxcZS3Iw/YAoC3Utzr6XoOszNp0U3qMA9Lsvb+1Tl98cenvNYMezcV/fZVOVShS0P55fu+
/XBRaEZJ3GPummWPpDXlylbo3zFLSWfJWfPyIADcwhk5cUVxoszO5ueX8DYN/+MK6Mu+ZEwE+fdp
OLkUrsCWFpE3DqemXpxEMXKCOIDTkV6XYfaL2/0y5313u+m6EC8WL1eL7/zuGxtq2wwhDzdkTO53
8DPi6bbJzruKLU8lleJ87t2YWe0FsSVvAWPh4fGo180ux90t6zBgCBMIguJIUXHrlcqq6LFAHW7d
0t30erYzqvqs8Ort/KR0OXSfHFrNVK21xZxH9MalmKCCztLZV2XykMp2r0AGCOt4zWm0Vt342a5H
SOt9/nnMFRcugXYy1dQlXDhsxqHDuAMyrQtiJY7lQ214NwWCIT5gmOaoN7MSDNJ8curmPm1d4dP2
brdVr13Gptn6udckyGhXqV9O861ec3y6+G1M7k08q7dTnbDIGvcMgNAUlAC7RdJvykrZVdTYf1R6
v5UH3ZQFf36qu/qvqbNun8slFWnfv9UbRVfswr5d3ZLBvPnH+iWbueyfm+nqmVvbffe8Wn7zX/3h
t5zoZqrIib6UveiWd4uSt3nQ0tv8Z7+v/ysiCqf84XXmtLziW+Jk6x88hibMEzzW7jL5+jNxsvH0
Il+CDcNeJmteBvHfJFc194MOupVsganwwokj4fmWOvEjeKWLjKjuoWniwXD4/tW/HR9/mKz98GD7
2XGC+6kBwpMGHcnbMiF+R66aiwEjLxvMUYnh28pSk7sIBf31VJVfSq97dBP3sq8nbRfrWXVoB9hp
kwmv99Ud+7tDbRkdvdriXAVSEzQRGIObaMw470ZLZk6L2pUuUxdw/cfeHTCKZ/Gk6c2otMckVVAJ
T53cL0V5QhCXvygm3vF2eS58PiMYj2wUngplxdsjBqvqSmt7hiGF6WJjAHnGCCpOlPOqsOLRD1WU
wxdXsTlDQ9pRKyStakIhXmgS1QWBzSsupxbmhJFXrdwsjVd2zXRRb0oOobyqytXLDfutrfiv7bPz
4bnperL804eq/TekVp8eOtb3f4Ftt4TVf9522/7hiYKlr55fb7zlNd83nvaB2MwuWobfPNtld32r
WGwc85aqH4IA3Ct2GXvy+8azP4B5hp/PdADeDi/7sfGsD1Q/FBdoosBwscz/gNYx5wEqkqBsbQOE
N/oHxrveiF0xrJqMoQdUrd2FjQ6k2+ySlRxbiKz6r+RcXqDTrzfY8nHoMy51GNRd6z20sEElo8Rg
k3YKQso+p4FLRWJ68nNUTP2BNLiWfuKmNJysyImfyn6qxK5qDG2vZgw0fFtL0AtPnF7/1GArs0Mn
VblKswHjKwyFNjOCKuDiO4n1dYoNsNeYKM6K3N4yH0GlfTKarRNZKhbCi3FBUicHqjFxoMeq36BE
i94puuIBBA6U/sZC3Sttmx10DxNC5ktbGQ/lGXYdytmUjJXA4EXJvxTzVHm48QzZpYxjN/NxFE4v
X62pvzmYzPcH03LfqFFZPdBKeFrvsi2EeUdNzNw3bVTGx3BIZ3c1KK31pVUbIyAc48xij4ODfoFQ
PvM3M9roJpoc+Ap2aBpyFAB/mTHYEs6IhaGT0a9feW0ZfUyrwg28LMHpocuTBvcDkK1Ih9VZTT9/
6At/oGe71kpbe2qHIU03fe/ZB8mwZJ/XKXPJTti7Ue2swndQ9j2qtPB2ckJ4oBwKjGaceXknoy2f
1bm5GWzM1YNBabA6SSA+//xGvZMbflnPaDADGVOBB6BWsiSNr9qkM67WFf3TdqWOMxC9Idd86JSc
mkqEd5M/aWl1YtUtuvLSpsLuOTz7aE0HSmX2rOlHaMbjdSexKEOwAQh5CxNTzdRbJStQvacOWv/i
gpfA9m5H0MhY2vCLxAls97cXnEeOrDKdVE+IMGV+6Ya7YfTukybE2ci0WvwRBvQrRjVeiWTuFroD
RW7WDL8YP3DW/PU6EOcglNOA5Dh4ex1dbs1JZkXdau46Y20poRGgXOv86vksb/OXrwt3muMQdPNf
4nwK6dvNM/qpWRTl4LGaceWCG13hr91icmKMO7qK9poH7frGHIWHDAX0wCrtKNDysPzV3V8C6tvL
QQKFljAQO7RRYbq8/dZWgQ2hXpbtCohLjWcKU4rIwHJiyeAZbKNLcakaoaWvBSYcDwjfHSaqoWOf
NeLc0butMbiz2KS8e+zLQYSnEnuRX/Fw3hU6nNELHl8HrMXQYZm7vr3IsasdHVu2djUzblvlGEXN
mjh0tlQPvXvezd8RYr8V1n9qiYu09J9euv/nv25o15aB1D/H9tMSvX5akw/d69j+8qLvwV2ntcij
gVCP7uUyEP8R3PUPMBPBDC1rfRHVZmP/CO4umRv5tEYKjbLUj9hufyAWL6W8jXobkPHf6kf+NZ30
FmgEBC76pQsS7N3ZMriyxQE7G1e9bbQf0wHTszgbt72Zq4JxtdQOcrFRLKDpPY/zaF8kyjwehJEq
hyqS/Sc7yvRjlmT9Uc/NaD8lOvLBmpd/w0b+1nr7755Gsn1/ttb+6ITfJuIL/fGXVngXP//btnkW
D0+JeG5fr8CXt/q+ArUPLCIyRFrfrDFUz3+sQO0DSeVCdEFUmCHI6/TS+LDwU5G7+6N8Y9l+L+v0
D+C/3IXsZy49FRLP3yjr3lEfOKWRR0VqkRYVOGYwGO+OrtDD4k9ZrJo1Jme0ciFo4nrkDW0ZYPOD
OkbaZvpHMzOw7Zo82pO6bN0L7C/ajyoNc1WiReyb4N43poXW6FYPrfQewTGVFuNYnlTJRB9dU/To
xrXRamZG119PHdDxdQ+IYJe2v5qdv1MBeflGBtgtcMVsT/5w614nGImHPoKZigwrhbaFa+sWF2Yl
sa5KjTiwQHRgPdY6N60HyFkFCnVqNK152btVtp3zqvFboxuCMdUu0tyUhzwFfdmjIJXZkQWJup12
0Pna3auldPFHPHtdXf8lgFDOwghmIdCVpah4V9a6DWM6ZcIMZzIKyNFoDqwjCbxgFvgYFPicdmH7
K7zJ++7k8uhBO7swNzj+OATf1bI8JM/AyyRdkQ7rH7N0uq0keZjWL5pjjnkOQMzepCjvMep0kk3V
C+8XYpXvBr8vzwo4O/r0yyJcgJRvn5VTVyDQBi6hEo2ztpnN0DXQxP2o4SiRg7w9VVu3QZEZRK6m
pMw1Jn3EfLNT1rY9xUdsxXBnrbIvFaLc+F8p6i9AC++Aui9XSFpPYIewvChFvNsfsyMUNOYcbpJx
mwynPQaqjcLYBZEIGiI+ZmlBnp7bbRIwqACbY5/kxhP1nJ8qRYDVFkCUrRIV25x/zr27MhyB2sqn
yU1pON9Vo+OT624S77rpTf/ni+ovqdNSkSzCksAgHGLfu0uv41SIQrfTVauUmLyOTQF21IkpJeAm
D8pc7X/+eS+14ZtcDbgvyxc8D831JZy9fZquNZhe70FsNXUFbJ+bH9WpSrflIAtcFrPwVO+Nx75L
4QbnpcSXfMbyQSoIrWi94rstuLguxKvr55f119vAVVGoIkaN1hf/f3tVPTDdXO25Kq8Zh2A2Yz1A
1KnZccYiLKP032jCvxUr/yfkZi8ygf+cm9Fie0ia5zdhcSHxfQ+LdCeXAmPhLy0T39ddF/cDkB1K
LdorOofiUkJ+T8x0zKeQTkZbHLI5GpuAbH7ERdRqHM4sBMFsQEa/1e58aau8XstEZISQGRAzmF4+
7F3dgVhHqhI6kKIpOu0OC+SSxoOJhtUMGyINEK2o1541B16T17cLbPu6Mc1w3+Jme8S9qUJka74P
pdkHTZ25MLG0NvxStip+vX08syFkrhW+tIx40w6KDHCz6sGjqh2+6Jn9sUe9K/clAmWfsly4p1Fh
2s9KEqW5T2MEicBRB+k2Zq59ytgUI2Z3mPypL9BsBHFR+7KU4SenxUr655tp6Ta9vy0choBAEFQ3
yU/ebqYmj+jghOgWtkMdrtGuKFe5GKq11RqLRL8o9+0cNutCsYrtyyf/1rb6756CWqxsVvCSJ5K4
IFS9nNn/vMUCxtEVXdtSfHN3e73Z/va9vm0+8iJ2H54SqNVCMAKM8WdOuvyIymfB6QFqBznJcfp9
86lsPnqkkA5xKHnJPP/cfOoHul5ACNkqi9IIqfRvJKVs8bfL7P1tcN+FLi9qkz7pzXTfF8fYTHGQ
fi4gAJuoISmx8LXpDNEyXa6mGuesjzVgC4F2PzbMa5ccLzzgZsO4mkF8B9g82zlfMpsNuffsq7q+
sMOz2dtWIci8nTPfuf1J6jwlBHYxAZDtvtTmpWaehNHNEO7jaBWhGYJTtfWQxNdudqb0Z051qPVj
a1+U7omZXgztMeO/RyUEjHvejgBekS8Pj5rW0LI6ayCFOBO+Rt2ZY2I2s7SrHh2xC3EO9m6t5LxU
nulW+L151syT33pM54dNlZ8W6YU57G1tM4RHq1zb4ma0EKehmYj02k5v9swI9aH2mxLkQAgQob8q
puvYuJlpi2Z32vx5yPZOfBq2u6Lb29MxAvrE+8iNXQHy2Freia1haJzfetZKzwLmn2V2PoKuS0jm
z2PvRJPrND/SLBzjgyFPp+FiAp0RruL4MA+flHKTt8JXh42RXmCaGRo7Z9g18/3KinZYDC9/ys1s
3sXjZZ/dVFIFpHssilNhnTXmdd1eh/lpGu8UBEoyND7X0ANAKaKC2qXbyT40ys6pfD07rbSNDir7
G8vst06Uvx9TLm/xZ/vkP8dskQ7Gz46C64fHh9e7/+XXv4daxocg69GPhB77R8X454CDHy0jRQ+R
t3egLM35gBgYgYtZ26LLuvBpv4dafgT2FAzvckLB0XF+a7e/jynE8YW/hRobsztyx3ehloav7TBB
h8OCM98Ww6adUQvM+Xr5Vceno5U3dhWxvA35pY20vceEYU/2emaIwl2Vc3NCBNJPUeLa5Iphwo37
9PuR539GQvfTZtv1ggRc923HXLBv3y42Xvh9sTHGhhRHVkfSQ7ttSay+T9MMBm10cxGER7qE4emr
vM75AN8VjyESLRYWCeHrxcbYm7VGRUG+CEb4dxbbC4n3dQLjgiIEokXDg4Y+S5tV/bo7UCSU2RAh
FonB0EHfOQRU9xCNUbcTXj8ErZWukgNTqOQulzgn54p9rSProJvYYabIgwa1NO816aYYuDiPEb7l
2yZvLzQOtw6b3ZXrlNd6aKhb1P0vSxTouzSdgv9dkH+HpwCc/PMzb1mR/gM23v/v3/PnYnq9Jl9e
+2NNUv+pEG3BfNFjWfhQ39ekji8tUyiS4pfVunTnvqc7DoAMoK0wCHA0UkmVXq9JViIjXnDTOgRQ
qCC/ke680JnfrUkazfSseEs2x3sdhbCLmtHN0AnUZ0sPhnRitNmBLhjSj5yEWxVB6rpznr00vLGT
AsFixprrphkPTs8stNOTm/AEepa3MSfvXuJHuxKesRcTrj9p3912SI0HeRmdW51fppp+iMoWRH0d
OX6jKcPWGXF4F2iOY9BTfppUMJqN6hxsCC7/u3D/Fgi0nDr/nLb7ZY458dtwzQu+LVbL+cC8AhQQ
gio4i5KL/1is3geIcvSgljkTvdpXOCCFH9nIn4AQICgj4bm02r6Fa0VnkbO2sGVGFeMP/NBvLFfi
8nJI/liwNuf3YglNlUDhTq/nPf3KlUOjI2Omroe+GSPwvXNZ2EGqN/1wKqJElzeKnk3qwQEHavgg
R+15tfD5p0dr6szHKKpC5zMcyTRao3WqdAHecFPq57YZ0ffDqDez/K5UxFWHCEWyUasqY8rbpR5U
BcYgIzzneRLaOa6IbIB5rOTsW42BgbsKvtPFQ9hwYnkjtMo6lamsSbaHxiqN9ZBZyNmTiuOOte4G
3CFvIcHU2d4EhldszMaRX2VRdZ/TqNEd2LIixyfMsddCZik2F8nZqBrjTbNoCIYx1jBJWuLZZLZr
TJMBRkzJrd33JTwG3aJEbsDdRtOjiq/dcR5Bw6ow+WJnAOTaoV8xC+buVVIJGJaauZ1T3OIxXj5m
mdWitpt1G82uwv00eEertXJMoERkL2aUAYH3sp3mZJU1Vb1KJgnSOu+GsxntSh/Iir0qnfgyLBih
u2lzZvVjvO/iqbnGXspeu0Pk7nFK0gNtsrqNYXXPoEXHlVY75wB2G6xsmS+55VdNmS4NK5sZ70bK
phmTj+CX+61E52zjTGl5qeX6o5emZtB46GaYYVV/xK+wWeNQKNYpdQ5D/c9iLGnS6mq5tdX5i2HH
yrlq9NVaT1IQ9w36uhngekjlyXCdef39xCa4qiq+KqMJ1FJFFH7M9Cn7nLACdkllV2uFsVnQNXCx
tajIEUBwZD/eJNoYq08SH5ZbHQfi1K+l09vXtUimve2BRweXNnTGEz1GF0mNskQXpzUKS+pnKQxK
b1PBiem2qWKrJxU4bnft5VEdH+Leda6VsRMapt/IZOYp0Hrk/uTKGDR36k/dzoztC2fqPLdcu60m
LPdrpUbdNJ1ETt96+kVsIqcRRb7sVC05tI0FOMWcnaHeIsxgxGszmvurSK1KYN+lqjWrSGm0a1lZ
+oMzO26gdPOIfWtcX9Lf8S4H2Ta7hHw60GiNT7SjwziwYYLes2yNYIbd5peICEi/U4tuF2dNfdqE
afXViIzOF/RpEBNGS+cgRTSd9VHmtC2Cq2GutLctKicycOAgBRn+D0EUyeRMG42LyCkRu7ONIuhc
BciDV9jIH2Rhyip2JWLix4Lzwj3oWj5VzhbXn3HetZMDbyEalaPUcnWHBwKMuNAyAlNRprUX65Uf
J2HdnrRVHTU7hEBTNMnFGCKdWWaT9+jFdQg+d6j6QMYhAHMzisJdHyoADOv2Y9yU1mcF22nfLQZq
/oqB6Wbqq/jCRO9p6yh4iCLj5W1KV+CgVqMSKb0I/fnQRcegMHMaBcn9XFnUr52o95q0lFWT1rOf
xU3oeyLJLpN0ng/4F7pm5kemkbrnbaInxyasxL6KGjYsKAnfVRu5cSOzuWe6pRzLDh07WXbuqTvL
9CGKqG5RiwTRP83cDAMFBdNafmWmoSGlmW9JAdxt22ox4nqNkxzdZnC3atm4W8SF2n0Oxpwa36Ii
SirvJJs996wUprEqvVTdqZgdHmUsleNCKv2YWGoXtKjw+23bgNKc030Lz/NaZZ+g2c9HZt1UX5sT
yGXVe7kq7zZqOLFASXgJojdVzecmXXP/8gTLtlJ35YjQhqsv76DY8rkZG7FDVuQBidMEfWxTOdCK
kPsoFuONO3FLOHvDc9AqbaDB3Qvipkr2Yui6TYv7LCrpElCkWnpbq89mWAIkLXjd0hUdJ/28dgZG
BDmrJ6msOKhG+5OLjsHDy+eXnh3fSYQCtlnLb6jAKc9e7iEcr/FGHel3LOIcI2bHVnynsvWeotZy
T4URG09j2qmXbe6kD62TC/w45vQh643mHoDP/DjSaFoVDrwLn54qR9/Y2p8yTRnhkSrejdOOwzV6
OMptgqGxn2cePAxGMMi7CvdEajZUf92VXxOpRKdZ6zpHT4MaojXCq9w7g4GTAjw8TCEwLvfYRj8T
tn6ZDwdjtKsUc1fKo4jeFeipOPPzChYJqJi28SvHyvaKKLObNrGMw4jc1baT9nkIz6irs6vJFrtR
YEleunINOmar5+0eW9WN3k+73jAeK9ctAzUFwutGrTioDtPdGM9BadQsdFe7cKP5bki8MjAy9DYq
RNM2c6G121nplJU59CymaZ42CawQnxYdItK9BbundNGYWcBcIGKjdZR4ql+4sXlsjbLdqjgYBPaQ
GIEtHM0H2xftGpsljioBkjYT5aZTa0g59s3gh3K6hbOfcP/Lm0wPP/dN+MWqvRIlJOUaZcj6jFji
Bb2cxI6MGpJOL1ndDkdxP8feepjdfOd1NNDH0hqRgpnb+ynuqjVC18qxSQZl25ZxvBaNNm7tNt5r
Xj1xcJvu11FtN/Pk7FRt8Ispl4SsZL5qu7A/KoihtyFkW2njHoa66rmeKc5pZY3xypUdThNO4h6n
XKhBlsEZKmzPx+76YygipnwynHxZt4e6S+/qbt5Wtj76NiSgLVqBs19r2ZfETCageRptw1JvvnYA
T5kO4qriteHgN4gA+Lk27eZeqde95RRr1RvFClnSQMHdcrFn3psTxmNwWfKTKK+A/C1+YyVicGuR
xxyDlqMcsH4bfbXp9+zXdKuMk73utWrfectZjUJmF03iIQU4SVDsjEtJk3gbyQHtgbD2Lgqrq6+0
FtkDBKiwinRz9xqnV30bicnYZUU4lr6SJ+MqKtpkxaDDmVe5Y+KgDSDlEiOmPdmgS3XtSR1jeRP0
VlzFydncFvk5Xk/FhrN6oJM5Kepl44bNXTOZNt3NIen3buJ4KxJSpqYR4iU7e9K7g+OFtG3d6Yx5
hDxVRZfD/sKryK2q4jJR6zKY6zraawTpdVg0ISLBnt2tQrM34OFkrFdziM9CVdSbRk2bm6LKTCRR
lLIEjlPPn4UnlK3TW81qtBqcCJBs2g9DYdMeSAe0r2rlmBRutrdEqx2RV3B2jDydp7EvYZI5qXKe
ls3AMo2yE81r5g3norYfbBN1YnuUI0J4ilcg3MIhEwMDmVZ6NzG6iRMHkG/aVdMqShQ5+rpNKzaZ
nWjlVE5PrlhWp2VS0u7OsnzDpEoBa6E210ImWTAZZIy2O0VBlTnT50FXOj/N9STCFM+JrqgO5Art
uHktRhk/p1ZpraXo021dx7kNJRBoXz9pDTj1yvJVMvVVOMvpopI6RighLvVDNm5aO1POlhHTF944
u/AQD1h3Nef/oHbzx2FpIYcmhCdsZPaz9OgdT6iqQdx+jpiQP7mVo24VfDHrKsrwCDbMXZKGACnD
UG5RrpYERBAHMHaBx1YJMclNw69eUSRrO3ccn5h832WyPdWapLw0Ya8FUpS3NerM6ypmDC+aLL7x
SBlXaGUme7tEr9PoSEC7qbfX6cQbuY74SkS/mnVa7yGhzKd3ejZ4/VWoQn2UOppDhGW932Hdi2+n
FxeX5uTixK6MnGr16NzhHHaTktofIqt9crz+i5rb5F6WAoY3g/CZS41gFumzvShTi2YD0OHRRrJo
1Ufpg5PPRL8Zx1Otr88b9pifgdDxJ6sn0lZmHJBqtEHk2rpvIyAeIAkxr4fOOS2E0E+oRYqtGBlF
jmoe3yLqpiV+5eUuqsOcx2VFRyup9MAj+2biiJHrKDhHG2o7P8KAZwMh9MFNc75fqoqHblkRJPGH
qYpjZiyltwvNpLochSODXsvrYxGjXpSk+GI0uTcceuC7QaJO15Nw7Z1Z1yoIYkcHj4uPASJ6Z3D7
HlxQQqkw9Y3qZPN66tBO1TIbH7caNx1AABmbfq6u8JkvAjeCIpnJZyNxHXDfdn8RlXJcd1n9LFuF
RLduCr+pBBqBxiCudVTZLgew0zjGQlc/zIpeBVbtpiy2Prxt60qpViRY9kaSLfkT/hL7LGnMrefE
TTDm3pcBRleQ2b0ITJPn1DZ6uB8IdbvcUG6y0tgbCsIUoSnVXWck9vmQ1aeKqc1bJS6iA5iaaAVP
mj61GXt+G3n2plKaRamtnbeS28jASTPEmiI92kcolqzIJ1MQ6bN6FcaGcic7kfpDOF5Oon/Q5ir/
KGTjo+1cXbWKkcJ+1fXtYDbGJ+qqdoOS7FOtguteWLnASOpzdVTOZ7U8KxyxlS6ZlogUBJ+qFCNx
jJf3Wmk0Pgv3MRuTE5X7ehfSFvVJ13mOGrpAeeIdMnto8cNutaCzogmnijZfD3qebZEv0sHs55V5
Is1OXEnT7Ta1ggvJFDK5zvRM3Qze3O2yHAsoU0TeEUdR0jPlsyPi/tTBE3JlFMrwHKZuc2skyMG7
RUKTCl3BHecXjLusCm8hCYqzPFHldrYt4LmaQggLXRWGg5vj/0DOE3IzbVVGF3JR8Z6n1jpPUAGs
AhtgcECTUNL0z2If427rFFpiEcRF352lHM5BrBgjhNmiPkuQFto21QKu16jig1idn4Tpzat0jIfL
ccqVLa7kqU+yYoNC6iwK77p/ROJtJH3DuyPX7Kml6olFMCodBqoJmZIDN3ZBHDM0s/qTko0ts0r7
ZDHiR7Mn1Q6JVZus/4lcpzPvJ5lHQZ2O0IM4s++E4jRbSSf6Jm8d9TIaOvMk9SqaCyN4JtXz5mDA
muaYiOxyqGcFLXnb2Ag9v3OT2N65ZmWtkFR3MFGuh70cYEO7cS05Nuyk3tjTGF7w7ZJ13UKLmIus
8ntDWtdzan5qbHP2RzuLe7+vTO9CCDGvE09vH0u7MAORutz0QgtxFlMXK7me0VwobczPZJTvrE5R
j8JOQyzXqKHINrxLlCOH69bVI2r2NNVXVWlMV6guaGtq4QxHUism/0v7E0rUbl06kbMfYq1d9Y3M
bkqvKK8MMREGTM7Z09rIZzxLu+ZoQFs/60N3eJrGjHO8qPWdk+XRNepVuKTNrliPpancd4Y97kqv
N/y8EdU5glv1J7U2K7qkpfk5EWqIa1qB9ypFJCkTnItUh2gS9462K+YSRQg9r0+8VgJyxMctP8kn
Kz3RdRofOgiHFCr1tm+s+cS0xLPqDRrz1Hg+CaUufc3sx52RjR1ZQo8npctWwu+23aHoFIHVNwu/
CqMv5QinOkzDx6FusW9sitOGsqqd2/K8cUZx6diT/RUjMjzJoqg/QZLHulSaMNk6SY8BojpE1Wfc
3/ITbkmycnLX3DqT7q1UNW4vHZLsi54iaueWoXqsaCYEEBkXfkXd2yvFZhP4nWmFsHqQ9OeCZuGw
0PFvVWMUwua4noDfpXV6JeN2kasTzlbSpQs8CyKdJxwFtEut3HtVaAYqymloPofF9SzzMYjiqOLG
xDW45Fhs2oW1xP2VHfWMpbO4DGbXGp6pcGEnffFQTeN134X1WZb24dnoZW1AooqD9CjMz2grLgiT
KG3pX9T2Tq/q4momXV6LWFM+2h1lR9yMeFroTrYVS/WvRr26UVKi6JQx6K/Vbsd1xXtvpElEDyE/
xfGm2UZwp77mc5I/4GOHsV3WgQEoi3Y71MX0qa04VNQITA9Qg8j8Yus19L5ydh9cq8zwDxH9bkY2
ZWe3otxMtGPugZZN6zQxI0hPfac9eb0qbju3wldQS3rvSqtc9byeU/WL8LoQ2S23gfHtmM89baJV
lE3RqsRCzEdoVWy8ns6LHuYWjZGxuqW1FD72Ii3PwrTrAtE55UlUdXUQSSG/JF5/Z0QmJPIoqXd9
15KwWN5Yfp4QXb7SR1X6Jk6in1xsTzkaTPcRjFF8rBR12GUE5AL1hMm+ai0lvR7akMMVYxYU9pcC
WkzKoRy1edXWcRIAnw3Py5hq2I8KoRrgfTX3NMvc5FilffJoZBLnFsJJZPuDDmyha2ZnhSpACuep
TWD5tI1zZthKNh3l7CXVNgbu7uN1ulb0LluZlYNJpBYnBJNUG4694tX7aPKGryZn/9aIau9cjKlz
RSctO9WqLHrI9bpKfECVCcTuGRfU2B3uCi3CL24itjf0027MyA6Pnt0rKzSN9Y3uRfJQJig89May
xRVFee6rsvB1NbnA0WC40AtnPJRhQW8sK5NtqNWce6hieJoXbQd6iQBFshBJDaKlFJN3ocPJo3lp
o/LQ59VphaHogXOzOIszzVgXaOqes0U64B9R9+SR5FRl9Ahd91H5/+ydR3Pk3Jml/8rErGYWmEh4
YDEbXJi09LY2iKpiFbz3+PX9gJ8iVEMpitFqqTs0LaVIfsVMZsLc+9rznqPv7jUKp2epLJ97ObxP
UDKgIL0bXSijZtdkqVix8lYUwyAgWvliDKmX5yFnqxaQMZlj/tADqiXCQQ49Mx+NqU4EfU8T5ZnI
l2G9cSamDlyZHeGpSG3pBKmOVMcROvSKAoFD6pdptAR6M2K+64ngcamP8Dv1960EZaTWZZcxjhRM
Xr76Y1oycYO+zrFRldHN++UpKoeXqrEbBnEGrwOxUpFpgkPZjRd5G4gKw2LPJl8dCCpCdH5hQ1wp
YJ9MaPT3swyJCFByQjHVAmIDebdQ0j49oP7e75GKXIKlXXJ3Z2fHqg37CykQYr3yrH0bzTR14wiv
ngzKrVo1076xJfSs1AS0DUxfdbtqP4xd3d4bWSd5a6ZRdlVJktYF1ia1lQ24cWcIRPo0Q1GN0SHy
JhgBzCG7TKVNXbXooUBuIB4l70hfhl1WuGas7W7StJfgx5HkFAqFQfOsobWvoaOPPTsZH4oE/TYG
skKUhKfCafpeFo2OGkCDZt7t2FMZ2E2m5HZqd1kRJmLDUJodhjY62J1RXUrqRL7ZTuRIKgl0W3Ht
6TyK1pClI0oinBnL4WEuF1iZCIOTMYM0AJZCxIAbNBHJmhQ7Hr0GPh2R6PMxHJTZ7cyyvprS6qBU
6XPdRZexlt7qMZVcKVFGb7eYCdyf3e1u2TFMZ/aLiHahuWeGzXB3kUVkp1vfLKNryUTKF8o3jRiR
YydBsuLDokaWgG2dmLxQ/GqmtrsOhSfR47wda5UFMBWUm9Wd6EgVRLpKDR31UXKyDXnuwN5yHbO5
habUiQd3f3GwCvPc952PyPDLtOx0Z8lNUtzGEpmWPHdpUnmkBqEDexzEjNra+XpmNHQu1p1L4+Gi
pRUoqRQf125oItU4l3bWOvTzU6eEVMFrVHP20G9NvNSqfSPXqNzFdedU4awwhp2pD6bUvQ42JTgU
+5CSl0zYdrXdKayyAa4Xa3KL2OpOmjU9doudULiqdn5R715SS40wLdm4Nwb7oTIIpxrG5S5KnHSZ
IM8MbLVGW1Yf7kwD8hFtzscrWEgilQxfqj27miGfKBffVsYvY2zf6yHljrRKA6z94Ga9EmJ/a+sw
zNnugdAwDRL7+wrnDLW5koLuzn4gRnyOkvmaJKJCt7qK7xMGvRd6NVcZoDt/2JnlRZPkNzM0KSLV
7g4RF7nt68BuVjij1QGglzUHeE048gaWhCknU7BsIb6dQyin1W9jXxziSnkMmxAygGx3t4ZadUyj
Ij2jOSGiDQCu2OVXw4qpXRXkNHIy0rYKte6QqTohRogLkUqrPK9pCr3bHB0nRuUDRZK/53L9EGXJ
1zFJ5GNUS/I+m9J8X9g5XSKC0VPUR3qgEqqdoZZsY3JmJB4qe/QWY7WvF1V5U4sxv892ynyokGsU
elzXt6rVwNxTxhXCJUMsSMzb22hVlqAsB+QZcCPnKZqgInzApE+HvJhqR82HJWC6hW1hVNGXeq5R
n6+gQ113XSqIvQ79hEjoEkog7PUxAI50yKf1tRjkcxcxVov4gdPMwzHPhutqYAEinQJZZZ6+LpV2
y/U+zKrm6eW2POGfUZdm51FRDbosuUcZ0Z1T2nrNUIY3ScyLGPQ9tQ3ytFJX39FFu1Pn1h+U+FDr
llsoSubgazy5GDnCpkYNJ2RkdYhvQOQ/SRFbvZ4PWQZH9NoMb1k+Z26IvEnHDLXObhhZGsE0pJd6
Zx0kxbqXDTUXo1Yc5y466mrmMWLnrHam3Mwp4wT0zgbHpvrownwD3rKzyRUbAzb48gWBSkLgsn5t
ZulGz2Khyd291sSL6Fb5MNFljMkEPXq49ctuRYaXSVqp6F1clDvn9eMuHhKSEtsvDfVKlWukNFCL
PAxQHl5FYbWv+iQUrZVoXlIUIV1X+lgKeIkpmr+tKPAdmWnKjqCqB0Kt8AWhKtXRJaIoIx9c9Oeg
tUUPxcuX+bWId5M3r+FFISXRx93Oa5sQ28A+ym1gEXVlX0c0B3yrMY+RFdunppMTsje1NJ8pdukO
KV/ilGE/XUNYempWYjmDNNIrjD7xKSPUL1q79DczM0lHKU2Siw12jSoBIyVRAQVzrhoBNZTkEHeS
4fdKDhsQTcP6SWvS6ZvWELR3MzUVFnmZf00MnUyc2FoLsfm1ukjeroO5aiack+rszTBGFI6TKKbZ
soMzwF6jkRiMfm3BeCq0gjwxaqancmeAyqQeSBG8N6GJBvEsJFGePlAljqhUJKN5n1i7bD+a8+hp
3fBdyzKqCjSgqEc4w5AcuIOCiLCiYA7lajNBZbMMun5UpuJOLoyRdoVEgrU8aWGJDk3WO8Nud2MM
a+YpZp2LImye8ni4mUblkTZn5hg1vX3J0FK3kSOUMdd2cRvd+t5GjUzSvRuCERHeh6EazaOlpXf9
ahys0Fb9oVFDoc7yAox2vYUsuPaKdqyO7bi6Rr7k9Nrl1xGqYzFtug46hfdO22W3OnfUZNbegQ6R
4DUywR+OpWNRfFVjuxNFHmbubIVXTJffmSUFic4c6d7HvYP32Y8xQt1hFPrVoH/pLPnLMM65aOkX
emOdyE6b9k9RNXy3d73bhDZtEkP3GP1PWMfqTTxMtV/lHW2efPfdyJJiLxkWMGeT3puZxSahgwI1
2tq4Q56f2n50o2EyDhD9Ar6l0ZBBq232PRDjSQ00mLT8tWvurFAmndbvegPe3Wg2Z7gcZuPcVtrg
oko3+mOBV8Z8qpCnmMKcosqlvxwf+zHRYGhoqr2dEbrTGqdQHpKImkZViDaynmQbfaSyzvRL3Cen
rkT6yCyjPbx11+i/14QTOJqQJKMF0VtASEpXMkEDHlaH1aA7mynp9bRDPJhJCGQ+kTURU5JkPkKJ
lRczGCcyS4nZdUtyyC0K0rBzmK5EauCE+XjWc+1+XEfDm/XptlFBg0DoAaNbuoONotb4VsWHZFS+
qjMliqq49FFZeItS5pcdZHIEoOizyBrJign7wbFCSrmkQktyl1DyTalpqk+jWs95cVNFtaz+WJU6
bNywoTPvGGtejQe1GszsNM+rsTh10+XqhX4rQG9ZH7P20FnIlpybuo2lmjJEQ5epjSQp9fXOnlqX
Gnn7Na3jnBp8363PMWW4+bajTFTDpDZRA+PJSb/05KCVl1uMuN3g38P2GhD58nNl6qT1aKPX1OIL
Rmv2RaGj/paE5Yhq6kwbpEJ6vamAKuqtJJ9BdhAQGosZvzJpF6lXPSi3+k6h4UU0zbrPkvOsJ9Vw
N7ahTeAaKU3qDuCPymMZxfbg27SyKcwjNGmIWm3GXVAZu5Y+crZWmXSKqKsuV9MccnJhWFGuYj6s
693USskWHHsc5WR22n6atZeymdbd0V7kVSWsmTUZYhGD9X6dAIxgHU+FZDiyZC3uJKcJBGWFZd+A
lLAg9JC/zY1+Y7U6rFfjaIjcKJOgz7rpDpIgcB5p3ey7MAxRiEP5/UuRTvWNlElj5rRlvypC2eFL
xa6UrQMgjrt1NHWotbKXqDV9I40pbsuhUArI+aJMvbGm4k0NB1cCXVM46dJqtzTFq2MkWbUlsIbD
+qQlg2X9HNtW2T5/NE522T1ONVzcUxP7UhR+j7VBDorcDOy0DeqRGLjNz4uewPCVyr1TpFVCmwPi
3XBFzmA2FZ/GRI74DU+Wab8e5KLK3baBZckx+/mpWXWIVubqFPYKyRth72kqltIp7Fk5wT4Uu4h0
6zelXqqUtduglVSmcWZ7CSa1/lZK1lWs2AU5UnOcamI8sqMZA7c2M9tSjz0pwo4aSt2KXcwOmXpT
fgw7E3s8K8YlR3PSpTK5AFNIw4M0ttrzMsPyJE3rc91nbxVBh9vPbZAyAbQ36yYVUW+j07Dq6TO8
yG8KM4+HoRquKrPNtqHAh3hO5tNI9et245zw9Mls/TTZfSn7MhZJ3OFloFKi6r/WkZ+SoJWQpKXV
V9MiobVRvNJmeuBzjLZkH88e0gwjSVVDk6FZjjTkmEewcYL2otSeJk9LkEcIDk+R+TLEiMfvym6+
jeTQgEulQNlcseEYluEuB61gXyAtv4PTs35g4iwDR7kat+D17P0EbtKlcdJ8D6c8c6bEjjzUTWb6
Lp2870bwW23bkUtsxCtxC12jytk7+FnJGdqmPLDbqala1ikBKPPW0BSgcL+i1TZN67WlLDtRZrbu
hLqkOFOYvWYG+WeX4NoqJb3P0nEWhTVbHi3W+3VmnMLOQlq2dkM0uAFCXb1I56dKUwuCGfBPR5rZ
wwKKgmvvxLtq0R1Q1utXoF/Kt9zO9eq2t0kOGVMfZb/M5RkkwFKlnd9DJ32E6bT+to42NUFn5EQ3
2uW1EghfPWeJnNA9rOpHUGs68y5Mu0kqzcthbY/rZrKcvguzi2bVJa2u8ryRSIpmR82ltuvOnbbg
BoGIdU/MkT6lWc2o+BxPR6ULZ8Y/SCQ6K8wz0dasA68MURoS7SATdXXlVO+O8ACy+9R+mK03kr6y
E+Og2541h+W5tTO30prpOEeVdgc5bXe0hgL1h1gybuxiXnz6DelVv8TlXVyX35U2Ui5s4lJkRS7d
VllxCwC4PrStpN3T8ggUM/+ht6nlSm16BhyLKVw17RYCvmF0EzmU3NWI0hB8T7z2J8uIvqh59UhX
cXCXZPWGZicd0pAUWUmSuzmjSact1Kbww3urUaUfZQN+oLJN0S1VkKKALuZmnQ5YCF/XAexYbBKv
kFIExLs8QxxKD2U8s5FdIqYPR5u+3S6XA7paDM1o06lGm+SgqFInQuY/GDCcfJhWufbT1CU3zH2M
hPMlvcY+Zgh5KSJXp/n/qNS9eYVQodmRGHY9TK3tTgCG7g9ynDGeFCvt45pmT9AX4LyH5o0EqL8D
XgeCoZruY8zuCqZqnn+gKfpAgSjxB3opdOHvomIXi7C1TeLv6YEQNHWKHXaiGWBHy4b6ebULmxJt
Ph3DbsetkXv63ZNRbtnF1E4MtzjLbPfpOdJ13aE5bj6qSA5e8knPfUAKCfoNCsSt6ttiF6tHsuzw
2dS3rHSlFj4YlVeAne3PZtyUmq/I0rcBjWqPOpF1UOZkd2UhCsGuY4WFMhiUqWV0c1Ijpp5S3dir
dP4RKOmXXsDwJl+tVf8l05vpMmRyFuRpt3j5EGkwcrTdlQoFuzPuyreS9ejWQ5KdmhZIqlOU0Q8j
TkABNd6EEjxV/fOisNPs5n4aK6BqUYxrb8azKZmubI/xvlABa6j9KhOMl4mAgi9hqSsd8Y8N7MKo
/IZmQweqh7b60R7k/UC7TVn63EWeUowtaIcule/tiCG0oj4XCpjWNatGpCojwLNaC8VwrpmDF612
fU7TVgKak8ZwGymx25YNndJokl0jDiunSaBA6lqt3g8U3jhfQF2JvTwVcs8wvBlT0ucqoQ8bAdlN
C2eY0zupk56kPlvoXdm1Y+tz6PTTsuLq9ZuqGLNTXur0q+iGJ2HRnaRsKn2AnnvacLMbw03hVBWF
SjXbjQAbrNc83sFIPEvfVXm5X+tBYdIvir2sHc/TlEq+NOorVFsr6SEqCz+2AvQBrt8fctprlpAN
uDYzQgVnktf1gHRrcQlLxvz/pMTy7xox+/99aPX3tCkC+sfuf/yv048feVJG//tPg6rdr6Ma2xv8
AX63DUYumMuBemqbOFMsRsH+GNTgGQuaHrb1Hyzgfx7TIKD+P5D1vGuAMcWx0/gbeup9/H//pyRD
8cP+ZSzVpvQNYeO/a1DN2Iab/wx7Z3KICVdwFBv43jJ2jM7+v7NDq5am+Wyr9HqZRdXHUxrtk/Zk
KddFceiR+AY3WN6DAnNqSs7abj/3e0M9GSusZqVKmfFYrm6TiyR0ptilXj+u+x1wKiYdLaB0nkFF
WRNdjezcPWTjqhRI4R5ICzkayHY0bhzZcmP099JjWx7U6Rwahyn2wkHouWv0QTGf6vWQVH447pPl
oWhxFJf4ZD51D8Xb/FX/OX8tA0m7WkBHUYPSDkX4CZ/Hu7r2767QdgV/IXdTEBxvw1hTAijIuy/L
D/O5+tJ8UQyhP+9+AO4yv8m1a36rvlRfhh80YTIo777NVIvuC0EWPSw/lsStQF6qDg1ZvdpPKerP
pMaUnpogXS8dUMPUX6pDnwVytNeH11z6uWSyU0yxM6c30+L+MprxV5hZ3on7fnNK1gdqFjOvUduI
uOmT+VK3t+ALd0z4S4+1cgNB4tX6U7q1XoZz8bA+Za+qJ0HX+9onAo6xcnVoj+wKYedOfTeFlAoJ
CEVLVMsf/gcP88MQ5X/RYX62QD7q9f0TLJDPrIK1Dcv8sub/+1kFJo8+mk1bNRjsBZ2ETu5HiqkC
9FgB95MaJGVDLziXc2Z5dchxDDdbesv7/U747NM+GOn/4Kcp2776YB4YEIQQWH8nDHlfHb/c/VZb
0WGnbhaAcg4WMXnwmbqpy6YX6KgICGd46CJxI58+p6t/Yp7kdyKS3xyA+cE+FTksOmERa4EWTN7O
A9O9DgIcKwAEiIX1l0X0511OC0uMD9bX+Q2EhPIIzBQUP99Bh0o7JzvW6Kc5DSDRNWjhdfyWHItZ
qKEr89vH4kd0SzOTEa+oEtmjdKUiandKHkEY8F98z36Mewqhf/xDQ5fYdFTyDNgyI2eAvcHLIH0N
CbM9OgN9KIyH6Nz/jAtXepQuwE3ohSJadoxuotf1aw0bHvijq8klY9AEsN1z6Azn9snIBZwoZ7N1
jBf5qXsbg+x6eUZa3S3uGhDVTnKXNUIDtqo7D6oP7jFqxAooWKdAxPCIv76mJDEuDAzJT4qR0c/6
e/m9/t6mzkSLmESdIt/V2+5Kxe3SUJI5YKHWjzmjbQxQUrOQRKu7s+YwXVN+UU50aS2HtiuA3uG+
D0LYnhlyOMF/+6lC76e3+YN9/9dt/me8zZ9Zk40v6Vdf8ve2Jhutyl/YEh22MxNSCAgGN9v6izFr
xlm24iXXglqJfkyKdrPMTeL0Zrfu7VZVKO4wAfV7c/3ZR35gevl7fOQ7Vf1fnKYhA3aF4AJQzAcX
kekKEhBqqQWdtwggEuLhefXiKzF8cm6fftCHcPhv/qAPrAbvmQlMkVtSAqMfldgPVzFRqlixukYL
RorgQGpoccJZVwmK03slmUHs13NENbQzhMqQky+tSe20BmO2bbtYni5LjauUSwGiI66PsYRUjZbk
wCwABZKWY3nbq6YeQdwy4CbSMCvdMHuYIbD2d0DoPrlu73y5H2/Qr6fz4QaVXWYwCJYC1lYFYN7J
2c1iJWtiWqblEEQ+iqh084TOjDM6O5CyLzNIjOYGx8HAjAZ99nwpv+bwXYNQEJ853b+6TX89vg/3
NSrynZ0WHB+NxfqAygEaaTmDqiK9b6+tF4C5e+WlJjdguOrbeKEJdEk+UcD87JbrH/z+P/kt1z/4
t//sW76tuN+syI9iOlUM7hGIgRY0Xxvk8jKn/tpRTb+UfzAkwCf012U2Plta+ods4h+xtD47VwgI
fvUCf/O5fuCL/MNqwe7HHAGMp/zvg9Xq6J6n65RpwcvLTlxfUy50Xl8f7+8/qUq835yPN+/Xz/lg
TgCuGfQv+JzlGN31h1g0zu4YBtG+P3yjwH/QCNshORXjoXNmJ5ACVYRO7RDbneur0vn69eh6UuAd
DX4pE5nWzrPmGE7pXPVicmi4fBLUf1AC/ssL89G+QAeSNBX2BaHU7A77F4Isu7X9+EamximYbNsd
2lVQCS5v4SK7pkK/0wRwlfDRPPzeP392LO8ssr/EBNE/8Fg+WzDv/vaXY/lbF8xf9du/LJiNZ+PX
HaDHEaXIggUzMi3gGMfuywEnUwWa7dS5N3/GxPvpNf6w6ae06Xa7lvvdu/N3Bjft6/yhSQTYXjV2
4wQoNc134jAn3YNytdWHbKR4KBowJQ7AuKH7xAp9tmPeb8QvF/q/fMd8eseoD/8979j7CviNSXkn
Nv7lAnVAPEd417WgLETFkL7IRLjXaMr9ZLAoc4rVhdPzP7gTP5jLf/gq+fQifLCrf4+L8NcKiNA4
2ToyKwr1pI9qHGqayYjQ1Frgul8q50vtT8HlS+H07oufus6PyHM6t3Ot61dx23mqs7+/v1KF5Szu
/rSIl727f0yd/e9vjGptV/4vVsOfD0r7EIvlA8CyauWgdgGcSi6ORhi3ujP78YMRDNBzuEBhCcKP
1ak7spFfjEvr726rn/13XlkLab+w9WFicZ4k/63Zq6+6OwhGMEWzz5zGsx5DkpPb0Lt9Ar90Y3jL
kXrJ/iAJSQDAPFBIE/PecsHEOHBeUnDpneAmclJ/PsX+D4bIvFV0bu39aE+gOLWHG0pTkkfs/KO6
hK520zs/JBEcssD0gFC4hiO8197JePtMWG+W+yPH23midY6dyxjVN1z1tyjo/IR3BbQTJOL7jX5x
ivON5Zqe7h1sPJQpao7DcHPHA0vg7A6jAHRx0HhF56PhE4Tn8pnZJs9w9TvzaiuXycHu8Jz+7I+D
/wwJ+5Hz+Z6J74Z7fp3c5yvLeaa8JZ5v7goRaHwcbcEDMpI44+CZp85d4ujHo2c5vFw95lvtbedX
h9I5Xt3f3jK16PS+7hjeqfO2x8skMuf0Nl+DE/Jh6nU7r3dPg3h7YvLSp3OJc0/FG6ybTsFftW55
RmzHfzkNzgWxIlYdDsKdxMvllB5at/GoDl3H51N53t6sdls/PkzH8aX5uQDWhFpDLMf0DAoGeI2g
8+MMx1RI/nwD1F+kZ0Ar19vHbkcYipCvJ8SKeGTO29WrHoTXlvN1/3Nwnp52twlzi87OcZpz7jRc
49pDUufFe80OvQeS0asOr4zWuZO7HiffvHCZJTE7h8gJIAp29qXYT5zfJzthCw1/txE+RPE1JAyG
vO1OEBpezplyAhf/UAWJc32Z3dUvz5Pn3pgB01HH1+7gyUcO0V98T7ifRH2fWQrtgxP/T7EUn12f
D46+hXcKiNT79dkWVXgxryfvIjmd04gvsru6tlOI49flLDw1YA/ArupHN+fj8f72k8vzudH6EOb/
y2j9y2j99zRaH2LHf+Sm/Mw+fCjA/iPtp6Js5/3RmNPWgikV7VHL+Ni3k7Q+XGOYKPBNrdu6u2Dz
j50HftwfPMjq/ZWfxdPszz69J7E9txwbvGT//rqtI7U9t4jVr76WB9mXfeu4urDOubqveLEovMxj
1sKVvHFv3o37cS8JwyWgcW1+JkTU+i0dH2UQAEPLJ8YZhOGcB9cbPf04el8j13Ytb/OkRpAeJk+6
Z8bsPLrM9fJbWABd+jTk7EQMKJm5WNOr1Imdx6+q+Frz+y3FJ2gIfsA+cQPczrnLgps7ze0JjEbn
rhJnZXCys33VfFeDVZzxtKVzvjk/vxoUBWJnnxM+PFWO7TBegdfGTb+dnnRiBeoZpkMEyPiRczs4
b9u1+bkd0P1P3DfPQ7D2HlS8vb3RDT2K1Mv8yM8DkJ4uHCD+4ENyx2WJ3e6xcRff8Au3DragAACy
mwe/99vcz0/u9YdQPrHmuIyYEAjA8LoDV28QFl/bnVdx5dudPI3u1uHcbqN2nLz6AJQ1qA+zu3iq
v6P1qFBEqYnCE0/f537kxX7KvyDY4kbHLgzfQnVNH4jn+++aAJg0xYzUTzxmv3meV/uVSDzm/oOM
Z+d9diHnrZlvvwYYxgSTvxKCZn5zXl6QJ+T/2rUctN7kdwfoRVwi/dBTHMWfPV1ERNM1MRgnw0Pm
qBIv5DQMvoDpHXTXJOKGT0kUJ0Zkr41A9ncUgvIDoDg3FPwlheOWBZb5ld8LZV8LUYKn8eK90zzs
DuuVeludm4Ny7gMRe5GLBKWA1JHDkY9QpTgO4bnXBKVfeP506K/6q50PcdKRd7rcuoNjifjIwLuo
ThZLeAs9e3cncgJJAkORPI38G51sd+YdR7rJvcMoNuu493ouxYm6EwGoEsA46MHp6JmcEEH7tnko
DOzNM6RB/t4WzP88LNeD7ySH6CBiJw3iz5bPp6biQ8HqX6bin9ZUoGD7e1PxMdkNB03KEgtTMfod
hqLzjGDE4M9+eDv/yTGE7CUFG7E9o7+EwWYfYJnwFnZgGOzEAkqidFO/CCTxfSRhZdF6BzjiqhdQ
4f7grl7hQnDBAxkokQdHt7z0F8DQLzPrWXNC6rAoPV4DO3DZFZFX+irRM/kFuxeOEJ8hPFe73jlX
ykt814v8aB/6oA/YfL4agL46xFfVgaa+sN53DtbuMxiK+Yn73HCJv5ak2jFl4HSCcUilJLDt6EGQ
yV8msbnHwdO/M1bv1rhF8N0v+WHFKmlYSNXd7OT2MAQqrwKeELfg6nVC85gCDFI/5rpF/HeEpYR8
12VSlJ+RVwXRMfFyvwuaQP622d4My1piX1O3CuL77e8K0Cnba5PbBOcLpM5tLvwdtlf+tr2DvE99
OEmD2OXeeIUIXUTnHZg9g+1Vf7yy+7G9ouIR+9v36Jj7yVHeNwE/+UToZkQXIHmFzWVk2Gfmm+8Z
R8ZMmFf7HBPnWOIFcn/gCDarj6YE51EEfF2KYDufrXIRHVN33Vfb8fjbT46TM6l41fbJ71/Xm5/Y
/g5jezXumYIkz5U8kwACdl6RiJvsUBAznAGAEz/kjn2rHyHTvEvvtJfqgPnGt/ZX3QNSi+7sWwEF
m/cgZyaz34IZnQeDv0HJXdAE/Ix4ucHDY2C/DS8PEMDBRlduf7V6WHexeReF+xXtt/XI1DKeccIv
1aIXjNa4oZPeMaFCQyFzGbq5YUjUj73Yc9PbmOCEuXzc++a6GhxC64fess+DCJe2+Itb8FzvU0nY
AgqNYx39zVXHwVansFhfpstI593iyuJs+fVPlDWoIiABQtCwOPoNvd1j5N5XoH4CputEGVh3jJG7
uPkQvxYKgpKFveW1XDmdK0lLBpJBwbzHxQx0YQfNoTt3ZzO4vzS4yhY3dpnwoQoH3orMfZF9nZPu
uECdV7Pst/2FUBDgp8xXRQQQ6rQ/2YfJedrO0OLCcMgcvrsf9vRzcbkM7bLvF7f1BreitAV54y2C
dHy27Tm4vtFxTKoGq3jcw6dChee8pxR+6A7Q+54Z03iBt+V75y7fI1YmM69n6zzuD+TV8AFuibaj
CMKvwjlRynEvq//ij5504dYSeUYBKLUb6TgHuSd+Qscofv7Mxe0b7XRx/3j1NXUeHyfnjagv5IaJ
YZ8+GlfuaYv2UFhz7rYSS+c8bJ/C2K4Dh4BgLtoxKfcUBIdP9h4yQQzVtswA/+/tm4g7bHGlGuLp
haW13VLdtXh561NvCqZ9daq4MZst3K5WyK1pWAeLw7yzw+pwzwCvKO9NvnqM90fu5BaOV1z+SWyL
iW45SygUqSBYZjnAY4VxhZuAOFOYQXUwA5kLpx6NF8Q3nDLgtMSV4upi4cKcRbzfynuOZwcelCbX
0fXPymMeKghZ+yUPcG2cwmaoVX5rcwtN1/Bi3kb6pGShv8NffpORfCzpaDVcNuPc0Sd5r9Y1nvKe
k2wbdotQt01BB+U9P5lfttxj29DVFc7Hj/aKp/vQkD/ovuxqQj4zzSCGq+hk8u/+sPPUxIn2mtj2
riEuW5iqn2v/m+wMj1gxt7x+j1SxapsdI2L1Sz87DkGDvSN6vV0eh6C9z93h0gWyg7XjdVjCQD5V
AXYay5xigSt81WbriHypbWYbSpAHaYYNS/L1fKvcK/fJeXiVr/RLdo4O+tX4XAWMx/NXtreVSKms
3tjkBpst3Oyw7HBsm5XFM2RBxr6F6wmXur23xL+is+a0ZEwaMSzLZh/5Fptsu0tbgZHY+iR7s4if
Jp9XUc5FcFJMN6MwDvMJyxzk98y38V7QCWJlKdz1HhFs+Qj7HTE2denn6bkNYM8i7kywbxnvzyrw
0sDCvKRs4gWnvbKavrZCEFa3LE/uE3cwDrpvOUlN7Sq35HHs/y0FSgP5QDWUVUi5dItu+Tn6251u
KbVurnMzzVt1ffsvyoy4/AYgT0sxluyUhUjMECTXCzVOiXcsg5x9Y2EeeXgpRrthAW9OeeBixKxq
mfr4QFi9w8LaAapSWM4rsJC+ed6KtOa7GUNjimIqJJ0OqoHsn8XfIvGBEivDd3zvPXhFyBVscg7o
Bthr23a1Mdg2aWrEFcm55rlQb4pnzNwhFAXpDPeKlVBg2raEl8QTxOjWwOh5/y3dGQ47R2DB2U7m
uyt6vzJ7ibc0X6eTdIBPC2vAw8+PYwBX16G82gGWLJ/Go37hdm1Fdyf+Kt3iyL3w3qA5wFK6grjt
wNf7UoQ+QvzhUGenfs44hC2J0K8sV+Vrc67ZIyOfdzjmU/E47pl1xDFvC257B1jBeMd/Y++7emQ3
1mv/iuB3nstikSwSsC/gItlN9uQ8s1+Iicw589ffVS0fqIczp3lly5YOvLEFSRN2V/7C+sISRgWM
kk1uR65wBlF2b73A825Q0MrRVwx6CH/EacQQ2srmVNkw51Vc5AhGwbAN4QLC6MAWZKfzWXdRbt1o
k1tW+t4BqDZwuiDbxMkJMRbhKrdb9PuruPWGe4wNErutXodbcauFh1w9iN2GVoSzg7t+K9SQdCt+
V3zXsBpX/L/mgbD2WmhO4Q2GW7hR8Abx2xau3YpBuOpjqwvw96eP/dPH7tBYAP0qm3/7F7LmTizg
eqazdk4HoHHofrURwr2BkfcsxKRytpaUCdbhFSdP/Pwgvv3TefnpvPx0Xn46Lz+dl3+U2CkQ0GOu
yyKyQ6QsC0whvpFqAEza2zLYxCtFgGtjLBKE/lNjrDthi1DBTyfspxP20wmD3fXTCfvznbBVK3oR
qPovWdFsRR4vSzRkuUrQnAmRksFS93GP0hOB8/yUXojAqsgcQ/yRA6xAdFfbxxBL+KYMuPFsq46C
OIYGrGkGDiPw7V9RI+TpGfbru8BlE+u9MLn89jDvAG+jXtLRtgNggw4gzoikR3S7RPqbAGQE5vEr
znoi/OO1vK/VlS5iHf+8K10Nf+0j6Qee0f/S8BfY5L8zeHQqWCplWQOT/GcPcqh7hSh9Ky4/0Drg
dQJzu79/u5+sF4Cq6BnJ7/GN0gaafoI0wQH/pgJaF3gfcChvtl+uZ35R4VcbC6D6rcQvkEqwyy/y
i2ZrXLYPyiXag56NV+pt6ZQAtCtkjjCEqxpAS/zy8vIVbdz5JVDNlF8Cipp38072kJO6m7eVjS6y
yLArgI6GG2IVHnitAKyLlJARznW44fjb6JC0e0L3tauPj5uQ3yAMgLlK9ltkX30gBkCxhgSBvQx5
HvciAUTanNyfAPg+7bhvvb3FFnI/EPkD+n9f2/cIbQAX1MSCkcKJrBAwL2BH8BOx+qt77MV+j/DJ
7Qb/wm+IpIKrt+PJHt+j6Acns/DtU3S7ToykA3cAAhOMnyDkY/1AF1S74I+Mb25RiPPQ84Bfj/x2
X8u+RfIyd0458l9OkUFzhxoZJ+C+HSHkIcJ2IMyyNujNBpAvQmACa4mBud6/IdVm2u/aB3JfYudj
Wkk33YdQvxjVBytZGNUj2p9qo4J4gP6jfPTfkWa9HXboWvqsX8lXytV42aA9JQdLF7p/o/RRNvlI
LLSnYmfGDYoDVfRMRPcpZP68FK86gnw2+FOk2Gp8VHiBS8pSrnSnH3j/dPwEqED6js17YaibHZqI
lj7exnROIsRp30UINLNeCWJGdsCjM9A13WUbYLqOZCc3yU14pnARuYsQERKYtsgPPj6nfYHdsTkt
zPq2Bt1QUorYCiJUqoVIFEIhdNOeGsjjEvE8JMTwxt3nmqCtLm+JUyATiDwMmx1yl1AxhcgmooDN
PiiDBuEWOMZETgxiRANCmOkZYkawmvKt9oQS1ZWrgF5AK3sqfn4gl+M8RF9RCfMX0QID8xVBWsQN
zkTKz4SQrYgOiPhQjsSlwQmuRfpSj0icf4/YD/LR2guRjdbcpfivCG+LILOP8LMIp4t0JhH+Fkn2
4r5HaLPpoFUC2BxVm14FtzUaA6t2RXkO4HlyY6RfN4hgNjYabAKle9YvZscVKT/olw51j8AvTtFA
4LRB3K/f7MNpAKHFjFNv3KclmXaC/DX1QuQr9A7dyTARcgSKP8rtcPL25jsfH3en79n2+hL919H/
G+8PMgo0QxyyauA3H6bdIENNoOMC8xZ6X/x7APKNuDUCBZ0rvhZRIIGVI7wIcL3ex5MRsv0vXi9l
USLRqTloRSmufMbBYolwAep1XbG9wx11QdqB6FnE0fURogSCd7eDxLgpLfRYte5kfpfZd3c3BYIc
+xVCJl69vaH73F5GHn8H31uIv8mUfYHmwT2SxzzqaYeJVtfpharD6kKm2RaMJSILbFvjkOZT5WFl
0DVtua8QOxj1p7b8n9KWq/dhEbX5Q+7DmjBWFsbTn/da1sTuPjPw4OL+FLt/LbG7sJD+Ylp9zVDa
N4o4uF3/E4bSmtGpLAylv4rRuWb2KwsD6a9r9jOBJnwxVRlTREcxDYUJC+moFVWApiMw9YyrHz0y
dy6K0fUu8hsQgrpI8rbfkUnhpPwdnXFhySH3wO7ukEZvRTuYF262Q24PR7IP3LvX0QLfBnLJ0LNq
q2/mswJITMyRqNefJfu8itwSVQbhnQnLG/Sq4VW5LXIeX9UVv0rh6aFYc8WUXV3ewj/7J1ue/m1o
2ZAZIbKOUt5lC0Aja7KoFQYWGIHy2w4pMuoDsx+FaS5yYUcbxrhV38L9gAOSuMmJvs8VrazuTOSB
xhtRJgJmGZ23YHtgSLRC3p4oHrDjCyRZbdAQGy6/SDnqECEXCZdI5bEozjSwxm2ACgLQlwz6ViPg
W3OOG3Kri1tYC/9Ui6PfZn4fnNzi3U1yEuSK2qNfBwPYcXJ1D1zj/hF+NHLvZKAg2+2lCsSlt/bo
5OX28qpEuQyx4I+suBNCbX2RAAczWTwRUGk0eqphJhcbb3dz/AxXl7nQmf+Ny9TEjh5b5wIo0GgR
6V0NqKZyRC5pcg52d76JIL1eBPjy4p0r/PnpdBugfjTaeeeAbNCdBj+5eEGyI36tsIChCVhhcn7Q
beOpm+xSOdVd/cRws5ug5YV7fPfEjI7NeKEdZ99khTFixuhtuzkBoHf849Vv3fyDk19osTYp1EJh
kB61iWZQHISgyf2LKCYjpyClxH9zZGBqrsjQFJnoqU3cDTkRaePCgw83oX3dZBb9qFGVD8RiOKUW
gXDwObXAC+HUHMlpvB8c//r4xFf2xVz6v6MuSyFI47bZ1RNKx67WHOzvtcZvG2MuIPiyGsOWVhjg
pEUV8YysUHTLstAD2wKEKvFbcTNm+N4vwFU3Ht+iki3HN7TNC2hg+Tv+eb9Er5u7mj+VsGlrjlmi
oE0ghCBksXY1v4YuRIHTDXC8D5nLSMv7WDldKnbhyO0xFfz8wN6TylmKwf4ECSMwVeCRJn+sAAAL
tPjHmfhOb4MSHvJdFEGdPonDk7Y1t48f1tq7Mxdi/K//7kwhSQ527ve+u7XruxC43R9+fRdC95/z
+i7E9X/X9V3RjuZCBv8u7bgmgPdI1sFF+8sIYOX7XUEgCtQWFJ0fFxI4TyTSaPqgbl9ClCc12wKN
ewA2PkDWWTcwUe4g72zUUogg1UrlApGFwPgq2H4bfCGd07lVCjCRo742s6rzGBVFM2phJ+ds39nr
InOomyPZXqTzmyimGtFsCnmeNxoKoV5O6pugBv0HD2MociReo6ZLSHj01KBub/tPSEnfnJ/LWIdi
f8RYRb81TmSEf8GvgaqcwqbWjYz/nbxxK0qNYgD20UZ2Y/QPCVBFgiCNAFpjR3ET+D/ZBux1SLHG
D1H9ocCABsesrdjPwo6u8IPjwhZ9N1c2ZyH1pypCF0ofJ2MzVFJPKKYREv+kgOqZYFaKL8GMws9+
yPtqGlFbg2pjfIfxx79HsUQV9ojacroROqLgojbgh4m/WeHbwmoSlTiiHlF82o+K42e//gkvxe+g
fzCcwluUgCGJX6T5lwhmIGToKAgOGhzVhtaI8i4RZUfLLfE10v1RkYSycNAmIvIuCiwG/C3UTuXc
3P6avU92BApqRD+a41v2D/TTb9dpoZ+ygGRdkeA6yfCSKv4ScK+yrm/BkCtMw4bn9kZ8Q9yRzMm9
Hz8eJvuBWuhcV8LoeX5+Qwcb6PCYv1197CLc+tICewyuyNrZrl78hV7633Txv20bZRi/neJCqYL6
Ke/LDKe4N+cFUiH+iEMT5lu8ufVuUUOEWiIUkO+N/gjne/vyUsEwu/q4v0frgfd3A72fEvjDvics
PNTTnu4+Pj5QS3jjWh8SwrHicHcKF+/ZukGJXoQSnRJ1ePkWBW4iXhvvbkJn4isyb3V1C43+z7W6
daG10PU/hdaq0FqYJX+a0Fq1FBY+5h9qKXxraJtEJiC0IQrdgxMH5pXv6xF4aaELoaXAwIUnDcY0
jlZ3M9896xuZp7sVGf1ty1njYMjFciNFavVYwZAhI2+jbKArhVGDgKV9UUOUn/ak32Yxqe0kybJN
PqNHqkrQalRNuCmrj8OARvtVBu41SS4vs155KUNwhOdTvdVY0nBzAPXhcfX3/QH9NmN1YcplcZJo
fgPBiU4kPepwkZITWqVH+XQGfLBFYa8LDrTN3bNIStidB+jPv6KB9yj/F4PuYAoLgy6rmTrpKqYA
x1qI6OvAEYVyop1dykVbGFE3GCBP6ArW1c1HilyIlU0QVtGxGSyspmzsmiSsMIMz4R2/XZ2JhogX
G/T0a0VXm7tdzK9WhvzWUDtY9NLs+OP3fd/J/NiqF/ZEU3btIElYNdlUsOSQF1ZZwL4AdVRIK6i2
M96LaIyATj49H+xz1PEJ0zDjVzmyCSIbCRKTiyMR1q8G2B8oB5KUPu6P79T3su5gpxaqfTR6SVJy
TPMe2vpFWJiwymB2AtIQJu2jve0t9CMq+aVosviqorGQaNu4Pa+FHyIKu133VlgCYuqDwGMsFKLf
33/cfByf6epFXqjpP/4irx7pQpP+SUe6JiYFa9khwvLni8m117qQ6+C3pUNS4g5m/Ozy1D1+b1Y+
fJnb/Ps+fE80ceSV7/MjDrRgPFJN9geoJLyWBg+YoE0JGpNYyVn80PJTUQUfWel5gZSqDi3H0F8D
7b5Kfo7mDCLj6U1EHJ6c4ytee9PLzN8/702TFSNi2UT+jzAiVrTRfvMOTuwP0Earl2QhY7M50llZ
i0siW2glFiCRF9YSNEBjida3QidI/Mdow+ffakiimwCAJBv/HLmIW+Qy3qA231qxTFbntJSmf4U5
LeTrH/mYfhcx5r93TVs/p9Fz/guYj9+fu1+Kj19u2uc2atrotflX8WGvRTnVURC2//fzl82vX4NU
wX5unz994eRt1E5X3Xs9Xb83XYq/+iv9gvjN/98f/vK+/5TbqXz/t395Lbq8FZ8WREV+yFxp4Mr9
n8OP/4+/dv6c4a9t6vf8NfzlRpBRvtf5L8/52y//nrfP9SuW98spvmyWH/YrDSZjf9NAKiZrGjM+
02BS829oeW0YBkPWg8KYSH3Ii/pXskvyN003NIJsew359qYInvydCFM1/2bqRNfxTQIitn/5+5wv
fxW62M1/yFCxkC1ElUGpjk8CQzU1KNEXtnccTWNbzAGaVGlhc5tQllyAl1Z/7mXV36S0r/ncJvKK
7N33RjhQCEQlugFeG4WCzxP8oHuP4EC8SGPjp6NqxqDhQquR7pxopyl7qc3TGX2c4hwMt1eNcl21
QC6Lmgcm4n7xbZXfqBHQ0OGp0wZeMNnL6pdaqTY9kXjSu4rvpWz0srD39O4qb9DZUjDIq+hSFJ8q
5m1FDAfEJFyKA24ms6M2ozV1+bYPCS9l9KIot4qPziis5gf35D/2/Jf8oNhf2BLHlrt4srSuCl0D
H7nFboyz6BxsbTADZ1tCmnh9UTr0Kr2vBQqpcNM7PvTayAsrZxhnSfZHjOzrHYoXxuHCrx8DEjtV
Hn10o+apzcfxEZfw75ezXdgphaaDxZxiyNJrHKQ+i8ZbQLjSDTpeu+gAxbPNzfEhv9zhz7dpH4Y8
uE1TUQygUsKIoYcQ8cVsAbtdgb++HYKoeMV4j9SUF4oAnOAzaRUUE4zsdTYiR9cugwrx2OI+i5+O
r0ZZ6N5fN/BgrMVtSbWaVX2MsYJz5IGXb8a2uqvRpaXYDo/5efAe7JQLNeLqSX4VbhHzp7cjKO8e
js+CCI93cWdNmWgG1VRFN5S9mX+wqWradDUIchOrkRxKbOMefK8z4/3klDoPUdVAuBKsPJSFFSpW
/mnMxW3NSK3LrZJgTJo4fYQubS3wiWAs0O0rmTcrK/w6GjNVkA5ougLJZ9KFwdEYkpRJKcktVkiq
FSjpeBWYhr9JplC384JSt5uaFhBJmZ2pguCeKprxPFV15zYVrU5KcHFf6KqpXEiRkbxPoC7/fbcO
4pHpigb5DCZkXVHJYj+IJhHIv0jiqhZGVq3IaORjRv4JlSZ0ufGlyPaDWlsRGcLlPjh4Bdyeukow
LDLyFEb3GdQHBy+TzEyJAnbILtQanhlBvUFZXeQe330hBQ5GoeBcVhW0IlZNqCANaX/4+cEo6TT0
cWQ0k6sbE0FpTqF3LY/1XLutZbm8GIuJndQZmcBmWesMnahmfS2HY3nFqQrtqihEBXO9hlnIC0nV
VspgGMQkrtLprROro3LS9H3hdApoJo0hIhuq6KB51+TYngKF4RKC+7xpY3+F/WshXTQZ9NimBvoL
bAcOfLnlc2G2edAE5aal+sylaK5O4rKqPLU23mnEBrcNjXhFBy/pPsSgUL+6YcqmaeDPYvUFLeJW
ykMMOo3ZTZl18ibqzOSOKXHihpTWGVdCcLqrgW+A0iGeKKAx2tSTZcx9CdZMkuQrHQ/27EMHtwJz
MvCGFKoyVVfZF27ZXpHDYqjmahMSBpbVbEpOfNZTq0pqfyP7xlsyoPdnERUWCSY01DUrfQUU+7ot
aI5NZcMAIRxFSqO22BZt9isi1RXKjGKThJY65EQGG2kvFzxkRXidC3B1M2tGFrplOfs3flhXz0zO
Cn1j5sMM4ThW/svx17K/AZ82Bs9RwyVRGRV/9IVOUIOhkfpK6TdSRIdxM+vmfB3naeTmWpNdM62N
Ki6rfUlsGkzja5tFmmGnjE7oY1jX8aWRZRnSJBUmFQ6r5vkuUmgQrWCYS9UvtCP43A0FnIUUL2eJ
IpjEbNnAct3F0/dPx7TOHsmQ+HzMAt2S+olsEkoabrBA5lpMJK+aBrQ2NFr4/xP6gqu+alhzq12G
UZlsx6Dtdiv7uBBu+xkyEGLK4MMEy/zSlU4m2rBOJrpbko64STAxZ5LHhuuJYfA2ChEfrkuFD2Qc
dgXxqVtENcLvRp05cWAQK1R9g8tsGlaUkdA1h+crds5A/jNEr6mBQ21x68qKtm0ZyLobqwztVmmI
ZupBjUwAGQy3x/fgm6GYDKZM0O4wxsg+8+xA8sqt1kVZGzDXnIN3uZ5Rt05r5mSGvBbXJgJA/rwq
wlSVwbRFJpuB5ODPQp40VTVWWuK7Ux2/TmYUb9sM61EoStyiNFdvGTOr5442BdfbBCGJuEZFVhWj
ZnhMQosNVbHyvPeFacspMUVRZSxdNcAZ+nlKA4U0Y6Hmu37bxm9jStUrs9M8OUgl0FgnyNMIo+Ik
DVtzk0u1ckemAQW/8dxuxiFC03Zf6k4avddDznqjdeqhzXfJ3GTbtojj6wrq2CH9XHu/98wIvEM4
aWByxVVRxEYfnFkK9WUoTeS7Xc/m0ygyUQbbVbKb+vK0cj3ETVtskIG7QVAzpxjIrREv6GAoLQlM
fYw00wVVQHdr1HEApK5QwDyNEldUFDKWbZWYJG4xzWW+qfNYM6zjq1W+vlICp1imkMMmgwZezGHS
uyRpCsV382aoHorBT67UUWuuynCkiZ36KviXIm3q0DdQ66W3HO8p4qVaqs5syBLYiea4vWN5PSCR
PJVoYBFWZ4ZtVFXxEVfhiPQImprJpm97etr1dfycabFWuCzTZBQEMK1E6kWhZSt+yhf1poo4IF4C
MXTw1JKl29uGedUHCdbltyHbZN3ELFqHSK2Vm9bRsjTf5HIw2ZqkoDixntETWmHd9vjmfn3+mINi
qLB+YNvR5QPQm5jNRoMHYI6s30RlOm/9PtVPMiWhK+convfiKsG6MygsSkhcc59McnCVYrkHv+ws
S26Y+qiWp31oA2oAa/g0GuDdBrF20mjgnipYuTLyN5fYxDIFgKJSuBXCuTkY2deAXqRZI7m1msp2
UWbIJKpm4pCkzG0J5J9OVrXlRVHWSE1SaeEc3+OFZwEtQ4QdZ8KEVmRV1hf3F0+5iYMxCjy1K+hu
KBuZ+90kX+aNOlnR2D0dH25pPi6HW8i0sQ0z2UiCwMPDNdxKDjWvk/V0M8HGs3vNR+Nlkib28UG/
uUeCr003CCEgmFYXBnxGe+iQLgm8NjB6p22kBwZRcC6zoVwZ6dvlGYwZsApN+ELCXz44zD5UlNYo
CJYH18TWVJ+DezR6YnPv72jmqzeaPP/4vYuDAJQNDEcUoFRLAZSokzH4FRYXKuWwZfEERxsWmlOq
9bxyV74+EgwlHqKOGhrkCCwOT6JDPdA2DrwmjgtUU+uoRyqjOa34oNHcMWqfwQmbkfsmhSur/Lqx
CtwOA8eoAmPE2J83dpzT2MwqbCwNjdyTjAikx0o/ntdM2JFR6dvyOGdrJpj41M9SAY9CIwA7cZyQ
hEvEMTZSQiYj8EhJygepTdqE6/kAZvKu8McPXcnTu2BmBVr6zmE9W4bik106meC0JnEePBVjuAYF
UPp1TjA1dB2WP7JJyTJNA7J6zOfENN3K0At7UJvMDWsYpHpYoVH/FAORyGvNVlJJ88wmnnZJCG9N
D6Ru6zMZrNV96l9lSSJbbUgKFy8ecax4mB4zFteOkhc+j+qysoxaG53Ij8vLVDU6j+VJ4qX5NNop
nDGvnYLskow+PWsnmu5kGhEnHvpqN05GakVGu8YG+/UCQDgqGi4evAsTj/jzBRjUqKhn8DK6Y4e6
eOV8hsXZao95dR71Cj/+pL4ZS5guMHHhHuhsmYM/xgV0cJ0HXhSx8KzqzEdGAnSrLnVw7pbpbTOn
4crT+kbfUkPVNWoQdILSoHY/ry9KlXYOWjPwgth/KwkNXL0NRy4k1sUsd43bMd/kqWmiNUNL2alf
TP6K5fZVFWAKUAOQDkQTxEufp1BEVdzOihR4iVH0HPjXs9RVga1PM/h1hiReUXxfpTKF1gGWJcNc
h22/eNJ5Pue0DILQM/Kp2xEpqs7mUelP02lqV0CLrzpWxA50sD3DkjaZvNCxUzt10xDmoTca+i4o
/JrHLGO2qjbptsFuwpr30aBaHnS7Uod4xWFagjfQsQKkgvzSNUBsQA0+b6wO81HqZynyyqJAa/Ip
MrwqoKFTmLS2cN/R6WPKpJemT4ljFP58kRfSQ6T3zPzdFxspn5DgonoVeNA+cfJAPRlprGVjaEZe
rtQACqrRJpk0P3XpQM/qkMq9FU/9ypjiYX6WoWJMFe6iqTBRePl58X4dD80MWMzTaYoSWRKHZzBg
h5W7+/UyqUQjFJabBmUIqf15lM40OimvjMgbcllzUqVSXFrPlIez3K4gnd9cJrGDgF0AOcqQEJ+H
Mms6qANLYy8tmn7X+9ptKgN6K3xfdgmcKkvtCxBQlrLOi1ydzo7Lpq+PFAuFpajAMQT6uUfkD46w
JEWX+EYZe3kzghDar4pN5WtINS+oN/esWXk5+zr35fHBNgVYAvELBHJxdyFlKgSfitiTZjBCDzoD
w5VcR84gNZGbNbl/3pV9vAvDKd9AZSUWMdrQDdu251VX55tW7tCdp4uiF7lD5RuKOJg7tZpvw8hF
S5jILL1Cgt0wh5WxbeU42Ep+Pp75s4Qm9kBjn7W+vaJUq++O7+M3AhcbCTmLqKXAq5ZBgyAhYdPl
TewpBol5Z+iZYyjVxEM/D7Yxq0+qsJF3w9h2tjHih2M0ySvW4rebq8sw2xDSlDWmL+RSIw0dMaYo
8UafVM4IrNsulZGif15D7jVNjy+kasLhhmjl52pMak+VXDMeCemnrdwbKJEoqqduyGanCfUIjaZ0
ENIFmuYaEjVPJTUobQZDe5cTeKF9pSEcKUlqzo1yeKb43IzRfNvos3x6fHO/KlCERzQGYx/SBnb3
QrRXWRnFYTiCGY+oyIosSe7M1YTWQ2lAbaXxUT5Z5tPz8UG/EwGCNNBAqERFkY34+cHLUEks9RqQ
Eq/SO43LxVgA/R2obdZasaK6vnmEwOI1iBuAv8zcg4sHQ0VB05G4rXF3JFR0R74cnHSBnG4UOo7b
JB7SlfG+kaEKVDIuq4614TV+XppZ1CqiLrirpCG6TdUaDYu0ql65juIpL546hoCOIhAvBiTM51Gk
mZWtFMyx5w967wIrCS0kTID4IoX33cq5eS4pQ2Hj3fgrhva36wOsz3BldET4xX4f7GcbxH0ZK0bs
NcTozgiRivuhMOvL4xfku1NDZAr2PO4lZJmwrA9GmYIuBNQhxV48mmghFsj+2TT1kisxKbnS/aZc
0Xzfj4ekAbgtwsMXr+RgPI3oWT102M8+AvMEeLo3it4FFsJkKjfatYDkd6cHIwPhT5hUiIUtBHVC
KQ1MhtFYQ7KTcOgSu9Xy2R2T2arJdKZX42MgBb8fP8BWIiaGV47sDPihnxdpIgyEYhIt9sJSAVdI
zKpNQNKOB/4E4qZI1q7+E4eoQ/ZhOAJ8anlVqlw1sz5MPK0kIOic0/zUj3F0gwlgsy8Gc+XpfaPt
FQp4T0dAHa9iqSZonhZGVMH3AeopWQPpYndsYDa26DDhSbJaOOZECiCuZugOKLReMTa+EWqwx2W4
eQIAJkubPPZzvZtGPfFKrA3IjDaej3H9Y0QU0D2+sd+PhKujMsBfCG99PsgQcWwzqcLUI30MupTI
rN06QuQcIGqy8ty/070KIpkqbHG4O4iifR5rivuRNEChvVBuw5eEzpU3TRXbVHNceeg7UHrBmIOw
rpjBlKKpzaPWN6selxhkKe6g+E1YjYBu1f0kD55niQaiuU+m2JMlzbdkvYFOpZLv0MycNyHriZOy
jLi4+6g9z0Mkd+s0xDXwS9fMpH57fPupSJJazEeXdUR5KRxdoFRLIEeVKCFKNUtuFFeE8JaFxUfW
quSCFSyct4AJJ9Vty0R9S+vUr7a66g+nYzVoT01bohXpqJMbPR/rM/B8T2i90I3KQywxkPEMPb2f
1CGR+VS26eVsAO/jchJOIVf6oPeM5Klv82tFqbuLrpw7Y4O4Z/buR/kwOko5ak9jQBsw4ZDYhuPI
SVjO10pH0vMczXAcH0bFdaaq5aVEwzjm+ZChP0qiyRP44VUYpnbl60nIo2AgaDM65yCv13MkOqlh
YIz2INEG4Dyitin3m7TZdnFVwubRkgwVpXFjYFCtTV8LOhv3WRZB4yLnc3gxyik9M+Q0fFClWUcV
RhYiFq0P1OddxxCoD7siU+wgr/RTuSbl2VgpbWzTeMwelQbSsK6DUd8iBom5TWPQoRupGjYOMXzz
uZqK5j6bJY3ZRMt6jSNzULppMe2QN0mQoYo2yshTJufBTTcWkcFRypIwXsltdCNpRSltEXozRj53
QcFTEmung1G+D1F8HzCJac6Y5uSxaqN8dJUJodhzwO3DSyUbqZPIvk45oOIYXH4xo67Yb3aRjVGD
Fqdh0J0YAHdyK+tggwGjVVnj0DqaHoykT15YiN63jg5N86QWbAjsrNWnJ5O0OrjrSKKCJ6yP2Hk5
T+GzlkS+6dUSI55U1xTdhbK+O5/bokGFajbkoIJDhay/zbXCeI2KbMTxpQXSfSS988/MUa9v/GQg
Gq+RBAEyL8mfDR51OYOqk+KJ2FJkzjeZGiGS2vmFkThJy/rZSsM+v8toORZbqpmtq4ZFcT3Uie7N
oQaEKdblM0PTymtm1IC9/a5C+IH1fX9V5nOFyE5jJig1mTtyK/uQJm6ddvHpLNfypY5DV3nij0nO
dUlKRj7pgxxuy0gO3E6v6GT52dQZNmn0s2LSx9e8Mk3ValXmo/XsULWVXSgyerQmWia/hbOfIH9p
nmXDVrqgfFSGsn8JmiQ2kYjHKtRF13L5RLWoeDfVtL2h2tw9z3JERlzmkdpqO5WYSTDEF3EbTJrV
TJr2orVDLVv+WMmlpSC7Z8A1DJEIOGr1TVclRsQNHzmJVt5p+nPThFNmTRBBz0mcDLEjEWY+KgkD
f+I8ZJRTkNNlVhCJz0njtLNmpAqpnjwU5KVIuxREYCjYuULUKVB4jj4msZXApbHNNlTvI5UZu7ya
4sFKI9L5lhTkPapBFTX/YQ4AWblRRFoHoHcKIocqKcj+oD5Q50yqCcBnlVDNUaGVH9mUhegEapZ4
SWqEgJXVyWEdbLq8myYnDaMOvVmnOUVALNbTy4zmzWURB1PO6cgCG2Kgfi2aMXuQaKx6WWEqKBMP
keHJc79vPHMY6f2c5P3bACwYWV1R0CNcFiU+Gq4kxIis2ZckpJeFafdUD7KZWBRJID+CmOY1V4bZ
qDbElP3XIe7a+2FK9clSgIiqPKCpAkK6sgszO0TqKRqrRupUeWYXt/dNHmbn6VD5GQrh6xEpnlmr
XcfyTOF0l6bwc/N6vAzVobyNmnLAgXa4upuuzpR3gMLam+zD+eFzGUyXdVyHIAnt4xbk1HWv4apH
ZXQJAR701qzRGRSz8xQ8D4DbZgtXr0dApG+T0z5Oxpfez8MXNpFB4XKP1BPu17LZ2zSZzeupGUxq
N4WRDyfwjuht2rEx4tMQACof9EYmDl7eiAqfqQP1tcrSq0yu2letjE/aOXqQZ00F9XeC5B44NF2g
egmrS9kupQGkj8hBRfk5qQGApv1Y1sgxiorwsgxVeZORiuVuocw9SC+lkDEbMSzpqpupjq7M8Vxf
N1EXXptGb74M2MzbIGtOM818gOsYx7beQdlYLYQ7EmPz7lSm8jw5MS7wU9n1JQqPE9wtOQ0kcNYF
yqRaWZ75s4M+0krkdEkU3cYpDZ4SUoX3+PiacaBROKc5mfzdHPT/j71zWW4b29L0qyhyUlURDRUB
EiQxOBVhUhfLspRKS3ZeJgpIgkmIF1AgQYqs6Iie9EP0uEdn0LMe9izfpJ+kv4WLhA3RkqyNPt6V
Ucg4eVKmvIl9WWuvy7/+5XV6oYWw9AjpRF+j1qWT9OyFNfk8AR35OZmP7+ZManzf7tnre2u251nW
FI7pKbZIbzh31wOurKb7qbtOaEl4P3M+ju9GLc72veVOetNkYcX73ZUXQ4TkXl5ymIajMQUA04V3
2/PIkqwWw9Fofx1PZ4ue28G+2kzmy07v/m64GPYTsExRb+StKBRsdO9pFTyP7N+Xy8H8cDVYLbu9
tj2bwBE+sFbHHOYmqfzmrLPcmyar2WyvHS3uO71xM1qcLhJEvLeetqPfJ3d3859nGIj052p69zTh
HhJw7jvWaNLorWYDIKHO3dL+zRq63ZPubONFmR/5XQj7n2fB9HwRB8HixJ+pAHoj8fS2hAu+Dah/
H/jxzc7RfCxIevnfyfVeNPXHxZ/Ny3D6dKwcT9/cJVeDX+SRmusSScLoWwXzxd9+6ji74CNIShKW
bjbw6fHXCjy96+xiGONtdLBBgdi1+VsFnt5t7gIy8IiYtwCke11ADxUI/XOQ+ifejcQNPIFrgCsE
slHxptqAtS6Xk4l1ZLnJ5CCJuvOTjR2dhbfRh8EsWh2sLsfRYeKuP6+i5HNpAc8yQ7uMNK+yWbot
UIQ2tQSk9xs2gBtxSEr2t7fYdGeRd3n7YTmax2ezxtyLMB0vo1+x2Sf+eDq0PkX2LNpfdsC/HC1a
92ta0ROmhHKgPdofTiPgj60ZDFuYQXSbILN+HA6nY/sgHjei35p2ZzDc6zQxuppJ0pohave3J+sk
XH4dYhBcrAk4frVuk8PWeHOf9C/tRJTOKDlpz+zB9TSefI5b9gyG/U3X6vY21OD9tram4dnYCw+n
02TaG7ebk6S3dFYwkruNu9v73tC6bPzcGYe32Up9lzydhNdxNI++LqqypFSq/IeTOkF0fVvqTsMk
UARLfj0TLItI2G5HIEYSX2l3AOEUkpV+hIiA5QLK1SazxKkvRMvu7nq4KEiOAyKAxHlJtGxvV0Lr
ZInw98GCEa79DtGqVG264kV3EXlczDZxLexY9Xxv3HFnMPas2eeGNZuMesthIx7u3zebH8ZYIpCh
bDp3p4vwcur0Js4aazVZtvGdYsc+RGts4MYJ72+pL55sBh9XsTdY4qtNVjfrUasDbvN29nnYuFvF
/bg7m5/M5o3h1WYzGWXJhv88eT8R53zu5J2Fi2s/pHIqU/mqepe/WpxCp8Up5Br1PBz3FomEx1PY
bOxCEwsKFuB2q80N8HgKneYu5VCCkSWqS6RVgi2Fgnfc3QYhZRKFrTZBX2Ij33EIRX8/xjhcT7LJ
1HIB66GbmoBf1DPY9hZ3s2Uy3Zy695G1P6GuphEPBr3pPcVJA4zlfmmRtuj0NGerfl+33QaUQKUY
gteohqviFk6q7Q2dU1TlGOO9Nd53MBT782X7dLNy/mjYY9jsAeeR5TmbTH6zBnfiQjjrF6IplcwK
E282pR7Bgc7CBpcnN2j5cok2k/ZiNY+i0xk2093G2WDQgTu2SX8e3839+WR6edgMh9RmtYad93Hs
fh3MV+fTTheP7T5xT6ed+S9J5E0PJ83VRSeahwCDW/Ynp3X5fnHbiA4G0YSuL3ETQsBFo7m3GCzD
o83vTnu26U3DVfRCFDCrZFAWVqo/RN9BItYBDFrJAMzcu+HEJYBxMhn2qYBL4l6y7jWvSRERmTho
OR+SxvvW+ENrdDRYHMSL9+P5L8R44jPSa7dJr0P2yOq3g+gDiiiOD+czf97dJ60fD3v3oz7zJcLZ
m59EJ+vo42140KX//KI3t3rTTo82E+4+gKa7vWanP2h9mng9sXVvAcIcODfuqDeyDoCYbk5XtyR1
3g9/tf8Yr/vrzmE4/0DYGSd2dXcU0ZriZ2/6pW1Nes3oemp/aLdBNBxJNnG6R61V0gdY5473cGe8
xqE9OUy6h834YDLcS3Bn6REBP5Z7MKaUFl6pVn8ICjvcm31KzvAv293e+JfZ587vzd89IjmDXufM
W/Ua1OJCyTv/ddTtebBwXgLJ6Vkfl/TkuKKvOIRFnZ79a/SL9asHTJre5u2D+8nBpbW/nl/fL/aX
zl40PNngmVyHce/usr9s7U2OZ3uXf4Bldb3eaNxb01locriGuJP6opPbk84RvZzP77r9Jk14gnnn
oEtLIfjUjgdX7Jp7ToCa6DGRjDuYxS6acIJdHkJ9cih+xkn462awd7l+Tyj0FtqIn1dfDoiwfEyO
L0/XcN5eRMeLg/HH+988u9c6mU77i8HecrA3uOKi6PbXH+ID+np/GrdoK9MDjnw/O5kPeiSjmmdL
q2cDW9lrE9H42fsdOpCPm98nV1MCLIeT2d7tfdpL3Tlcfb2Fs+SXMY3HvY8e3b0be3MCIv3ZH+uj
7sH9F+iLqW9v7zPHIwJmd8Mekarb3nDSo+Rp9vX2q3ffu/06hdSpcbSkrTW0nYOD6Hg1IEjf25zd
nrSiPRb0d7qw9MOju8XejE52UJyNbkZH0W/r20PvU/fj5tA7We6vjrxgeTo+9X6ZhD1rTbn9xkds
4/1Bs3e37LlxLzyz96e/TH9p0Y6YNuitHgTZt61ek/Rnoz9zM7X2n9fgT4777DX4qz8eh/PU4TlI
FsmUjGxWnXx087fs7xb3YKe9awNGkGyvA25Y9G3m5xCL6u5K4pLMngAGHwyx5i7JRuoI7KYL/iXN
xhVXoN3axSsiiIXtxF90IWH4jjuwUpBCJTPw8E6bS4C6BfI4VQLcwaoD/MBuLD7fJrfT217cnIxP
6bXSafTd+/vk0Fs1wAPdDwb0u1s7yytgC8mw122Q+SS5Rf95QoKn4/vm5BMlXpvDeQel//y1Wbml
5QWliIiXA2RI+oVlKl9WK1BJjbjbXnwGgHU2s53kAyi+7mZvNLlrHT3/VWqmNV0LEjxdlrxLTon9
Ur9qseysLgfuZvF5ba2jfrKK4SZuDG9fSPCkSNDSdcWMxB7i/se/YyebFdt3tblrW/FiMvxC1io5
tNsE2SbD1dn9XdToj+fzu4PGKpmteovF5ejCHq+7p5s762QUj4/j4aVL0GMwPbIT6p43xIPPJ11W
3LJBvt2u16ODzuWnUedudjxa3s7e3w5mzf5sPrw8HCZ3LtcHt8fzK1ahtJAlw5JvtxzqXRrUmIoP
Ut6d9WWrGa8n8+EXEoDDm04ybZ6thrN5Hw9jetAOZx4Rb/vDfQtAWdJazw6X401/sB41CLy72POz
zeF4PokJ5V64reXt/nI0CLNN/Q+kn/JX3cpz8BCPkE/TJvMX0X6VKeFVv1Qoge0D5arpBeIEKeBQ
PM70jVLOhucGGMMNsUhu4FawOwRgONfg8oCI8nAextF0kH9sdbu7FBA4wBhcvAIebG6+sLRC31qD
56f3lFHi6TjPzeBRcQNbkaI8vVXo7gonAuV9+SyR8PIqtJu7DcCOnqjbYpUMWwXNFWgS2gOJQ4k9
3Bb5PpdWoN3eJeJH1a5N+Z48KHWzFkCQmHpnYJf4HZE7CZ2WZm43dgViQzE+qyMPAmLWzG2JxWhN
vWnvSsgS91Jcf3mUJbA6uyBGHG707EMDlUAHC01rCWzOP0X/RKefKkACck0KxDPb0iTNpztpi8MN
kIpHAoelQ28Rl6fbLE+nnf6ffG7WqRc+da0dbyHvjktMJVd4wu5eWgIOBLVBWJb55WLQvoP60527
t9vqEkmmNDgTaS7Q0tzRB4gCiDSQ9enD0pi1+1I8qbX7RMcF7tpwJIhYmrrVQSSw9ImaS80Mj3H6
XtfkczB2eLDpCnWurADZOh6cKfkleYxbAKmW0tp8SLzIZ3DdbV8Bq9vCKAae6OErpY9x1k5xGz0S
sn2v4W81nV2yOS61yITryxLgtncbDgRESEB2QIyTfokXax0Ai5gMJAzwQkt7n/LkMfV2SVaj+cy7
8uyG7sF3nN0WiROEm3JLedTZ2ywL5HYofde4Ey+5KK09h7qPvCVM2vTLSx/12NsuphCZCEJ02cfG
qb2mrpfb2oXkSKrKCjsei7Z09mX32xCGdIDdp2ttkMlj6578FlSQkGpAq6He93LiSUYBv0fi5TFu
26sh7e9V9C372eseQ0i0PCUdpmp7ITPSknzLdvBmYBojvvOwyaWD3+IyIG0Nw8GjNcwXGnT8wUbp
rgGyTVgeiz8PY1Q8PtfdFY5FiaKbJvu6U2+BTWvBhESR8Lbdh+2V+nugscb597oermXbmHgdKjEp
VU2fynWPTiRHQ8EmJLfpY9rWt3WVn2Vzq3sdMEtcICWRtzoeSTnxgCiuLpbGNJnXFHkMfHRag5jt
N4LagH0IAlD3nasEDCLDlkBzBUhuNAAKeS6sa8Umlw9BG/lwqLtrkZEsPjdsBXJ75O1+HnYt3IWk
qztbEzy2Y4tLgCSYZ/mAJtM8AFh9QBY9djc/AGqYk0iI2ya9JS0oDNt3Icrhld6+7w0SNtQkNsCG
Fo+iAdtQo/MhBM6PH5u1BkI8orUEVrOFbStkHXYex1Rtf6vN523Bahc+n3EaUNvlI5pBMTOxvvyK
V1cAy5fcBsyhMI2kj3ELkLuib5eDNI4PKUZuAVVDHpbr7QqCWlCruSCYpgsEbqIlB20MYIoiuOS2
akHLa+/CMgOVtJvbQsa5AFDTaK4BLqANelhKTRQ1aLWB0BMSAe6c2wDGTV5XDTJ1waWBZMtkvBL0
syg9SN1/3L/sMS4EItwdWhKQ4toBd0ArqO4+aD6ZM0zveVAwU7gGuf4CSteauwUEnzsOIxeq/exR
1oCiJeKC1CxRJZLuv3HbL20JtZYACehIuQD0d+rUGxgAECWzOMbtu3a4mzymB9E8Wc5s01W9h2Us
vNB4Rqb6v1Q6aG57ZxdyfUjbhXI8fVTjx3LF+vekcC/Te1K3wjkzSPhhgNRcAwsfBxsY80YgMiXn
Vwpz8P5bhAhMmzUYa81ZM2lYfLBq85h2BdDUpWCJujLImPMEsHHSD/Bccwkk9ickW664UaV9twgI
OJThEg83LuAJobHmrK0GmXuylw/WftXelyQXVKiw9HSNu+eclq7S56JrdJg8kPjKpu9Skt2Aisc4
YacXhOaeN7ukLSkNhMoi0+PqgSehjyC0gTLlDl72fQZpecHoa9k3DuUqlJUACskjvepd7wJhpQKY
EICpgV4QCZpLwMmHPACCgSKHx8VZ1npdrjvsX1LbuS1gnPJztC39FscA7UeFUS4I2DOlNUDzIQiC
9ixgT+maGyQImKO6x6BLNBs5p7Yl22dVEiTi125i9oDuyXRFpnFNWgPdSAfV2F2ALsKJnB915RR4
BIah4OikjafkF4xTh9KCR0sdAl4WbnXYEPKUhyoHTmcXkhAK9Yj7pE+me0w6A9mevD3oKTFNT2j+
81Muue2SJiAxiHVMJ57CMTLuDAiXt9YZwBAUTU971SLoIZVLpTXAPpbUByfEVAdYKDi01oB7XyL7
kIs+4lpKK4AqBAFP8WQRFzTO/ZV25VorgK3PIQDhr2oAC7oiAsHUjBZFPcZZA3m1ydtVAPyapH7g
roD4RdQ8j3L+YUHchVaXZlzSe5tVNkj/STdmrX1HxQvtM3l9Zc7cffQYwfMtDCTjZi6lx1ozJ6PX
lHC2QF3TRzWAQEQITxWd4YxzBKULrN7UHdJYkueqnHQiXS1hUi8w8wYddO0Qp4W1RwqfiBmNItJH
dX5JfNDqFXtQ+i2aJeRpczmtDSeAy9ThQSigLZXMFtGOXaoWyW3k0GmDdl4aHelNXozcNpzThadT
PfVk9ShaJCpgnIsjJVdacyeECRsZVAyyryWLRqRBovnC0pBpv8yVMGjficdqTp4aDlC64NW9PGWp
SrwN4MGVS51QiGkin2fZ3m7UAFZvSqsKwhzbtJ3VpXDRgWqMhF62/8adfcjTdPdfAth0WYFY5eGM
l2QA55c/hlOr8HuM8+3y2qK3nwJQnU1SGA9pOymLKq1AWtEANynF/KYJAGhLzd2HpwGPDuK0Ck0B
Vx2JbJDOxtaxaBcto/XxZ2AqYfJbTB2p6JXyfUn4Fh8bZvFoV3G0KFIjdSVsnttkX1aIYgYiyebp
vTqAfLSoB8Yi3ZDkUe89q92gqhcgXxnqaNb+a6f3moB2pbetUCZnj6r4GpBYEOCnZY5pii/PO75d
51tEbGCLhJS0mLrq2ErUmyZIbVmcYmnM2v0n3HTfW8jHFPFk0IDZ8X8iAF1CnsKy/YB2Ns7+y8mj
3n4KsG3xeCS9s9X+E4cPhlgbTLehUDZ9qh4Qa9SsoObysLUa2cQ8EPOYFkuP4QCzxADWBU0TiDwm
8SvSOxU0nxT1S50f9evGJjhbunluMe9bIB1SkmZRdKoaRE3SzJP+jwXU2zwWAyFY4ki+XQlQqiqE
dIJuyjShCmwTvBt82J55lyAAdM2pQ8KNY0NyUzganu4+SN4unbaKej6qHkyzA4RJVWvzU1hb2msh
z1qpViC1vtiHzQZs+A8LZJb+a2d78vbjj5EPhQVQricGMAkdifrA7JPJhXG7b2uTeHiE+DnWUrWX
PTg6JdcfxC8P1FXFx8ZlObSpKsF6uULBT3eTbAVUAXA8QX9A8VIkdY0DN2iDe+FgRsiFjLfK5dER
xDccfnmUxaCwr9Ds6uk9Lj383oxZunTim9mRbz9IhHH7jTWuOfcmQk8mo+BerTo+AumF1wX2DiDd
6WPardfRNXldWHhdsh1scyb0qslDhpM2mx54HmMN37buElii+ISEFByvovPBOXDZC3WreeHelu5l
32Lj0eYuKA5l0gQ7cXW6tNt6dITNsnP0KzYBKtpCTCCtZcsaD7g3Gh4T/9ECNGvqeWXB2008CnYd
Zgh8Jw92VZw8OLtx8VrAmnIryDgzJ5dFjSWAgDbV6DCwpo96CNB4HsVRLEO+Atn9atCND5ey5rWH
jNNqQKpZUGwlARD0Gi0W0IPowvQxLtovfdO1zB2g7Jmul1ZIpbnDXyhNCx4QjQJ6MEz4OahaUxfz
lv4M5LKexrdE69NLmyUwbdpp7w2tedvtXWBrRDfyQ12JbFGw2kXeaYKV+3bZOhsk8U96sH1vgF+i
20xOGs9kWk117aRyT2xgqnxM231pV6i1+ZAUcp3TbU3gESV5J6APGTMpjW5et5N9kUG7DmGs5twt
KJgI2NNzT7BBpcnbbUEusixOMXvj9l137jRTokCdlEUh9CpIGR0IgVNDiBuynL9x13xePf12Q8eF
ntOjMo9wTnaZqxeeMPRzAqjoNNbaza7gt68AFBzYscRzipitqgKg8GP+UsuTrQ//Nk0MAGNp6gD0
HykdmmvKBSCPqgnoP0OfV85BDhs1SP9J/zEt1Q+oAbQiRATMPn1U9x6QLzj+DvxEOezDvIxWXkL3
dgmgglnYSalHUusVuBhQDNhEZHXSx7jbD2tNc/uhX6UilYqMkidXugOFxJIgADZvvv3GWb746JpL
YEkbZ0e4uYXuozR5vKBWi5aB9PvLRMO860/Xye0Qu6U4H8qCfIoV5S+KkUpGGnU8hkJQNyYpwGxT
3i79lK6jABvNTncrqM+CpZQoHytQlO8b5/k42mVLmDn0jGSaADvSR73/ZA0a8LlIhDsVNpP2X1f8
BbUJlrsBDaMi/RblahLnwfDJMW3GqX+Mck3dJxuPvwsLiGr3SmsqLn0aMBHvyB7TNh5iZc3JA9do
4T8KYil7KmtA2qeN/u8+xHmNu/y4mTTXgLAOIX7KMgtYYyXQS8Yf9m7CHsbdffQK0Zy7MHLQKpi0
ljppqyvsvDLpogFR5l8YpPUcbSSjRbgLHgqsG4HElKweAqCEecE3gmM0ztVLTTQtf4dAJg2kO5Td
b63KJ+ov2EbIih7Lts0yeOifo3nuhXcZzQeIo6LwMIQpbBEySlNR3BCqaU4egxaBfwCoofiV00/e
aFdCfoR5c4s3/T6TRF92TUsEsHjI1xPUoulK9lSWAGuP9oMutIWmTR7knebkqd+kg7sL23IR71Im
nzamgMWqU1j7xhm8bd1gvwtIE5Q+tOSPBDxl/Q+kKaXlLFxCA69+yqp1L39C2zYErbLP24TAonKf
El+iC4WMmGf96xdyk/Mj4Akd5dawJ2h2ByOIztOZU8h/mqcPdKWhRb02fWhRCLkFrLq+Eh1IQyPF
GhhnBzv5rmhEQKBrFf7GNmpxq/fPMcFGluKnh8/NsolSG1brTpTqFWEnpG5ZdQbgsqHelw51ubQZ
ZAmQrNe8DDH4nCzy++jlK1cBrcfFVBIu3/TJvtCgNYBvQHMNiPLTpIjwlxRJKpMnNg7coQsUJDv2
xk3e1mbmJ/tDdhf20m9UNAu+WWCv5lU061sAIFdJbQBdltro0sazJh5hH6eIhZpXxlMQ6rxd5QNs
JX7meICcMsFWPcF2e7fDwSffmZ18YTswS+Pz7ppyT+OtFkYwtXzq7kNhykVH36LH+IBhU9duTgU3
OfYOTLUFXl31gUE6QeDWwAkgJW7cxue8Om8/+9TokOxuCk35NsufABFEHkJQn2OejAv+UV+lefat
dhr2bcvF/nC3lVSg1YHiCain6xSU1sbdfcRtNRdB0v6wk4kWyNZAtfyboL+aoELoYfFwTExTBLqR
QNK7ogjgNHhMcZWOgWSHBRDacPMlMO4aoG2Y5ikQSmoKOehBnZu46k3o0ahFKlo74N3TxzwXWBsD
4qIN6FAJXWce8lSvA+neRAUMISPjfN8iQ/H2ywDGBnrQworQVieN9HfBBOEAmBoKt/U5arkJAT54
ZIFU1Uf/FjBBwsxcGAjGWQH6TA7IdbVWuaT6LGlQLBcgRGeGqn+Y+DR1H7EvqljIJRZsdaojROyr
RQ6gxWPe/uvG/ahnhMiFKq5SQUNp/yUVRmiE6+/RODDs9tfms5JUaMsm1SX1LKW5kwKV4kY8APO2
PbuC3q7vYS9JKay6BdJXnTokTzlJgkExrqK0VmPWsNHCRU74NnfoVX0vYB/sXNwB8zZc19VpeYQy
2l3k+BHBWDrrbeD/kPkQDMnMOwOTXdq0XWl9OqXKUPY+XGWlJaAEgigqNm7RpNc8n1+bvE3QLg5l
iw7UNFudPbkJcYKgN3xYIrPUfVPX18Pnx9D1hLlD0fY2LZjlHmyj9LO5G6cE8oq7t+s/atkxZlH8
uZBXCzw66ekgGkDON33MM3jauglvrjYPqx7+Srz4kvgD9ZQOxWh//jFv6zNl9PatF0eOViPEzPJQ
V+X0Q1oHtpvMn3laL6+0evvcudwI9EJfURx7NdQNzIt73yEQnEc6s5C6SZaPNmGZI/22WoLu52yX
Tz1BYMK/JI6LCKhxgR03e6O3b7/gvIjcSJcCZe7Ue7LvHS68Attinthr33ay8WDXyXE8Fu+U9p8M
B9h+8O1FW3bzYluurouLe494Y9wWxV2q1S9NemCxf0hvG4juydvkvF0EKOES1mqcm9y+52IvnYIU
7SlhIO5902SAuET6ShqTF9JmGs+64siXZ42DD/wTTIt5d542utECwY1iA8ZTXPjqqYek04OomMbk
xjm72sBeoCzEClyAm1vxfB5lDTRjo09vbhAYZ+5xVWueeelB42DmwljwGLgvn30QTbSmAOaeR0KM
u/aRTN01oOEwRC00Invwd1STH9hL2p0IpvrM+jHv8tMubALlDGkh4Wth/S0dAKr9CIM0qOvOHX3z
FL++4Uf+xpG6vocyB2UJpA2vdGW0KYLJF8G0y4/yA10hSHPbBDzJb2XuT9X5AQZP3AOOO/NUgD57
H2lrqXOptKmR/k3NLt2Ji8c4wSdEpbnxXPCkLuAnJKefPqr8N+lTQyxY6P1MPfswEWib/hSt496j
Ah7jmSUlKJhXClvpY5Z7v8adA2gXNM8Bc5RTTiIrN/1VOxAHkIgg1nFOF2lS1EOb1IXEvmDbAPWq
Sq/dzXrQ03o30wDm7bunC+vCrSXXIYU7uZKruHzoB5eiV2liYtytJ9tF2uHtLl8XC59tL/BaT/pT
0KSGxsuuSw+LbHWMQ3TZXd0DIC5AE/I2D07ih1NeUn4Wdf3Skxp8o3EOkO1lEvn2EyB2LykduBzz
qgVVA6Sspq0W/nEuHQZqAF3TjyuehC9y8IS5dRe8N1QXVHdnT5ZcNkn1a/fepnoB4YbQo7j2WM3S
4bepZ0rbVIH6ME39pdaqlvoDqkhdiEN9v6r04bF06clJEPBRI5iV3uWy0lT9BPU98GowueVRfdXu
ZWna8JhhET7GRUxbAl2TD65C6jbweoUloHTo6dsDvLX12LPUOKXn5Firt+t9aIvJ9FCsJWSwpblb
sJkT6sAiKLUsM2vj5Z7ObmKN6UNjSYNCCKy2XnsWFI5QOkB1WnRnyiwtg1S/o92kRJrQunRoTdtv
pRecchLIiLkuPRypaH8wi8w6CJQYaypBYWwSoAd1/dmj3gOW9K/iF4ACGWf6wbOoPXkAq/JPkdZV
tSBIOKJhFHuCc8ke4wwA7Q5tLTjb4K/B498a9LMo9sf3oUetsXA/bWC71KuT/qCIMbfwVQMQD5D2
9B1sQAMlIPPINW4B7DzaM4PoUY8+8RASQkT8OqYefTipNKUf5U9z7oYDWUH2sL9lO4AqnwZktqT8
jTUAtduzA2VsSxt2sl/ZGqi2kHA8OECizCU1xC/XPQYgHqjsFi2YyX9F/MmOgvWjiUF+SoxzgeX2
IkOtuQwWnZvoWC0ZnlwNqu4QPdqp8if+bSy1fUpEgn32dm3IEhDlIwVQLIF6FITlixhxOzeYDaR4
JFGvewzIAgAHaEtILH9UrQhADjI0urt18oIQ81xD/ZAQlHaY/ThH6gHgUmTTAQLmEmJevQ8VWLoH
ANQ74C9iwapFgDFALtS2HXJk6fQN3HfdJCBxUMp2ifQXqRB1+wX3D+857kAeFMt0rkkucV54+HYV
yBKA/nM7MFlsuw0tD5+ISwKcRJ4nzUJQBq1BGsrUugakcZEcAigfKzIADIj8J/WfXeNSYY4049Ga
trRzQvVT8JKrNwYs2cN2A+4rwMFYXOaJvnbyW3oatMQNTHuVlaaNJwTVFeyveW/MV530V/zSvDBU
+sNwfLM/XYSLMJj/kgTx+lMwT8aLF3/h2wPsBDLc+ujmbz+hrr2flN+8WM+CbOzst+Tnf7uOkulC
vnkQRtO0W0HpQ7GoSj8qvzt/8sv53NNp5d9V/qP98kyVFys+Kf7wfRjEfnw9XKcfrPNJnfqT4G8/
vfs6GPrTcL7wpz+VZotCfnzRv/2kvGlJOp4deRPEV354qw6MHtAeOJ4E09AvBpLNwcLWHbXnTwdj
/yaYD4ux0l2vYSFO1v504sfKsHW88DCpbhpXiPYyxMk0CItxZAmaNbxr359cRTfqngl5iO7bnsfh
zkd/OlIOg8SxdAdG6KbqoDUc3PfRdLBzLP86f/epeEdZYrtRw84dTW+iaTBXF9kW5hTdxWDk6qg1
iMUHf6aqhpRTUPddj9fxYL2pqjOiU/rLcBrFiyH7FwfKyYCcVH/s8yjZPnYNB+PY3/ij4dMlqUGu
P/rRvJh8epCltEF3C0/8az96IiJilWmPjOxF48pZFuC/9sD++CZcBupaSO1wDQP766pMt2vYudNg
5o+L90u3rlPD1p35sX8djHeO5mN/eqMuh2SHdZfjzB89MVXgUKthYGzHcDYLUaDFYLIoNOMtfhQL
7G2G0Hk4Hfgz1EYxVDqyRAV0l+Ni6Iey0MVI6cBSy6M9sH8bPl1poD11DB2uVL1P+8Mahk3ikZiF
VTUH6Fx/8M+bq2DLckjzR92V/hIGi6k/KQZKd7AOVffzfBFHy52jRRIns51/3dlfRHG0SHLJLH8d
rZUl/KY7kfwLj5OpPx+GMV9Z/Ge47UtxBZv6X3o+i/3FeL1N34DDrMP2OQlvbsbBzr4/XxSvK3sE
R+ezo6NFHkIIzzlJ+aqdD8NRhDXPqj38Z6ZDy19K2UCnI51xdPfqxB/7a58NisPx//1v/2M+kp8O
47V/4/MG7/2raOIXu6boQxpzUbZOZFT3DS7CSRRbH4P5QtGKDxkY3fHPA5yCUXHc5/+6F/rRGn8p
3Pklmd74UTED2UtBa0LLWvzR2xX9XjS6iVjAC3+EGxlOFDORdAdhkRo279hPwjgcFa8rMxAOIXAn
NRgyZ741Dq3rYehb83my5Ttq2PtzPO0tI9eggz76s8WwYtZkS/PiJbAtsvLQbbL/jchSEWD5/s9z
AXpUJcpQebTnmWjRjwkW9fxh7IdKoEhwM7rC2l/P4kTRM3XIySFuz875Ig5nxRtmolJDdOAoVi0Y
KvmK73i79jiax36gmuR1LC7vele8XLoAAnXQ3bEPUXxTWQIB9egOe5ys/FC5ZyGQ0B/2Y3DlTyP1
2NZxjf48qayBBM911+AXf6HGCqkm0B/13E9uwp13sX+ler8p8F33lc/XcWVUKaXUHfXzNFwEN+k7
7+xPQgy9im8mPUh0v+RXLJAdQr/KdUpTHv2Rfw9wR4phRPCAvxc/vl1JnEY7HLp/mu9U3T44c/VH
P4wYduc8ubrBj4rDa0UUyWbVoZYvkunVNnsdCyZFiOnP4t1VsnOSzBXrKx+9hjX690/75/ufvuzv
/dcdOTxBzIJVzz8oMDjs6W3vCPGhwAJftPt+nP0BzzAIQF374xlb5Qdltvr+FH+mOE4igXXo/MM4
CKZV4RMGN11NdBLch9eKXwJXhv6w59hri50zMoBxsEOoaOckvEsC0rLF0KlqkiII3Qnk+vp88URR
C5ZCd/Q+A8T+eOfdJEAxKdsKXVH3OcHGsnyVL9734/DqKqjc6WD6oSt6LsSYjf/jBBjAJYRNrxFg
MsZT1vGJ86AKb3TNGrzwO0pC+AcJ+Luv1ZPQeZr6y6f8yiPwborxdb2oHDBKdp/o7+8ctxLCT8EE
FZn4vhH3kziaKbETiIVaTyyM7xs0y3BtE7H0jtB64XcJJoVfSb6I6GoubZY52/LOaSulquL5vvX4
WSRBNW0BtXVbVPK2KObo0MkVYL/ed5xh7w+i6rdIrAgMkdAFdDsUqUk98TdV6GsVHGfGrxxEYeKA
lxcwHnjElLnkOdP3tV/U88fIEM539SqA91BowOAFZH4QY8N6W8O8ToJ5NCN8OlG3CivMBYUE1Iq2
0sJJI4UO2ot44g+GcXBVjCTXJy2dILXkOEiZhwf3ybNZo9cu4sN1tHMaLIZBLEYHfzebgHytIGsp
poFKC6YpiGQh0i4+3uJgZF/7426pTD295pZK/mMBqMYEF9SDV4Mx9Q4wRxwrZs6LIUxu8UEQPZdt
SHWw+q7SyeObMvHKW7MXjAdhouawnhO11w4bzVnY1Gh9H8SbYBAtK6Ac6Q1Zw8v7leijNPjTHjYZ
D7AnlR2UvmG64+4FgiVTwhV1xBWO4qDq1Agfpu7b7s8X1atNuEV1h+1vAklRFAOlOriGtT0In3h2
nefu3Vee4wM/joJtIY9n76PXDk4o+joor0S3Bok+DK+w1SqByDpwFofAcqfzYF1+YaEe0j0Rh0FM
XEwdto51wNtXV1calei+bD+O/IV6fMGE64/7PgFoEiuLYAvVlO77HgHpwfgoBhJxo4q5+HGLrfHK
s3u08Mfq2wr7nO7bfgjiygGjJrGGYYmMnvhrNaZLLZ/+yB/9xbJyGurAxn4MF8OkappQqKv/wufj
aAkQS9G/Kapfd+s+huj1RTAlrFrJMkrHKe3Rk/sAGHISD4qx0pNcB4rnJBrfsCbKuMKlqvvKJ9HU
rwQFhZtde1jR7cUw6SLUAcb5hptCvVvxVW9XFUQmVr6qK+q4ms8k4aEqNqFB013fM5DCyaACRKgj
SPwJYE7F2Ujpm3RfWCS6WlNBjEp/JcB6oDXjcKpEttP+gdrvPKtAEVK+Ze1Rlz4OXaycCeo0a1iJ
VXCjXh70/qxj2HBBoU31GKfV/Lpr8XkkaA/FuCROpP/OeabgGFzsTaS6jU8DuMljNOCVZsUXjKtr
zl2fyq3iZUXJOc/GR145OBqZCyoYxOqBrsOrOadeSr1UU2Im3V0ERxjsRF8RQyXnY7vw1RXLo6WY
KVwAsh9QfaK+PS3u67DnjqN5tFRW24NjlRbp+i//538XudnmmlG2S3EuJKZ2kyYWdOt8+et+YGhN
8hN/wcja1mSM+3Ku8sfthCSg/oIbMR6QdFUMxhp863dSi6MMWoNE96LFnPICZVi7jnGxjhT1WUcp
RA9sPqV1hR6TO6qOaoX+0FfMlzqu7E/BLLkak9PhIiEZsdOXSqryi0tRt+5NtRdMomtwXnzNy99X
wwmkKjWIIxUK8TJS5+Uwez8C3K4Wxrk1WJAPEIg07z19WKNi4eX8PJtPe6WJ0/dnwc6XIL5RLL9n
M5CvHHnvNsT/XignXnpg6B6c/cF6tiiGkWWoo0Ju/y7xKZoJAZ0cJpjBik5p16BT9uNwUaklFSJO
7cVYDMNopqrrOqobLhD7Q+q41ZGFzVL3jQ8pOFGUa7eGqPshtAbKlr1swb0s2U8PAlRn+gvQ//N/
L4Kdm386WkahWiZIKyn94Y+D6VpZCqGy0N61j+FV1SqAAbqGccnmL4bK5YK5X8O44VVlFYSHXPfs
noAxHPjz6wpmu45rhGhztFDroyDZreOVx/5K0cG2dLnWX4lxZdAapPiEi/S6GgGt4fCe+AnaN1Sr
Tux2DbKcjVyN0tl1XHMn0Ub0L/jNYrfkrqObTvGjhhsfYuIXw6Sj1nFlnMqo6n0B613xNW9/20wN
W71wPveTYrj0raWPtO5B/vTn35Mp7D3FSNnANSzyJzwTFZHs1EH8cR6sr4fBeFwpj6gjo5iD654A
LZ060orUaAaVILlTR1rxXMDO/s7HADqU8h6mHN+6h+OcCHwVxFhH9dd5UimoAs9VvPzbBeUiUr20
lNlTewn+/J/RzkU0+fPvKTbnLP7zf02vQxWMCv1ZDW+PGFbwikTiahjXn26qChraWv2BPw+eCHgd
mVziBCOQTzsH/lwxi2BQ1H9naMDCik2f9kLVPSX7xGGAmysmgVPHBfvHEx+EVur66/BHOLnyr1aq
xqijoC/ToU/lu460aA+ihQuMOaVsFFCy/nK8u1qrNGA09ZTebTAX088DsPAW4HZSSdX8uDhsVhKi
G4ktv7/oYMj+yn+0D5j8gWpQ+a7ik+IPn8NkAp4MN+qpq0HF9SOIUHY+VQoZ6qA62h/vnPvjpQ8+
tThlYiB1avD8Dgm4BFyviq/6tPSiesxedtshXrsR7Hv5hakILH58+/16ygLH/iBR3th+thrplaGy
M6IXKoGE/TJObtvpfObMZvSYxSHVIjEgDJKVSSmj5ULDBgUiK2v5+QWGzPIU/r/J3Ls4uVK3TP8o
UDoUchBSk6jnx1fYc8WgIh81iAcJkyQcq9JRB4uUvC3irEpHDe6OBAxhjOAYK0PXURve99cAYbYl
butAc/Urp6OO6MheNMEYUgsX6zBbinG3pwPqoKCj4rVaSFsHRgplf0MdaqL6DXX47+/hkFDMTlt6
OjxqoLexuH3gHFf2z66DgQB0lJjJ1aBOHQkjwarMxRdWciN2HTmiM3Dci0gMDNUjqYOFICtZPg4X
i3mqTU+DZahqkDr4yrJv+Zhcq/Eppw7IygWAt/DGv0lf/yK6osCvOIDpXVAHavgCpzBbnz7nMppv
U4b0Yyy+9+02TrZQX0LKDKgkF7yMJIAzrfCEL7GOkHpPIrPz4c6XMB6EW5U89Ar68/p8/uw31HBh
90DvVvI5Th12ch9bForUYgnSI1VHuPbcV60iOpMU36FxfIR/YJ/iX6IBarjdqSMUnJ1OTJjF8M+/
j4PJunhjWRW3nnAiEzjx+QYVvinNjGrIcGQTyG6BnX8+SMt5/qU8ibxH5fP3V9ls3s/90n+M5Z+V
cOua/c+4CD+KXWBbvXodkGig7F+j8SjX1+WdbgPJhGvCa0sT+W6XmvsXz9eP2/esvP4vuO/xQERN
xQ48y/X5So++B/N0pc6nDgBuL/Y3avyvWcPVJcEAJShVRwa+H42jKn6kDq7b/Wt8CTUcVQd1zgGO
z/VQwD8VJEkdkdsDfzz6Jvi4BqvtMKHrhBKBgCS0UDYatzlpcwJTytFIG0g+fz29HKIT5nDCJ8r1
nXYN0h44iJNi3mIT2C8r1Zff9nOcVF/WqUNCvpAS3UDPpGwcDA/FBL61cT/uGtjGh/IXvBQy1imo
3vxJpGxOHRZmj+LlariwBgfnXNRttNWBqqMdRj8Sr/OfjwMSGNPBv2zzP+vwBlNOImHZkzIyVNq2
76mj1LIfRYVNpgQb6qi3PAhvw0KERQfV0WrhgHIy4cS8yWl20hKf8Dp+2gPmWfKyVxov+V1IveT6
SY+ZOtId+fhprlQ2W8IMD2Rc0uKnQn3jFsv5LY34sg4nAKnUnj0lckoq+cyXx3wfUDqYn9B0DifX
ewQBxsWfKScLRhz9WRzDBX6Fa12MlF5xdYAv+sMYElBi91scFbsOJpPTYLXT98db6sbqKKY7DSso
uTqg1V/8KSlK1ZyoI0ZyChpRHbUOmZUF/iMgnVqpcO7WEA0/CxfXxLa2Xi7QiBWn8e3SeebPSKbJ
FLZgruthuh9XsYM1iCOX1BwG+u0dcOpIZWfhovfBmKTMf9l5NycoOwermEWaRWJJi9HFoZ9Mh4qd
Arub/qZcRCNsU+Wk0tO7jnEhLimGEQ2WdsbUtfwvEmq5Ky9bw8n8le0Ns8j7QbKg3Yny4nXkCp8Y
mfRJLb7k7RLVlwZHkrUphLYYUhbchUGuQ9vyJs2qQUa03DrYFfI674wGEOLZaRTv/JzQrwV7casZ
15EeGQ2ok+kN60Gw+HKVzQ90fLZQNOo6PuXZyEY/Dzgq//Z+HvMttT1VXua7Ps9zpXIutvFDKgPn
r4lp9CiuJkA8DoOI7JEim3U0IPuUzKuI1DqSyxd//h8gnuugLJKwfxY/fkvot52Af0zUfxuR5z/2
XGybe92nfxuD6F9wllvoS/96s9zGlmrYLF840vltcD3Gyfy3/wcAAP//</cx:binary>
              </cx:geoCache>
            </cx:geography>
          </cx:layoutPr>
          <cx:valueColors>
            <cx:minColor>
              <a:schemeClr val="accent6">
                <a:lumMod val="20000"/>
                <a:lumOff val="80000"/>
              </a:schemeClr>
            </cx:minColor>
          </cx:valueColors>
        </cx:series>
      </cx:plotAreaRegion>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Food Waste Global 2021</a:t>
            </a:r>
            <a:endParaRPr lang="en-NZ" sz="1400" b="1">
              <a:effectLst/>
            </a:endParaRPr>
          </a:p>
        </cx:rich>
      </cx:tx>
    </cx:title>
    <cx:plotArea>
      <cx:plotAreaRegion>
        <cx:series layoutId="regionMap" uniqueId="{5F0500A6-5AA8-4537-A335-7311EB7461FA}">
          <cx:tx>
            <cx:txData>
              <cx:f>_xlchart.v5.6</cx:f>
              <cx:v>Total food waste per year (tonnes)</cx:v>
            </cx:txData>
          </cx:tx>
          <cx:dataId val="0"/>
          <cx:layoutPr>
            <cx:geography cultureLanguage="en-US" cultureRegion="NZ" attribution="Powered by Bing">
              <cx:geoCache provider="{E9337A44-BEBE-4D9F-B70C-5C5E7DAFC167}">
                <cx:binary>7H3LcuPGtuWvMDzoc07EJY334/TxjRAolUouqVwuqqpcniggCSYhkgAFAqLIUf9Gj3vQ0YOe3WHP
/Cf9Jb2SQILARqIAXaGCiGjTET7HmUppc6187Z378a+753/eLTw3GjwvF8H6n3fPP/0wi+PVP3/8
cX0385buerT076JwHf4Rj+7C5Y/hH3/4d96P95G78YPpj4okaz/ezdwo9p5/+Pd/4bdNvfAyvHNj
Pwx+Tbxo+9FbJ4t4/Y0+YdfgLkyCmA2f4jf99MNk5frBDwMviP14e71deT/9UPqJHwY/0t9T+ZuD
BcSKk3uM1aSRakuyLEmKtP8oPwwWYTDNuofqSNc11TDYT+w/Mv/b790lxjeKsxfGvb+PvPV6kP1v
Pqwked7qr8Nx+qXHIZPxbLL/Uj+WQf33f5EGfE3SUsCdYtLURWEfh4tweeu7/Nt3gPxIsm1bNmy1
jLipjGzJsmRVs1LEDf43U8TbSCIG/TCS4H7ooNCPfzk+9NdJNF96gb+O3Q4nvmqPVNNQLcnOJn6Z
Bh3dtqLptmWmLKA7XXMpC22FEjNRHk3YKHdSRq6vjs/ICTafaeIO3OB+4LjRbXLf4bqQzZFkKrKt
S3q+4xR3JEMeWYoqS5pl5P1FZl4onJgg4S8hPAl/htJ1ct4DuhZTL+py61KsEYNeMQzsYPtPaQvD
BoaPpWT8SBI5M06a5alhhQ+kTPB2iv7p7z1A/4/pzO1891JHpoHzQVczCswSA4YxUlRLlyVZSfnR
y7vXSTuZalgoDqZMFPsoGydvjs/GRXDf6UpQRqqu6JKlqynQdokHE6eIoRqmaYvP8kZpxAxkwwj2
WStF/eL98VF3woX/5LuDv39YJJEfjAaT2I29QfjHP/i8rLtPfb8b3afAj737VJI1RBmcLLFL3nV4
kuGKoUuqbmrq4Q5RPMlseyTJFiaIraWTR+NopHeMkoS8SwSUeJaQ4WS2kF46az714M59sY5cb/Gt
L/4yXUeVRpasaIpusJs3PlZpsarayNJtzcyWqiSRK1+zOGIe+DhCAG+myF9cHn+9nixucWR1uBQ0
+Zs3BtneXxkM2cpWApgp3ema5RFjn38RAn7eTtE/6QH6zizpVNVRzJEma9AnoUkW9h9bGmnsHq3r
anqRJopmsxhizPk4Ajlvpog718ef75PIH1y6wbzDGW/CcKJrNkM4/ZT1S0sambJqWqpCUG8lihj4
wlCCfaGHwn/57vjwX/re3Sz2gnXsdWrbMkeyJivQFMvY41jWFcvQJFyai7tMazHE8JPhhALSW6Hh
4vg0ZBegYDBxl2GHS2EoayPFNmVFteXSDjSUzf0ykKHpw+5Y5KK9LGIy6HjCBu2mdJz04PozdnEh
DcMObV7ayJAVzH0YHdNP+QIkqyNZV3VLMsjCaCOJmIbDSELAoYNCP+6BgevT7tabd2xwxBVIVVRT
lbRMGyivBUMd2diVJEsld592sojhL44lBBS7KAWf+mA2iaZsPwi63Idww7dtQ7MtOVMAylaToYF+
w1RgOMlMV0QDOGkjk5iJwlBCRKGH8nDy8fiHwqUfz5JulQFdH6nsnm/xlVA+nhXYtoi9qpUQYuAL
QwnwhR4K/GUP7qQnwX0YRR1Of00Z6ZoOgyC/75c3IHmkm7qmmBK5kLaQQ4x8PpDgnrdT1E9Ojz/d
T4JpuOgQ9KGM5wrT1GGtzbQsgjr0BMNmVgk5O5PJPahRnjrw0+9RwT5trkDfg3e+8XYVJWv+9UV2
rheae7Cb46VIUg3hC5+K246my6rEN3sQU7yBNosjRp6PI8jzZor8+GsPJn3E3lc7nPXwKjAN28AD
UTarywethouoCacCTbJz3bgI/UmzPGLs84EE/Lydon/Sg8vmSZTcdoi9jG1ekjHpuR2zvOEMDdja
mKFN1zLDBJn3jeLUQb//FhXg960V2L8cf9JfRO4jX/EdbDYq3Dl0HTdLXF0KRjZMddnUbHgaHF6z
i1O9SQox2OkognXaSKG++PX4UI/dwO3SRcDAFDdVGw4AGajEack2RoYEKiz94NRUBL1ZHjHsfBwB
njdT6Mcnx4f+yl2423WXe7sKbOEYo2Vb9/51vzDhZRh7TEnT8OiZWRn4IksftdoIJEb/MJLgf+ig
DFz14XBN1nHkLrqkYKjoI6ipzLB5uDUWOYCiC35kU1XTTZ5u8W1EEpNwchhKWCj0UBpOPh1/IZwt
YNZcPLlQqviEfP2uD4uZqSqmrBtAuEDA0LJGFq44qqIRbaqlGGLwS4MJ/KU+SsDk8/EJGM/c+w6R
12HLVDVZxTa//5QJwIOixFgx+dM7WQFNwojxT0cR4NNGivh1H3RZtla73Hc0KKvwh8T2Xr7PY8uX
cZe3rJpLzn5r+LYgYsDzgQTzvJ3CftIDw81Z5MeR53Y61+ENKamKUjaUqWb6aq4bmUWZvKG0EEQM
ez6QwJ63U9jPemCoPNl50a3rP3TpJLz3joeDjmSbogcTrAfTMuH+xe+ZZJdpJ5KYg+JYQkOxizJx
0gPT/SSBjxcer7pbAWx/gaVG0a3MSIZTtXjc6gZ8hk1ZNu3Dfah44W8jkZiGw0hCwqGDUjDpwWIY
d2pSgEUeFgUct5nFgDn0FuGHMwMcGSwzf1chl54macTQp6MI7GkjhXzcgwum485chAl1N+kVKFKw
kjEnkjLcZup+reP6kxKC07g4269nHtzyG6URo14aTMAv9VEOnEkP7pghgkQGHzv14oS5zLQlRZb4
o7ldZsPC5mTrcLRGHNX+AwNQkY1xK5nEZBTHEi6KXZSKcQ92oK8ebMociQ40LQNvhnAhwTWz5iS2
bBme2Hi/2n/IVahRGjH+2TACfdZKUf961oMFMMPJ+2+Dt4jgG7xj/5qwN+R0Or6eBEUZ4Z1KRmSH
+C2L6QEGc67VyRpoLY+YBjKc0EF6KS1ve+Dght046jRsUzHgqoNNRzN00XLQpRFOBw2vL9kjABSH
4p7UQh4xE/lAwkHeTtF33h5/UTh43OpwK4L7IDZ7zdQy4zJ7MC/chpQRrqkanAuz0BvmZV7Cvkma
GuTTYRT3tLWC+s/HR/13t9t4WeZFqMvY5RUVm3sRcOZqa8H6oJN7ULMEYqj5OII1b6Zg/96DN8Qx
9vqQz7PXb/RDhPBZzGV876fDdpiypyAUAktRcAyYYn3r1FuGdxGCzO8GH71VcrvA/0GETYyLaaOk
Yk6afyNhq3kA5XFcY7Irh50XYueHeOVWDA0u3PyplTz+yTBSajLuJWq2VRD7QEfY1PwaAkjNT1VQ
OD/+1nGe+IHnDh1/vXaT7mY1c8XBHVHWZaK/gidFRbSkphPFtbUg4klLhhNCSC8l4vzL8Ylw3GC6
cO+99aw7FtjegZA4vJYLQyYRlYIALcXEhp7fbErHZyuRxHwUvw4ho9hFmXBqNgYSm/id808sQ2Qf
6Y6GIfxEEBqh44nkEEdfOFXhuKDAqGPjITflgRyu47BRIDEJ+UDCQN5O4X/Xg/OVZTnA02GH+O+d
7WHUzzQp+ow+RAIKFliMk+OwTMrroFkiMQGH70IYOHRQChzn+HvRe28zGLsL7z7s1FVtqMAvX8I1
RtLLp4Js6CPNgkO+YmU7EV98qSNDa3nELJDhhArSS/l4Pz4+H463cDv119RVWBd0Cd4lwnBpRDEa
CCJSdTtbMsTE00IeMRP5QMJB3k7Rd3rgVQLhpn6y5FPy9Vd+mAyYP6ZuWIf9vngcjODLicgILIj0
Qy0KzfLUop9+kSr6aXsF/R6Y2SZe4E3dDkPTodtqJpv7zF+kADtTepnPPoxq3PzMKU93oRaSiHHP
BxLc83aK+6QHeSSg1I0GH7xwtfD+tmaq5QhWzhZv7eSm1pT8K03VtseNZnGjecHeun7sc0pevwrh
tyKz815ntoziPEBWMGSSkGyWsGr/oRbWJjnEsyATn8yBrJXOgLc9cK5wkihBCpfuEEeGOw1KPNzl
MkuqXX7fUfD+Azcu2FoJ4i0kEWOeDySo5+0Ud+fi+Kf92F15g89edO91Bz3UbknFYwKiIsuTHSqi
ji0PvHAbKv+j6abXThgx+sWxhIBiF+Vg/Pn4HODM93dd4o/4eNtiTnTCiFTmxIgdB0Ec/JGBqIDN
8ogp4OMI/LyZQu/0wKXlyoVPS+x3GZ40VGDpMJFwRseT2f5T1j90mLVNpA+C/pF3FxXAViKJCSgM
JRwUeigNV5+OvwLGM3/R4QIYqjLilGRVNZXs0lve+4cmdEMZ4XsIpyE7UJMgYuAz+QnoWSsFfNyD
VDRXYYC8HN406vBxAXGoCN3Acw3Lv1G44+Dug/edvRtpGex2QogRL44lsBe7KPZXZz2Y7O526QaD
i/XCDe67tDwhKZ3CQh/lzGGlvO8MLXmkKMh9ivgC4VVz3FouMSV0PKGFdlNq3n09PjXvttF0u+s2
IS3yQyCPIB6WmTGKfcpPbia8wZj3i6RnW5VeXiTtRBIzUhxL2Ch2VZg4Pz4TjhctO00/q8IsboMD
hA+kNJAjATki4PMrsxeKGkNIo0BiEvJvQhjI2yn8Th/s4uEa1th9IuC3XrTzpuFTpyk78AqhIskp
nC0yK3h5USBXMBQFGaYTuEgWL0fOi+WqIaXm91COan6sQtnJ8VfMBy9KOFivN1gMDQQ6IakKknmk
y0ECE4VDfWhCydN0RGJyJYIw1SSOmJd0FGEhbaSYf+jBUX72mLhxiFicxSB99e2OAJnFQcmmQl0P
4AGG7FqqzrPI45AvLpAXSSTmQPArCCGCn6DsnP96/BXhhPF6gxBljlAHqwIWDNmwZNNCrtH9B/AX
VgVcu3UbDvOaTs3oLUQRs3H4EoSEQwfF3vlyfOxPw6UfdOqvDauSJmNJ4AwvYT5E4nh40+O1mycm
J9i3EUWM/WEkwf7QQbE/7cPhHbk7v8NHjKGMYiL7D8vmV5juQzztpR5QZrYc6NtdoyRi4J1sHIGd
N1PQnY/Hn/ATqHRXLgKkutSokTsOhlTdhkq3/5BbEty2Ddiw8eFbXPZ41EoWMfTF70HgL3ZRCiY9
mPfIPXgbdpoGHr40iD5DkifyfAeXspGN/B9QpYnttI0MYuAPIwnshw4K+ru3x5/3DrOfrmeDz340
9b+HVcPCOw6UBI2/45TXAMvth2ovJiKmMl9Moj+/XD4xPXW/h5BV92OUus890LFRWCAMvE6TiMB1
FltVnnmaXZHKpzVLIyLh0RsOB+go3lxbSSPmpjCU0FHooQxcnB5/8YyjEM7ULgfi9RdUDSkYga2m
5VEKpQObOS4jG6BSefRsIYgY+nwgAT5vp7C/7cFZ7eCt2fMHp8zPaY1EOh2627AELVDc8KCfWZnK
fh9s+uPx0zJhEeesp2d2KhNvE80EMQF8HMGfN1P4nR54ezjJYoqbUpfTXkHyIpY5ij7yM1c/vMNV
0rW0EaEG71x4injeUcG8B3v9JEzi2eDkj24roQxRMQpGIjizmmXNAImMJBzKGkyufEpnV9OWcojB
L38LQkC5k5Lw+0kPtnucd0gZldEQ5DE0HCLRqn9ZbkzUWEMyauZkkX0Af0Fh29fjQK0UGJb438w8
L/4TkokpGtf+JkJX/Q9S6sZvjk8dnHjmsIAP3rjrDhU86BeSibS9sCeVeBrC+gePTBg7yPJpK4aY
m/Jowke5k3Lg9ICDz74XB10e1vDVh26BMk084hNX0uJqkSwWs2IgPw86infVFpKIGcgHEvDzdor7
5x6c12P3NvzLR4wWoa1Upf2ucUKTeMTMS0icz2fi6w8LGflGEA2KHUicbhOlC+C3jFOcP4kS6147
mcQLoTiWrIViF10OVz3YhuDW0+WbgmogzNlmEbeZW0b5YVqWWNp8JHxk9YSLe1CjGGLgs2EE86yV
wj3uwe5zPXN95inDv30H816HMzY8kpDiUeQKABeBff0+Hfda/kfTW1IbUcSoH0YS4A8dFPvrHhj3
rpDed+qu79yIA/F69IfYduCFBC1ZKs90zRhpmmygVMHhba044dsJI8a/OJYwUOyiHFz1QHPbL81/
w+Z/54adp31Bnk0kd7TFuTZxPdKZiyTe1jj96TpoJUsdEfnXqPCQ91Ro+OX4CsDZdLuKOQyvXwVI
9KJLCpzxCpO9cPVEdAJekZGSh4dlkZ2oURox+tkwgnzWSlE/68Pk//M/UE/2/v/+t/9+8RT6kdcd
AcixadksjSw/A6ARFwgY6qjfYcKJO1el6fGbSva3ZrnEVIzJeMIJ7abkjC+OvyTehxEyf0Tpuyf8
LL6DSytOalx+WBhPiR14uSJBs4mIUc4enxjpBvWfkUxMU/1vIoTV/yCl7urD8akbJ5H75/90uzVl
IE8ninBJ9IEOxz3s4YqqiX0EmCjY+TmBoq1VTE0+kDCRt1Pgx1+OD/zPYXTfZSZbRDogNRsyN7P3
hML+Ba3CxmUKgSiZIZBsX81yiEHn4wjmvJlC/nMPTu7xDlVIO31tsEfMbxWYZ/cmYFuAHo9sKktf
btQVIGqWR4x9/kUI+Hk7RX/cgwirfWjvPqK3baIoZvH+foG9p16wdKP5t7abl5ncUfWOxdKxDETp
UsNVrTAb2AOJzFxpyQJsIYd4FuQDySzI2+ksOO1BosTTB/8WLz9+d7Dvkz6x6xkU+f2nbLtFMBJK
IamSwd9hyXNrG4Fq8M+/CiUg76gw0IO0fcimeY+Tdt0hAxpLFqciqVN5xg8t6DYsty4y3KTU4Gpd
VOTbiCLG/jCSYH/ooNi/7YEJi7uLfo8XP1YRwzY15FAnCgxKMON6jEckKfPgJ28YLxNKzIfodxBm
RD9COTrtwS3h7C7ptoYM3vDwtGTiclZ+gx2aiNND7LVtK9mBQYhpIYmYjXwgoSBvp7ifjY9/IWZF
njYdngtDWK2QuBGBE+JkxigPCXUExnbrYG4vbk7N8ojB5+MI9ryZQn/VA13kbB13m3NLR2IBHVkf
DB4dUT4Y4BSiorCVhOSaud29CH0LecTY5wMJ+Hk7Rf+sD7FDiE3Bc16XU58ZFeHrhFjrskYCJRHX
IBZORE7isxYy1EHOpa9gzjso6JMeaCNvIi+4mw0+hItt156viFnE2wXCS4mvOFI92cj1hIwQukV0
gJdII6ah+hsIHdUfoLR86MGT6lk888NVlzo6QlaQ0X5/ypbUMdWCByzLdc9z+9LDt4UkYioO34FQ
cOig0J9dH//8feNGode95RalPBXAjCwc2TFbNk8NkaJGh1nX4En/WHhp8SxoLZaYDDKcMEJ6KS1v
enAdfeM/dHkyYHOyNOR9hWN4aTngRMA7CAodKmQdNP39Gtj3UlO0940VkHugE7/xg249C+AxA1dj
VEjVM6NE5QJkKxLyhnP3zArojfLU4Z4NrECftVfQv+jBzhO5wV2HL3rwH0gvP0p5jiNKDievmSfA
ZD7ipa2mUY4a0LNxFPOsuQL5x+NDfg5Pvg4dyBDtw1LoGiiTlF3o7TL0MNIZ+AmkIROruo3yiJHP
hhHgs1aK+/lJH3DvtmYGc1wFqLC8HVxlCjbnIYuVhu0NVWTKU50V+jpvrN8hBr04liBf7KrA34PA
0HMvRHCiy7EQPTG+zOaPnD64P1ossKR0nCKtCUxuqJfHU0sTq3MLQcTg5wMJ8nl7BfYeaLjnyOHj
BtvuYNfhmIdKkMxnJt1vyG4DiydYgTf94UmguNG3kKcO/eyLVNDP2in6p31Af9Zp6gv4CiM/N66Q
/EGlPPNh7QTyLMU3PwnIKXveJE4N9OkwCnzaSmE/f9uDrd6/RYhP3KXHJN7y4YWHYCozy5Betu7A
VUmFHxlcuflbP26dpXnfRqQa+A9DKQWHngoNPbhcnkee1+XlEnYDxDWruM3AF7Jw1KLKAPYjFDC0
DgXbStg3ylEDfDaOop41VyDvw+USsjXqLy87Z1lyPB3+pxL3kiSbDs5hFZn18Pp1sDJQ9BtFqidA
rFSxqVWjVp33ILUnxAvgts23gNdfdhCkhu1HUk3r4GxXWAEs/44BZxi44h2UXkJCk0C1FKQDq4sg
ba+sgtMe7P9J1xFqbGqzBJECLwfEByLRrS4bLIUk+xCDwnmDMDW470dR0PeNFcQ/9QLx2FviGbHD
KY88CbZuS4ZBNhxUsWLp+nHLOWTkKc115INrlKUWdT60Cj3vqeB/3Qf8WVW3DsFn5feQIh6KVOmo
ZWmocMtB5my8paQf/kdTr9/mFHx1yKdfoAJ72lzBvAceJefJttPbPVx5NKQVZPVI0g+BHi+7qHiI
2w8va0VesprlqYM+/R4V6NPmCvRfjz/dr8MuK3LixZypTXgK2e/f8JkqzXkWiQb7mcFv9nSDbxJG
jHo6imCeNlLEr8+Pj/jbJEC+kA7tCBpen5DEETmIhDWRWMJylOxBCpdD9vjiJt9CHjHu+UACfd5O
0X/bg+P14g4FwboMv0TGLmSVlfEeRTYZBAbKyPIlyTXVZ1tIIsY9H0hwz9sp7heT48/6C7wjDP7O
ssQvy+V2/8FPvbqr/fdznr6IOp4LOtx0cX+1USsm3f/KD2Z4JsYahJcv1//o/tdCoJopwb8JnRK8
vTIlemDSw2TwWL3lqy4jSHQNKdtUxLrxClR26QQaIqUtS0Cp2Vz7IzbtlkLV0FD8RpSKYl+Fjh48
K1zE7qLLUwnhtoqOXAw85TaUuYKezdTw/WtPpmVXlkKTNDUMpMMo9mlrBfUeqBufAj/27geTGJrW
umkrLNf4RoaOckOh6LfKDn3odhovmlS+iA1t+FnLlop4gszUBM2weCloLZaYBjKc0EF6KS2fenBc
/ewu3W7zPSP5TlrC+KDtFZbDEJ4rjA2WoD5VWQghLQQSU5EPJCTk7RT+n3uwF/3srro8FPDkYOia
jHKFfNcv70UqO5jh5kuL5zWKUQf5XvoK4PvWCtw9iJ995+7c+azjQjHs+isrNhxIRTq4YYxM6IoW
njjTj17egNqJJMa/OJaQUOyiTLzrgUfvZJ9QsFW10PLe/83DAKlIkHhbsZCkZP8pHwYyahajhjre
3DRyGWopjZiF0mBCQ6mvwkMPXn/eecG2SyMgywVjG0C5tPHgGU5TUUnV0A6ae/EUbpRCjHw2jGCe
tVbQ7oEm8M6P/FuED/AtoE4VbD/l5REKt1msamFmASRqALKgj5AqzMb9CIuhhHkLWWpgz0dS5POO
CvgXx9fM3yUbVOXlILweeiR7wdO+ytJmZ9iX5jysVRrTguHBmJ8LJfwbxalBPxtHsc+aK8h/OT7y
l0iBlJeJPmVFo1lkeRMT388ecunGT136lemouqRJhmYhj0b6Kc0ElJdBNhT24AfVsDgFmuUQTwE+
jkwB3kynwOXnHkwB79YNunRiZQGBCmIVJKO846k6nFt1VYdrfM5FCfNmQWpA5wMp6ry9ArvTB9jX
YTz7ZpaWl7l2DLHrwanARra3sp0DKaVVFbmx4N5ag3ujJHW4ZwMruGftFdx7oFZf+rdep6nSkTgJ
e4uJ6reZGgG1uahWs+BkVtYNWeHE8DcLVAM/H0jh5+0V+HtwqwX8Xd5qEaBpIRGShrw8Kfrl2y17
AIHNA84cB2+P0pbTJE0t8uxLVHFnrRXUv/Zgs0mePZTySaIpP+Zef8lCECbicixAmx2t0NwK896A
ZzHKzEABz5YFPWFbiVSDf2EsJaHQVWGiB49/CF+/95+6tLMiLhNbO9LZZjjTAjHmPnwfufnw6rD/
ELNeG4nENBxGEhIOHZSCqx5ceCCd390ykI0RM3CrrIjk/lM+fIesSi78EXIjE6v4VtyCmqSphR7f
oQo7GiuQ98CFEl8yxtaYfu/Xbz3sJolyRzhyMycPYk1CzRh4T8pwruF/k6dZbRCjFmwmfRVt1lqB
+/r4233pdeN7FhJTFeZYlqeEKh0ArJCYLRsIzuSxO3aZjU+TF4gmZkbwKwhLgp+gjH2+OD5j1yE8
cjg8r18gQ3jRow6DoeS1uYF94XAewlcHPsjILWKysDd8ZP7H05XSKI+Yj2wY4SBrpbhf9yAqHBUA
1jN3sfgO8foI39GRvIL795FKn3DJQcJVBfbBzAZFFsdLBBNzUf0NhJbqD1CGrnoQ/nPlJiiI6KJ4
Op+hr18eCu5MusYc8MuxJ0PYDWExVAyVOw9WDus2wtTxcRhbYeLQVeGgB0rbBFbC63Dp7cvXf0BJ
1jt/5XVHB9hQTeavyZcCKTrGst+hk3nLCjXoyZ//Yy/fn/8rE/DP/90ooZij+t9EGKv/QcrfpAf3
gSvv2b/r0NSEot02TEqosYEn09KxIilw+kD8Ov7h8yO7ejWKIGaEi07w580U7avfjn+WZ7cvnqL1
2g12bbav72dUv/LvorQu6eDvb7z7UebqA8e3f3CSXr+nsrd2WME00J8v0sLUQBanEXInwgciq41A
LhyQy4vggMT9kPZeebnc3xJTPG+afh+ZT00/TufZmx54qLz3p170LWReZj9GRhuT5R6Vymsa5kso
r1p+jaE3xUYpxPxkwwgNWStF+/3Z8Vf1VRi4Xe6hGqoQAVkkkRNmnMATpWza7AK5v57DgsCZzvbT
RnHEuPOvQYDnzRT5q3EvkJ+Giy7vf0hsgyLwkmrxOi1lkz2rEMWSWaKMF72VQ01rEqUW92xkFfms
o4J9D8KirsIovOty2rP0+qZi4XVQ+DQP/3SmtmoW72X5b0rmsmaB6gjIvkkF/6y9Av9JH6b+jiWX
eUw6vG0PEY2DPMYKbDeZloOjuHBSq8xsg/ogpkpcsa7CNsLUoX8YWyHg0FXhoAf+cFeInFt2mX0C
thlkidMRgSG0GNtQd2A2s1SWHoR96E26WZ4aDvhASgBvr6Dfh0sOgnVuu9z7h1BeYBpj99CDG0Jh
+uMahGMZhSgKGeeKGxCO3yaBxPDnAwn8eTuF/30PNqD3sL4kfAd+vZKA/GaIyEBoElPo00/5tokE
o1AtFWw/mQmGqAmN8tRhv/8aFeT3rRXce2Bxee+t3EV3uMMFRNGZXz/3giqbgy3o8/CGs+Gem+pu
5NBtlKYG9fRLUNTT1grqPXBCf++x8lssOHPdHfaIyFPgBKoqrER4YaNBRgSk7UZRdx4TS+6aLYWp
g77wTSoEFPoqNPTgtfC9txn87iH/RJdBskOktmG6FG6WWepEaFQFOnArhQs6fKRR44mTn6paLcWp
I6LwXSpEFPoqRPTg6vMe8UeRO01cDsjrTwAE3VmapiLxE5/2JRaGlo60aDLyX3JbL7n9tBKphorD
t6FEHHoqNFwcXwvYW0W6vAMxR0HmsoAyZ6JDGKFI+JQ92kpXIGZ4+rY8dQxkAyv4Z+0V9M97gD4r
ysiqxXr33RZ3YDkv8QyIB3R+KpeWAtQEE08eqCd7UNNKLLSXq4YN+gsoK7SfsnPVgzpYqBK5cbfd
7U+6De1XVaF6ZVFhZeWYZcyB2QjqGf+T2RnRKEYtB3vxq9Dvmyni73vwZL6PE2bm+Q/uwluj4Eaj
beL7vWz8gnSonIjXn01YcWw7PASplblHvA42TYN5HvG/mZLfJIWY+nQUIT5tpLT/0gNF/IM797sN
z4S/OrPyISC2fBMzrBEyb7KKj5kBhMDdRhIx5IeRBPZDB4X+Qw/2OCw0t0MlHE8LKtyykH8iO/2J
9RsGQF2DagJ1sTzPG+WoQ30vfgXyfWsF7y/HP/E/IBPY0uXf/fX7igWDHqa5zm+87PAoaB5DS4Kv
kKXriJDNr2PFk75Znjrg0+9RQT5trkB/0gfoV4k7YBpXc+65lz1vIqkvSooaEopJZNMe20qBBZb5
Ee8OSJakEuvHB7e9THVE0N9QoYT+QIWcHtyEP6TKYIe3LWaMVWUDniQ13tNIkwdbuIp6E0QPbCNL
HRl7lRbfokIC76iA/7UHK2PmL/zVCtetDm1TKGsAwx8CJPmiIGsCNyJNYUWf6Kv/h3bS1DBQHExJ
KPZVeHjbAx7Cbu1SzDwIL11V44XFy5chPNbJsErhue6wa5XOhkZxajjIxlH4s+YK8j0wC36APppM
uzSLI0URAphwNldKvY6QKQHpKJCxMP3QI6GFKHW48y9RQZ53VLDvgQfhh8SL4nDwsVM3QkTnwSiu
Wkh6k07u8u4zxFsQfAEUlFmsUQTaCVVDRHEw5aLYV6Hj4/E3oV/dTush7OuIQiewCnVEC1cjVAlR
kEUHD9IZDySsplEaMQPZMIJ91kpR/7UHl1N4dCa3C+SOhPHjr/w4P/77v4hhp9KAjEDkR37Fytp+
9NbJIt5PiqkXXoZ3yLsSBk1d9LpWZOMqXNyHT253KhtShLDtH2bybGsqn8p4T2XGcwRv8D+ZWoJa
yCFeC/lAshrydroerk6Pvwt9DGF++/Y7wMt0NA3XUUTKozBLliQNx25hH0K2DgNVQWAwP3huFO9C
LeQRo58PJOjn7RT9jz2ww14n0Xy9D3gYI09guO4+hIm9QOCA1pBLu8TDELFLyOKB3GncOxX9RSL+
M6KJman/TYSq+h+k3F33wKX1Y7Je+8hGnLmdY/fjAL7e2oSwS8NCqfY8/Wx5Edlw89ZYARhu/sPO
VuQuFY23icQRM8XHEV54M2Xh46ce7F8beBh0eGigZBfyqCEcVi47Namw72ENIWDm4OpdgrxRjhrI
s3EU8qy5AvmX40M+cf0gHrzz4zjdut57T36X9gyWwhSuq3ikKe9YqJ4M6ysssIhv2H/IFfbFcokZ
qfk1hKCan6J8veuB/3cq6mVy1+Uxj2KbzP1esxAstP9QvU9CLlS45xv8nCfad0uhvkVR9o2ExGR9
lI7LHpwbE9+LIndw6SGc61tb9MuuXawUCcsgkrvkkOMeRWeZD4KCY4X/0fS621acGiZKX4ZSUeqk
XEx6YI5KZyGCqPEEjrg6FAm7mw1W+M9/cJBEh+fLmIGFBHGvyBKJJOb7T1kNGaI8NmrSIuqO1Txh
H3KYT+IRPFeYhN+SqYaewlhKTqGLUnP1pi+nzGfEKeOYHfwXd7n6r4O0ilsb8/n3U1kn7jLs9L6h
wofUNPBYi+OsoCghvQNqdLNQPmR25cxnS7ZJhJrJkA6j8yBtpVPgy6QPUyC59wcnkdtp8AA0UBmF
tFDqprxF4u1Q1ywZ4WSHkI7iDW/itpOmDvzi6AoHxU5KxeSkB1R4UackAGy4h8BRl3urY4oXJj+S
O+i6rMHNN4sxwO2ixEWjODUsZOMo/lkzRf5jHxaBt72beQu4aXEIXn8koXyJgaIOdl4TmiQ20VEp
Hbk1ZGT75n8023laCVOH/eGLVPA/dFEOJuMezH4fmX1WYdThfQ01WhGnnWddwgtVaQHsw1clS8HN
IHMsJUS0kaiGh8NQSsOhp8LCeS9YiHETwlXIw2XtNIm/z11NQyITZPvMHg1LrOzvaog6g4WgZl9i
mnEmIidMtFxrmSmMrpJT6Kzw81sP+FnAfD/vUsnUUAgQZwSyO5fvzHhQ13S4eOK5K70y0+OhhSQ1
FOQjKfx5RwX6HngXTiCd160ZH+XVYaHXkH49hVgtrQQZtTGZfycCvfOFUjqgWwhUz0D6VQQMpB0V
Bi56MPnDRbgMg+4N+EMDD7eKrSkWYQBe7ixprgErfkoB33Cyo7q9QDVE0F9A+aD9FVqcPtCyRKbQ
DvU15OE2TPYPLwFUNhMjoS6i01AjCLlaxaw0ylPHRjawwkLWXkG/B89bk30Zmkly36WHP6rMYM9B
wZMspIbcXVkGdQNWsEo6xJbC1MGfIIAo+yYVCgp9FRomPVgE3RKAvR9xyPiQLENAHgH5CEE2a+Z+
kxg10KfDKOhpawXu0x7AvUEerG8a615mQMRGbzBlDUH36ZZSfhdhdCjIU1lXAHzSKE4N7tk4CnzW
XEH+rA/I+/EuDf7mh6Ho9v0y+FmiIVQgU+E/K7oJsYJ8yJan5RoDfejYtJKpjoPC4AoRhT7Kxvht
D9jYIsA02NvvWEWavdtVd7QgwgUvHrAfAf39B7gXLEhwC5WQ1V5m+1H64X86ux4x4XiTaJLUEJIO
o1SkrZSEydfjk3DtPvhdB32h3tjefqoiv83+A/WrAL0pMd0A1dm55y32q6Ju0E4kMf7FsYSEYhdl
4vrnHjDhL8NoeIlwyw7NSENoyLaFEqws9er+U14GMtxC4eGG41qcsvG6nVA1ZBQHUzaKfRU6evD0
l2X4ZK8Lg7Olz/JWrvk8Fe0HLzs08MgANhQU5BMaknQka8EdFunvs82JLJGXCifmR/xbCFHiH6KM
nfTgdL9G0mL/3r3f+8tdh7futMN0uCwoHMq0jWfadB2V97Shgbhi9oBuKuT9/IVSiZkS/hJClPBn
KE/X18ff6FCCLrzDeoKTNT/2mbc1EtYMxiz3YnerDIU5sPlpKv45rKPCSYTINNQrhZXd5OuM/+30
EvAaScVENv9GwmrzAErxuAcqTrZpvMODwX245KC+fttk+yIiaFlO1fRTVnXAN5wodNz7skVKfSXa
yyWmj44nZNFuSs15Dyxe10ngwy+1O05QChCpgxFJbpYNkND2YWNRmaUl/RDFp4UgYhLygQT9vJ3C
ft0DJzvmu+xtO0TdwtZmS6zer+g8QvUcTWVJnVEDNf3wP53ubNd//p9o7m+/edOsQT8fSeHPOyr4
fzz+oXOdPLmLhIPw+p2Imd2RWhhBzXpJuYE+idySsqwg58+eGNwTSspNoxw1sGfjKOhZcwXyz8eH
/NO0W9drBCTgPQkPTpmHNYtXLhzmKguyxXMHaqClKwLbURH5ZnHEyPNxBHneTJH/dN4D5OcRfLC/
ubhfpq7g2UKzcEkyES+1/5S1SCR8VpBKDGshs7VQdaVZnhrs+UAKPm+voH/SA/SjBOn0Otzrh5ja
sN5i5svlI3aI0seo+YqHVtiy9h8KfLMoNcDzgRR43l4Bvge2rM9ukLhxl5s8cicgXws2eYvs8ghb
Ro4ohT3jlXeZFjKIEc8HEsTzdor450/Hn+qfvcDbJd7CHfzdQc78p7S0OLS5f3BU6k7a7+eA+9n3
4gFuOU0S3D3/sxCZijDWcsNgAQ01Tu69n35ALAOcfnDF5cmUygePLLHMuwai2FVy2DNRgm9LUjMZ
+EA6GXh7ZTL04Ir7u7+8dW83HR47Q/jGw8NEs3Xi3ICnRFhjLA26Pac5vde2kUEM+WEkwfzQQUH/
/cvxV2B9kar07lO3/sqT/Vuz/6/KXWHwXYPcr2H4ctwZ0pGt+WR+PWswMJvMTRFvXKVb8tBEuAk+
zLk6vSZTtbydNOJFVPoqZB2V+uhScibHX0pOlASe3x0FqFBrG0hrwp+5WLm0gr4i42HeUGxc7GRy
a2sWRIw+H0eA580VzHtwZryFwRd5NvCvyQmsBF3tWQpCY6CEI9eJ8AWSQQ9VEcqKjntdUUlsLY+Y
ATKcEEF6KR9ve+AoihTIqAPZNRcIFLAQGZ1tOOT2hNuVbqJCFvT6MhetZBHzUBhKOCj0UPyveuAR
N/7zP2JvcP+3i6fQ7zKcAOm+YQpEEXPullhW4JE4EblO4M3Lo9clcq9qL5eYEDqesEK7KTXji+Mf
D+MkYouDz9HXH9FIk8/cTxAqQF4xkBzXxrGhIFo3PaIV/kfTS24LSWpY4F+Bws/bK7j34IbL7g3n
rEKWy1HoAHpodIjig8p2yNZQOJqH0PtZBAectvjfTJFvJ4sY/OJYgn+xi1Jw3oO80E2VM7s6tv+q
LxoGlXRa31f3yB9tuuIQzl9/PUx9I/tZJcXZPk0Q32Zev7X9lRqoLu8cRf7TZPDZj6bI7HCx7rge
FOxWKL2I0yUP4CypfkOQZCPnsaxbYlf4F4kmPm4Ev4KcOoKfoIfP5x7cuyZNnrgve8r6yy94P18K
pu99Uka6OPKkhF2dC39lWyybXIWoT1rGB79syrMMM/8fRy3XPzXlZu9T5No9C/Desy1kKP12L19F
ZOi3TFjpUrq4x4uSbO8V2nRKsF9RskJRdZgM9Nx1/NMPcHaDcZc9yBvy3s+KpYHZwH0cXXDAl2SN
RTYws4sqsaROASv1hD/NHFnxaAztBicUNEyMWrM4vJ9+0FgqZtgIMBReRQYrDsy/5YdwsZ3u7eCp
yNl/D4Jk+SHEpF3/9IPOyjiv0p9j3xHFbxXEnrIEYKoN64Kiw6awunM/wikQPy7/28NCfb5ZPG7H
yfJmGl8/30zt2B8nu9BIrtexKS19Z7syhtFXQ3oI/N8TfzlXPq6nibKNLqTpo7yMTzf2NH6w7p8f
h/Obmzez1UoP7zdL1U6Sq+cbK/htdxM9TMf27HE1vPSD52jyGEfm6m1wYwcfnpQn63a6flrcSsHN
7Is1M28W4ycN5SEuEn+zXTj6w2Y3G98sounWWcm75z/s2LqxHYg8C5w1SrevTrW59exfzrXl5tmx
Ajm5fkp2D4/O8lFO9NPdZvmsOfYmnP8qqbPoYjW1VG83lZ62Z7MIL1enAEWe/7KVVg/qdSgP5flv
ihz5yftpaMtvTV1b/q7Plo/GjRPH9jIaz+LN9o9ZICu/qotdEjo7K5n9rj0OA83RpOnTpTXc3Kwc
w44h7818rmymznxm6E+Xm92D/niKOmNz6fR57eu7X7fL0NedeD2dK2MzthL5s5L4/urSX6kPoews
Voo6O5NDc2m9MZRnNRlri+nmS+I/aPN32/lMW51Jsap9XjyaxuI0lKdzdRytwt10vJnqq83Fbjnf
zC6QQWQYX6nW8DG+XcrrB/M3VfXltbN6nA1X49U2mhmnepjMYufReNrajiFr2+RMVQN998aYIvHp
WF6p863zIOvT5Xi7lKzg9EmVH+9vzGniv0nUxepyqd9s/PFuLU/f28Z6rjnqQl3Y46GsxtfDjbJc
jtWd8Tgfr2Ip3L0fag/ba1N7vlme3jw/S9qdqTxPtbE6ewotx17I0+m7mT2LjLG+VHbz0yR68B8d
U3mcrc8fknUwd3Za8LB1zDh5AOa6jF8sxbPkF5C+WZ6Fc2l5M54/7zaR8ygl8cIJtEA2zh7kJPga
WQslGJu7lWU45lpZWc5amtufg+Am9h1Zvrm52Ezt3dCZDs2p5iSbxLoZP8KfyXKiRazNzxUZk2Ks
z9bDqWOYQ+t+s7Ax6Rb2IjLHfjBLtqeRlpi+s5jFN+Y7TZsH0zeaubM/3Ew3O3f1vFmvx1vpxpad
TThbx07o+4bp7Fba8+/WUHn+KEeS6a5Xz8PYsYyp7ztPc+Vm+maTSHrgbFV1ro+fpk837oNs7yLH
SGb2Z/8xVh/HlvIc6GNtit/xuHpa//YwXAa/PpmL6dSxw/Xce3hUFo+n4XLj306ffW2y3VibjbN5
ip7fLp7WQ82J1vYDlg9K45yvfXO6ewt0Vn9sHqIA30xX7U/D2cPyM37S/LCS/Gh2Zj4l8WQ+89XL
pf0QbDBB1JkyVh4CJXbWj4tlMH7WtGlyunqwn74+qMZs6+zkaPUMWBfJytnMVsof8qMSfgxULO5x
tNaUjSPNd4+Gs51v4i/TrfGwG+vrWH94s5DnC/CxfVy8Hz5HYegkD/H6br4zpV8W66lhnm4fNWU+
flrsjPeb54fp5k30OJeki/VyHWjjZBjF45vIvHGXu+eH4Vn0kERb51GLH94p8nKxGg+f1zcLBzfc
DbiQJPtmrEwftj8bZrD9Km3W8a36bK59R5UT7f1Oi58iJ7B2j9FYms/0jfMUSMtPO/lhpTlrPVhY
F9NpFF/Oh0PpdmEHT6rznJjm46kkhctf8Ue1h/EiCoaho4ey+YsiPftflBtLx6ST48d365Vp3Ibb
x4fASR4xzonns+3ndWLP3q8fb1aTR3s+e3TCrRl8mj5J8UfzRlPfPYePC8UZKnP5TWjCXcIxl7Pk
N3+5sXZOMN0Gjz+vAv9x/Wa5XutfFw//j7pv2ZIT17b9IsYACRDqnIYgIvLpzHSmnx2GnwgEQggh
EF9/ZpT33uXMqm3fOr3bqyjboZC0tB5zziU51l3WU1RvZRPVw8OihmjDjIcwCjoVUw3fEE+3uMHT
jJWO++jVRJkaq4YPy+NA222tCHDxx0UbWwiZueEa8x5t1UZyL0oMxXtheRJ1ZdFNdrjN2KA+LLbQ
b6dosEk5zH6NK77m8XrwTT+thyzp2hvj4LHKXMEXlU0+0l7QMR5mEVPSfI5or6VIZ8lYxerIflF2
6MINW1i0Cm67/ts2yGwT+V7Xr4Z4gi/d2+DLdlnWe9qYvBXLiF8tSD52u9iklF8I2zovVuWdFdIE
vZT5MiVG7M2Sk4pww9iB6ro4kbm2ToS1m0YxWKK+E5MvH2gXNb2os3lXZdPEfCpH0CdPaHNguXCy
WZiIjCe380AnX/bFGIjokAq8caqmr2EpdSviWtKvvB5XeyCxlu+bpqdPwxavW1mn4/y2b4O6VGyu
F0HUFreiU1P9eVgnYgSZ6fBh7bPATkk6hk4smYFZbW2+vLXYJi+6neWDcIHJFFutii9ulvq0cNWP
h4K3SX09RGk2logHQ3PojOXp+b+zQqBP2TTl3FkPC5qH9WoMEZenLmrJPV4IaqeqTiOKDZmy+k5T
tJGV8yRlVFnMdhAqitcLpxXlFadw5mIZ4mYVEdVmEZlBHNwyu+ylg/+cy7UoQlvVBV2vTe5GK4q9
2DKMu+P3zIOWu3BbHzMxuzFfq933+Xs2W3vVL3X2PcltK4VO+rq7MGmNv0zTepwOReLW6TjE6+Ar
lbt9OxW6d8nJFSydb5cxlbXQ3NA3STdF32a9d09rTlUrdt5jZo5sw4oEgyQ4+Gmt1zJxVNPrpG+Y
FhD6EXnSeo6ehsHjGGxhyLBUuu9ptRoZ4OaiuP4YkYF4oSnJPtVq340YHL6gGoMinxtj2VqSdu0b
OI6CPNTplHzXrOteJ65l36zRm6uGuVbf5bgqK7qReS9Mv2/XJlnsd2bo8qWI90KJ1eTdvd84SRCX
kr0W+97ZHcvu/FzJed5vmpmoL0W6R03p6ZwdkoXgtNXdYPmRN2tYSpon3SuHJHTFahYwHF8X/ZeU
RXQ9LCR364FsKUNgSqT5NM/rJquVOv5lzRZ146aevkXUY901LL9eRTPs7lY2xplTP2Z8uOZLkS4n
q/T2sBZ8/8oTOz95w4e2anWf31FikCuN2s66bOw8dSXL5vSb4TbNhaVyu0tSM29VBr9XwKhNM4i8
04MUMglrEEvexY9uKbLxapGJ4acxcu66jeMmq7LQ27ve2mBECxui8DJN8qrTOJ2m3XP42oHNyBjz
ZCei9UWCaCDXaSrlztwHUpPi2o6df9MathZlxHR30sO+LqWGxSAN9czcW4XUoYLD03mJz+v1vJDl
QwQfOcFfNus1QU7BkGVpjsi98mIskxbh8tTgOfh3wxpwNBa+RDfdRqK9TEMYP1mOSV1ZnZjLTcX0
E3PWvm70VpPKu7SF3cRz8ThloWmFHMlsxZhGMse5smEXzWbS48qiLLvGXq9vEpvy7zxoqwVv0Z5z
oFtQyylNF9+Uumb+Y9Ytphe7i1oEgdqRK+iJ1w9NCDZCMmX00wQ/85g5t7dVodOiXGm/hUO/mu6i
j+IDizRbRMij/DJ2pP9GTdM9LaqO4gtFXfRuywh9V0+EX+ezN7Z0fRIZgVi+KBE3+RoL1+/rVbOk
GlNZmuE62TqGTLIpom+dyZEbmKnXvFKFzWrBZC/lsUlbe5K5ClG56Vk2R74mmUJ4ZcvroZFMCR3l
+02x2mar/F7PcSU7T5Tgyx570ed1PRznYbJHKieXH7N5NJkwHVH3liykEcmqPRMZaZHu86ndnFC+
yaNymArEjJ850WcF2pcR2XXbSPejhP3Px/+5M9/0o7PfvrnbT+aPdzv+/LPnH/9kHc7V6X9IifOH
vxTK/y4S/8kf/r/VyXgF4ld18odvw58XaZxrzj/+/o/yOMO1F3hfNMc14YQSONP/VMd4kxn95+fb
Gtj5AWB2fur138Xxn8XwmZ3FH6O8TmI8g0DJP6mFQSs+q4UZ0GBKcKdoge9ESyLua3peCxvnt6zN
VC5GHsnoRDtpzf2uUtlWpnG8gbX02xB1opnmqL0hKImyE9Kb/Y7tyLUvcxaUEkVKoulEqJ4W0Xa7
M1WPMJBUbNDDh0A8ZeUkm/BOLYp9KEa1t2VUq/FdQaMuQ3q84rwL5BoRwsPSjK746Dwd913Utkh9
V1qb6ampuAoBXyJr798keTOqI3IpSU3ZzraLvqt+SVGvpl6i/UvEm2zViMDckeQqIIwjn42bJDof
YTOqm6LuFnqcZi1vXLxE622/op6p9j4m65H1oRtERvdivs9iuI7LJkhJUZHsNgtXJkxq/FS4uGjL
Qua0QX7M2gK1K4sUUkGmMlIGNfaSnFCirfWNXJyrtahRSIQqWxdExzEr4qeat9kWl8rSnXrRZm2k
5XVnu3F4q2kx+Y9hmzf7xqp1S0pjtyFosep66ASXinQV56OkQ8lCTsOrvZ+IfOB7zT9uw7CZy3ob
vbzd2jHPe7FmOe1sRbMo1NmxwRQ6Unb4sqQpm2I3Q3oaCiTNVd2YoTlaSiYyLNW4FrCMXiBZaoZH
HpIuhaetGRv3uBNk32vjv8dtFDJ54HtYSFol2kj5BrDAkE+nvZOO+6qhg2Ze+Mxt1N3006jwadRT
rb4Q3/vtIjMopFqkCy4dLrq8sO33aUkj8tikjT7tLbOyzCKu3tSxcZ80yzuUpX2sK65dHSGv7Prr
CXVWdzm6Hjk4k2usRKdZ9p6nuaUXCFa5udLrkDQXsyShLsc9VeW+8P5hrcNcuZRPD2ZZul7kckSK
Na958kAj6i4d8ethKoblDWI2f+/iwXzu8u6OWMPexU0XBZErmj6M1A5fSNEUU5nSJR0FiRf7nk5t
a++2Lu3fm3iLH6fGb5VGJvBhb0hz2zSE6SozSWbLKeNIB8dFH9c2eqQG2aifxv46tH3uRBoy93HN
NvPQyzX9SFLboY6RqUNit7RNlfQ7PRZrkQgXrUM5rKS9VjqOjnMUl0hF9WUttxh55tSKYqMxcpbs
+57a8eA8yap5j5987+ZDgeznJncdviIliL+Ffu1n2gjSp9v30XT2GrGaHEZdI33OU3VIu3hRjyg+
x7HkW4YiIyYTKt9adUN+6LWK82s2Issslas7dTVlLePXbYtGtqqwqyuOntezetXHCH8Hmhs5vIcd
dOtXcr7ABgXUWsevvB9Q0g9ZE+Ufmm4O2N6wMWB3Y58BJpB7rSu990P0at/qeS8jRCN2xyPH8gNB
bizFuCv5XeH2fy+iOjevfe75/ba19nORKMeEVDmTZbE54vBN7fiGR4XNTx2JPH6EdR7GxAetDzb2
SXwgyu0GuW3akft5dSjjxi5xcxk3MXm/Jt7qQ5LQCTXYatKAU94pdpQpkMtPwyyVvVLpOnYXkdmb
5NDnDGF52GVDUdPwVfp3NJ+K7dQoP5KSLk0nbyZTjHFZb3benbD1lPff2KpJd5+ayZijo6O18QVK
9bA/on/ERSWfAIRcW+0GrM4MPVwjqPd8/NET/F9hVSC3P4GqiCIIH2eZFrBbnlOangPNT6Aq4ytf
U51ylMdji/xQqut8obWwkV+uRh1//Smg/g2K+zfDIQjiuROQlSQDOPpiOFfQ1sxAknpUaO+2CZhA
1HNybRc+vqIhpD9Ejf91es8xY3Z+fY4DMMat5pyfIzdi88/Ta/a1i6c5MMG4zEXvmk/oswTq6ZNX
IUd6SfzwmxEh6Xm2oH+MmKCxEIUVXr9jLxa0aRvaeo0RgRiNx51NG6qygpc2VtOPFOyfTQ4PfRZ4
YT4tIM5+Prks1YCju40JxJrtqNS6HvOMLE+ssOOxAVLxhs0r3X9jMX83wTzJ0aOd0AwNwy9geJv3
zR4yYAa4bsSfItPOB2LUdJxNP59+bS3nCfyJ+J93D8RBgWuVIJ7CnQvZi7VkTaNruPhaJL5ZrtuI
nb3q7C9+PcpLmzyPgibQAtwFPAgSuOfLqF0xq40NsPney8/KqujEk0EfXOj93ZBF9fH/MB76TfCa
Cc5Blpx/z09HrqubPgBvqgVnXahkahUetk7Dew8wfREpa4b/wzJiDc/8DIeI+eUEJdmIytiCCXYu
kiUK93isjLHuy68n9nfbBbNAJxscSZHyF5aRrcm2M+pR0w/J9NnINXxOrPT/2OqxaCkv0ECFV3tI
fj7yPy3f3myAVVZbi81zekGHrj3ysdev51xtYjJqvg3gcqAOx2uE//WoJS8T7rORnF9NwHX9HL3Y
5/T/51H7VfMCXrgWZNCkdNFGAZHEjTsANO8OS9q1J7iDSIlx4tMhHg1QQROn7O2vf8dfD9/5Wfgk
p8j9kf6cH3H4+WfwfmQdQJFaNLp5V8Rdc4N0Gsh5AZLr1yP9dTPRCQrngp4CyKlxM/7zkQrkRu2Y
gGJwjeZP2V4nx30OyY+rlv7ruv51PuTswPBA3/nBbryf+3wUzYbO7/NYn3moqJw5AQiEQ38T3GZ+
47f+ZkJoeQVmhpXDoePk+VDwWV2T5boWma3H6yIkX+VKmt+c7b+ZTw7zKEBW4ZFs8KHPB+nzDAxP
0XEB1BoFTpPWdenqwt0T1bvwz2eU42KA88kGVoabaZ4P1s0y9w2PuUBR8D6KfV3tjWp/Ywd/NyPU
miAYYQPghl/MCBAojdp05WKHe5IiXhanrpXXYHX0OE+++sdmlyMpQRNywZAnvAzYechh9gnmpPJ5
ORLr+KGO9v7w61H+mhbAb1BcHJpDMI0lPE/6Jx/SLnvkcZNf8QdiIojOkXoTADBPKdnWK8v5qsqQ
T4B5/g/jIs/Cpb0Jbp5hLxbTbT6xYVEwj3VIn3oTklL3fHzQNnNfQhL7x+gM/f960L8xfLyBmaLf
HsaPy2pf+Iy05YFFM+fCtdYPYu5j+pmsk/7Nzv2doUBnTnFZBce9VueLq35e0x5+OclSAmI2kvQS
SN9XZGXjqeNb/ZsJ/e1I2BIALhisON8L+/NIvottmGzCxRgn8weU09aIdJ/Ti8wnwOd+vXrnn/08
B0HcBBBybvA5v5rzYlobqOUlyWcMVvcnAt6ujGb2ZW3ofAKE8eMiwP/qDv+6VecneOBBcN88xXOZ
L7aqY6Ot90hzYCs+LuOtHqsoG/lvpvRHivZ8TudhoKJAnz+jGXuxgFKarZeaFSLU+1pXC0BeA9KS
gBXOo1Hz0ocCa9p5Jt9HvrB7NcWzXgSNJDPHgOORlaSW6SCWRsfsN4b0t4twdjcx1gA6jxe/LkOl
Wc8Us2bAUcu8XuJjyOvtN4vwVxeQQWKCFhX4TdjlHwjbTy6gMGsti2UALzir6Gbcw3jfxFRVSTGb
x8Dc9L5Nc/pDTf8P9hevcJzfjj+/FX+e33PLXSNWL35XYPOxrCeZhaGaeS9/k++dg+az7T13CZ5f
w8twwghe9Xg+CutNpMAUg4wAhP4lAzMXibZXQKJaMkxTZWuSRa/k1A3pTZa1NP/N0v7lyJyfXz9f
lUrON6Wxl+bF9rkdXG4wvhnszdLsgC1Sm2wXmw5qAmrfDodfH9KzSbyYMV4ATliSIMDGfzw697NH
WHhtWgk3LyYwiPoNaLV6Bwu1NOkl+O6V/6Zi+IuFJhSZIC4NS9FqhpeHyfMFJoa6AtxpJsDckYqf
NRnjuP0ubf+LhZ5HgUdFgM8ReM/vU/48qd6uvjCSZqJXaj5SPSanTKWQuYwkKakazNepzvxv9u6v
iW4Cf5Dh3KGgxPD8xah6d7X1aVMIxSHJ0Mn2vs2Tt5qzV4Wcn7LBfwZ1WabMP0kor343+rkef76R
+RmIADiEoh18+YsDMozgf9rQZ2fFSHos5NZcDjPbS7Vn230+AUZjk+sepnlZT9FM5oulXFXmv/za
nF7sLxLSBDec4megxiXn0vD5ynfJqDWn+1B2TBfCuNWBimRb+c9HwXMKcAQ0Jbji/MVce9WE3bR8
KLMNqrZ2kqYqdpX8ZknPv/WnFU1hPxmiCTIA5G4MH5/PpdVkhSNabcl3z5ujrnP+yc1t0ZcRoTZ8
qvNs7Y6znDJ6WJfQ759+PcsXR/M8Psd1FmfRIKI/zujz8TPSmELuxpW0a6LXiByeiJHmGzlGdgFE
+09Hw9010CJCxwhFHfCJ56PlgMjAOuaudA1oCIWll0B4uwUMLAjRrvr1aH/kic8XNwXpg9OSF/x8
LeSLULWBwLZtYnwZQ7c2wh94DoFRbme2nnzcbe5qAStIqjmxeXiCJIaQQ66BzJ9y3kfTq9RyaMGq
BcxI/snGdcKq1M9uqhhpkiefj4O0grXMqAel1y0tg0wWVqFTIP4YemLjQ6cSw495newOUgBgCeP7
uovT7scu/kvLev9jTi/ovRcf/+e2/WLHefzunlN7f1TRf/J+//9xgjh3/4ECzpzjM+3sx2etgj9I
QfyDH6Qg7irE9uMufAB4yHlxjv8tmUXHOCSxMHr8b7y0+QfI8y9SEGpagvv14d7OfyFLWIYj+y/J
7PmGEsCjBGQivD5y6Cz/JzwhiqZzmf6nhWY5gGEcfwq9LC5ooMlLONKZEC1Riqx4X4BYVhntvLzi
SANED2ZN9yKRRbY3guVR/JXAlMf3w7bo8Gptk2aNKijN1q8b7YI7dYVupis+xDEyCefb4luml7RF
mB+aQb5yQ96npbaqLt60vC7mvoLQYLvcuy5PPhK+qf4eaJqzx6RLwGsUbYgf9lrR5pJHWnlR17vU
t00bUVulk9qXw7Cs71OjdTju0RKKY9H0w7SLMKghlJZ0iYVkBcRUXjWGx/aa9EOeViZZ520QQxOi
6aGGsA4ASRtF0XCIp7wpDpBXLfkFk0yrU77HOLV0aj6OO1isERHxtnVePu1R4q9lFs+Pmy1cmZp2
ez/NvbkKXBf4YfPyCCzfHNt6/JCawYlh0V971quKhGS9Xs+0pQupq5aITZ9YfF7iLN4vaz70F+20
2lO2jd1tHC93KK81dmOBUnQYTJlwOR+U3NIL7dflep6VrtqYfgiu9WVt4uJaIyTekyGuD10af9Z5
v1R1PC0XemPZIUj6jrPdX+NBOH8l01h/l1vmrurJ0JOyKCsMX2k1zWaEBoMTISfm3mdDASGFCxmy
pvqsJ+lTZ8BsZuuYujvX5wpy1M6ZyQ0iKjqq3my58eEIxRc2ColePNqHaN53/mGVhZqvuZrxT6Az
6sA940oJxjdooaFLTllJoE/qIOOxjb/rfGtE1DXXKdpr1wurBkgnMyTjeorr5lDki6kPOle29OMC
wS7u61NEoLiGiInoieRg9mpQfpt7UnluRNFBKREXFhKLKA1SMLsfukFJUNLTQXM/OdEBlYEgTKc+
OhTWF/x125I+P+YRX27nLvIVZCvrA8S7UJQGX0z0UUpLCsjWFv/B27pIL6hxbX0FjpR2t3Mzje0V
Nlyxm6Rnn2Us4/QyovWirjITS0hIqf049zCZMdcZA4e7rc2pbwpiLuphNxd9oR/IbidhpXHf9sxl
lwrX0r5VqGpB4IbkXmeAHpegLwBhG1NynQzXQwFSnMSWzdBFg8OvwISH4wJJME47hcLkCwBLKPGo
kjOknFt9SlYGpSqgj30Sax+sqsKmcn5Z1MGQ+1yawok2gQ4M52C/SX3zmhLzalr2/pR27hudDSmh
aaKCjBN9F+HrxvczBKbjtZlVx6ooidVVFEKtPzcTJAli6VOzViykfV5tSmfTdc/yGQJM1kdgGR1S
jy8e6S0v44W9isYxUiXS3oxAOLusuky1lygBs/Rj6DJoGyAn/dKO5FL5GerzpEmYGPYZeyqLKeel
aaZ2voRYI3uXbsMVoNkJhKxa4s8+aIpsFTLiFohmoNtX+ALDhIUaoqgKZ0Mjuh4ky7EZtnYQjSeQ
aEcg9+erlrdTB5uY90quWtrP4L2hiKypjqaD93WHEiDaFXJWXCQ8VogYNb+IJi+7g7XRJLxZUtHw
PLtxOkkecHi3Ayq/8Rao3nIyTQuNVtPvH0JqQ3ty+RqVzEP7E9Pma9pBnr7QZYFqMY0vZbQMjfDr
/ibE/V002lm01MwnCGr3Y1j6b9qwcA05T3QkdcSui87RazfI9Cqd2uhLsbQZHGdzZvqyfIovkxRS
5aNN9pQe2TRnR8aXb6pRvEqQhn+cnH6HSjU7tgMLVyD/RwgvOLtOIHoK+4h5q8yVmmZf1y1qb73r
C7GvejrANNJ3awwtqg7tfpW30h4gb9ys8OPWaEFTr27wrNJeZfUyX/Q6/sbbUb6Gv61vOEQN5VRv
yQhgMx9KCwToBH1ofpkNoxPO5PvHzjXjMYrZ/hFvXbd91dV1d9P1ur9Ms1w9FDbVV9023IGF/L5N
g3KCFXVxlRf1eDO4ab9at8UdxzojrxUaI95P+bie4GmLyxaSqavCm/oN3frmkMENTmKS6XqZhHm9
axFi7MGsSaClhlhS+Yx/oEHzA4dA8t5PXfcQ0umUFiCFWTLRi61v9YWKp+gGZbkSRgLeoWuORUTa
OOOXsPxm8xAAtj17xdb5CTKRKKvoxOf0kO7Zd1RBr7NMp5edif3JdlClBH/OGbEW43gxGvIJKssS
INV9NCy5yBAvh0nHjwQ8dq27h2GbrtFMUjI2b8edByj8WrofO2PGUlJ30dllOmbBodzrN1fGbXZ0
EAKKBdt2tGl4TQJ8fFA5egampZQxu0yTfT5g/dO3PF3xVaszZVhTfpKQ5J+baeIjoj68hezrq3wb
IJROo+ZzmizL1b7v5JRBf1RJz8bbpEf3yjhk5cBX9CNk4Uvjm/WhWPdL6GWf7BxS6OLIXWaai2DG
9WlpPekR0fM1lI3cTzVdvo9+fFDGCGjmFuHoR4huK/DuV/No0NWybKLbimrb5btmWiu/xHetTa4Y
6RCk8+JI27a5RX9RIibbvZZsuuHdeiULMDuxbRJBl/EtWbMLmY/Q+UfpLrKpg+peXXcTD1A8GgI1
5qzDiYz7m641iYCIejhmLL7P1wJz2cBR0RjyzhyR16JHic4DfpNHS4s7a0LBTshDm0sFv5TGr6Wq
+ZPiU1buvg3vUSo0b4tJt1FJ0znsx8Q0AFq179K5Mhuz9MhN6+Tl3vpo6tHUQXv0KeT9J0L3O6Mz
c8jlsFUUepqq8DP0jMuOY6g7C3H52vSXk0vG2N0mii5iWhZDhKd9X8ohqGPLk+QsCYmvodQY3kGn
EioeQ7ob7D4sYp/Y0OYnnCBzTMJAL4vgUoT0Zbib90XOyDLMckX4uH+wmsTHzAbeV7ad2TGFeu0h
0vAuYk7WPRHodBjyUxEX2ycfQjFEYiUREsm9S8hUdmgQaMSuWnrbUOLZO4gbJ35InO/0ofVzcx8T
5+72meQXrmnp3WKzToqpCUkjVgincqjnfXe58hT/O+3ZeDnTZL/nXUhfGTlBdKmoOuwbmHrfqAX9
ENh0MgBpbnQeKvRepAe3tvEdNHbxLQQ8VPQDtFlr6pe3UIf0D2tQD9aQ6E418V4GCtvdke2fPDHh
OvOZvQV1/rqNtg8T6LCHAil4mY7qDingdpMuE8py2qis2nqnj70ZHpu5g0G7xKBFwb6N8w1KMM5v
SLzL05bK4TCPaVzplTV3yFpiQZl+tc7xetfgQJfjGF/ELcXq1/s3KEE/9SyRV5L55iBZewG17OWc
d+unDHx0lc2KH9Z4d5do0whVTRA4xbqt+gnb6j+gU2O+iRr+ZUv36ejBtF6Mc/bORLN9hRKIXkId
N4oo148JZGWQtrEgD8rM9pCO8K5lZFwPzXoK8A+nVt4UGeJJ6aEfu+g3T+/t1O+Pa7arKyoprQIp
bvskQLWYAwTyFLEESGZAz4HU75La1Kc1Z0OZdompPGCU49aF7MB9hODK3dd1oQ/tuJn3Q6z6kg3x
R+qSoszXeHio68gckmFrvvCO8Jux2OP3mXQn2YzI/fJpfN/ue1yCYi1e75t+jFsNWVO7fI22+LIv
OlmijwMNN7M/dn5tL/pmSD+Pah6vssgsr92S2IO2dfPZOMY+jzRb7qxM0zdc2RmUU806ZCp19qhX
HDE0kLjHJd776wiCpk6kni/fsxCFYxYN/qSSeD5BCYWYRmbABmRiHwMEvnfoRtGiQWcK0vh2ig40
7Z9Chp9d9OP2GPv1sm8XcopNmnzp48KXAIqjD2m/6Y+zmuRhDEVyUNvS3XkT83Im6XDXFyH+0A4D
OcZ5bytS6HeebslpA6yCtH88jatkwrdNOHR9bi+XlC+lYaQv23qHLo/t+xXaH8YTOuza0+TbDdrN
hTB4JG7r662GYMS4ZXjgi4N+rFhKAskfROZjvN+rfAwipEt7FbWRegPFF5pimjw74aC+luD1r0Kc
zejxrB9kiGk1SpdUW3fusaL2f9k7k+XIkatLv4qs1w0Z3DEvG0NMDM5MkpkbGJkD5hlwDE/fX1SV
pMxUqcpqIbO/zXqjTSmJQATc/d57vnMw7/tliQ+N2iKVad1Rd4oon/L2Net1cT/2zZOhV93VYoDt
VfaMujilvkuveWCUW9w2mmFFLZ6vQDMS780aUtabO310zSW9Azy0r9pNyEcxGOkZiFsEhWnI0M6S
Pmri9UPceKdiLucDCqnxkFMi7RINDTMXSxnaNVLKgpMq9RPLy8K1jtcnpfLUjIpJDMqn2zZ3wqTh
WzlovuR1U0SUttldU3XpA2063WXseMONXXSf82KRwZQbMPiWmyZXwLfeuYZbP4GADj4tTOV7m0nP
sWotO4i53WVqVVeaNWfnSXQPioEd2L2g90ksxgBaZd0UXZlcu3kDiU+TxfkoMLKaeIhWI/MO3Trw
bQClh5kch11etNZDfal/snlpfFO2n3UnZoV2IswKz/C7GH+xH7M8j/PMmSpxae2MfnjOmXOCaCb0
oePc0nu3zWEtzYyDKFs8xqDm1y6pX3M9lR+2tJ/8ujMnvxDr8s7vZZ208ZdGOXsdaPpfeZyPcZNk
uCTLdIeWYe81pdqO27ero9nmZVQxKOjD3FuThXYwzsOy9/QsMPQBU1u6lJEXL8bJLICZM4ORt27n
50S57j624mviex+kxA+c61p2M6XuhyZTodAb79h67rWxqilYOndlAA2vTAV478WWF4hJxRGKxxtz
kupCpox7ey3MK6HSw1TnyBLdhh+5/KQqc879bhyGW6V7z1qZyWATqXO7UsZexUgaayA2t5zLz6ms
k0NqjdO1Ozj2QTIs+BQ72xxkpdaES7XttdW7aqe+fdTsPHtXl9N5NJZo0lrwzmQ9Aym251hooNem
Uz11SN0MjoZn/Hrz7cQ5EK6TMr7QH7y5rXbTiPozDoX6bV6G/lxekGjfyGf90GBQC4ReW76mFUNo
yM09OW0babanvaR6n+0dUhRxfdrW6zKb+l6T3RmsagnYZMwS7thIqO2N/jCPShxowj8ZjcBPYo6v
trl84RGJWRZGc9sOUtsv8azjxG7ODLaTqDGafGeNpfnNjM35yWao43u5coPJw/bQrODc2xQPfpIV
y2HUjM8X7hSraDVkoex0K6yFqj4sqhjZt9P+Lh/a8UjLZoccvFrYTnnvt620AlMk7qlkihJp3goZ
a5Xjzq4sEeiNroUWXjLOMXxsrSe6D51iNKItm+mX9bzdw7uUp/bimur0b9vipDscAcmu0VkPWEy1
4bFdty95LHGPrS5OzFrvr2ut4qx0u8pfGgmlqlmLDx437Bu960N3VcuV3Dx9n3TbDSbf87w6L5RH
FOVmNdy0TVsdgafNc+kaDS9FKtcZ13HsfMJMWVMapt+WlbO8dHF3Dsquz2O+tJETe8654eYCt10j
PbWwRcWdP/Vb6rfVBqo+ebhJMqPaF0O9vOFJW/B2NuUBQ2gVdtX2Om3dtjPWyTlnW461rpHmVy2J
tUDHr3dfTt3C6jHiUCRjdY2P2A4N2t8T0QmS7Aq92Q1SR1vRL32dseElnFx6Quz3/b7LXJO+mj3e
oc+ImPjfd+2chk2vSx/1qjogXnfHrqq1oxgxO/eZ/MYEyqWFyB/xkG1+OVumr3fy4r/BzKWKXoTd
GH+TKveu8Lvah0o640GKXKfw75Ko8vo7W+YOkxapB7OdWZyBQ3WaqZ9uPHfE97sOucR+xbjjODNo
DE0mmoE+j13A+rGCYamne80uml1ZeTXjut5jPFoOYbng92JT9IB0jNUJ1bAofGPlBw7oJtC0dYvw
dju+GbdD4Nm1HvSp9okTT4OunPUr10maYyJnY1fl1u1aV8cWzuhKYJ3a9w2W5Th2qB3ZH+jtR5SO
1ZzryC3c7JAvTJZM3RV7o8OWVshWRGPcDVFlDR+aZHnGlKUCxovyU1L272Vj38oq7sNqs+ZnsgSG
y7M1HPEXTnuG4LfL1usYFc2vmGGKYGzSIpp7u9i1Gp67qVyXoLfn7iSRRc8xQZ1RW+fOXVGCyTWJ
2g/JguU/WdZAjSsTRDN9W1QcGyd69jG+kmuaLD6YZ9rsC7sq1FmO9vJIiIJl7TCiTBsWdSbxfpXH
uAgcJRPDH6Sw1tvB2PJzZuh8s3Zs6IDbeTfEzM08lT53jpH7xD6kib96eV6/LgNmS3/UF2PxW7ty
X2dAtC5oGeK+lGJunzLF8+Z3dastx0nGrJ0+aSE0IVroCd1U6MvgDwbMNKkPWkJf6c6r2jlVy5Y3
6CVdyowJrdWHRHzVRsZ19449z9op7xupcegZRoXB14Bavx+VTsOdd8a0hcKLp/bamHspT53oPNpG
bxTpVbtahsKBjMYTsmmK7aTltlThnGAaPJkza8nfUrtazpWtT4a/abG8HXNn/aZgWzCSKB3oZxlG
pp8Zo+U7Jv/eAb/4erDr5KnapnynVpsyrbqOJ+dDKeItGEoGcMlc9g91Yp06U7zHsl79ohRjpKoC
0/PifFGj2J55EGYML1W+t/UFB7GNTPEiBpIxCvyLQaV5y25YNmmC31fY1mq3vfbyQU/qoMm2+lKW
u90YaqXKn5e468d7OUw1z0O/OAfgfVwveqzqh4wBUh4lqi6rx7qf2yudgVBQDIwtB6wumJVcHLzV
3E7Xc7vdYLwTB6mJLoDcx90sNy3i6GyeF6VeyqZ6qjr89r1bmA9TplkPrVhrvBnreZGUiBj56o84
4aktRutxSVraAjbJlE1JVvtuauu7akzbY+FpDuNORubP2xA7R6N1rV2XZ/2r3NL1mxHX3d6RGWkQ
RmvXgdXEr9jb1ygZl9Q3VCKODACs4yzi/JvXT9oapOwYLppBM4hrd+nbwbeWWXxZADbZQrbWWt8q
e63kocpUKSFQmRYcjMlMkz0PvZc/Z9ngVRcX6TIcs7QSveEnbddjwpe5lUW2JWLcLlnX00BI6Axa
ZBznTlibko/rKy+PvIwNwa8XNTS7gniPHIcLHpenwrT6hZlakXGqrtFaVNOyhmO3blt3SNKqHiiL
Emeez243vyEFxZUv+W124+alQbbFW7RN28uSNneMpk/Jqq/gd5i/nLXpD2JjUlvpuXus06qgZa9x
us+rfkKjyEw/zVyqTque93ZtWztMXAVzFXPGrFFs2NDcaw/p9Qa9w59pVz4mPY5a4lGCToFoyNlM
dkU52Ae9WbTb3ppAoRlKBip3dXQEXGdWYAvVHeO2dUkfGSp5Vetb+2mrUueVSAvn3Akzi8RmzJ/S
zk1PCyPShhEhU1kLXeI8Vhv4/eS5B7dbktOE0Wvaze3Yt/w+2YDZWXLat2lSaCHGJwN/iWlUkZPq
Mg9krQvfiosH4MVPWxKLR4SBcyXEcV7TdtpZSzp/2/p+2YueslyPyyKgBK8jJe04KIdxcIIqW2XA
+dneKoulS/ILsRktk6qdo0aDeby5ZszwGfm8bINntaSIMMZdKG8/2t3wdWiYMZf9aJ9boy0CnqY8
pEpJGBjK5npctvFdte7tiDk6zKds3FGhe8dcX5aTm6XYcpNK3qeNcWN7vbbvx3XvquymK4ZD39re
lYDo6jmP8u7Wc1VybaIOBPPgzUFfeD1pMkkrgkYNyD7jmhEW4YxPcFM3qB0cijTT953DU6kzBHww
zPza7rKd2qxThpzXA+1USJr1x05rOobPzpvVMqc2TVSm1MuTB7Gm9oEpQHpfOnkTecqUe2AEprcp
HxpbXrRKr3hvt/w4eOqtboFg1ku+jmEbs880IB6T+wo72Gf22+pF4YxnNXbxztbXW1MbrDBxRrcK
NCYEYW8UTJFAy+fD1PbWo2FDLWB5q/KjnAXwek5ExboV8omp7NfZTj5Ulo78xbo7W9W6HBzCWMLV
xTPkVd6NTZLNXdLyG/rZpVYorak/qrRyj92C1tQT/hCW3YjLT1Wr34yGdjNhTguFaKurRSO+IjXZ
n1nQrvZIzEP3qFTxkAHr08GaaueibeJRL0SotXI7JqXV+8KpmmM9OS91ju9MX11CSOa5uq40SRMY
9/tSmsN70o/0rFNy41y+1F70TkQDl4d6ZaykbfT7ttJee9KiDiqeKN/y5jktqiEoXJHTJc9vcy62
wNWo3MM1zV3fZgu5qo26uk7G1g7NxP6MIxCRxjH0p9rlLDAKdW1bKb2WqLajkcQ7bpBxtJ3/Miq7
qfWC2XG9RvYya58cs9Z8fJjFaVFWFYppq+qwK9L0SZmcYlfFrFR/sw6USYlvDbF9VTHtjz/1vYqt
qPecWFwVY5f7SgmTc9cYgniek2WPEeBKn1taD6+l2u3M2T7ZcSWzDwgfaR4UHo3woVjnhoQEXU+7
99jBVCeJEBmffgET/j+j8b9MoKH/jGgEb2vFi99/St28oBqXf/crqaE5vOJFSlxnBGTznhfE5H+g
GporSPcnwswUNm9gAtuDZ/yngfvvDrFaRGu6YExwHPyr31AN4f1d2jh4POGAiBkgY3+F1PiJJAK4
E47tOBfC+PIpeP3Pj+ASZ+xcY78VO5UVI3qgrG6L9hmdM/P7hASP1Ka8Hw2RfTR184uLc+HOocza
99sQEiKzBW0B/++RBXbQR/Jxkn7NDb/NXEmZtsV3zKNXZMXukCrzczk5w9csFuau2Mit+e7L/40U
+j6oTf7I8P16K7zLytQFJgjed/UTFJV2ZZH1Rq/vNgNsKCk+OC1xFrKbUeHtJZ1ucIPv024dCWHi
cG9QuBcjaBi+HvBWZreN3IjiEIt97lhdJ3IxxqB16wVQo1RgF27RPixb+6KX+Z8Qeb/A3N/RMuTL
kS13eXc5tjbw/5/BP+lS0SSArZe+1MYWbvZPLv3Kx8bsFKp7L/TAXtrmDeto/dB284e0y/TrOhHT
TYZn3sA9XBNvgs34mTFPSVUzQIf6tk33TSrR/DWVyqOsGT9S6BjHSk/VG7iLHJgFEINFtBq9oL7W
Q7ggsvVeIx0M4ymZT80YU/WUNfh1mr0wno2T0DZFzFyWyhFFMRvz9//afqK+9uPUf/0bMRDD33aQ
Lrzsqql/5sQuO9k/QbH/IYkQgqf3P28tj7z3cPzb4SvC+dv//tv/GT5/rQdu7NdXgiNRYVj/25e3
vwVTnQLU/StXUV7+7G87j3mJh7gY1iwdYNyFxPrnzsN7QwBtL9sL2LJBRiL/6R+UmPN3cAE2K17p
buG/kZcd4R+UmKn/newiLB2AZQDl1l/ZeX4CfoF82dVgXXm9CbAvnOZPRq9tuQAPTXoiI0yVu8Fp
dFlioo67+kCeCwMz06KGek8Kc2ljP+VxVe8GoTxNlEuHcIU/2T4E9/wdsWbbFxifHZCbhoqVfDM/
7oT0N2vhevWIiuks5Jd1Ux9TnYOSk4ZjrE32WVODO6a7BhiZNnfYLG84LMNmaCVgSRPXWrTYm7RB
fhhwfffz/87mdvkdf/h0fFW4k0DMOTIw1PxMfLKImQsqVNJmzOXCtltNnTzhQU/L/TquSmNqnfYm
J3988YeRHGWVbneXo6x76MGG5tyTG+jqf/a5fsR8wYh5uHDIXvYsHQPaz+42aXTgKHZGBI9VNmu0
6ZO5nLXCm+wh6uZSc2FdbLnphNPpRd09LzMMxrEQXua4gVB5bLuBMTOGwkzv1YzyTZtR11MF0PQi
VIFCF2KDz8jn6pU10RfFAgTl1/33v1DBPNGYN9XPG8z3+8t/xlX/R25DrII/2IbKRn2t//XGil8w
1MvC+XWLETbbgWni+SAghRzJC2P9a3IrL8MxaG3xV2LEwI1xce/9tsGYvHLSAbFxTf4HO8rFpfGP
4FZeV4Hh75+FzV/dYLyfzLOAsTo2LexMOBlwNf1Mum98AoWAkwVrq1fPgHHuuwGip/zOYNTpe4lm
zsGa4DqKstrLiaERBtNkCyyJfK6snj8PqkM8try+OaRklQji7hx5o5trRf6HZSafh6ROUwKvNu2m
FalaDzonpAyndujknjgeypxVEN8emGNPWomRwIZgM6IXN/Zm6w1yX6dF9iFx6YojRrLsL3OFUOF3
Zhu/SbIhU1/1Rtn47WY6ra82tTThVi+LEWZUkKz3DlQSd52BNbkgkm0ICyMubqdkIIVlsIxBwI8Q
z+YTzsZHZ55lh8ICtfRA6MqT0Vj9VUHcCmheN3uf+sK16eSsHEJANaW3gZkw+QoaV1+/9GJYoC7j
QbwhgGbXeTzO545FenZEs67+qKZ+CQbGxIk/bilNVi+E5kTtCh54ZWiYw/bOpJBe9dYaZLSQM/Ga
J4nQSI/CVHroyBRUYbflCwMss3sw6mUoIUNgf/11LdRrPBkm8IHr9a9VYpkfHZFYzw6j3U8FBujb
2M7UGFLDEWdikYmm7dqmSeugW/Ibo/WCTLGHyAbo19sOLcLQiKbWMEx2n71kuGrSHLMZ+Xy1wN2t
MZ5vtVsnBk2+603EMTjEeE3C1DMPfIq6s2m8siMpgFnkmeGayV1WLm9uWt/r4twoGDx3e9lICTkA
6Iw3W55RKnc+NqhglJUT6Ub1vmnyAwMmSZororbobmH0gm6droWFhEdy0jJNTySinlJNPJcDKV/z
HVhOaWdfzW4M8kR/zab6XKnMrzf3luCgAMixoFU/CgXvPBNYGqfDa1eUUMv5TTdTvZvd/cW2BCQ0
+IZX7zvAZsHROjunBgzFT0CXFlvuCHNEr47T/Vi0582t+r3Eq5Y7FSFI2Pgy51Ef3WNOLBHs4iif
8P4Zj3a5NZ9zfTgaC48gENISpoCXTPEM8RSTucqsT0Rq1p3HwspwMbRjShafhpk0UmLVUORQE0C+
vsmiv7bdnERFt72qLXBSNQ/z07C6AaFJuymeTmlCA+3ACZiJAz7ZHUfv3EvS18zpzh70HcRZuJne
iyfe9PVmJZLtQhmabTDrLxh+IxGvL2VhRhDCB9OxfBnfrWBe5Dr5vJZ+i9CeH21GBhCQvqdjTtQb
Hu1Ptqnu4218NJx5xzgcsII03dYINXCnOb/BkL1zCbzU4WMGDyrFMkOTQTS9/C5z7Ss31XfLDPmm
5VdJBsxUa4xtrbM7kNE0pAFBRQfLKKbI5LOYbX9oxuZx0j6k5Wc5xVcGKEeyvkoCYAlc++yAhujZ
VRaXO5YsiToHGNXPtG58LHJo15GpfzaojxfnpJ3EgZM+zp546pa62aem965psAdrdXUZ38gmBb8m
yinUinuIpSnI+u7J6UqowXmRPvGVgeO2wH3OLraBCzp7NmD/Xu1xPCuTcC+s1MQL57tqbOURP16I
aXtPxvISxqoLFXdm651PQjQ8gUQxmb9a05rSZUxS3me9RXqqsZIVmhR3melG8Vyel6o7XJ5pVOkY
kbwgzXkpqp3IrOJqKaflASo8nDv10dEaJJJcXa+5fWNsxQtWh31D3RQ4yLpDMR2tzX2sNkSgYd5R
zpADeatn2ckrt11TakEDJ+SrobzRy+zdS3FMChjEtiBqyzdI1mNQRQj0rnPsU6F6e7fFrOLh1VDi
U1cxOKurHL4GDnP1QrMy7lsnu9Wrs5Xp56Rw960qn5YG3rLuTcsvVof2juH4o5OrB6nNR9MdIwFP
uRJHlCUPs63OBPUiXL4pRWnqDVP/WDrbtdK+MSL4sBr9g5xP3tzvmAh+GNsibKvFJ9+ZkOH9MhdM
7Np5uUq2s9OwGWvsy+Sz3JL+fd5y/Qz1eDBNFuY87NbuHn+u39gaM8At8sqbkiG/0Z8B652gaKos
GOoKTighYBYxUs9HJ2pwGBQEv3re4Huql7u8a93QaFe2mhL6csuNHRrWt2GxjrlbHLB1xFeY3Pq3
Cl421JV7cNrulmMadhyYOSiU+mDOFblAHRYTf7OSgsRqaNxh3i95v9/G9owSv7dAljhnt/E2G63z
EH/uS/0ssJu5dbMbVRUVBSdAvkT9VAUZuWpbMb13mXXWV/tOkJkFobgz4SMtBsfSet/k0dvqW2e5
ZRrob8OdXskQ/dN0lQ80GYo2PXhNFRfYzFEOjW00Cl+b+yaYiuG2wCY8lT3wmT6/ETR07lft3czb
b1UmriYIVt8wGajapo/cuevGkd126ZHsjtBU0ZTYT7NZShBHstWkc9ZqyKaiva2my/bbGNUHiMKP
7tZLVtvnztHCXB/ft57x/qA178UaZycic3xXCn+IXTeCXd0RMJ7QijSvqdbP4ZDpd+uW2Ix97zxx
rCbPH/ScxYXTu0mDlhMMOp1Yk41dMHvL7P5Nxia/8nC7ufJajsuhYzMXotnC0Ta7wCECxNPCKcHl
mjh6dEm8IvrutdccfqTinMyduNdK/vz6rOvjgDGClvNm64Ed9M7KI20EyfQCztLlUBPvvB/IpFRb
CY30OsQJgaLbcrRn6xrO9JvFCQdrXoRLJ7GbZYG1zofmcqwWdFfurehfzKoCtm4/bIu8SpoK9WH1
7sf4zk2clyUvjp3n7SomGsvy7ops8M1muSKyM8qtifjMdN8Z2Sn3kicSPsmpQ8sFRdjBh5AXlpIo
vdYzudj6C+8q+Fz1DfvYeuj74WYaBUwwy6cZj8VK0uxmIA5505fEprXB5nw9uCRajcld3loOgjj4
yryKJxxBGVCSgl/ElkNUpue7g3VOjPhoOFfE3+/ZPgBxeu065/5sPRwLbz8Jpd8x9Q5yWsFMRFv+
hXwA0BiKOog+sEQiwcYFiY7UKcVNro9lnuw6YtG74pORuw2xpB+heH3lrQ8uPndjhVDM/GxbiIZW
99mQ4+5pgrr4aNXKRzcFF0ZFcakG03M5chygI+ruAR3vy2QnB8kmXyhxLmnlCUkOs/ySS2uRt+4G
zmDsrKzeWZWIRGv7ubbcaWJFPM8i3CH+6Nqczc2z3dR+nn1ktpYS04YdJatuM01wTknEQRPjCpo6
sFNZrgPbRHMzVxPtozJHyc9mnwDS4GqrITlksjvmUg9XxY2uV5nrvPad9YgVNX6xWs7kND9QmRx6
S/gxdubS1qJ0Qw+NP08QzmFVq12bfFGkEpJN6PcUk3o5BJcDdjHW3cwHWbYGZAKzj23ziJL2u+rb
B3qjCMQI63B/P1OK3yO52qHKaDWQTP25xYw0dsY1gM6z6r5qZrJfG/irq6odocFIJSwHf85NyLl3
d1nAps+OeltQhTw3jAc4MU3sicYz6q94r48FjHObnqyxuULwT15xqCf3K5lbXyfCNLtyjBqLMeyy
4WhOmiQCLkz9Yqpt2O0M6Ll8hZqj0q3vspww406Ozxnuq6Olu4FHTCSxII0P7WiCLpHp6ozGY13Z
FEVhXXSH2RmDatGCtKvTfZNbb86wJ2qRKM+gBq/wZufLYPfhqulP1sShtbX1xcowciiTJY+u1jLY
ojHanOGdSL9gkcaXcVLzfY3sanScJ7G5W5MYI81X08UO0p8MlEVIcL9SV7mbXq/COmTrZN3XyxTo
GxFd8mvlUJw0Wrj0JFzHVDm1R6OgS9YvCwOT3+EyFnH0LgK2jy6ljLQRXu1tN6VyN3f5U7bw/VvV
MV3e55LY/9y4xky0d4hKHkprr/qviV5HgEmhHX+O0/l2NOZdYswBDp4gn2Bqm/oqccqdDX2Tp/VO
qIfBOVTVA5/V86mAAyLYn20Okal07qVXhXJCc5T1dV5JHwbpYCbFblPfDF7ooOSKkGRfq0Q/u+yD
N2Y17ZlehdPc34m8CfKKd3i4Rh6B3RtYfbX71U7fxHRJIsZpZ/UCx5qhshH1UiAmamBqMSGRGxCE
Y52dxfq0rKo6JLlzWLo2PhZ2MobGpt16zkQlo/uOyF+BYEtXhWWqBwJA3NFwFulW2b+RD0nsgXtX
g0JWxUnk/V0cQ0wpsrhgvqqkPtXAvG5SXxstGZXplOAVWXFh9t/IL2R+jDhvEM8I0JYW+k2cPF8G
0HMWZUbZ8oaE/DrZMB4sVdR15rBXKfmhmXSEn08o4C5btaz7w0blV9EAJ/pbUeSsbqPUo14i5WsT
5YxRP0kWcEVrsfbCC2eSbZHy1amU9Ho0LmfZs7TGLDtkzJcOngUZ21vlY7XmcRfZGuvSpRUNzEWE
W9WXu7bXzZ2DzdBv2rg/4R8YSa6ejKBMGu2r5rl9lAntXADNImHvDamRpKAte9yPaWS76Rp2XXKV
GzHv5jA1gIW2YO9Asj9rbhc5fVnv1bQT9gyhi8gHWn00JwKdB/d6MvuXel0PFZHaq4ubaiMml8NL
C6Q3vFVATk4nAQpXhOU5h63Kma15GzX7dswTQz10Rm77UoZLBqjnHAD9w5q8ytU9j7GpMONCRlN2
mrVuH7P2HofXlLZ2pNAAvOZor9O3LTtefrtpt7ktfySHSmYhITqDFyT28oyUHQ/EVrvDx6zr1Oxn
Uzx+i6UZy8M6zzmgOY7ZGDjRcnGiYOJ0Q4m71Pa1ZdKopjaPf4RsiSUUfd+8nZqKNqmUY8V3gP0w
9ExAjpva1PWezUIs1+Nqs5A1Qx9OvLsmkeSYet5rHIOWHBJrifW93dgiC8aug0wg51YLm60UZ9gY
zpeRhZv5M1o141uxOndMq6n4zXwCy5DTKD/lwkns4zAaxJKrwTDTfdw09DyGkYt7aiHa23VTdJSF
t6WveZXx99yk2aLCJpv914Hrf2FU+f+aIZ5o6j8YRfr925aV32sdl///b1KHdP/ukntiupcQI505
PlrCb6+Qcgze48kY0ERhJYeCRJN/TiIthFTPcsgNdNBAEN4YX/5D6bg47Blo4odHJUEd9Zy/onVc
pIPv5D2bnEdEDiJbkGwFAYWX4f53mT+GBjkmUUb9DorYCLZ0HPv9NNVmc0o2Kx93330zvyMW/Pvl
LvrnJQqH8StJVdzX95eDh8QCPJqLL4phtb4sJZUzb/mJM80kHdnrt89/fL1LuMWPt2ciAwAGOSxa
E936x+thUyn69UI8d5peP4wgK09dZuf7v3IVFCy+OBoYZsdkqDlY/H68isLjnehTfdmOsUqvI3Mj
xzDH6I+vctG7/3Uvv13FkPx5dCnkr58iWJp4aGMXWNjHwEgE3MTm3ddL+SlZtu5iM9Bu/vh6P353
l+tZOk/ZRT0hupIn8ce7KsXmWN7iwvDxbhFGQ3Skaan+LIzl965CppXjuMQjSaq4H68iJjfLifng
DRlmKl/0rIPbbpct/ON7+ffv7qImkkrC085z8EsmxHePOUYqPR0ddskFuNahs1ugVoveslCt4NkH
X3Rz+vTH1/zxWf/l+xM6+jn6EwsWnOLHO/Nqo2srtVJfdLU86VpngTgX+bU+0Vv85UuxxbCgPMsg
IuPnR0O2ld5UU8GlSsUg3qu3XZtNLS+Bqco/yWP7nW/ywovwaju+Roct6Me7smA1Xa1mTK7ox3jP
Ww47xj5xNhvDu2Xo4Bz++NZ+5/n4/nrOT2E969jwOrvLWB7llVyACp+bFuXKzv7kOr/zayHE/BLC
zO1BOvx4X3HlbqR7WnhlCOJXQZ5v0Go43LZPBqPbP7nY732JvyTk6BwALsL1jxfzut5mnEo7mayS
t6QxnbpJbWBFdCvy5hbX/BOK43dvziVcUbLOIGl+WsrKnAjcpAEFF8F4b+Hxi7IRkCLJCOH449/r
9y5FiB5JkjZcKMGsP96a4I0lJK0xRV17vQx5kYh9M+S06l6V9H+ywC6b948bIrfy3aV+WmBU820/
4IL1ra25TVMn2bvF2j0jCZrn2Sy6Z+x0r398d7/3NH5/yX/7IvGpzoXgi0x1nJY9rx8AiUj+ZDn/
7lWESWgbr2zT/y9n57Ubt7Jt0S8iUMzka0cFB0mWZcsvhCOLOVUxff0d9LkPbqqhhvbDATbgY1dX
seJac41JBvt0DDvKU9rZkJTeJKG+y8DUb42gtD/+h76QvGcxe1DbgtXKoqDLaWRI3KfqMIq0x8o7
JH3lXTgbz011L7ARbiAO8GH/nPYFvUHSJo1HVV0LqGMbhHl2k3tF9KeoO/kYsl+pC4vr7AwMkCMA
OLc9ksCnLaaGzNvEA1GguJgd0Uc9E4D8YTWWv3/7AKJPE9ZycgGRXn7IP4cKAhYZDy5bhgQssR2K
Ltg5FAFcWFBrfQXnMEqUcNHVkRTmIFntuNIIEp278CUaG8F6V/Kqd9FR7uu6jo/lUKFpI5MQYVh5
tF018MbuAVOia5AXdpGX09Jj6XjCsoA3LZee0/6SSBM98lgUsCX4m/uyc2R3LW1ddBe+4IrGufzb
tISCkDQ5KDGoZactjV1MLclIKFwmMrsRudUfeCHh8dm376nZHhH21ohqMzIqNu1v8UJaMt1bRdnT
tQZydOEq9HKnQSFpsiIp5oFYYq9+z0BVWmD0Y7OBNcTzCqNJQk74MMQ2gfgYPzcwst5DpxUZjrfO
MVoGPOjgY26/vB5NFkEGbXJSjHZFZrFKsfmwdXnhy57t3z+trKbY1NfhTHEeeXZpwtGIc2s7NJFx
LJxF6v1cpUPz5i2OfvGBGTjPB1682rsDrB5sbpTNxoaruqUQxllipuWF0Xu5+dAKAi5Iewg9xCJj
/XeFlpUVZZ2vmg3YLe+hCqaG4G6XHoXO0x+wf+fD61/r3DgyZT1uzS7rZL0jYATES9HlRIIg4JBd
pIby1opEvA2ouHxvkZ5TuzHmFnihn5faXfXT0/HYoLWAYFaU7W06VBW1cHp+n2KfeYutmoPdZWpe
2P7ODe5y2xS24ALv2Kvtb6wDwFQt8dMsMd2vytCj3lthnx4Bw5ONlqWhvrw+vMu/eHrggynHZgRJ
DzfrcH0X1HY8kGlHpdBHXbnzGgpBgd2j9wTzdWELernXcZXmBuNBjBVoyVYrAszUnBHfr4n36HyP
tak+jOjW3nyZRltLBJxHPkxaogOr+TnhMuNYSIENTOeOdkYSHGjUvSApQrmJuDA7z/Xp39aWWfTP
eTXElteNHruVSPIIXmriZ96WqluSDK9/p+V+svpOIG59scwOYmbm8uf/NMQ6TqgxwzEx74l8ycAo
jlVZiBuQNsG+9r3+kQIEjAGKaZDD25cCYkTCItyveZDbq0762QgxVHH6z4YKP+WNa300hYV8xXKb
66r1KOKtJQUMr/f4zMwMcfzmhEC7yrxZHRC8STyU6ANXUTMiJ2/jolqbEFUS0Rtv36sBNP+9XXs8
U9Ys6KDuqMmIay5UsupvcT3V14WtKPZB7nZFhTPQyxwY7IVhPfNJCXEQd+AigjrWWp39rWysWSla
tbWHrV6eJAHx8Kq7gbOmP4wOKfwywA+0SRD7vD62L6btcuhiroL+zuLIcFdfFH/qsm5Ih27iNEA0
L0r7QCymv8ChfvEFaYXoQxiwFLlurfeWFuxBOywun3OC3m3T6XQmSdblcO388oI09VyP2F24fgaY
FKCtP10fmZM4iVsrOExhOZKq0Mb8rTes3L8wVc72yVmcRwIiAxCET9uhAL0OBqFrZmUGq6fGS0jk
msz+qLsLe8u5pmDPOwKnUQ5af9WUGqKyqmA1os+JO3JhE7H+eXqWFbnot08H7kIsAah1lJqsNpem
CGQyWnW9aR2RwAXgrisH2ezf3MpyzHA0MnjC91fP2C72JXaRlMjlLuln4XWoiaoiuPCBzkwELtRL
PI82AmpxTj8Qq8gE4EkKY8imcEtM2PjR67B885scdPSitkcNvVDu3dXu5MM2lUacYQnQ6OigMny9
MhszQsIhF6yeznbon5aWP/9n5y9xv47mKa03odc/BX5p70tSKBfm2nIqnhwvdIfQ5LL3secSRz5t
xFRjU1QmdskmlJx3DYCMT4U9VNchqssZwdA4Hl+fDIuO+GWLi4YcBjaVC+sn2NzkaT5QP4mSL2QA
G1PuxrLEgjdcuGvSjSSkUQhSU+KGxxK+wh9jMm5w1q4P0h6yh9d/zrlB5kNiSE0Nlknc/rT/MfIl
zO2ZNX7YzxQmGihWgvL32xuh0MtCWMjLkzjEaSM4fcxJVwNowFKORDUG2p7adSIEdvJ6Q+e+Jmhq
4jgWJRekPU4bihxs/eyJyVmmJWwMCXtfDMbBdPurUlH1/Xpr58YuoKLir/EHvJDVYaLxABiLHgSe
r9wI05apua7ZQXf/oRWCHdSucWa9oKX7Ofy5KWY3TDtw/5UGSja6iHje3ArDxgOK3XBhxK9GLith
g4aUF3NH9eWHHEUkrsSufGuYiCTT4svFtsG7BmO10+8TzL2hjGXuA5mjyJUE7q6OAP6+3peXUY6l
GZJQ2AcQVKYe8bSZwpsrVxQ+pW86St4ZU2AfzCa/qQYX+xTRfwgG96HGlnvfSHR6xLpvvLCuL5wt
y9df7Sysb9MmRUCkJVhfAuZG6FDFpPhnr0dRD4mgK++c0RX9O1dDbtqOQ5gn121PZcGFiXlmGXA3
J+FH6SSa4fW1DqWbK3SBmeFUwBKGKAldb6iTd7YTO1uN6uxSg2dWAgcPdQhYk5EeW5/YMMigJAl2
EUdKssydvYj+5ksrYZmDpyOKJR7sGYsZ5C5Fo6eflXhzPLY4rKInS+ItuJ3qeipnaJlRKC9MoZcj
SFO4CNm8u31qV1cTlb3SE63LCFZIt6E3VXkDvwqp/+ewg8cqF/faC+t8udWse8fKW6KMbF9Upp32
TmaNO8YNJpd1WRioqBv3qdHD/KPRKMlNs7R+EALB8V3a1RV69e7b64vm5XSluoXXC68cbpHsaqfN
FwChY6gl1UbkoMgAWv3KW/+bu+ihmhBBrIYs/XqLLyfN0iIPVjJpRFgXuvu/53s3JGlimWDQwI/y
YG20RuXSlxe+5DIpVsPqgIPnhGN+cvasJo2VKmwMkJXjzme0FMGXSfK1mafC2bV15Nw1WT8nmyyQ
xIv8PO8unRFn5qxLnSHPV4fcHS+60062c+1nOPxCbswjKLBxBjYyjEz5WHWtfanA9szGR5qEZ7Lv
mcRQeA+ctoYIB+tUhXR/8ro79sXs0YxCiHNOm1Ny1kn3U2YXPJMBf3UKhjFUo43Rdc1naurQOb3+
fc+MPLlYhAABV+tFmXD6Y9AjqXZuACjCQ2S59lr9GDzu8qWAVZ5PUYZk9MlsKBV6vd0z84oMBAkj
sgQsX281r0QR5m5TM5PBluQUvcSRPR/DHjHshQl87tvy6ELoYPOUNNfFihjephHyBqrBOx197qkI
9/cTeKFblTjaP77eq3ONhYSsiD5SyQqE9HQ0lWNZ0lCoQ2ei6je1WekPQ4lEGheL4fH1ps5sft7S
hCCZiI3bOsNnRo47+SX98lM/+pUqc/ocKB9YZpnnVyQz5ZfX2zvTtaXCf7kdkuFGJnDatdwxkkJP
Fft65Qc7gzKubdvGZNP5O2//ZJSWkrdcukakeDU3Eq+o406l6LzAgccbh6IjHAvn0r42rZI44Osd
O7OnUjhIx9jl8FJbe7mmI+YBsaYqxSwKKtggtKUboyHptwXaY/1SU9uLY8NZc+HldK5dQo00af8V
kqzmilaDmVugahf/PaI3I/6nH6yJJGNbJvIzngPVu6CXxoXL3ZnPiDiBK4DP5Yv/WP78n/da78P6
UEbMVqeIEEQlqxzj2mrhYr/NAoucDoc/+5yL+oeIMcqn06ZgA2m/HwqIb3gibHM9W8fJo8iCWuZ0
N5SxcSHIcq5rPKmX1AmxYh6Lp+018H+bkapp0puOd20Zs7WjLK96mIPk/4t0qZ2Nf1d3/zuZ/uU7
LDNwdV4tBq/kGXw0WxyQp005HirlGMT/RsRJjoMNoaPUceXh9Zl5thXOXVyiyQRCmD5tBYJCVngu
u0mT5iiFI2wvpCGHN8fBsNVaLH8x7BRUpi5P4X9mRCdJu3lAxTdN7o4YU8BVoBAnJae2m9xANBe2
yDP7Fua4xI14WHOoB+tOidlrNThLJqD61Kv5vqga7IK4T238Jr1kD32uNeJ7i3yKEDHvutPO1WWX
enbN4sYtMb4pYXIcuiz2rwE11bfzMOsLvTvzydiRF9MsgacR8cXT9jIfUOGI8mwz9DV42lkK4HRx
BdLs7XskTfzPAjdw4IaeNjTWjilVwjoG4eYXuwLdwM7PKuo4kiRqP70+Ec+MIoNIWhKBQhiSmj5t
DBuCsVRxUG68ULrljp/T/FyKxqJNZBDEJervyLfvjpzYREq5k5AZXh/bcxUAuR5xT8EcJdpmRrxz
LAwnOg0M0olaKkJHyJOvd/PMBrJcqvFdA7tAnGkZhn9WglSpAaMJvq7f5TcWmcR9TpH0JnOsS8H1
Sy0tZ8M/LXk1kjAUQeWm1jjaXLNVq3yPMSAVeNRa8Slf79iZowaPS97yy92EM2XVsUK1QS47s9ws
4LIjnH3jbvaicNe4HT4VYzjd+E0SffkPjVJb/1d+xGtp1WiLlYGZBHa56QYGMUEG8rmYvM8SFvRB
eI1NvZh0LrR55nnGxs+tGjAFkoWFffTvuFJEXnWpjac9LyVzE8vyJsTm88sUyfRnVdjFN7cQ7c41
RAt8bCwurMmXd+klI8QWyo0ace968Qun8kcbp4uN9kfzXi+MyFy28XcjavR7AHTRvgM5+t6gJu/1
oV7W3+lxtExXVgr3aAIK6+OoVE6YKOKTlBEhGiKdEe9TO7XuX2/l5S7Aq5PiYBSvnH1cz04Ht/dL
jUkQxbFcqOW3eJa93CnM0sqDE43VN6Xd+PvrLb4c0OWdS0gNIBU4lPW+I1VhwFPmBlFglzlsmqR0
70I942XVklI5uDYMZr+MBSX0dQS9/+2t/73FQ2Pxl3v2qr9GJRLT4Roq6lrmVJuwMDeDC+KTsqI8
odSuxDp2V48CGwCCxebv19t/uUnYnCGIwUlJ2BaR0tP2YfolXJPZJKwxsyEf2N+z2hmOlgyCw5tb
IkRKZIg0zt8A+2lLvB2scM45JUtwyCXgGyCumzAjn3/weneSFwb25SrFgpxnBPdCvilhhdPmsJfK
sAXsOE6svPnFAbLLhhTX2SwiAqeoA4+LqXmuB78+ppPtPL3e2ZeLhdYJpSN2Fj7En9V9R2nPy3RH
66jGgAfXnti4aWm9eUkureDmzsWX03ltrcsKCVBoY09AaDu8Wcw1+mA0rv9DV8CMsepReoZrTU2H
zs9AkcZADnN9hyA9mkhAC2C8r7dzZuVjJmkRqvQBwL1IJ5E7dYuh1HgtCMfdhQ16+tAsYuBcPrzL
QBlvvpIiCBNLsgPDbl5H9mqCxNZUNcsnMqAM7vM+gAdJ3GtfxKNz93rXzs1FVJewWZaAJZr006aK
NBG8tybOfH/orgFyOluCCRTDTUN+jXGHuGnItd+7bVo/Sx970tebP7PDcY1jSIk6IYZf64LdPOuR
fXD5jsbYoKKaiOKdE+Q+cUxKjR8tCrYgIECofXRwnGgvdP7lvYAbFnUSJHuIgHtrtVRlzLXlEn7Z
mHMlnvkYGBmWFouRMuOYYjOJxPAhNkb3P2w4NLxQpGzuI2SRT0edCreugV5MCMxswFnwC6+hk0hq
R3V24e66Wu6sPHg7KAp5ALCHc7M7bSrqZVmEwF53YgBMagZ5dzSrPr2wg66Dev/fDLBooogs+vVb
DZp7gcmMnexSchQqxI6wp2JwX4nU2DawPz6QTyxvMtu4i8ZoPDRkO+8jrd44nV/8jNXm5tRiUFxu
k13StoD0XZ+SUVsMR8DF9o6asH3l2ZjIFAT8XISM+9dn8+rE+ts64j7UKiaRVCI4p2PdVkmVpL4G
eBLH+sZtPJD6se4PUHUvpRnOfdZ/m1rW9b836Nn2J9hnyU6HYbJXNg521gii+fUOrTa+vx0Kl8Bw
wG2Oh8/y5/+0YvQyw3IvlbsoAXJ7I1DARttuqrP22p7SUHzyaxW98Ta3NIqKniwfhUxL0ddqFPFL
alq3CuMd7uzxezUaalcyg9+2p/9thXjegpejFsdfX5U1hSKRQYBpF464KNxqM7ezK2VTuXxFTVhH
/Y9fs+O/Pp6rDed/jXLVIH9B2zxGTsezivxIJpOT7IpRpBEJ4Fon1EHP3WC2AKN8HFBUIPvhGOuG
bPvrjb+YMuTzmfvoIhDas9eu3ubUz/uOEZXO1m1UfEXh54QVUhNdaGW1ozs4uiEQ5xrFB8TTei31
oYCT4pXKMrdxAs0L+6u8+pg2Y7g3vNEAhsFpXZR1ecA2JL6wnb9YfjQdkHxGC4fDBir/09EN00pE
WbqQGkQlzTvLrfvmKVHKAn2NvqVTF7JR59pjXXDmc5dDqr5ag3KGE4KNlLXF26XHaWIOdtQW5ltX
z+3u9W93pili9yEhfMRNrMNV12qqudoMOc024tWxh8s470bOZba0pr3wAVc3guUDooIgxc7/fJfD
6XQU08yjkFcP9KoT1a2MyvpoRPigW4YfP0BzwWBv0CkV76P9brDd4cJHfLHlLM2TGuFSh3KHmXra
vGWEIXdgCbyciMvRmJW1cbyWwLQwFhBbJe5fH9mXq8LmhsWwMnm4L5qrj1jHYxalEduaBXnqKsvL
ft8kUl0Y1Je9OmnFWq09LJFCo4EFtyWj72/By1aYsaK6M2V432MacmGfOdcc0dlFmE0RBf07HUS3
JHYK2goCiF9DmTvUDraicivd3M71JiidCYeZCS825/D20bRddm1iqmRJ7NVoSkKN6PctUAFB5T1D
0/vaVN0b5UB8JEpqORqI6JABYsWf9g62ZS69QOCETneeQ1GVO7IY9YUI3MuJQfGDADuGvh1qYbAa
wxRX13hIw3RnWWR93CCp9gbyteu3DhitLDEiUqIEptahqa6yByx3DbxahhlvnypQh0R0l+bDy+3D
Y0vkiUt5JhnXNU+VUH002Q2OMEYPF1riTXxIBjO9oiB/vDBsL464RdHEnQros0+h0PqIa6ulwjaB
4d5QJvYT0lPx6LpxsxDVxl0XVMYN/JP/0j+UEDb5WyKYlL2ezoh2ZoDjhlGETtqQMkbG3lmlvxkx
ob2wks8NJSuK84X3CnGR1bRwc9knlH2RwZlt9bGWVYFRQWA+OwgM37yYlso9NEhE1Jew3mqeCxzE
ploHcMSGuTqGXf6ntb1L0oOX34v5QDoCzf9ybK73W8wvKU+nqnVXO/70WVcziD6oWu+oee3eY1yd
vy9no72UG3u5uE5bXe0TkTdVlGtFyc42+/lqcBazk7oILszFl3cRkppE0Dg2KT8nv3k6LdxxSrLG
4FFi4Hp8V+AbtJn8sdwWTm3dmjLFkiQZIvvKkSr6/tZ1TdMUupJR4g6EyPq06XHuamMxc9ylnjfu
PG1l7zIlLkWSzg0jqrsFV060lxKy01bcVKN4itxk51t9f7DrKkNDZl6K676c8rxp2AjtBc9ALm71
qIIrV5Smklg56DnSGEDWnXWYU3x+rpoCt9ULW+Iyrf+J5tINmqMYBUoDryhek6ed6uPSaZrZSXd4
eznHOGvm+9Jd/J3bJVYV6j68ev1bnVkCRP3CRY3CjePFt5IK9kvvD+ku8LltKGWSswJeGFzxUFEH
sNPBu97vumL/erNnhpX9GNENrULoEquPp4zl8tX06S7m8Dm4+AJeR9BD3U3FY/5SwfyZQeXy75GS
Y+GJF6GysBSTD+4UFxeFbTalZ1z9tqgPAg+IGJTLq8ypoC2+uYcEVQhjccDBoghWdzkH95+u0xqw
DcnQLbGl6NEblH0121X/8/WmzqwEElcscwLFpHPXCiqlfbIAssfWw+WC1Zu9u83n8Nd/aYRINHEO
ysDWz2GB5TJ6PlXsEEBjpFKKxXU3nC/sWi/mBeETjjHyfsRsFqHr6fwfebyRXEyrHXXlzX1O2H0n
OtxN5WR6X17v0IsNkvnuLgkxbomU8qzVbWVbtou4utmllWs/RiizousE2BpE5SpqRbjj5B4CuXWG
GmRdOujwEuqdFOqL/vJ+QirJBXlRglBIf9pfnnMZBZ9Zs59c+PPtxpjt3Mrv+nzu4mzrFQ7IpI2X
FHMeQlpquzTfiKAQXga3MZwAQ4WJMAvz04zRjPyeZGgxnOshD2rjSfolEYov0YT9WHrlA403fkEF
NaJgayQiAoObZH2ZYfE9xCKyt3Iq+wa6H3zPOD2qMG3tx36sQ2BInpTD8v+Xc2M/N74s1B9TiXr4
MluzZ39oC78tfjWZA5XP0hM4wNTAk3dxtsHP+gaOYXIj/NRLSY6l/fQVB2NFgpx3ncgwwTamSG8n
M+uHcEOGLWjfi3whJaS2zIMnwjuWc+tRRyl+hR11T58z/iJedhUlUWa5ZWQK7ASBmulyV4dREd5K
6sByXKF0OXwC4wslcqHVR9GuIEmeYaOtwvbz6Nht+rGtXMO+yhdYlLujL5X73OSThtVrN8Pou1dt
M8ezvcdim1gMONw8dPyrVnbGcFQFUquNB5XM8ndUpiQJ1lNhExYQoutIYNAb2dNDpWez/JXXpWcl
4L289EvT8ZyFZNZWOI2il62iDyoJZ8TO2uwSHip4P+0KD2XJVyyFBAWt9lyW86faq9G0hjHYiP3Y
CZjLGgPF9L5bGDRgcm1Dh1/caPK7b1ih5lLDwXRK/amrUoKum75M81bylI2wc5I2JM0HLxlVxisi
njXOtHkqDBisudXq+Ys3+nn8OXGDvjEO0AOGPr/Oda/lvS91DeaYkpnAuR8Gv8qHjcpjrP7AqnGP
qjbJ5I3VlxZ3FMG7q6xD9TRP9gCbNOnd2cD1247znw4nthXji2cEcbebhza1AjL+wtWfKk8K97c1
z2DoCEp3DdA3+MoL/TAJ+tbstpNuqlbt4rAaMLtTLOTwMY2mAs26rr1gPk6xW5bPgZuJNNugl5Bw
vCp8X4Zv7JW9JTZKO9l81+gAGeTR6MKpwxIsLVs33maxsnW7SYLZin53bWm5C6HN6yhbMKbJFF8D
Z5o76tWdcW77bZwazfRcy3A2bwardubPTtnq+JON9Un5SGUrJshuGBnDlrII/AUCoQAt9lUyifdF
EEcU+xOMn5+AsxlC7Srt0Xg7NP67CXqw86TSQM+HIKrYgbbI7jopsGKvzNjAmjgn87r4BE/Tc+kU
LNRDAVk2sDd+JmYkImVqlK24tVurADs+R4CfBlDvhoudjpABYUAM2jNyAbfaoIoT/96+0PMvVxpk
sXbwulEBbWCqi8rBe80v8Z6D8DdP0O/EXA7PKCyNNIatSD/eWVZsoFKF8YMseTNVQZx9d5t2rDEp
xg9ePHhcdLEAr4YpCtPNrJDIgDiDSql/FumUSvBpVoz/33bRQ3TdjW/mjaM+ZNVC+rtuVY4F3LEd
KQvutj2PAt/b1bYXue9KgHK4zCUYsJXyWrFbp2ikzVDVkPeK1t1ajoEX8DbRQwAodLYLtq/PEdxh
rR/KDNhjuO/K0B/Mz21U8fbhdhe4MA2Jxxj++1HN43gbIBoCFl/HM257Qzhpc991+LQLfFqHtL2D
gzg14GllCxTYLFSV4SHrWkP4Kygsch4HBYzzj4JX59+aIuvENz+xuuqx8KnGR/WHWAnhIUWk1S/L
Zk/eWD23he0wJn1/K7zajx4nHsj6SaiqzY95HnvWLVTXEjOuzhU/fFUAN0r0VF+30ZwfBzcCaN8M
DaQ8Lx7i915kyY8hlQcHKw+zj+TVavI9Bd7a7mOQuEW2J9zUQqQk6V3Jj17dDxTu1nbjGF8tm9j3
T/qU2F+Vly4O0hpe95GfRcrBlJmetugQcvuI3Frkt8D3I3fnDVzT8SENrearra0AlL1RFE39znCz
MH+wsiRv3gGRdKM7CPbj9I79rv46O9jUPcVl2EQ//TkJivs0w8HjXjViDr+iBWpwzq2MxN9Js+6n
I3fVSW36sUQ0um+MIvpdhZ3Z3iFbTYrDGOOu/YMpWzHnIhO5yz1WIGX5K4wwtqSosGUc9tXct/bv
xOmJTm+MqsX5esMcEeO9axekp4xyUt6ncsLxFwJ+6lDW74y4Dz6BCFawxJ2h8zr/INw2Hs2rkYdC
NG7nIYAy2QfTIH73mdPgfiCV6Whj2ynDsX5Y7Thi4SLLEscWDGcFxG+caKsYC9gwlAvse6jkokpt
pd2M3dabyqb87Wus1PBECpqOSlkZWyr83jipqJ/8xCkSDqWKiS43KMNmz4KZPdkuyhRTF6pkI8VO
8xgEfU79OXmP5j22n4MN7FSCCwqqkf0c6UGnnwt0oe2GGirA8FaKL942QweCxtKsDBJJGCYiKxJZ
4gRPOMI6xVM0GMWvuKwxsGucvM+IBtfmk2kQMdvazEWI7U3cFj87PQcPCLw4sUM8oMZ7rxzGq5j1
Fb3LpI1PArtP8zUwSfziMNtnzx2inod8qtJfmBKr4qquRvu+HgYPo8XFH2s5Fp7jwMT1wTI77wb0
udSfuCkEhKSlG+JVOgO2OAIzidQev3Zn3NpV2LpXcyeQtSD3LZ4qE8JzP83GddtOwtwRG5ViI2to
B1tExKAI3CbP00PqudE7XjeAQ+sin78nBuf3da2sxsHWshuQYCtV7NvGzA5eMGEz5ogyPvL4gBhS
Txkmqhm6IAkjvawENsAY2rZkL/RxoB/PNlrMHJNwzpitm/V8lGTKoQL1qFrVdmoHnV13Se9PMNAD
tGOQ4iBs18k49LtkMrrxJgZ5MW0w+fWvMIBXI7iaITB3wuAY2phLU1tdWcA7oepGONqYwNZ39miN
YLt1LB/Y7qwvnV0BXramsPvspH782Y3H6I8ks3NvtqBPGBHDEAeZVOSRhN8K1kOVhsMmDDouq0Bj
au9dHRVjdl9Vc9kd8UlM6+uxokbnoG1ljZ8zqsybnQNHPNmkbjeQBqqYml4XFs4+mgIBW5a/83H5
DkTCcWHvtyqKLAsXW9hjO2fmLoIuccIInJ9YQEgvtfU9HNziNraredyhbAZ9TFWOso+JMTdUlM9J
+q3i0yTbBFugg03Vt8uvLZEU4fNUIvsrMgu/gqA4pE7OfxKG5Q4ONB+PAUib8VML3jWCkBsNODly
U0GCkQYhNulmXn/MctCqB99K4dlAyffUwa46UK8inLNwU2GxTLSnR9m7MVxT4uYKKsHdz7qoHwa/
K9xPRRan5nbwjFRt8DbA9zaTzTi+d/0YYGgd22G8LePBN3cV37P+0MzCwpY+Ldzrys7HiL9kONwu
fW3OcElDvqHyFZtZNydOfiiL3vhoIa2qfphVNmF2wZ4JzX3U2InEDf+snflhtu/Dnhuf5ydujFK8
9G/DPPWdY5Czh3N1D8vsdzbb4/AbinD3tchrzpNUJjCJyy4MW5xuY0FfzK7cclvC4KQckHvcRGPr
Plnu1AU3JVh34HyY/z7Mfgzlt0Z5f4sVNpfLfhi45PVzHVo7r3LicQt0CrR/IMfkbmos61vnhPJd
gn+xs1HCjhWbYZgmW4DYi9PzbDqfW0tM34wqi8KN0TuJ+QBEFVyBi8Sh+Jq1TU9sLOuULj+wLMHG
oofn5POiRBh3knvt46wNsC6ispLbynR1uK3ASwKxzaos3sWxDGyQxVSuHmYth46pWoYPPeUm0OzH
REWbmBy1xGnAaLxDhlQHqjxlTLhVqIhwMO7UhdzIajS/OoOxCKKo5gT0zhTZh3aPGjQaZXScrV7A
IHLjuDga3KcXNDmmQHXgZ/ggxJq9i8yGnxWbgRLJ4qql3vWO2BseZuSPevO68ZVJhZjBm4X15SVG
f4SiOaZXpRO09S13FV5tGZ8lvSLIwL8jUu12u250KIWngEV+Ia1f/LbMOf4l62r4BfpFfh/iLH9X
umjz4Psb9d2c6uyxjIx83Akm1Fdtl6I7igzscZsZgj2zwDD44I9ezqUAFxlj53KhsI+eOZrZtZ0X
3SN5djeet7z3F8MGVdoPLTV2054KpHono9TjLDA4tbbIeGFjRbkTJFwGSx6ofW57d2TlAVPMFDPh
i2Ep0R7wpPbHz2kZBtm1cjKuw6qHDD3nPefQpktKW+1rWHUA8A1DPqcxlfMbRGuigL4/4WDULxZI
R7bi6j0iiogSX3v2KLvRobdx5hROAEKK8I9orfGPUEb4p3NcXrbYiTXTVgvtkrQMOs4zBHbQeB2z
sPYRhmiYyLoLLHI0i+b7MAxUusTShjrehZhGkizhDaRCE4i/MlpcefzqR1FOhn1jU51+NIUXJFvC
2S0WvwFR4AOVK1m9Td0I7QkmAeZTX0U9y6Wa429eWQ8fvNmJvodqMu61ben70AiHDBOQ1kY+qVyq
iv2CpNMeaH5zGCDY4yNkjgF2dzqZ3g84K4lDjkvFDx8cabZxjUn9TG0YCVBeStvbRaPlH3PR9ni1
Z/H8vRNOT6n84lp51Wed/WMYHI2V4zRV32s2j3nv6yB9b4HI/2PpYvjQG33NVGo673sf5+mjdCFk
UNKYdzfA/bkiuSRT+s2Exqe/ws3ah149JMWfsRHGj7IbU5jr8zR9SvCJ1ODX51x+TJPGIW1a9OVv
M+/aaTtMYZbtJ8PJc5Sbub7FJAciuF1OzZ/Yc6Jvk13H95oj/M7L8aiUamFD94zaT79R7S3uLyZ3
/ZJvvoG/MoLtzwzugXkul7Jdp0O2gCVXDvBWYvMZtjzDcS3IFK+qSS7PhMBN7kyrGMtDLRKXiLwJ
zejQd1OvNymuIP6RzKX57KnMhXKfdMZHp3VZ7hZllz6BKt7wu5Gydvyj/dHnVYqSICDbZEzhfrBH
SjiycaxuZnK+zmGweNjvrUaR9lSOUkfcUhbzIFUob1tpS8cb3flMsqh3nI8RVt5PKC/yx8HSxIF4
+Gk8meqwEZsIAoO3KbxgfMjy2P3dV2H+fuiSLr4ZMUR09mHAJebQjkWgtpleMioiMuNrE6dqdRjH
MHzkTK+SXY8Lw21Khbe6bqvc+4YjjvF+TI3ZPZiBlF9iLqz6xo/b8EGG0TRS+5hRY9DZoxttJ9k0
+8Ac/eyqMZ0S5yGnxgq2sUdEQGWU3zpzOz85g64hzbsd9hCRNRlAvPkyeBaEYjj0vZy/RvE4je/Y
LdziEFqZtS9wuxm2DZIJrrN1zOMuovOMzhROX3l0249uZsefspZCXwzliS5tYoM7wM7KJvEnT9Li
lnK/ZQsneuUd2j6pfRwwJnXn44gIuBe2AwMwD952pizrI0w3eyTnM+P91geG1+xjru3u1sgdce32
GCDsQ4og4EAWg48fIb39SYYv+ixqp/viIKf/Rppguo1znY5bJfMQx5a++kUkML9rdV38SN3Zvq7o
ZrslS87zdyRLBC0DzT86uCHE26Ps8oB29cSMMrBP20fC7q2N6UQNI8ueQRzEcruH/P84O7PlOpFu
CT9RRVDM3MIeNE+WZck3hCTLzFAUU8HTn2/31W+1w44+4cu2mw0UVWtl5srE3INm30YVwe4Z9Hcz
XepCiLcu5aVahfd9XgfvmgQ4/VoXlfvNCaDQ4sGtx7dqwHUqNjX4ZzI0Hek5witrO9bTEL7CMFMk
T3mUXW1eb3S88hCvcYy2CkarzHSlpowixZKT3K1pUHeMdfXCj1f6jheBNOslLHyX320rRkIQbnRH
V5VkGqyzNrRAjJXS/G9F1x/TRizXaXhyn/ahYkdCIOwgS4a8C6c9VdPaJu6wlc/I9NM7e/KXOW7o
j7akyU5VW+/O3Vnr40cYz8oPuiRzGNi/CPVKOM28uo/+FhE4NYitve/aMfzmZY5cz6Mqqx7VWHbv
IxLra+wjuvVQ+EVEuBEuGM+WAUiNbU5ghv+LXj7U8yl4IiVSoGaL9YN701rBt8lRtHKoiN2nfJ45
OvCkZ+rH15WpL0ardC7rgSaZ2tfppp3TSvFchB22dPQMKQ1p6GLkNFC1XDVbO5Jc6dY9lv695ZO3
tdTZPicf84yRgZZjKquq29ahnwAHglM+1n1aXukNo4RjKsjrCYcq+Mgat71Av04VU8+UGHIMzSPI
ctDvkCGnS0K+epjvQk8hoK8BxLDKZG7+uoBsel/qMfIP49jZB8+fqejbsdyKxNZ6eLH6JbrzEfeh
tW+xJIkrryHNKML78RIqs/NiiLfiS9ZURHeosbVrDFlnaq8Q0ygnHp2s+TJFIiDGZlEO2aOuNFdu
mK1k2nRj8RDiwhvERJ0UwcEJJ8Kma4A3KjdGnRt7EC+Iixh3Z+jdHnZe7Q1XNdNxy1kFS/QYkLKU
X+AayeFIROhMHp004izKLTMfrUwFwU57IVPqXsYm4wKWXaSy3m6Hse6j/Wby6nJtV02Ks/ZWJ47I
1rotFp9TrQ0yaMx60u1ZEUAU7TeUh89eqrbXPjJWv+MdVleTGW25i5aBxV1XafNtFJV6I4/VzQgv
W7t3SIb1ugyWMd/RM7c3o1lFfWdhxTBmD5ECBN6Zzhmxf0+nQr9IZyWFix3AnW5IRSCSKSRsdn2r
NmENcVuNfAUiHHkLFqU6neHgVM7xJABgxLnQ0bvvFbrd93rYlpclneSXEOLwbJ2tnA9nm6fnjgCE
92bq6vwQyrZ9wjjd/TZ1otTJ4ojmxSo4dWOLjvvrJk4Bk70fdQepfVZp5E9LvRfDFIV7M6WqICqn
LslMJLJvu8rqiJploy3+4rsD8KI0Ns4ADgA2GbiqCk2MVWln9mFYdhUwh9N8qQzGCVinE3EXk81i
Xka3pAwlyKMN9k3Nj9mRlMilTdgHhIpvq7mmeCYPqV1rcuAaED3igpqcfKceTuhVrLMfZu/1doIU
Vqvv78NSEHplY9dDsbH065JshUdc2hxMo5WIlcgeDhWlVdLBaf+014DsCMV7KOwzL1rU9z6dcDlN
g6knSnvdaGvWwJlAeoTfqYvBtYm+WjmQQIcw1gMl1ipvknbbvLupXKqr2RJLuzPjQiuUnWJHk9xo
TORzPSpi5mxqDBQwGTLghjzhCoLGtA+lnmyLvz53N9IpqdvWcrOawwbq6yZ+W/j3TY1qIDbrpEDc
qia4wZLOCeJR+dMPBuKJ4gQMsdTO5zWTgqIFkSZaRdndvGKMEwOUVNZxRrW77DyDOycRk6d4kh4k
4rpO0+EBUqWht1+7loCYWdevROCQ2NPj38Y/L6imY5HK+ZEAlOiWZLnRHJHrl3cD0eP2zsMj4n6M
MG/Ez3vE8b31Fxu6SuYTlYA12FIcpgjI6KnJywyNR5nNxN10bbFdV25Fq0bwX9nE4Th5Zq82gXGn
qLelvix0KM+0UuMcK/j/R+Ke+VmkSYbEGDGlnbEZF3xQBVqZLDbIvWhEfS87TpkTbgSjIkvYeWlJ
ckiI6Xia+FNqXt22Hq1jTpd6Dqbq3HbB4v/MnVPGYbNkZLINLKAg9up6s0ioz6ptp1N7flw80Qii
z4p1wBvDrQNImCJoyGBWCL5XvLFMiOjC2RZgXvSwFflUYe4l8LQkAQLmhteQRPprikTOgvAHCsHL
dtlA/eQIEUD0EkE3K6mqd7YsOJtq6dZvIi82QEk3qh5TGHq1bwIRrYmgP7iLTEnlxHSRzmPLGjZw
5rWuzlPHZq53JK6VgwxnhnYXULlqIuqYCedNboSSBMb1NMl4yv1Crjx9tWTo8gHKRwJh9JKARHrp
Kh6rEE5qJavpbiooeXf4cVfnTZVTY8yZOAU5Lvn8ZqenNObUXtRVWTW1PLfHVDxqAnTv0f5uTeyN
JK3uGqvVet/A9l1vnQcAlmfe+PUfkoHYwEh92OTG3oo2HZ9E2vX1PtJ9+UEAJsepms32tqxC3zpr
m3/0HRYeNAdOeqvW1mcLSjv7aa5d/Hpn0KezwO7s93Riy+NWWWPwotu0m0yrvwetAJjfthnHrSnM
a0aSsXLBr6309pxz7i0M2vBAq7qpxMm89RmRtPjewkxwkEW5GeJ6kqK8xq0UPikb+/mLWkn0Qe+/
EXug7EB/aAvPFqp1/0Ng4mglNKPhjW0vxHGt2gxfhWmorPNxsq7r8rTTmDxP71uOzzFZRjlfQo4w
fYuQORBxWgzSvzbe5vpQM019b+RKvcsl21vbCB9bw5nzLgxmNisd+NYDQW1lfzmkgW0gmJrZ2xFI
BUyJhXZon029i1WWh8OKtxtlu/7kCZ02K0rNKlHAqU9yyQFLK/zxlthzgT0yrEm8Mw5BCa7dpBDh
9tZ099XJaeAQtfZ6xbbntLQflPexH4ruZyoa1yUKLO9phWeneyhNNCwJfHkxHCK3xfTFNoW8J/y3
tBIflc/dQPmv2Q7CHPKJ8ZGJyXhjaYrszOD+njZqjiv2OsaTCDBbz10mAj9CryzduJGT2yQskvV5
nkrxmBEwVUAFa/3aVilo7UxiCYlbZlZ3Ptak75qT5xakWd7h19vZdz1a+BTIrqmI3jgxxKZspf6W
gvxZx9JZp7vGkkNzmfrjtsU9n5d/YBgR/q8UJ8Pjk9fwvhkGanknLKICNc8gigSJbf7WVmCzDFFq
GlqhqwqaSFX5nc007LTX46xJnhug+A1SPp7valNUkGTp31eSACkedUat0KEGfbMqiOl9O7AVJ2tp
WLFhZwU/R8daH9x1modLFZJTS6u+DCTnzZ55BQcP3GRAhHz0sb3NzwsXefzpmMMPU6nOofzrMnA7
bGjsNAHW3Z5LM8uXtapDSQBZJS4Zeu8+/GABeMbkGbPVEgr4G/Flc4CQoIHD97KgP28Gwf+50cRl
nzluUJ/iBkPvJ7yHB9uBiuBEFjfMXLXuQJuFabz1DnYCLN6yqc1JBX1oX626sb7Wwu3tvSAYp0iW
ApYfHDmFjA9y8N8dXnLdQ7U465tByfXCDZHQQrNRt/uA6RA/cft5GI8L3ukXAD7WQvBYZr5QLbX1
jnBFApG7cBPOcZWj82J5bfGESjX/PoHNvmDlKYk6dufmqS8L70NvXW5iih4LzB9u7k11vXttorBf
9N6bI/mOcFxtsZ2WpzDHkG7k3Krq5Vu7Zdq7sPM21bsRNQgLmcHOn3yPpgc9JNoUSr5eKfFQ3pAy
Volc7QdduJcDbhPQTaZ1P1KnAQmQXZjucr34yyEoNtSExeRZ4p+wsSG7zryy4Z5hBk75mpm1Hrpp
cuqk4d1dtLKz4JIZyPyo1DLeq3ajqBXpkHrJClzt7L3WM2WirNqxLre0JkEcYyLvRdgGRqjNQns8
lDSwD0ElpEoiT4j1vNC5Tc6zhzOAReL5ox10eLh0owSdyU51QJylqbqtW0fVbO5L+0Vo6DFOadI+
4k2q4N4ayPo+LGJsvgeK6igpWsBqUtIyj/PMrtXj2BvvBzMX4DNtNXVBrEfmcdxnFydDee2sq71d
VdotROxUKWjTnHnBLVpdAnBDzuFtl49hz6YkvOmUeYg7xCEjvKU+pnUflJeEHC8gz3k/yj2BSMVj
WWUrcI+3iGLfoUtygfNsYGU1+ltirxPqYVlt1RNzXX4TN/hZkK1KfsTOb20yIDki4TgmTpqPAQNd
dwfjIy/8hbxYPCwj/8KvQmEA9BfzhRhv9aS2jSFjU0ZFl4iKvY90TZuUUdF2vToACWV3Q37y56gX
Xz4JK5++Me/B59dOKQKUtVFm2OVuOLhJJhRSDDcNbYLI+f5e0QmwQbpBC9FlO2y2FWUWH2draxXL
AogBcxPEkfgmDjSxhd+P5AI10jnWI75vnAZBundJko8IKyXruJ1HUV4RuJr6cWgsUxCzjTNRUrcA
qmfEPXsfyuvzby1bSs5DCKbzTlIS7UI0UO7DVtXT1epaXXFFdeZfLcoK2qM3k0RJPGqDqIbKAbRG
ylnqXTPbxCSKLWPx5J7XvczrxI0QzprdNzRd3ww9ASM+osPggAy69GsVZmplmnILkAFxdJR7qF59
qRRlyqEBU6+SWq16YnzW0TdyWrp3UQuvuDRkQ58xfT29+3Pt7S07n/oboHs4r5GhSCJH897/Gc1N
8WOFW/2oQV+fXOUjnUgVjj6JU2VUb2NPab4rZuWSB6ltFGJwsPgozauBciARO1ltLMgx3Vz0a1B2
bIJTDlrOSTIGOimrYuBVLAFLfwxV68ZtPrhPhBG3r3ktzZPVB+EUN3ZrXlsMouWuzGdxTz2xoVDp
+fFB2Hx13Uk/Vaazopi9WpbMQKE7QTnmaoqWNVMFlkd+u9G7bcMYFxjAADXgHg/MpQIdxnIy7qsn
R/erYwXTvStOqeRDOA/vtpW11CM0QWqXQmueN9wgJV06OZcFJamf1MU8dGhW8KzG7NPBmHZWiCz4
9Bt15CzM3wJ38YhoJCXQweepL/ydixKm2KU8QJkgyw34VlPWQVLYToFsGc8w+HOFYCs+7ckMrfCC
3VgTKXXVhsCdMHKVesJgqv5RmZk83pJq+batqTz365wpaC3oXdICy9k1B1NCa/fGb/pkDSqXO0uZ
Et1vKQcM3HhovqvKql5pCJjjLhqxPdpytZhaEf3y6GZr+WCvswQ0kgssHMdHpxL0GjDTdTiS4zqm
/U3j2s5X3dLpk+y5OW7So7z6vjJZ95J1a/Nl8CtKbBTgJZqwInWecm/tmMBfC+dGQHPnZ12b9a/5
TPB54tODVPGCjdt4nKy2EvE8RZwXYp1K6CTIxEffR9RS5thcxkvfjh8zAxfffVrQjHrD4ft0KBIy
EEi5rXEeGhftVVRNfmLng3dfBJtH/9RgNx1Pky3vjbOY+4YwMgVc6ZavqOhoPNZx/mFQEzdxPpxW
7jC4RXe2qap97iCBWcRRbYpEAAZYMXxBHsUATcBPm1/l1/mo2iDRrq05exf+0aHP3SknziMHEK8t
sdZnbpMiFhoyM95nQ4qsojyJ62PXXfIVDdoknunH61vHA97maZfiVmnClBmhwTA3la17bssR3Fef
ZEl8ZJ6HKWTVESsZAKQ9ASSqFytbbG8fWCSnx7Mu5A06ydYnC9YGrKJH82GiSxmsCXsrgg3KrfZ+
nYiE2Yne4SXnI/TxjmXPZEeGSu9Z5I4yO4eE3LNFQLmzb2fmNVRe+uhRufCcfDG9SWeD2WcIviBW
Rp5yTrVY8ieZFl56gQ3rctv2uMQcWP5sZsjxOB87j5A9WNe5z6jWHQ3G1Cif42Ht9JVw2U/iYMzG
akcIer/Fwl/TW2Ys5ofZDse32R1dfSbxCblsa+h3qrUuhYp0vVewu4UtL9DZWecwVQ/+WnRHa+lR
8xhXqEtudUDOENh5nqyMWX0U/oKkReDZfhisxv+p3Lz290LP7etpS6Azg+fAu5vq4TxITYOVIRzp
Sx8ukhmH3MlaTqVTwOkCLnFTawYKkMT46c0W1CT4bYBv6A/yrZt3UdplijLILS42rwW1VinadEAL
FB+HXqzVTRV1HJhN3yynWHbtXFQePBM+N1ZX0zf51YM1mvJ96bbge44GHBFm7ljfhq2nEfJqnHZc
k6OwyWyLucJsslJKcX92vrEKyyvk9+8mHWrisFtFhRcU1OTBFtq4QLa1dVbaCg2T2SA22aTLPt+X
IWV6PAu6z5j43wWBUbTY5whx8nCPux1ZTH4rnNcWARw7lMPRW7azdZYPPZ8EYH90N9jKuVOgzu0u
XZzlpbc5KVl87vJmt8QLkY5a+pfzgN4rbqOueFpWKDJwqMW7Zu56YYUjqMz3E2I+jR+Ucunggwrm
wtfSuuDFafQZlRGPVWQyxGsn0WHnkTB0nPu5YJNN2xfN4Ojz4gzdTWsVxjkjodk6tMKM7pENta+S
YOzG3EUpAQxI/A8YQj1fVC2cpzyxh+jowjhginQ+M5HXwDE0hT8kWtgAvASjMNyANz6U9uxUfE+8
hJT892r0fMiOObyuloIEs8EBEr9mkAzEoDWVH5Alo9HkAkWAUHBW5ON+VkHtHEgGAsYuJ0c/d6W9
fCwt5w4uXLDMu3Jc+y9BJEV9hbi3ICm6FE0SLKdOCl6ZH4FEpsjigHrrGe9RccmkItR1sC3lq5u7
ywe8HlfVhPtGO7AqguW12wACk2i40QPgeQvTSli9/sbsm/Iuc68rviI0GEeKrFlNyGQKgU7EML5S
JVqhujrLgNGGK0Zoh+sZcfmUhEBc2xmJiKrIb+FXjf2IqmJ7o9ia0cCbwE2HpzGrGP/Ya2y3gnMB
ff+Ks/fybDLHTEd4eILcIzphdBWTwBGSnhpAOws28RJhg4ZVV+hHN/lURTkKsDykoO66LwPUPWIq
q7DeBJKIdrcVlZfuEYREyKFoR5udO6ALgt0+fQDutGJQaLfh3CehFoNPVR2gLoPdix7Hrg/vt8lZ
COX2N26TqeT+iLp2ud7mYQNy29gZdpAh00OGUHqCE5JVD44ZVk8FlgjObuo6jdMPyj8Ky6pZwYcH
jy1Hy4pGP0QMIpGJjeOIFkXkFbSCYNnA2WLdWKktSM968OQCYyKK2qSzbGhCaLfWP2A1pvBjwj4t
PIDWExyeOTZ0nIt0HJ84vdEit3q2IaoIZ/1CwbjM+xzX1AsMZCSoitUKQUM8sHwXY+Gk0JfNmsbV
yvYOdwjIc44TOA00IpMAPddWylevsitmhokkB5dd58rsGmd2f+Rbyx4oCtJnCCluwGWjEt1vPLFZ
P+i6r78iRnTUnk7ePM1Z3uTngmIbPqNQzn2Q2bhqGalYkaPfjhKmUMrrhYLmtS/n8AsWwRGCI9KJ
0n0dbYxxbo493uiwsL/nnR14u7I01vnmZZ261VGn75e19Sz0GiGq9e5UzjepU+nEtQgWP1Xhgmnr
1h++tXlNb1tiBcomj3Az3YGGu/dsB/BGzJUhw3XaWggEb2K6Y5va5sQpK3SNqsTFaOn/OQfcMZrj
zurGa7ZGuGG0Q+kz0xf12YqbqtkhcoASRNrTv6zMxA27HpFbf0FOivUzM23oHC0BrpcADUiOEssn
MZLNRYR7uTi0nDiejz+azB4Io16q7Alf3fl+zfXMCaP87DXvi+2nTGFLDpWOqreIQ1rvfT4s2Ie+
DHtsZ8oALehKmZmw4iG43Vzw3TC5QLFHu129g8u3r50KSLyW2ME/wdyCyyzDuF4TBR294veCggeW
2OtB/rcSmbIjwh912WxvBf0UdyVrdGxTE8xExRelN54oPG9OrCKovxf4uRLUIzdG7F3QOZjO4jTH
McyEhsdttzUITiyLl59B1V0My2qPsRXYCxnZyhU5yqIy0/tQRUitOVuIUAozd8sSSNj+hqQxa90F
lm9deVlLwEAhl7o7UjNW3/qOXZkiDrnRZCu2fkSOzTsS0/KOWdYRbWFhN2KPCjy9G9mf8oTSXtKa
Fd30xUYf/lXB1zx6PtyBy+l41XS181DWjtve9+UyYa8TFfN6Zoez+TLkw4D16aYdrH9UPabHtXPK
h0k5A2jTsjKoslobCCO1C0apmx1W4Z7OSPj7wu1oEc3Q+3pnj3w1+2wsDPtjtOj2vHWNPTGCu7hh
BJ7qsT94zsh/zhnheVfFpkSCv1qHi0Ep1/It7BBLHLHFmNPrmb4GEVeQzg8GrdyHSzvAq5YnA5c2
A19P3RwJ2YrqBUnDaNVvizbpY0p1/wMjqBO0uprFZSOgBtwzfuO8MAOCuqNhJOilLwwHuR5ldOzr
pYJZZSqoOTNoOh/oTxRBxqU9IJn3GAha5NbLZKiZPowr265rVCUAI7s0ZTSGOjII7sCjqTY9JgEu
S43kblcQKRlCGEwcTwhqnCd77Ys3E6LmTeo6oMpl4k/3SW+F6V1bumiLuqWiyIVqzatD5zT+F9HY
iHcmjELuBiHHLenDdFpiRt5QMKnA6h7tItDfkZpt4mCCVR9zpnO3XZj16QVLyq33lW6oTGvhtPcy
HMMHwhq7l9DpPXGYERJ8TLIwb3MO3QTIUro3wyaqB4w5eE4L6+FVQa4b+s2lP9cMXc17ief7mPC7
rEd3i9SZEWWKIAbw9MdQFdnLqrLyezOuzteGpvfH1JumgI5lzcW204g1ztBlAyZ5eFjEAzr4b3UN
OyOrJgXDbeYNQj4I1RGtfW8n9EhZx2kID0fJjDg/nhwc0/aZHoObsfSEYQOvpQcKWJbPWlXFY5RW
0R0EItjLkqabOEFdpotDXzDkYgqXJmBlv3ullKABsdFbxmPH2EPMiFX65ueAFoch6kt3t6KKiFB8
jeuFu/kNrhfW6dwprb4u9u6cA9DWaDucvWzC4PbUgXpsNdN2PnRDppN0mkH5cHKyr4Z5c79mFXtb
jNVlQQ4Rzcoh1IoiBxtn/XNh9O+q6JvR3s3agjkvQuYLYsyLzJx4Y5/V8byt4plRRN68WTFHD4tN
PjomwLSlR4Fp8/4o3MjS6WxGcKo2uh+rdPNi2vacUiKVks/EssXXpXC2r2kxTxJp+AlxxhZuenXL
wemTbQGRSTayKNKTw+AK9QZ6dNfwVgVCWhrseHUCec3gmL4JowzpcSAb6v3MDUYioyK1GPZ/iHp7
WCF9N1Mt6QHJqJud1XKI7kWb46cRRXD3l868wGtAjA+7dFzXgWELKoBzu3QjEQ8jicpjqwUd6ggB
v6eFbUsGEsuuu7dXiUAA9djAOE3KcoImmad9b/JV7bRlpJuEG8PQibGm6XV2FrHsl0nL8hDlUcWX
lkc+9RdS1A0hXZaVOwk4WPwwGRDNftqEnJOmYxSecm2tEF9EvV1c4EQWNdfLXIR3XlHV/c6Zt5qB
rQ613S3DP9DbExMLPIzeaX7IqpXDYc231OxWA3h1yHLK5Z3kKerdxtZOxVHCV/FgayUk+JCdPhR9
QIXRE4IhkHzOlCYrn/BH3Rpi1QsmQB66ccXrpScQ4JpohPEZ9awLHdkN/nXvwUAnzrYqRMahKnFl
dFOJBpf9LBZQKjcylYhfDJgqmrwFgfauZpLoR5eq9WtXy/LWRZ9unaSDoMjgsgHtaad+hulMSwjC
C2oIjkgdVnpQN2NQW9+pA5cxoXFpKUxnHd5K5fTymLrh9j0Ti3XNsOlsXTJW5vxYPOmcYJoaoSap
Qtk5EHG+wZRa7S1jBo5Eze9MOYQ7UQcJciC+qMCU1n1O/EGVdK7FC5sty3ucBg3B3E8+RG9lDdH5
KrJxOS687y8b57o5c8E4zkudw4Q7M2gSbmfTFdIIzs4OHcoNNQOHSG0N3RxvA9DGMSx6DZRlM1fw
BXSypjDpZhvlVFuF937TIYvlEMpu+xpNcTzzlL+hVZ9vT+0fohyrZjJMiG64Y2Iyfa8UWHIyO4a+
wzVhjWCEcJWXKF/5mDOVrwFKrRoQoymx2N3ji+e+18BueMTaKn/M3XakH7ai/gXHIb8Gbmvr90z2
Gj1EWgEuMdddK9TprXqUHVoAdlqUGK6H+3FcDEST7/iK1+/R6m8z1b2DKmQBtPXQ41BMoph26we3
YKohgY/y37xQB/ecTINz6NIMxpulq/fWmGkKf60clZx25/Vgl0A++9KMANpeuCGRzMPm9qRGXXe5
6c019Uw7+GcZ3Pa6z/Ek6DGZ68X1MHOWnlVd55yHICV2HGI1T2PfGSVvB8YCf+jU2m79IqzHeEFi
MZ253RYWl6EqWgk8n43B1Tb6tXqiQxBPIgIWhQRSFup8v6TeHRclX+p2A1GT1PXle5SVs4hpxFAo
ppKRqaPq0Yx/C8gLjSBcotZjY3AAyVDZZkDwyH+K9Sva0pm0jYjBpYOjmOSJu2klhfbP89Yn14f/
tTYgOgDjT8wamMaywSA/jXbXcvWiHtkPdLBrfxdTl8ZT1U/HoFrMnRA1Vq8izXhd47Srq0ke/3z5
z+Pep8uT0sowfoiJLRzYr5PWTLDqEdFKEzN4RWNUI2Seziw0gg6zneoWhiKKN8/NLrWpEQX/+eKf
M8WIluPqtmXBOTr+yT3l16uTEuZ7EHdtXKUcs3stUz6ehkDAfUV/USBqAk/LmMuGPS/orZgQ3Vct
WhPqGeDu3h+f//KLPpsGfP5FnwxWkDunvW54HVnnsvdCYO7KLLITqqannqKYzQYmXDOLtq/HxcPd
K1yPbQsWYC8ZwvAV8AE1SfSXJ/V5IP6fn0V84cnzVjr/8hXrDbvy5NIct00G8MrkXIasowaXrIbO
73Z/fgqfnSFOVzv5ewQnb1MUMZ9MUtTitgS8owNBDBy+uUXgII5jWCqIC+OZNyJ+7b9Y6PxuGWK4
J33vtAal98n4Annk0FUDLDzDgPadj8iEgleixB0tc452LjqqlsntzvH/W/jDKdzQR2fsn1Yg15ef
VmDYMX+I+gWyDxs8Bq56Sgr1tXHZ/8/BhCC2//xo/32jv17v0/pafcFYilKMHbbWcrJUXa9XrnuJ
GsNBKd6Puz7s+4fIq7PDn6/875XNlbGe8bA0DkijOv2y/zFuHFavk4XLyiYfybrIULZy2KruPzq1
/PM8iQhk2TCPAZzz61W4dOFEPV+0s8jxwjsJ38JGXkDJL18C1NZ/WTf//i7w3mb7gDuGDuRt/nq5
0I3SqBGsVD1ygo2AxAnY4zdGa+TZnx/fv78JF5eNgBzyUzCK5Z0e7/88Pga5tDYFZ0Pa2/05VQuT
WAwPFwnyTmaSNcDuXwLXf3tFBxsm5t8ZTPjsXSjptftm4ptXuVje0xXIKxrLE6ao8+oOr8a/eSP9
boUQnBAyBhFi/vTZW3whD8KFt4UXwOViScplHcNEBcPc/j+WIgFEOMJL1+WtfXqWBVJyqgie5dYH
PUrnMUJxZPq/XOV3zw+zcol0igwUFPG/vrElQKVb5VxlRB/gM1gYbWdlbuu9AW2FvwcV+/MS+d1i
jKwI7QClGLvZpy/M77SXreFpicg5ul9abEESk2WB2E81hcxfdpLPFkWnLy1yAoun6OIZ8TmkpIum
mrqXuWMts+a1gNpDHVohXNnUVTi0pzBiMc5Pf77F32xfHAxYkEn2SjKe7V+f6ZaGm+MhEY1xFGCe
UwbpcVhBXp2mPPR1GoJHOO7RdZA7/uV2f/M2sYCFa8aRic3F/VSozHbR5WHPlz6kU/hiM3ZdchbL
+YyosumQMR29//Ot/uZrOBVkBLM4kiPp89YyLNGIwq6G1UIcuvPwtTxMwvlbHvlv3mJg4+fmSzyK
MH7+dFuY1WRle/rmUruSBs17NZRHZxikdZDjqX+QAwNRuZzK6C/399srcxAwwEZUIG7pv77KFNW/
GckCgzaZrWdmrSqonCotbldyMd7Y2lG6Lsxxpn/ZSH/zlXA5i+ICp2vEbaff9T8bqWbePWC8lOda
KXMxtNa8xwZW3EeAJn+xTfrNLeL955Bewpdyygn/9VJ9bdnb4jXcIoN/O6HRlRlPM3VbwCTdKzTK
z5WM/mZW/JsbjE7G8IQHeYAm1qdXyrQ0Bswz30jBu9tZGi0Scy3pMbMYUfjPazRC8BERsUEmOQ6Y
v95gycQ5EBI3mOIGtItGRExL7/3N7O3fX8IpbsEiYdXD7s3/7AdozSERHj0hMAL3gNtqqRDz5eX8
l0rsN1c5GePxh80T//xPu+fEsErTehGnT4BAVMnWQ6qT+39Z9b+5CmGGGMtjoGhbWJ/9+sSMlc+G
6p20ShQjza3GWafbdVqM+V+W+e8uREGJlb3FGcdK+PVCUEtu1noESGwLtqRFY+sEteJf7Ib/vSn+
kyeKWRbZ8FQ/n+7Gpl5ZTAuuye1WF+ydxbovBoQgyjDyv2e8Wq0v/3XJ4cRLUiP6dO+Uq/Jp2yjQ
dAMZUDA7jqJjy0N1UKsxuz9f5Tc3FoRsi67F2ebT5v369BbMWzNd9XTiUQ93WOfBFUkywyEMpjxR
JvtbMs/vr0cHQIop5d1nS/zZtqYgAMpBiyAGiECyRKFZ04wxm9Iqu/vJaOf9z7f4mwXCLZJhxiGD
4f+/Om/M8RlZ4UGueVswtttBM3Tj9t/XO4Y8YGGec9p1o08uw9HgM+DOxEE8/R9159VcN5Zs6b/S
Ue+oC28mbnfEwB1DHlI0UlF8QVAlCt57/Pr5wKq5LYIcntGNmIfp6iqROmZju9y5M1eulYnBJ3Oi
2qlN0vmMdOVbt4Dok8ZJgmwm2gLWZu8GegTX1MqdqaBrB0wbShZKZsY7vOT6knLTwVGbeK2mSYbw
jKrIOzOHtwVZoIZQoUQo5fVKGWIxrmvUSuxSV8MH6n+0h6W31NbPSjg7bD0FW+R/PHNvjxVUKRjK
NaXD4bk9s6NRLqwRCW07UIplpwHPeswEUpOXgszt/FNA+a5kl3VECPfjht9ZMiacniYb0GT/bYlm
Eb3Ef4Vs0B6iTrhKNDW326oaf9mNpXsWpJcy1VbwfW/Or7KaKOQ3QYBZmVnsKGoMYHgTCoOtkGW5
dmaBvrd0OJoJAK4jCmLu9fz1CnpYgFS5lppTvIPYC2BdFgtQ0gdGcoKMcD5pxOx2Cr71/a8Pp8Ew
IjVisny0dWn95IkYMeHqUNeA/oNq+iRB+OSVECqeuaK+t0ANmSsxLqTGTXXjMkP4VCnQzQNL1lPD
bkEuPCoTlJ6Ab2vyZnq7/2/0ips0LLfcejDVr3u1wKVSUh/I6lTLKnYpca908F4wZJ1Zje92jEv+
6nzwX3Nz1YeWCkwo9AzQtwQUECALTI6kLa0p26e5Jra3C2U/5wJh7zS6KqRw7WEwOcI3B8Mig1Gu
FopsZuTaSEtRvzUDgi8htQnz3P14KN96ciwOLqga11ROBWVjW/IxpcQWTh3qoToqi5x4mersgcIv
o54oD59H+dyl7kUU5XU4eNVL4WJlMq54D5vZm3IrCnWyEbbFtsu9eOjE0zhBH2bFXbEPTLJFUly3
pHhJfwPTJSNlh7NBDjCHIO/M0n3H3liwnmDSFR3bvnUvoxGIJtJQJSCbJvRQ0QXLF0IT//Eov9/n
n5pZp+GnfZjoXTaIAdI3wbJMut30K7MWOpGq5uSK1V1reSQcxJGUmplBV1tlEA/BWm4iyZOIv36c
0GXiSTIhJSzDZreWMMkFhkqXKR+D5BTY6rPS1CnYMDE8Di1XtI87/94QE/vmLOHkXBXdXvdd1ReE
KeBktA1NqSFdo3zImPPxTK/eW8gGKuISzPgKc7mxdECE1WzquSfAn1d/DZKQ1GEth0+obp9zBd7t
EHeulZ4ckK+4GUCokUEISDgcDQribtAADSRPE51xON5thYoSDA+hD+z362GjqCmoZDRT0QgOY9OH
o0jtXW5alD9/PD/vjRzaPRytxN2JPWzc+Abn3qSilYaETvQFYOmuUQ7GTUW58N1/pylYn63VsUYA
/HWf8nZqO0tgkqqpq67NoItIaprgeYEVjcnn/0ZjSF0RgcPFlra3cLhsIqihcXgH8i9+33eoXgIV
d4cuy/2Pm3pvrnDROADhYuaE3/QLMJOqtzmRG0XR8ht4LMwr3RzMM7Zq/Zat4YQh2VijQ5wQWyLm
Ihv0OV5Yd0ULgNLuAY0eMI7jl4gAlV/1lPp83K33VgaxPrCKwJZIYW2OP6WjYjzXyZxBplU4yUJt
XJOgEIZfH52ZrLd9I1qisig4+IhkbPs2qpKVtYCr11Jq0D1BfVOazRE6On0vNvFwpmPvtGZCuox2
AoIvK+7s9Toce0VAapyMujYK+jHMLeEeXSfqdqR++QQ/X3DG33y7PgisS6jm4EfIlLlu9nIs6iD3
hZKKdtLqX6u1HiJX5PH24+l6txUkDtnGhDJIeb7ulSAM+rRAzQS0DfpVdQibK7Cc5wSV3hm71Rci
z8LlgJjz+vpPRxnRekqjTAD2xTAPnyQpWFESlPwe1XzU/5DrIPvxy91iCRJkkqGqJ8Gz6ZaiZ00c
RlwJoBfDWc/l73Fh/KJANYEF7gMqZgmDzuGxdSllAaaJYhm43pUKFLotxDEEl9XCAX1BdZrInJ3Z
zW9nC7uuob3JnRIXc5sPrIeK8pvBAtiX1f2lsSTBSexHZfxl605thWggW25g3WVzY93NHIgPmI8U
Woyu9PI0f15WdFmjJ+c0sN50SFckbuCGyBVZRrp8s6mg+W2EXqQKUarn+GteCpWXdtEvh+dphasp
7sSqlECHXi8/EKHAvg24hhtqcGs7LUx4cMZ5TJXT0Ffg9pLWAjdHkTybH5rL+mya7L1+rmaDGzkW
hITj6yfIuOms1b4AlpoMeEzcKNGlGmv5r57/HCerwBYHMyczpvF1MyLc8L26hvGoCTNdSxmfC9DG
+4/31uprvzpSiHiuWiFrKtxa//+6kSYu2qZr9ceeAuGqFG70eJ+Lhl9Kso3cDQ4OFV+INZxZk2+i
C2urVB0R1lVXtqDNHAIfhKp30h+n/mhF5mU+eHIZOJmeuMvy8HEHt00ROxZJPqCQQ8SV8ueN8Ygh
lVgsa6YkWJ/CK6hOAqcf8+FCgGzdM/MA/Binqftxo9sV8tIoKX5SmjIuxja0l0A5pI3lFNmQd6Q3
FApk3mLO5plWtqfzX62Y+LyKsqrqbfYbOegQLmC6FlHvNIIpEdZQLBRKDkXl5/AS7zS2KoVQkEbC
G32MjdVvyhKNMm0FIEYBbY2VecuBxok5dcEvLnz69aqpzcLX9CAwlpqmKEwcqWbIgx3MKr/qsq2t
EPlBGIO4GpZkYxf7XoqA4EPNiJHRdiNJY3Jti+H/6kogOUs5BHaKaBPxkdf7i9KDJdF0qhSDuKq4
xbYR9IrZr1peMj+vWtnsYi4kEAJMXB5hAw1sSLO+iqn09eOevF0AhCPgZUWZY802GZtZmTKhk8MF
HrWyHfTv0gSZQ0Z17koqYZzTSXpZuj+bJRwMGiNEQLaE/NJWnm6EIEGdB7JYJNGhkMFnFKjUNtrL
RsjrK/C2pd/pfb+H+VV2pjiRD1DkZmds45tdzB0ZwRMJ8Ja5FnNuepzX0KvnkfFgxZQC1HAsOpOe
nvOm3m0EgAdjSsZGF7eNwPkCh3D4NZ3r3PKUWtGOBUJ11u6XZm8FxKhchEih0BDiJxtb0WfZZEX6
NNoo4UWAlSvzM6Qp1JKqSXTmjrfp0V9N4eWi00oKGy3D10teCYw4LXBubT2n8rulg26fCdI5IyG+
bod8Lskthk1VmCBOyW1ygb+SBCmSbi4O1/713vV92/YvTr7vuv7J4feTy39d17H3/OSeLvyDfeA9
pxO/Hl2X1/bukde8Iz/ybv9wuHb3vHriwwfe6jgHvs3f2XwlX7++xS/5/OHevz4c+Dabr7O99WX/
4DuPvIVHsJ31b/iZXzzbdvbOnnZ5L9/4aXfN11+4Ll/1yN8cPNvz+MYH92QfDvf2wXP4jOd5juc4
zvo2j8/zfeuXOZf8cKInPNHt2vxu7xy/eMf1rd7xYHvOlePyM73e70o67/B0vre/dBz/cPLXB+XZ
dnzy1nniW/e89Xh1t9/frcPEQK2fdk+n3F6bvXP464/X4Evg8t+7+s2MbRM1edK0Kqilm5N//Xjw
7+mU5zw5+6Nzd6all2DPRy1tjHvXNpncsTZ89+bh23VoX9ve1ytHtM+0o6zb5qN2Nt5FW7cVhcy0
wxQ9HG5vmWeH8WZK9hcn98JxzmT7N3HEt0O4uZEHUlcn0KjfnNzHe1YL8/TxHAFwOdOlddv9dL0D
kk0hEtRIp5sL/2Jd0P7p5R/+vH702RvXrNXT48l/PF3XNhvn9PjIXNqXOxbW4XZ32O123m53aV+x
wo7OxZ7l/PXy8mU5XtrO1Z75ZuexLVzn5sKx2Z/e8ca5uGD1HfdnTPjZhbDx1VURPcuE8XIf3Hv2
DSN2blW/uPsfrYGNvYNnh2pGmrjwH69Dj23Jdr9eNzzDdsv/DvaOn9ZdHdr08PhjD5Gn/cPd7/c/
Rvvm7twSecmIf/RA2yOlM5UkXxfl9eH+2nd+7A+x7e/8ddBPPjbOvTutZpKJYSI8GxvorL+61/69
e3+4PbkPJbZtZz9cfPP5ArpyvbN3958Ghs/Fitwedqw778g6r2zv6imxj3dMtevKtnvDgni07M/e
FZbEd+29691gh46n1cB8vFRfLsgf9XPjW6WlALMEKxWDfbIfsLmDzXN/3fn27V+Wme5hRC8c98Ln
ITzs7sdPoLz4IR89wsbxWuA1nMd1qB8w7ydG4bTatdOde+06F4cD1nr/yG7BWGPxOSV2nldjXn2f
Mefo2a+ngPvA5PiP7uH6GoPNurm+DW37D1aRz5xwSnhHduEDVvtov9iyw+5wfbh9PoT28+36pd/u
rx9j+36xv4X2AWOHHbq+5dfnZ1YjNn/vXN1hY/nzZn/n3e1/OJj8/Z19zyky2XZo79iqf1xeXf1x
ddx7nw/H/fe7G04K54bjwPG8O9d+uuQg2t9cuHdsUds7Hi+x2cc9Q+8yqi/DTM9/MNwcrrTI2bI/
cS6fLpy9d8VWf3njlzv+ejUKd+7FzcMDC9H5fmZGPrZeeG6vrReaSqVgcMRwSl7wL2t3d3I58tj6
tuMe/zrknDPrAJ26D40mSnavm00HwxhKmqVNhuN0zf5nq62trqd3bbOL7G/rWY+5ZF8cbN6IdfBv
11OZiWbi+emWDxzsKxwCn5/Wzx4Ouyv+3N8xaO7RuXlxbBhWfz012VFX7NzDi7uwPx7ZkOtS99c1
eO2v5jSy9ywhhh9r7bvY44t1Gt39wwlPx91fu3zm4wlYT4d/bwj9xfkDkfPiYyJLvsWHLmUJtWcR
UQkdIY3WwFJzqYjLORzVtqjir2YAfayCyGQRtM00w2U4AGsSKGgctGafTPV8CbNvf6X1obaLyGNQ
eT9pEGVQXz+mCNtBXtOHBw0uPQdP+9z9a3M3enkcHYTGejMiTvkmTWwWMrTG0HdRQprZrZpmFxMU
U34M98Dp4wF+QetvR5jiBRl/HkglIcvXS01Vc+Q4ZtzrKGnue4qvoTNVdkuQ7pGR2Gtl89jH42Mv
IWmoBneF1j9MAANngnF1lx7QCjqXPlrN7OaBiK+YxFksmeKGLYabildYU0xki0SpsZTnHE7+9Fi0
gM8+wWdepH4aL7l8C09v/OcSoxByBkP+zuDruq6IpDOBsUKI/HpAgmaReyjZBxvAProKelm6VHJV
bh0l2ZmN/s7qftXUxpuopVmO5nXZRZ0uHFIWxCUxwv6MD/Z+KxZXJ+oL1hDF6w410I4ERcYe6pcw
8mVrEvxKhv/z44X0bitEuyWQWWBD9M06slC+yqDDZR2VSfIIa017JQyCfvtxK+8tDgC4bAnSVkDq
Ns4RONiwGnJYb9JYSnZDjrtMba4UeqEadpdiBdOW3FfVURmS4fOvN23KLAhg3PLbjQL1TSGNOdQP
CjnT0yRp4xNaVcIBKh7tUw7TL3S2uv6JK/m5io23Q0sJI2FwQOTEODEJrydQGEHcCE0Cp5qp1qck
Lcp9ZLXnQDBvh9YEmMXUiaZI3H0Lo4jEetDFKp9taBNuRV17GlTzPlj04wCrHjz63d5QmzPO5eo6
vt7rJIpl2JzIfssUTm1cSyrBR7IhxQwzCGRSD1aFWMu+kpRYd6D9ryJ4tNsQbAy06cmXj6fz9cm+
niymtKIVCAxh9wFtvR5UMM2RZaU0beqUySlTkHhlFdUe+pOUnXbNuYTQe11VwalQLwWYlnDG6/Zm
aQnUUIajsB2ho5KnPPkjC8PAp/otgXzCqPboQ5zTZH5ry1aUFshxkBmsnC2IIUL/GeIaOK8hmRSc
VCwFN1Vby6/gPHU/Hs93myKVAkkH/NKc2K/7B3nugoY2xH+wOY8yB4iYil5gxUXuS8ki6fuPm3uz
J9BBBuOqqyzZFUK5ObGFCW4bU6MWVpvgVhMaOEerFDHbj1t5s0jW+kGaWJEZGjL165756fJqBdyg
F3hBIS/OzdbDN08KN9Mj7TtV+ib8tFWi+h83+WYcN01uxzGDisFEZcqBiqNyJTV9Tgypc/M6G850
7s0QvhRHgjzFuwJOqG/OhWiZIxGaytgJ57o/wCWXO1RpF2fWxdtWSDcBjgR/xpGKns7rIYTpfUiM
GhYZK201r44GWDYCfdl9PGrb3YXvwq5iX7HKZRN2+NetUCMvocMJALkPAvF2sgaELMP+MCvGYCMK
Od0O5XwmYvimSUaMePJaTLfW0m1D8ZlkKJPSUt4at43kTmjKaI5VdsInCbbLa8vsVg7hufM+7ug6
/T9bTHKVhCepsXnZ08QkX3c0m8Z+EFPEOTs/tntn9MqdcpLd6Ewzm8CQjtF43c7mzMFb7PU6o53K
ffxSuOih2d+Pn54+7sxLmPij3iivezPpbQQHA63IO3CeNvpqnnQFDZ+LJp2jeSCi7IvGPiJpZM9/
fNz2Nifwpofrwv15bzdppjarzKmwV53RoTTR/tM4GcdfPVe3I7lu+J/ambICvq6CdtSbYFdDe/SF
MrNjcGbCtqf3tpXN8QJdUpIJa28WH702BzJnp3CqM3v5zT1p28q6J37qixI3kpqs83WqvW+pc/+s
7Z6+3J1TM5fWaf9oWWzMLuVl2SzFNFN7VAM58EPZXyBAv14c4zOc6oczK2Fdyx81tzG5FirimA+a
G51vEPHbfxb28Ydz9+VMM+8YjJ+37jZnkrdFa0DPvvYKhlKHHJ6DjqNjurr7tPvaup/hcjw3YWfM
xbYsndBdZUVrm4PLxY4NFnt/LPafn68i+1PrPnEnsCM7OXOwnJu/bcmjAomanK3zNzvfFl/coVLq
tX50FR8CO9v19pmBfR01f2Or5I0VSVWYLSB9WDsZOTn/qDYs7ITnz63/dat+sFC2SGpVQB4yAlBm
SwVyK0NAgWrZ9MchNc716dxa2RgN00has1g3mqk99ME+Rr+iQoleK1Ko4s7hADdhx7cDuDEeiSnI
GoSwfw1gdo12lmv46PI6n2M3dokqzxhi0f5xrpebcPrbhjf2ZAxz9J1qGlbu5GP7pbyqj8q34BNZ
YKRQqqf5vjjG18on7f7Mijk3vBsDE3ZTrJfrilFYM3BgsT6HPV6eE9iGU3mFF7qmYzr6GSP9Jtiy
sZ/yxtLMcpFm7boxwIX58V5y73OHwGpgVwxv6cv22XP8PQMATovaypXDgLLn1xa7Tc28ENclW3vo
X7I/FNfCc1Ad6yJ3kFW+aT+hMrJrduqldTgzyu/Z1Z/b3owyfH9zBm4FX8UdPf1L5kf+6M9u6rcH
eX8uZvbelALzAEtCrQNYxc2FIEE8JJmbqrUbFHlECU4U6EPV+bkvGjdZbj7u2tYQrIkz6phkgJHU
XoIlfT2qehfLQZSpiyMoneLDX4nShdTE6N7OyxkTrm5sDk1RcAP+kspw04C39HVTmSnrkzygZhrA
F3RRWkVBmZaSnbGh29FbW1EBFnEbWDlMtnEVVZoRY2qho+zgSrmGCNw4NkPWOuIs59dJleefKTCX
Pv3yKBLB4VqF0w42TV/Xz0/eRAllVdNW6GcjAl55cOVjU9Uuv0FCKDu3FlcT9rPppoPc4QjcUB+p
URS/2QcoJDaLZQizYxRDYTmwkLWfIeeF47LRSiW9z6Shg4Q/N6rRBnDQCjbc1fmnLJmDL1pXdCVU
TsMwHOpcl28A+dboPjZxZdqViJblx+PyxvkGCgdkCQwCKHNLAVL0emBUhM2KzjAQFpeGAR04IQtn
rCE6ApE7tXpAAYuuDVPiozo/PDUAwv4MWys0XQnQ1uInlaKf4x3a+pfrIymsD1BH0O+jLfn6kQRI
NGNRqiYH2asU8QdFthEIy7+Cx9BglK0G8zhXMsduPExnrObbzaYwaVQNEA8mQv+SYf5pmcCuL4wz
RbtO05mPNZjazx3kkNcwop8r3nmnpbXAWQcdSVQBiPXrTobtKkNsyQt0x4kOwpUSdLecE9jcgQ89
fzzJb/c1IUxiXpA5UUIrbpGSoSFOeQnVqGNASuh1zYToZh2euaO+ueQwbXBdKFTKgOvjCFh7/NPY
hSQnlGTpBycQosCeUHm3kzxUbBZUfoz7pfSMLMg8WUzUEyDL7FnLZ+mMBXu79XgG4NBrETno/22k
bV6GMSxrdpeJvobuhWUg3KmpSKmG1cFKeEBSAlK9Xx7d1Y5Rdw0CWyJS/7rfuRblSpkF0B+1JVyE
s5r6eW4o+19vhZqzNVkAFBT+ktethONAbmpOBgj30FiHkxLlh3I+h/58O36qqNARicjaCk/abL10
VlKjA6/rxGNVnDK1ldxYgAdwhN3dzfsp8H+1VyuUlkKXtaBrPRNe90qexTZb5A7NniUOj0kpLIcA
nbwzl4S3BsWUNZg06BQptze1IHCxkNKbzdYxhLhwRREmwgzhnL1oagJAWm2EuX9qh0MgtH8j5f/j
z+l/hM/lp7/Mfvuv/+T3P0toN1c0/+bXf53iPxvm/kf3n+vH/uttrz/0r+vhuen65vkfp6eq/Yff
F9+furgstp959RW09PeTuE/d06tfvKKLu/mmf27m2+e2z7qX5njm9Z3/ty/+4/nlW+7n6vmfv/1Z
9kW3flvIY/3290uH7//8jaX4Hz9/+98vXT3lfOp/ZuFzExOs+eur/n7/81Pb/fM3SfqdLQqWnXQr
1GIvMMXxeX1FMH+HyALme8qOYY5aOdV++0dRNl30z98U43cyZVRAc15BhySL3MHYWetLkvm7RUAO
LQSWMFZVV3/73w/2aqr+PXX/KPr8UxkjIfvP36irZvn9+yTHT6EUACw0lX/UO7C9N1ubyQ6aPI2P
JSz1yOI2Yquqp0GctBR14YlMJiVZqOhIVONgv4s62YXWkk5OuHYXlrnKgnFYuZKtWfyaQwqndGjR
6BVcqsbQovv6UHI9sAzPUuMZaj1kccO8eUqiXhJvDASpVl+vB0ksPxJ6hrzza9SgIQqh/qoxhUQd
XKXqZyPORsPNpLif7pQWyTB3hJITITbIVcCJ44pM8EgW9UUXQfKMemY2RP5cisvdDFW/4irUtF7p
iNOiBqimiBCUCnWPDiq30fcQO13vyLKJ0QG4pVBdSjoVQc6gyqD7lxZy3xeu1HhvmEUA5Y+Fb3Oa
qaLOYIBXC61OvqrdVE2REyL4pO8NhIqTLypKv7DFomg/SncCBBXmrk1VJTzVfT7eZ1ZltXtV6OAI
ruPREtEkKqjnZ9Z1OLa7Xi/2uVlx06f+NvVlGDZQ7I0kDf2HolpgHO3gc4IgHxNnq7DN7qcK0kLK
U9ESxnQ2MJ9KM3lfFzqkYoAPqdV1B9UGQc9905z0fvA7ZAwa2EBrdlbv5aBSw+VYC3BeI0XRVap4
RGhwOkBYrKEdKEvNtzSVIvS4cW1zr47zqEdNCHXiSA79epgh1CWRLUlNewxl4lowxodqMd3NlWiE
n/KG13z0fNTJNix4q8k1LBK8E+ZQ1PmViNBVaHdVI48+2b9ZsVM1FNC3ahHFLPar8G5DnZu0dEiX
CToc/Si6VntEqWr4kHWxJpGtT8biWWWCAkHc1hb87nMLGzp6q+1VrZmtsBN7CKp2KEvl037sdM28
wcVbZo+6YmlAbGioUV8bsLQOyGZNcix5Lj7r6OjchFqZfIVjHz6yCE/nM1Wzk4w2k1F9gkYW0YQ8
LLtLIWia0xyRFsTrDRTDtloVVZdeq/QeunLqmmwpS4svnQnV9UGMqvCHEelJsZslYzKpRwhV8TJI
5LR1smSaSleM2kzf6+Y8Z24U5JblQrYoXOtCWWv2mIyx5JDKtIqjVmXRw5RUo+x1cd6IHkUrZo+0
Tkk6TivGFvbjfGr/TOH5l5xloGSQ5ZoTXq/wx51QDvvEzgrRatFCEiTZ6aRKf5SsVWGu1kPkHyx9
pEg4FJQ5dUwzQKpaSzTmzEAISrRNuPsjp0xCleeKDKHBx5P0p5Y2H4YpF36kZtLptpJIYeyS9CLn
HOXjmDkhtL3QWbamwCKCwuPWgu63d2GdL5XLcpqir5D0GpJt1QuKpqgRxKGnVL31JEwGutZpESm1
T8JqJUcNymanIYqMG4be5RetTA0UZYq2IP2DbuwFogX1U2JSdwyF/EqHSpkS4xuOHtLIKqolMYUN
0HuqUlhT3q/qta/LU9Lv4POYAlu0qs58ikDVW0eO0RxFXnQLJP7gwofg+dhkrX7fAzUSr4MKf+LG
nDUNidrUoEzChZKpy0sPQZ8+eBqHcZgCJww67gJ2rIRR9B2czGSysZZ6caK2KrTQtXTBWrRrM4rT
SUX5uhGVfdiHcvpHm0VmsbcEuVahGEmy+TZe4BPyo2BA2cRY+jJ9RBDRhDizmqquvksjxcjcZkiy
1eSqQ52HB/Yn1ht7YS4zcs6WjCDWxL11Ho8oJqRZ6RrAHYCkGy3221sJKo1jZelB9SVIBl3dmah+
WlexBEewO8idliIZFVXl/JCPGlTvZpCR4ZeQlRp7SGRNtTpMstQZfxix3Mn71fTmgdebQowoVTIY
Zvg9F9haDaTvMwIjcw7mwRYiGYmhqCmqwoP6J0XFqUJv3FXGXNVtFIrK6tAVhfnUJbH8dRhlQbgb
Bg05F0vq1Rs10Pvx0zzl0lMEq7zpch2Zq13dcrYg0SbJ0QPKoyIc2Yhly84ojxl8Z4LYR27Ua2N2
ZVYQLex6XenVe2hJGtNTS12f7FEdwzvU3qT7DOmJye7kuEcrVYDv3ibtaCRoCtQTalyyEqKw1RnB
ZRZMIypVyM5AnSBVOcdJJY8DSt5aVbMhy0pwG7VObypVjvKd0izj56HE9vnWpNbxgYmGZm8ZBzZY
b9Zx4Mk9srOuKgNyQ1CmMYzclbSgVg5BVlqEVKJGhHS7C2Ak1mJjKlxNq6d1sAVN2IU1ewh5tqxu
YNELIZKfIGuHTh65eBjJoUJZuIzmQen3qMwTT0PRj7GJyuw2yhCpcDWkq3xRHadwN6InFTo1fCnh
vojUuj4YaSndw2whqa5UC4p+klq1V21pqBDtUJRs+ZGbfa3b6G1Ij6zmmPhsC2G+u1LMhtf9II2o
WRpoyh7R4KpOo5TNn6kRL1M/YzTTq3kAg+EFFNBF1IDGkdR6UaQy4qIYZ9ZxyRvTD6FYLnZynBAC
1cDtVE6HcI5ueCKEmsroFakM8zqAOLG5RvtCRW82VyPmCGzyXaInHaq7VAf/6M2E+HQsZKPiUlXR
zl7RV5OK8H1oENcYzMSucktLfUZ3uJ/zNlRctYiLuyFp9MeoltDOrDU9mpwO2jtuwwtMe9xWKykA
baMTAGA56pGX4hDeVkWTovIs5znGzmymb4scoFQjC4FyI01Vrxz7qjBLT8LF0r1Bbo32Aidraq6t
fOFUd2VsgXqsrXqKnzKrbtvU60wpQNwhSfR8/DwlY5PsUqkM/lxKQSuRGWnD+06yZukCkaAYkfqh
QjsQsaHxB9ztzCz6k3qGZEQqRC68j9pg92rNXR7dWcVyEq3W9nHTadWuzZtOd6tEKRqHAnUpuwnU
ORX2KXJehm8OJW7gUuh6eS2FSj74bTZOSFK1Re1rnVBDwg9XmcuGblJHGYuJUvp4jg0b5RA0H9N8
hKy7NFFukfKVOq2AFrXZhw3I0kOHwOrXSl7m7lrKKqO6lfO5a+6ESKBqXVLK5gdl7EvtqYUcBMhq
97N4TEczzvwK/UT2LqrbXKlRH5qdGb245BhDUmg9xcUEnU2nzFL5aYETX/ZiQWi0h0JJ2+wT2eWk
v0NhJQpgpx/zZkhnwRPyCr8g2kWrvMKqyVTSjZaNLCjogLIlxQgJ2dQZllBpL6GpSH4gVSsiTJGI
RrRDWiDJOKgbGaqRuuyuqkZEHLHOQrQjhcQwkAo0pxm5MavkLWPG+XiM0JdUcNeTONs3ra6eOG6j
xcENygI4hvTojyVL0xtcraDj4FZ6ONzDwBQPCitLt2uICipnIMTyFWUVs3EmrUT3NxX1CoccxEHq
tH1lPlVBpHQ2ZZRq6Ugh4TU8rRzcHafdeDKGobmmNktFABUa0idcGIQuIetE83eZ1RpF17m5N+ol
FdcgbHiDHq48uei+oT6pS/mChnpSLl8xj1R2DxaoCi8xmsAPBoFjOUe3EkW8mMqveMyQYBwrFSFy
9KPR+e0VMfmhTOpQwcqTt+STErX5gnpS2lGHtpZ8Rlmeyr4ZNvGPyMJt8Pta4YgC0GGae+KcVegu
BP+/wdU0VrbZwwruNGEx35HfgEAiS3rlu5HJkC6gGShWjqFXDUqnZVgD6jJiDvuwycrciSJ92Yc5
Rf6OXqhDtktFQSKi3afNw1ziNDuiXKJTLjRFkUEjU6tclSfxGU2hDDkk0LINZFcJPqsqAI61s1If
dCh5BCH6K7bz/+L6Xj0Xd13z/Nxxf///4NK+siX9n2/tdg817ff451v7+oG/ru2K+PtLRSgskNzO
gdwQAPjr2i5bv8OHDAKHKMvK5baG2f++tQvy72tigZdBssC6SDLjv67tgvr7SpYrrbJU8J0QNDd+
5d5OvPHVvV0jcrACekGu8N+1DHMTLEuaPhZEpfoya6p409aaR6waHCdM9cepNffRnKnHSO8SGFRL
ux6/KuYOJRFHkSe/71JP1+4G5W7CO0xMtCLnzHLkGJ0UVAwJwzmmcNstd9xafbHJj2V+UXfBZdkP
vU2dtvSHEh4VMMPCU9bpe7kLPKVBNqrvB+FLKX2vBsntlota3heG4mjtN6FuLiAJTQ8F1KeuISE3
hI/c+Q35gkjqPMNEFk0PXK4szwF8hCBD2XoI7aVoMiVuHyRAMKzIRvMC5SjLU9v+kK2bPtccPbma
zOZWW25jJRZsFL3uIjhYwmE81oNwVM0ILQzL0VDxQaG5ROQEubi6bxUA0QsqG4kIXHDYBU29F7p+
18i5iwzGLtLEi7pN7WB4HIyhQZ2UuJlgCW6kh9/LHCeyS06jekJUDqG4AxJ6dhOKsp1ZKLEsSn9s
B56/RaACJ1OCKAuxOrtKVvdQ8MfYdPs2wwTM3tj9EMoIivIffaR4qALtyuazaX2PsMeLXq/yR8hM
q9JVJ9UIohAj2rXQ4cF0dko1/TN0VfpekXAkJ9EMfUtjVKB2wy+zETB5jlqUnyXdJQCIH2okX5Kx
9mscraJIUGY2YYOYse2CbNQnMY4rG0f8KOSXsvqUTtoD1FvAiGTh65J/S6zJFYzTaJWHAToHLmFd
hhyc/C3ol2KXiXF/AWVCe0UUHKEp7QvMyHagA+KCWS/SEDiFFTYKNfG+HtFjDIMvEoLrEukOL9L+
0ONlV7bjVd4Pegj/anucteWT1S3RLjYvCnjjGfwDsiTcgULtYlInCeaDTDnBcoqc7+iro+pO0uRF
S31RSj2HaP8M1wkruoSnRi88kUuCwiKto+aHlKS2ZeY71co5gmJfqkv4XlWpcQRtQs99QYswME86
5//IjaauSOAHKeo2aSPsBKN3chXn3hLDnTSg3DfXeCvm3uiJ4lC0mwDml7LRnZoJ0SbBHU3Ox/QG
QjzdjqwZldCcC/S8EyrTk9X4GpZBz0gHPx+kGzhWHNG8U9GRE5tRRkwWeZD2ZKoK9GOwnZjaHlFh
KsmFY7wKxSluJsR+0f7ZlvetgULhlwBBellFsoA8RKkG1ifohYsD4UcnRct2ngVgluBlEssp+scJ
2We9uCE+cfhf7J3HkuTIdqbfhXtcgxZLIhAIkRGpVeUGVlkCcEiHQziAp+cXvBwaOWYzZtxz05vu
rsqMANzP+aVNHRI6DESZvnxwGuA+sPjjYurnafEO1tY9uBI8ntXMudXVGvSMx6H5rLsPGi3PFnlx
Ze0lbkFXq2iG1Fzuy5GWKS5oj1dpKJc9k6SxfQjz09ZWXEsyhHRTJVSCM7tPmuH20i6n0Xuuhhzd
SeNO6Tg9UTrBNN+k9nheXP0y9eVpG546Xn4xK3ofy/ZSLs1RUEmRBQ8wu3tBKt9ks4ls5HOv1Tdr
V1xoH86GtccWksRYXvfSPzlSsaYZj131wy/svxlJ+rVLBd/8umTiM6OFIQ63lqfquw00LaE8Ik6X
qHGJ1+V7lM2uzap9U/CmAdTueppXM/ut0RR08JpL04rXXu+W7U9m/G2Jc6NCfCe9Z6arw1g+YYng
iLhHLxrdbY716YmaRxvtgJV/wx5z4Q9vne91SR+Ye8+oLg392Ft5Lhoc9T1kj1qLc+jqR8WUnPG4
NKNmLizaICYZ+Ti7blqvek4whixgAhyAG7Uu7B3jzEdTPY3bRxT+jOgvpAo3NouWUBFzz3MX7XNz
RljXZfzwrG701lXZLmjmv4HazltoXLblBai0GEHT3PDJdeTrQKZrkasf0g0ORc6kb+H36JrWP9Vd
zxmfAxlfQku5ie0W98oT4/3obdQm96L+HrziEcEM+XNR/xg00dfMWwua/QQRldNbaUKK2s+qrZYv
pQXV721kXfJq2BOdeYgcECj0nT3dacVD03hPtvLjlvSClV9M3KmyuldZs35Fpbkze+uUNcNVb6wn
nvJTOYr5vruVUlmdLs8VHYFM0eaRfW+iqa+t4i0fnnvcmvRB0dc0mkF96jVkz64cZu9C/vDy4Ssx
gInX6g1HA11eXLKmbwx/Zh3ZH8AK1VEhzIxnfyBRtLOrT9WuREw38px55pJQlJyMWe3u52Egyh5c
my5fK6XO8Oj24a9GWvkd20t+8kPGzVJHgh1ums4Ay9Nb5lF0HipaWuOQk6gTYOJiHHng5/CjcAgA
L3RAgrF4H/Sw8ywu/yjQT14d8UYW136x3jIj25McktMsnQek6lvv0cpnp9znQfj5oVLb47yF+gSH
lZSmS+knQYlxby8yXca7PJd/XRPoMujM9tvqZXC+lXRv2AAmmgozmkx3PFjUFXZmzvtUWG823dbV
PN1R5kkj8PYxKpVk2/KLQqww4TdwU1ssu9XzT+BzJ2ukFHho+YKDqUn6VuxdLqWd4xnjjtRGQZnZ
lBCU+GG2+rPz7A9pyz0Nd7SGtfOpaPrHRqrU6IYPFehDoVSRAOmxIOPbSPO2P3b5AyH0CRD4YQi2
2/WCBgGA3fd6TfyiYRwbQZ1liW5ACGM8blSKztt0Ny5+CH4RqbtatkNCf2n7LilQTikjWJLeG6jj
m4xh2kU1Rb6xGIUzHsANxqfRcGTSuKiaa7Y4yr1EQYkc7cvTa+tSQemWIv/y3b7wOGWVsnaycNdb
Y7gX+x1TgySBFIBp5dCWItCJJ9dg50/SfmwzAit9UQ5X2nOCg3JX9ymk/Jbm0aWY3jPpEwsCxiGf
Ms/p8E44JZf/OjviWA1i3FW6PVRbX6mYQrCg5ggNC5BSkRFuTF9jdA4MyUQZTDqq42momnPV8x7F
pGMGd7zVw0OFdOqHuxo9C1kzXtzGWiaOsMH7as2ig8IJN/GNskSlfm9Mnx0Pw36extFMij6z8nSK
5EzVEvfrOSQI8AJeFDArVuOJM9Gj7DBf02q7Rb6ONLmEYbUeKF/Z7kZcRE/0HxXg1mt7NcaNJk33
l4peq0DfeYwX71NbrafR1TJdKyunes93LvhU9IsxFMsPl5/+3i+4kHSZIeoqoazCYfCfOpDRazQs
JHC7Aa69cnmG45+TpvQ4pUr1Xq1WdCpJKo69ZnJRZ1nr9mvStjigaT/RU14nUUO3JpexmQ6FMyTl
ghCi0OZdJR3jfrK69rsVZvteBF138eAlePVK+n/XkL+v3SiA6gY5NTun2DswVG8DlXEXIftDZMmk
jpx9RUlXWjo0+Dle2J9NoJPE8Kq3vFYfq2VkhyjLaVD2aYAr1X7wSoslfOvOeW2LvWq99dXYqu5n
g97gXbhDtu+6Sh8Hk0kZsBhAZlqzFHbZfwvaqEgN3dlHQGBr1/faqPi6mK3W0CjSqMqfotKiYpjN
+eqqfrrr8I49u7X/S3TZWbXjB72FqaAZuh9+FPlr322g79lcXatCnnQpOkY4Kzhmnj4BTRQPYxZV
e1fPryLMoL3UMPGORsXFXdxXA+5gt5n91cg0C1AWQu95iGYoCfzTa5aGFs4xhu+/2P3yorpl594G
EmbDY1Dx4Uq4qovIGdhr8SsXs2RC9z+tKXgvZ9PbqWVM59J7zFw9nP3ZvZTV35rvMllr8ZyVw/ho
ltzEWQnjrgSpZoh5PjzD/mi9hdG2zEv4SFBdeyQhd46e65AeYzO/WyM4utrRT9iqPtp5fByp2ziP
ww087unks1r7AGb3RsTOj+62t9gsKXlQnS27V7FYjZ3vawJh/YU1JLpVR0Uu+fdFwIPiR+dwCOoX
DlOGYmVtaWdgQmuWyUvpXH/PxaKujXDt0zgWUfkYRINMNp7bP6VX0CRZZNlJGUaw15YRXpdsbUUK
PtifuGQ9mrSzSKe89MOVKvrpvhKiPExzU3ZxQ1Mwb0YTJWLB9ZKrAAq4q5sgrvucLmS/mOcdpJy1
RxS0sUeFjX1Zt5Eir84c1G9EK4be1bIzk4bnO9GqK75pv+LTdoqzXI1huIwzgVBb6+YTHbXqKA2V
TSnl3Z6484cldrej58jt0zC3at8b88FfrT+lKQ9q6oOkKjqYDsv/wVJcAoYtP3Oa6nfayP9Dqfm/
iMq/AEL8vwGVf/2bFz8B6cef/006wf/zT0wlcP8Rhjfjl0vryi187T8xFd/8B3IcYr6AR5BJOLfU
wP+jhAj/ga2QHgYPXxWxU/8JqIDDOP9eIhZaIb7u27/6H+ggbjU+/w1QAeCjigN1E84qcBvUof+X
FWiSuTl4BtOQ1eryYjjhn5WE3cTcNPGBhb9De3vux7I4k67PjjwXPyoahMGzvdseb+8tpbprRyg/
FnP23tRoLXC7KZ/gq7rMpLxkClX0OHlTlu+HWQRAxWOu68eq9IYZK5frQT6CjdgBF3C5kPv9y0PP
qX57nlrutmUajA8JRZd/yHJsPucxmK+jG3wHkzU91W1j0jYJZs0MB7Pa7HzqKPPJj069HyWzOxI/
axp5+MQwYfhW3C1mC6XS5VGGU6NTUVyPoR4vUSjC7SjcZjd1sk6cUE5nGYL2E9pjnYn9n3ZMRrAY
hngMtsVMvGyAvxL9PZ2FNVC1c1dk09eq6AScGrqzcTAKdXbn5jJ4LaPUllvMARSIJy2z+sFvidu3
rHZfDM6dVUzloa7MfkhnjKwe5e3Z1LH6t1aznzOvex/oZW5XO6Gf6IY9l7mByJX5Cmy8uQk3xh0J
q8tecQ4NtBX7D80IGW82EDjGei2bQb/kyA0UZQn5vWz0SsisGah3ReOq54LpDPyRoFybX7EshBV/
72oWxYNd2aKI3bpo/lBUxJjV95XUqbKLCJlMge4kaXy6jCFuvXdDKZRYOs83BOKm3nYLaZ6tbesw
7SZv1e8rXfIvGFTHO1XodwQgjGH+5OLtlGaZTqYr7zw+Nu4XeZr6LcEN/tjROrlfrd5OgJ9tDlg/
hf75STVsyQI6mAeP9DffBqWn/mJSB6rhmdVqC4kGSqKHNpgYoCq7034seWTmsx7ZvPIwL8zYgAnT
J1nAryFbBi9ahbwfPK7hsTx3ud5o2spzF/3fxuK+R+ZSk+053QrrKTKCUwr1FeD6xJI0DnHhdlo+
1U2xcXAXlmjYQkOtUg8RDz1WJYwWg7UZ0z6NjQvYAIXBjYuFxhKHwchP06Kzr4hlfieKYd7NClQo
2TwanT2nZCtF17PUXgMKsWiT+LLplRjJ4KGc5rwiMNDufi/SF+mAUINxrHUfnHDBygjojqjhTm85
K4MMzZRa+D5WYv0Sc/O3dcRBWgxFcrxsW5k0VfSNMHdJKxmMcaaiS2CJ7N3VKD/XqZSpKXMwPa8d
K1bKTtB0UPpdNh66eTGaPzYvU8ozvS7nqSpR+m43oS8562lRte0LzCrZncEyTVfi3qIb4Wxk1Znr
fnkEWS4FHM8cUtletvNG4fJNdpm7JoqncjjTIN48t3C9L/lsXgjRtpnPIanPk5rvslyXTF3t0NMA
EkEWFZPfLLHwZ89Jdcc8vQ5OX6eEgQxUDZO+sROBWdSHpdzUT7M3RvfguIzvu21YHBtMYPHOkz1V
T+ZUD3k8DEpe864TdjyYa/toT/10q/uhI/AwEpfwPedWXqWB0uiZ6qALWEmi9aYFCtMb7/13K1ef
c27Fhds4KLx05T8Za15Abhn130i75WcdTVN2mEUByYhSDMm2Kllkw6xa9jR3M30t889oqaJzjx4+
GfCbAWqQpWzkjvNakc7AqjIPB3OwnUMjcjwLVqiNXUeXeLU34ARPG/Q4m34kv9zNGM7R2tt3MFMQ
9UGVj6CmS10eRsZ35grVOzrtGTs5+pAWx3ZDynsmlbGrtf451pKCeEqVUz5YHjMB8NbNCgHJ0pFk
KtXEAlpZiGe0fysx9mprO3dT0NyXgSs/aV3WFvD2cKimQiU6F+rod+GrEw4oEBbv1fCzkKlwyJtd
lC3qLXfth1oC9BpzePTLnqbmAnVZEDmfnK/qPIhgvkSe3hGvVQ1HtO7XoGHU7OG0kYPGhTRpjojV
CPOHEboEh198WoUHD9bV96ZLsQXqzjD0gxcVDJw34nvYra4tBNorhLtHKYT/VEFwnp1BtD/miqWE
GdIPwQXsHySfPk2GYnEsUP83Sr7xlIfxPAc3eJO+WMt98pXFZL4V/TWLvD/lWv22Aw0ZSpNlmJRF
Zt7XENUQXvmN/zWbbpM7m6axmzDLaY8kNzxzRYVn0dbk2OTucu1N2by2sLgqdsNm7xhmf5Hw2TzG
6KTjLVMB1rzJ3n52UiUocViqLHYJuZXxCLrEYN0MZ40jBJCwX/e4lQHZqnlOpFI00huUaVFWDYma
1NnmQreUKs4Gfels52ou8jkbEaelekBSQ9sJKakfPXIqNxFlY1dx60dpZoCTb160622DGnohKnqe
hDV9bdbcvo4iNE5itNuHrbc7AxjZmdYYdAl+UUxRve181b4S31jyRRYbp2bUUr37ZFgIXUrTqRw8
2v0ARMg19nMFoMS7NzoFXiQRrC92KQgFp427wR5sT79mZIp96vaRR8au35vv2xSKs9MCla9eyaQx
I607j6O4jzz0f/42IKyEGdmhKDUvi8jLvaOLy0L5aBR7aP+4BbzWiOk8H39UAZFrOxOLTJgOUdY8
+uvkuPusNuvrWDX+eGdaA0j7sMhL1NvzjwDIxr4sA83wqiofh7o7lCzsSVm3v9rSTMQ8O/UuK6q+
2tltP74CeZkLdHF0oaqXVFVyPpxq7ywrHHJTgluVQXm2Byd6daZl8XYhSfncjnWbllyVrZwXcekL
51lkdjgRXd6QVZEPTfRYmHw5qcgYV+m00/V3bo3AsaFvsZKLTapxd1uR5Q5RbNElImr4PSrbRY/k
+5YjDwBDOClGMkgA1AFW89d8XIM/dTs/ZZBeqBWdMVhPLmkHE+KFgdCFDdq9e3cRLLCgL0OHSKAJ
g590B5hXOS2QzS5DaXaPsNBUO+GXtJPQBB2h96QQsoi1HWX+sWQHpcMeXlCni0LqdphdQ/8trQAg
k+rBd9F0bFM8SkdjMO3UZ0BZYmNsZycdvM5/mG1e2tCpqE8v88vadeF5KCXO+G7+UAUaJGnZsbFy
mFKEbEV9BtTfuvHCk5ZUhK/CjkvwWdcvJ76qTn4slZnlu9U3FyshUONxsLJL29lrKjsvu8sae04R
haEnacOpWg6bnAwzQZVoUnbRwEegp1hlMi8eer1ebRsYaCfOGqW7sUOBeBwn1KII/qChRP2nFqjB
Sqw098JUwTWDFupRHORQE0Yr7XuTq/Tbg33cO1s9XM2mx5LoA8cEsnwqlsYbeBHW/EzP3Z1XWTY8
260l2Wnc6+p4xSGajBe1mCJP5kAMZ2F0y74s1Zud+2rHFFv82mBMzIpIXHMZhvcA7QqBzEjwvidU
yccp7Ky/fLHymNelf0A3/cTKsWAiRiYUMoNnH6MMKB43nOir7y1zTpF2iTNUZqjfOLnD6TwWmQ01
pggqaHT4VnBP1/FsysFPyirX37NhijcHJ+2XRiS28ztAxwzmIY9zsKZThNXtZ+EQkzuaqypie7Ak
AqDWKveu5f31HKaY/a0soDImt4tXZBLysC3eWl8mhwz8uOxzf0siXdaf2zI3v2sSIdbzvJVufWjJ
LIlOoSFJHcgMq0/kNglIi26qXi1/m6N4DRr+u9BupnantYU+I6gXP7+GpIJ418Jzp3yPykI4R1Xm
7X6OnEXv1pbix3tX5T1uqZXjKi4IkaINPBxGlCI5NLYPjAmUYTXtn5aD0WL0jjSKqrW2+y2mwMde
DyRPIP1qengvg+t5B2RUJjZK6O9ybubHulhzNy0gNheNAAheCSFOJdT2Es2DJ79UHTBeu706cRBo
KlJoBZx+bu1oWcdJ5Gt1GTbRxVMD6mROaCoD5VX9E7To8rsKCixmdR8xha5AtK+ji7A6rabAk3vZ
19y767Jem951h1euESiA2sxVtje6+oWvNejOVTvb235pthp1G3L5ddlnJMP/7gszmlKt5UOk5SFw
iubNVOvwid+gq3cgm+GHZ88c7KWqe801MagHGXTVXZYJ77tpOzTKczS6P0hzbkfoyzn30qrp2zGl
n6XaNUo9qi7gJXYKZFA129GOefiJIgsrZo4bx/2Qc6Ik8+TlEbxvtQxx6WU2Y2dkzIBydVkVCEyl
MFL0MSWx4SZf/cHUFf3xXKoF0HhV5kcqvBx/Z2+jH6Rgd6WOKTH1d7mhKzcdWRrJo5+H3t1XdV/L
xJSj+54ZjT9DA6/I2zADg3NhRvOeGrxsfVrklDhdRJFXO38ec7hXJW4vatM0f1Xm+XXaAVW+McAo
RTzSfJuS8urYznN7n6Hm/l5W5JuxhaLiwzd0zZo1F210Melmeqwi6dUHUWYtQ5zTpaiJnTnNEESX
V49FDUR4LC3u/UH65mcU1QUxHJY0rrXI/SO+g+xemYZAPV2I7q3FJSrSNR/np5oM2W9FF9ZObk72
F1HcnFbW6sOOFWbL07IwzNZKOg+1qWc4GLjrnH8GkqbBIi/vzcXp9bOnYatzy0MxJjfPRNvemWOI
NDxry+sUrQLNNJc08tNi6JaYQmOWI2dGxrwvQjq+9l42uhniqHX6WKRUz9GWTT7EhxZHh8q67bOL
MjM7tyx2A2N9iFS4sAdXIQS0rwElUs9uNZ/r3KwOlmSoif1+sR9n4P2cd2Cd6A/zGApihO3Vcm0B
qGNrc+ABLNTaH+U2Ls05mgFVTwNhNcy8BVbgqt7y/BJGETuQVovTAKFg+1yTTYniJazXbk2WHpn9
Axw1lElvaV+fjNkMliPAiRyvxcaO9jjkZVQmRlTa6jyxbP3KW6W7tILaShlzuckGLccfkZtVBt3d
hn+3lKG9L3lamdRR7z6tRT1wSYWGz0W4PvuK3WoKTZFkLl0eZSncezuAYwaIGR5VXVEcZlAvVuNc
+AycKb8wgYSniHXlRVlO8VXni8vMUEPNoy7suEqdrLy1LM59fhPazbS844dJKhvUdJaWyZSDlty3
2+FsRuv2IMCouS7E/ViYOkHZxlfOcZAsbbYW99Q2uuPRJpF7fUFE6f4tnIVejqqf6+YYlUZ1zEUf
oN/PZlw/E4+5Slo/99vHELA2qhC4+d6IPwMBcfRtILw2K87VvvqadSMvCmGr/xBIw2uOWhhRBKPc
Tkc3C/emo7MEEOullN2LGfLVRt5v2lzMD10HvJNW/7p0EvzGUI9ooC/KrJ80PRpNCEcTZuWKlLAf
XySTdmwE3jWTzdELQ6Nn2H0fK6691kPo03wzs/40yv4JPPsZs8qfxirJrjODXVU2+25YftqFIRI3
GE95tj1HZR3F41D/JMB+xY/gfRgOb+PsdY8q7J7oz/nhKfdFmMaDrl3vgmCyAFFzGGaK7gFTwwPA
zZ2OeMjA2H9SSP6jK2ozCQPhpY3EN78s1ojFwftF/qL9u7ZqloIRDdOo8p+LXe27troYkQShiYBR
atzJpGMK1JxDD2YE3xka4xpXbNSxNVBJ0DjlsZHi1Wxu6qmNoZOn/Y8mSxhBtf1MKsk7Joqz8IYt
XvFfsZxjVsrxXquTIVlzjmZpdkD4YVdr7y3CRdTvW0mgFISer9z8rdrof6Ml5sL9fJ+tN1rBWcc4
2pYHr4+OxeY/g+lcO6s96dbfh9CMGodQulqsFN7aweJWR4np6aSN2Ukyu0xx5UJet/cOI3xWlTdF
02zE1ebv/Lq4aN9orq2E3FiD7sGca8YSf/xRLw6kqBITRIOITjZNvHG0yAfmrYEYL+Id8bPsmyn0
9zBUb9EaPCor6h6kk186FimT8ylegmjp3/rR+2vXEH03L9RZz2y5YDb9nVH1273lL/eMWpjBguAY
KtQi3mjuSj/7k7e4WES2/XR864flV8Ve19WpE4a4DF3+OC/dQS/2/Tyu7rNT+2h1PIS40pyiM0Yt
eRo6oz26LXeTLwGogil0YtYeeWcPaPjdcv2MClIjJT8gt3/M3HomuJIyjQ0KxOqDw1LX98rylpNf
lM+dNwQJO2TGw9eLC3JtuGXn9p1nrKjYUL7xk7qIftgDV8Gn2dXkazYlkl+7XsZT4LYP9O28bA2F
tPEs14eomtfvwQ1PPjKsydm+RDedGwyKB6daHwAT+lvP0rPF8G5uUhzXuRSHpmXjk5Z3LC3XuhQW
VOfaeMiVBuRSkGfbg7fY8qgDeRAdYRFcQzxOnN47dOzDC3+NxKnH63Hbp4+Bsn72tB7E9OsgW5SS
smOjMY/+YCmgZvva2np6CAHU4kliS/SbZ6/MfkxhIaFTm79MG+ACZvanBoWpIvPqNwym6K9HPlfB
NTRFT0Oo2nNXIPa+eedUVLNHD3sdQKjCw3qf+Yo2BgDkYSzCLye7Cce8ry6Y9f5WMnybi6ZdHZHB
GbbOj8Fo1C4X230YDDyw1nDJMRR+RcUMPemKU4/e0oSuiou1GqOHJg80a2Tp29le9G5hHIcpr70j
MD84aev5efvLQdZQ/1aRpQ9bUUVQutb2QncqVSeysJ9UETqv/lZul7nN7Z2S5kfEloVcru52E0bi
JMcjU+z0sOqjruvhY/H49un9CvaBUEE62eP6PGTFdnZk1txEFkZqkY8QI8HPviljBNQfSgbJdtgV
peSmmZf+pcxwESl3yXd4uu4CrasTOgkrDUpUADgoYT5xi1bda9hsT07gvCKXQ4sHxXY3q2Y9koV4
rBlIbZfYwtG/ts6idiavVVIIgWksWv3UL8lPZXd4taqx3wEzofkUtnXXM6Qcw0buASTveHH9uAKY
i52t/0D9Xp5QKTTHZsw3NpdyS2YZNHtLbEenGa8B6XE7nKwPU2m+rT3FdDQT00/qZ3dQy/0fY2MK
yKdlQyrUaFQz7oV6JVpwi+XURtNJB8t5aJrsJZfTesnz0lJJUDmn3GeBzBD6f0qvBTHcynvbCY4w
v9XVqTXlkvZcXbBp+j9EX/9yw82LM8ID4iAc3zZLF68wQTd9g6xSfSvNKxd1yIvhVQVNiz3HPisA
TkkVMDB5037YuHQoley+cyP/lkOb6IyFvvGWMYlq/bfiJekqGDZiLLomFS4n7cbSyDbpAG+wkfKn
VvbMqzQNeVrnLmYqHbgxS/HvUhtfwTo+1so6eJwjhBDXv1lwuOAN82D3zXEMsRGGGVqh9S1vsEMC
lr/5rvR/5PgUUp49fvhwyNtdBGdPluQ34iDvt/Y2gp2Dr0y0HxiSTqFl8TP3vX1YVnlyK/+0VNl1
zrY/tjmj7us1NLoWTtAmNgWaJ/iwBrUsSnzsAo6bir7q0n5ZReJ1Lb3kkGvZeeKYenfM6bMcvXEf
9uF7kJU/2E7+Otv0UC1iS3t7vGcuXHez4wHoTM7OAhtJ2gLAhj/zJfRHFp6Mr06p7afrcgBNZR88
9gHGnc69zk6IahG1tf2zLkPLjzMTjUiah+OMv7DPGfrmmdLPZgowXSnWW7EgQyIApUNL2ozBg8bI
ixeZbcEeCu+CNxxj3YhsVEGq50XUfdZh518jvuXfnpkNPy3D+zS3QQ9RrAJUFAnowPCAm8Qw4BtJ
y8QOZUb3TFytc6QgK7NPmauWZi81H8EuqzIcDn0OhFGWabfm+jznrbxJMILtDfkf/lNdawsbU274
YtottYwaLj7K0R5mQAX8mCS3IJ6I3a4by+d56xdvP1lqKlM2KV08N8jzCMsaYWtWj2QSxdHxtwLB
v6LbLP/Y/gghP2pLLG9eRZEuJ0LQHsPeGc7IxzRSIUvjJ7/y2wXFQ9HTxnauAWjTBmgrj4tqdA6A
ZvhK8cYmMhceisbwa22aa+UuIK0+Fkf8rXEkbURuJTY1UmZS0p9CpNQmoPvcD/LeCL0rjWHGL8Gz
9miRnRo6wDuK8vc00hlI88i1tplnnPJZauXGb46b+3Zz9nUweskQ5sENkV6SuSvQdmalC4CA+KSc
R/u3Z+si4dVBZdz13Sc2HC6BST/09FfQAZd3YbxF4UHiTmH+5gkbJdnQdu7BmCjPAF76W/jmZpSX
kdXZ9lk2nU4zUzh5WpVZHZBINm8D00A7ONXMy01ZvRdUWzqBiuapdOfsU25V9V3iL5yR+3mLhR+v
8/cTtqzQzZJ/5+7/V8TwL/9fV8i/tr87pf5blsN/mkKsfwSkYbFemkRle2F0Cxr6pynE+oeL4yOK
Itgmm2AXG9HDfwgYXPsf+MgDi8hp3vV/ahv+I8qBf+U6nnn7gyw0D5b9P5IwRLekhv+a5GCSCGPB
oFDQCj5g3+QV/zWcxsYcNAJDl9iuOvNbkBP76C4s96u/daikJrz0WJPIhwnCtzmoxyPuK+Mt6+Wl
p7nwENXGPhpXzofuVDbr/BC4mjMBoPx9Ue68Q5kZ7vOtD1NSK6ibXeZfjam+tryek9lYnzLaHUGg
mnq/TBElVmyxp9rfqLsb2Hxn7qEvZYmvfgl/SA2/CvZ0ty7Zm+kXTtqOa3HIsIlYNGLu+qV9k741
3VOh+ydDa4hKDC9X7iZmrZuPfp3n/dCvwdm2u/HgMObscfAG+9IYQgjfZfwFvfzMj9JcZ5pxNWKh
faRBpiB80TDJ1X7It1CkjcXh2A7bxgQp+h3Sd7Zmo/OTSo93o7IMMJmppRzQ39JRU0AuO+d3525Z
IhD1x9W/sXcm23Ej2Zb9l5pDCzAYAMOwHHB3tmIrUdIEKyRR6PvW8PW1QUVGkoxI8alG9apqZayc
REhwh8MM1+49Zx+nPFKQTvdZ0dzacfOddsED65SqvE+dH8ZinaklTe6jvJMn6BBPcOrRe8/9NmjK
BjH1pKqfBPDfWrX3dck/r/1ZL7As/zVcy/Gx3gAn/eu/avs0fyFe/s/gs9C9/ZU06UOHzuYP/dzr
9fQnfgqTDMd+xxHf8VxSL8mXffJ0/VzYhrPpjwjBhNe1wYkZ2P21sg1MYnTdbbIrSRtVaMoBuPy5
tA1bvtte7RRAf/6l7u/IkzZG0L+XNlTupxha22FdK5OlvWmXnnGnapfyQ86G2K/gBz/zlugPpA+0
94O5JF3w7M78iYh5joRhe/v7tdiubL7xtpW8upbGO21TKtl7r6LGySM3vZ6Epw52LsfjiDjmDuoq
IqAuWX86EXla/hlGs21Qf/uWXNPC1AaPfIPePP+Wis5lOYkUPWvc8k51ShrH5Zs03E3H9ber2HxB
hYXOE/Yr/pM11b1ufK4yd1P6fqxiRi9tZ9w30sixeET9eMT1jH8AFU3NsD5/SFfNfGiMr359o//x
R332QV4JzjC4DHZOAbBPHXXXMxuoouky/03g4c9HB60dwjryjGFrvbypVWWmrjQKe79hw9ClOxcG
UfVv/HJPsb5/v6n/vsqrn24uOOeozRUGogMmZh/Ul0aQHqcA6xD/j7NqPliB2HVBEeBYuJnBgWIp
C/oz0pxP3yKwvr6zxKBitmRCy+/LO1ltb8pny0VKPYNyqGz6ow1CPEE3pUkpE+l61ie//hFfP7Oe
y1GLEHscncphsW+r6fmlbGQZYsjWfVVaAnRIfaW9oXzjIrb62zcigtqzUSWanqTcfR3vyURpbYyM
y+QdWrKdNHSynogaFRv0nySqjnIak+TYpLb8SrgjeiLhRnbzZYjJv0ATZXKAOSVDPlp2zjwT3roo
jkRHMyoXEnCnto1pIAENvHIKg8FMSqMnRZOS0CIwZW85gYZs1Z93Rbr02a6vCzfdVY2LKN7mMBZI
rSnKN/JOgYSjEOqyRF9XnmZ544AwqvV7lXg34BEuMrFiNSlazIaozlovALS4WIe58iYZzmpEgDYP
tRt0UytVuEBIKhAj8v9HiBo9XchuabI7W1QNtsu5pe+l8Cphkmsq/2PUwqu/Gumv+8dxCwCmGePQ
cBRGamTfymolRXacIWGs5RAZLPBm00hGDp1axCzGRwV9iTkGan80JVWP/ofOzjYyUnF/WFcnEQHt
V3lcWx/DJbJNxJZx5PbYcnRGlZJE9qclseY0tBFWnSIFLceTeDUY+6wM3YK8HtR3WcN8uMImCsbA
H2LG/8sU1VhMNrzV3hlN4zIFj98SettP+EPdQn33TTwDm8RnUeexofm+vqc5xKBS3YA1y1D8YWe2
M6J7nFZ9qFI6cQFMTqafTddW+3LuKyNooti6Fp3AQQTTSF23kHGuh9n2bjord786LJEawMNQ3PpT
gntzTvyB7mRug82KqCKn0DZ0/yNZ7A7hDM61ccc5tMRdIpP5PnckWintzvQ/yGVFdUlzH77UBGn5
G69Pl7hYa2o/pxJYTNAnIrkvYwPxEm8C+c3Afvc+lqUBpwDzCd6wJqGP1SA7LHbDEBefKToLZhP2
gosB+FPzI3c5gbZRGn3DhdRfJ+W6QvFLGZChURmnq1k31YMGEVAz/I7jq9S2Mc8jhlA3PRU0g+Gq
n3Dwp8Z0t0xD+33umxQjQzQvuG1aA0Vo4RogE1rSTMLS7GuOXenM2BynaPGeVhiWsKVVA7PxKS3g
JvTTjRhtXLG1ref3dmwvaSCndLzrRI5FLhZm/0EVuX/ajS4GS8EEJN7NaJ95+ZhoN4jFkGjY0slk
wATgDMNf10So/6ox2a2rYUMz4kG/EkaXrsw9PePENIqu3ckxten45xZwAktOJmDb0rw06EV9EY0N
C4zHTF3N4NUQO2GaGILRK8wvrg+DZFOMAEKqq0be+hHWCZRtsv5RL4b7x7DqKCWxmDP3jrufXVVR
oz/wSBXfE2ZhBWo1PYNem7XDJmO02W0WW9ymDGTIbc8eYiHK52dA+K9Z1Gvdu5eRgwgg4KQ0fILf
Ul42g+b0Dc9B3ZbV0kzBmnclYeqJgs4Ea4PnVis5cnPII4LdxXwPZ1xWopCVa8fJFwHpSS5Y3Dun
bto8tERll3uZe6i0dDcjZES9OBaMX4o2Ca0VJ1EggBR9sWcIdjylznS9WIlccCep9tE0DXTbHOSY
B4EsWy6csSqcizRvkbaiLEz1wUu9FexyG/tyPzt+au5bNwLEVk0OrWajYSHcNFmD7CYda92fJGWD
WEbUvaPOop7+92512m6zRy+mPMoVbcuFRX/oo7+WEIhWuul3pF6YyZFmgJnQDZlQoLWW7RR78qC6
9bKJswnwWCIwtWursMGw0TOC4dXs0QLT6CyjqKNcbHqnDQQHPUiQevOj2h3jlRNZe02LGmCoxjCm
u9cHK3vfxvhI/DsHdUsctsXAfw57zUSj3c0Z22DnGga2TmuZjsKnx7OTg41LNNY1DrM5xkG8XxDy
NHhBVt5AvdcgSUcIXpkMUTnxHFTuefM+T82xPclRm9/L3CFwqk+KmRFqk5oofjAOnK+C+xy6hWbg
001JoU4qOVIZ2UhRrhcxd03QeIvt4HcGBxOsVdq2oVXz4emTkoR+bo0Cxzm2FOJRMNAacFA2GaLN
a27PgW16b1qmAegFnBIjSpM7ENYQX819MZjjgEIx5QQbD1juGfrRw79w8lp1+zreLLq1mdgFR8FM
DPeoxGn38OK0H5ylXbwTCbTQv6XpzA0zqqrFfCvMboGe06CfY33B2mHljCuuPlBdp2Oa2sZ+rDls
7ByUrsDwfVTobKuZv4Mc455KLeoTtMbrHUN+NOg+Ovg7VBVywI0jKipT3aKqHsFy7YYlcRz+ClF0
2YVS0/yj6fON+lVmbROUvM+tzdPcD0cGBLI/Qx2eoFBk22ECy3eDelZ54gGbfnGlc+F+GgZGhBcG
/Jyancxo4MVk0qZh0Cdsg6kHm7DDGf/lqaj6rVPsf+2IevXfDEnyhH/9zxaai/TxWzI88gM8pi9M
NE9/7udp1X/H3sP8yXNMoOm22rChPw+r/jsKQ2X5khx4TDM4bP46q0rvndjSuOlcIXp3wcT+dVTl
X5kOxSsKRvI0zO0U+xtGmicE8r9PAhu+F1z8Bi9VXIcTx6uTwGjOvmt2UL0a9Lrh6Or+fB3kVZ1n
WCujYTzwbNnvAULQMpbtgmRz9UK70rhTzNG9Z+ICo4HlfsnLQuJGnQIxxF8NmX5S5fZm5+0RoGa+
8t0cOcQTqjK/mFYoH2nePeTuTBsdyvspKiX8xlnDBJvFMO+bLRxyBzGt7XdxWf9gksF0iEC0kDKN
d6wxrh+Msq7wjQpsmxvsyyXbcsf5sIKYWcgrjbiWvmuJYtDEsm5s5YA50wayZqadSPaPMKuSg29V
Wysr825lO8rw91fG/4v9nV92d/5n8RXf2YueLf/9z9UiLJ5uHF1s6HRGTcv6a7VY/jseUJIVXVq2
kHkA6T7v2dLqIX7xqeWzecv+1dixWX6g05VvWszDQcr/Vs/25bHOYxlzGV+SGMY01KX39PL0yNA0
RWrHmJ0pwnSTV1QoO2/KjD2oM1QPvz6qMoXkr3u2NoXFgdjfNgE2DT7/68AVCCxImHSOSbqr5acV
XvhX02uRphX9WF8qg47EYYbDRwFbivlrb3PwgW0upvcarZ99UlZI36lpnOwKZ2hcMM9iZhf6aEhu
cGq7BGIMsHODyPbL815CuwzKqplPpxFLcpBCx8Mr5ZrqUx6BLd9JvbkrAGJ0GhCmVSNEEVn5Edph
iWuM2u+GEr++9mckDlhW8MSgyPQm4gQLOYVUt+mnLmpiJrdY8AHqqVIh5MuABkZpwwTM7Crhg/uL
xBffNgAdau0lH3ty3LZIC0g9u6UqF3zb2P7MYDUGG3ai6xkYy/Nmer+BvB76JSrPsTNlt3HlddkJ
EbX0wgurQmEzzJw3AxNQsLEzxra9xuIg4r01aGsiZi5v3f3mCfgS175zlTCHtw966ZxPGDvwX0xd
ITA4FGIGzLtW7UdzxvKFNLucpt2ax/rGywewobjdGmKNGqP9TGMwekh9OvQh7YjCw3xkoouKzbXV
iIbm+YuE42ftRGKpB8Zeiw2qZCi/liWA5UMtNUbkERhgHPQm1UGwxL51gwG2pCIcnN4JvRUrYTbb
rgEyaiyHAFSdQgLncaZA8rIJ26u5U+c8tY1JeaL9e14DCaeHUjnrjrkjDQPX8AAeLhiGgZIAEjLK
3hABaaZ2vHdzjY686nR7redh+pp1M0TI0V+hRtfQnR3QOv3EgQYo9gd6Lh2t+XVRuAFbUEDYJbUZ
1POsPwzNRqN1qi0w15XudDWRIELNOW3yKMTnTugYvneo3NpajjZzkce0MetqL8Wwqeh4ZC4UEi6o
V51yv8eZkcFrKbR5j9Sih8YAKWLd62bqzRPL7OBKgpQeP0k8Ku5O6ERkOxs4udgX9PW/xMmykD+1
uDZ5KXVnDkHcehwf5KgFYgA5++UpDRFZ4KIudBIUE35EyisdBy7aSAx0qB8+MuotPxTm6n7O2jpb
GJD4qGLMJMqGMFea/tVi4Y/e+Zh17uJUKSwrcTlubE4553uRS4HBnUHTtbB7FJdqhoa4+RQ5pjaO
6AjlQeHFn08tvFaOzFfsJ8OAChvJgv0D/gQN1zapcs78avYuOBsi5Xax4Hl7sQ2edrWhG/QmpvaN
wC7iLD0darMZwqkignBP2AQzXs5gNqKkvDtLLYF7Es0aLIbVnih5rchCRKpav9b7DljeHw2Ys5S/
MK5hF6m5+DJrkpp3YmwioCDgImOIWLGNzM1B4cHL3ANP3HR9jWAGdNQZ8RzxPaeHZt6LBSP8wUnb
4RvuGJcT7lSa9uWANhi9HFENCE66ZIQow7wHj5BbuF9W14AhZGeduEJ2rD9y8DHvGWNVtzEIcuJa
umK6dnwU5fu1VaINndyGr/r7r/T/O4vdrf78z7UuvsPXTnH++z9rXPGOBwocNlNTzKnPBjJKvdtc
2pSwdO5xlG2v5j8nrUK9s4VA0UCj0vId+xl9T7jvMHhv/3MRbUgmpb9T41IbvHiRGnD3PMa5MOJf
vq/jCMLKMjjixEERflY7Nocn288F5SPamURhdBat6X3vsL6ReEXYar6jKe9CRbZLa/iQFir/aJjO
Q0LCYLxLAUpvvuulxy+JVj9DPe0lN+z6UxH4JUo0jFeGdQOMUzRhYhb+58Vqki8zxulbZWyN4p2U
vPUDC5QnMVR1o+7WuXdmpqCGF1+UXeac9dMS38aNZ3HGK/RgIbQbXWSxaK3YsVPphXiNmzNnEvFH
nvJIn4Bvc7Guu6RJhhnMCSKZmieRs05BNbFXEdTU0uYyOs9v9saqsyro3a2Ng0M0x6EkVXWfo8C9
cZp8vZZVPZ/ZkFdPIppj2MKAXNirW10m1lJ8Afimz4AG+BcCaMqJu4wbBgKzZlL1HR5vosVAzPXV
QTctBAkEJXBrk/qyT8rlPC6LhJesODacim5ibGeXLcoKJDyDQFpiIww6wjsWJ8CgdhjKEA8azsdO
0ndrFfxtPNzqBGwpNnBa2u7nAlfPSY7V+WLxlva8bMv+BgnuHaCT5iQiAzWQo7ke2YI7YGw0QOGd
X1auvXyLJkG/UGj9Xub9dMZ8Hax8bsj7RnlY+vDMA2lVkAZ5ufphqab2YShMtMsFKOudNQ/eqa6N
GBlp41WnJcIXzgGTdaV4IW3mH+/grSOY3Dpfb1abUgrqd9HvpYGVJNRm1t82ayN2kzUBt2t7v+5D
Un3Xo23AHluMQvL8mO05ds+T0gB5YrSNyTEHflQ95fI8iWE7bfqFcJLmgwED7Fxbubyk9oofomnE
07QOfrNjVmAjRaTeiDEr0dbokk3pyrspT0Djl+5DVqeUNXMiTzzqhYyH0kd9Rm9k4ow2zfQendKg
7Wg4M2bQqFXRHNYVX4ZA9Vp+H5IKswx9xeYUzky616myjn4nM1rZrtSXSMKNc3uExrdbxxFJUq47
jmQpWC6BsWqhbI6zcrxGXByBRHeq5rA6VrRVmAU0MwQ+9tWoaRJTvBZRfTrgpt9KwMxOwwZk2nmV
lNYl6s31o+cYnnoPw2QiTTqOrYuic8z7FCb7esSxRQjb0GwxBp4prdvOd1oPBC6in+FAJxTBldFP
wuBPkkPkkrmd0xZ36rO5WZYDp0oI4CREGTci9sBRMV45mgyAWXZza15qwxkeYj9rLlMBGp8viaUF
Ud7MEEC5aB4iFyE8eqBqb2GYvjRGYFUeiMBz9FfSD4G+0A+V/ESIV0FJHcp1m3NWmh5dPyTGB44H
hN9MYzdAoTBvJW0zNqWW92PC4XumN+7Pp0CeHdCWjfXD0350E1sRR3rdDOIeYg0e6bkYBDW/ha5r
HzkGbXNN2/GKrIUNsATPCWJV0oh8YyYu30YDepqrVn65nkiya5haONaLbKVfjNMx3mGa88i3sJ36
asWrcFO7wgOjAZAKg2mMm3se69MGoS+gX5SMzB2ywqMM9TOcEQiprC+DysCvtf5cncGwX89Q82Bp
HNKFlZrNSl7zcGlgQF4boQJdmyzkhAGsyuwyP2x5u8DlSafkBDlico4EWlwPRJZdRm5LWmSBYoX+
1zjBrZly0woGlWdI6JWaj9jlPbJ15khiHcmL905keRfm1GI/LkrLPe19LcOSEIk98ai48UQ7ljdT
3A/o683BOLWMCQJHVqn0XDGHuSDIsXtoh2XSrEccSajR9W3diw+0ntM7F9Pp5wbX7ldafDHqVKBD
JxNo+cffL03+C92G/046EZMB7X+uSe4e9bfksSge+xdSke0P/SxMHPfdpu9iIuXSPHCZqf+r+Sb5
NybFtQ/2F5YMerC/ChPDfof+y2W8SlKeJSH2Ujf8Syhimfw5CfmGLCqG9fzp3ylNXjYUFA0Fhx4H
NQ6UC2l6T4XLs3F0pcdOID5GNF9I1Es0rRlQQqwf9OIHz+7M9c+2wXOdCN/0WTPhz0sBQEbxxj/u
awBxJWcYnQKivMJhFOICh57lcSb93augvCF1DZWc2Jqbr+QLbY3YC1m1AaaY07nb9XJfQbE5/vZV
MA2R+IGXXWySiZd13WjyHaKiiwPu08rshEFbP/Tp4ddXecow/3f/Zbtl5NOhB8KMLiFhvNZiSFM4
MzSCJFCe/t6OF4Ql0ILg/IthOqN8YKZy1lC21PhtwQTBzwGvg2qjhrpqtnQF6mvRmJfemtz9+pO9
bAxtH8ynTLToDKG9cb2Naf1cxTAkvVNSdOM+L60oIFvojlEHW5NiDMOTpMOoZy7462s+PSAv7wZt
L9/zLZpvXNLZHrBnzypmynmIMppffpWp06U2eBmbAtLE4vVHBxdAOLvtvGeTpYPkT2bQWe77KnGX
o2tXAEhBX+xiJ1b7X38uVJevH2yfjiHqEd40Duv11SPXzUL7w5YZQ9S41mHt6w2kJozQy8baRcw8
UUv6uWXcVmV0Dbo92+EhdB9URh4mXcj5QmVRd1y9hPJGefGjn5v0uP2GQcnORW/9ZVwd41xJsd5O
YiKSw4hAz2VGCiGBVkkZdHaKhvDXX+vvy5VvxdSdbUGSEWe++laz6w1zvzBM1N5KEqadFkemYXP4
66u8PBg9PUjOJqJjBGC5tvM6yXXNbe06qZ0AUjbXPa7BJVwhL0D5ZYApgDK8sQn902/Fg8kxkAEG
v9irBxd5BsjRxWFFJYUXMOA2gIVo+EV6bv43biCHS0pgtn02C/vl49oVOjeb1qLMcsH3SROBxJiJ
6q2nb9tqXq0Kjm2Q5QVl45bS+fIy1tgMCTQPBLQIHt5TFy1XGEk6pqZKwqPxzINppZhNR9JDikJ5
VxE+48PqzmAgMFjsEwLHTpv8bki6BvnLUCKM8BcCsQzMRyL7wpgzDWtkfAcJNGkvlOjPHSAr+yKz
J2S6zAlFodxT5UfFG/vfpoV6/dXIjmA7dxk08d1efjVoNORgJOSkDYVNRJcHI0usOUB4mqDByKSL
ni5Uc0w+bzwl//Dsuy4yTSA3Nl1ve3tqn+00osMHQEcuCRJs7Cf+dhQzMFC98ez/wya6ZWQKB72m
S7Tq9u+fXYUQk4KGMz7RCX047ysN0WIjfVYTPnY16+QQsaG9cdF/uqfk25gmhwOLKcerixLeRZVZ
GFhqEpBt65JtrlKV3xWTaE+61EofRlsXB86g6emvl/o/3FTey5QYHmMQZTnbJ3v2dckHUeusYQLp
UY/Mug1wLl47vrEe/mGBM8nkwLC9JCiiXi1wNUgAp57JZoz6Dl+TWE681tTEy0Bp+fUXetXVYdei
+OIRQbcLopDW0uvHRKNBsYZG7nLyiBqA3Mm4hGgesuPcbQ72ur+LvaE/ID5Kr/HH3iclMWZoAsWx
ShUKtdYeybcCE1WrKvvN2/3zw3mKiSpRouwOL2+3H8lW2RYfbh2d5GZe1/Iy6umG//oePI2Anq/R
15d59auSa4XYfTDRsoCq31sainMyIeKjybN+BeeSnPYA/y7MetL3mGCSHUC7MiQibLxJF+2EQxd9
Wxi3AUuW9inexvFg6PIzN1/tPTXHN5MP2gFvPIimOUeCn5VY+Eb/8Y3vsf1WL7+HpA4W217N0kcM
+vJ2sTFrhFGcgcH/7RXq/u+LW/gfWbgpNCFv/DpEVUq9I3ITqbEHzHfuNyTVqKmzGhQpn5vBiC1E
D0jFQLLSic7J9CYMgEPgXVH18Ot07SAQGcFnLIgc4agTLjnR9o9Rg22o8z5C0hFvvPUVV8avv+DT
6+bVF6SVYPpbtcaevfVBny+/do3K2es17LwRKk+d1vNnvhbmizQBAetRNXKOmQLMLN1emGq+TfF+
pz7G7QiHRdk7f46m/6N6+x/uOMnq5gYA4+kEt/TyA/UCOVQutUfNUy8fCyYKRusYQPBXxj6MPd7Y
+Dazzetf2JN8c0ZB+Lh4K7+8Xjnksgew5eFuXIJlsi5y1x0DEPdGMI5ldyTrY4vvjNCSqha/fV5K
kAXLG8tSbHXTy9+BJcGmT/3K7otk/uXH0CrvthOF2tkC3+ps5vH9MDJ+oNweLyAprOFirc6lKPr6
3FixCs5+2wGiqdW+WZi9xE1m/YFWgu2jKfOztGsRLBjSv59otYWDIx9t4V/8+uF5valyDDXpXguW
iMuC918tcouI9mYleXCHgtI94Bv6VsQWLuyqzt/4lf7xShiDONiaDseeV9XM0LYNSt6Z+ahR/UAq
2h4x0c4BLBPjjStt9/nF78CUYDsqCl4XdOefqvpnryPdSG05nY92ucWj/uV0IUT7gNGXHA7iCd9Y
fX971i2P3Fwk9fZWSZv+q8VnrclIkwmb4NCv4kjoRQLmXR5rHO4FM9Zf/1p//2aKM5nlIPrl92Lu
8fIJ82G+qHxms2LIFtkoUOpuT3BbSzff6W5yRbClRdLjG2+Cp5P1ixv6FFREPSORT1D3vnpIFrma
w2BUebCAtwebfT+Vy2U9bYl3/jkNu7Pck0d83LS58jcW1d+eGpaTsHnJ8Y15dNxXZ5VCO6P25w2e
mkygDiI0sFmvoAMSQfq7N5dLuRSGiJN5/2PEe3lzs6gZWm8jGxZxJUKacCTzLY1HW683Qsi8y25u
2uHw6190m0S9fFgRaLEEKfAFxQ2arJdXBbRWOhExTEHKoexIAG8WZoQEnbXzHB9r5klr5QdeZjdX
TTzIi7aLCLSDs3TaxfmHNz7L3/bR7bNs4hOTfpFnv144jCTadeE3DAglN0JU/vjk/HaEMINUPigi
eA5NNJlXjXsoKwpNk5hhVJKXb3yM7Sl+8bhtFGe2I2lhc7D4RV7eEnMGENcXZQM/znGv2UqaS9wb
9aHjuBXafvw9d7qIAAfE9RBBrCsySPsjpmOIPxAxvi2lfXz6RP9fhPg/2IT/cwv0f1Zgz19oqfjP
/9RSSfxuGF4UDG/EUVhs/tX8JOXc9XBu0cSkgFYcSP7d/JTvtr4m3lhBaYBZxmEx/NX8VO/YWNhB
qezZ3ND2/k7z8+kZefYMmVQD1DPonrA52cyAX72L68QcKO2ZlCHNNY9dsfoQqctmTEeoc3ZhXpfR
5Nxp0hUcQhhWHBqG7xiBQJ3+HXM8wU5Voso/Ws3hbsu3WD51azJfbR6SL0NKHniIC3x+6DKvlTQI
s/m9HNxEnRfj0JWB9CeXdNOyM74BXky6nW+QmQUSjqytoAVehDIx0wVrKh/9O7aWsUPwpMwFDXut
p/2kGGof4drF/oOZGiT5oMaR97WTm91B5kn0I87NGNRiXC6U5sWIeoUlk0KTRjBCImXKFby0ye49
3rFewKST/KCabGtzt0SM4tjezCULseIromhsUbfIiloTa29lDYCN03g5a+a8KvcMYoiUaePawTPv
LexKl0beFUfPrKZ6CWeCwzDkYkjMUgQeMIp/PHvkrn/+ZL/oLTPO5BTNV8dJ7DrsC9vZ89nLfG6a
VWjXPSUVw7vKTW9+iKLFb954xb16zSDw8+lVYb/Ghc0b7nVx4kO8GydhXc1TbtuhUUtm+F099snJ
FK9pev3r74S28OUWZ1EB0XnbOp4o/iiQX71rKqJZwe6NXzmwdAXjprz4VPle+Ufq+319sjJ6Ts78
GijM3ushexFrnvjtDqQpuEfQXs15HS9k+qxDMn/OOiXJJ+ZHa/vHYhiVVX+KY+1Xx6aw4uslH2H9
4C5S5lENOlLnZJcysXN7wjg3bxjPXrz4nQ2mxy6QJ3TLcmZ3C/rwiJE6rugybi59KzGGa3uw6gcl
dbrVHoM9hyuijf26xtICG9Iufjius0MlSxq5umfawNCx6CQejNVbbeKBFcBdHCqAqZZm6JqTorNn
feal7tTg2ypt6+DgKP1u4hr6pHm2csylinlvhdSOWVxquifj2unmpE0dQx3B0TqPcEqcs9lpoDLM
Od4AwJ/4Zvxh3/bLuuhQtBCpwbFDG0WckGHyuIKuYeD+XgUvOGQJ5VcgUBwQ45bAdEi0rjGFhFkt
3tE3S2wGVdX7Z6mb2gxDV24BEcHQFwbOc9XBndxUYXH3cuhOTJcZzcq6RALGhOgPK8EUE4x5qa0A
gVHKSDAxovJAA7ESt+tqST9QReLN3I56fI/Ksncu3KGcEBxNM7FgTgRKEfdp7p939OKoBnw5Eufk
l4T1dB52mlrxOc9kY69Z4LD6L9aZYNPTrDPG+w4mV7wj1ULSFixy+2GdGCEDMEd0GIiM6fE+KXuv
DnJZgq7IEk4wjF7beTgbDMWtcB1/uWviSKTk9TV2ikFoawhou1LLcbGgdxARmUV90CowLjw6OvYA
B5OyUg8F8NPExqNFPhhU6DAGH9Ucs5YxcOARHZVilWvhGI5WZgIfJJz+Yx5P7SPz/vwxkWpcd5NB
xiGrkfDDsybuytNOGHCfc9U3bsjWt54MKH6hAKbTvFvhxQX96rwXnPirM8hPmXVQdpaf4doiy7nX
q/Ngq3X5sFnGzkoTXk+zDPPjAv74IeUuitCTXdYEdPXSmphH8Hu7AhtOSVgbPM59Iabu2iVoSAXk
glfVniF6hutmVFMSDnSurtB4ym8u9/iB4N76llF1t56wr3QZ4kIrV8hO9WQc17hLjJ3TjvglozTm
JyF9R3mhmdZ0amkwzXfa7EsCTWzASzuZa2AtWL+qMAKzgnFW6TQHQ+Cp08Fd2x+oGWChZnU1WyGc
mO4D2WyLta9s0d1zHlgenXFjoCLm7E+dxTIgPDheh5OTl+IjP2XuhWh4Z4o9Ep05uOiplmGr3eim
LhJgc9naoNggT9rAzasLuEkx8Qqgs0WtvioxFpdMRxaLYM9G/QBwKq9I+ZkfkxW+9p4YCAfJSFcw
uYtb6Iw7UMoVCGvbzj8k69hdes26/BhLdj7UKSVsk3JikMIzQjZmbDXsVbCTxJ0v++ZWN5r/jJWE
YESMfqq3fALvCrgkYeFFPMO6KgbPQKevm/hbFcvmwU5QmiJcXSmyyb0p/HBVNmlBzhTxECIVTk96
e52sQ23W/m2kKpPAQy8lwXOeaFLvCi3NNqwis/0Q8Y5ErpLL6NFdHTfbucJGuVv7hQnWvpjUxSDs
Wo3fqqUiZ9hoMacRlzViHqhxn6mLRGCUNWFdpyTeLW134helOdrE4q2yPtqQAMV6HoE+RUAzDrBt
V9MxpjMaO86GjBQtqZdEM5FlUE4eiq/S987zQq/GbpVdcyM0WlgmOmtG3B/imavVc6jcXdRElwtZ
YrgokTx/yWOzVCeGLqpHgt1s5+BCHf3QtUbk7izolCJIVJeeDFUP5Mh286xiTJAJ1W0mtOa9r6fR
C0npTjf8DgEW5HTEhCDObe02BE9TEITwuWE1zVFKftqYKPPj3A/WY4fG57tTOtzVAcz/le0I49My
ZYKHPDLSH1msbSTbbtGOxG1iEg68vsV/36q+TAPw3A6NNXvqntIbM8ke4Ez1njBrFC2xiWVul9uJ
Ge8L2faAulPEyYBKo5VYEyxZ2Q70IlLkiYBZRNe+zzsg1SvN2yY2vqH7kJ9RHw9X/H3eA2gY8xvo
Hw7XftI31D72SggDhuYqDYveQrxkdebkACkyW/hC3Pg+IJs6e8g8w5CB68dEuSHYmGv02Flk7kRd
AqJKaTh/TdwSu54j9EwhpyE8toY5XEVswlUQQ/MesHJn0jx3ytr5GJtDejfwwHdYb538pssFu39T
mBFgtZg8ALIDnCjUScrvlBCh/bmJJyhNGMWhkus5WpOQjMHyjEBTlDIKn1cc8irMr+esR9+zaL8m
wCxPhmsLsXkZ0uYsvpV2RSgmtBrzR4vm61M+xdF3lZtFv3OzWH1SKPmLnVUZphsmQHIHOrm1+71I
HKiVamn01mIbqk0Wvbj3a1dgIY3H+DN2axPDeD/kMXnxPQdqBxol/Ol4TZhNIb+nYcyMOgnRukyf
SvTEn4aOvfuADtcHJ7sDoboU5zmkY2IuU/IwKBJIf/8BwsXDFSshxy8ssy9149nfHG8eSNTgrTvR
nl+TOMxKG2doiVp7ukCQR0pCysSsu+4RD32aOApsBLYcwib20CKUM86MUwRrW/cDRmp/8KIxL/Z+
rgjj6KPcI66GcJgmiJy2QLKExtm6cDYr09EbCmM491fgcw86tiMZLLjPp9sFqOoUxPNc3TmGHYn3
s9EvjGjoCfJEVmi3O84cUJBpJk+OHKwpaNzOIXw0amNoYkznNah+nyKT8sxtdeWMx7zNBHy88X+x
dx7NkSNpf/8qG3sWNgAk7OHVoSxYZNOz3QXBaQOb8P7T6wf2vNskWM0S9yQpFBMxh5npycpEmsf8
DQgNGHxgAzAgSyICy0NpFnL0ededAP3lLOjNftdmHUnDCmw2JnwRmv2GB4lDDOs8933zIi1Iz5Fd
llTnkXoNELG6ViwaqVjcEkzgcZGaJkp9KRbycQ+zgw8jEPKMdOV6nNopuXBaFx73elDrKfyuV2gJ
UDIwYvs6qULT+p4183wcCu90uhFtls6Z6nQqjgtaiFR8u576zNXXuovK+67w9QpWJhpwVNEjZySh
SSKkDfdgxMrooXZxjEk3cenE7ceJInP+QBNC6jsAqKp/38ZIU2pcDFNk7QhI9MoL3DoucaOVlaPf
ROHcYllhSlVZoARJQWavmYEIfNXHNs8o3E3euiFB1h2UvE/v5wEL0BbpnhodLy7IAD3BraYGRv1B
CfMwu8hg9PYfaIHZINgLBa5rTCmJ9HeWayvVq7Y0MLiQmin6m6JAJehOr8FwfZAVNnzoa4/dR+Ds
ID20xEfIPhklQY7TYxaszZzLTz1Ez5+1VsFnVpOqw3IzApXmZYHoP9da0fpbc3C789ICMQkV3O8J
UkTFc5g5tXKvEGGjMBJDL9hGvoTtgKCvHlzE1ixn2ZNkQKxwk36PjIUQ68Lp9c/hpBflBsc9Q5t1
K9Np6+STWZy5ZujqB61HfBzb26jKt7Zg8dlfPiDHorFrUldjnGH/csjbq5J+LyhdH3kICNkE5ptI
KkZxiIUMom3sFsHPHBAzag1O5uJDCu73VjUluo4juBQcaHyVAB+ac3M9OAhO6/l53Enk2nPV9pmI
0sGGz3qDYLj0Qyk2pmOkt71mtt/02BXfJ7LfAFe4MvqcFlVwE+Q4964CcK8NPO8adu7UDf13Xe30
+NrPDS5sUw/tcsUWb0emnrdbaWk83/TJ6x8VWwIZcwWyDtaroBcTbJlJKVTU4lbA2avhrAsxZx0M
0UBmcgh0xwnn0lXaRZZNq6bubxzMd4DGQobS9wgeps5aIecF96pm5pUGd8jZqG4Q3KsIn36ZiJeA
1PJCKJshLkS6K0Ml5AiFwfTXZMeQtPD3hDqWY73K7aEOkXGmm7HzrfTt4AYFn8HfxIBFZzsRmlgr
Wqoqj1IssUZGShKbw6dU9/+Xzv5Jp/tZ1r95bB7/8SOD6DPOQln/9c/rx+rx24/0H2coR2ff6+cg
wqc/+auOpmn6v1zwgLQqqOdrgAZ/19G0f8HfRS8OoRfQMyZV0r/ZDZoNJQLoBBwGQS8A4NS/y2ia
CbsBaAM46rm0QAHuPVW0J8jA7yraL3IDLdNlQ21W4MgTv6sPZhVfxglGJT4Gr416mZAYTIN91gnl
M0/f5WDy5FX4jqBvOONuPc0Ht0zeTwTss5GF92wNj1SDnqAEx37RoiY8cEPlPUInh7hQD2h+B5sw
L3iaXJmdO2G7a/NqTmzlVkGo+sJhx69Kg+tMTu13XkbYDA1u2cZ00Drt0bARuNUUMi671gl9pI3d
Wpbe224zpw9jjld3jFdAHt/qtE9v4TwgpSfVQ9pGXwyBXNuU308yBhA+fhwndB15snsvwxPLo+Zn
IhOXN1t49sS+xvTDxF8UnvEmnoJrNc/vYW/clwhr2zKxVyGWs6vejD+LntZDqWjf+kr9qLWDtc9S
9W40cbXOO/7WNtbVNNUnemVPn/LYgi7qaoAbLKUph+6A/jnGeciHkognCBI4EQJ52qpwBbIL4aZF
uCPyi4uxQF81s8/yAOgaksCbrq73udnre6DzngysHxVdZdl9be2ZVjJcN7GpbJwkDXZO1suzPigS
kuQxXqO1322rEXBjP3XtBnpDup7KMV2lBqRvjbpTZ3c3ZWmfvb13ntoXx6Y69xuelRCtAWBMorjd
AT2X6zQNz6ssxnZKfGCRPUzP1BXA6nQdmr79CecJnAjsHhfgNIYlR1xrNqXXW/EuKoK7uE/3YM++
tU7j7yfUOFd2kH4WuY5MZyFQYBiDa1D+p+TQnhp7x3763D169tORku3GmOfqUPmBN8J3keaBzHSD
f8iGBs5eNfxbHJSTADcNsFNfOkv9iBY1jKFwk1T9pphtmtKE7auhL74hhIhXEtN0V9RrlwpFMPR3
b6/yAjrz+85YlDTDrAhN7E2qQws1VMMHNwvcbdKRmHSttWmG4Ftlsn2c/D4VKJBXuPn5UE08o6Mt
nxcXOCZTFazsw9u/52Vl9/fPWTQOrZiDbhLhHRwBkYISNiFAj2Hb2//3J1ThkQ+j0+V4/mGAxJAF
qRVuliOimWl5UTdjv8K8sNmYHVTjzs4wLVIJgipD22ftLG4boraEAPpdIGn2k/Nc+UFz3tY19dc0
2eMrRNEjjb6oaXKn6bWXx/aPt3/ty/bxv9fiSbLt2S6yE6TC8HCqDkNGRgMKFb9EknqoLsE6te0T
V8qiXfx7mEXPxeT+i2TUlgcNOVsyMFITyfoE+053VoaWb+yquGwNwMTmuH57ZvrLgvrvMRftUz9D
h3lAreSA0NmdMTrnMYnZivQRZklv/UyizN9U46A8JBC2opFaFliAQVemDXzPho2BMebQAXBGxfcz
SQGKZlX3l5uD65UOzC7gHPLUb/3TZ1i8YZaJ26pPv+TQ9N2XIhp17OWAypcGpU7HmPAUK9O9FbgP
uo6Bhwk21zHkJ3xFUWoJTJpFdYADafNZtsrGD4LLRus3Eknr3qAmGuJmOUTfyki/Re0K6zMQQ5tC
U7Y18k8nFnu+MI9t+sWbMTmUhkMDL7gpImRNjGxTZ3CghXWvTvon7Mo3pd7uZ+GqDmuakTZxa2Ob
ZSpXhVt/wCqb0pR1o1B0n/T2ts/Vc6rP37hoPR9nRhKpUj1xPsWffur8z59t+SxT0lH6bnmIa4ox
Sqs7F1NTUEkkc7wEUIDiD4qza7QcqQT1QwGuK7mlfKVemVqAjT3u9MgvUB9MAoPKp16ssMEhe/al
2DZJXXup7j8offxR+NrDmIuvYHzyFXyffVtHj3gdhEQikVhHg5pvNHs8d6TdbizTuBdZe2KSCwDY
782/eB18+NxObmjFQUf738qwvrb8g7TcH52peZjEXibVZz7XuYncgFHhtJdZuwwo+4kDb/3p8C2u
/AwwcouudXFI8hRvhwmKUycJeiytDq8LQgpY5/1GQw9xraj9X4kwvqFdgGtea+c8V6Lag59dqQ4u
DAA9OLbt90FCnx9MjY7VbDBlSK0N1qiMzQl0KfERa8iYE8PDk8AGTC6K6lym3bmhZHDsMzgKtG3N
rQuxfJe1+gVluWSPt46X+vrjpCs0qwDNrEuZ+ASARFOqOlEtT89EPfuPVlio+aV6m1e4yUFo/Gr6
MV6kpn9tjiEFrVy57LLmIUltejDJl24uXBlpfiED4RVhsB16qyIjM76cOHAvkWW/P/DiEbORdHCs
Tm8PNGvJ5JF5rTsDN7WOEk8r1AK7YSiGohJIjSEhSmWdgpvFpbjhJU52DqEIohfGo0uFcxMVuAqH
fhBu/aY5VP2AahRq8Sc2ozGDgY5cDku8f5c3QdmJtjv4RnhZdR/s7lIU2bUh0vO6ws7GaM2D2dNk
GWxtWxEXOBoVJLcCmEjAUAe4zqLwmofTzzirkPD/gpw09lHOvkQIrnBKjw7NuodQWtuGV01inxqg
CX3/4Lt0RLD/qUAcJ/lX33E9iWwS7IbqNrFsDHCxf+/kevSp5eg3qXXB3QsK7UJ23wdohYEFaTtM
t//ZN3ti/jy7eXyqhhHmadUB1Qlg+m2U3id0xDaNVkVnmlPZax9f7VWuDtM6txxgNVzUyoRMJR5d
j5FSBR4M1xIP0izd1ip29aLExVTTO7kSBoU62rbTqR873xTHPtriyVZGmFBBIJtDLBNTp+wzBmc4
3sFzxCeBWNm5CjCL2+TzAVRFa6+NPEbSws0vkHgJbmkBYPgTmmF07URxe4eVg7Kmk1p9cDu6CE4G
BTObVHT7cOXbWvWJeMb6w+3+FIM+W2M4uzjwmG5Og1RtaELjOoK0heXBF9B2OIuhQBEW2HGIuN+M
WFBvOomtotVClZZBeRFP0S28z6uCko4Ji57+HjFzkcbhdmgtg7KJP1vx0JwVMm62aWqnO0AvlPB1
jItwGsGWJcGmqdaiL60bXDe5DNZ6oBtepiSJJ/QSeSmlQ+kk5F+UmuRpR3OPeliDkewY34KbrhBt
LC987E2p2ddeN6ZfUCG5jnptXxiolXOKzko/uKQds419m4KQ3dKbC4RKg8cy6jN/TBLO0RzVg8Pa
1531Ccttgmo7DwCQ8JkQu8W/pnfEr5rOH+G9fwp6tUUAo5WJ1ZK8FgcfsRC+KclEjT0a7570KTZR
0l8HAbasdt7+GAy9WjVKgdTHUBdbN2sxqhS1uS1z7ZNWmwc8pm66WFwIeNhkJ8K8GvTuwkAdaMyE
duKJ+lNWsqQmIteTGXZcpIckcT6FXfO1QQUHn/c+2OR6eA208xN8609SD6+GFDG8NK+4KS0FbEWm
oYGiR9e11B7HOLp9+3744y9aRCaCKxd7FMza4lKLrpCdV7l+Or2583EzDhWr/0iHr9zoxYiooWZo
uAZnvZeWyqEy8tDec8GYxYrGHtR0f4r2VesHJ87Vn+o+T2DFZ+dKp6je1I1aHIJwwspKlPj5ijrY
42xlbgmihjOcR1D3tK6agLQZ2SiwgcDAtrakSTGkg3EVtrm6U/oWGo+m5lzccXPihflTfrEEaGqI
OzoFnLtDZiRn+qTte1qMquJ8sJ38zOKogxnYoW9HZT28+Q+/1uIFlrpUkVAc+4MfaXv0o/YAQvCp
jJxzuj5Y/Kn72oUvbtrY3qLiGfsPde3v9YhWTOEGWNWL6doJm1/a/n88gQv66L8DAnWRdvLRzb7U
tOFgd92DiFNrLZpuXOXJcO3HA1ldTR3FTLIf6CqcZ9wSIswxmJfIiRiTuRWNEm9HLfiWR8ioKlX8
aDnK5dtLteCN/P5tc2DwbPOwL9WiVYb20IYWZrd2F3z1iZl/okrqHiq01j09KLVVSTCK+9N5QjUs
reuvqplfVBHVgI5eo9c5OFlSMYgORJf9DWadKChr6a0J+ney4i+2TUKXqeMWK8ATIuwL/P7vH754
BP1UAbTYYKmrld2D2bjOto7xXQICg2Sy/IIx1dc+4IEwRuNgGM2jzf0MWN8PqSmEl9JSPtR0IQlw
bLELJvY7i0ALvYxwjyOqfXt5n+KoI0+1ush0LfzGQ6U324OuAbVBBvqDVg7AhtXsu5jFGkQeXFkk
vsCaygtghBcacMFZ7ptfhofpihv2HqeLL23pf7IrgrO23yiF3uyfft+7Cv7/G0IBf5Q5mgf6P8xR
Yr6A3kDJyh9V9O0x+8fdo8wfX9T5+XO/yvyKZjn/AlsIjhFWjD5bGvx3nV+BywaW1nUgKqAiCa2M
2OzvQr8CmBZBAMCPcCQhnKo2f+zfgFnjX7ApQGBBYyRNgtP4nlL/vHt+7yrowIJfB+nNZCQKh0vG
YtW4ZWeYnX3HvarjJofflYkCFxa7mXqG7Fh9ohi7SMyZp0VDC/OcGdwPtHPJEdKxWyzllHcU3UeY
kZimpSDytNA5TG7dbpzeQGq3TIKdWhrCy10j2Nej0mUbDevVQ+x3Dc5oEba1UJuMM1Lt8QdCfF8Q
nwsg4mmacVsZY/o1UESyR1FQuVJiu1O2AiDJ2Rh38eNgAINZa3mGIZs1w4EMIzuYebjT/I926wzo
rZWTDkSslCfSuTlMer7W89RNSDAG7R2g/6/eMZop/ii75h55UWMdoZq3aUfxecLm8UTY87LSNC+y
jSysidD3zLoB7/zySuZ5BmDZWPIePFNzGUHtOUPkUcMPtqElbQRFft6i1nwiPlw80L+GNQ0CYlSv
6GovNRREGOZDhs/VfVWC6NRJ9zeAWkB+CoBYpqknwIl6+itNiLLc8G206uH+2RG8/rWYz1HDixD1
108AQYbUJyxFaFEcquePkaoGY2XoUt6LMtMvZ9zZfnBQ2KpMeYlNnL4LRIISrOIEu1CdbrCaa88w
Cvc3akJYndSmTplH6fdWWiVfEiOvVqNhR2cA49D16n4a6FLuQONWH9Jq1L23f/xyfyBvgWiu4ajC
nhW7luDgYGqFSN1IuYvVTxZKDLly0JNTW2N54OdBiBYYgBY4+gaLrYHgTInpdKLcWaHcW9GPRhZ7
boH9EH98/4Pwx9v++WX/P/9vU3DW557snx+Gj4/N07sAc2d8/iw8/bG/27/Yfs3LD1XB4XRCP/rv
Z4G+MIrJUNh0EzLbE8f370fB0OgYQ3d0ZwGRv1vGf78JT/9qlkAAMA9/B0D7e56EJ3WL3/cUkrSz
GC1yClChBcyrJQm6KRQ96AewMy5lrgpWr3HjN48zIs5uqPx6o7q3hzvVWsWud7WTxa0bXekoe/qh
vjHxvsZIYycopipA153qHl1TUXw0x4ewf1Cny7C8bptyE+9dQHoxSh6Y2jo3Vv7NsS+D4cL2b03t
7v1b8f+x2MRgx/x5C67DKCX3+4VLOPv+X/+c//O/QxLL+pcxi70Afpo7pX+bXCF8w8Zz2Y0oMwgu
CP7Av6MRGwMsR9iObcKy1flPf0cjqCGZMOaBMWjOrMiqvo++8+KFtFQQEioq5BZoTPYydP+Xt7ew
aRHitzCzGc0aZRxsMtObpnJS/0HPZK49YG+f//VsZY48GYucimgEyRs0DJAxAnYK2WSR6vn0WdQ4
T50DgClUSva2bFfZFO4siv+2DvgS1SHX8Vz7TgNyqOJrrCBSSwWHEisOIsYBwOqqLdoTb/jL1wDq
iA2pG8EjHbLIk0T0y7UAfT8NwHybfW4b/VZJ/HADE4GqdKDY128vwctw4ddQaLYLwjKN72zMP+VZ
Blcovj6kbtnsFdPP7wMsKjJkJDxkgRP6a32Dc/XJDg376VkwxAfWSetshyXnPeKDL8ohyUixM7Fw
iy9rDWcdtSfwRItuA0A2O4A/jPZvz1Es13MeEODa/LkJv4wnlMCzSfo4w2N8ozOgBIasIwC5NbLK
WpMt2Zu26MtNkpT+volDdxvCCD03TYgqAH4drAGDckcm2D8WhYrzRKNp7dovMmeTRhF2gm000FfE
IgbXB0m93pTuB9vnBmxllHtBVeAKOnTNlmzXPgPAI8+VOCm3BPdiI1CN3plQB6hbqyHqyAhPjTYW
ikUnzd3ba2As15yEgbQCij40JLKLxfHKGwAvksLlThShunOhhe3yvO/eOwp0XbRPrNlpDH3UJWsY
3ULhI3dU7kbQzuve9LsdpJTqxCivPqdLjDdTsHG5nPOkRQ9qqpRER7PT2DVEmB8LJ1MOaWn2dy2h
8bviMrYqoTqiSQ4HhTebsPrl8cB2XdJV8Q2sIDErThj5YZRNi5W50d6+/YWOzArpOGSTDGTIyMoW
pyKXI8BXVG93E8qJ27Iy440x4SiAVdL7xNvmWcHp5uIzeONn3uViASHLTIUfhZD/UXijPVb0G3DL
4ertCS2vFgEfE8YTj4Zg53HUX64dVnpR3fRu6wHT1H9m2JuH6yo1op+p73KtTTjE3Ll156Ynbk8S
5BfXi8FLZJBrmbMNBkaGi9mpeqiWDUac+yAIcjS3urT6nJpJn+xww4s+NaZdfUFOyUD4Xqt198To
y8uN243HEq9Ih+xac9TFjpGUlenV1amnJWoZ4OaDrbw31LndQxVI1Fu9cwPtnSsNgxHGpCD3Iqkm
glvM2JFDJZtMsfYdnCqPWzf4XFg9NluVjZ2OM+VbwH3NiaOxvFGMOZEgqyavJozFT+3l5zWlP0lh
OgDBshGkCzW9D2UeRieAB8tT8TSKS5wBqQbF96d20LOrGwRlMHIAc69Eqvxckz4Qk9Rsdkk9KOv3
7VeGQtp5JoWqJNGqs1jFGLQ52npZ4TVDbicbv+nscFe1Mrd3PfCWEvC4YHjcKbPgxNCvZ8nLS7UB
IqpB/DXrSj5/hVsn94dEbwavV9FHRVk6PEfwMFrTQUlP1GpffzYbljbhHAfEooO1mOXUKk0OHH/0
VMRaUSpNq71auMMJCNaxUahvCQJDpA7wI345IQXNqsCW9ehpclSgrUWVp5TZX29/sCODzKaLqGdS
TyJonI/is72BfGotYVn3XpFr0zbu85GsIgrbn28P8+pEs1qU4tAnIIggRl6sWO4g729oae8pHMMr
+Af+hY7HzQeMyaCDjMP47e3xCKlf3l+MZ/N10IZAPYro++W0NKxpgnbMB8/KjOAGaJ+y1QQsTbSS
yg3CI2AqC7wHkBm0zhoR5Sc+3ZG9iNQWEohPZHpoyy+HT7jV7FDveq82I2XrFzDL8QJUB2wbre7h
7ake+YJUq2ZDEi4uqlXzUjz7guWoyjTrtN5DiRwJaCD0+toNsKA9cUEem5OYK6po9LD7xWI7IhYh
4li4ozeMRvbIitq152R0jvc5g+Vnb8/qqZr3O4sm0Jo1/Phw7vz2UQde7Jg6apvIFqkCk7wXzi5M
rdK5VpUg/5gFinI5TZmsv8TSde5733FusyoXzhY+RQ/ut03d+MQduug7zr8HbQWKbDPqHFWsZUc0
GKzYiHEa9ALWoQOCNnQuqswZPW59Co0KBulo1ttIJzTdcAmr2g5wGe6IRqwX9j7xhybbpdjlDSup
TDHSaHGjfNSCaLzGeEHEm7fX79UB4OfaPKPIcc2FjeXyDRZSm1JMoxcjWfI98wESrUO9BVxZ6eZ5
rwfxzpVO/aG1e7wp1LE/0RVaBi7zcqGVqbFj+Ho0UF7uSrtpIf/KcvRGgVK0nrnGGpOnaC+krD77
nRFdZMz9xKZ5tUUZlAwYhQDqxIhZLvYMDKpm0JEc9aIo7r4mLmStdZDUGOV0+MJN731w5tEoNFIv
hdqH8O3LKQKRGqoOdKKXdVF3Zsd2jb1OjSGrHuqnsIPHlhONLq5OnaPnLKMTjr3ftw2HL23Q5EKd
K+Kaht6MIXoEQMDWh+1g22Du3t5FTwHIy1PIHHkdeMuxeEJY5uUcQ02EE3o2ozflDdCLCU79Xsez
8FpgcGKsYzXz0rHbobiffFKDvriCkLMNMsQpRYg0Qjp00QeN5CJdK2nQnKr4vnpV+AIEa4g74eQG
CHDxvZUIp9weGqQ3GlDCcTsY71P8tfvZlKU6F2p6Kr849hl+FfcIdObqwsvl8O04ctReqp6ZWuk6
gd30oRR1/lAYZbBtK4GAFar5J7rWRwedhVlUlHSpIC0GVVPRKRjnTl4JAxw7tdiotmanl3d6VIW3
IfaW4SpGHvaUcPSR0zQLR6NnRCROsWtR2BlKqt9WE6le1LuFAVTWrZVt6nfOd4uP++ntnXZkkjTS
CHToahE7PvW9nr1iyoBYKt6WoxcmqsIualIa8pHVXvZhnW35HS2mqm393kBufseIGHUiRo1u2uLt
tDqRp6KyJk81CgsJAc0oyzWOdGgVvj29V4/000DcxvNCOq9ERp0QBmVKZc6TsUqXzhCJlw7qKUTr
sVEszimT0nky56rl81BAhaw2aE2uec1U5d3G9Hu6dDA0MRh+ezoL6OzTayiou1NZo6JO9rI4eRlK
kIqfKJqng25rt0LDRmuDg0gwrUUwL1+IV9R9jtCAA3uiieBzVjquWYj6ICLb9KlKnxD4WORFToTR
6Ns/79g6EKFT6Wf3IvW5WAff9bMikoXmYU5aYOUQJ2a9s4xwOlUEOHZEng+0OJpklKk/4vTtof8L
khYPMkQtaX2mtxo9vFN0lldJOVccOvf0L1B6IrpdHMiybNoccSFuHwWHtSAUyicrbvSzehjknTRr
+yqq9GrjSrSpT6zokXBiljij2S4IMtGLfbmzYAAlY4q4gzdKN7s3HQRO11XpDre8CwYOd42rXgSK
P2JSA+J+7FKoM+/+pqR3zN3S+Lu+TFRsHfsO18JMzJJxmq/Yb3V/iNq6OCXteGTzsLOpVpExI7u4
rOaieoonSNLYnhqg8JliI7ipEYE+kfkfebrIUIiQeFvhMC7F2mpgJI07+LaH84SF0JXE9HaDLLr8
xkUUJiiy+Mbnt1fwyGa152IO0Tt7Frn4l99QT/KwKBH59nKlt7Fnt+utwHX+QAron8h/jsyORinb
n0iZnHz5ThIZOXCNNYNicdN8lUmQXQvXRx4I8AJGg1VuV+2J2E+zjnw4klhqcfTeNCa4uJOoUJtS
nWLL62CZx2s83Ztq12hNeaNAMrcucaET2d4xiybeR61bAfsadPNbE+CdsNOTxorZuBhQb1EmSj7G
QVjmG0x6SW0iNAJAZeJ+5mzBXjYfMxwe4cVEKPxsgg7/bDT9Jv8u17X0k6ZE8lIN0QP6LDDiFh5C
98OVtGwURZwag5pNR9XH2qMM5Bc7BdFwsR51xejPw6REwAQYsIG+J5hClIkcqX2vqq75SdxX5uig
mGjJpL2efCyVUCrsm8a2txHSqLdm22FmBW9DxecH+bFum+uN8a1zEc4G7uSD3yxRKat2/ai4n1tX
gsQ1jSGpNgnqbM5uYEP2a6UDD7eWifCvaJ50+W0MUMKHNNfhR43vVm7uRFyC9zfIvTR8qrG72k6Z
MXzVMMVpruIIZZqun/uYVmhWX+OCuBi2lKY81n6uOmejjPpxU8Fl+th0RXtfYPkKGqWetHsRxcqP
ETHYb6h4xNVeS5XpxnLTQudjwtpeTb7u4qSQkFAR/Q6muEk1C+BpN+r+TRWpeELyBFm3fmHGKiIb
gf8tzBogKYgtFZeN6nc2xMW8e8jb1vSvrDbg0kaPBio3AFZ52WYaRt6SMtKwrkSvVNvezOTXXqVe
vxe1kz4MvaklW7/s2++G2o2B1/L/AB0Nc0Nbm75qfnPQgWU+ZZFl56FsgB3jFlCGkOUT+gWW0eLN
hANO7O9qGTjlLspIBm/UqUdtTGalplNsHeoWfSuh+meKjMdu3egqWgSh6HDUC2Soe0lV5Op+0N3c
R59L1mIT4N6E+zg6bN9yM0DGLtG0WfAByJqE+Fukj4PEQYjIbTobIcejT6bpVY6YSlmJXYWT11+B
o+Z/wbiXSPpULcwU21dBUeejo3zGzsqqN0mdVjcIC+FRoraYRSXss2DrqE2P9bYi+podMtCE6tNB
GtuAt+nn/+gS/LzRjRC8WkCCd/lo4dMTID+UnsjHjjyPLs+LSQufJgAVkZf3WywKFyme2vCMXlR0
3tUU0eJkGMLPFXxNjMbMKkMtRASEkh1aCpu3r9cFfOcpJkK5mRfSoq1ivhLMNhGhGjUtMDypT6W9
QzhLH5Erksk1+KzyHGmO4jYog/an0QigiNYUaTd5l1qnVPSP3YNIsaLbTSMat9pF7UsKxc96tdC9
hl95WdFXQLYFSvLb0z0SsJP1zgtNekizZbHawwhxJhdS9/Ra6fIRtY2Ul99RWzmtVF5QhHREav8V
Qj7Pf7499LHXheeZ7pWg3cor+vJDG20ezKGC7o1pXCI6FZnjvhbqdGsiTLMfauvL2+O9nirAM/p9
1H3INp90A56H1YjnZooW9qaHYjhOoGGnQHDDA6Foz5VkQqRKqWEd7sJJIfx9e+jXexosEzUw+CSo
OL7qutIa0qJSGeKzYgxid5s3tvgriBIVnQ61d9DXyO2s3bYIviAJH4buqdzzSBludknnESdpITdb
QgqaMbSM0YrlGd5+YeB1lhOW6yzK8hLeIXH2tpmtHFaVEtXCoydQKLvOqARE3Vpt8J/NEAB6e0le
hzE03KhpoTZJCMw2ePn1ESksxZBGyVmJkIuzcmvElMdaMw9dFTmPb4/1eqcxFpcKUt8qAkCzKOvz
L18EZpnlEIvPMujQ21BEyRYgavshNHp3Z6Jfd2Jur3caOQuNfZZ8VjW2F0e36/B9jNLJ8aAFJfsB
ax5EZvApEDFqYVGd4LCrilNaBkcWdC4QIpjBHAFNLAYV6gCCAs8EjyckvSSigGc64kYbtOopc4TX
V5MNZJbwk7aJ+rpxUgWhZTdm7Xq5Weg7vEqSQxOPp3rbR74aLiKcGsq19JuXgSCmLCQLRQvmRI0V
3jJfuavDvttiBdNzSrXwRBVhgZqcb34ieZARdPA4KlTjX24ThHBFP5C1URvW85TSl8P1Rz0DDunQ
l+ImL7PeOushwKL2piGOhuq3Fl7VfWVfR4qRIwuKflCwwvRIufdHuw42GqKW6YdYNzLsj0WECWeN
U8lNrDadf2mj6/ml8Uf3YQqIyXZvb/oj+4F2PdkebTywjsueMwRrYlyz8b1B1Qc8+hDnDLdYaiCc
Nwbm8D6B+6fFcwDpULdgyLmU93LxFATEigl8jleULUpxTpZJZUvVuLqHL5Ar704jAc3MzUmsk0EJ
Luvi5ahVih1qvtfImjg36KwvrSWrE4igI/ucUWaJGfzpbd6ql3NyK0ZI09H3cksJiYoSEbcP6mBp
zomBjrwP6DVhdAQOnhL0q0aTbXSlZRS+N2FrOG2I23XCUGyB0JyS5qryLdC6zhBeINgnTxUFjm2U
uRxA+sq2V5esmpR6sdLVuu+pShPdE5o1+uckFtmDrlRGcf/+XUlpEKwcOSywrkXxA7XPoHeHTvEQ
IJiFV+JZ56os1bNOc0/ZzB25QNj41HeBPxBlvALHDFOWGNqo4Ibqyk3aNc1GDaA2N9X418jxeP+t
T7MC/ByVNBq+y3YyXMxmcKWmeAY4lStdLauNNVnpRQ2LYJUVnXJWadI6sXPmLfiysg+ahJI+z/ts
/7N82pouhNJnmIqnF9JSV4HEJn2dlFAMt61VD6DlZG+5KxFl/aOi+85er+vReHdpG6w9yAegLWD2
qcK+PCdJNljStFrFo3ApNS/MZ9/ALjD7fifSblQ3ExJe9Rpvweru7e107ITa4DV/VZNAuLwcmaMY
dm0tFRiCk3Uu40lBQbLXT8zv2CgOZ5P+F+GquSyb1fA4zcrJ+bJoqeKzQh9ObLLWre0TAx3bsc5T
gAYAAvTnYjpWh2SA6YdMx6aaFLtNsUbd97sRUHOtAnQv3169YyefY4FhC+hKkEmL4Ro3ilNEdmGM
Z7UBPyGvaT811mqMu//gcCBcN/deZ3D/q8PhmDS4kcr1vTZpAHG1qBVCO5DQ+RMkhnV0HwumF5eu
e+IZPLKk3KeojBP7Qix4dQnkbP1mYo4tvH+Psix2ydpkPaQdhSKKrad8646sKWvJe2vTI5gpPi93
pJlSVJ+zWi/V8MzQfS3ejKEjKD7W9YnPd2Rb0mThGlVBKs92qi+HopUPVTgtXa+Izegy1bPw0Fpd
vH/3JplDMKIjAIbs/cWEAqABfU4k7wVJOpw7NZRwiIzI6AQIG7891MIO5CmI4G1wAWZzpTnslJcz
0lEl1PoUQH2MHPKZQaFnN4zIe1AFsIK16hspVBo/w6OkBUtXdzhUYXf/qRJTsIfI6Jyofx55lqGr
EQEAXpsZaouYJqXCItEO4v2vi4RGoZMX+7ytugOm1RpqrUG6jSqLiI8HrTyxFsf2kZhNGsAjk9sv
79QIkJfdolzq0Wup4oveGoBDOZkBdtZSBti2by/90eHIUbl2uMBfJeORiIo2EybRIv61Z6E1CGfD
luive5jYp1Qyjp1JE2sDWlyOwUFZrCuavG7vdHzmyQbwrA0Dvt6w8hAfacZVnaruickdqekQmdIZ
nOmC/LWMhRHGRHQbbqtXpxOCuBKdarlu9dCYtqOvVsrO+l+cndeO3DrWtq9IgHI4razudju204mw
Z9tbOVBZuvrvYf8Hv0sllNDGzGwMxgOzSJGLi2u9oQzC5JEyf5Oe87BBVjkqjBjxYxwmso0DteCX
/79dTqsbagm7iktlcaKSwWzMxDWDS5MMubn3KMIgcVbmZfS+LmvqvlGWuMExmJV+PCiIzD72eTL+
tie7+x5ViOthdZbZ4c4d40TjXtDy/Ky2nfMwUdUadl0wiOB4f3usfTGZXbxWxmRn8vpgFui0j+oc
BRcvqevfqOMh1JWm5Q/wchiaFUlv6Rv7//bs8RSjUy4fFZK9twgFDufcijSEuidzHsTZbHrtR2Ah
T3MAXZFh3o7EfXoAlGN+npvG0ze2zG1shYBGi4yrA7rRzeOzs5rUm4PUJa8yam8/hnbinNIRgN/G
/bQ+EJbXxDueMkuIbgQ+t2tD17mIEDdnJcoKv8NHb2M6t8eb6XBLAFij2MKeu/5+TRbWdlo2jJJG
2Umbe0zYaxDV4BLHje29OiGeQJBIgCMCfLweKprKLgJN7CA6BIjGA8V/qfS+29/fkKsTIo2Q9sSS
sbE4Q0Bh1bmZbOcSOTVCXB7+g3WvGr6j1G/Pklg7ntIUI7GLuwHDwumy4rEa6DkQKlB1gX5feah1
z1Op/c2sMPCl8YVr6I3nbZGTYJsgEi+ogX/TAAsBl8YXC4HtYeNquz3QEmHlqFBOgH9QEbz+SrEF
ynC2RwdgV9n6GMO5JzVPh/3oFTpUHsN6cwBhTjyOAMAawMmWtZUgMvQCdJF7KUpbfShVdIdFNje4
NKB9oNnDVshfmR+73eBQwQN0gY9ez69Ii4jEoSV8OIn6oaPV/ZF3m2iegry3/lWDMtE3XmIrOxKm
AuBNAHuStrQ4YuHQ1mmnVC4qJqiqxSXy7HTwHYTgpmojNq4NxYcjOSDVhAS5mBy62hjSAZS8zMXs
PkRW2xzoRY2Hwiz6jaFWTjNVQw6yTIFkCni9jqknDIjKzMroqdK2dZMexloZNvb92tf6Y5TX+/sP
2JChJeB4p8a9cDQAX3r6RPNx6r9Mbtxexty2/2I3sumpiDuEdpKe61kNpG8TbWW+VSktrIvS+zjZ
44QTUFmcTDNBo//N4YryCiwMKP/8Z7n9Fbd3qPGV7sXpg/DoNF53sgHk0W4btzgf8otcVwQoAsMh
hPxgUwVeSgt0VtKQEBSsZY22TlvRIUtNdmSK6xLC8qiMVEg77gR8goOV1Pqv+zNdyeEZH3gCVRDA
dfRbrte2LVGKN2zWdnASs7rEWpj+9sTcmQecu51sn+t2U36YBAKtZ7fWHUECZDSfc1tvHipKZLS9
hyjJN/bxSjpBLADhCRsFTNUy5yrQnerq0XCoO1lTtaNdp71L6sD5p+tEM+zpf3vNzjX67j9NWPSi
7y/K2imiywUdhRIbfL/FfsslNFp4JLx2rTSHMbPjPXRMxb8/ylpYYHMZ4MYgMPIXXK98FDrmGCu0
HZxUTM91VyTHpAe5hR/Fv/dHWkmoJcmVm+qVV8R74XqoliM1U+BxL2Av+vdDQa90r9HnsDHJzOwf
ZtEkuFN44eAjMWi/eNpA27lVtppIK+sKkdF1ZU+PB8WyRdAhfAENZvIuBfYYz11aYdw+FW+G5ttM
lsuEbhU6I7wIrydb22aqD7XmXYIiQcRWVkdAYU9um21ECblqi6MrgelQLOgyyHLT9UDIpUmARxhc
IBmUAT4rioHtABoMX7MM8fqHIcnEO0Nr1a3i/Ur8lQ7KzA625W3nY6qBABRlxv7MUg0XH1d/GJ0o
fGeGNRJ2k2uf/2L/SLwh0D5Wlb7z9Uwd1McyLdWokphG/yN1A0wumwgNc4PeQTQE49GKyVEhpXrn
Jk1yaEf4F93/EWuTpn3A/oFmbWJ/d/0bRrNFUDymi9XVVvpjTMrGO9tOnni7qkAv5sj/MKcbF8/K
ESUFh3ZOw517dXnxUPYYDKye6Ay2mCxiqhijXORVp6Seyr8YirEo3cgwTJZ8PT3DmroCh3TuOBAV
L1nsmb8bgrO1i3IrFBs7dyW8glX9/4PJg/rHBa6qw1hYE68YKZGH4ixZ+I9uzhp/BD5W7KI51D6A
OnFxfQAhPF7uf8m1MMBzQzb24a1henY9uk7v0fQmBVMnfSifY2RXn2AK6Bsp89q34w0lA40uizLy
z/+cY0o+UXUT4XWy6qNpYEQ8TrZ5jEQVbCzn2oSolNJCBih6y5ox8bOYURp0L0GXCD9F6A5DK2RO
375sQDDl61o2cm9AAW0Cx65AOBLLvOg8p4j0z7GoNvbhCuXGxVWXsKLDgKMZs9iIFLDHarZz+1KK
rIJrpzWfJkPxdhxwanpmau+rYIrOlT7Gh6bCKkqB6vYEio2mpYnYs6ogyO84on7OE5S8gjmxNr7s
WtylTkjfl5cXGg6LXxj0MlWMIKcizt/t1RKzVO1wVLHpO46a5W4s++rl+edwi8MCrzKP0R21L1WP
HUOAudUvjmqfSxuHwd7ntZlekipCKp53J6U/uq0m5r5uUm20G9Z2NOwigplsEpMVXe/o0tQnu7J7
+4KUc/vdi7R4D5AsfJ9aRbSxC9Z2tPSwpk0l2R7LaMSXj+zCnRxonXglgSqZD2EE+PL+jl4L6RT6
8TPlUzo3aTYw6iF2CTOXKJocP2pc/WCAGqPMURYfBCaaGwu4snEMNoCDogLigzcFYkhvVVt5gU1a
P3ePQY9oQj3nyjMrMO5HyyqAjzV/EdilWJm0C6ZdS7y7/mp66gWhixPTxWgzbGuKSj8Mg2Jd9M6K
n968nnAQAM7I3gmHd7lToxlZUxHx1eLK29tYXh76qgzPkduke0h87eH+eCsb8mo8+ed/hNhM7fDu
SxLngvBhvK9jXX92ymbkhSCSjTtjdSi6GZjFQI4hhbweqhod7EwC3b7kFS6FIdjb94NQhpfSDjYm
tbIpYd6DH6C5JIEli+jiGUYjAHaF/lDGiGTGgzjWjds+zoOLMCXw643kSv7yRRZpAF+BdYlIg6ST
Xs+sx1PKmI029I3acTK/DfriJSk0DaPT0hh+uvboZUep8hBig2Doj23aJ/7977hy2iltgM6gN0VC
u6zOtdh9cf+6od9VjXa0Kh5/3EFi47SvJB2ELtjIyHhILMhit1h6FmdCGCFJRls9oebRv7Pd2Xnn
1Lb9FAZt6R1YoRaXktYLP92f4VIvh94HXTx6tCoQFIuSnPzqf2xVDDXDXEHnzY+cEjO0cQIATjco
d82nDlVgfa+JkvrgWPGaRNOliYIHK+vpdPYIQ+GfHXTmuR5tc8ZDN6tnTB4TpztjzuqmBwujYPQS
NAmZdgZTbFEI1hbOglPD2sn/LOtHHXB2o7I8gBGUcbFO0RXnFHRR9CGL5/bBw3pr56YNurZT7h7v
r9vaseMSoNMkgV033UTkmYPMbUfloubqcPC6WT8HuTUe0nIcNjbh2jkAviP1Esiibt8YHDo1L+bY
Lzq8E88CxMe8B3KdtT/twNB/ur2h/RgVEwRKHJnuU6rxAtrgz65NFzUnpM34522nCyG7tjaxhPNd
bcRZyK2D4+SE/zZTNG9EmZWryKRqTPFRNrkRg7nej0mKIQvW1ABrvKqzd1EcQpOKO6We91EOOHLX
2147HGMw78nGOVwJcNR7pH84dBQabYuhdQzmDKNvlItB/bp7lyO/LXZI3vLmL/mzT40ZdWLjZlpZ
WJOgKiGtkiayrHWMUaxXHlbXFzDSL5loixc1y1/y1u03vuDaurKaJIBgiZACkH/+xznPHKtTNL0M
LllWj9FOxUM0muFyPojB6Wv8VV2vADVR5ltv8rUZwmbkGcDnpPOwuDYmVWu7NhtoPmdt5B7SSkFz
Gi4flgzOWM8bKfBKSAAryNczuDYIC4vakdMpGVcJ7eZ6rHQcklsHOipWyG6LE49Vl+hvufbvyMnC
z4USNlsONqvDU9HGip7ewE3xPFX6iOPqBgA0dOVF83Lg9KEj5Zwb0ozxqXNNq7yYblLWvpiHXvl6
PyytxAqpU0P1np47Z2gxfcSISm2qk8hPcBbuf0HsaKOHkv3XH2Z9gIFRuQ726amToprVQUGodprX
VH9R2Jdwf4CoCA7eQvEAwokprYAz4RITPmYuhjxu1sFZcsJ84wCtcMJd06UhLLkW7Ozlc7Ys3Cyd
FUe51MLGINmrjFA9IV+CLUU/GaZfOqX0PO+UBm0ErD7z5puXh8m4x4A1c06iz+sEBcQixFlXUbrH
QVGm57Gjv7OxNdcOAl+G0MaFe/tKsfKhUr06VEBTD52Fxlwa/lT6vjb3QVqjanR/J6wFMzYhrWeC
KR9jceywRkHpKgWgGBU2DyNLlNbOdKPZ8EOjCv+JOT/T6f6QK9kSNyJgcZ23JzWhRYghx0HvAKkP
35y0/NRUTnmaB1s/3h9l4aImYQdEMLIx1QPwJcvg15EsdeeYR6RFxlK3Uf5LhKkWPzaWNqE8rM/p
uIsNPfQeptbDUKFTnVnxy27A4hBv3ynxQ93Ikm/CxJt5N9VGPTwGRd89R5iStPvW6Csc1efEmSBy
2N2EKY9T1Z9iXuv2bxTGcZsa8grfmhkKxJZOywq9AYYnhwaULt3gm+M7mNqYAnCNfcXLDM/X7NkZ
KSMAddmJafLCd12iVjU+jiiq7DvktspTbpmNfjIMJXuuvBQO3v3VXvum1Io4y0hM8kyTm/qPa8PW
lEbFcR7PEyeo/FjY1T7KgPPdH2XlaJDXgE8Gs04va1m4EEJ3+9p2Yz93rORBJR3+kLZzdXbiQvtx
f6jVCQFv4N82AWN5HSGiX8f1zBLrYTiik6tXew0e5Mayrdy28u/mmEOXIUNc7NFMFalK1TL22w5c
t+LUItsNNWCCsoK4Vpl6+y7Uour8N3NjEXWpKHtTCc7m3kBQnwOoh1qIuvxkKgmOy262sYYrtxzk
G8ktQHUCSoP88z82RTC4TWmHWeKnYcSTiDlSpIwRCa/woi6C8exhjlM9U/XvX1BdSd4OiOa9wwTR
1HWQnVoGGpwZK6n7LQNNzbPM0028oET1XNRqcCnaNrrcX9eVWMpU0RqCJEJxZNk4QfMhrKikRn5u
tclpBhZ8MefKOMRTNH3D1GlLOGFlPOqZSLcCMqCxu4xwoLocSAgi9PMU05UsSixMrOPijHLTeFFF
8Rc3E/qs8Ipd8KW3bT3HGMKM1kXoT730Tm4zVLEJ5Sd4rFvklJWTzlDcgCYAAxTmFtcSoTsZIgTh
/caOPYBytv4o1ErzK/TE/PtfbXUoyrVsVQlEWb4k0DzVslLnddhjrbOfkyZ7xHndfVDybtig3Kwc
d5QxpQo86oBS0/n6QMyllg99l0Y+ri5T8dg3gVHvKh6ExqESM1TnKUqS4LuVt3P07f4sV1B4Uome
jrx8i5L7ypTwj8OoWanQLbrTfonbrTgDIoFROrpe+auJWv0xHUk8T90sAuNA03xC5xbsm31ybNyy
9nbSdbjBG5X5rW8kGVx0nfPU2fwPR9tK4ucQAfzo6/2fvPZhgNhrELy4y6kAXv/iFG4SqJbeuwwC
68oQ4t6FKlD2wMtnSwBwrUZNgQOdLNnCv2UPKSZwCJq6noQx689xLXA+xoP42Othuc9FFB2HvBmP
Iojjg6il/3kbb2n/roRL1E/ompP6cSMsw1XTuEOdqLXsu1b9f2WJXS8aGeYhQHJ0P5nx8Mm18t9B
IvqNvbFy15ErUZ8AM8qTb9lWniOrRNGWhi8Gru0FaRD7gzMOW6oja0gJMhaPc4ay6i1lapyqzhhx
swaDZaYFbH/FxC82bnGQ13Oj/gEMJvnW5kr/zWp7/g9mEhW8NaOyLE/YoaT22WlnL9rIRleCKEU7
uPC4c7PNlsDLTMuaiM49WNm6Tt/FTjj/Z3vhjCQS9gXVFFTf7+/qla8MDI2F5gujunyDFxycEOkX
el1DTd/Fs/9zMIaKavudCO1vtWb8UxbAVe6PuRJ3JPHU4R4GE3zz2m0GSAF1OgJADo3yRxPk017F
IvsYjg5l2rn6paa2uRHrVk4vR5eHBQdXUvIW8cY28qgl9YVs4eElTWFo3yA8haDOXB/uz07+TYsC
MKmgBHPT3KZVsEii7NqykXM2aWzHZh/vlVZHdqmxk2rcCcFp25V2a/WHMtLE/8J6bgIMk2vl7XA4
8nBWl09K+2wZrMo6U/pYUFDQENLPd06q2s+NYwUQg+xWlG9PhGk+87JhTLhey0TYakYgrSbFkiHu
MpAoZfi1xlF4Hxu9+JuJ/TGUDB5/3Bt9rPThmPfBBRfY4iw65YdRJcNp0tLhL04iBR3IcogfwXFc
3I45IhV6EnRwZvJR8Ss9Up/mmuDgThgLumNjnu/vm7UdCpmSWORJmOvyRqwMg2JaJoKLoWIluEOG
We2OetPmvw1t1rcQmmtnkLeRVFmQhjRLckVcqEJtWhuuh23hId+OMZbyHliR9KBPU0WBJdHxoEMF
I95qSa9NlDQccDJBXrYjrz+hZ4z2ECGfcpndpD9KPf7noszVvVGa4vj2NaWCR1vZAeR1g8lSxtie
3AjekyjD+dTRZ903Jr7fWuduVYDXZgU+mAoJuFDQSotj30a9WgFQdy5pOWQfcG4LOXuTs+/natPn
dC3EkDjRFpTt1ptMe3C8Ip1VGoOV2TkfBIoJfocd3Eeg+YgGaO3QvOOZ1fgQS4cfA62Zrff12q0B
ltJCQYsc5aafHJqpMg+5xcMwCgLV10VQdKeZsslvNQuD/wTK080hHDLjG9lCtoXnW1tq71W3gsI+
v2C5gejh0XbwnIuTT/n7NrfHU+U2aPeDIf/29g1E+REYDxxHELjyp/wRbpxSRLFFw/dSdn1wqhNj
Pog+Th/URv8LjDZcSur3DMQ3XYZsQ594WykM1Xju/FTZBpI1gNzwcsMQrk/rrQ27solYPAmmAQd2
2xwJraTo4tl1LxL924D9suYXAYqxphJVhj8mK+X2qgvEnXhElA+T3sS/7y/uSqIHKIErmSgrmU+L
IzOFLVa6JcAhvbKcfd20GV6pzhb2YWW30CukTwnCArrTst1muMgg6hFw7W50EdAWZgSLQB/PSZ3a
G4nNa2q6uPtJ26XvE7XdW+mJKHe70uo879J3atpfrCFOjWLXUhn8H6Jhg/dNqzKsG7Ouy+rfodJa
T/Noxs9aFRjV19lEFeho9pUzPA8IJ42noRVT9lUZeqf203ZysLLuyzB/l2tR/rms6LvsIATNz3bf
dMp+Gup0fuorTf1MA7itjwoy4t15noLpl5dU6GzEQaMbJ32YxKEDE1rscVmLYr/MEPqXZWcNTSko
xtHDNAS72su875ozTONHhPm8Zq8bsaldirjJPmtzg7NEA2m8P+iNV/7XmF0GyLlqqnaf5IWOxp0d
t/8opdADVNI6tpIrmuiTnbrTuKts/Nv9rO1FT5/BrGIwfx6eFmqXYOqJMIwYjlpeWVjTV675nHhT
kn5DI89Qj/d34Eq2DbePxzangA24PN5T3c9JJ88cVS1lPwxJ5StGgiJXYc1+rxf22xMlxpNAJ9SV
blVCMGsKA2uAnmoNqvOxxIXjoa0AXvWqt3G21nY9MRAKFaVn1A3kn/8RuNoehReUZkM/ssy0PDld
EYZ7LQ3dBk+0pNhCIK6kE9x80mQB2hbN1uVRFoAdeDsrlw5g0InrMfxiTWOzS5BvPiSmaR6oHA8b
x211jvytUkwWbNPyZAu7Fg14RLqQ/dD4fLzgGTEv+z1E5/Z4f6OsBUv45wjkoglFo27x+G+c0ZyG
pqYvAWClpyOEnSgqeDWW4DVWpu7ByKYSP71MNbFo61CFSyLHEJf7v2JtwuCOZMsVyvHNvQ81PYco
QbWwiobwBbRssTfn2v2aK3qzsVNfL9FlKGOXUjsHMQs2eTHjPK4do0Vd+1KTCE6fO68of9IPdapd
lcVmdMqyeZhOnR4U2eMcK8lT2NJA2yVdan9P0eN/zrPKa30js5TigHobtqyqBaIJCpJiJh/j0PaK
fTxaTrxToq5+EVmRuvuhaVVk0LC/y/cFvZF/wG4kX0lVC+UEGVt7wI0oi3YDAiePdRjEf8E2A88C
FwmWCLDM5T4eqcnhp6krqN7kL2lqeOdqspFgVkdj41uuXH5Sg4NxkNrmCpYn6uqAJrqHYAMnJm0z
1O1zYm9ZxRufca2SRKmZViONGaLB8mlWVpXp1bnJZ4zN8UmUBrIYltTy9jSWOClM838VXPzjaKff
hz6KESzSft/ftStBlp9AFQnQ7opajNZRyCw8hWOKGsBFMdNs2JUxPukAhbSTlhbhBmhg5ZgQ9ijw
c9mbEn19vbTNbKdDhmHnJQXeviuCPtubnhKfO4W79/7cVr8iOTBh77VOtjglYh6NxOoM5WJhy3NB
3Wu6DF5tbQAd10bhYS0BXVJVdVkUiguBl8sQKJcmNCfMVADG6y0Y3vtzWd0rEiSHkCol9Zs3Yekq
sTtOFPDVoHZ8D0rspRgN831vU/m2vHH+j561au/M3rOfjNyaowMIMPvj/Z+xcpUgqOIihkdEp4ax
uEpGb8jxAIop66djdJlgme77rk6OpKYoP3tjd6ZtuKU7uDaoxCoBPwBbDhvjestga23kZjjQ5Y5C
tNdVJXgwtKZ4lyEninlCIT7pnWg3KgwrlwqqMWxQAoE09ViEgLoRsT2OCJuEUVx91VBJPYatAKQ4
G/FhVOr8cYSovo9Gbk6t+BsGhsSbYF3FA+e2aqOiUSW12TiXNDnfFW2Fv61X/Q5cKo2SdPvmo0Jd
A3AHOHSYeDftr0RrtUrXm+ASzY7+xcGOVdJdp42zf/MylSwIoFjY+qKEZS0xs5MuWtHS1bh4VeN+
rPu6et95enPoss55FrnhQMKrACWCX3rzQ4OhIZVILUfKyeT013sIU7Mgwc+hu4x91GFQb0fiZxPM
87RzCivYosjfnlYpHc7jm5YU7VraEtfDhZNrzpBsh0sydtgO51aGjCMLX7bPEbbEykGrKITu56JK
J/iGVabvMn0oyKktK0k28Cwry84D2aNnyemRQj3XPyZJWlsNk6Jn7gUatynA/fwYshrfEtG5311V
dOYpbAxnoKlk8Zi4HzNWhqeiLC8Y0iNu00UY7mZkXQc6/BfSFmNfthSWdu1sN7sijfunpgDVWWWZ
86B3+be3jwzRWb4suctvmhUejkkUWeqBCyCo0Sipske1MMWI73kxnLU5dB/rWnQHoNWBf3/oV7eU
qxQNvSewjSTctIhIVxY7AIUyPEA8ix0wO/1DWrdmepiKQD/ofTSfR61RnqqkM354U9fTNYqbU6Ia
wU7YzSx7mPUONbzo3y4otlR/bqKpFKLiwucfIIdsQ2YEf+Q2pQExOkr0/tINiv3VLZDAKqrZOcNB
mL/UXmS8dGY2vNxfjps0g+Ibns8UFBiRCtxiDwiFQi5o/O4yJB26zUrgJf6kTsmX0SwG41ij8Fts
3Jg397Ks95kInNGxkXz+5a5Hz11Pwqq/eAXvXkuPp6NKGfx4f2Kro4AdQgyDy+IGKtY4rRaXbsPZ
4kX+P8OLiudWn8ONy2htFN5o3ELgBWSP5PqbCTNzizqmaFEPrnVu+rHEksfb6hSsjULD3lFBySIf
sYS9NVOFOyVqzJeiKpV9VST2fnJrZyMc3CKS+DDAcqRkBN09ytbXk6kElQobrYGLOTjuudPLsD4U
ga19yAyH/+okA3UGCiDW8xyX5QfcOEv3QE5qwAzOWnM43P+CN1sT9gY4EuTUSWjoKMjw9ed5cODw
O5qYpThBqu+MgqoLSuhqGe1sr9QVGt/j9Ov+mDcrLcekvIaLHDTPmyZbW5VR3wAAuyikpx86s22e
8yoYNvbm6swgy8KE4V7nQrqeGUaRloXe6kwKg2xvaWKymHSx+ET7Vj9rceRtUflvIj39cI4afTWS
NLKmxSkPR8TA+erTZc7M5OgBZ3tyijr5PBpRtRu10DnrWikuYRuHb+0gypHpJfAv7hhqyddTtWOa
QaBA1IuiiOpk5kb80ZzoJdie0m45Vsq/6yqyy7G4z/h6EhS7fBy6BlxNLLDnC9Bm81gH3vTU1nb0
eajNfIvteJtIMBiqd/CMSH7JYOQ3/mN3jnQIkZ3DGmfIFPHNGPTokXzUjU/5UPferjfRINu1jdX+
O4Se+ez23vg+SagIbuQQtzuWLAbdAvhpaGvcKEQrShK1jdkbl0JJo4MZAWswu2aLD3S7tHIUOU/K
cBAvF59RlnEAYqGkjsmu2OtTNuwHY6w+xx0lyftH8PZw0MXHhgdYNXi6m/w+MfUsSGPVuEzwSXcu
hrTHaW7cY5vn8WEAoriRi9xcu9Rr0EvlHzRHoHno1x+SSwEh9C5CO93L+jMOS+JnWSYImoZVGB+T
DAfhHfg+deN1uraisniKTBpfj0f39bAlvEkH8rx5Ad0WHYAv9ftMo4NYKob65kAq3WK5cpGEhfOw
jOtFOCVCxbvpIrJU+FHbpS+hsOenGW+J395EHWvjhpc3+PVBBIDDTcIR4TjeaNBaKIrGVQQlbsAn
6h8Esx3xAAMWlLZR5SUysQi3W+eszjEso/zpF6Ze/nt/F60sr2xycXUQY7n+F8cz0Icmq+ICVaJA
U3ad5+CGlwba0XUxrr8/1MoJZAsBg2bKK92uaYoo3YdwhefSiM4whezDzNoc74+ycizgC3AoQO1R
YFyC6eDFWXkPY5kQLhz6FRb6ApXVHWDTVWdcD7B5vD/gYlq0p6jnIejAxQscglfh9QZ1aI0WlN0z
n+em+2QFaPi2ZrSV9K6MAi9UhwRPFiqhbdejZHWHr2OTZZAY0uIZX776MJfuFvNtccblXHT8xHjb
6pDfbjoWjinStAIP55ta0e2yLtWOMP3/5/TaXO3MCUGOXUh7eGMFF8fgdVRQAmS6FNZobi2u+a5t
NaDndeYPVlx8wTWkeegDnCwRY01Kb1emQnIruxgoLTokxofUpcnwN78Bqih7UwK7l3g0xTCn0TTH
zEfS1v1kGdxCWP84eNEHyd6O5/qdonhiZ09J/j0z6+rl/iZaW3gwS/Q4eGGQhMs//+OWrDL6YX1Z
lz69N2T/psH4ETi22LVV3+51RS/ewZgh6r15VAzMafKDCuEptwSyz0M9Nt4kSn+GgfMxbFX9LOyx
+dqoo/suqdLfMY3p7/fHXNnI7C/amA6V/9snrVYWWTvXfeF7pTDei1IRu0hRs8v9UVa2FD1ZLmD9
1aLdWzxeka8BNSSUwkeO1P3piiRJj4MY0upSgDgLD7keFiWeM2Fi79LSQ/OhaoI6/nj/VyyCq9zY
gHuod5L+UNtf1vuH1vU6fG5LvwiC5ntg9v9OxWTtlLjTv9wfaW1VX5FYkAUI5MtbMtKqGQu3vPRF
ELT43ofWaTbGdCOCr86HGPd6VVBvWwShqImj2qznwm8S8nH6MvWuNAKH9E15IwbkdemwO+CdBftB
WgRfH4jGssqkwJnFd5xR/zoYGTS5TuHsvkMh1Wr8WC972w+TKKkOVGes/O1Hg/cqzztAiw41zEVM
QjwDeGHcVv7cpcqh6frJx6iuOw6lmR8QNSbjGVtjI9dZ+YogMxxDpbQoxc0X6zskZYjTUl/6Q6ga
JyPoyp03DlsedStfEaoAhWHZ3ARUtJiagVo5D6Cg8CMtM3dpXFXnytCR5lKU/nh/Wy6fyvIzMhav
RJOXhvyc158xzShoqgqnvRFRPZ6NOhDNDneQ/EM2YBB2qkDjPoV23U+HHpGQ9EmHxqQc68kRA9al
XrGloLa2xAiW4KQNZ0i/0bwb8yjsZm1i8v1Y/Cv0oYUhjIniRo1gdRjuT2AnVCNuxB67sUkF+U7p
p6KpP4ZD6vi4ciqH+8u7eK6+ri5/PTAtWRy+0doVcabXoycK3+q91NgVVHjsg5F3iXZqw2h4MKcI
+d2kV5JzqaOLt/F1VybpmTwHKBLCy2DDXn9cD/etUGnm2h+FbXxRrHJ40LxO31jKtT2EKC0JuWTk
UztaDEP5deBdktd+qJjqi6fUwfuqVp2zUmvNvkpNKj34mu37fm5PONp5ez0dxRdLydONJ+TKwaFx
BYuURo7Gc2QRk+Kxq/U2Cmuf1njx3NtW8Y23s0BaLuw3Iu3a0tKI57VKe5V/y5/yRz6QVPE8aokt
/I5C/7EvYBSxh97Yl5IIDpJxKY4DEp/MbxEJ4IAGCi/l1FedAknLjJ3GbAav54xyfaon6pPNh1AP
hjearb6OTKYjG7YwI28QxFlBKpQI2FIUccJPRgsZFs5et8EuvVlF5geigguEChV55eKDBV7dFq6W
JhBrnG5XwAXbFZPYOuu3G1QOQwkVSqDBA3W5QfMsjMlQg9gPe8EZn3KQ2Turzr3quU/zIXjRo3ZW
H4ZBb4xTr/YxCN/cKpQjZdE5dWmrJInu3w8NSw2L1xWWvSLJUuSBssztgqpodCdqEr+oJmPk3lJJ
HyczzGkYjWy4o5oHk1/V5ezsIjfx/jXIfoMdpBk1eQyiWFb32zTdqTVuibvRNpof2gRj44TDVvSl
qau0QCUmjbfg+zeHjMWEGg8wFxYdKcbim5ldX0SY26Q+0hjjY2IXsT+WGd6BWe5tXLerQ5FcADFF
V+EmfikenbPcm1MfikZ6mZtI341l6lziOXu5/zXWRpL+3Dx+Qe/dkBDDvATXE7YJBy23d61Rt34W
jAZs80w53h9q6XT0+uHhAPKMk4UoouZ16OiRcQ1xVUp9ck39V2nSPIDPY3gvCjSXCR/YLP8p+AY/
k0RNkwcbKqK708JO/QHzp872ou5MYydIe7p3VtVbH9ustZSjk8VOuR91t/ifGgSmtuub0fhaujhl
7vQsB4I3hMa0NZvVhXstVwK5uI39ugDeTBcy8Z0B1yaAlclOqLXY91SbNzK+tWDBEx4FY1iwnOVF
qoL/YFQA5kx8M8YVde6m+Ak8yxsbIa9fhysb8I80bqJkdP11QCm2XuY4iW8nnntIIrRgyniyD/c3
wdpcOPnczXT/byXdcRadkaPpYt/KJ+uAB5dxgoz1Ro8KORciOA1xiQCUVIbrucSA+KMSgz9/SPXw
w+giVWzZXf72IM4o5JGgbIEuLztvk2IPhdGFjKJO9RFyRnpCPNvYyDJWNhrKzlTApJI1Gesi7NSK
V1L9S4kFhZicoxOmDXJ0o+sWO7vC0eR0/wPdZG4snYTYS7YfOdTyfk/zCF26dk58eubTpevdAmR9
BlXJw8T126hFKCWrifGPmiVbLyu5w/4oOr5+NUqc5KYy7N1ISDWRY8uCSuKXXm0caiMUCnQQbTYu
I+6i77RoHL4W4H/+Q9LV+SVU69f9qa+NL3VsLUoP0F6XJ8AOrLQoai/1+yIvpxNZn1tDqcw617e9
NA1xVBP1xwZMUnckYqEAb8xuWm4kWPJ7LlcBRU46uais3abOGbqJBpYUqR+pfX42xoZAbIJn+dRq
SfE5SpNYfxBms1ViXtlmBqVanh9kkuyyxTZDJXpAEtTCq3GwjGkfuIWwdjHVbwCJYLvffsHxiCTQ
yJIS7/Zlfmc4jRNZReGXYlD1nYZv8SfhivDXaEz2Vkq3sqJXg+nX0SA1A2FZdcCLvUvzR8VNwgPi
5equSV6URP1eBla5cYgWpV65k+FM02pBHpSQujxEXdwOwqvM1LeQ0e13aZYMX5oCCVb8gWPVlfIy
+fju/u5dEjtfB6XjacnuJ8WBJfyvbNA47LH/9v+Ps/NYjhtn2/YRsYo5bEl2t1qWLctR1oblCDCA
OYFH/12cfzNu9S/VvJuZqvGU0SQBPOkOKuy2B8SvBXpMq75BAAyLX79ejjOmtula+BZeg82cFKLr
D+SP/Y9B169xAq69dAIjYF2spcCJXPS52D35OtghiYVX8MDmPN2uUdjeTUIWaUbdBIa2xPr15Zdw
JbzsFyVpNS1bpD8vghjiNmXtG015xrF6exgbUDGdaYQ/Xl7l2udlEgOvaleN8C+zd3RL8LseSWQ2
GRrHGt/gIzTt7mPPSPZDiYn1K0Hz2tnkjHAsOS8c9Ytw5o+k50Nk8C4d+s3ztjYHT0z4dvjqNcXy
60uRl9MHJehcDinM1V9xE1Dl2e9tL/a69UfrWlui8bt/Ja5d/VRwAUBOMUZ/dgUUQ24YFUjms5yK
+s4MjOU2o7f2Srv1SjjbZRbJoneqzTO12cjshylYKLSwHN/m+zobxBqvUb51hxyp8h5rWuHYaZSt
XXBby0b+eXmrXAoe7acSMQNuAlRiyK0uq4bNHYJg2EjlyzpE4Q44rXkjDAjYZ2Pry+XRsfKg+lp3
DV63IU31Jc4NjSR3PEZB81nnBSqs+KD3Q7J5hVsfauwF/WPURtZrZkxXPgi/NAIxTQx4TgoBfFk7
sufsDANVTVnl6g3NjVeOzrVF2MeMhZllsszFVp4zl+4vkNNzHnrricKmjL1Nt6/0Q64c0L22ZBMD
6qVXehHMkFWp510r8ewtffDBynR+P3hr/l232LB35OqvaahfW3AXkKFf8M/E8iKeBcC8DKlmcTaa
pkvHHIHBcRX6bWhs3xyG34eXd9U/qeVFkkCmzmwU+N9e4V90ntoMD4OlmeV5VF3z4PibdGP4TdJL
mXnXH60lm5u3YWb6EKiYeN4s0zbT3ncXfetjLe4dnQkb97TeR27fi0I5ClxAIXXqj2p2YlOXIkvG
ol7dZFptq4qF5Uhx8KPcKelqhw59GIgPRlyrwjKSphclqqK7LsmxMlVzjILC6G+7LHTGuF+rwklV
EfRMrZeoCY69tTb5f78jaYiTUBD/qC8v30hj124Itw9hDe3qwxLiKgMDwUmzcdCvLHXtYzNVJRfn
WO8Nqr/ziYo/WmivAppeI33Oarv+NI5N9QShy0zy0rD/l91FLxN1BIR0COwX2zkDbO4qgdPlYk1B
KhrnnbBc6k3sqW63zXhND+7aGWXgSa+fy2u36vn7+TZVmhOuRhhrmuaQ5o4n0hbHkldu5iuRBvAo
+jz7hPr5dNpEnFl0kW/cWPZownfprDeD6ocPqCSUH18+Ltce6N9L7R/0Xz1LWDNI1oZoywx4eCWu
UapT0KDQ8z+sAvyapgCQCZRl/l7F97dVzjuNQFR9H5f0xU9M8V4zRrwS0AAzg8RCD2und15coFUu
1wpxe3HOAgeXhNIyDnBk8yNcQ/tW+b08ibAyU1Fx5738fNe2fbRrSYBSAnx9ecImc7QhY3DCplXn
ycCRPzVzZcVRyeMus/JeSRCuZJC0LnHQ2wUWSKYvdn0ELpE6NEDHydXGgztY4bGk/XfUAtsthCUq
2IT6NSLU1UV3BXymQvzrskc1MmytCi+U58Wys0O5bHMy9dI7o9MRpHPjjTcRPdVXstYrRwHNGxwC
EcmCuBft+/df+zMY/C4zjAERkLC23rWlP1LsBtMXY46c48sf8epSkEuALBLmOeJ/L4WLnT+HFfG3
zvPwOPlZFStDiXdhN//6H1aixgNXSwAGJfz3SkUdKU+1yFSFXtdNiZVXbsuArVHfFF6BrwEyL9F8
e54F64EEj7NHDH5Gql6FbMdSyvMwTtOdGxrlMcADHHf0UPgfhwWJs4Ontk0lbja4T/imd3fdptRr
49n/zw/Zh18cFkaLF88t2i7omgqJ5tzqnFRaXXnCDWk6LnaLv+McGdSA3cyrsJowQUqIWymb+sPL
L//KWd1vB2IUlCKKMPvvlw/VoV68FZHqoZzQlyqCX8qxB3RuSo/Gih/8DxvYYehHZxd0M529v5er
msW1s2b31977e2mzTjmcrVH+GAGNvqbWd+U2Zzcx56KLTMP6cqixNhvWF01r3ORqWRLoSv2tLk3z
/PIbvHZQdvDiLlmJzPdlENSq8yevghG5tvkwpx54rRtdwnWJ5zF3vr282NXPRR2EKMmuAHU57pKL
6TeNDQ1LznPnJfXY8OUyiylI0VjpslEXvPLFrq0ILhsVIhpdWKNf5DCtG6zEFoi9wLMRDw9dNQFj
KET2rjJ8PaZepQLzlQv92oejMcIIfweFPoOgdq1BoVZN4lzkBcdQuRHIaf+1Va7d4KRl5BV0Hp73
sTMIF4z2SMX72pgAYvg4qp56WDxHpLfHN7uZHGbMjvROL3/DKxtmHzUjOggNCgbIxRuNFppLsjbZ
ll5h3UrZ5IfSWYI4Azbwyse7NDfZLzt/By7soyionv7+df8VMJBC3nRUzPl5lnivn2yVjV2q6irb
kmmxe+NLtnidf3SUrfKb2veMLsnqAWSMvWVAY8zCDD+aoWSOKkqnuSknNX+u1FD4x8LLPPOVxOHa
m/n3r724EXtDF9U4KAQXAI6krp5R9FpGO8Zn8D8afv+/FwNezEbCGguby8KvGgrmd8yo6f9s8ydz
3ZqkqRkdO8bQ3TdT66bDOE6vfPn9y14UYztzhAwSbPXO8Pj7a6BH23dNT84Q1FHxMC6Wjn3DksmE
vXAS+pWRIgzgfuPzmOk8Rerh5Y135SiDytnZ6vQa9zD49/JzI/1xKYQ8+3bt1KnoKwanoTcq+yRW
3ApibQbTazXQlTSU8gAQFIkuVcllHa9QaQKIicR8ZNj5G2tqhqO3LGW8GZXFJqLFauGLBlRQ/kc+
wj+fmOSMLImZC03yi8ddRVuUNhjMs9Fm/n0TmC0DP2kldtEHr3zYa28WJgJCcDsYj7HI32820D5Y
PbXPQopsT+k7xzopv7RPfkvnUpjd9spJufZWMZWgKgJ+AFXkYsFiUoUDQrA4SzGLr8tQtgCuuuLQ
e5YObvNhipqYKzM6Ur0b6pXF//nbL/YxFo4k2tR8gF0vW1XeZGVMtTve7CSLCTad4XZpVc+mvHVQ
gugPomhm5p2zkKkzUvIyBZGmHfdOWN8bclg+i94AFlsKe6jv4eH1XtIKK7sNnGksH7IsHx+iPuzf
IlSKSWTbhu127EOvqV85EVcCDRw8uB3ckHjLXW7OtZediz6jPHdtsd7jvGiJeMKX5/jywbu2TMTM
hPqEgdGzLhNckBJZtkqe69nQd+GE0kztBq8pI165PdHTREeALYjA7GU+6Q/eNvmLr86t585b6og2
QizYaEHIubSFn15+JvvKFgwRJgLgw/AUBNVFGJtxvmnLfViSOUMojtnQ4voOQsv+mCt3mRJftrWI
2aajfdK2bosY0cII2umAZ/mTsr1iO/IceZXqQk+/HISwtsRd7b66CZqAv2BVBrLcUxRmw6nZxPqw
QM1Y7l1TiuXj6PuiTNwak4Nk6jJh3CLz2RGx5ql644qpfsBbbute+ZBXXjH0JpRFgN7RZLncL6hD
qCmYHEW2XKstybp5OTnCle15KvjnK2nQJX91v8EwjgT8A+MHkt7lcltVjzOWZ7zifLbCBPGfykom
ZfYqrr1KTIm0R/U04ijX3pnwac1TK4xiiX0R0GACVzqEsTH31kR/3kGsbtlU26Uv74NrrwTFX3D9
5PSoA1zcsrVpqW2dwdvXRcj3N9vpaKx6iL2q+o8CgP+8Dph0wD53P81n043RbaTE5qI6ox5pHVGI
Gn9mKquTyd7qP//9qZDUheuxT1eZD/19oYt9ut2ii3E2xyY86tLx0xHxh8Qv608vr3TtGBGfAMjR
nkVn1Pl7pSUrp3IbVHWmG/NUqTw8REjyxSZKEg9utMwJ/hZlulht8e3lha9cSv9Youy2moDgLpOR
bPSEqTzeZtOM7cHROnirAX/99/ntLpVBVwb1I6QULm6JanCreugHtgceVjdbabQHuWKCZEzWa3LX
e3Z4EZVYin4kkQmI0mVKl49mpiyz4IFCIW+lWuqk96nI8klbBCBDJlVrNp9ffotXtn8EAoIdAhzh
Od45G3dXiBnqTK77ATDUkL0pLFysmiB/BURyZaOgfAe7Ys8xnouPjLkd9dzG5XlZjXk7RzYapreS
y7RNOmeF3bEVzbq+m4Ga+h+FCO3stevoSpazT2O4lAkwz2EPo+6VKRoTAo/p5j8zg549Bruy+GT5
VdXFQ+CrTygY0alFD63wPxi6hWjTk/H68eS5+b09Ymx8mqGpvwHjhdtmuwjhxlU2q9f0qK5sBooe
BpNERPQ0LptKeeDOU1EyTWtJyU7KXv24McvtpvGcLakU+X2Wr/MrDNirnwiQJtUk/SWmDH+f5bBt
FjML5vI8BZXzzYqa6rNu6oW63JWnYhjLO8X7JbyZ3vnlbXitmUSGwSkmHFMxXy5N90jXOOSVZzvQ
Em9jBT81hqmyFUmFPnWXEmmqCpWFpq2TeS4tB++v0IG3OnfGh5d/zLUzAQVgh46THDKo/Ps1jLVD
7Rx4FZJ8fhfG1Pf2Yy7cbvezMMf18PJqV+4xWDKQZOjF7unP/mv+VeJSZSvZtAQgoH8BNIcBdTpE
t9KXV7n2TOS7dCN2+tozcRZBvkLjcGKVygoeANE6sTR1fRDExVce6NoxIxmloe1CYXuWLWLJVnbG
6MNg87LyNCgV5ImzyuDrWi7SYV4w1Z//68PBwgVHBJ6KZI7M5u9XiFIqTOaoUGe7QtE6Dl0s39Cj
a0cvbjb8sV9e7UpTgkyY6SeNZZ/r7JKYUru0AY2MeyScQ6SWp6ZAYLdWXvkFp2UqGVcNYZeMEATb
h6hZpIizLAI+rnvP0CefQKzpD4s5O9SLX8iD37lLfehqe8xQeXE69z9/EGRc0avZsw7IbZfVnT0g
9lCjfXj2QB8d8mj1br2yxSs2tMv7MRq3V9bzeN1/BzJYwkwnwehAHXrmcACerqXv0hTnDD3VhLSj
T4oQrfvamYObV77FHn8v1yL7oEFKMwqax0V8Rk4JEylrrM5cKnpI5TSjUu3vWr0x1HrzU0PZ/i2r
hq45bUGfT4mGrrHGcFQLAVe6a8u4G5X034BKX2+rVUS/ADH1E+qYqwmPQSyLSKG6+ks6FwvR+JXf
bz///QxE/hEdBCbKMPXvrRtsCIMGHQCqPLD69xntth9LRl4H1dPe/KTPPPc3hWMEC0pF3EBl4BYf
VVkqfefXFcKxEj5N/krS8/wEo93B/gYYQ+PtmYAz73PCfmsP1VbTfrJyw4+dJYoOs5qtz+20fn35
JVxZbu/cc+GSYz0X4s4Nc1mqOa9gzlGPSKSc303FBqAp8mnquFvxGmvmeXDl6JIVAwgIr2BlCpcr
3ig9sD/5mH9YJJjs1TQ15H03xC9RTzegNotX8p/n9zyYZlSq8WohYWWm/veXhg3QwGEr53Nbmt1h
C4dqF98NXgmk+xF7vqUYmVLUkuXAn7ucfPkqz8y5rKLzIHpHHn1YLOJdrQPvEFnakLFacHxOFrkG
36xxaYaD9NYhSJFNmHWsQmP+hTNFbe+0NP9xXD1x32aVVO+8bsBgqrfU3N3BKhmHZKlX3TBm7qUA
0mOL4ZTpDAWoTozr/H5Y6sqP8w3z5WQtswpL1slUPTLgQfS9Nyvj0e089V4RZQVtPDt7DIWQW+xX
pFUpsEPjz4bck07rbW7eWUqM37VeK3UXbev607PmuYAa4c114pTwOhIeRVYxMmQIqQEYG77sR1jG
K21R79iNntTJFgW6fI98U/XJrFX5GBR282itW9GfpF0NX2RIX/tg5du2xVW/LFikTFlZ/kY3Qzbn
id6QEYdRJZe49TC6/Lhk9YirAtzI0j0ti8/oJDIm3X4XuUOPUOvO+2CYTfgjX6LOO+Tk4cvJxq6q
REahHPu70mBUeqegS4l08taqfDMpQ5tvAI07zo+5inIjRnFm2X5yo5VIEHWVDVzd2uosySNdvVW2
bxDx+r5F+6bOuo/KMzIxwxZZI/PXtnZRjW17tzhvC6dhNos/6mraXM2BUVf9GaNhgKm/7FBOfgIO
q17Jdx3vF5OF2n9DAa9Ppd66IZl2A5GblY7TfFOFc/VLZvb0yMCYTEUBZ/g8megS36wV/0MMynKp
02LU9hojOxfgpgLmvsUgTC5dAoBI/Anr1nET+I7FFk+1qp4aLRbI3UosDC26MPyA2qtVgQhT8mvn
ZW0Hxayvvo3IXFaJHQ7k5JpgF4FxA7h3wJFBdTFoHmuL1VYB1an6OgJzBWP+VybQpEosC7AHcHyh
RQpOLapS2r3rF8zRrXekMeM3QERjfZDtUPaHuRJLH/cYgE2xjwZ6lYQR+qdJ723DH864l6LAVj7o
IarzONejf2fUUwjULmDwqBqrtBIqkTIpstafkjmS+YMx9GiheojMTjE0/+lNWYRVgwNh038RXVm9
KTynPhm1an9ox1fRyS611aYDZgJVEqHM+pCPjV/ERm3Pa8L2Lwu841zTifvNC35bs5M9btiH3TbF
mq8HWDUYJtVm5VTpaBJn7mTX2ZBLyta9lfSrm9hsl+HNlCPXFJeByB6szcwfI0JohdZ0Lj42ZVZ8
Mr1ue5JGMWyJl0tLJ4WdiZ/Yw0gjzu25ypMSlqWIDbyZdJqVQR3etNa4fnHsznkftZUzxXkjyi9r
uXmfI+FOS7J12n83KZClqczD5WfjGtqOp7mhf9mHYSNhcE0O1P+hLVA1DjB0T2Uz6ymOmm02+O9T
dCjCqc+Q32+Ke1QrhcWT5UFXpNPQeF3q6CHXP6HtcZSHKPdk2jD/q26MsXPvFCOz+y2TUapgqKNk
ghOfjoEdulsyztB/04bhnooVgmaJqoblg+H4/ZDqcbHvXeFU/MOr+1S1W6iSdVs8mahoqh/zsq/+
4CXqQBuuW4uvq0UwsgtrDNI1Vt+Jp/PpqxTVIJJuFWqLMYXggMz9OiKX69Xdj9LDCSjOuMxUOmDb
mR1H6ftffLNY/gx+WH1x6qlcD6M/j14SDb587yG6JU7gySEC6bqbRCqr3puAaNEITEn4I4ssR2RD
vAjDPrlDqcTRaRgixbMY+rdraZslN51aPme2TfOrdsmb4yYonJ+5mQt50H2nh2NZ6pDWDtOXb85W
FzINaZXhYYky1ufBkNmUqNz3vtLf68dDYYi+ieFlbn8M5rw7jW0Nt3izDP0VN+K6TyJhqJvepahO
lq60EJtArLJMffZMFFtGW7+H41Y8ArAAAzYP47zGUWSOT0JkHY4ydWN+R0R//FqBtUDCYLDLp8rT
fncQaJ35cbSMiOEFOWslRZ7vHAvYZl5cZHn7Z8mBEKW95xfqMM9rECRdaFb3NnSABwtWwpqMq5Qj
TlTS+QKTmx6kmU9h+zkbTX8EkTbX37cdYMJxtIz+sIkaPzk7wH7NtdRopthfjX0SBnL90sLSITXF
x9PDAqfGt7dEcBA9FKTdrXjrbdQEadoifOrX2xYcQmMJwOAEBvAFcKooS7puq8+NmXnZaWjanfEX
uDkvxV7p+CdeWdpGgjSepQ7FYthfaA80HQqYCwC9qWmcX4OKorewj6AbBhqOS9ypZqox/Kv0g7PO
7Z1XyiGIXdEDbiJElvfa7vVntym3z03VsVcFTht/wow87tBspNPcHaV9uxYlQphVL8Lu6K54ecVR
O40aWCUaibFRKLe6c7rZPedikt9Fw7WAZZyUZaKLufs8uI4sj8UMyWWmzd/cIsWzdYx/3OG8toP1
HUe2As+Alr9hQgI755qfTHGo+2D5086bg84wxB66yWrgGjSHJnoLySETqZ50cLLseugSJ/P8OkEI
cfzt1VnlxVtrSnks9BgoTpmI/kDi7vHV5DYx4q0hWiZYiG8Sh8scf0Rm0OrPlPvzRm4hG3rRTeXq
2AJWMCaW6EUVW0sd3UshEU0xtbcmusLxJ3adrnicq0n+blp7mdMsUKGmq234D8IxG86/Z7g1E6fK
I8FA6hGAEoG17PjOsTvVw/0W2tOQaFLmD5kBHe44cPefJ3/NonRVGclxSySy6RXqKQROnSMHClWP
qOv7Wf/Vdht7A4Qjyk+93nClrxsAsDEWO+F9i97AnAZrxp5s7HEdbkrYar+d2qjfl0aNy4inXLUk
IgzbMlmKaF5TXe63FlMM/bCKJvdvCrvI3yJVhdbegIcZeA6vn9+XyOrrk24g+R+5Jcz3ITbZK0mB
pQ/NpNroHSV88YDmP7Vv73aBSmtPA3XTxg6XIN5obuRNVO3BzFHri1thEnawsZIBgjiVmd8Zhmib
eOybqk0WyBbEx3ltOaLc9r/rbSzeb4Om+rdciZEmVg2bfbON9forsiZxGvzaizgv4/qp8XXzRmpn
/GSaijCIDjnzh7obuixubG7YBJF9hfiqaxL8jbJEJiUMwB34/eJ/q8KCE2ZuvXObFSoceQJan3HW
cyknVrW0mIoZcm5iYTf+W2q5fI0DVD3b1C2cyTxsZWPbySo77sXeWT0vBaQDjKhCncHmiEThPSAg
7AqCTGZlbCw6q9l+0rgbEKVQcdsNM3+Yz9F9UzG3I84EWK1mS7Qsp3lkZsj8rCLxKpBS/93a3pTD
zCeJBU6pcG+sBpu9kump/IUp6JqhHyutj0q14rPhTdFjMJgEeVFxp08F3jenRcqsP/ZYByJN5NtW
T4e6NRqsPVbfYMPXBiMUv24e58icWzp35XSDGaasb6o1dz6pfqoc6g8rd+K2t8E0RlNv1UezM1wA
3R4YjZSpxkisWOrs3g13n1npMikGi+Sh/0eFVeFgqG25HCWjmhENMgNB5RV62RQjEFr+mOx6629q
VxoflDIRKRoAqn+2doBI4vUIqMWFD3w8Bh1h39TKWJnfIYuJH9O6TB+jvO3MpMTn/GkwLXEnMdjQ
uNo7VXdDnWwVCZQKIolBsVOSHir3Xe9mNbPBUFq3izas5aSA3Q1xFS7TJ2RSPH616VW4H2nffCrb
orhd/GwpkzpAwTEZu3b92gHaG2NpDf6CO6qzromc+nmMkYHJWmyYl1IerIlEPIlqKpuUrWrVCaOk
/qcs3Rm1oigPipgoY5hvLQMgyBuKg6CKbWTTKKVmW33o8rwZYqR/7J/Qzj1SkKhGwTfoWnVYippN
5uJescQIfnTvBZDGJkZ5IPvhTNb4ZWtVv6YryUfNe9orgV6tqk9nXY40zsO17OOMoSXom67LPw7F
Ft1DWCD+b77ul+NAmuTGRReJn2PnZN8Ze1oq8cLOnBM/c1uWRVv1XcMc6VfvemTY0vQ/KAQD+7g2
+vKdaE0GsLr21u+4rCCXHVnwoBO3aYcl1WReP/B477/uCmPGcSEfeTQ2a/qDap8q4ZBO4X5JKz3G
JdnLd1XNPJ496JnuMjyAdxnzmOVoG1X+kxJt/VO1lRwYCFRsUVe1fUk1MXdLXEiXSzhbPX7wsliI
tlTUGGqgxZQ541sQDZ6blHVb/cRRp//pioioUbkIvMWdHLY8HQvDfXQnarPEXYPlkYKWi4wLC5xk
yPV8Vwrl5om28lmmpHnt/n4UkiLjVuknb/W7NsbThNrSszfnCaIomY+Rz+Oall5U9fCX5uYxz/Ll
lzcpoByFonSKAacY92TsHuXr1FXZae6UtcTTNK585srr8gPu2wPkBXCWI1Fx1d9UjghdPAa9aSQE
+OI2wyGC26Yv9Q9jEfmbxl6H4qG2gAI1hvK/SIji5bFddAQZoWkj5w2q0HmbhoMSpzDrxzIl72wB
sFh6bk9qRp4hXnvtCPLsrKmBndgTlbNybY61WqvEzPy9YawEYRy7iv43TqJhGS96y6kB6f1Vhz1o
P22Gu46xDzSoTLmjs3dr5+R/fH90i9QbjOrDbJt5ne6b+k2DwQSJe+ebXQKvwEbnvghotA0j6LmF
7PFjqP2pT4ZlWc0ESIhB+DPK6VeZbXDSImPDsZwid72pi6izYlKr/rMIdbgmQYECRWz0vfG9Imj8
yFa/eSodsUXxUkUTd7/XeFTEPlmX5a5WyPXXGlFSVO3wVVeBh1O4sfbBkbivPxZmk38HJtM9oL+k
nnp/s4LTOlvdmEQoZIt48HVLxFD11CRyUwHXvwIOHCsqHIrjUrrfp6kf3zk568Y5Ngm/1rZUFVX3
tmToCBQOoYZY7SVmty7vK/7sQ5UbkXHylaW/ZUpFH7J5LKI0MwBecRK6nsjs0sCP/6EIxRJYw3ku
sk0mRjU5wMHCzbPTZanzzyW57ylSYfS0bL7LPR7Vhcd9h3Z33LZZ9BvNn66MSQb7/hD1mVsd0UUI
i8QJJReqzhb1lazRulsQlZ5it/UsLKoDaxiOjdmF39es0E/uYo+3nrVr1OFnqX9xXbNXwtFjwUhN
NbckiEERW7QAfo3aC++nYOu2xPGL/Af5UeTGOjTqW0gZY0CXYgJxQD+gy86y3egjDZ25LaciWgpa
9mZB9PC3PogoaB11KqjM15se4yUDUrxnWAc5VMNbcCtaJ/kY5g2BqaMFVRuCr190U1/Fg11XhDNH
L+Ebo13Mz5Psp3so3yRDm6vkHUkz5ZqWlahBSQwzLr2zTcMu3wyHvBCkXxXLFlHyg/Js8WBipnBT
23bzYdmGAVH4CC+OOLPCtUmXTAZtvIXzUiMQEYZ5IqXmdExQKmiXzbY+hK6sfmyzFT2ZxtgXmJFF
FgPZboumeA61LeI2pEmeTFPrfHLMuXkqxmjF+bEPl4Xm89CaZ+rGaSFjXfo8wfLLtBJJY1nEXojs
qnBb6g1/7uQ7E/v4btdflsYRYiLTDniQ3odC+ladVjZmwGyrDpsp1/IRPCmCtfnlVzPeZWIONmJ9
FA5fymLNPiyrk2UpQwb798DTvCsjGz5hYFXhw5qPK79RFTsb2Q6eMiBZKi4LirJ4yGhqx24fie8j
co4iUU3XEmGEDLtDS9X+23aWUKZoKzeElXF2tthrHWihDcDid5mjiKkdDZrhaO0Mu9tx6+Z7oyqU
BA84Ru9bv5+4oA1zo7ER9M6YGnRb68PmNQabgYm3FZtqs2+bqfFdfnDmP6LlApstrGb1YLiWfItn
wurT0Vubr4GeBjcx/Xz9tBS24H0J7d8afWMEt8CPQ4vB0iRWRG5F4N9i7rz+adFmQwsf/Nyf1tW0
ZYRrovGrgKOQr4zV9Kuew5LyLVPDWzIzPZ3UTvWLo5weT7LW7Xrfk8Y+1ZE/oVPDMP5zhIeWpCAf
igY9yCl8wsyr+jQjOE+oWJFJBQcZUouVWzO/j6KmkFTajW0dXLUpH0pVYH5kIGj053qkto6jzPbf
VV7m3AYcXDsOZzE9rcJTP8jg7D+O0swCJOaqOHa1DkI+bRaUkoxts/pTVufmGzikbQ+wOmvWNFxE
+z13Jh0yQovEgIhD5A+HcRP9l5lem03yLsr2QC5AazGYtnyIpZLdn8rszIEZUKZ+zr3g+qzo2Ybp
EjYGJ29b1fuhtOQfEDrU2HY3zZ82a1jvtSuXb+wP54OPM9cPSZezjNcBdCjSmFn3pNCLeCtEI+zT
Vs7iuyZjDJO+0MwBo4BiLN5Ku/kqlrn+tpWW+TjXVvuxRyvo0VBD758W8IP38PWD73kushZZRF0W
aUcHrk43w1pP4NJAFZJk2r83UODfBkSMHqt6VWuC1BGFK5mq/Utp+vwpSlI+e27ikEyhUyKcZ1rl
J9/NkM8r7QxQiUv8N+MIaeYo1qqK+sQz13U9RT0dFtKWZvzC4Np+KIKo+Th5snljdXlQ3ozKNGVa
og3iJgvBZI1H6ZhYQ9iYx8V6ccWnzOi0YA5nF1+XSBpcm+tiOoem6b3ftRFo2qmMfB63fEJxU1Z5
69LaLs32wMxnuW39ZQ1APQTjF0vYsuNSE05wqpGQDmP2JZBnng6pAT2Zd1xEXG951mRMXltr/gOU
kFvF1BJTPYZLjXHkfe3TPrb5J90GK/XCSJVzdtp18WLdMEeM26hcw5jUY37qYA3UMbSXkF5cQS4b
V//H0Zltx4lrYfiJWIt5uC2gqjw7jp04uWFl6ICYBEggwdOfr85NX/SQLpdB2vsfYQXG0zyJkLYH
zQlzGhBgCyiTlQcrqP3+PwXAAJ7tuYgxFxWM5xBtoZeHmibqYm8W7LjYRDgaZ6dnJT4mUlVOEUDh
XkjQ0xopSd+/rt1Mj29jhlhy58osy+t2Xu6NT7wbH7Hd2mKg1fmJPpAszmmwcb9Vdon/KeiLr2O9
MWPojudzRem7gBNGMuR4Uk5GiVk/fve1ISDXikR8bGuwBR+0W4RvM1KyaTynE6T3dzhr9d86+w5n
vEpX6iIvirsuuhCSPj11frayz8zD8ugJ9BxXAvi2odw3Wf1cOTvumAztcG4nNBR5H2v5NxRVe5Sy
6tOF/NYY6Jn+r4zVWW7rx6xMA8rKmd1ctkSvT5nWeMGpxt7+NbO5bWwsiF+ivZted+ElI0kHS2AY
/tvhyUye/9pt1hXljEFLnFKp9n/tEAcPskn292jyuu8DT2lE0vFsXncbLL9kO8ffRoh2EDQRs26O
Qbt+9Mit5WNCmcjCRtQb1srZZ3jeBq8FEtq2iF2Cg1TMzxPo6uJde5kGWwcIE+1RALTv7lJT1U7r
0RADFiyqLmEFxoQpp92Z3F2EwV3ZLF7FzuUF4n6iFI2/PdItdXJS67nFwvn60Tpd8JqCnDJuIMX5
zxAC9H3tlPO58Fm80+hm1Q4vpDzsiWzrfxMdhNArrMhBjuKgvddgWlPRqOmGA3LKPBMs20tcWL6Z
y7bi48Bq2Pgea8QYnt0Gg9Df3sOtTAv6smpS56qNSSZjoCSRi42ewwEZmibDrYpF9RzZ0LX5tg/Z
19HMdr76RPXul20g5fUGLrjT1TcscWXkD3Yr+2Csv48OOlngiwVIh265Js5dYl/botmbQz+4cd1W
pQ2OJCvGMU71SagpMYVEipEylujxDcfG3kLM7zNS7MTwRXTZYr4CREiVt1nvpn8bt49gBdNmce/V
6h3RKeH2bHI1BYxnOq36jpeJMf0CMXRcfbWyOMzxNA/FPAzzDn6KdaMMvNFlARS1SxpXtiPwONOh
ab1XKkI2pJvccd/9vUoB/8foluo4hcHgljRf2G9bsuqsMEGicTDHUFkn6knM8cKvb/ZzHcO4FXpL
pwcu7eFzW0xwzdp+/tNxgzXXDWVud07NPrTneJ6zl2FTQ1fwsgAhtH4yN6wZcZeV0sMtehJrxIAo
ANin8+169O5qI2Ty1LIo/Kn6kEaveQt+SN3ssmh7bxxPlnQWmWc9XhVS5w7vXzSGTDYn4DAdX7xk
8vXrHon1+AT0sOrpAAKPy5AxpjlVvan/w8VX7xcP6m54GOiBYSVYm2T4Jskg9c/eTBRGASgYzndI
i9v6vCVLI5/DfarsqTZHMt4Z4PSFTTSkPpn3giEYNFrs90MQKu+TY4uNJptwIYiTMMsan3rBHfxs
3V5Er05G8ElwcrLd6hLzaP/OVFXFdz4wfv0SzxuLXZdGu18Mrjz+SgEU+Gu9mTcvmgdN88q7EHeN
cL0y4MhrS1Hj98s3TY80p+44eOc5rVd2U54fqFTPEOImiA7W/JuyCu9Jo4r1Q3Ybuj8oU0jtn7Z3
VsUbzOFz6lgf+b6UUPaZ7NWVo0267UJWbx8ET4m1sbhn2x26HHtEyyRmTENyaMWNH/+RcTRlF6D8
oc77VMGPNFGdbSXcRPat2TMHLeB8+H+CPVT2ra9itZbSdF0Gqzpq9WTCjdyCJgtn99I3vu89ETDr
eBenFZB6DhUT8sw5N/+zgbO4lOVWxDZouNBzf3jm71S34CBdtVvD8JJ5/zb+8O0RCG7uzgEgpv4g
Z2zsTx19tPaxidotyCfMCQy3JPAEOT/0vH0Sz7M+elTLLX+5SFKTwzSN3qtTzWmQN+mUOa8hA9tE
OMOxbs9ZZVIoSd5388WT62KewKaT8NMjACQpFU3sMCty9819u6dGP/HMezpnq5zI5dS8AEUoccWf
tk1F7h8PXnspUgEUfxeYvp/ugHFJE0Bvz6Wh8R8ozikuh+sS6akpolgYdfFX5EMnnCq7/94DB6nT
0BkXMMcFOs/nXdrxaUwUZ3/P3qoKs4wI0i1ZNcOpJ/m5PyGMcB9cb2sBmUSw7Lk/hZlmFSIQ9T4D
aPt7TDucMlp0pUsW1So413NF8l/N+bA9jtnMcwOlfdhCM+rIr+3NLMHdJIjBsatdnULSq9vxMdeq
zUo0ALHNK6m3n353bGGeYYQ+TjxgOr7WfdLqs+qOmK0ho7S79Mdt1PkSUuBZKGra9rIiUc4vGh3O
+/cuHXwXcjJc4/dITV5yn8GlshSSY5gHzsgHp/5LfyyzrXC00NUr8w1Tqc0VBbdHIfptowFU71rb
+1uO917YIxRtiYvG58eKD/wzjbMY+ZyZMXrjD+dClPxw35Q2yisOvWbEWcDj/2VzUlTV+/V+XXjZ
v8WCfPAT9cqp++g21jXnKTNMEpFhvoShcxjrmrgepvu21tyDXeMccYHi44Dt1kkw7Tmw6RzcU+QS
fg1ZZ1HbtZpAuxPgZDeyJlTr8U3uLgVrtM+lFXTCCNMrs7Wqzu7mhtMHxIPiF7O1Q/0AcAHrr4TW
YMrwWXHZ2wbhITozBXVd9972Ddi9qc+HrUgXxRkRz8WUYhS+b6JU2+dxTZynCDlFegd8EE8nZ3KF
9xCBdXxwG1VbocEVON/BkL76fAsgcWEX0hKTIDTM+z0gCV/5wwQg5w1Vc9ZJHQ+nVrA83k9HRAQw
zWjeG0AsG4W/Z3hbVOxgieQ30f5sQk8ehTSHqPIhPibawWcZiqIdkev8mIaBQTeAjWpPSdCP/XWR
QrkvWYdl8jxsQ+o+ucTbcWBvIARQmNAiDDk4AYKoJFu1JaUSsqsvUztiIlsXhZOnaXswXQ+hr/Mc
VKjNv0S3AI7vnW6aBu53g5wtp7ZizQ0RWkdfp1i4W7Fu5An/bXWVznADHJs94zhwDVisy3M+u+xc
l3ABoXw+fK8VhYPONSh1ZDJ9HetQrecMOWDzdV3swvSACW48W4fg8Knfdnk1NNK+D8RPPyzU/C6F
L/QBiYisowgaLxofk6CV0x2X2oCw0AoQEaEVvOAigo0G70AMn8BbVZyLOa0aWmCi9d9w6FiQB9Cv
4d1UL2QwbTg//k6Tp14MXNcnVnb7f5jEBffXeg/OIMOOfydAgJr3tM7SnfqqMJkLf2qdiuggJmBL
5jEcF2KC4DyOJAW+E1WDQj2hj+2/dlX2uB85A03pGJEi+uDEI/Z+gqUxvG3+G3ILKd186EC7/5O9
6dsLBtNuyBdo66TwxyTeznMIK4+LzDrrLE/J0XZUILvutk1PNSniG+nEIDKPSFzFdo5bOf/kSWWi
I5DDYvYgw5Nmca+mjFr5B078fjuW76wNw/ayRFnziH14qS/Nsm/BWYIGAwdsHQStyg5vRE8zBlUx
+V1H77LRKTKeeAH9U7MbJqcI+9lwsk5gngTkfHYRhlMk9xTcYB4N1t+v/rywtq2OEut57ObpolFV
1XnQB0fz6MOODUW1Yg2+piRhIbfdx24vKJpdp1z6u3cUuo7kmkMmcDVzn4sAAju8la9HSf1k6RUi
MX00KRBe1jXPGq0mkqFmjfjBhHeUsfB0cNmzcfnRjkv9vGFPRvQi+Nweyb/D+WBh+tY0c/y887nH
PKuolAe8FPK7sb3/i7SD7i2M+ulnXXkDEovtCI/Xm8QmffKCDXQVkZIirQZ0e8pBoeRxMkTF/gw6
P+nOS0/DW++iLLwc1hn/8wTv8rm3lR7P1L9F0YX3T6el3yRbfyYbAhmUlvs+XXwn7uwlRjOgciXq
JDpj+VHV+7ayDhdLGN6ugFG73/nDvOVRM5J6v6jazKKLlI7nF7IxR3Oe0lhl572lruRtrTbxEbYh
b6uQS/WjSzMFRmHD4CeEDkqtlmCwr3oHEixtbaKfS41J5DSzwsEGM5bwlnMWfVOgak1eNcv8z9B2
OhQC9ucZzK9DOBPr5BXz/4J8IY229gx/bnl5/KZyT24gBYoiubojcYB1DPY9uONHI2320e7x9A9d
cNg/hbsrkCcPeBv8TfZDnsgGFC1yxYRrbeaTfdXRLJsr4iwq3ewGNv2+Jjdagll6/RKbef/tobYZ
iJNM2UpTR85/oeBa8UgXHFd8FccqfAh2rdSnQRGZnKvOV+FlaThS7vdRzuKCJY9O1lkFG6oY3wyY
TCtWlxbQyN6tItFfCd/l2XScePo54Fb7bdBWf3EysprzsSZGBlyYEl36QgkEKOLETOYjqMcNBVWw
iv3a7M4mL84227fNGjgf4HxiXzQcfFb46Q47VDu9BpBrBG0A08QCi1zD7OqKVGk1Bf+p+4qJCDxM
YlYkOZSNtjkPLHz/yS210E97At08I3iYHw7f1zKPafh6G1Z9/K2qzc53SPv4IhgfppOiCGQ4p90+
tuoEQLYP31apDbf1unEB0bwJY33C9yHJPp581ZQrAGv71MlWfGtM13fFLDPPLcdkTuVn3wfNJ5aD
EfXaEmctKsFh9fK98irOcnpC9dX1dGiIERrc37oyqHRQ3kcH+imz/VbaOYhOmMWqr8iC6EdIoog+
6dRQvVMkfhe9uEmzmL/9vAKorAFcXG5chV24H51GIudaYnFuwpYg2YyAPaL4gmn6Znxirc+LWegQ
5VzqgpK/9pAk7Gsjl7LHo63mQRvMp+L49Jq2Gi/E+RJ0hkYv1LfqcHZtH1n9R9vXbvI0x1WtMd3v
QVP2/WAspK0T3+/OOoEMNcncQ9gst/GUBMwoj5IIdUiNyxwktXYr5EewLePd2NP/UmxjWgOian9p
itnz44HYIXXrD51SoEBPJs63fRxYm/i6frhOyj9aJzxj0PhwvYXdGjghhJUuigdOaaoOa3v4xbH2
yXIVMOm/DiXAyhKA4o0hru4YM0Qzv2+byLY721jvv1g1cVUugN1f2kOhKOKibLBRTEl84yKHtcSD
HeMfsU1YQB5G7zPambjEv1D9R/AgQpxbYs7rEftDe1lFFSd3Da2TCH4DFfhcE9PM+hsdLoIhlvfm
XDMzppeIX/w/l+9rZrjVibj0qJL7X2ohFv/EwAEBfRLJ6F/hAOp7bPDOeoeDNOtuopdjyuPBssz7
4I3zm4yBzk/+mILoqTb17ANHaGvyKJvSMr0ZxU4a+sC7RqS0Dhe2ogZrX901/T0y5c6iwIwULvQE
WO3MIz92Tx5q0oGXEUijxJ1f3Y/Lvjw1ml//+YhX9ytM2faWpUH2c0Fusdw4v0a6gNEuDw+qRPef
WDKnO2lYzKaA9fGCc5dZmAwg9x75lwX1XmexvCUmdE1BRY7Fv7mOU3rSqOQMKmVl/BKIvYPh84SP
WBxAXjx0FJgseOM8XcPaA2J9JmMgnUcRTKsoshnONw/djmw6v/Gd4wsCDWA2PVdZXJjejZ56BF/N
2y75xC1NvoNacyQo4qnX1htfgsMsMHpqb7JL4Ahxi81X3puL6ZIkPkf49sucyRqnsDvp/6zUrXmw
AL7yhYFkvwUYpBXT8OhK9wLPykgSxnr2X4GhpKY5NkaCM6u0/S6V6cJTUPnR8n4A9jJMdTVAcMU0
4Xz35tnZHvfeg4o7cJJEz2Bd/XamOiAKPxzZH0GBhsuCE8ciSG8risGogUKpKRRjrTh1ptUOX9OU
vbZsZ2DVsKDuFfVy9iNA6t2e9Rry3GRZb9EtBsH+Z92yneuwm+GZa2QzPFSVrv8505Jtb3XgQMzh
MhqC17BJdySjIEPm9QjW7Sfq2W5Bv4pM7zRvRzxcQo3yic7xzFFEOO9K5dIm2+ux0t3LGFvJH5ph
qMZsIp0fVLcyKvaRj4UpC4bNvKeYPvSfGAQY3XhoNE4YeUz260FLiPuqQYfQR/hrGM5XYTbuqhr5
2xc/2cMQ0CPKvo9e7/6asyX5FiDLX29L3vxjqPs2++pXLUpx/xja7NG4U92/2iO4wVOpSOeLj8YW
QW+AcDiffJjdL4cARnpclnnOHr0pgUwI9dZ9jTCVxs+OXv32whRU+aXfwZpQS5RtDqCWUy2stXEt
7GMbAT6VZo23Pxm37parZpo4qpV0R6owZ/b8yvMUQD9hby8tAsThFItpRWsxsga/7qBFsiDYa6xO
DB2DPofT0W8nNLALUZj0zwHU21t0AVvXxgAzHTS/LjpFp6fDo9J5suwS3Ev6a5DXfO/kVK2zkQwa
cTrlLgfubYzFJFjIHaIbFB/B5H3FK5jluwCwzLt5SCWjzDSPOZnHfMI0m9zl32HbwG9uYuh1L5fM
j/zcAwP/ITrT0y3vcWmXa9Ik4ZNaJL/HUJHU/ESIBXrpKfMn9d4DyB7nnUKS29OYgcBhw2j7/IjV
2J9DdCk7ukt2m5bYDgRQAbgB534cfXoTqFLOtOsNl85R0/Jgtk68e8s0qHxT7e4Uq0WSC/0aIFAO
AatfDuo2nDN1z0NQjlNdT/fGm9vmIUynjaE12BBk8tUwio7C7M8jCQnkec29JErVtrJl5VSjYvzO
9nvMH23/ib05uRIPur7NQYNWyM7T9MtESf8P4jF9p4oG/Hv1K7T2h388+W7UvfTYnF/NKPVSWmgJ
5Jzr7r/1zMQQ3HDbb+HGJQSBSd4RY5JZdF71Plpnd1Xb2YwqyB7BJL2kWNNG/eRtmG0xsP/Dg3uG
CgfJQPpjSLcNZ8S+oH3b6yj9V9vMr8tWqM7mqODUdM2aOfg3OGhZy7hHQcEaScEeOblzO8WQz539
vaL3/24Vd8SNwI7VOTzmzn3xds75HM7CX+4CsVbHpUOf/gNJFI4Hfx/Sd4/u1+VlQpGnwasSzwCy
pJV8WdOdQ1qlG5l1m02jX43o2uQCzgE1Jmsl7oNkz3AwEFffX7nUNTrTpHZLSgSXoUTAilJOYbh8
OKYDOqIlMLK5H7zM+yK1ktdqlKiX/Lnih9qFqRhkpBvep8nAKRssUv3YBsd3z0nTcr6ztXPI8iFZ
lDrRx/MvjwvlwzaxWvKGLJygdKMmSCmAZ9YvsT6FE1POGBEEVdUyweQyISNrYzP8sX26ft93Z17v
ncQ1d52ut/Bt8qJpD0/VsPp/6ySBSgtHH9zfEBz2Yzt8IL+ZoGbnfHB8FWjK2xEj7jRn52ON2MSA
a20znD3HegLXgllfG8cZ/xLywU68u+7yU4q+lWfUWUiU220DzZe0YEcM7KP7nbY01bxjvTEfrCzY
6Gy6Z8V+cHsilAhcDDULt/HO7P6bdkNjC0euHGcUBaPIcoMUxfPAsvncIrP8IEcAhi2cm/lPgjxN
n9Iumx6SQNImnFYrgI46OvEA/MFTRMitVXna+NFPCpTbb7tIRXJScCTNadlRdmC3Fsd2CvtGIL26
8YWPKXUztvQqhRwj0R7icHzWqDdM4PigKGon8EsTnvEeHkMNVYE04k+yYnC+SzZzYJ12j3g5Jz7a
8LxybTBfAoa16kblZyLf4C7K2WmYwQitl38Er2Nzr0ecauCJvt8Xjgk4ZldHhkBW/EDt4zDAYiDe
n5GTICJEMz/67Allr1JHlVNW22fCkkz8++CbJFqFudF9mJJwwBjVrv52bkS2BmVsgr279okNZ76v
iJOiP3qNyWdrrCjYc4isP1nGSR4HF/oDXH6SP4nbwufFryIQBXToTWM0udlvd0JsdUIs3ovnw1X9
XDpxipyLuSQM+XLDkRN6nLdqPS/4Y9Q1dcDZYW8PhLKL9njmFHJXVVAiIjNENjuqXlrKQcKymuaw
khBvHzVLo5871rmnJNGqLpJG18ljHOze78ASVwyZupnwArhk94sSmZl+dSpRfi42ZPH3N4HYVNCE
ARoCzJduRezUGLsYMNL0qjzTtk/H7Mk/bMv7G6daJy6YZ8STo+J1uhhbi+gBXXj2TiKV+DPqdSfX
DGFziBJ4XGj8kqNo2PBJ7T4NycYFjZBqFKVtUJrm+AtwIMHY1gBNkr3xTEgaDX6zCLig0d5Fx8W0
mw5f8VJ54lz5un0kefnQpWLg7Z4Ve8Z5XAOitjJnXjgzaT38R29P2N6jNdw+s7ASzyH7Bttz3en/
6thNPqcAp9VzmplFXo/F1V+S3gbdDxdI4vg46s0M11TvteYZxThSsEJuGYNCl6i7tk64YTgCvQ/r
EXSb92HPWcfIz+HLPbgSJcrupAig9cbw4pg1dArsCeMbGLb4J53N+TOh3GO7WyEQUQuuwy9nGJkT
qQOkJR6aKBZl1PQdQ1Rrm5Iy1RvLlQYCTRIz7eMCxDAWs4syFzt70IVl5yVOBHB/JL9H28DXeRvm
IGaYuTsKO2IsLftEICHcSF4LrrGDaOTSrof/I1kRURUeWuz+4sZJ9Ts2fNRlrVZCjqDgXjCKoK5a
LUqYWwAO8h09jLu+i4C/z1282xmRA8/SgAduXL437eb4V5SLhA4uQWTsZQb/nDkUhvQXtuHgC4oK
/zdn+xbf5FNdfQZwnJuvXuOuE3J+bmr9pemMhMRBWFqV7WB3wyUUie7q+bXPtB3vrJgo20dZOCDk
n3JuwvUS7Cxc0Fi1HJ4an94U7HyVXF/dJppUsc379tht3YjEFD0kC1QA+feE10K6KGHFAd8/BBNl
kqEWq706HhD3CZTVu/pTH7tIuyyGHnwaqi3IABofonacwxdqJprlHDs3XEZtmXjlA40/kRbz/ZwO
qDGmtt1rABYoV56+BpWF91iPTaPsJcUeI4yRu7pvE5kNZeYiSuuw2CG/J588vXDGudvVadCsoofI
FKcjgPk7mvSdKTqa/fqpXtZRP5vsOFZAjeRAsODigIC90Nhc1Iq7/jIsVZW88aFGMFzcOlVuKjf4
qCRcbj55gqU3aZqsQn83chhnDSrB3V1xmm8oBh4r34mS84jP4aHreOi/JC5hSVe2dTT5bFro5uLZ
c6rPvrMryOgozb8I7cFxx/K12IsDsxvco5Bn3IzHLjijbu95kFrRPa3SMwhSkcW/Y5hC8MVzKvs3
RtDsDyrHDqtwUq9zjovLZ28lE7R5j+em/oW0KNnPE+mdEfsEdXyYtMLEP8/D/5dPwvEC3jtw9z++
mRZzQkLbPgEdLeKecodhy+3QqX/Wb0C6uwQck/P9JoNw5pHftmB8P85utE7HveRVros+FOJV1EOL
KSPhVf7G7Twi/0cMUD81CKTTe7TkIijWDgcq+kiY26La9fww9EFb5UB66feZnKnugl2QeWYduna6
Sxava+49X0gKNRkx8OTAMhGYSdu5ONUVVHe+9KGavhvZ8Zb5fkuOJQlpNB9Eo6t1Ce6d9i9ocwnY
j+2OIWX3p/qFtjjJrbv1toQICKtyaA1g9+QE6QdV6hIRyryb6omXDFXFbaX76taht177I2VyqZKU
IyKO8CbF+HvTQnmKqz8LJhk/rjbBaZAABnD4eiZ5Ml18fIolQiKngOezfAgqiLesc9ls/HbbXwf+
P3wrmBMEL/DEPgIkPYrcRTEQlQFlG6YcAqyA5eiFjssJC9x3WhfEVXlc+2F3QYHTpWdfpEN4sQ58
KTFc43JxU4GidlZ7IK5hXInwvIkmuEnGovZFa1NJZG1dPL0cwyLGL7y/Mr6rPMfYO7wT4Md9uL40
CebZXE7NhkaUL5GJnMQq35289YlQIJveZ9MyPtc7Hva7bCdoBMVLd7BJiD1F8FK1/w7MrcsdDCdL
FMBUJtzXwYnS6USqWhfytLVHXwy6iWSxwKT+VgPsfZkoRy75nIAkMWId9ReFFcD+mnVA14VgYuvK
Cj1IfJk2GK/rtC0JkyONCP8CrkhsHQmVTIUb++142dZwM6/ak12Mn6/fvyWG6H7+F/GQ4lEIlodU
2tq9uBqp62k9aogKUh442McaiyJo1MzNM3SoX062iz0+aNXCgADR9SiUXSf+mzVJveS1bxuRp8s+
e+VAivWdzTg+cwSWJJtGTMsL95dd1Ifa6iOGq6JQSTI0hbiy6nX/UF2VfqkhezxGB1T8hRtqarw9
tEhInGWD03kksRkjRx8pc4qqZP4FKQJzn41ZwCYbNqgL+XIEyAVzYXdFP+51pR8kB4BNvIYCJgwf
cUliTp2cvQU24G5HPQN0NaI4ZQTrXAUkiKKumBMjnLztFHdbRdhjeGcPNOTXyA7pX0gI/FeAQm1d
Bna2QXnIYf/gLYZSxH+5n1Jvl94lGImfJUNhC99nJIfyUWZm1/f1HG3feMFvpXzbWpdDJuXfQAf7
PxS6AtPY7OzIwFKGZ7BwH381HtMz1+wgSjeTGtIbH112caw6ltzWVXWUSxCwRfG4v0pkUf/g0bMC
2d/NfgQ+vXwe+3a0fLiYWdiwbuAm2er5BbpqZjy0yFzumNxNyly+LOlJVgenXpCR6pDjthllSW9H
hOTltvAUtiEJ/sRQu3/fskh/DWZP/bBDsl97konE/Qxa/ZAQjnbzrRr8Nj3dKUh3EyL/Qbaq9nFG
9vbpN0s6MlpKb0J5zcHNI5/MtiTGqgLXpGEluabGSbsC3Bo3UGYI22hS9A6XCW0fKQ7OnCJKSOvx
lW6w+QcJt82b2Dvnh7eOMD1Dwm3ySBxWH5TAlVuUo3VPH5PW4h2hZCdE++TS4xd0CRqJofLN9UaE
QvKhswddR1T3pEI7/XZpPDblakOyB8hQwCaepLKOL5bKjgxcEJXRm97jjAWPu+fEspR9U8jvBFaZ
ao1JFqqi9wgBc3sBS7DvyXDM3+Owo2kq8GTzS3Pq2bIf3OT37CDyOqErru2FIHr3F48EYaGsKS57
UWLsC5kS4S0k74hCqkOWritVtir1SrXLgo46OLw/8XyMbCMQc2MhEwK0i/pIpq+CwJ+gnKe1fhWk
Rv3lMk/iwln73WedJv2RROC+/z1C3cEQDHPCXnOYEGFd0MFxLZtEQXQEDPPHhE0VOWzaRdfEZznL
G6T2QEg+scswu0RS5L7XwGuEts6IpRAkGGk0X+ulq+VWcc2b+JPydYOlJRiilzqp2YW8Ngs+tyrx
kQDIxH5pRV/3DzHalX9xsolP5Uy8ywPv1v+B0mMtCLkbkpw0pOZbImW7XWdxYNFI6iS7Olngm2cs
YVR7bZldkVD6Itjv0xihKcPjBiYiO2pLT5228Y/dWKQCds10delWNhgPn544TxSmuIxG6gYe44EM
L4dz7I/rrM165+O6y4q4Y2nFZGiy5AHaVA28hDOfwlklcDTWzLaDFCVGoog83U7PY12RasHT6350
nBbjBZUW9U5O0O3qrYvX9rVT+/HHw+BwZz2MlNB0Kx30epNzTVH8Hh34kVJg66yKMz8PJ6aAuzGe
Qxc1ikPMXCiarr5ExDFAzEehrAsbMl9ewOUb76dV1rzLcHPUGR9j/HToelguMSkQP8TKZgHIOg1v
aDhHczIRXxyPAeEEOTcmARumio832a/RfgJI2BHsLg7Ra7UXI2hZnZ2Vh21/r681SGXpu1bw+IrB
Cxlctvmv9lOWBI28QJ+0iW3ItnNUX4Z1CJxzgGfgjwsvF9+Fxg/+W48pGoBWYve1OroBlb1M189b
a7RCIrZMjArhmEX3B9pK2t0JCnkZiasK8fbXPFq3HJSXOUO1X+7TFh1nrOYjOlm8NKeI/NFfBvs8
KHoaqV9ZPDTO3Qre9nXGndCeMESLZ42GuC28YApfPbBxHrg9gBzwdymqJ9yHApdnt2Qvyut7e8GV
SQWvf6NoENTMXx1Pg1S5o581ZaT7mTfJWfT6kpna1uVueorEFLnv8spJxfCVDR51vjyZ/f9IO68d
u5Fgy/7QJUAmk+71eFapfMm+EDIteu/59bOoAWZULOIQmkE/dANCKw/JNJERO9bGOGiw44SpZUES
CTOkJIFPuYxNqbH1cyGkgZznT7IonftCSXNwYu1HurtvjXzomHwpmiZiqIDSDASXFmGgRhHrR1wF
zkPESQcbhjPlm0lzV3UTBp4vjspgkYogN9HrRwvCSHig8dZ6Ft6kIXjXiyDFrKKyHpugZMOvW+I9
JS3pjQWIU7CVQ0l0KBM4ia8fptgrSLiJwjqpFKpQPGWBbuxbijEkJFU1fyZeI6brc1Wj0a1mxzpP
hj4+JBrb6a4bqav1RhTO0XRFAnrqzIgkWR4G+3BABbzrPKyUbvVCTeq5GYWo8gfXG8uCB2KIB94z
x4phqPiFUVwenyQ0rs9eXtagFwIdFf4UspmcYHY11Y3KZebZ762YJnyjCFEM0U7V7fIIMfodGQhy
Yn5ey0+eHXuPjT95dyqlG+9W5uZk7SFuKP3RcXot3U2jZo63hS+hpw2Nmv7Ge7D4qgSt92lEOjq5
M4/rN9WQEDuzDHnEzm6mDiZ4GZAm0zwn/QAcmv1Xl13wA5pRYJ1BymGVOI7JaHITAorgKlZRPnhB
qZGSN7mDHY2K2h+fIcjoYjJMT79YChJ6uvFpPzvYVVlRlMht7SCzFLUrVoPGhToZtQskM5F3kJNl
I2VD54zzRpy02TMdD+3jGLXdk57mNTs2cvYaLX4wfK7kfFWhe6S7gcSAisyOU6u/Zbvz1BdmI20U
5qhnHQI2w9COvkfehDZQ1Gw77qgzdl9t+lvPHlBOGooBK5NqXro3bV9T/V2MwdJ/JSX3WcFGn/GO
LH73tdVs9N9cWarnoCkQ7MPCuc0RTRlHb6QmB7XJpxvN0/3wl1+22nBAMA74ZSZmiN2EHMQ7GaRg
GnABuvPZ8ETwCVB7/hIPIQsnlFlzGc1cVanLBPKW9hxf7CImDeB/Qp/oaMQ6TIkxVJ1z7kT6B8q0
TYYXN3nvh6xNEOqQuTZeG8fu6l3R6hULAU2QR2bB5/CURJL1/eSFpbPzQVUZ+1rL5h5unxDnqPha
9MWso3I6lVRe2kd+6vBccU6B5VdKh2SqaejNcaLZAHUlx5jJ6zIoeaZyqj8BfKIclCR28bN2Oqva
ab5pc2okLX0bCDzQk8iqUZqdP1sj7CPdS8NzpQ4FZYO2wriDxJBe34vJCV/J/ZvGPRMxgRgqzNY7
aqXB8UY1gFq636K1Jn9plP5RjXt4MPyvXXkEfgy1ILImQHh0M4L4593ScUUmiRwsYAcrOlRd30Sn
GqBtwF0r6O6F6NQZIWAHd9OkK/aL78nxNZ0XI5mKiAtvkTvmq1qR00ROVcS3fmUnOnwdp/7SUQUd
zikd9vcpZwNmahmmsD51qJxTou2/NYCh/4OXID9IJZWAjSzbs/e+REJ9Qx+bCr+5yAcXNpFxU1UY
Lu5oa0EmMRFkMV+58hvfNHKjnzX0mkRQ6JHIbSKytF5MkejFsas6E84NZ/O+psXIBUPRlWf+LIh3
dT9QL0iEWagHnb4iVCuyHb8lVk+Se+oCxz8ILsPpN/Kz9pEG3zm7oyNAuHDTU/QL+sL2ptM7UkqK
XRqEKJbhfKecJhJa8LVgPh9gQ9MtkfT6Kxw29WWoRfJTYZ58rdMhvwukP85NIx47qOGN2U/a9NW5
P1kjc+aAsPsvSBWs7CjImMNu5Py6dZjp420i0+RRiaPY2E+ohKOdYaE9+AIXw6fXDRdietOAM5PC
n7g0cs5QfT40Q9E/D1E0Nc859Tu6ppyq+ZSSnkQpCob+C5KL3j4jLdNLFEIZOyWWkJaxK0vuoJde
zZX6G5VyNduLPiyLD6Q48pucUGs6V+hkxDFQfYWGBuRdIHrSIXgiJBHfNN8jEM0mdCQouBuEcZMa
lQ0wHXwfdiWFppwMs15E52lyRvrJsoQ4ujBVhzkXZJKImQ1wOKXc5tgF8lorHpxMxve00lTRh75I
jGNsqSmCrNjXM7TDkfSPBmnlgmiymwujJQzGJxhoNK4bWmhnLrIZU9+j2fK+w9/yo8eiNarohBGG
yI6VcHo0mrYo77FvLsudFqr8atpshLgRNmJwNNt2ck60NAluyJXmhHCYEyGbz+pR/dLYhfKLi3nG
2+1z62k0U4kSc4wqcwc0sg1fSn+qT7o/jO0xEQOX/0l0NXpY3ctPKO6iRw3OEaCoPC+m+7AsdUxn
abTB/g0xrp/e/w9yQVNpwqZ3TbsLboBzFtZdJ0LP2U3WOGiH/xGeXkk0sqk7eR0+WVqaFRnAHZkl
xx4m8HBCk67m/FUTKoU8KsZLUY2ZdUxaTqyx5cPRNhH3G2zPFYyoSYADXBO2K9eV+c//AuNSDR2p
+RStCy5axeMw1xGKIOcVXDm30NAzZnOBEQURQrrVBETJPwuMaDSzQunnad0WSMLBA3l0DE1h34+g
YfYki6xvijdxtXCIAylyo07LCcxpA4z0DfbmGibS0jGOp0JkYcq0AIIqTGkyZ2rr1tbUnFpomECy
w+58Hbm5QsA0LdBwttBnTwd9AaNUfDK6IzcSt/WqFz6g/1kPuDbyPyguqQTuU2VCO/b1QbXVtwz+
XkPejHXQ0tEkowGy98g/un3XaY/oGuyzFJqyl9RmTkRdcIsQ3BzT2pwORU+XMtamzr7o8y1L3rWp
BbTr//yQmUj619SCtVRZlclL7tIU9h66K9vWwluaRbsNg9bVz4l+AzuoGev+ju9qDmZiyap1TUrJ
Z93WjXsTaNwGsXp1FEtavC1dR+m2+JwdgpVWq3VusHizkqiSxiXvK+N4/futTpq/RllwsfXGN5Fl
Da1b0BLt4k/hH20KRZ/hcGU3UYWykpiv21gPK58Kwx8VC1NNtXAVXjwa9vEOOUfZuhY0xCMl/Oa+
jXsPdBtNf9efb+UtohZFZmOiX4JVv8Cft6CWEIhErYtNnaB7tjHtE9pJ6uj/Oo5gNqg63jcaINrl
ZhNkbOeoWph9Ua3f55NAOzoN/saceE/VZRTCSB23NfGeNwuqEbG4wczzgC2e7LwUHz1nUIabKYyE
S0rQExvG7PP3f7uJ4kalSnwEVAt8/HKuC4xOLGhEtUuI0H4KDK4ZSpTExyEzfYDKM+k/NnPYb54Q
G9jbPzYdi7EtLBMcE+I4bqvW/G3/XtEUYGgLCye36RRTc2Mvo6mGKoPDBbjIRO52FkJEt2qJxy4U
CMySa4pm3LQtLQunWHVK7lUeHcWU66G2GIk1pns6JDzjktFMi54ghQJK0dV2/JvUMijIF0i/dwkN
+ekRM6gG7ijEE6SDySRfrWrSi43t8/30hHHNwSCR0Eicaxbeg5qT5GEYihFpa2y+golC0jAF6tP1
yfl+vc2jzPOFHRprpMV6q2IllpQ3RqpWQAYCpW/2ShcIty+m+nx9qNUHckzHdiQARaBMb7+ZSqPq
ZPsWQ+GWfYwlSdpZS7ixqtceCIsL/ON0U5rk3N+OAj7KqSpHYjGIumg/1gbgg4lLHf0MW16DKwuA
JKdKmpVbj0WB7u1QiJ0zuhjtwfW5IOU7pNnQodp+BhqBLxTBByCrwffeadHhikQZg42NZf77F4vA
ZnhNWjSsUiJYbGAkVqO0leXgki5RyCamlG7zHt0eGYfbslSjg6nnWxbkK+/XJhlo4FPGNoNv89uH
LrwijKymGt1ICTH0MPvkaFVtf9SB3vz7p2So2SVB4t+BjeTboXwzAiEfMzcjOXyRYmhp9qLsa+oy
3Rhp9U3+NdJi0jSlAkCmTUe3IQh9RsZl3mdOPtI2Izq3hHFCedY2T9fXw+qgDoVFHRsdlYjj7ePR
HscF2qbZo0bH8YMV4/9MCy4vdkYfb6q14vtIEfbH9UHXPp/kzJO8VGmrS1o4XWw+9Z24d336X27K
lMYrRdICQba62nipa0PZppCI8xw6CZbnA+Rprqh9Mbi9BAney5LGpLD7rx16Z+MkWnmT6ChUgwoI
ZwEOVG/fZDnKPOs0s3ejumseYYjqpxHrkI9UecsPtuejZwzVn9df5OqYGAXRiMYZiFTz7ZjhSEZR
myulHTrhlAJwndwmAOYP4QA2CUKACvxnRF4uL9cHfn/Q65rGeYAbrWrO9h5vB0YWl8VQkUoOPSOg
mZq6e4IDxq88bfP/dBAl/sZ3fL9vM6BUDc5ZbD7MpWVWxcLrA1GXkOyVmjsjJLk0DuuNb7g+CiEt
wbNg716sBq3OYDsOTemm+YCSxEHH/+REpth4mPeTkofBidbmaBXvP5tG6lR2XlO5VQ/NDCFPPZ1N
8on9IYBd/Pv6p1oZzJxPbzy5APoa9uJTUegarTIMGhfcjnLbYD54CgYvvR/VYstuaZ7ib88C3RQY
+jIVZ0uFpS+X0xsGBQWvdouiLptf0Jq5RYl2TO7BEyKj7qhDdjcZQM9H/IsSbroaR/31x135hCCQ
WH6c7VjBLa8l8B8nLyal6hpe0H5QmxblCw1In66PsvZSiVYcbnO4BxnLU88Opxxzqbx1g1QEJ29K
v9PImx4tifz4+kgrK21e21h9W1xexfJ5KC70gTZYlWtGk3puB9uPyGGDgqb83LVngKvNvxtOcyfE
xlflCsTRtzwTihwrBR1QgatWyvDIaQBTyJycW0Gf7un60/0JIBdThgOcc4clPUtZ5x3urxiaLsAA
SQxIJElfaHoz29VVFM/p19nRZiFvaqPK/6Nftv+OFYE4sg+qrwLI98Z+tvI9mTBCYECiE7ctTyRE
zoMoxSxhQN77CrmWiqUd1splTNHbX3/mlS/q6OCG2c7wROIYfPvIlpUmZhuGrRsi9LpV+sL46JVt
SgdgTaIICCQOMYd/HVKiKGfrlGhVsBFa7AGIdrIsCaPaxWACroNhHinD1gcV6Pk+62lgvz7c+zXI
cFgwYq2iUka0FpHM1JPuChq7cgMtaF3wF3SA8qwbo7z/ZoxC2Dvblank6hbvMUFiLL3eq9ywcaZ7
YDv2OfEddNYz6OX6Ay2H4kuplkmujpPHxDNrcS4opYTb3yrU0quuvKlzvUa0auUn3wj/NWD5MxSL
XbchDjrvDBspwCAoqxLVxUckuxC0fKGTsJ/btPyN97f8SsuR5nn619LT4DnEcZNjTxEU/alvPfMg
FWAe11/d8kyYR6GnRuWarnHrWt5PumjUOClazdWIRuCtGuYnXXcsl5jdOnaNFh1hQjp3OKbUxwHC
4cZiW3lIfLp01rZGnMJV7O1Dxhgl41wEMFKgv7jJFLu9hHPfwfWHXC5pHpJwCIMS/G/Ib6qLqQjK
y5QhO4ubxQZ96ymNqSEQT1xkQgTemMH8o6/PPN7/jlEEc5K+nLdP1U4K0ZCnqC6FQbXbp1Mcfakq
Cxrd9edamfe8OeIgG8GM+u4k6BD+jEpmCtpZcHCF/BhNEJYaErk03QA92Bhu5WMhQuUFkg5z6A9b
HAZGXiIhpxWBa7NBV1IZRR/4uJZ7/aH0+e38febw9tjouXYI1cIGb7lxiMaMuMwiyGPF186nMM8C
Ehwyr1/LQkEOZuPtFpJT8YNTJusR74tSCI7bCUYmUtZO7BU/1OCf2K0VnnxHrS7Mba3eV7aD2Lmc
ghEPBLZVWtap5z3lVdYoB/A65uOEbIfUTaLo8mT2ceh8Bcs81t+CQnRIsWktEBTFsDm5GTw1bvfw
ZLJgj0ePiowc8ee4cf6ufWAbnzZNpeZhkbB4O5EGX0ChgVnqBqoduRMNiLtISXKSCXSfXX/tK2uE
tCmvHSP3lVRSFEG3gCY/ueoQdJ8t/Gtc+tP6Qyvb4r9h7Da8luczZvGRdUoHOgtlzo8sLwx21bfZ
pDIcJn1QhiY//Y3NpP3Rx6diD/pWPAD8wPc5xa3k+oP+Cf7eDW1wVeHGQhp0edqmiR/VZYnyityu
b9wWmQy/oIdwnjvFNmanVRuiXdD6D1OrlF9E2pYnJP7ma+nl4nPfdOlDR8rweP1XrXzpP/lfxOq8
lHfp+nTQND+MJSaoQW1c/Kqpb4CB5B8R00UbL2B9KEpbVF/NOa/3dlI5coJtoJh86UaFGJlXqHWM
MLvLFQQm/w9PNWfpBUkg9vfFwZx2osRVndMSugltTCCym0OiBMEzLejN4/WxViawPt+fTFLcEpvp
xWOVIyFIVNuTiz5gij/5xHYfB8QEd20CI+inEKOycXitjkhr45x50vnXYsRASUNfi7PJ1frCouke
oCQCOHxeWp88bOJv+VIv0wlsjJyTukGVgKjt3f2t7pTCKuNmdOPAF4dB0AbZFSipkGekiEb9n6qj
m/8Yef8ZkznJRkzEQ/lxMVkCJJ2pb7ABZ1b+jDiEBk/UwOe8T8L/z6Hm4+evgKfJqV/7nT26k7Cj
8JhhPfCUxmiDdkqiinFjaq6+TANjWcvUcTRcxgSAgk07QAbiOnWv3fbg/c+tTJLfs47+4k9F8Qkq
brExR9eWnqChS1LDpqy0PNpmUV7Rt2QrDfqP7gfwguemqMLzfKXbiEHWNljS9jaDSdu0lqs8qisa
vzNnoG9fUKTw8/JCx6JG52QMCKwn+sEUC49StLgbWZqtkedl8/d3BH0aKWPGQ6JM3JephfrJGUGK
DplzkYPW/uqCGk1BZebZxtDa2thzDZfFhrGtvTxWSqPoKMDHfNWuqnJO8sbrUDSOYXcAEhzZe4xG
guGQcS3q9yZqY3ekxTUCwO85N2C1bG2n0gsQ7O1M+gCuaZeGDjkOnr2rjLLGqmgSPY3SPUyg4/X9
a21ukAUi+KEuId9F4mmQetoI/cwtEzs59Y5iHWAJJESPqr0x99c2LgIKVRDHsW8t70tqB+BZ9tPk
dlU5nvw8qC+Y5eQH1R+nD/BCxvP1R1tba4ADKQMS5Buket/OCJTBuu+DfnU7x3PESbZ6e4e2xfMf
Oz0Xtpt6M2ZCi+vm+frA+tpLRTFCJwJHPZHyYmTT55xTIV64uTKIAthEKL9XDh4wbgMgqDpLdBD2
CZ+uODz2VRyAOyjphEFnORhfejgK2QMNKLEALB/S2eTlsrcPBX5tuFvCG4hPNW3g6iUvu+hjChht
hud4RXuCogBZg2ov5gWI8qePERBSlEqjYSIkRcMmvzU+/dl7mpSan1MzTWAkbIRCB9ppytexjywA
zXY5INNvweDdAtPR8Q66/npW5gE5W/BhDmcKsfZicx+iDADgvEewambCWaElym0UB/03RLdRcqrb
NixP/z6mZpEoI9tP4n8ZfRX4SgRdo5CHz1VoMmWRjUw+9ocjsldPo3u1I/Xx/zImdWhpODqJ3UUY
UvnkiIeKMUdpeXwEDVlzww5xMpRheOlUZ2PazSfVIsJEdsGBqeok4aluvJ3vUAv1zgNE7/op/g07
r8HKZm8A796Sz6wsLEmG2uCiZJpEB4sP6ECJpRMtHVwJBCIAPKFqCsr4FMdSeK0xqP9gmj5E9Rh9
v/5GV9YVVDWgIZKHJAsy/7C/9vipj2pTNajwCVDjWESY4egcse3Ru2MnDLFRxFybp8xRDbocFByy
cm9Hk+lQjCWdVW7ZTC3IowY4qAwVMRysZgJjYgIx39iNVw4SChkGU5QrLKmexZSx88Bv9KCc0CWB
2rxr4rlf2AxiE+Fj+h1s5p2VWfqwz+zG2zi559mxnD0UTedLgGbgC7wYGl5aptZcUl12lvLCEZAc
0waZXmXLyMVVVl5MrKsOWRUp067oymrjba99W9Phio1ZgU4GbzF7SQSnhOgau0KTPdnYCbmYHvyY
cGI5X59E2tpIFhzxOQPkEIXNf/7XLIrBb/SZX/JdCZbEQxAZpFZpP1CyA/Ae6iI7Z0qLO91qaRbG
9yX7VtZldkGqZX9S00xHi0ir4w9WQWnehKhXGhe8Mtmk679zZTlzaOEcIgWxFEmytz8TpUpjOekw
uTKgmVO0DTTwmrbkjVHmxbr47jTQ0G5PdpFc9zJ2UYSGiyDESFfj7E/OXpe2xS3ia/+mxSOIzuWu
r3QabbTo1sKMEwiUn01fyebmOJQOMQ0uyOizs2qFSP8tOox/1Sr6bujKQsfoZBJWswc0pmRnMD40
mnDRxO7LS0eaPiLHiawfplIDugULrYpbbonJeLHrEuNlU1pxD900tSAHF83IRwrjAgh/w2b9oRvH
6Mcgg+JJhr7/WxRm2hy8XvNp5/UwYdtjWIpZDbT86kYHVucfUsUcM1xyenGjq3Wafb3+JlcWkEkK
X5uvgxQklzfBBIgs8ATf4C7dhuInoUHR/9eCAPpMv3VQP6qylvodjdMjrcIWwNCzhTw83Th0ViY3
uXyWD5k5wtFlHcHWwF4mpSZdPUfvvvMN7SP3e/mI5+Dwcv2BV/ZHboNUuvBK13neeTP7ax2pTpX1
eWHgqamwn0B1a0qoOpGFt7Df0Dz6TIEh+PerDAkUso8IaBhyuUH6UyhCkP86SIjUNC+ECk546gXe
M19GqVlbdbZ5jS0Wh40eyIClN9/xl2FDUI+UFSdNd1OdRm6dfoVzZYL+h7iefka43Z9StXi6/lpX
zgAmEWljU1LF0JYyIS6NVtdkgaSebaE8hXk0W4rbaf9YlQ5xc9mRoPKn+JY+aH9L6ryy6WBEj8wR
0Q7bsLP4pn060XiPzyJ6VEjdNDlB0oKn/u9bG4c3mkBqpLSQLDVyfYhnCrBN041bo8eT0sJeO9C2
fO5XloI9a4FmsSbF+2U+PGoMx5MEYe4A9v7ggPXCYq1RjnpOzfD6N3tXsSRhwe3PgFrlOBpvb36v
f60FFPi072LN7FadRYu5mRofpN2Ex1Axpos1WiM54rT5IttOPwSKHR0m/E423urKepy1Jnw5Urb8
ksVvMOk+AC8VWa5Bw9HnJDIa4Oaad8rt3viMP7i/VRJee2rkxHLO6Alksfb8i/56artOzII2H3OO
cDOM7A0aZaaMPk3HKA5UkfDrG7HFifsBNqsf9pgyTtbGhrf61DaRPWEhP2a5XOJRHYcgUS0onY48
xbTm7nHJAVqFmOCQ61a0ddlfWSKOSrpasNHPyu2F+pHu98SMvNZy6XaKbCghTgy/VmaHxsbSxCrk
bHdth89IHqBH2WqNnT2Z/tGIql1HsvcAh94+h4BoPl2fhGs/jIynxD9KgIpRFwGDloOi71XFYO3a
8tkirN0ZbedvPP/Klsib/r+jLHYIA0oSJuih6aqx5h85677hRy8+D7383oEFvqn7Rt8ITf+UeBbb
MAcNtWpqurTQOIuZDaKeMN3maC2qtFV2haW01SnPhgIbFJyAdw32LXToJJADHjKgFnQpFVCG7kTU
ZvqHWG26r3BbxwvuNl73NUwUie+DyKDwjOBSIIWg0YK2SKOuv6/6Pn72zB4Xo1h05p7M6NwyryTD
J6o3Cs6Hvl8buPIZtXUI0aqcg7gBxKZj+UuvITh/rGKqSPMOOJIY3rPtDSiScn3OKPqI8P1D3QN4
gLdryK3i7eqC1Eny0YlKa4MqxdsFaUHIgi5dmyTB8tE5RREB27kqLTW4aDFer7u6ko6y08bQumhm
O0JhEOheacUKPPN8fTqubL9zUYfZSPMIMuzFOnHCVpvdXkx3osZwjEwfW7RIYOrlpOrGHrByZDIU
OfFZZD7XCt8+dmzENBjZglPLD4NfMd1NIIwLfAn9aryj5W24tMAIbijmG1vhM3/zcmbOegYSZ2wK
lF0XI6dQQKNxMt16ggCXGaLbyyHcqpKtvUqqn9wMibKw+1rMf0iMYxzaluH204BJoq+l7GyR/hlm
7cd//2jsbDQz2AiliCDfPg+uGXjD6Ckns4PPcxyH+XfEtvpd2CCkuD7U2kZClhgj6TlYpQT4digl
AzNYFMyPdLD0G99QylczTcWHkIv2BzEAYbfMaiO2WnuRDjcqcjIsDrbAt2P6EeS1CBdS19L91joq
BGEpmbKuOAJZiTYuBOuDcRlAh03QKhaLUVZOmWLbY7ghLubsDPlMNdeiC5wnubEA3g/FVVUlYKQV
j/BYX0zDMQwN7JfZlB2RTLdlNUKu9ozppZiCrSzu/Irezvj5VqzjTkEql1BjMRTQh5hNVRiuQYc9
fdEc8inkw9P1yWG+X9LavI2hzp0lZ+8Sdk4XeIFoI93tfaN0zgP1CvFktHkf3GL4jPEPdlzt7Tyv
fmX4VQAy5liFGFbHr1gXqq+ORFG4r9KohF2lRYKCOcw2CwIsHmpYL9SNVh0ir7E/DZZJ17kWiOz3
RFfDS1egzD95uSnJSg6e99NM6GLcKUbgf6RHLE8/2CDR7F3Ukm/c0V6haHu788yfSRsb+jmEFPjT
MqAsAMxWjP9w6NV/Vhj2PeCnav9oAO3me66teKrEnSgwPCyt+hw4RWu90mVGWiueprJ7rockym5j
DBuepszo45PXFdMvnBOr9OLlIP0PY48YCKZmKV57+uJRH5Xoe/doujLtRB4OBxiZZL2+8wEE/Exi
L+iO+Rg14EIImO/iQjExz0vLRr3BfxEwoKam6q61ZrJ6YuqtuXGMr5xOlNw5wq35wkhWY7EgwkZV
8VKIdZcoGGdGWFeO/0MtA05DsmuhTc9sHOFhGZhOAhOdVCbwczCRMBXswqk2wqU/8fBiJqOX4Q6p
MZM1a3mX7JquhxepUo9IgxcbC2ZAHxFIMtyDh+rOHq3miKkzxIuIilWuSOcQyCACOqTrlJYU8EGk
kV+vz3ttfgfLH0VmnIYsLhLUXRcb8JTmgCWTXLgyGdsYWgimwB/CDAwHU83xP1sT0pXLkIUwWWoA
6NE+ddRJuaElp0lu0iIdopMMU4wpN37YvB0vfxi1ZKJ8tN3kJhc/jKoX8tIxB1gV5HkHl8wromMy
9qVzNzpq+31SnHjcdXVs53uAjmqzx6AJi6udxDzsk0ibQb0o0J70g449bgENomm+U5UfH4pQ635d
/7Urm5RAzmPPYmpCj+VVyMDREx/USqdGnqovMTalw37UQTluvJX3OR/8gznBuMSSeOfFvD1Pupb+
KztQdVftM+dr0vkYOaDdfNCJU6HbYFqTgnruQRANdQL2qMRSQdvQA7w/RzlaEPvDHCFfiETw7W9Q
aPkGFFSyIfMfL3xSG15sKqCMQI73gduOziVBDblxD1h7xZwClHHQxGvInt8OGxZwnOpmIt01dQLf
3TS64dYgNhbpysEmpI4KAJctnfL14gV7CQ38tKJIl7Q/PiHAUpyfrVP4TxJhdHT651nDLYM4kgw0
LWfL/YmQvhsy4NhuXqSGO+IP8jQ1kb+R6F55cdwcLZK6lFzROCweqeztLIKhq7vElP6Np0K2oYer
vL/+LPPfsliuCDYQ6QmH3C7XgbefJ5say9P7snez0POc304vzPhAO4GEf1mzAO8yStUbY67MREkL
A/3FRAbvy+DZZA62ldP1pZV6/a1XZ1EKlJGdBV3nUEAP/DDm2Pddf1B9fpLFk2JYYJD5oO2EbN28
Rv9KQtQ6XtXhoHduF2NtcpeKEokciH6KJaiYqkdeD35W+Is2M0LWp7QN88s4+kYdFDMsnpacvghw
EAnTNNIOPkxF/2GgqfhjH04UtmZ9xp2VlBn+BXFQaK+BT7yzQ4M/Gy3HbLjfdUxW4q8FV6vvShNo
+SVmw6jRb4nQOvVJDCo2JbT2nxO7S81dkG/3ZK69e+YUckxyPypf/u1bsAJHt2TZNG4U6eOLh7EL
hiGgBVGxNOI0kLHGIkUr++frb39lms21OET6FORot53X718vP8hKEG4S2bpG79Rj4kNBBwdk7el0
tZ/YrJqNDXfeVZYfmwQlxUdut3Nv6NvxyH+1RM/ox8MhMJ76TKt/gu4K9sASQI9WzfQTfU25B/qU
bcyzlWXLxZI9yODewJteTDOjEHXhVRQ9WwmDXIIZOxu+MZyvv09t5YUyAqto3h1AhS3C63Kyo74s
TFrTwhZSSWN4an0xI024ZtGbPhM2j6cd3kWKckigD023Rs2ceGlxHo132Ch7za/KxyjgxEbXgTcT
lUDukyv9R4EHtdz4vSvTjt2SQtrcsvS+jwibEQyLq4iqHZQH6sFm8TgmCRD+rtHjdhdWXuLmQ5M4
h+vvaW1ctmgEBCidhVhqSYpIhxcD7N9Vcqu4JG0TPskqxwi4i7UHjskaJGsVfro+6Mq3+ZMYJ+03
d0UuC/pdN8BUn9sGdXsqYCSq2D7ZnX0c2vyTh+2Ue324lRmH2x/VWM5XlTL0YklXWazKDv9Kt65b
iB9W52DHIItkS4/xjoaBDJmi6xxt0lvgsFG8XVSTUVL/w8nSNZBAT4fe18PvGemlGe6bjXghB5V0
NQi+HdqMOHxRIa6LcydLA7dzIcfv15975dtahDQ6n4ngDc3h258zeJkCUVat3RCfTTy8k9B6KpjH
56YV+W0MXUwctSTI/z3LMkeKLAt9/rbvij1THKsh9QgaCTtQ4J6Hh2IS+/WlIyw4Xn/ElbgR+DLJ
Dy62ZFmWV4/RGbmohkXt5lOg7Q3f1HZlpTp7NQqb06AX3lnz1OYUspZOAcZ6r9eHX7uJMakoJbGX
kqBYKjiiCUl7KIrGhZgxeQdhtZCIMowKHkNw1dCcutKALGRxahz1MJGkWCPN/6wGsH83dvSVCM8i
hiSCpU0Q+cFiXx24YgN7pGFnwHf6YCLKMXdSGdrqUHd5tVVUX1nC7OA0LrCuUKAtj0kuuyi2mpqW
rj5HqNcE7YVrVrtz8NI5AMnPNu68a09nsUGSyeBrEym/ncsBDm2F7kSNC6qZXu2y0vEUGrLR/4or
Ry0ern/XldORiizXMw4qptZyNCr4BfDEqqGJrMWXTdHA8hta7raRppysAUbwoFnGUwkEamM/NgQP
8vZgJtcyh8085lygXXxG9CyRlyf0DdHYF7NUO0L1g2a06bQjh6FS/6Jj5H5K7P7FiQK8FXNpj5/B
fyv9AemeR4rdtj3z6E+TbcOCLlSso2yvh5vXNzU2D1M5hLsRFwXtAASqqI51n8Csq33UMWc7zoeZ
oz7BBPV1T/udOnjQgHL0R2tneYX1ohW1kuwmEGb3XqsZv2NLU4KTMVAycHUSJq+578EC7rC9R9lR
ty9OD3fi5NCfAf2vMRSdjzfiV9lZvdMB+zNjNLyYkh0MmhGB6gRe/zsP4Nq59Oo11h7/FyM7VCAm
vb2GcfAQ7IwU7PLeLwPT2Jhm7z88SxkJJ7kyjTvZUtJiRiP9fRDYXOjZhXyZ+QvOb2y22uAMIR35
SJBWtJhE7LfejpBNbGnd1n8AcRFpC1V7p+kr/QBrN0vhPDZlEz1PNWIaOMV1eecTzZ0pGEX3qDnq
h5FG0i/XZ/37NU28NNc7iD/Y1P5sdn/FoGFNoW2K9QnqMmeCaoEXVTGU2/WwU05jT1h0fbz3a5qA
gyCQV811B8jM2zWdxFZQ4vpDe4Gss2MIw/xoVOp/Tdf2++sjvT8J3440L7q/nmwQIgvxraDtrzXG
wySbCSOmrjzh3BefINRmTOCxPF8f9H3YwaCsYlsjnicVtYhAm2ikDT3g8YRHBrUPdfumG+JqI7ih
Pvx+xyCK/pOwpnj7buPP0rFvyJ/MJfMo6z/pHZTbb06Zx/r3wqKX4laVgejPNJnhqN6EFYRxD9I1
oPgEtOJR1sIpXUKVmJQUarVoV5hjMx0w5hUxRrDpZOx0rSnKXYJB2MzNK4roNnISMuK+GRct2B0k
tQc2mrZ060Im3SOxxSRwALC7X4X0aIgNwrKBPh14k4IBgIZNZhkPVncog5q9Vau1BvZ34mXx2cfV
rqN5ZtTbRyWwiELRcgfDKyIg5aMZRiAx/cRv/VujszGXw2ne/407ZGwdZAGk9lC2IWVHaQb1buoB
Du4nLLCjM0n/4p5ydpgc5+zSBK0lNB8khZIA2kiT/cwJEk/S8LQnG837Y8WPvxW9owUHP/D/F2fn
tVu30a7hKyLAXk7J1SXLtuR+QshKzDbsnVe/H/pgI4uLWIT+BEEMJ/BohlO+8hYZ10rMwurdNFGK
QJE7jstHeMwGVWdU378pjWInXogX2cD0GvWpb5Qp/lFP2NS5lMUbyuw+Rqo8j2lV/LLj1q5+NyKn
KIrSlxM+GAgGjk+TLMXfmnEM/V1Z1n1+QOnUOXZqpjVv2OJEL+iFpsnRNNGHPtkYeOWf5Jwj85ZR
E6iYr1QE2DOaNdCtZlJfUPNHwqvu21jsi6Fo809xCSPNkwfDjl7VmvLopbYrnhaJhdE8Ja1UxAyN
rHNOSP/70ZnDi2jIhOEG5PGiQX4+qZTxgmusbXtZCPPuo2g6swcInWEjYeP64f80i9i8NI2KnxeV
cWr7GuXeH5JR1R31cCUZvoipUJ2dDelF++hHsV7sITukiWch22x/6wMQg49TCWzwm4kKd/4aJImk
uKpVNSetQnaNWr9sDa4eIw76KDV+0LvD0BJdTfSr9YdqivT4FKR5RT5VAyB30QKWFPywRzPCeXsq
6wM6ibx6wq5oAMixoRXfuzqy+u+1IdWqK0pVfQ1KLawf8ijD/SOoQ3SMBu5f+TTiGjrgJzKHc06j
5R8Nw+SahHNpyQdMKWR0HE10eYcUVO+OD5FVu4ZafITurKno8b6pcEsHfjeJi5xjh+xNhaH+wmLP
R0wXIz3gsaIZP2OkhceeHWBL5aDWrPFLc/iQp8lYoqiZha2XgK747fuVSW0oSePiIbOd4R+ntiLe
qL7gs1OoGjBGDy1DOlsNDAVX4NUa4TZKjLMXOEOYLhkEtnw8zarw6s5uFMy1be13ZQCC2NP2ob2P
jyhSS2nY1OkuUCs52mWDFKUnBT/eFKyaj2B/VDjxtxw/4wcTXzc64rYvPstGYxp7OwacfoHO042X
wlGi+mBNln/mDk76j2QS0QfcRuT8KHqzqTwsvDlYVjjSWRzCMQ0eZaXptZMQcv8iEFx6g/OOu64u
0B31JsNsw13fdwH2OYUUI/ZoVm3i+TXaoEccB6YPY2WXD6wai077mj5WSf8pdUdbzpT9FDuYPYJE
Mdtvg9xU1j+wPFqsaOsWwy/eBR//6krl7R2NbDbPAw8Ce4sn658Mfw/lbVDl7tsQNdknRajKVwN2
THCMQhGd+6FOld2YY272ULZlVR35I7RzZ5N5uXll0K9BH2greP0bIi5CyL8NP8JH8OsUEK9fO0yv
c1RJbPPcl3YgedhTGE9Ung3do9rifAFUGf+B1WDgOAUQrnBn3Gnl1VWfmUiWg7xwKZBYxQExOyk/
mn7XK7uuCOLk0NloCO2wqqzsXeCYRfWpTxu13YGDUKxPGYZS0sdxmuCZQ5GYDUXIEZFtht7fezRc
7HM3VSNFrTjR3ujNterbu59cmuA8uCBcAOEuUQRl3k0jgh7WuSmz+BTiUPYwyVm7EaPfJp1QqGEI
ECnCu7hZX8eJusKRNIvydp8/t2OV/MRqDPtrTW0UDYswK7xkKeLOrlqV+RHvm/L7/XmutNwoR88d
6rmE4txU2O2kMKJYRPbZb6KgJGAP7YOeqvqrjjTgS6KP2q/CMMSHqtCqD1EU2Ic6UM3etSoj/BV0
2eDvMX/FiAAvCWWj7LASRiIGhXQEcg7qLZRDMiPVHloJEQLfLz1utuIwOM7wkMnV+CB3mfH+4A5p
R+5WGhzg3tX55/lPcNcEuBY2BWsRk/p/rjBLGVwCFXHyua5CN4tM58uY++23+99gJbwDH6xQczAo
F9/ALjCSQvw4Ga2zg9zIjjpE9+jTlz3cH2VlrwEhgU7ArQIGaHmWW0544/jsaElojnDJ+32cw+Ne
e8o0PflWlWH2oBtF94hxZP88VVO5caRWgnSky0xqWip8H23ZZUGdMVabitXFIajZ1Ro40yIAAj1g
gXa6P9e1jaOBMSX7mUsYS1CJDNlYHlqVuVL/dH282cm6efcxEHCeFMhtG+d4dWrUp6gPIy1xE6Cr
cV3jTcE5VtTwVQ/M8jIJx3wW/iRvzGxtr3BUadWDPppvp+stCgRCTXgxwFYGIfmv6JUno+vH5/vr
d5vlIARCiwpbVghzaP5cj+KPplp2ymCfjVqSH+I4kLCUDS0WsSlONH1yr1fZPfcHvV1EhAD+PjSQ
XWa6zfWg5oTHfdJRs1WxxkJqE7sOMAIGRINO2f8vQ9GWZ4fQpl2eBZxZSl/uKyqZYxQeUPnU3FA3
xmMa++HGsbv9YFQVgaLR9uZs3wCrcW6LQmJ3+1yGkCbKdpg+kNiUG2Wm2w3PKHR7EB4CjEkh7Xrt
JgF4Ku5168xN7st7QLmBcLXAsPD8ktLORaYUHfb3L6IDrYKCOA0HXpHrMeW45jTg04dUrTqHzZwC
xSPWkjyzKfuNcsrt7QUs3UQ5FuEnBEGXXee6rsMGqyTj3M5mFC5CP0F46ksRA23ugavvhkGzsZIn
eMdIGZTnjqbuUG2c878qXtcBkQY+Za7Nz7XwG8iFXEdx5SPmd9Z6K1N34E7M7KVPiqp9sDNKpB64
aif1BCnSlw5D0xrjKBmbaAj7UfMzREq23zUSplQnGGw4hsnItpYPZdxb2n6UemyKFBwlt9jQK3uQ
ZJ8AzoR2O1MRr7+UmCypIMTSz02uTPsoVlK8xPDNePd+mGM/tJ6oe7EnFnuwx/PTqSLHOGez83KT
0CRwi4h4cCqFuiVXNN9ziw+hIc3HkaJsPHMKrqcUY7vSBDKsCImc2GudYfzRTb0V47ESjp90IpjS
a0NLfoy0ZlPNYmU9NWZIY0amWsKSXg+uyV2gJSYg+9KibBeMZuI1o7F1c/xlKCzniEIzi6mj8wC0
/XoYpFBqqypb+4xIbfMBAh7TGzFO/1yrElJ05CWjRGFNbtSSLJ0QEupLQlaQZJLWw++XAwWTe3N6
hbUFqo3Ka0BMmcdK7qKr0KTY50wZriHU9MXeTuLqUjTguj1sU6MPJb10UMhJW/00O54j3KVCu+12
Fk+DvId957zZSoPIFu642pOTkuWT/qlS7iHbgyO3NmUI3OIV4WyEEWuLb9CNNaAcwaZaop7SLvX5
zdg+220t9thXaycNGM77Lzc0H+mBcOtQPVUXL2DuyL4ZDISeEXR8b2isBIOBDDulcty62lYnBGQX
eMxfWY9F8bJTBVcsvpYED7W8owZu7EIiuY3q3srrOpOm/n+UxYQo6MWlricsmxpNoHaK9BAMfvcl
xkdoY6iV6IGhUNOYMdg8S4sYxe8jUSRBaJ9bWekxXx6xmCTTweeS2tCjU9KshyFvbYQPK08g9CWO
44xvt9Ulg8mfGgzIFIqXeoj3jCGm/iD3uEXSUBj2FQZKn+5fd2ufjbaOhXsY++sGFpjK1dDpfW+d
E9byacJf2wN8Zm+8e2trObfguFl519nH13eAI0AMRR06bFQgnZ85Ft8Opp3UVYZJvRR1L53xjeq2
5MRXNgv8On3m2RGx3DwYNiU+UZF3n8WAw0dUSMEZmzfc4pzQ3gjFVj4btzeNODIguGfLUJPbHZxe
JjuITIUZCUliqG+SJg1PdHnEB/iU6QY4b6XTCkgO5V9A+7wcNH2vl3TA0yHAidA/U/0NPiCrZf0D
UFL7Tn3K+TKAf9xlScOFOCXOLlFT83MZ5/5wuL97VuIZWrWk/NTbAU0s3y8inRwhuDy45CaldVzf
4/5hiscBeRJECb6FlB8crKrCJPQcNQuI4JSsiDYuuZW1n0VvsI+i1oHI5WIlrDCFOw0C+9wo8jS6
jiylIyhQafyTTT5XamiG+cbtvfJuk8+ryH0BKEDta7GfdQPd0HBwJKxzpug8gN/4lGOR53XRWJ2i
sBzczAkntyPcPN5f8ZXzCpF9RmXCfdFuPnsfpEbhTBQvDauxPvUm9mlO5oiN8/r3cls82uizoZNE
KjNHifOP8Z8aQgyLNJicUsLoYJAVvNYRouoU/D7dpAdj4ILllv+VJSv5FEOExsvKGaOPMnajr6oy
GdOXNExi3zUJDkNCamManvIozVMXfDmKsoVSmornSF2DIUsgRcqhaRTL9yollrENagOHQif28tO+
g8n6WEOsRKakFUoPu0lgCxaao42d+hj1yWMn6DO4HaB141QEgfIFGoPTnxTQ1fQ2gk57rvva/448
T/TcVJlQdwnm3PWeVkrYHEdIsJ8nZK/AiPezB3hDvgpMfSx1jGeT2WO4i/ThxUwg7HsJynsDxumt
8hGjCROXMiMVz10WpuYO39TsS0e0hsejXRBpNL6EUZURASv1qiGtgGOWjVXv0s4pUq/Bfc50m0DB
ZM6gP/TMM9MB7S/CqnXDdijp5eRD9tnIQ4yasGDAPtzOxKB+ymKUhoCMa1imxok9XjIylT+p0ah/
2gCAdzGyxvs+aNNfaFEmjjtQzq49mcb1b4jG2pcqjdLftDT9n20VVG+2wHLhErfx9BViFV54NlOt
0Npo7Ud4tLC4YksSB1zCqJD6FA8wxkRLSsBri239aypZZrjx9q7c3HP0DQCLxvPMAb/efmNr15rS
thJk8+j7OKgm3YFKsfe6nkUbD+DaUMhHo4pBHE6UtIgoSiyO+TEIVOQsGz6jt5J/yjDXukQ4vG48
Eitnd4Y0qshgQA64eWtp8MU+3nH2uaFjckrw9nwaY3yy7t8QK9ehPVMhjBnlR913sXYmflJY11v2
GaMS6QcfsHwII0eOoKloNilTbufd7v6QaxMDhwLyB1SVTPCy+FxxHcQ0+Chnj+hsSFbXfRAqxNX7
o6x9KWI/1s2hzEzJ43oUO+yVMgIvfu5rZdolXTrs9LZ/A06WbGy/1flww0JYnwm52vzs/ef2001J
mGbIfCwMqU/YTuJrWvhb/fD1+fz/KPpiPhIs0ExkANGohAkvQe7iSOMo8hoIsKf7S7c2Id4rasKz
ug0aB9cTwuHeTvDwo8ih4FNfUwv5p5as+Pe7R+H9nV3wZmbaTbcBB2RbSFXonIO6S/cawnAHJc+z
958iCIQyjxKYOkLKxbLFaD+keNs5mAFEtkKG1vvOCV/pvtlYtJXvQ8ZES2ZWKp21KK4XrZEnP03r
ioJ20bZfkj4GKKBqiKbRRS+DjSBmbTCdnQa+CkzXDR9B9TvKLw2JDWQMfwfFHhRu3Q0uZmJbVnAr
wYsDFBhbNOrXFpnu9bwCMyNyUSnUC8ofkoetJ/1xP7FjzR1zqWgABHT27yzEBE8h7/58f5OsXE8I
I/PpSHEInZZ3RaghWZVOFGWxr05daZQwAu3DQodiW4xfUDIJNj7j2nRBI8LBpV/A34u9PwkKcTHg
jDNqEMkbuF98brvan3b0gsSTJMBgwsiQn+quQhbv/mTXvio0CRqkKEtRDl6OjRxZ1M7ZFfDe6dKY
nUGoY1TWB+AfurpxP64ccuhdGhYnZASIaC0Gq7lA/MnKLVB5gbmvNCd9slNVbIxyOyUkKSipU92e
O4rL5ey0Fk/FuvbPDnCHE8iG2m3rMP84WJu2HyucNRDECI4ZsHQcqqaLGQEwVehSh/45Kyn07MjS
x3A3l40iyhia/ZWUouo9/GLNflc3aT14eYrvuasXeoYbrq4TH+6toTa3YLa3e2r+wWipwsWAs7ZU
AJGRFDLrLJrjkykIDtQ9k9/oiuoHjIeVAnW9utE9dQyqyBU5bqj7+9tqdfgZSEXZmst2eYYGO8dn
Q1b8c9S2Rurhkz126BmB/nSloM4ful7WvoOLFNG+6ZEye3eEocuEeRRGkOrmulpcIHmFFyYWGz56
4LB+cCBzdplcdPvMd7TnNEi2+jgruS4PCnm1jXQM+e4y3aqqsqTtlvtnWcNBvdMb6KRIHZjHscXi
tFUaeW8oMeYfhd1/wrYYV0m9L57vL/raxifhAkFCwdS6aU5gsNDVtVNJ53DoNW90Bpizosn2amYZ
G2fs9iTPDyglU+6Mmce+WGArqc0g73PprA44U+gx+bSlptr/sItoYCKMxsMzK5RfvwPW1LRFltnz
qsbjQVYE7o1NFu+HBEH5FseUnUh6bRdZqDbeX8r5T77OLnm/MYeYNTRBTC2LXGELMc+fdP+M3K/p
laamfwjaMvNsWco+SnQgtl7XFZFsHdr3fFYZ87YViOGbjr9X45wnsANz3pYm6i8kwYLy2egmMz1k
aZt9t5pG+1p3mS48CyN7y8t8O8qxpc6rPx3Uvc9aXlPdub8Ya7cceEhA1bOoBUju+bT/J9o0EnsS
clXQrxdGkh66PkleZDNW0WhFju97P8pKcYA7nv2SJSfQXRTxs89aZKnVrm+tePJKqVCSjS14W9kB
gko4wqkz5jrT4oeqk1kKpbKscxzJz2ObPuaojx8jpzYuY6CIPeHBP1hrT7tAlOLH/RW5rRayDvxF
DoNaxI0NoJmpoWamVAsDxfzQZskuCSsPIJJ4EnkI7A15zdP9EVfONtAR7G55Nm26Idr1JwiCLpG0
snTOjh8CAHfkbh8KRf6nUMb3t76p7BJU8pwhZswLcj1UW4zwvcAZnSMrVT1NqtodlK9m4/OtTgim
yYzLQXRrGXgkkUaQSgnmDEwPD1MSPzIMqIYvU6+RbLx/9Qxo7vwxdAoJy6+nhACVqvsDKXRgAioE
e5rt0MMxsHf2t3LAedstbg7A2FxYvHs0MJdtEzmHtW5LrXNODaONTk0Hhcz1BxwxXLymhtyTzQgk
utrZwYuM0+PWYV25uRifMIucgH8t0R/UPmxCLO4R2ZamnQ0xYD9pTbnLrU54kNa2ZL1XXgKA4EzY
omELnWVxR8M/VZVxTubb2ug/kAzpiOlHWz3PtVlRbIGkRUDOA7d4b8ZOog9AYnIORseMLkag5C9p
pHENy4Xlt3uUht6PdecWtmnmIkmw0nbvcZKs1YAszuq1f1W5rh6LdPI/UIkTW9TOtbOAoCxyMBRe
8DFZrOEopa3Ts0fPQyH36Lkic1xRk/TkENW9d58EuoOIdYP7mIVAF0PJE/AIbTS1c2ipYbifejof
lMwM6U8R1km68YCvvRyUZqFZzRcX0hqL4ZJSmfoJ2aIzyM7yT59qKIGBO5YTNxbkyMdxyvPhWav6
CZH9oEIdpnNgT++SRK2owtawWfeDXMhi431f2bU2qAlKUOwlqjWLOw71kzJJAyj8Qpeq75McfB+M
THq+v9YrgzhzWkf6hjLVTadMDn1NwabZPCuFGngKlcKzNILuvz/K7dGYC1pANcCx8z4vQ8/aL5VW
n1FtrZ0XnyWzdUasuiITqOgUv0ZjoG9cprc3HAPOoqkUUgy0LxZnMUHm0qoVxPbg8fmfG1NPD0Pk
FC85uBF3GsPuB1yjzHNio94o+q9OdX7wqeEBzV5e47XiN1osdxYg92E8AikqaCZppqdCuKUTqb1f
FQHRdoMmJ+8GjfCbWydxTDr8JZhNvxuO+eArp6rrrXc/7Wj9zMUoFQViYsDFXmxVVDapEVlnyMvw
vGQteMyq6bejdvn71w/JUgpF866n4754BnWr7RK1B66HTLb6pLYOsOimRmi2kpTDJEfGRpXyNkyi
0wiRBtE8OsZI7F4/u5XVxaEJ8woIAWrnsRlV+wGlCa+T/OEixfroodrzXrNyHdzQzMo2eY14hpcd
P4AZjjrVBT3VyjF3UY4rCBuq2M+S71/vH73bAw6kDfjC3GFzyFMWVVjAPi3jD/5pMKPwc1f31dku
lH7LTev2eZiH4YlFbo1FXLKCR61B4BJu3ym3danwJEXJd1ASsd6V1WSrBbA6GHUv8JXzCV+KIqOJ
rHM1pv5plE1xrNsCGyaz9E+hUm7BgP/2Pa9iJTQraesTk1AsN27oawoeZ3ZqVuFFGm1AeyHyHNZe
bhOEkKpRb97GtOiHXY7UuunKlUCLqDWa7DWbnDjbB5aRIdk/DOX3zMjTf/uMotOhndoxp9Ig8t8h
40YHtexL39ON1hJePJWAYQfNlqyPWsA3U90gwKbWFVOsWwgdRa3w8ixHXjdVkUbbTW0S+Dse0/G7
Vvrlv/2YxKDvAXa1yEcB6OBmH1s3mxmtnoYaF/9xyvpsn7VW03lF75cfDWmixJVOQYhF5aSl3/kf
UMiaqqz7M8VBdQJXZCi7MHMUDNr7VkD4kKfkeZhsaDDv3LDzgs/eOXRmqTQucyYYiGnmY3x08Yc6
2NHqyc6ZCsDh/ig3WwgEJieQM0jGBZJwcc3IoYREQTNI5xpM2FddLrSdmJT2KfR50+8PdXMC/w71
Vy2CkW6wrHaIDIRhgM6wqjraa12lPkxZugUiWB2Fd4B60lwWWMb0k2hbE30Pimm9cI5QJ6R9Bn9t
Yy43rxtyLciXzCKfoPBvqt7F5FRxZxv+meaiuvetRniKpEY/fKeNL3o1RFtmBivfiSo3orkz8I0H
ffHw0AqrzQlr4gt+3ujV1rJ19MHiuWHYbWVFt4BOJofDPF0Kupiz2P31U5Aro1oCy5TOU+iXX8ks
tWY3F9MelSaeOpfiRtftItGKHqrj1HNUQrO54BQYPMdqPDyr2SC/DIbWhBjRDVLr5rka23sObvab
1nO11fpa+eTcSuiszPctn2OxNspkxkMDle1spVn8Wa7a6BfkSnlDNujWLoVlYQi6HbRBgecsXkgl
SCRRmg7EKluKaMKHQe/wJmukGGMFV+6UdIM9ubUfoc86YnYlnQKa9liDK439mkaOFn7WskDqkHjv
jB8YAMGYCpGK0k5JllSjS/+xsfa9zOX50KHYk3hGaFThZ8UfEgOxmNSM0ZBVG+MoRZFUe0DSk9ds
0LvRqzsDvCKymBk3HPKC2t6w2rI8hBr6dJS6ZbAW4IymP1SBS7hvvq9uGUOvfQVCTZV/yIuQmb7e
NZIRKwZ2BdRxYz3ksi3Hi+aXEErv3yJrB2EmIaEehNL5zS3S1WpvZG3mn0tdyt5aQws/FIoYdNeM
OvPdmC8+OQCz+WlFiNNZpkRKh8gH5Xn/LOIugXY4qa6hivQRJF23vz+vm0h9HgqeBJUqaoY3XW9U
1Ftf8+lOjNGge72J7kOaCHs/ylP3WFPYOkoZDjrlYJr/3h/5pjjHyLMAHZcLBdyb+nAXolQp2b1z
Lh0gim4xJsYpSikLINxYepKNHqNqCuB1qTHt4azlG5Hn2sYBLUHijigUV85i4/TKJPOc1s7ZyPzw
0ofm5KEGkB7uz3JtfUEwyBRtkR6APnW9PRHLnDrDl5yzblVI3KHa2B2FEYqfM9HrJEn9a9VbtQco
790VA9aXjtP8HNHlIDa8HlnKAW9hsO2fjX7SjkWlyccBlBPo4iJ7b8WA+J2zzMmgl0btZV7q/xR/
a71D4W/er75dJY+ZKmcPWdlah6rotjLLla/GVgURMisZ35bpxrlEh+ZKcEFOvP5WasHM+Ey7Dfm+
la8G52bOS2gvkyss1s7Mg3AcdATotM5O/gRq1x+zDobtvqh659ekpBr3mpGFxzQp/I0dszbDmcXx
F647d4quF9NKJNtu6IJdirw1jvDvtX4n69Bxdvd35jyH68gaCDK1ABJ0elLUqq/HcZopyWgbBJcJ
6tcenPlpSru9EzXDCROTLTvtlRWdeUxwCCl1sJsXKzpqY6SrYRBdQq0o90JYzqFoRxMXHTP+qpVq
eVbttPrRQCDZ2Jw3GeZMUoHPyfHjmqPpdz3PIckdRCir6CJMMH6D0hnHRojkC3RK7UFM1R/48f5G
weXvDb1YXMCcCHDhUEFjanmDj6kJzNAS4gI1ofD31JYlJITsPKhdq7fbYd/UeRofmijOtZM/KHV3
SUG0AVvrwuC7wMZ3cEdU4t5g8quG2+lRVuwp+2Mbojqt4Yo6rxtX69imbq1LwVGRBlNzK6cybK4x
Q/44hJoiLlVnNsWlDiu/cXOrwSs9Qv3yHzsd4RJITnTuirZS3SJ3oiewtcEPE7vdH34g93+iQMaX
KyjBerlh46hv4C3EzwyngmBvIgYUPhkGNrxNYujPNGinJ4sNC1l/ks3RQ2i5/HJ/v65+R849+S2I
1Zv6bulkStsLNAuokdP3SielUdxUdXrDrdOgMI/9iFubN0AY1TaO5MpTRVLNwNilUqP4yw75z/2G
XkuEjnkaXmKrFc1RdEkAjrEOdOM5T+rqAxu+/y2Bl/5IWNyqj2i70te6P/3bOin7+O+emuNxLqfF
exUpmmh7LYouY5w0yWdh8GyDZ6RjD5GEa8ltUVSdPAnT5N8w1IdPAwZF8g4CaB16Sml1L1OnxdJG
RnLb1ubHQt0Q3D3Sf1BkFteVOfR+UDdclXlW192egerC68oCZstAE1JxnVSJjKOidEXj1WNpCNeo
TT1zbaErG1nl2ncCUoyglEYn5waporcAJigHBBcV56Td3Obcx8XoPwkBxspPTWxZpSzbRQNstISm
8dv9TzRPdXnoASzS90Pv8TaB8ccu7ysnDS6ZXpWuLY3Go09QvXEOViJR1MVxMQGlxqZc9tVHmwwQ
ohWjBGSawJ7QRGGUQ19OW1fn+lBz85TWLmjtRfBCGlpbvpPwRCSqs2/aQf+sxUq/Q8Oi3IhD14ei
2M60IGgu8+ciaIli4iC4xGnfYGUl67s0mya37dqtrvDqliWdxWIL58sZbHT9IlS9CLMcv8OzyBLz
Ad2ZbC/5mvFFk7L6aYhyFMLkTHgyCqGHZlBgemm++HZ/r6weZxD/ZBJzJfJGb6DESiwKFQKZVhmt
n7Q5I2Lgsio+1rKIUTLBKTY9DokezrrfXG8fMNPIp10eaP3PXFckx1XNTNvyoV67ZNnBsysFNks3
8FQ5SSeLWyS48LZ1v9FhH4Cyi0D+avlN/YCkJvoTao/z2/3V+FufXBwdRKPIRIjHsSDXtetPgslk
RwdRii50XRCgL3FN+Z2DS3/Nh1H+malt+dyNlsie1bjLUS4p5VZ2YfvF6OuIiqTUaRrrGQWc+OuE
jK5wU2uSXjED7DIvm1rli1Y4Y+hGWVl2rqz1ku6hYqO0O9sMR6oKUlEdulxXIQQ7PKxlX9Sw8drY
esEQQRgXDe4fPlNhhV1tOIX1L9oXmXhIcTn8B6ffjsxfWMUeC7i/UHVkbjwUgEJg66OIn+OxLP+R
4ijvvRweAAB59E7QRkrDWNsnWe7X3Ixj/lrbSq64qNeX6LLFWvqJ1FDKf9S2kT8AEK21l2Aakn2q
11P9UNZD/FaGwvg3CsL+n40PcnuVXX2PxREpgtEeE43d2RvJq9pF1n6srNLL9GQ6vXskGNlA1mFx
0uBc3jHtSOLUEwddRh3Qm9Fh2pX1nbXLosH4dH+o+YdebLK5rzGbY9IespZpSlaXCDBLTXTpcid/
aCZo82Ze5bv7o6zcZKh/kgvR90LAevkgWoBg8RsY4gsl8fY7WmTRU+b40SHDOmcjzLzVJgUoSZAJ
sgUwAb9aXNBUZ9HzNYL40ktO+Vr38vRrhFn4TUYY5KUtmv5jXxXpq1J2UXGK5LDHZKnX2mLf67b/
6/68V64O3l1WlrQe3YVl5yg0QBh3JfEJ2LfqyW4mNIjwZTnQ8bX2Rh6rPxxDmBufdCWJsW3KMdwa
IFRv1B4qR0hZmSvhpURraw8ZAXIHAshPQVs1HgYmwdf/YZJzI44y5QpXDGGudgqY5SWOImpMs1r5
S6BkFr8Ukf+T7v8wuTpVKG3jhlzbuzbylfRAAI3cIG64C5F2omd7CUl3I1fL7AkX6tB+vj+/W4wZ
O4p8ZcalGzjPLN/hETvyxlLH8FKFPhRlAILdF1kXiHY3vo7sWRGITxIczLcy84dz3RUCqbUaO9Z9
n/al1zRyrBzKqSs3PvTaqZq5iRAZ2Ow3fcJAhSpRtSHRv6okT71k9cfet53HZEq2emkrSz0L7pEs
EofM1anrt0iEnZnlRRle1LCTf1mVqh2aCRbk/ZVeOS4OArPwGLgsMAxbHF28q0tncvTgUqo8OIM2
7aLW90Y5Hj0/gXLVovf0/psJOAfPLCU/SuzLq7YfMlQ3G7xLM0OInW4G8tFUaMibqHxs3Oor5xJs
LcLzeC4w4rK4gJhYLMmijy7FWEsPXWy3T1MUS6MniPqbQyblartxQlYqDCSFs0DxjP6hqXz92QoQ
vUqgcEJkTVQfSiLvl9qyxwdkReVLGIXtg2HWtkSHL5ba/f2PubI750NDP2s+Ojf9+U6dTCuVTcqI
hZYedSv62ZVS/kkty3/vD7S2N3GVgJsCeh0owGJvjgkoo24+njlawx+BC73KwA020qi1QQj6QSsj
hUUVcbGSmMr02kQh4qLUmOwMKIiG+1DTqy0a6NoR4DGYATCg0G42iWQoWRQ2TKZtupeSMvSR3rV1
0BsRVRAZ5cKLKrjVG/tk7VuRq4IUo+94i8M2M3TLsOnjJpF0/1NV9KlnK/jCmPm45dr897ZcRBwz
/51SHjQsLtZFzg5jQ6sDsxAXSLyDf1Dbuow/IpPf/ql0A+VH6CPIdw1NoO806o2WSw+j+VSgNgF4
dgp/xnGHmqQV+cVrDVToTQ6C9iUTDZqLaWYUpds7hbUVjN9+foO+zBxNIFcMLEO9PkgcIb0e01Fc
Cs3Gh6j1lT1aw8VG4WBtlLlvJs8Vstu+je20BLtWQIWsz6JdjC7KfiyT4t0Hk22sUbXhU0PkvrkU
2nAIm6ZEknEyxYENL45VpRTnpIJt8d6jSbMGOsncBKZps2xflpUdq3XfxxdLAktfiLrYV3m6pS50
e2bgTlEB4rgoFNuX3cB0bNo0aOL4Ijfov7pqU06Nhz6G9dFv6My6ajEo1b4DcrIFxfibg11vZjpS
hAVznwiS5LIXbJJMoSwZpRfwQdociNSq7XVqWw27AluQ0I2VSXd6kizUrY/UY03TleRBfi2E2n7N
kAftdn3cQqnkNTVpNnV1+lamjYKJVBkgeBeCCQgenTwKAb8CE/+XMuTw0UA/1fQgRegfdSeMnkvF
RC+lVJ0qde081Ybd1CgCz7+msc09WqUakPIwUMcj3ysbvUhMKLcbfmcLGMy1XsHQVtLGs6tZmkXU
qR55eSHr3yYthy7dOQZXTpyPJIC6qGzEhAx++/5eub2DWEqDuJ3aGTJ3y/4CsHjwlJrK85g18VHg
671X8yLxcitxNi7ztQ0zc+3h/4LVuRHIKfwx7CVtiC4DAqcuiFXzt55U4HytrnqBk4I921C/G4vL
I0g/ljuWKhxK0IsrpGsbRSsTwmSQI8qpHiG8yLmDH9ygSjvgnOXG2bst/AFXIaEzSe7ANN9UdOqq
Qekoiy+KnRtiFyWh/hZXpq/MZMAEpVheoIM1Olm/B/FivalBiUz5/W96G3/MZhuEOximrclUxmEi
1X5H/FHEme91/hh8oRYtHuqxTx/NRi7Pulq1yMrw82+MvbafSDdpc7Dst4jyCiDWqPaMnQnheDP+
cdZQ1lHFFVsF37V7e3Y6M8lDqMQvlzqRSlKclP3kIyK8H+ysOOVO2mzc27fxI/LaBFOonlARQtnp
+g0SozZxbs3kokqpl4s0PfrU3125RNoF2MVGLK6srB+eQ3PSypRupTCCWCSSkYOhCdT/4+y8lu00
tjX8RFSRwy0wEyso25ZvKEvyJmdowtOfD50bLSY1KfnCtV1bKvekaUaP8IdBRRlgjsxrCvrtsx2X
XXhao8HkG1EH79gWdHPctsmkZ1GAKmqTJPdKCd/CqzkiG+aFENWfUjk6Ekv5CavbxF86y+sECwgo
F+dmT6aIiIeuGXdZhDPAZQH+AhKGiQC2TD3y4M8K0nPyqRnq4V0UTnrvgfMS1SkZ6vyzjP/i//AB
LpYnU06qm6HK/Spr3eo4FCepdTKh2KW+LBIbAmIu19Utp/8lBfjk5MKz7dUPKkSIZToVodllYDNT
0R0c452zBdAIRRBrLT0RL3z71k06Gck88BoU1EA+64XuuBo60gcCfT8vqu1GMl7FqROmA4jJzUYu
WlJzjwM0cux2moMEDxXFrUzmYy6KK2X7BKATze0haQzlg1FXuuRpGeMLtzNWKpsKLK9AzWseQy+1
5PJTGC06oh4w0id3GuSelm6nD6jeCbtyVWwPirMzAE700qjMWy+aZvuFegQI42zWMp5QUywMbxKq
+XcxLNpHo5pHzVWAxyWu3MVJesrUyTb9aJCMzu9y6FwnZWhM1R8Fo106LNb0R9Vqhe6JcY6uVWWM
vVskivx3Uyfhv0Udmq+KOePgYAGI/ZyMufYN+jxiwn3p1M5TWCLc7NY0PcPznC3ia7vEheQSwFFZ
yCMpHU/FAJn22YroDLrVOEqt7+Ch/IXsSsrOCyZjtznL5R92WFqjK+lt/61oxMy3C24zQgcFRXSX
rkaivKR6M/2htFiun23I7wY5wawdlbo7nTEqGOBZPAUN9rsbdjZjXIjQAb+13YQsM31SP9XbyIvk
Ynq39ghfnS6tmJb15Ush9YPfMz/xLGtQDyKZvnMvkCv9LKbAcN2D7yNVK7Jxtm8Ilmj6yYlEXPtN
2jXtq5lUzuBK9JOzp8xxxvRS9GQGqNtLWXLt0qk13L53RucCRCucz5o2oj9fWMiqZAjkGq5BW95+
ZmQyD//KSpv0HiJJtLwLjssXeTC6HOvXJUYuPmrh9kySkKuP9WCL+lz12fityC2sAdA8V6oX216c
F3OZTd1vY7N9nxpS+pdd4+wKEUPPCv7a1PHL+2KePamzxtSVUBL4iridYV2XWC/Gj5DI+UBmhNDL
QMxDFYxdMuAhTECZ/NyZlXeytmAPZzmcrYPgsZPoUEysUB4+axKB9Ur5ZUgrGsRylqlybqqMJW6j
Fo3j9tRU/qjw3qWsa/yYzPZg1b2DxrIIUsAlZ6C0HceF1QrQbSX7FiNH4KYmaI0xKyo/qQemV0OV
e3bRhV7fkX7Kaj0+obLVXrRuPoLU7pwzrmPKD34LzN473Aia6imjDn4IVDJ/bLLlVVKn/sTsyXjt
B3lCxb6wzoZx1PjduTzVVcsC8Ud51ejeRG0LnICj1esBl53yHHap7KWNo59XacbL4xxrpz3JxcSM
kM4Hr/quNTGVjFZ1dP9vdjb1HxDSweM3tcFcu522MPM1i2z5kCYCiX2rkZlcQgAbks/DKC1/aypi
CQ1ijLCb3CgJ5fK3EWXg/MlaVkYklfNdc2bCYmVcpUNsqc1PWVIsgTaNxcEqe+d8nZQR0yCF3OG6
+IOimCHV42WYSgyzAMp+njOnXW+MwQmmIbOwXzbi5CjzU3ay7JXJwGzdAO16h5gDiT9afRNLtyjM
u+mktdEqklg4BlgV/kgHkd/XiAQbYv42Gcn0L/Gn/8i5YZhaZrOCSW+s9c7JVEKjuZJdZqofWrX4
cwZYxvDOSqWzPbXM61Nq0I8HR2f316/VK+k1EOrtXIb28aioEXz0eiFSgRtlhm2keQcoQCn051nD
tgKyZ3SuK0V+msJIbV3qYMOD/6W/jnijeJ0kpHeONknnxR7kT9HcjVewJ9Jfmt5NlziXjjR8dtJg
BPK4xaiVgZ1uq/3BWazOiYEYE0fyW7oU8WWs9eLfdJqyz0khKQebtPMpQ4hZlZfolty3F+OsgUPS
sx50qfx7DqOk8SoxtO8jLvojpsHuYjTALUyvUWDYtqN7lNwxqjOl2zwNqU/LCVcWXAyuSK8Z58cv
fyexhJtOaFwRWffSjRV6b4jC8FwMjidPWXA3qGZDO6hC997WimnmRPM4vLe3NxBPSAoVl9QEOVCT
ulnyk05L6BKR/PhxpR5h6vY2kNuOrjcUtJ3+KdSTFjuQ8DYV5uAbZFMnCdN0F/WM32+aEtlX0S+m
LwrW25tGph6G1pRH66Mlc/8ME1VGatnG5CsXyUF8230qgLm061Ze2B0UoB8Zqw6ZdNNrkbwMkjPd
6FJ2fxdKbLmPj8XRUpsXhrmMEk9RyueFCMvZkm1aaXCHv0Rh8tsy53TSuRZM/mE6Cpbh7dmwwPyN
0HrDW4oFT+wOs9Z6mLuM18kiiDx+rJ0bgjYIygdrAc28bI2Ev2RCUturKRgS+OXZEJ06fUlf40Kk
vmUsfzdD/K/eKePBxbyzk78uaW9ygLFcjGwyFuemmAl0MNzspk8VWqmChLQ7ggzsPR/tATAqP9HN
25SrWSE1MuYPt9o2y1cJR5qnrOn0p9LsUJsdo5FLcLEO+mh7T7h6JaxdFvpoWwAr/+fSd0No46kq
Z4EZD/Raq0U9R8ZYHRzLnTiC9+UqpMUwC13bzbGc8WtVup6UshJS7y/IMPqj1mOUpyeJR2lunh6f
l731VhHWFbOGivx25gsbOBxEiZpDNoj0nPTj8mPsjK9636tBYgrnoP7e2UkqMjo7jD1JV7f88kRJ
SilvV2xJHKNBbGBhUGC0c0FK8sh8Yncp3tXP+/OeNztVCTxF2AUBwXd81kpjfqXLY74fbLhFjzdx
B9BloHuGQBfKG4zQt/1/w8xxOTPDVW3UUc7TXEhePZW6P4HDuEiKNVOILBBpIaS9tlrd/1GMWemp
Si09RREd7sc/Z+/JGfOa4BQ4S3eTJ61h/cpRIVOhcnqaIbxdyemkU0Rn9gCFsvM5ojfDyVmvPa4/
9W24Ea0IR0vA5cP7bH6uuyq6Kokkn9slyk9tZ7yfpCo9AJusn8CmhQMKgHuI8Tz9Umsj1C13RY6Q
/Szd0q6MTs5cZh+YPbQH+sS7m/jLKpsnq+WiMnFHkm7CTBNqcGws3dRpEhcdaMBKj9/YXiUJHh+u
K29rde/eXBFDmK8ehrQUoXVY/2CCbtxGpCd8EcIIIBV1tPcNDm1PfTg5fyhNpltesmhAx5rwt1nt
VBcQLNbpBGXGXS2ttRTvqUZqVs9yHvSmlQdO5BxZLu1uL5J2q1wNVP1txSrJqRWlRR0FnWZMgZ0D
mrGNuH91nOI/DOfYUygApEkrP3qztyMIwrRpAM3aUwzkUnXKay6KT4/f4O6HsKq80X6gEb+9IhAe
cFo7BAod4lHlztaMV5aZ4SyYInsr8qTzhiw+8GXa28OfgRu4DtfTVhcEMJIyWQjiBvocdfQD1Qoz
WHYzCyEJP3683aVWEQniG/+zLUYqwmeOXhl60TDuvHnOMNfo5OIWItd2kK+vr2P7eQPiQJQbwsg9
kJuJWVvJDbUagqz5ZRhsGYmVITsjmpr6xTCmXynAjC99NP2HFjRgRJPkE+TKyt54G8zGCcEcxKGJ
4nHtXCoktnwrGeaDgcNe+KLAol1COr3Oyt6ugiK/Mho2nzpAY7Q/Wkm+ZaqaHdwByt6BpHBclQew
XoLl93YZa1AYrzpIlEmtsUQuklQNqNlezIpr4lfUXkNr0f5lIMbgtF2UqfbbbhbtpcgXY+1bTaJ2
6fz3jm85FvDZ9WzEbpUvxQ+5XNruREtTPRr97B2zVTSZuoZOCins2x+tqks8QYiVbqWQ52Cx2/y7
U6raybQm5T98sBZQfaZ2iBDeoQfRxWpHuc5paFSF7a+wKTcx5eFS96U4Z9lcukVVpQfcsr2X8tPm
Da02OvP25oSBZHTiVgZeJoWjQOtRwfIS44dTZkgfTHuGngAF6z98uiv53aQ8pUm37Uw5KrwZFY/y
wFIi/VNWtYmH8nb7fbaWr4+DxM6X6wCOJJlcM/S7k12ki1J3KbA2qUQZiRGC3j5pSaS8YoTmYCdp
RMUns9fr5QKU9Kjw2fmsqE0J8HQi6fRsI5SVYnaE42sUGBNgW1dpZTCaKN7KB9u5uw49MDphK65k
27nQq9CMm86AFd9m9egKY7TOIzbt335/L1c7QLB6MvnVNkrEBcoRiy5oYqKMFDBcRsRqBvzJfDcM
kJnvPSeCFojFx1G5v/eAtBbJZx1wbXetGZXhltmFtFnboRAfGWA10Evao0t5L+OhHkavHMEZi29w
EwZDfFCsuYGiGserBOuSNJ3tQ05YNXXreaGNOZa1dSpSpwhdqCjjRPc2HhmQLNpgeVpbavVBMrv3
5CtxFswC6My7ZnZlT5GRVrDtC12eXzu6DzAApqPsfPfJKfAoFlbwJ8//NsgZOYKINeSUG2wI5TrR
mQ7wyKr8yITSoeWSCv6ziF5B20yuEw/iJvdO4w+j3Rx0W3Z/yTprxyYBSOEdrW40Bknw0dq3XEK5
xC9iIAvwwI2k8UtztswrkkMDoo1yg8O0SqFyqhFlac8a0ALbzSRzTA9+0s4F4ICeB6qy1qJ3CiQG
UMp2NrLwls1Jfm5B5Txr6aScV7Dgf3jbYNBWdQsA+3c6wMVShYiJJZxzS45PRt+kJ2lqjghHO/U1
UonoJ5NOIGS4vdGmuQy1rsGHwsxATMVNHV2FrGRAftrQr5f0++Owsbd/IN3YOpVu/R0jz6GYrvJq
deI1ofTLLVIQdSlwjBFZ/vt32erbt8KKVjLxtnNAf6JBiyqSEC1Lwkundank6mZbP4tuMTQy0VjR
3MyIlz8eP+LOHUqaTVQkNUFZaYurrBBP73FLpVTCd+HSDlIb2NYcPYWpjdUFkgPB1GlHiYm2FpWb
rNSBQEJgIORTbm1u7riGzo6rJPl9LZX6KakRW/KSGO0V5h8l5RjEzSEY8PDW3FSL2+9Da2PNZTWA
4qBehlz0cqZLPqQTa772UDMyd4D1XHlN287DyY7z8cO8OBJYkzYDGaokw5S6WG+k/9BenJimF0uR
nHvkjv7CijGLPPi97Ve5h2nyvnOEwFUO0NM1rVvb8gQhLDpIKfeud0IWiiSIV4I42sQtS4rrpKlr
Ws5SXCEiP1nZczPXzrmxUjrPRdxVt9jJHOY/dXJ5/NL3QjOQeRs+PuH5TlE1NyCNl0qDaLeqJqeh
0fpLkYRHyIG9j9XR6IWApVqXWo/eL83TqmCmLo9cfVKT5ldDbmVwqZg8h7WBpUmlZQd9xZ9o6u2p
+nXBzalqazyFIRqgcmpVJv31rvBWQe530QQgkH9zXH3GCCkH4OaqIbpeVsKk5PHW7j40LUCiFP1G
ite3D42TOLop8NAIGXXzbpKc9pwskepJjWa4kVMdTUrvQxR8HYYJ5KM2EoE/J42/bLLUdKmI0YjB
r0TgJix0lH5gIZzMMD8qgu5DxZul1M2jVSmAIiddZZptq/y2FMvoOagneczutNeOOTV7XBxJA60d
9rfvlIdapZoZ2a2WFZt32pBhM93knU6pyn6GDvhHgCcnOwlz4eZmV33IIrp/jtRhOJWbv22CuzKE
QZAqfKKQxbeFX9YZ9jKpQxxoWhG/i6elfLaHpl5uKWDW8OAE771MvhPkDtCTvZe+6kQ3qhLO9UEW
RfmrFnY97inh9D6v+vTgvt5biqoQhd6fZIttq3HSo1lP2xwwq+nUfp/amAohTXDqMtSuH38Se0vR
/8KazIZhdkdnk9uylqMeJmwyJ9LTrEj5j04TvW/N2vT58VL3Xx89MHoNpGCr0N22b5QPhTRz7QCp
pvaUOm4LQxujcxaOmU+TZDk9Xm4n5WO91W5tNT0j91t/zy9fX9ulcxKNaOQijWh/Fm0ZutMSgj6W
CuUkhmEGdWZqZxwYZh9jq+y5xrbKmzJFO2iD3N8mtFpgGtAJAVCOG8rbH2LmYyxqwQ8Jxz5971SG
42kmtSkyBZanT7PhJo0E1rsUxoGBx063/u3S62Xzyx4gapQbYpizoFlkuQOp09W9cZKNLHtZbDT5
3LpdEuHSeoYwXCitFgyYCNTBkIfyueNi7tm9RjsKHDu3AdYzaFwgdsgnfCdhMA0MsQT1eaCW2ESU
ZWdeemlJzqmYKPeKvH7SRJf6vRA2L62NL2k1yv/h6K9qizjiUePe1fCdrmBPwRkJst6wvLBs5a/K
MPSeiZvZwXvYO/r0elarZNqyd5ASIUcNLSSIU1m9/Il0Qil7NuozvtTV1qeSTsJBANndXxIYklVk
prU7HqUW62hTGFIchOmQn9VYocOVzIXmDkpo+pUW6iejJW5VqhK/Mxp6tlgOtQf9g72nJpNZMbzk
r9TYbw8fuvR22UWw45Qmtf+W2958J+asPCOj0T3pZHBHgmK7C7K/GHKCD2Kw/nZBS0nTMHeIm4rN
0TIKOf84S2nxZI1S/CFHC/ogVdu7dCl0kFdA0YEIuokwVTxkWo2xbVAMKFNY44irYDlhTFcO6Uxp
K0K/TXXt4+PAtvuUoDtWzOfPNv/bp4wjMv9UoDHUOmL6OtVx75ZSnL6ORsiwNkqOutR7tzyjmp9c
GKhM21tWbdpC7ks7DqzGxG1vRBpGKcTX2QwNNPiLBaPAOPNmqmW3zOcfjx927ySj2oSEPEwS4vm2
p2eIija9g21lyJwKN8FIQdRSUVAXuki9uZwLbLICtVWtM8YA4wvtMu1jKbCOPyjX10i5yXUU+rGw
6RABQ+x5867NBvhyPg1RkDPPdnMEFT7VoyQfJBm7q1BlAtvW+Gi26C2bHbZzm1nRnDTaDzpzXxok
CP882NOdC4k6Hacsxvz0EbfnVqPv0QyrJY5cSovh0iaijZgsSf8yyDW+zTMdgkC2Y+svvtw8w0QR
kVS3FKBL3XwA5+tKcbi07uxwGF1sQofIW0w8xnF/aIzeH0qxeklWWSYdXerrXbl9DWurjiC6Z/SV
k2c7SaFQipt643jSGC/P6RR39iUZEl2+puQ4Famn2v8VFbIwfMue5CclzOp/on4In80qtwufXKD6
bbuB1e6cLAqBd4Bld23MEd5FXhoSoDIpGs9T02vnGOz8DzWv5A9TuRwJ3+0dFTIXGoroIqw87rdh
gKNiSQJR50CFhx4YaojY0ABn9v3jw7LDh0OLnwQKlBLV4t08DH0fKaYLFgVFnua2Cyku/icOTf1L
t6gNJ6EIUS+EihT9ow6WMr1Is1Zc0ShqhbfAdu1etbnKrJNarDUJdM7pa2yZIARqW5Xsq2XkdouI
kJj/AtlvfWtF2ssXZeKL9007bRA6WIriU2WHGIi6zHTs/jqiIOacqqHC382Admq7C2YT43mckGS4
zr09L+6sV9UT6D4nckehZJ/KuVbNFzlOh5o27BC1FxWsxN8W/5Hsf30MHx1obRtZp64mRTrBj2mi
Twc7uXN0yX9VvBeBzd1FMktdsmqZexi58qwFoLfN17HryuvjVXbuJOaGBEyiFc2xbZwSTlJB+Gfu
UqeV/NTWY/NklkkX5EtWvMI2/OJUofLX4zV3igjKIkIJuBDGidsJdy/qTi0qjj66CrU3FXpxa5gB
+zBGkoMAsHP5AR2AZMwsHYngbeji0k/zZgE0NDfV99qxBe80mz9h7uG8CyOnHA6SxJ314OnQM1gv
QIbeayj9JYGeQzsCVFIAEQi1GcLkChk4N7lEwyqStHbyoFfK6ZfH+7m3KEOJNWWi4LybDeLKmzfz
IMJbn0jKaRnVb1a8dK4510gx1suRBcTO62OUxV7CFCWwbrv0jZV0EJKYTwxtNZJvR2v05m8bulcl
WnrwBnfiFmBOOrfckz9zw7c7GulaHcnNiv+oGhQhZEzwwAxqBxfpzhYi0QkOFjWRFcy9SQU1HdJ1
bTJebWWGKOdGpTvxyRydGAi00y7VqW6ryPQfv7edjfyJEKLWpF0LNuLto2EQa3SoB0q3ZtQbNA4X
6ZzVKeNBit2DXdxZirkKUIiVC8GAZfN8eTenMSJlAFYaUZ0tytcXUWtx4TX5YeBSd17ZmuZSvKxi
Ynf9byifpqQuWh5Y6CyXJxEq0C/NRTaEaxiiNd2EMvJ7O1jJ30lRDAXSMGLKoGbl+r9ZljYvRNx6
8bUWpvKpzlQ0nacots/6bCt/wN+xTS92atWBbDXAC5LGvvumCFX+odmRiUFKlY6fbNyzjtzI956L
JEuls09L567Vqk8DHYJJyoI6cVrE7efaD7EOOYjIe6v87K3Q9cBqdft56dxExhRRgxv6kl/rEUkb
R5uPemF7q4BqhAlGgkr6sd4LvwaqSIkSWxN5ABKwf07gYnld1R+ZKR6tsgmHQ8Myo9rlQWIAJdAm
Mz6rZiP/h8O9hqOVd0CKs71PgOfDXIdcEtSFLHmjRr+I+Vt11gGnHsSJ9Qe/zSfBChAkEL/9fzGr
t9sGamTquiXNAiWMktajmmhPoVnYH4ViFpGvjYZ1Run3qllZfFCk33/CZPm0TX92LrFX2XzCDnmh
KU96FiylXmLklMiupos5iKVhPihe9p4S1CIDLGsF2m5xYTFicyVVdx5oMcS2S9yl3XBurcmOvLyE
MP9dtQT6BHqhhUE/zRBuHwfG3fWZM0NyJpOEvPZ2l5M2G5lEs8t9bZRP+jJGr/RPZdfujPhaxFP6
Co1NPsMo6w5W3t1kRKzA9FM03PG4e9XqE3DirLzIyuLhCW9/M2B5Rq6t1kfn9v7rQAWIzw9DGZa8
y4PKsc6HDuX+IIF8jaf8HD/DzBsujzfzPsODMQAEibgFn//OKyTVypE5bwlBGgm9ErW+ySh8dAe6
yhVhQ2xt4j58MWm8HA2NdlqqK1kB/Q/U6kgut+eolaNy6LSsCCokJ76EVTu95HlqyqcCdbDvcW+I
D31XWj6K+sNTpklR5mVlXuWuaeMi9h9eLW07WNRgaO7J8xGI6hQNjZzeZv25iQvrFhux6stZEn/+
/R0HLLGiRNc8cCvzBMpY7QczLgKQ6Tlawo78YYai7jp53X1unaE8W6AgD4bOO50PBHVQeloHAcgG
buNDJxp6t0VUBKWo6vNsRmhKKMb0fqTT7A+W+mNuBueStT0ijHlXnuh5HM2C9w40b5qTRt9krVs2
3600hugTWFnQ0iC/DI2teSm43oNwv/ukoBKAkoJEuZ84S7odKXJoZMHktPkHjE2F48rq5KRurtTx
ijIf5+eqj+KTbSZF5Za1OX5ZcCw8AiffZ40roHW1rQdwbd9Fi1Ade33A1i7AQyVb3Fqzxm91Bu0T
qcwpOpVK9l8+ZqZnBGUFKPQdDagd0A4eyAtWCjHWTDaX69PYMfT3sjE0G3fIEpF5rSpa4+Dz2Xu3
v668/vkvCQPtb3yMujQP7EpaXvWxMQPMituDzvfuKlS7tCiY04F+frvKRIM0KpqQV9s5RhlAAgzR
NU2iwfEff6O7rw7QCaJOgP/uRHxjeaTacLjiQl1tzob2A+Wpbxh7qV7pINX8eLGdEEw0IA7Sg11L
Q/XtUw29PEVWpqVBNqpq+pk5SfanikOG+i4zrfCC8UF1k+Vhuj5educZofYx0iIuwAvetnx6fdaZ
UhtovHcDCGixUB14YUoLLFGz7kktB3HQ/bnv/SJWihAkirVoBd4JvAPrFHXS0ms2y5Huujs2o9o8
21IvgYq1K/FxkVWhnZsyyeP/dShQ9edijHr98+8/OGDZVaiQ9v7dy0VBSc1YOglsANEvUForv1Zb
AUyuip5jazgSgdqZm/HcAOnRn4bvfscVEgRERiMozdjagClWHNa+SGb9ubWX/tJaJlYhcYbE0qx2
Ht44rYf17VMmRcpX0jpx8Nr3Ttt674KuWsFb21sXUfZB12nsBFWc0dHMB10qzkbnzH+gxpX4YtC7
m1Mr0e9LDYJ3BuIKfmEFWm17HxGqbWFWMLWKorDw9aXM/dY+KwVw/0Q8i955r6VWeXDt7QQMklQM
aNbewP1AGqAQCAbhMCqTQ+Ra6t56dZbqiAu2kxayCqp/q4TCqpL39gOOHbVwKJQQODWkxIOc0Z4X
ZQ79ucCj9vHZ3VsKot56ilZs8ralXwJoqawF0SZnGeE/NX2Ly1PWOyHqzQLHyMer7YUIKEoQbGjw
r4j2tw/WSLCMu1hKg0KecGZLQLf0AAiuzpJ8W8BV/X7UpT6jPQYYie7ANkeJ0qXSk1ZNA7Urmhtj
btsvR627USJmpzQ0uoPcd28zacKt7Wgq9jtEXIlwyKBKrCfGLg7iMVxOPSo6foWc0OnxTu4utSIz
mdjvUE5yZZqlBFn0QCpISuqlVE/Z1Cl/9vguHezi/ZmHUKauvXVUPYlym9PYdZHjpPWUBajQk19S
eZ7UHjrk4wfaSbNYRsdOhhtkp2cEBN/k4Kssg6Cwh61sdlnLmVPtRDa0fs1+j1xYc7GQMHUlZdJ9
U2/bg5vz/kJZf4OFwxeVPSp7m4xySnukg2YySsMYODBE8eskpPk55X17Y+1Mhks8r1xcvtDTmdMj
LvT6339b77M+qH3UaDmxd+1xuY9MFAVt8hG1a1PXNNunzO7aU8R8zxtA/riiXuYPvZUlB1/m7kvm
w6SFhlc75/Htl9kr3YCsesHuF3F/WpBJv3Slrv32qf3ZGGdaugJNYHu8XQU4aZk0GcJVUyyFXsXf
8sZWsfyoa6WDwLa3lQqSlsxDyVzvwN0rj15y+pqlwr66jpbVn3tjql1LXhx4U5N8BkU5no2+M444
WjsCKTwmdbZKVQbjZ1uRdY3eKxJtjKARpfVhqvT0eyEM0L/rJEJcaE1ixpHHUvLC5K1urk5vJScu
gsE3py753C0xWBPEHH+7pcPPYuwC4IjU+g7nEWlClJJmkBdGZjOD3ErDjwsykJ0vtS2g4ccf9N6J
glUAfBwdBgiGmxM1RXVuYQ+dBiFi2ZqLJpb9ubH77vcl/3gqPlYAsSvJanumEovB+5JUKVX/0Ipz
ioTjFxsxYIFehz09VX1BbQ85OY9QINTCgwpCVXY+WZSH0JcFsnkvnW/pIq97p0iDZVma7KNa9BMa
ZVq0RL6yKg3+WUy1QL6pVBL0xMZ0VGdfA8mmuaqC2Jub2Hod44OQlpUrJSAD/cno7O6aL0v3Vz+p
NZSMoRboN86hea6LeUqusiy00F1mPdYOAuD9tYIS28q5oBzi7G57mwYqt0VVZmnQymoRFNk0+b1t
5Nd+0Y7Ox27ABzvOZ4KSDi2wTbBVQ0dpOiHSIAZM9a4SuoY6GSpVpxk9tlPSJNOLbYzIOUFw+9fu
YxB5CjZJv39K0TBCgg6OHnOmTURK+2SIDAPBWHCG/eu0CMmzisI6iHt73wI5Kt5zTOHJGzfNVCSI
47K3gS0UWSNuhtVKV3TC7KMGwd7bYw2EL3l56HFsdnQRtqiQmGO62iqmH8uJ6XU9jE0nj6wDVvZ9
JkcDAmQcOl/A0O8UtwjaI8SUkSxnqfsXBUF4LNppWU5CEf6i2bP/+D3tnhawkkzN6HPRxdls4ZBN
aC2uzkv5osnfUAOaxam3SqE/5YpVKn5LM7xxc9QEc9cps8p6nwyl/U7OeihMj3/L3jajwbu2OUmI
7ioPeraRZM9IuMeQhHxbb8MgTh3rnOJId/DYu0tRwzPj5Tu5U0nUQZFABgXWW4EVFL6Sy53yMqLz
5WHWwtz38YPtvVTqSlqnvNB7kEiMFYpsSRklVW+U3gSk6SlKwR44Sah/B4R5BO/dfangQ2AaUe8g
Qb25I9QaBXVabjjdhKOau+ga5k9ar+v1FV3jJfPGiu4B6lTR57mM0+ZUh210zaZaO+rP7OwzYspr
8x89M538621i0rEro4ZeFy2TZfIKZcFBBrhVehXl2BxcGbtrEVypDxjFwnB4u5aaD7xqvGcC4M3q
1XTS9uRY8OkyBRLK4xe6E3cY9dJvYhVG6Nv9jcZWj6ERc3yqRb4URVefQzk84qPs3YHkOhiJ0o3h
Kvz5mn9p1mnzBG0XAkVgos6qu4hQTt/xkVL+Bthkv2pKWWHNMYZq+TRUouYyxGtw+gdt9dQ5oc5e
f+mdWR5OOnL916rtI9kf63TMFFdTZmxQFR2Vai+l8m5dzEyyFcBjWyd9rnPn9z9tIDAUw9Te6KJs
Mzc8xpkwo1YcSKaGBW9jK25eRNk1M3Pj4NPe+dhYitDJtQMGdVtrFCLRhDomeVChJ/6iSENvey10
pK/JIE1nTQ9n5eDz3jt4cGogDZESg/leT8svrynuF9Q6CrJvXCnml6HT7UsjRT2iiYNzUE7sZN+4
dgA6Jf8Fk7l9uHquFgGtjymQHSXvpdJJb0ubmdWFzddfoMxZAXPNBvtJeIYH73Dv0FPEkMeAMiL3
Xzf+l8dESwroRsHaCToepxkw5qk3kv7gCfc2c1XG4konXHLfvl2l0oQS9us0zWkKbO+BNRloskvp
/8xFTw/6CntHBRwp2HZqpnvSFZqaKbL2fY4vm5meEjWunyYp+lirovJLyx4PtIH2lgNGsabukAI4
MW8fbUR8qB6B0wVlVeh+x23zRzRAb5Z0kV0KzTgaYO1tJS1jcjA0oxisb9IWI8msVteLPFjQofcz
dQx9jmTpl5r0+yMjfAFoB9E6hON/h4GhXkFLBZRWIIcifFJq0ZzSqDgaKO8+EGIPDE0ASd2pHAKv
Hgbdps3Vz5GFpnCC4lHt6O6CJu+XxxH+vvvKA0HFgcBNz/2uVZiJCnRUnWeB3fbLWSIuMgOL7XdA
Z4tL13XZLW9C+be7oCyKnAX5MnHyDqFbguBrmigjkDSkykakCO6y+sfjJ9s7hZBS6EuSaTH2Wp/8
18+4wCJdhTIbaKB4oaC3buU08zmaReNLSnmwj0erbc6g3pQd1wKq16JKjOc6L/5Jmyx73/PpeXU3
Z6fHD7d3QgCzkavT5kFbfbOco87wKsooC2YBz2AAcuBJMezTqOILeLzU7pMBSgaqh0LsXQqJ7+6C
iDGHUZck55xoan5Vu6j3kjSRT208ifPj9fbCL+ceNjso43vanaYujlXaNF6cTMnPpPJ1EK5Kyo9X
2dtAcifELbim72dctY51rzNUiMDZwjkZ0HBPM53KazSo7X94V0wYqFAZt5Akbt6VTcs4H03CYZSq
ybkKk1jzpWmZTgg+i+Jgsb23ZSGpy2CHLtlds7WKFquNNGKhFMuQFJV49BILIWd5YV5nVd0RAmUv
foC6AZkKaRAA3fp7fvnKQJ3APCm5xmanKL+0Rd+5COgm56Tu5C/oyywnNZGOYKs7i5IkcsNQCfP2
tlkW57Bos7VPzgZ0QZWjmuzmvdl7s9lHnikVmBcPbffX4yOzuyoxclWG4uLeqjRJlgrH1FrSoCux
NkyooC85I6Jz3sbWEzI95XlZKuX3z+kq2Mls0lDWXv2mwqmFs4g6bVl07rLXoVzij6mSZH6hTvoB
WGznk6DupxkGv4jaYvsqVSvWHRHiQzhZsWKfQzNv3kUZyMlbZVLaHJQWOweVeLJiP2BFrioabw/O
hHtHrsUh9XiWW383cRNexNB0FyMZpc5l1joeXDp7r48hBCXaKq99BztmE5dSCCwdocVJXpLgHaLq
cXTVYlWcS+Dxni5jff34zKzf9qYh/3+cnceSnErXrq+ICLyZUq6r1E5Sy04ISfsTNvEm4er/B50z
UFNEEa2JJjt2ZwGZK5d5zVwOzGPdPwnR4vPpldv1NrbslyrXymdHk4+UsfYxdvDhdKIqPo1hLk8S
c66X2wuvfUzWpDxA+u66L6XldZcCPKERh7BXssOfB+lfMcBi6m07+IdvOYPWafsTt6/aU6NOyoA6
fHwx7CJqd+jil82uNMqIZlgBperZzbnoN+6llXuCC5B7HcV20ArLrA+PWTFnvNDh5lmL7eXZg4vn
1sYHXFsFHTEKLDI+YvjiAyZ2BS2qpeddCavcp+Pcbiz7fCNqr0DPOG+M/ByIPxRWy4dJwmwokc4G
yKeRROx66r6vXlUqzzXHMNmlqFbkfpNXeelrMIH2YWha0X6KAZqojtFudBjWf84MTp1J07P12evD
CTmhECAYSS8MsB5hX4hdjl/GvTbl9hdcwcuvOTrleEUp4i5j7rbv0qp9CCWqkbe38fovobM6q7mt
UMYiT2acXI2COkutejdKM763EiVmS9uZd2mCsH2stdo8joU1PqHcrD5ENR7yuOa0b+e5AtJQPbYD
82c0jxZvBStge8oLer11Gv3K0JyhaksaH9FV/TQkSvUPW4+si8hP2L/GCYdZAwTFskkptWT6YDlV
+hQBVdg4uyuBwiDz13B1mMXylg1sxDfsMUQ3/QL4bDg0hvtrbKL2SKpcbtwvK7EQxj9BgmM087bn
o/Z3qtAHrnRyFTJ+XZQ/zKhI5Fm4Tfaowl4o/SYSOZiXCqOLzpW2crq9k9ZWp/GLvCtaTQDWF4lK
OLllk9GuuCj0XhkAA7dJqqY4arWM7tLKtE81vgMHnUC28R3X3jBtSGb6BGLu1vmX/fXcXRhq45gJ
Wt1qOh4SR3H3kROkJzpVxUYcWZk/Ax4AHgEVn5C43KEouRCFmyG8pFPTXlS1rbEOEWInmlC+OGj4
+zn2aCcnwhvSZ8j6dpYgBfh8CXDjEJiXo35sIwbMuvnEY58eYKhMx6md4Nm0Tbzny2682JUbnYjJ
z4R6QJt3iQbB47xAg7EOznniocakWP2960TjrlbrcZ8ytz1Egxq+3N5HK4zBmQGJpjPoAcrKZbOy
IfMuwowbQcU1RB6m0GEqbE+2EIepKnB16UGLoV5tpIUGb3iwPyRWG0HBt+yg30mn1L5oWohtgesO
v9Uhyqq9nmLFsKsrodynZRBm8Kx1BGpr3K6cUz/J8H2sydbEQagt3wVFOqk+shxhcmzrpvhq1oU2
nqil0sxnCN/+YFxURUeGXfVnLGljk4+OYup+zLzYvcste4z3QguL5xx6YLfvkIbMftEep7hDy2E6
TG1nhneyKkLti6634wt+s80WUmLlOKIYCzWF8S4vczl1TZFMhOAYRxcrC6qTwKnh2Hfo4GVKmfwv
KRnIjEEeQcaJ1bvbH3Bl10BHoIGDYh2Z53JsGAVaVecDQy69jIoLPpKwN2XUvafrgT5GH9YIoqZb
2PmVg0n+Do8eWxHQzsvcusqwzOk82JGiC8uDN2XqPkUu+0ulGxkqPVl5kmHe7xoH/Fkvi+7b7Wde
yWLoFswmhcCYZvDE6xBUOH2SQgslQUOI/NzETnxUs6neUAJZW4VOCyA+8hicGhYBvhR4YnljOo/Y
+iL08e3t90WWy4324voyjCPmdgSM02VK1kxcDxHoRWuYcuGLMRQ/8qjYcrZYKVDQNiJgE9D+ZJiv
31k469Sw87F3jDzroXTxI4obQ/cbBBP2xTBtzbNXH4tkFv0YSDtsktfrGQPuUF5OEp23SnlJ3Db7
KLN+a9ayvorHHNTjLuaf16sg7G91IVc9/T5U/vfhqFq7MM1i/e1pBf7GwDq578jCl+gNJ4HGDhIJ
8aLBbEO/1wrqrcJpoC0PCiD3t+9vVqJbBK1KBZzy+qmiQtMTUYGZy3Isz+oSRHZUbwoNrsUsWDaw
gEnLQKUsVrHbrisrEEgXMzSUR46Ts08Qd7uf3LRB2VI6eyJKvtM0+XaR7T/WVPBudJQ4rlpIk+LB
FUuBjWoTA8yxULGhm5TuPazBr7ff5EqywoR8RgXDyWCUudiFQ+QashYivoR22X8rrLziyeLmRQKU
3vhoawdsVtqHCsxQ6crJPPF6w41bPJzx+2QOUXuXVs+ynZ1Pn9uo/XL7uVYX45vRD563/TJXgHDv
KkZqYu7dhe2DZ8WRLzrVPZa4cR8k72JjVrZyzubHQlyAFj5N7sVeiSdTzwajQKJGJOORRGI8T3BJ
97efauVrsQr5LLkbdLtlahm32SBHTWK+rcfTk2xww7GZBt53zbCF4lzZ/DYYm9lNnANwlWzZKt5B
GKBEFwYtnnlJ1DRL9vbU1XeFq3gWfoJ2cqrZpJ+9arI3Qv7acwIdhbTBTIm6dHF/5UaBbww+Qxc5
ZHW6DwahfQySISn3aqSPx9svda3mBE8AMoUpJ03N5RlQsjDI7crOLxkahgdtNIJ9qsrMT5xWOfaO
HtzFmvdCoYjnsZV7kJK1aO926cZRXNmysxsb/g9cP4wK5//+V92A1nwV1EkvLplehOccJZydBKt+
tIRHktYnWznKyheeSYRzgJsxRsvH1tVCMavYyS+DIdUaaZE4+qpKRW/2jhaMZC6x/dSkUbwfIST+
d/udrxwXQH5AR8CqMF5bXheVO3CZB6a4NAKIHx84sJ5D1Wm3NJRWkj/AaeR9AP8xLlly2HUxtZYC
S/OSDX2IMnEPNZb7+JA3gPwqJL13Td2Iu394ODqOYH4QOr0qfMOkRA+t1vKLGajNO2HW4lwPSbVR
Xq89GjUJLFjacOB95s/713YBh2qWqTLmFyZD1q+mn/S7QHPSb15ZGLBpQqSc0B5OtzDra19uHinT
GLEAHy91cYGpAF8MopyueNod0tqJEd3Uhw242EoAYNIDzYCJEBIOy/5YQOMb6lFWXFSjLFRfaXoy
scEBJesjErPparZyFOhIc/RoTms4ryyid9WSovVKwFEIbK+7c52heWDc0n9tPC3K944BdnKHsW6n
AcAcZWGdbu+YNQQwPwAmFLNLKoZlkWIGWsq2cRnjTBJ2ytSZqeoDFKt/NJGX4MRXWeV01xM3It9J
Q/GfgU39ZzxI5c+q1d2E5nIbar4C2TrYuLZXPgVXNmdIA+W1grnCMB4RQZufFiKmqobueHSMzLyj
9FE3XsNKBCQHYQT+JyxdMcIUMPw2TbCMZK4q99ZU9Pe4I3Z4o81e63CuN6LQ6msn1BKFwH5cW5Ar
VhZCLwb60XlB+9gktvVM8l+5RyxWR/cYS1WZMBCUqbpv0Hy2L0Zm1x+RW0XG3emURD1PIjXuAOGj
Z3l7S6y9dsqduR8ILw1H7dfHWymjodAkO6JILPFLiUfI7QoaH8FgmW/HefPG5xtg9hG86v4quptJ
Eg4ECoz4txWY3r1bd/3RoPvw6e0PxXALHgo9SELy4oqTUIaCWLeySzqmxX5U45jyCoU5oY/ORkHy
p8ZdjGIYlc9oU6rw6xwam01rjOJKXNosSL4PeT29b4dsCvwh9dKzNnjmyaYFY/tmIhDfcQvrMLT0
b958fDwCCzM2lwr5GqySaLniJYUhLpWhDeYOamGX7gG7zai2Ua+3dEKvt41Ht54UYq73Zrbf621T
pF3vqhHwcmeOm0U6Zp9H2/6B0qvx5luOlRhRkpDChL3qjvdc63mA+vxFx0LLt9RgOldFtgXAub7l
WAUhJmQtsci9Coz0yQejd2MmEwjwfmKfqHdkcekvA8Cd46uR3R16FZH5ja92HYnAg2HrROAD2HfV
NEq5tJMqkagSTnb2ESlgHUpz0Tzao1mFp96INf14+2hc36usSDVLUx5iwBVe2SlqKjTLjC9DHGKv
PbRir5SOthFh114nuwKaxQyEuMq7jIJg1zCvvzRVFt7VRaEdRtG5jzHmakdqgfbjrOf59qPI3B6l
3D+VH/8sUpUoplLRJsrZOMl1Pw04epPXRTs6hePHGmnb3wPj0rPW1dkRFcLQLyGN5xufdO0FE+VA
Is3jHLLC1yejdM2Bd8I0h1a6OAWRF7wje9nqg1w3/pgaQoykVWUDUV6GbQAeo4b3Q3IpFWXsTmNs
encKl/dLqCPmd9TbXlUhwEfZBxC4cbdjlFo/v30nATGk1aqzk4g7rx8U3b6wFXoEeSDow7NhKNp+
QC13o/m3dkI4moA2aWBZ5EevV+l4yV2LQ81Fd8NpNwrZPae1jiB6GP5MMtAutx9qLa4RzG2aWCCH
ryByOTIuWPPAH1A1gptSGwa2NJF7btEd29goa2cEG0dthsjN9dhio/RCN9h+DtjuKCv3nWeBMUeM
FIqJY0ezzHIb3k352H2+/YQrLG3aIrB3Z5Iy1/6y6O1GpRzUgoo7tCoZ7FyQNjspA/U+BPP62xJN
3e4gzWsnK0xHz6dYNINDNU3uE6ZbCvOdPHR/3f5Na2dm/rgzBZeseFmSCiQQ3Xrso0szxMbPNHTz
Z7P/B0fX+ZqmDQXGEgz1shhUXAWqRs1swLXa4OIM6LB4ej8+2LW6pZn/ZyL2Oivgw6KBRwBkXnUF
6KQYRnPKI7AnaZzh5oqcw30lBjH6k1E1gDTSEJ+00EHX65hwhb5gJyjCn3VYRNBH9OZLb5fdk9q2
ot63dtUbJ9dhy9Ojayfbn6LC1Hw0HA2GMBJY7NFtPeuAZU7ZnJROLQ9l45oZ/YQq/toa3jDujKZn
EKDJCfiWp8WFs5sA7Bq+1Ch6NqL/yuecNbtomCJFda2Uiuo0uZ4ChEIW3ovWZfZDhjL7Rl26clJZ
hD2M0QexcBkBQyPT27Q14gvsonaPYThDAX2q3ln9oG7cmSsxCHQuoJD5U15XTXqUlmM1g17MQdUQ
lZ+Gp6HVowdnmvQfuSr7jciwut487GSfrih59U6OZr7DHa1kqCTGsf0VIc7srqd9+YSEr7txb659
LoQ5qAuppa5pEkrp9chjRAjV1WrHgE6TByjq7cYqa9+L50GMmFbbdZe7CietKaBeXuSYJe+0zi73
haJrO7hh5UZVP0fOxeGbNcNJAGbtcG6o13dGgSAjNiQgHKLaGn+liE3uOgb4d7LLul2puMm9g1XU
c5tsulatPCSyidRT81iefr7+emWt1ZguGqiTefSBrCPCnuljLJL6W5Yo7ffbQXNll4BSoo8A5YtX
upQZsmtjRFt55hOoY3zEx6Fod53J0DhPG6X269zUNwq4lY2CMy9VFYMXGHbLAJoaxpTLuBSXKVKK
nd3nxmk2nTncfq61dwifgPbE3Hq+siiyFQtS4hSLS92YtLjDKL7g1GvvQKVtaXWsLUUOBY6b/IJm
+WKjIHzVeTiNigtCXNMPLAXDYMdEzv4aQ9L77/ZjrVz3KMKAurEYl3LhL9bqCc5mYuGYWuhD9qDJ
Yax3gWj0j3Ggx7kvda1ALrXINmLx+rJ00fCK0xjyzN/0r/ZdN9OTyxEgbe3KvPM7wkrp91FmHSJp
KtauRrbsMqqDt+W3t/ZuGcMA+wRITpa6eN6RU/L/eESD7Ox9jMHgS25gfSqkqn+4/WrXlpq7rjTW
ZzriMpNSUkuXqXC4CtrcQnIGhXnfKc3sIAYDvMPtxdaCC/cNMFzAN9eyEwMeyaOwMeRQB8v+0mRS
Q+DWaJyzndXWOZlK406DPvSQ5Im5xQpejhBootNEok5FWgjAqb3spccSi0SAHO7F8Z9C/8OX+8eP
77cG1IvS4mqNeUf9tWO8sTdLQB/uJfW/fn8J/fvA37i6l/2wqyUWqe9ol6KaPJZoDu+/Prw8J/vn
afdN9bceZdmcuVpofta/nqUy62y0RhZ65/na/iXa8zBiv1V4brwxa+bi/7UKhL///zjT8enJ250e
a3+LCLq1xOJiqZin90HGhxf+92j30vqPur/1GGvHiAkG7D+OrOnoxuIxAGaPZkvOarmwqorKnA5q
FVfHOHbDjZtk7e76e6lFVMq6IQtLqQFKcEVyzBO3OQ7kJr8nI8bSqoqCt0/yAdhjWvmntTxzd14/
m6E0VRnnmFx02vA7NvvgPmviLSwgWQx/ZpF5zGkUwYjGI53exWdCZydmigUmLygjy3wRFM9T4SPG
oED77nT1mE1x4/hBoKftDq0mq9v1naddwirIEpx98lzsHK1TxpNduXa5G0NLfY+JkvHFaUTo+BC3
khq7CiGtvWpmjf08Tmn9O4UBl/iuW3svYWrl+Z1no2ZyMtxKCw9NlBeNr6D/fsk0TWn3nkgDdRfl
cvhtq7mLwU/hql81O/f0fQgI933fD8GHtLen5jAIPS/3ti7xB/CSsL9XpNe0x8pLjK9ursh+b6Zd
WO3yzJjEPuNAevvGqvrOx6NZUfCxnaZHqRulfS6HDirFoMDo2HmwqH9ZDW2LDwF9XG6kwE61k17W
DezacWIK0KNouBvjIs12baA40h+tFsTHBCoWy81R5M0jfDaMrKvMzUpy10L+FOhZIqBO5xLgUx7K
zzKU6SfuQGd6ajyHsacPlSSz/kPLVKI00mjRtyap4uEsStM7iR5K0lnRhyY8UCtqyc5IVTc7BGqW
2gdVhCYmJWaoG9yasaHsCiOJHyfgKNkeK7Hmf9xN0n6nZzLWD6Gi1MDuhiTvPyUjJfR+ck2RP09F
1Xwsk8p+QL0xFP5kD7J+JiJGpZ/V9vTVtVLv12BP49GTWKT5XYyO1J2i2bVzytVKIKA59P1jl+Z6
+jA0Qz/40JtDd0/XYqB4FFYa7ifRQ01OvcGc7lSsF0M/VMmpDrhAONleGzuz3pWDjXFmSeezuUvV
XhN+mJWVua9bL36Xj0PT4Sufel+RuBvcXStz61PlWU3uO2DB3AddGYaLVWpDhnA1lPKdShoj7/qo
GCtURVxhxrjnNELzWw9iHjyycmj3GfC76qylkY21G6lI5bt92P5XmahI+kGm2BVuiAAadk01CvVd
2U7W504JIvCFVpLvsi5Hs9NOgUD4IyDK8LmnVdH4wrUr5XMua93ehbD3L0rZTB+NBA+F5xwX58mn
Ikh6NiXX21nGVf2pHxur9c2yNb6UlT5pR3R87eI3jqe62Ol4tfxDeAWPiBYMvUH+XeKUZSKbKRsq
dLMrr3gvIzniUBkMVK11erydo6xE8lmKkwyFmY57hVtK+jwPPRUiZDDAVxV5OEHPKK2jrgRbNl1z
4FxGPJJZRqco+FxzNOJoAuzp5sy7q6H6b3Yr+6V1DArf/kCzNjAhfNZMWjZVwxhtO8gMFI9Gz76q
J5l4O9dNrB+zfO709hQPSUyQEeR4NJSXl4XZlsbo5dSPKUoF915sDKeeAbk82YYka6+8WJ7NPtcO
harJf9kmOH/TFWTaDghn0fDMK8CHdMiSi9VgnSlas1Z9nXXPudK2b1cDBkQELgJdYqB7V3Ci3I7V
NppoI+samgepzhlyW3lqMGPZeKcrdcicsoI3g8/DkGXxWGUqQ+jUsNysThjPsByCF6/y3F+CvufH
qtH+q2U5bqx5dQxmdhv6ehQfFJJXNhRN6g5OBT0Lr7Ix3jUzkLmMleQwKtbP2/tzkZ7NG4XSDqwU
bRTI/cu8XDIyVa3BERe70bNvrvTE+9BobQCdXtJ+LRE/PnVpU3DvjPIzZIikPNz+AX+Aza/O4YyM
5apkw2KLfFU167ZiFyj+gpdIsmTYz+34d2PtNT8nM3f/Z0cm95Uq3FT3RV3nD6ldR+7DaJaGsm8j
xc2Ogczib2qQqwACBtomt3/fVWI0/zzc/CC6MHm/OsA4wo4mbrjiEgV1vst1g3ukmQZjn5Xejz50
jIPrymwXBPkWP+8q1WRl6lDICzNCGRXY15lfocXREFadoMgN5EExcnHIyrI/Wakz3euxNW5171Z2
HRMZNLbBLFOTLvcCytZVUEUsmGOafSlGVRK1yg8wnrKNOuoP2m/50SFpU/Yy5qbhvKijMFUaAYA7
zLn1Keh9fQghBEh9sMK9abQ192JQuYVPxjKTdqu8QjF5TOrvepoU71U8wl50KzbH/TQiuHDXd2ix
+3lsNdGd4VXOJ9E09oDPSJl+B4ySfcv0AGjcKHm8Q68X2nQYKmP6lUsFLdmyD4xvNXq+WoYzY13r
nwkpXesnzST793VEH/jgNHCWmeEi4OCT9ti0bAGBfqvC0JI+5YAT7zCwTTyfYNC3flhgLvTIrZB+
rFEZC3xtdIcvtzfm1f3F9oCWykQEgUXot/rr7ZHnkS2jHNeEmGc92FPQfrJiJT3/wyr0WBmWQ/C6
irOqk2CupmbiomatzjUSKw+1qLZEU5ftgT9hiOkn1wNFyPXsMU6SzM6ALF8mJ4hPWRYMB/IddS/j
pOP7a8EuynTzKYrbGBNDa/oe1Y7xhPTbFonyKtrzVme1JjI/OKqQ7F6/VXsIVPqkoEri1BwPeF1x
lyoNyAfVkPvUVdiT3D0bx2EtxrAcR8HE3vaKuclJ86YZ1kSHLcz/F1qiPydK6Do+9aVzDMzC/A79
MHkI0Hzf4nOuHXrkombiAOgWMuDXD8zWKjlkZX6xu3F4V6tZD5wxwHmv97bUpVeXQkObhj2rXYkn
JUpJuTcj49A6d2mfKyFEKLQoZDq5G3nkymd0Vcb3iP7S8mWa9PqpqCJCY0QO6jI2XnEazbS8lKlj
HzQGWbuyiop3qhPkG4uuPB/tSsSHgOUyn1zmerVR2WTmk7ig5N5+NzA8PcV113Z+rE/OFnBTW7ke
6MaiRMWwZcVTlbYsFUTPpqkpG/26t7SzXdfCL5oM7ct4VH3YIMmhTjv398Agel/GQDpTW23uEjha
JyWfrDM91nYWQ538oFK3xLJWcgvABPQa0QFTgbIuLrBZmEqTkvskthzAeeiHCoIlGohHnEOKF7ym
mq8T8PSjTJEgQ8wlG+9uR6/VdzQP4Tmy8zxzESMrFzBVTal9mfTUfqd21jP+Jwi/DgIiHgY6G2nb
2nJMDRk1MBS/Vs4s7SqfmGeKS+lqyie3aNC1sATCtmWfHSZnbOXGgss24Rw3Z540XqYg4K5H4k1f
5l4mWiDRgV0+glILD6ItI2S9rDT5hvXVcMyqtnR2Ru6NL0Gb9GeodMVGjrS28RnooABBHnltP6tL
JauFCYRL2E38TkCuQxa6r/xWEfH+7V+UsSkIkjkXA5r4+mCLTJ0qNx3Exc3s9uCEsXdCjie788rQ
eddOtfPt9nprj8bkyAR2Cd6JZ3y9nh7JchjsDrp1GDXfWcmadgh7m5+svq/Njc+5tn/YPhw65pnI
+S4OTIeXeYhDWoqUF+btqZZOJ63Sq1OB7s2uc2T0Dw9HnYHhKi1Ndu388H+1fzMtT51gwoij5KSc
piD/0HtSHmIcdz+//TX+vdL85H+tBGZJCyfSoUsLhGEP6DCl70XfDXvirYbp2hejnsB5a+bbWssz
rzeYDHkaFffYlIVfgBJ9yJoW0zLIlZ/+4almRDLdUOiTy2RhhFaN1zPYu0TN20vscNj3hUt8G3D5
UzY6CfNOW6TMMyPAYHjyR05v8QpTWmUqXaLk0kVhtxtcY3wXle60kYqsvb1Zt5XU3Fqpq4fGjs0W
sDUy6JPxKZmi9CBbazqWU7NV5K49EAUO5QaV1Tx5fr0n+syjoq4YAzdhhuhV5FQXoGFb+MiV3IqN
QPLKNQCWYjliw9/dTmSFmR18YGR31SbyTXdszlZvR4fIpT0bV31zIiHcClVrr5IMHYYQKNNruQJh
Z2BWuNRQfUti6EDqeEcdnu4ymRbH2xtx9VVyw4FBAg5wxYxpbImHWWRnF9JryPRji2Rr72xBZ1dv
G7IpCIXUxEyfF9cp8u2RbJy55Ai87pA0yUSjVI0+jsaUHEkumQQgv9UejHSiVzF0DX7YTrFBfVrO
4P7ceTPpCXYMF99Vxhp0yMVS/GRY1bd6eEj0wJb00hPz2CcoXQBZcgWkcwUdB7/Ivbo7FYVAMDtN
MQSm2hbCB6jSncm5t3qKa5uNmMMvoyV1TQWo+zDJA50hQA4Y/91gVwwxbEd5FnHxcwik+sNDC/B7
z8hh4+ZY2wCEBooH6rRr9rgeuLZieGV2kWpvPzjtEH9BCWdL+Wwtq+aWBxoGHRKfmMX3x+tEz9NS
iIsTO+Ev0cnwq6e0o69JNBQAqEnfk2l1ur23144RjzRLPs1w42WQbU0cmtwWtTBLWOqD0EZR+oHn
tKYP4E//eXuxtQ84CwxiPOPS8Vvi7+26cSdVsBg/Bsa2EQ/lCTmSgPy4jswTklPRo6zUYU9/rtko
tecAvgjwMxKe+hINBTo+i2FsVGYhmq/EQwZK5odKU/5LZeb9xuktogbu+npjlLmyZ16tt/iadRTo
vTcDLNpM6zM/19vxpzfpyf72K11dBqo9NCVSmqscnPAPezYyUuQhCuVBqaDDM8TdyGTWQhP6HjNR
F2CReSXFz9dUmVviktdHet/foWNFK2lUEntvx5mt7RXbjjXfyjtb96O6rXMfE6c42wvs7LbADis7
lt8y0wsoPzkoi5taddKa4EfOWBXiu2GlmFS7nb0D01y8/bbGOQeHDWIypjPLyYwamLWRtOiYdp0o
PreFS9cqLyCfZqP9D5nB/BEBccxzoCt4eA90xOgyGnEuMiYfSye1nqKkDPaO7J2Nsm2tHTQ3BQk1
NCU4+YvUAJeZXLEbRPusxuxgNo1691ukZfGzVqvyXiZacNSypkIjAou+Awzd/qwbeaf5WCUaG/t3
7WvO7BRkjgxETjzvdZoyNnXpKhpJsm5H4ZeuHrWdNRT1JcvC8XD7qNxeChje66UKXLT7yQOEF41B
vCu6rtqjiSYeFYPC+fZSK6EcVgpCmfRhvBnd9XqpxsBrupkT8ijVQMQ5sF9klMRnT7bpqUJ4/26M
trAT15EAXBxgVPYrBRw3+Os1pR5XbZLXtNJlgMFfEFov1I3qluT0dRxlGTYjDaA5L1+WbEYUOtbk
0Uvse3c8xGFsPDSDku8DJbfv46bZ0qlYW09HORPGOZuWjuzrx9LTqjAmjbZPHJWa35Ra8KAPUfqo
G70NOg5fptufbu01QigGqDEjqcgwX6+X29JrmwoadBP0zsdO0dLHVtWqjVWu9yIeZPiaMPE1yGiW
ZVRsUsvbaG5cBlL/X0gyB8e0i+SDoaYbOoTXdy4rUYDO4gBUN8s6IDUZF44R4EwIS+WvycOUa+e0
qnVyA8lQAFncs2UxfYpd/Eg3jsHau2TNmVhExYPtyet3CY4DMrsBZLPAtevcSKndx7Lcwimv7ZC/
VtEXX8wMokiMes6OtFr1OdTH9FhG43i0te6bAqx+I2NaWw77ztkbg4zwCl+bdCTmiDCgpD2W7S4f
FCfx8UcJ38V215wa/p8Neby1L8jYmYxXA8x4BRCwG0MLBjivl1qrpG9HDhAbJDpQkpTBRwVmAE3J
PvnWl423Fcf+OEq+zproOYGLYv/MRf9VfQdbpKOgEpchGVuwIQ4ZlN9iNq/teuYjL2WVakRRFSSK
EXSXVHbKPZwQfNLwGv1CPmf/QME3rX1XikSggxb0G/v7mrcC55tZNSeWlHJ2uHi9yVw9tQaGDdBH
wYJ8CNMiPQ51H7wgkdXfY0k+3QHxwiM9w7GmEq7qIwlu7MK+cR+ywok2DvafPb18YwB6+EUUxUTj
xc+xVNBQcdvD5UYvIvc7WwT1LkkN8zKIwa39LrLyeI+3phiPylCUxd6VCMz6sWZk7g5Ykyl8N6ht
dwdUHGPzUGuj+DlJ6sbZtX2C3Z0jJrBXceTS4ZdtrasbjzCfyuUTkOWRgxASACXPB+CvblJUuVER
e7a4eNR+B5Mm0rFDwArGsVs/6AHiUV6GDuFYDjkSv/WWVPLK+bLwb8X+YYZfX1UkeDx7YxLp+cXt
a+VpUPv2qFmZdaqL0dvRE9pSE11JbjnMBuKeFCZ00pcRksOl5GGIf1CVeOp5xAZyV1nGF1N6RbWz
xmnChassAHigBdA/VpUlPsOyk2996+C/OWWzBhQCK1f3apHb2R/PpDNGxV+r2hTPqCvY89jVuqvL
WjwZUw0KTJ2yGY9lnW/felcJC/OpmYAO4Xu2IFgOV3gwGycaaZ89BaZRAW7sidlR/8DoQR6FjoMu
zdMtav+f6PFqp6HHPsOzuaAciK5LgKx0vclN1MQ7eyaqlveGbkOBaobUTN+ZlvQ+o2buoiGWdbFv
12713HelavtCdEm0T1GNe6KXpyp3gTcyOZyCNPyYs3kfVRvZ3clspndkD/pW/XG1P/nRaF6g5U1n
F023OVz/dTxoVEuZFYp77qvoS4J/4cl0wvTYoCSxaxuz2shaV5YjL7ahM0OtuGaM4TnZBLMf7xkx
UPkhcJpmx4QYe/kxVH66Vf3y1o0A1RlwAk21WRd2uRFcJ1R7E3vhc2HkBgOtNOjujV7/qmSB+SzQ
RL0DCdpuXKlX2RCGL9gaYylM59akZ/n6lUpRVj21kXcGyzWeXbNyd+aIeOUwoJ15+/muUhKWok0H
h5NhIvOdRXDru0KGQSPZcjYykXsX8cLwzgQD8t/tda4/G0QYSGgz1YgXuhQc7C1OE70q51wNmbtP
zEw5Ox3oqWCK42NbVtrGNrkK2sif8dnQ62KmTDt1sStbfXAroTfu2erC+r2XFu1dBaDiLrTK4qJJ
r/cVpygeXYmU/miIrfb5dfxABYZiB6lD+tpX4JbKzDx1ajXnLAw1eEI4JPvG2LJjVSu3vqObyaXs
OVW4v/2WrzcOy6L2xmVBgnSVrHd1iykBDJ5z5CjTKQVfvEO91jsiVZ9sbJyVDwr9lySM5hGjj+XG
CUWIqKXRKxx79RMAbf08xKpzxO093/elzD7ffrKV5WZvGdSggItz8hdpBGKYophl98+JXQ/Ch0zY
fBvcNH6UhcDnYRjfjIcCHQEvk4/IWH+e6L4+g2MDPZNOgHd2h9z9qFSl6idIin4Fds50R6t/336+
lQ0z65nOpT9hjX3zerkOO0lqVc07B3NFN8DkfhzTTnsyFKfya0/rzpNqdMfbi15l0vMzIoPBpGfW
AlimipCcgKdMtXduhemFpxAjvdL3xAz7mEAZpWc0QpXvVpZrPwpRt1tG2Nexh+WBZ8yigXMYWnxT
pH67wbYJ5TUPfRxdI70LeMiNrtXaKvx11H+5xzmM8876635yE8Pogtb1zlVdmV8qJGovRRy+ue9o
sVkY+FiAWlCOWLZTRdjI0FOgZjtxThteafRDV6Zb2fTK+X61yuKNubVphvT50ewbveZQeSXIycBQ
fboOW9f6ymsDG82e5E7g6ywDdliw7c0QwWannaq91o362ejcYCNgra7CpwHsqtP/XjILZVR6g0JG
z3xWTGdNpmDlw+nNtph8HKZVDnMciBVcCK+3gBZqmqhqtESNJP88tUF2ErUW7yrHHjayVpq//K3X
ORx5+ozJQFqRuLiEDOiiGnQZ48jdDK7z5BRV+LVHHeVJm9Qo8TsjRcAqzmNT+kMh0PADF6Jnn/Pe
QrAh6DsbJGQUAZv+P87OszduY2/7n4gAe3lLcotWkmXJNX5D2McOOWzD3j79/aMf4IG1S4hwkuDg
IEEyO5z2L1cxR3FGLgZDD5Oi5FOi5Om/mR7DAeFIg6ZeeYrZo7ARpwuTtFf/p8rE7n2oGvqL0zmA
REvKehiXpoP5mLhFPvuFSf3Zzwhp8QhXsI9xADWLwOvEoB9zrav1jwTlhepbKDwNB9TtHQLNvFDT
UNaYUAb4CtPrmh1pv7eXrFTJeRQnPyijycvm9Zr703QztYK9EPPeZM1kvnfnntyojRdv8ZOxXuZ3
BLnWvdU2CJIOk6t+l5OX/pskhvMMgTyOwlHBzsC3Mdb5BS2tfMlzFA1PJbf/EwpckQxH2wF/qfZK
ZgQDpkJfUqWU39qhL7xgtKzCDfOhikYMVp3kY+bCrAk7yJ0HI3LH/hz1k/1ol2M5PNuLa3yoLG8i
EW8j42vaQcSgXm+swJ0kUw5jb0yxb6P1qRwzTdQPxTS2IhgzJfsmEEUT5xJpucl3Wq3xjnivJ2Xg
ekoNiFSgJwIJZkLSrtet+gkPPa0Oo6nTq8DMi9q8W1p0w5AMS79IvAdqXD4TeC6KWPrat9rOtX07
SwYlhFbm9EEq+cN3Fat6QhhbycI6go8e2sRuKitlK5QhOl7hd3MDEIqG0WzcO4UzNY+KXsztcxsb
6q9SLpoRZDXCHv5Q10v9Xo+y7JTaEgeXmMKV4gN4af5XsdhDMC5ZlAZ1W0IcMd1JPi/ONDq+lXp1
c1Z0vf4XsYs8uWsYkvXQYdT4lnBT772dVrr6NAw29Rmyk/aBCxeVDuBwFZAsJ3e+Y8CTZDClhiJ9
iaAuyx05lM1TyLVCPoIeEhjP1yfeFrWmwjATl7mLx3vNaKODZZfNTpa4dR27vC0kPkRbN2D9mat4
wgkHIZ1+FCEUn4VmdJ+GTTTu2TJtDUUSTPVhVcWj5/t6QthAotUqcvTzFwXHKdIPkBIiO5EKtTuy
ABtDEWfBl6dcs1GsV/VWjlZaK3dR2hlBWjfFsart+MHoBm8PPrMR1kE+wF+BBwZ32OvbsrNsnPfA
NeMiYvYHe1azgyWt/LtSxPnDiHNksxO2bmwM3jPCDiT61zbLVZyVw63W5VBGd4vTTmGBp0dYc8z2
inCbw6yNjtXz4FbtrAMwnGOwS9BBOBXmde8FXoPfvYuaim+Puvk/a2iysz0XRljYsbwf6vkHIL88
jBe7PI+V3gddI4fz2wHfRpRJKRZJPwJo+urXsRBtEkx/lti9a+0Ks4fYSwCr1+qhc1z5zZxt60RQ
tgcX2dhPDArMeTUaviV7RlxISw62+K6ncBpGiK0chyWm090rzs6xv91O1GXX2j6V4VXufV2WP2K9
eXHRYbQq/U6L47z3k3iKxOdGhWs+lkkrvssx2hPRuJ0d24lGM+VvOoiUq14PGZfQS6d20O7ENLph
g9LoIdKBcKdlPYRvr97tplrxSyt5n9ndKklFLmhPE/eBO1IW658hjrrPxMt7o4AE5ye/CmGYClkI
f66f8gZ4USGzPbs1zZjUHNz6gJO3fdTVOLKDLkFLw5+nyvk3KzuNVzHvUtdXzcJxj4aMqjTAZcH5
pNMHi0OqZiIKpzGGjImi5cTbJB3pZ4be1mHSYy+PQ7DUnwSqBxN+15LQCNlmMzsq7Wi99xqMoE95
OXffcrDOv7Q0Kz5b3hzrJ4+ytnenxrg8PBhcjGZQ0MXlEfIm/afdNVZ7xNlk/Oqg2TifK8SanENE
Ce2fElMmAeE3b5djZ+T5cdHGgTZaIy3nbqVbV0fNS2c3tAc0Wu6VvuV5j9FAMkPLzIUXqMrYox+C
O090SOQExlYjrPpWwLaVuJcUderroO6tULhKp/uN6TUf2hamMM+zCw4AzUVHC2TUk5Uj1284qLIP
TeIrUycjX/HsWffNPM60f6ZC2hL0eJvD8MiM9IclGhEFvJzZ/2LaSOaxFJ73ValcyB9eXOb3reZF
zakhOpBBbtptcuwhqv/ICi3Kj701dS9aVvUpfhRCTn4JWS73pdEbD+OyjMu9UXlJ/OhlijsEEUCo
r9YobALAxEEWvPCy5T5R5zEPXVR2umBQGzzlzT6SPzt8grFZlCg3hpqIMgWCs1E9uF6eDQG6P7Pp
p1Ns/FryoviWdZ1xj+eNHA96Hk+t7zhpXJ/TrFXPmKGqnd97BeCJsVR+6jaKlK7WWN/m0VPO2aDn
P/qmrb82Ja4ZkAZekDSSfSTMcx4Z3oc5M+b00MayF4f1zoXyaxdp6SdLOvxi0evH1OgX7T3mC7Z9
cPWhz59xJcNcdoCV2YS1rswfBzFB0ynyYTgp6SyMgxkVHXIZlfCeUN9Saojbo6D5YC/doXD1NLkr
eyOSATaf1bc8h03sm6KxumPrLWp2duzI/CWnyqtD0i0FOFjSmlmY9wvktymzomOtxlUZ6J3Zi7Bs
+5gtoCpTM/ujNrUvEfz31ZNdGvWDGhNx+13ZWk44qpGR+dhAwtaeFqU720O+eGdq+uhpThjzPtVK
YnIa7PFlkZH32EpT/TAnNAXPVdzlwi8GO/9E8yqfWU0zbg5157rxqXWM9ht8EBhRFTTL4XusL6MW
Fl6tEbJns1WfEgGivhBtk/lLV8skSDS3GkO3GorzJLSqCbnq9ZdOS6zlnadM7T+NtL0fDj4Ryv20
DGp3nyQxcbkSC3k/JnbiHuIuHcHJTEau+bAIuqcmM3I4lvCvldOsIHQGNTHyPmGGN40fUPniU+op
O5zzyVPyJAlUug9otIr2edHLNg76nKTwwqroYNGX7kuEgJx1Msul+ljJpl52ruebx4drkw45hxsw
Pt3sqxDNRru7L1elLQSy4D7EajocXIvypqhL0/cIjHdimZunZ63ZqCufkuYUBY6rWGZUE7zBOzjF
cQpzvVNU4x6lzCWIIQ/uFFE25kbBnVoAXAP8aq/BFM4QKZDMcCQr4ro411mZHZq86061VKsAvv9u
K8S4fYOwwwXPSgNqpUhdVTpoWFp2J8bsYnYin8MaMT4Fb2Ejfy6UdGl+6VrGrZkY+kinI0vm9+WE
T8+QzJrmz3OKmoRVTs65d1Zf3b98hvns8BZ57ldLF6g3r1/8yEyKITExf1Vyt8V6SIue26jvX/7L
KIBOWWBq2dcSGZ7RLIqdudQRer0KFYSR33GXDT/fHmVrC/0Gr1AphxR7XX8Z+trqqxLpKNOSy0NU
zz9zZ8a6WRh/bZm7zgQyFj1Uh0rjdSPFTMelRaswQ7MZvtdQkkdDO1B83LD3Opg3tf91KCaD1Rjg
sZvWYUf7XUUXFkSCRKgt7hvnHw9y0DFHbu+LlLb9iSkPd5WI4UkpIAZ2otBbzPD6A8CWUAmi94CZ
5+sdMgyOJWUV4craOfV0Kkphe75Rq151cKqojHyDkqrz3OC79svtKi0LO4/CECZ/EWzSPHMhYHeJ
7fixplh/TcHjx1EGo7XKxrqVw0eXxDNay+Zkxal2qRbbPFE7UU4Sq7+dk3KTbqxDrYOs8tJgsa6+
AyIcM0UFFgIPTmhYhZa/s0s788eRbp2fRBRsZLvsdc+2lh9sD03CtbR9QwTrkA1Hdxn9bByTrQOM
WG6IsbZPBhHgqaOA+gnx2yXIxuSkJXsGLrcXJSoBeA2Q+oEIu7kcHGPE/asCk10rlvyEe5Lix2ja
+VFhZJmPj4a6k61vfWOAZ8Dw6RSS165f44+UBwczNVI6oKiTZUWfhyRWArwzIj/rxuKxr9JljbSr
nTLn7bXBLP//oNQ6Xw8Kj5LeUyqwfEez+GQhFHw/1ivpr96VSL5JethDGBzjNLqWbm9eVeBade9C
wroMk074Tc3iSY2yZgfmv+7E1ynPOsrqT4gWOoJ667L+8RWNpIfSFjEhapn6C5aXxbEdrDJA5sTU
fDkV9ilNxq+K1nqHt2/grfmR2BMc0oO9pXxVCdc8NozZBQfz7F2Kzv03R1j/aRSK4CwLJ5+X/PX8
iiFTIof35DJQw4dy1fTc+F5+fnsuW3txBSKD8gG5e1N1cws8ZCCngxWsRTChlHDQtd485KJB1mdp
7cMg/5p6y/ZYYWeQlFb92GteuiOBFQF/hKFXjOOxExi4VW2ThLQ2mjtncUQ4mOm8s/231oyLi442
lVLes6t7razkb7sU9ASmNvrc65n5TEl4Txx365ChBApRnfeKzuDVmg2aIZYGRdxLPtVFAI5KC1Dv
qV96U+4p0W5tf0JXcJ6rYCVX9evtQT2BFjoGHxcS60H4Y19hw9dksB7QZ4r8DsdKYNEyP2aGiL/+
h03zG+1CVMWbfTW2FHQA2x70NbauTtBWnUNr3pwOudMR1U4iUwJSYfXb26NufFxoD4CbQFrQqrmO
nYsiQapr5J5WKuE+5AoKDLWjpN9Q5t/DAmwNBbyCBcQok8W8CmVRDekIRfm4y2JmwTDjAaMZRRn2
mKXthOkbG5MdiXamuz7uN2gVw41ac8qxX9NL7UlQYbxv0GzaKW5uzmeFz656oCAArhbM6uAbcxKR
MmqTCG/kKPYx7kg+dv20dy1vDYULMpuSziranFdDRRmuRBkMtkvU6enjPOXWc1Qs4+R32TSKnXRq
4+Nxl3BDAvSBB3CN80OMwPDiETlz3c7UYDQScTS0Zo8huDElzvIqbcqpxlzg6u6Y7WyRNFPTi8yV
b1lbFuGkFPodQuPjTgaxEQehBQXYhjUCJ3tzNdbAKet5ji91pg8/YgSAFl6yRqO5rwPa9REO8+rn
qnSc/xlzqTb3qOSme+jgrY8KPYVuwmpwfKNwoQ1GDX+6jPGZt2fAm0l8NBW5R37cGAU+yoouIrTV
bjLhbpETuTndkRSZgntvnBIrcNLK3Yt7NsehJIp4kLfaUVwtHrCMqbMRuIMyLTQsm/P4KYcWuPO8
bNzGoB4xvqIrYoP5vBpFczNbHwtFudP7ogxo1HpYx2sL9a9af+dWqR4k2Ba8j4GP7YRBG5uTe97+
TbsBj3GdDupWog4C/eyLiCP06iwlOiD+74Z9vCQ7cevGp6S8zHuDAgnuwdfYk9gYRp20AFtm1Ave
N6OjfYchl+6MshGREI/wExnqN0P79cO2iFr0Sh/FF+niWXrQ6lj/ZWW2h+TPlDfuEdZKNd3JmOrM
39+S/4+SRWcQnNQ1AC0vh0a6OlCNbqTy5yVZE4p5qcKpVJK7v37LuIVdwlakiwERXQUKo9aKHDAb
TgWVwFKXikcJUDEWRyy09P8wLVKNtQ0J9uumN5ANGWr6kRMjaRj3mPfkiX2eIaLSVhbluCdMu7Uf
aVNRAAKIDPN93UR/hOVjY3mNIlpxyWrSRgeRpnCsIyt0hbLXGtvaj2sZDcCeQy3kOtpyda1zc32h
eldG8SOl0vmkGOO/b6/ULbbaplNMTxpe0iqodP2gSa+xRpt6AEqmSXVIjax5RjaqCMpmNA5T2tUh
cTpOt6liHyIxWshzzn+NhuE3rOoIaOahwaNft0AT4fSpGlHzGdWivsuNWjsZI4L9ddzOO7tl66Ny
ule9Q40H4GZnKsJT0xJF1SxPurM7pfNpylyxQy3d/KqQkYGQ0f1DwuUqHSU1oGcMjeCiVpoeJlJ3
jnIpFt+BCx/0ap+HI6pigUSJxm/mvniuI/OvGUzrV4USAuIe7bYbPKSY5yGP1UrAp5XyKCjZgrqU
ow/yJd/5qlungsojdyekeNDXV+c9wWm96tsmvoBexZGunx2/mabm29zuNgM3h4LqDW6Oqt1NXlw7
RmJaEM0vMO/Tg440WmhMAjK0MP4au4rECkhLDgflTggqV2HyqjBmeLlWQLTvmw8AZ5zPqJOgmODZ
ib0TGq1f6CrdX1NhhgN1gJjG1QurcLods0TXRcm74aiqau8vKw9bb1LlpJaV++Ptc7/xGRmP4X4D
0W6Ovar0aayrCOf01VIkKBDr3YNBoe89mK1oZ3dsPHkoyKxDrejxG5buYFYjxIWV9wiwIA0tYr0Q
mQSvRD0hK/gbZpaeULl1Prw9x42oBZIKLwK1DNir1xV71ZJGhYIsaY4ul0OjV4L7Tc2fjKFVEbpN
W5psvfpU5sX491ELrRc0LGGtrHnC1XmYikLhlFjoIHTjFFpxkoT4b+aHqdj1oN66atijWG2uCo3U
pa6umtaekfPKca6nW23WviPs6VDp2nRMS9uGwm/o9bG3pXPRFYBXoZzq3r6vPaP/8tdfew0NaQDR
Arp9rirFEnGuKzhoRH3zmChZG9AtoG+dRb8yHcdoFXOkcJqgmr098MaVzsA27JhV/PxmK8tsMebK
ph6XFLr3CF/cfOyqVBzeHmXjwJDGcqMj9MTT4a6b/I+Hv4zzmjeKfpNOieWjpvbjUY/nVVBjV0h2
c0J/DHV1F+BHOzgTrdRLN1V26GlLHjpqv9eT2Dgdq/u1SUa2yqz+Jhb+MSFgrknVrmXabByL73B3
4086HJ5TRcxxZ6alSKERWiU9aLsvP739MTduu1djX50P3ZiHRqVoejGzojygzeVQSCJ15/bQfMG3
3dkit4T6lbRP4Z+y/xraX1cbZZ22c6ugLAX6M04ARMT5Xdpl7hfaIhhNjj2aVn4LSCpU5yhm5l5u
PFixXB6RDiz2AC1be2nVLaCZiM4zaimv91JqLqw+ro8Xnn4E+x06xI82uIzKN42x//j33xqeO0R3
wwJm9fv++GOdaTFNhgdEA3Gh6ltJteyYpIhXw3QUYa5Nf42t4ksjV7K+K1z1N5VIDxkj0KkztRjh
VZfENNsgdUwlTGLb2ulqbe1gMlKiRhJs58bCXU/qaEwMHJuNBqQIcNEoeR4ViXB60gPfGZ2Ypmsj
7GgKwWZlf7+HiT7Wdh7Xwm3MQ/l8niw0BS+qWGxgR/UvdUbvxtKr/jl10nxnC2/sGVRZcAziDeUO
un5StNFw5xz48WVohu490lHmv3U81v9Ug9Lv3aibY630UlqV9i0oz7XoX/c2ajqdY00PZWRbdxrg
vbvegmP59u7cGgrCBwG5Rfnp5qUsI9p1hsa1mnRD8m5RxuVox8XwMVVq/fT2UBvXKjEuNzdkFnqx
1+FcVo62KiOqhPlkpe8ngMFnwCv/YZ0IS/lyOvSpjXWKKB/Xrrp2yevkn7nt6qADfPQ49K2xMyF9
4wAASeC5JZ2BF3N9tBV05NIIqYfL6C6OAni5cpqDHLlKjhNwIREYTZH2AYQzMGN66dg/otJE5Tdt
DPVbt2D+TWoiZxCulpZ9bIuJfyXpRhv/HWVoEfPNY/5/Z80WnM6RQNgpChdlqx4BscOkz+kQeImn
iBBDKzZ8LAvjF57pY3pUrQgXAtG5oJDeXsWNDUPLfo39YULhIH11d4JM64HHw2ZAS7U+QOuaDx6q
k09JO75/e6Str4snKQBK5DRIpNZ//sfFqbhZ1DZIxiPCoiNvDIL15E52dsKoQWIDWBSB0ccTdo+4
LL498sbzCLCaRaVCvxIhr+bYO10TFbrEtm5Ii0PK9/DrLBtPaRd3flGqw85MN04GmGAAQiYv0m33
CHTOjC8YqPHeNuODlNHyFWS9txOOb63cb9L42hreaHDoSbKAxxSXaIGklw76+KKMqJOhvrsX+W8N
BSYGiywwt+T510tHndCKY5WCQmPLsBZxc4QokvsZjP2dtVrjvqvEDSbu2sGEbMVjvn7bP3fJDPNe
1SMsWsxUGU92Z9RfdQUlq8CTkTgWU1o8wzWt4v9wDlb0E6JgBHA3aJx61JwlTl3GTQA5Qpqa/imi
6V0fOfXL27tx82Py6iDjRwRxU0egKwCE2LLExVHiFLm52AyQHDWDWZN7QfbWxl+3ILVsKhY3j1w3
/m6szwIBoLkIbAiz3/MoVwPLi+cHp6aA8vbUfjsjXa8e/gkERpCq2S5XJw27OhucKjJAzphYX2k6
6F9qUMDPKgjdL1ZVJB+nvMahRzhNMiDHHun/StBeH1yINWqg9o4yB8Q72MA6Q13eIUjQz77bYsk4
4rHbHfvUGb4PVutWAGrqCa7TZNVF2OjSujeX0tzzatzosFA7YCKIGvE/1+VJ3orBRDYmvZS9O9BQ
V4qfFXnvD+mkzRCYi+lS/2n0KVzAHnwyRrdddh6lrbsELaC17LTSR6/PQ2u5k9PUDvT+xZJfDJse
scziaaetuHXq6F+CmmLlVhno16cOklA34HS2Gv3OJaBL0Z4mUXzyvKk+A3xuAg9H7vPbm2XrHFB0
XZH1dLBuEu2FzLONTFp/g6P8gHKkPVZZmpz1vOt3CiZbx8BdScWEYBSfrvODJaZAQcAFnm9RlW+u
YmrfjTbPYsTNFvkwtuWe4NjWU+cBIPwNHYAmePU5Ew9PFNtaTeGTpnriSMyBJzCcqhTX9NVq7D4b
rTIf8py9+/ZHvV1Ig2IWbEtIEhswztaA2iMlN3XnjfkBk+8RALg7HVzci4OpxzK1LqxkZ/fcTpdB
yePhRCLndtNqX2oimDTFFlaJuvKsK+aP0c7MIF9iHbej3HpqI2mFOu6qO3WhDRweI3MyV8VqehbX
p8OdLaMRI7Ytpqyyr0B5cssfxbJARcRb4AAvGdJz2mQoEHSeMnLvWN7nqG3luxpjJ91vCWH1oB3y
ZO/qvVXpoe8FtWLljhgbIFJE0HWdpJB8xkqdz6AES7roaKlHoaUN5S9cxqQFU0JJn9q5K38U8UJA
ZHa68U8G/GPx6RwW+c4jd3uZ8JsQuYHxS1ZJRe31MdfkJJW8J5hWi747GwMap3YDJ/HtPXh7sCkr
gB1Ao2BLodEpU0BVknDLiwrrMiiZmwRVLhTd702v2HPu2dp8pHBgiClGrNJbr+fUa4Vwe4UrOkuE
cl/klup7aj4dSCbVU6Ea87GPpXlvovGzE6pszpNkCqQR6qU3BkVQaGA+9jT6QTtCbRjAQDU1z5ii
Ibz09ifdmuQqqg07CDzyTb2lNtq0gElJrBcnxV0CmUUEZeQpZujmSokl3By5n+uore7TBd3WnW1z
e3/SeiFcQdpvRXpex89xGtupyQpeamNugzkX2bMTO4m/yDE9mXqW7Lx5ztYtRleV6jYKKas8z+s1
BUw7i1quNuiDkT4KvRslROCq7CCNNGjA481YNCwuLJFgkS7k1JyO5Xcn81r34Lj9JO+gm8zNCwpv
sF8Ww4U9m4xifDcYS+d+GcSodAdqZmnxuDi65FbswW+G5HeWcm7sbIpOmFuLzG+jWfPCxMQD7zjV
XmscigFUPnquUdn6lCp6A4LEUD+O9pB2+HFFNtJfuhbdF9kAbUK6i/2FbrQb+2pSlyv1R5qPUdUn
agCSf6hg9nfyJXcE0qLjpBjygAhTIQ7NAtfDd/KGmlnMu4ithZkPK7zVQGxsoPGnMGkhIRABh8PW
rJ+NCfEme/hhwRPQw9GaHDqczZBzyIU7O0HZLrgV61bXwAxslXIMF7XtYJhMQ2b71WINepi3ke0e
9V4kmp9XajFxfhOzuihpMfXHHkX8+kwcZ3wqykrtHwuoK1VYT4P6XqXDL/w+sockXLpRM17ePgJb
p22V7lwFz2jiXu+JHoEHXi7a7XMaGyFlHawJCQ9P9dh1O4/o5lCrdwn3CbpH1/u9o1ldCzun3e4t
xZELrAkQXYnuW+zp357U1slaB8IWkPbmTdxlwWBfCjHQ10TpwfD7xk5fSELsUze53Q+rVvegalsv
AKViWmOrJvBN0NU5ywBmqIY2XTil5StRXGPrqHCUdm6srZnBYKRGvDJCb0SjVLu3aSNg3b6oaROM
tGPDXqs7n4rcQHA/76mJba0ZrSkAm9R/eXavrowpMhETd7HSMdSlOuGpVIcyG9qXnt7m4e1F2xwK
RSyyKnwjbpRAYh6aQS2T9GKr/XAfoxF+0SqjPcyzbf6HnUiATPxvwKzVrh0Vyhn8ep5OfMWyNA9K
m5l+HSfNITHhH/39rNYiEK1Je82+r+SiO9uejKRCTXkuJrT4lHFKz2iJRRH5F2rnbw+2ccFD4EWC
jvLIb1Wqqwve1GZUJ1ZjQcPNAmPx3N6HK9L7KDRUpw4V6Xek+Hu4iNtsjnYacFsDxgIJnbH+8z9q
C1UukR1VCRWKyRQ/6NjUh8zUatdvrAn3dgr7Ea0KGzwxbFbP/hQrvbcbF95yb4Er8a+jIkxBH/3G
1z/CURuuZJ6WC1Bqh2pNWSvvFG9EirRK6vwBMRa3eInhBzeI3wObDLC5qT4Vqlrw9ApEW3aWYuOg
AldcTZTW2if93de/Z9IKfbCFREV7kqjhocDoN6nUfStpsoPdRXvkqo3e0WqbAEedTUZZQr36AF49
AqZyiCYSPdX9bvamc90vrp9WiRNmVp2dbUdWRzNe4kO2LCl12D66LC6WiW9vwo27UCdwBOdK2Mhf
Vz9EGyxVFC5ZWprn/dmJLPHsFWZ0fHuUzflSYaWvQkcZtcGrg9XQCUQZGQOR1F2hCG7hHTF2NgPM
Nqz7dnDLO8erEAMgRQgaC2mRuAXjYlJ73gmrNu4tsElUnGgO8FOu54uenZQOwg+XaZ7iELk/LhMr
WwI83PcKQVubCnI+unPU7AngrjdVhauZXvFpMzxe/QJgRDCz7u9SgoyfduwMO+/oxn2CbZG19iM9
HQGlq5NdaHLplFqkl1z2uhKY3kOBBnXuR2ps/BxKtX0pBrfa2T+bKwtkhT1EF2Tt+b4+OkUrIlEA
mL+YUW0Mvipb14K1qzc/iRGrJ7gQ6ScpeutsJfPDiDw+qV6p37VJu6f1vzn/VY0IWhI3uH39vXWb
+S4VS2u1CjzhJB/u6W717+1e9CeS8eYzVYdp73naGBbJB9iwvLmwM67LY3HXUaGjonqnlROuhHJx
Ey0wkDI9NlABygBWPhpCbeWi4fj2qdoYGS01uoVrbYz/1hVKo3Li1h66zLszrc456lVZ3nmjM50U
E7pxitYPDjPlnjjXxoUBZHb1Xlk5hzfVQAOFFicpGVRg5nAEI5Mf7IEax9tT2zimWH7RkqE6Qe3x
mhcK9cmlT4h8dAp0NVTqNA4b0zi20MF3NvDGfLDqowzNhUtx7DpmipclAarIrV+BuvAno9Hfd3Gq
74yygahBF5jZrGBEBrrO0PFhtTqcVey7GseyMRi7WnlJNbclLBxjofhLX9nmowona8XjVzXqs0kr
44eawk7697EbS8c17CF8waa92jcIzEZOpHbxJSJZPEoUGD6NmWP5ibPs6QtuzHvlD4FK5pVbo501
qf8j3CC0z8G8gfK2SxxWSy9aZh5zTfvR6sVSB6nm1d2hqpbog1h1LoIybYcnr2uMn29vqO0fQkjM
qwtv8aav6dZDMvQ8Qxf0JiIcpaQIsL41hE+hLIJz3WrHNqnmQBf6HBZi0n09Mu1fb/+K223N10B1
5DfH/NZpba6lVeH/q9z1aoXIM78HoSjXRnnYKnZO0OaE2WjcEIQZbDn99ZevZGEmQ2wpd9nqVhYY
cZ0avpAG1rA56IkzEgl6d5KJqqS+Ew1WciysuLkghAwT++1pbzwSgB2ZL4VRaCcIo77+LQznZZ1l
xfTO2gTYtqzsDylib++KuBr+lyqGwMZpMV/mvJnveonW9QGHUNPwyyVBo+vtX3MbAb/+MdcfRlN5
jxcYI3qpli+J5aDoNWqz81Cn1Rjks+Yi0QQ52XPj9xW6YH9/FRDvAWzlBCKiiBzU649Rt5XRD8jf
XZD1Rk3CJI35jYz+gYMD8W2eVd67eZDREUG/VeVO8S58C6XcuQVuL74Vak7IB2HdWQ3XXv+M1GQz
xnYfXzLL6c6FZc9KsOSi7XfGuQ2D+G9Tq1hxi7RWrtdedo6XKKMGm8ScoAk7KbhMS/bHxbITH1E0
5fnt5d06Y6upCKVlz+RVvgqDEkSFFtObuN2KSgnbqZpOzTL0PrIp3g7vYmuolfENeIbpoRD7+hOW
7hCX7sidklqK8GOaemHsLqj0lQiN7KQom2OByQQpuJq4mFfL5aRWWZRlFl+6NGmhogGKtFp1Altm
7bXbNoda6QEuaTdNlHXn/HFnlxkAgimxEb3N1eQZYRzzU2GPwzscv7yvby/W1iZc8dDOitexKce/
HqqNFBzu7RT2ljmMB7OKlKOT5cVO+uFuDbOyY4CSEkxQ+Hk9jFHElozGObrzRD+JoyNMtXuckdGI
33eW1n8RTZZrQeEsdJ+Hqu6+C5g76QnxqTILEulJK+CBmAUYPi/9WMxTmx7jgVqxX3ez+nNqeDr9
Kppki9BRIzLMX7rcPDVEFks4LDOVyzax43+FmTaVz1uEFU1iiCkNZJM7Q9i1Cuz5xbFEEuhUlP4t
kQYh/7Gs6T0eRVPkUwbLp6c6kmxnFVHMLhg9vSQxThvHOceuWpvBkCR2yZOaG0fYs0WNGGBvN+HQ
TZN3oLCRDRgygCV6VPXF/ZRq2VQ84OXboVaNLOZhNlO8FluMss65UxbgQ5wqSc9LZhvf7BxHAD8q
+zg6ZNNQLCcnH5X2oHUS2c5KrXL3gXB/Pscxgp3+qmPzzlAkmOh5VPrPjZsX0V1iNM1PcngvOShq
lT3qdVejGDUWiABBtO/6QweGHA2rSKAO2SDCIv1WbeMPZIUwSZMY41m/1fF788tSmxHCahuKg0Ix
5Xdq/yLdeSg2zgFooLVpqmoWSdVV7BIJ2sE6Wj53qTnm97zrWPrmMZCPhWpzsnO+b7sbJPyrOwxP
NQRab/0xfxy6qGmkEZeNuHh2LA70EyYf0fAlLBa1O6CJEpZFjvqik+wNfJtFgJyhzLIWDC0IlFcX
S6/L3mgcN7mYapZ9TrFf+DJqY4oYu+52d1gL8xZ3VWzvzHfjFcaSzaIStYqyQ9V5PV/XSKK+zkxK
2Ylsn1w+yhnp+afRdJf71DP/R1tTOTXTQCFe9vXOxb3RM6VmSQ0dYhCwApSMXo/uWYtmFl0vLsiI
lh5aYUN1wpyJ4lvfwUFsG3OQF/Q09daHWlx8A2fUv+8Nj2QSzdbMn7TGOImkH89v34cbW45yzNpo
cnm/bgDUThEXi2hUUFMSK02eTvLHtJ/CiabYzu7eWnesDbl0yQJ4Vq42nEBKTl/SJkFTQNhQSpc+
yL3il2rE0k97zzvQM97rzG9NjyvY1GCkrPCmqwczSeciH12IimjC6EcuEO0uQmDtIVW0PdXvraGQ
giCJJDtf1Xher3DWAT8jwGJba7RbLXo/4dBoA77Y5Xx6e9E2IhzyYTrJq/TE6v/yeqho9FzAKSaP
WDpHhi9zL34Yezl0tN3T7iSghqk7p2djSNqRaz9yNaekKv56yBirFmz33BirsSo5YDRgfaT/FB+9
BIG3zJqUnQOzsVnWJi8dmv/j7Eya40TSMPyLiGBfrkCVhBZblry1LoRst9n3TCD59fPgU6tUoQrP
9HG6lQVk5re9C4Sst/27rrQWOhjoZBeBSYiW61M71t0zuGw32rgmQ2dR6v+4mQAn82Z3shQ005Ob
qQYO7rlrQO1YDDIaZ9P9qKmW4nmd6gjxZRGtff/XDo58RcOlIY8aBXLx7smiLnKM/uyS061Oh+hj
Rt/Vi1IOhPd/fMI9GyFHpSYFBvf6ExrZ1KFat2mJhTN1yNQmj6yy8+NdE++qK2rt8P4uPZMD0fmH
0rMjiWl2n6yXVmlTemLVkrEa+2fPb2XkV86ljbL/ldfgt52JzHiBkSFdsdNjpxXzVnqVryX11JpX
i5Jt1G2tH03d6Pz9sWMMCj8HJQiuEv/khKtVBbIOWMo2s+5+0SB8NFbwvSwH/4DB5yUdunNH7j/L
nRJKSzDMLvNhavc8KMI8d4wrZbUidvLaPIBOuzSTOPcmAaMRHB0mHN6pYoiw8kl56Rokyt6WEImZ
7galVzuSsyYuYHXPLbWzjyE772L4p80p1UPjMBDxTCZV7c/S9dd2v/IWJWzy93fhn2ndyQZhh+wA
NIbYb/sw08jZqrwcY7jWbK9dpMbl0U3T7IuYkTrMqw7D46Uag+qAl3X5a7TluIQLrWeASlJxIm1L
+du1aC3UvGuKZ/dJL4JNfEbp2BYHGzMZPUKfPh3iptt05wHnNPPKbyvnW2mLbokcsDm3ed26T163
Od9QdiV3d92ttj7QlPPSI2G++9XXVoNA6OyL+5RaKPvhk3iqEN4H9l7FCrAsWk0jL2IPDLseLlrq
B2FvA5EP0foX/o9pm4V+gMWaPRc4lqiwdhbdTvyx1ZcoLfT5e2WWi7xCYs35Sj+OIEWFglS+lSND
Y2tGVoWzNymwB8orfze0zhmPvf8xzuSctCH4Z69fCST7vvhPzrm5bukWPRrYuVm5t/VSpbEyUFrf
p2AUHxTNGiCRf2sovhfO7pkdR9MV5hAEe0TMTq+JySCB0rHjxRTD6Y4L/0Zc5xP9HuWsj+8/5LlG
2I6VIMVFFZT19tj2n6cUvSbAmVlaouHgd62obaGIaZUiv2YHarXSQoLXEo25a3+0W+sFVbXh0/s/
4u3z4ugCPp3xhM3k6XRI0GCHKJ0WSGIj+iBygfFG6ehtny1RbRdC9dt7HtT4nhowwqbUPX21TWO3
XuYyj1+Yfl2T3WrXdTXI3+8/0LlVfGT/fJY402VxNjA8fUv6jrOjcdepxU5Q5DUvYb6Mt7cu0ldo
vjHPcneA7EmiI9YBlTtwVqD1fPnJYGr2Us3r5kYIX9ZzBMSaFjrKGOIj1az4grvAdqUKaLHFZrgv
kFeLn+UyBoCV9fyzwkbgemE7f3n/ZfyBBr++1GizMnJCN5Tk9k1/k3ZNbfrtkt8g+T3ddPRqVKjL
vPk9a352TVmBNKoJNfBOtdlM3dtsn5utWg59qXmxM3v6cfak+3HO3S15/6ed2XhMa5DmYFzDjMM5
CZK53IoVcxik5/1pvsJmcLx2UjxuWteo479fCtYAkF+TehnVpNfnzNd8xmA1sipCk3qs1xLPhXZI
D7VVXRQxOrP9gKPDxCCMgOU8nXW2pAUg4shHM0jfLzMt1CbsaDNWV6kllxcXxdg+khSvWTg4qfwI
xmeeQyBN4sWlrSHuRIb0xWpPsw0kjG5PvG6B+aMH4oUFsw9ZJkRQbVuPeaYLWntaN1ThMFvTZywc
i2/+2Cx5aDHLvlbmWtZxmaXG3nrp1ufAAYwb646UD/2OxY4td0OGftIM9M2aZkUB08ic3oE8pVsv
ghkM7d+6c8ZwJob8Xpcu90OBFYHLQEKVQ2RiIJLSje6KpyHfgksgpTM7ZIdUUmHTjWYktP///7ke
NSZe1ZSjq9L4xRyZ69YeTGDbn1aru4RP2jfbyTHZkQb4SDBxwBrkZDPKoHasNKD829ry2ZBWfrVp
joj8xhpj05/0hwA2RIwlvR4WrVAX9ufbGgY+IA0Hxn2I8TDAfP2gBrAKX9Y0hker0uNmDEQMDXmI
siDAXRheCLDG4ZI0z7lHtsjwdwtXZLdOD0W2eE2lIXV+s+qlfxiZvyTCnfbxvFzSxzZNFcibtEmv
8r6jrzDIEYjw++fy3B26k5b2PJl5Az3Q1w+OVM6igtRMUfAWFfsuqJuEMVAa/FZ4XRg/AxpNMpwZ
fCQC1GRxjcMTQXFjjK4dxtY2H5aq9L+aW+v8tpduQczLm2neb4t2CZ5x7nUxjAC6T2/oTF9msIGq
eWOaNNjWDMBDAM0huF2QA/Y0r9xQFIXpwd3Z1vG6d7Nc/2IUk+1feGVnrhew1OxUMEHgqvWTlKEt
dCqjaiQ9sQIVLaZbP9it6P+akkGBxHaEMbAzVU8rMlFV3oT2vJaovtCX2NGC/HHN0KOLOtWN5hGt
8P7z+3vhTDhl83uQkyDTvO2KZDU5ZjWJNLEqrD/jUevdq6mZVXAAjBQ8+Qz3v7y/4pnrBQQM+3+H
GEGLOtl8k5ECPZ+yNBm5EAeS6oOw6BesddVc6J396ceeXC/k8iiKIaK3D5tOApBTDWlVKKEly+pq
93Ye1F5IMbrpUdGv6w823IYJAoArEMh926ikKo3ix0Lvpo21th9f8BuwhhC2XfBv6qIEGdqaa9w7
1eI84KiyLuFkDKURbYa+IqncaPp0HGetdW6U2dM18yY66P8aE3oukZktKzlA2mcBzgzr+CiXAkNT
U60p2L7K7L84xURTlSIpb7CfoZQ8zPMwA0FIpfjBuAWpJHPV7M+zsTFcGvugfdCYlCYB/SwKFqHZ
wSNZiX6Lg5lhxPZsu9091/cqPjGpAmXty7LZ4tSowX3P9rB9skm5tchvgwoabtNq43VRtWjy++1g
5LFmjjYea1grXgXQUetPpP4AesxOoRUx+sHqRPgdeCIqpKlLLLB7+XHQxdjQPfUYnua1/kXCJXmS
yDqNoZZr831RD32G6AxXcrStQDi7JvCfLIuCCuD27H2wALx99Y2p8wHOIB8ZF5032MecqSk4961c
t7jdtnUIm3Fm2IXDZTZGgvcyh1uGI1M4tGnux37u+txHTVrLGAOfUsawIfQaQZYtgGCydjW8EzPT
9NCr+vYfmBL4MiHWXX59f7O/DTEYf0Jx92G6IfJ5WrPPo3B8Zn9OotNMPgjNLL7X6Mkf9WZGq3h1
1iNWC5fyrjMFzm43yq6njoNTfBpjckEx4zijmyjUxVBJsgcbnSu7Uw4zSQD+oWuN2b/1aGF4RnfS
55OY+ajqWwhL1XThFbw9769/zH61/iedQIaIj6N5sPurJotbPAkPnTuYh1W/aKt35m1jqwhdm74W
I+ZToqXnNhysxbQTg5szAt6v30inyxssLLfguHFQ7oWFutj73/jMAwKeJYnhktkHJvsV+58HhJkn
CtnMVjJzbV6lrj7ESBvAzVguacaeWYnCHKgA/+MpT4XFC+Hiq1BiuiMBqMeDcMpHoef67SCd/Pv7
D/UmLvxR1QOo4+wwNuLDyUMtWtHPZhYkvak9brzWG2OZPgdTgYbgZmWXgsK55UwGawQEnvDN2Ndo
7Q5YUonPKX47hy0XdkQyYURBmVqR3WyXPDjfvMl9srZXJuSdwD5P5cNxPcmdVN/A6KVe8yWdRQq+
SsPntG837ZL8xJscZl+Mhh2SCESjN41WXAIzp0ZWMHGqokivW3BETlS3ZnMYTHeS0aYG/PZmnEYy
bsm8/jjJrb0gFnfuBZPv/WFBOgTek++5mYwj8Db1Ep+x9X2mbK++moHUDuT2dXvbc4VeyCz+aPu8
ir48NumMhSsIFeebkszm9m4A9gRJXvnudD0YU73FFjM0iMFwMWZAVfiftEbhwIELZGvFhpjTX1O7
mInwJOTl3K+yL32RL+Ab+qmaoNbX4lLP601qx8+kAcNYFxgwvf6T46v5G+FHww12AMb42cQP4F9v
tv5a/3ZfBelDqGJAP8m6X5+nwISthmI2pq/tsD73jXLBWClm/BkKSV/eP7vnnminiQHpo/3w5jB1
VrCkG/OMBLWT9UBOLG+LvjDj91c5d4QQOgkgFe0yQ6dHiOyuaShW2NXlUkUVvj5X9Ff7MA3oqb6/
1LkDRFEPLgRuDpH0JI9zlwnHRVD6yWS0ehZ6zmx974nbn6Rs0m81qIQc66ZsJHVNVxB8LmMTdaEC
OHeAAOqhPLbT+Hno1x/QwKAL0y/lJwp84O4JStsAMtg0lzRyW01PcCS99NxnPiStNE4tJYG9e0m8
XlNhl0FqbroJJY0ft20zXFtITifvv90/kMuTg0qFRZ7C5cSFeDpWs0fD10ode7wMFlk/xd02LeOB
/KJ8ahAUEIeSQtaPjWmYBDZYLhKe+IfV4wMKpkBotsLphggtc815HjF5epApkuYhEPEsi3RjE+pD
gCxO/iH18u676Byh3W4SYaxIBV72a7bthhxba7cjcrvBFOkOVmd2qmEYJnHcwbhrMqw66Zcu/Spa
r/zly6p6wgrb8mOUfZR/bdp4HkXLOMzPuqfAmKz2svxchN1dgvCf2fS7ADLQj13QgZ7B6y+iL7Pv
VQsmbJ4/jleGnk3Hdra0Yyeq9vj+Z3mTzNAPYTRHlEfVkMB4slRbq3x0NZy4Fbl2BBgkCCc7L2OY
L9uVYzaUTMiIHd5f9G3jcl+VjiWzTubxb1AYtHCr3kE2MUGiRztSl7eUA8xvnjrDMG4KUsksapnp
3a/z4Hzcpqq512hofBRuVSbuHECUEbbpPgfI8eYX6rkzx8HhraNXA42fX3dyDRC4nK3s6QWYmtv9
TDVn+6Sydfh/3jvlBEQck4L4NHkurckTxeAHidahUVciENRFaZ3b450HoUEmpTZ1P4eyQlD8/Xd/
5pYjFdkDBAXBTp5+vbdGsx77sZzTBGAyo55ABPG2Bmmk3LI9LGWn34i1Dg7CyNZHjHr/GgXLl6f9
QHLJBrff7Dd8eVWFZ0tAcunIpBdBEWll3VzXo+xRszLquzFo5GGSi3nsa8e8MKU49/QA8pjHBKRk
sD5fP70y3LI2hoIM0PfHr7ucw0fH6nRevYdanzG18WDUU0gBuUSrp19ER5+53zHRJJztojD8gv3k
/yeL53mVn7Z1mtg7exe5vKl9KP26NGIhN/Nh3UytpUIch3/LbcnZeJX3z+Dk9i2IjsVANHmz1mvB
IPM5TW2SlNYusocVdnR/YZucu4ICOOc7r/+PKNDrH6rGCpfrmdS1LcbheTVLD7BAqajDFytbLgT5
M0cOrBvkdqaOew17cuS8bF21MaMMMEG1MikVzm931eU/7+/8M++e+gmAADBdmjWn777NjVrXtI4A
VG3uNcpbxpdcCXHUU1vTIzH8NccN9jLzsB3RgeLum+y/ssTYL2MeJEvVplcTQuLlwWvk2FyoDN/K
XbAQGFPLBLzFaOKP5eh/NtVmIsWRliQurSHwY6oN5fr0IKT1jDuG1j0FqZp/TKaNOC6BQLyYdWHj
DRbY9J69tuhvSq8v5r/fQK9+lPl6A+FR6uHaOfgYf47qiFZ8+snEYvkw6Ol2IXF724nYXwBoBSIZ
aCiSi9drDVbrjV2v+8lqp/JqycE9FTCQQ68L+uuG2yaCaGGFHJkCl9WVJpVs6+rCJj5zYrjYbLr8
e1eEwPb6R/TlsFVaP5HhE27vbVeDjzZ26Q2qvZd8ec4ttbPNmFCiQ/wmzW/lNiqnYWd1tsh+T2KW
B6zKxVfP7T6/f2bOnEw2Llj9nSXPjX2SHhgOnbQC7FwyOZN9aNKse9ym3LugJXPmZLLGDogEu/y2
Pbz5DC6dkawXKartq56L8nrBLeSh4FVnURVI98f7j3UmDOwUpF3MgFBIS/r1txJlI7xMb/2km4Ap
h94yFM/16pXr99xogFzZXZC/bGMtH9caHnI0o6F66YCc27U78xevONQO0OU7+RGINnvT0C5egvLn
8sxsLr0axx5LOn+22jJMKQHyEDJfuzGQGMdbMALbjfIx0bpwft7gMSg09tYS8XifUp1ev2pL0b6S
upMEOe3PTPpWaDhLdSgNVI6bvhaflNy0yEFK6EI4/hNvT4oC2BKc2V3fBIXAk0PjYebmLdngJr7X
e9vBXif7GFQAa8I+GzvzAyKX/Rha8Euvu8BKP+fCSz+Xgbd9UFOVXjrCZ5JhHLZ2RDKXyE5ufL0t
UkqsvK5TJzGbccJCj+8TLhAfYhdZlKPRj/3Bb8bt5f3NeOaMIZHooSQIMPgtC5wLHZD80LhJI93n
YRvaW7gI+YXOzJkrA0VpMM8QvzGzO52BUlbWsNh5NFFgT9bo64BuuJLqBw6b7nB4/4nOLgZIg+kL
AG+MVk7eY5ntnuSKfnTZdEmLdMvNbnYbB9Ni/322TgcanCYj7X3ec/LJRr1x09pdnYQuDuiMphdH
pTvVhRNydp+StEKZJywiUniSNa96Yy2pKp1ks9ehOvh626D809TlYzoYpYiGzSjvZNGVVYSHbf5B
9kCbwnZdcHdu9QZF5r9/w3Dad+cwpudvRtqB101TrSp2qtnltzONpS5c4N1VsT77trwQ2s7tUNgr
wCsAvL1tLdKrtNfNn9xEY7wXCWZJEZ7G9YWS6NyugXQL4BZiMaH05FPauAzNbccqjPEh61nOElX2
oI6gb+T/8fpg4RPPdlwUUpevNyhShr3TtywFH6AK62BZk6BcgzjNRuPCUufeHVuTG/QPaPo068yL
Udt6CKKJ7mnNzcx6IB3XS2agZ4IJojJ784/5AP5gpy2DgFaJDx+cI1c0wS+BLXgapZsQS7i5Cqlj
A2jqL3IkF42jZqsxHu/aKrbshabW+1vzbTDnl+zgvl1Glmz75N1OGRNzvzCcxANEdT9X1dxzibrZ
jOG119yZSpiX6odzS+7wp/0k7P2lk53jglgtMlLExISpdg1vaZe9gXJ1zDCXvFkteamb+3ar0h4A
ls5H/WPLcBK6aaLPjeUXXgKBYI7LZsyO9JOcQzuCKHz/dZ5dioYEwnF78/h0umytugVC0nGTGitL
WNM6bqBIlh6HqdQvUET31/Q6GPNUzHzIpj1y2FO1DDIwBs1YdSZWP3oHPV3noxLzi1Gs9qEqPVqi
uZ8inTVg0KDKy6C7nQ73Zn3qv53f77qguV+fSr20tBz4j5esOBOBgcjGJxyzjFt9TnH1G4zlarPG
ToYVzktFaLX58gFtnktYhXMvnLuObhiQlbdl4gxVrnTszEv0yWiOJuSKyLZUfW2YzOvf/7Zn+mA7
uJCvS2zZOar7b/lv5daBMIbz7SaArhFQRQDM/FmXuaJo8bXPNQiGK81pgqdxXN1kXdvCCCU0zbut
1pfb0beGK1nM5aMnq/X3+z/N9sy3X4PtjYgIcoIID5+eY7v0eXQwn0laZcH8QvrV258Wpza0yNIs
bzjam4uCmYdomXkHq0eAlFaaUuGusGYc11yOOEC3zoACSFGBBnQ/9b3WTv2dU9lO9UDGPxWHoeHP
h/O4dkU4e9XwGyyb3/2rWldkx8EAwXon9LY074aA6e5np6AiCCUm9f6N2c0ZcCGld9s/eR1MbeRO
NrpxmhMo7HRcKytfAP0MSzxbSlpXmmc1xrXwDWFFQZ+6doS+t0x/e9hsNSAOVsTYIibZWXk/zcuI
RCn09DWe0YwnHNmdfKndvKyOIPLBcOUNwnRRpqEvErW+bERMfstMYkJeV33MS3Omca8FUx1OYznc
SFUsaVjASVhDZPwRsEPzyXzwi44JyjgNKOxUlTKayLSKidwTeLQP0midf4xON7tRYeYyj/VB8l+O
RZo/IJ03yJuqGIz0OksH3TzgYgdue8qCZfpaSasx3dijOe69bMtoZMfWnrz00FsAuw+rXyisIcDQ
bvU34Bl+f7eWhdHeLqWjuuNYUxL8WLpm1SPg7e4ctatpd4eilahgdch+jp/0utdqdEY39TwOTmvH
MD3qJ4EKvfYDB87uQ9ZVlh7Dqm+dJZm2yehFKN1Mt+9rhVdNNNjWerdzo0BTzML54UnTSR8Md6Lb
jcLd8M1xh7mKkRcGPGaIHBQWzGpTD5GDQ/UX3RF9vqLJxthOBRNAfvTznLA11/WuGWBrXrk9++cR
Bm7zwozDG0La9VUeog9jfFepqU0fYWutRjgarbDuGPRYH5zZ3RY0sezyl0S/tP+aZ3Wtrmg4L3eo
Y3XNw0ZMyA9F5phlWM6VmkLhuOsNLjlzely2bv6KFowZxMrUlkcjdZxbXa+0r4HiH0SLlSIIF14T
SZWn/3TUdU6oj2k1x4tQG5IIgdF6QSgLL98ieCbdS8MwN4tsu7ceRroc862LpA+KhopnDK1GWirq
rQHvrZwL5ou3tOJFTL4046ApGV3oAHbkbZWOjXVVaYUlr4tZtv/CteqXuBVt9aMJZDWEVeCMVthT
jx434RYvBbohz42HRXro6jVCYZm2BF+KKdcNBl+VIcNslusnrddIBsuyL6YwcJjOhXJwC+Nog+wM
jugcYvqiUYfH68616PPZMyjyiqZNREkr+Lqymj7lR9rFfYmZ+C+x+MYQG0a/fpGZcvMYix7/wUUl
r51jd1wt79NqpI0dWUUqnSPjdfgKo93ngvJMGvo3C3dkYmXtZt3tCCUi1aLRFZ6KLXjTIPtyB6hV
2++AxNH2KLCXKQ9SNDEWh9RPWpb26Nl9493ScBNfGsGg78VXFewQNck0vzfG0nC/rqWqrslWwdMX
XT4B1R3qdRG3a5VZ6UfPLIrxvnR6r4uQmAxuGZWL8pBpgbrvA339MZcbTTCYA7gOlMZgf+rzSugP
G2JUAXch4jBcpbX902AGUkUQVoP1xvIne75iEjndrXQC3LDGSisLO4RfkJEEyy0einIFSpnOA5aI
GyyRMLWMGejZWLbfFswaYTzYclvgl9Oce5D9VH/QEHZPr+e0r+aDpKWUseka5SByV3SPfdcaAI8V
b2xwtuFpGqpu+WrkMq0PGffLx02K0oPvounPbu8PH1HUxdXYmibdgNzdCWit9KVUiLz15oW+EN6D
h/ybDeEH/bU7o0dm4xMUPvF9GzXOh5X54/3osrePOQEBtOhY+ZHurkMZIQc+qMi1sN+KW8Qb1Tf8
ryp1zCzwbLfdZhQYwWRr0X3LtUkYVzYU9adcqtY78m394APRXskIu7P5Y5922RoBClyW+155YNGQ
hfFEbBXjVqEVgc5hWBdqakJ70PM68rp6Ho51ZbrZsW/Jp4lxhqwPlokiPhmJ0R2dBnuzqMhm4F9z
ZTo/pb0KI2ylWaMATxkX0slj8yp8w0JP1d3jCvTlh6HJ4l/PG62HukE8Bj5jW/4qpnH5pVeeW8b9
nE1euEAt0ONFKvuJVnkJNNXYdFgy7L9vROSpiQPZqX8CY0ifZnedbru1Vb9X310ZG9dKfpkpvLkn
2lWIEPvD4dtibjX2zLW2jce6MdovnjX1//SpUTzRTM5xvKnq/oC+p4EjRjH7z05F0xiH27ao4hbt
nt+uz2DgJtXzuUsM2XZ5vMy5/rHztWpIEHguPmzSX9yoAlKOyfWM0VyEolT+BeXt3qMqYVdHpe41
fSLAf5Yxg29X3YnOdb7lYIJS3CGkp4eoeK+/F5+RDVJaOEf5sAnvRxSQ7dAZHWSGa9fJ7uy67asQ
WkuOULsSY5zOE/eZU3kbvWAhJj4Z+MBPDQMXxpwiW7dIa8vi59anm32gqsBMyBb29DxnndF/W1e/
+cpwcdHgInWo8rROzk2LtZLmJVL1eeJjNdFxb1jB8zKr/qeNjY194Cpq9H/UvA7OMR1TA7OGXOn2
QQx9+8H0mvEfC41BovxiinupjeZ3GgpiixxrkmtozRQwYWfy9676ThVuPEwruJdQ1Fvv33iQpS3I
YdM8htVYF+hCIG6HqrnbtZ+WLVsdet9NLaN00tOEXNL77lLtVRE9tvSz36JkG/lqmMYHckiT+FIX
PbTdoAy6WGna9rP1Zt0JO4nLSjyCUaB49Fxl3azC9MsYsr4yDqtWr/qVOTvj9WQIz4m1rpzzu9r0
tsdx7gb7aneTz5B/29avYw2gMpLC9GSU+0FV80UGKu5qBJsLFsnBLY+Eof+Ak9umrh00Uin6s3T7
IrKcp6QVqB6brliMyHYXFCJXZTVaDik33dxfrZiG8dv7eS+p95m8FwNWOhGoMADYOalfG1KMbfZN
E3mzXHvpEVdL0Y0vkBB3t9Gqo3GUehWJdp7nyG18fQuraZruhtTSwYS0OJAdVAblDwcFjGkTrkj/
xZzwXwlL+qtlaGf6PMSjznFml1odNiiDHrwoa9zQhtrlceLaqzLMNG1TfLOzWVu/Le1gVlFvt873
Wa9s3pFWVIAqt95FGTclXugoGpe4Pzeg+bdR9FzZM4IW5CF9oR0qMxDpDX8l3W57e99kJBXGGOc9
XeEKldHF/5gy81aP0+D5xUGbm96/Woc6fxh7XdnPo2GtFiY6JhrNxDIji3qaDahR5JytLK77ABal
DjkmveqEhh0pqjHjTRBM3S7guzv1fCgbQ67XjHlNxAWKdvVDCEmaG+m6SGVsFxZifn6pa8YVLay1
imctc9xjEaxGG3P/thKRCHforofVI9qbbWqWH3s/08obkNRD+cVD40oLfUQsi1s4k0N/8Hq7R/AE
i2JsgSyg519syoeP2wq+NypdYcmol+W2RZmFenXoTsxWqTeV/rA2/lzfAyV1njYnKLsoD2DMHeY8
M5qDEWQdVsOITgNopTFpX/dzt72s62Z8TVEV4RZo+j670wxvakN662x7u+kaNB2KphivwBANDzLY
YSOoITQBV7S57v8iKnAHExsO+GU02vJQpdrmM4HIeu0g5rEQkYdcDXWSdMopavtg+qRZfuOFGUdI
HDUx8A6iqlPW57Z3a5mFTeAuAj93WQ8fmrQYxt/lNrbfXL1wyVwcW/m3heFnd0gYYllHGlfJCNRA
ejOMFRaTQav5qN/pdTfdNYs5OddKc8mZoIk2X4O2Hlwg5KbDOWAA+W1epHvT96sZXE3KKCF2Npm6
EbUzdmFfOOl8hf+7scXC9evvsoBxhAjabOchHvTWk3T64B8yrPJpDQbzNmMIokUyd5r6rvdB6IVj
12rBNexceV/bCqrXUm1eeY1U95RGU0WT8ijqkjurAQjZxfj9yT7kqOpovQym/6HK0VMBENmiYzQN
WdtH7tx0L7aNUxdHsA5+2lmTL5ybrbcP3PM6s5AsAxoPJ9rYIhMQvoNiWzc/Sr21qzu9hh4Oh0ql
3+ym2RoUwP3iO+HJqyO3drbPAS253/M26NthyOr1c7WtvbzSoLoKdJ+t/W+Wa1Edq3F2H7NN7Ghx
3RMUoa3TfujneugYujjWL7KPTbtXSyCflhZVyXCGXqkfar8YKigEyvOuUl8WlJoNsvjHjjnxv1rt
9gp0PSClcLYaq0HQ3FGPyG0NbZTT3zBDCwn1Jgn6drwqpiYIIoHkcRfpKsj0iOyhaW/XApAMmj96
wceSAtLjFkirC3PNSg9F1adBqGvuUB1JJi0SS5xs+aiac7SWXNJZNdL1VpqzLCOanmsDG7FnnOZ1
Yvk8F6PPeCUwp8/l2HlmzEjTdSPDIfGj613jGothzfdsymzzyhmyNU7LuUf6iA5yHols0pNqtNb5
0IyjJqNKgaxIVjNDCd2Y0/KBdN99bkyZjxdGDmcaRHubGhGAfeyMoMjrpk0XtKvhbJuVOGknDsbS
UnovFGMB2ikXGkRnlmIlABi43Xg7Pen1Uoyb3SKtJwuRTyelCbHI+gpSrasOlYRPdaFz+7ZVjTAE
CGEbrSoMVE7bqMhP4peh+WayzcCOyLDc+03YzoWZ35n4SnbBEIoJm4EQzEl8LfEuGuoh02F/68X9
6HAcC7Nx7xwF62LW9T5SVm389YxtnzCikcLE/IwoLnI7qWcXup7go9LcTvZQJV0gL2lrnHs0JiCM
cnGn3Odfrz+XD9rQtDHXScBa+h9NusG0IsT0gF+8/XkYAj0NVc5A/8KI4dyyzNqYY7BDPOSdXy8r
skYUWyH1xLB6/ZNWlPB6a6c4zrQK7MioQHGFXVDOw4V1386NAebuw0SE33fF/pMvOc9UDnZeGUnj
NXZSaaVcYqFXMD8sRb84zPQ0u53wz7grpWcMF7rV584GGFmDKcMO5z+deCCto9dU/0YS1MHe0cqK
B6RTmrB3y0tCbmeWgunBYBw7GaBDp41xitem1gR1Ky4fS5ytVRp5aTpdK9H/tTwiD4R7EBMw22AU
f9ru7yw96/JlcJJ2spxDihHNMSOOfno/yz0zMNnVZ5lym4z0SHRf75hONFKX3eIkEK40kkdH9l9X
6rcnK11GdDH07Of7C557g/u9ssP+uGROT8Zsj12z1AHsFXpwB2MW5t3Sesie1tUlpfkzu3J3v4H8
is8Tlp8nz7bOqCrg0WxTpnXGcNgw4DikvUrba5Fq0xXSxT6mkGJp6SP0Rn7Jtuztq92xHPuOJDog
dHVyBzTVRKnQdbBnRGYfPb1Ib80aIpIdzHr8P87ObLlxI1vXr+LwPfpgHnbs7gsCJERJJdU83SDk
qjLmecbTny9l77NFkEEc+aI7wlEuJ5HDypVr/QPKw/PGbXQetJG3RGWC4w+o8WwpMwW9BSSKtOMi
aomAIlpPHUJn4yK60ABnGKCLfBFdqDNRJMUqeJ3XiX4EI94jlWK07aNTJEVDdjkWv8CXFI9zWxh+
GiGzu3PMpDIFm1pFRFRLvl3fTedLzE2ErK+M+CVxZ7197QWrdYti4BGzr/LeCSjUSKra31IBt95R
7E5QFHX6na3nqX995EurC3j0GXt1oUfdZXWrWi0Xctuo9rupnxQe23N+0Hu7eBiVQHp1iOVLhRs6
gEX0dNfnRo/Q+RyrWjuKc0wQ70rPrrX4kAXl98DJza/UCnKq9s1wuP6h5wcWpwROq6BcQDpbR1cp
GaDnaqZ6NLNwQQzO6L1JTW3Ku/K8MdT59cVQ1HGRAiSrwrjzNBhR40uTxAi1Y60Fi5flbfimI7V+
RIs/OaQazf/BtMxX5zpAW/E+F6mOYIKJLfai8zaYc1v2SyIfO72uj04f/DBmecut5MJugZDF9GFI
ig/ZGtFQDVEZ46chHyelM2vX7sf8DwynuzdYOzj1vrVjY4PbfWHZ2C2Q2PgfaLp1chWbPX4HobYc
55R8XjaiGEGxIj70kp1v5HHn3WJhYQ5mySHI0fVYLRsmpOpQGr1yxApo2S+Nqf4hRPZ82J36bYM2
icvl3SDD0VPuQkh4IyJdmFsE00x0YNA/IftZDR9HaWZlNC6PA3qI+2YAzJ6aSUCRZEncftT/wYEA
oSWKQs/SM2ukWp7SE847eTkaKD7tOqtpj8AchqNhDNkGHPJcJpIkks0pQGhMMGH9dHM2hjkWRm/K
xzwoOdmyZLVPwq2i3ilj1PxwMlyjkIjTimqXJI6UuNznUwdnulEe+q5OIf1a8oBh+OQUr84c+Gmk
DEhoCrDJehp00lmzpxKASG9svG80bf5DGaYk9Ua70n9UChXEjZN6ITwQ6UEIIgGIodG6R15n8F1N
K4WeBO7oOMjt5M2LhjWpUfW3wgbU7SFwX49+F+A0sFJ4KhCQUCcjRpyuANetqg8QmY6Ury3BgWlo
zWaNvXxBUh9QTT02RuC13LyHKp7QBVO6PPfSorW2TGsunGjdgJ1Dg16Y0a+PmdRBQFHymot3XtJD
QEH7qMqtsVfqdgtEdGEolErIPEVAPD/RhdV1cS7aM3pdPQSx3T2kSodkSSGp++vzeyFpESfJBIKF
eyAn6nR64Zu1ZYtdy1GlL1B7UmDQDzPKXNmIUZfGQXsQHg+fxTN6lYypU5TFOfY1R2NKynvA/oU3
D6q8sVsupCPEQJiQsNqAsK6/hvy8kIxKl4/mxP6HTgO/5jDNSaIe7KSuBtfo+uSPmayQVnJbpFvP
zmc85SlwBusVHNPERc25XO8R2Bl6H5qzwmVGar1r0UuGvpIWFN7oPGYVZaV5lHdg0tX3KFg46D/U
mv4DkTjnq2NW2g85ncavAb7oGBDRa33oa0r27hQJPfGR7uX3VBvV4UlV+va909C/38k9ONqjhsLB
o0Ye+JRGtvGtUuOo9nBal1rXaq3+e2Mky53Wpp2EeB0kD6+aKZtu5EgXbgJQu6IUI5SMz0x+jMQu
2xS031HD2YCC94Q6uRTS96Xe5UI06zcy7vUxgRNmi0evzKIL/Jf48xepQ5tramGbsPP6IWponNGp
16WscqU8qo7Xz8kzOvDlyj4TbMEGgyAEpk7QOR0LRbHcpjMwEYcSOn5toLQPmWRN6sOSgqR3nWbq
7pBcwK1ACuPoG69YqdwZg6M/EqTt+2kB9LKDTIa8XkcLXHWTsWzKr4kezNZDDSbYbQAnP00B7vA/
GyNz7uWxa+VpZ9eRaVK9HQ0UDQdDST2ULIzosY0mg655U/WlOwknMTfMzCCEb27J35bZWbAzREa0
O0yZjFSqWtXN5EmtmbWuJOhXO1zV4FjLS1OHN/0kT18MSY2AzeYmH9jlth16UTJWxdtxHNuDMXXD
/KAHOdXEFq1X50YfnVh7W6thQuEoHFJET7ibqyN19jj0S4qU5g1AnRmPQpvey6frK7K+jVgQ7gWF
egN2ted8STRWMolz0R9ju7JRgEBuzdeCoM/uBrrvww2lf/WrU0ZTuEUNPruTGFpA0wXXnVogaLHT
vYB7iqpLkjkcNbsJU9eOKryjorEMv8tlag1uhIWIdGt2SEwflU5SPnNakTjPswW4/KtngZIkR02m
XAG2VRzJF0fA6hNg8bTAjm0bDF6JpsIuURLzh6ODaDCrvHJ1qw03gvnZG5QJoGQBVA7QHGDvNZQW
5wCq71XZH0eAcgMvE9N5VHKK46i+jaicJfpESyaag1J+k08hTIo6rDvTk5KqBbOjhMmWTuA6FFgI
DIn7hZoN5T7+/3QeoiJOYuQr56NelM5j2EvJ0ZZHzVvqNt2IcuurjKGYbbEBSITUM4BvBo2UnH9c
KGv0yY3e5dltBf7Ov76wl0ZBQAacO4Jd6IGvnkV56iyBpA7yccn63IuWFPpxk20RTi5sZY3n+7M5
D5N3hto3UH0a7ZSQHeOILqTGZYQC7XZv1b3iqanwqodvU8b1nSPV5oNSFONGED8/x/wCSgcUTRDM
oIp5unLl2ILb0Wf52I9ZcAPkLr6pYeQeYiuwjqnWzG5phstGonCW2ItF5LnJCUb+lCx6lfdoA4p3
2YjaIuad4HPUwMKnVoLkHB36YpKPQ5XWOo1Dei6KOrdo8+lyfQfgLuqQ/aNBGlmhZAGURDhl47ed
8fOffxtSC7AcuGvOrrUsdBDviLrlmCmZelcmoyk6unb9h7VgWwOoZcgn5OLonnqt6ByCCXKW4igP
jR65YK7DwgUWikbUXI1FvGutNldvmo5sw5U6DEJ3Jqpfjat1VODdIBrNL5rWmtOuqdCi8Xq1bt+a
vC0mVwbE8Q2T4bZCaLse6GLSXnsaOf2PUx4lzS4Q6cyu6eq82MmhPP6Jr0VMCaizknhndPTsdhlA
+7c6svbf5L6rtpys1gmfmCqIA0jIsEzn6qC6WQWx07XLsTGU4EE2Cus+T0JsNfQldX4WoPL+xNS4
bw5W2Zgfr5/QC1GQ6htPUfQBqECd5c5QytSW87McQe/G5d6aVePPNESsYqenuTUJsFXwWCd9krkt
wbHwRBLxJesmzBwUvaNIeP0HresATIaKZAUlKpEQUYY8PUnYKyFZV3fykYA9SnQ652RAHwuDNkVD
SXrXRSkNWgXEV+7NuhaTUcqS9nT9R1wIxAjSk4ATvChPrq+GSZeKMJib8ViVTUKZXp73spQGH0gE
q40QeSFyIAFKPkZNk2R5zfPU2yAg2V+m40Kj9LHuUvAeeV25Y1jJtwWR38vTJPtrkv/Pj+m/wl/l
279SvvY//80//yiruYk5aat//M+b+AewmPLP7r/FX/t//9rpX/rP4/Cr6frm129vnqr2N8LGz6cu
Lov13zn5TzDS37/Ee+qeTv5hX3RxN7/rfzXz+19tn3XPw/Gbxb/5//uHv/16/q98nKtf//79R9kX
nfivhfys3//+o+PPf/+uqi/WXPzn//6zh6ecv/Yx+vXb7il6yp/a9V/69dR2//4dSMS/oEQRV3Fe
oMvAVvz9t/HX8x/Z8r8QAkE7C5oju5Uc7vffirLpIka1/qX+1WElt+DviD+i9Pf8R/K/hIImxB2E
R0j38Er/n68/WbH/XcHfij5/W1LWbv/9++nVyp2qUm3UaAqK2g5v0VXOZDRjO3M7VL4DZA7A1whY
GVXyw4tJ+XvUl6Oc7s7/GQVSK3cMR+HZkuhFZqbmpUO9RK38DLVPQFhODlYICADdBwcgDtYaSONt
cAsvfhmJGXVADgWlitMIsJQRKHCCop/rarmfG1ACGO203vUvWyUN4tNA03D1aZT7BPt5dWUDZYti
26pL1Ftt8xYlm+kbiH0wanI5f26NaHoIJyxMlkT/OdnoPEnypG98qcKWfEFR+es3GHSvKTySh9nr
TuBYAn/onaH08XPX3+I0BN5BSko8TOAKfAbHaL+bR1V/DxwVE8m6rvdWL0/7WSngIEm1NW5MyvnU
A2BDPJ9mOvwgxPRPp35wJEOyCqvwxzBtjuA59Z2EKIp7fepPoytfLSqtFHtpbPHd5lpfUIplBJHG
MPOBrM6uPZbZrWxKAiMrNRsfdLZ/OZ64stNY5oRgjCkW4MX+xVJUVVocvn09L+q7fOqmLx1yZ8XO
LotPMiWEn0rYDK+zXBIfSE1TBxyAAJIQpRfT/GLUAD+RbiidEA1v3XrMmkR7Z3W99T1ekAR65Vxa
SFyQ8jKlLJ29XrFQtYZa6ZTaj1nO2yjucByw5+SO1pK9sWxnm+N5KGGxZAha8frBGFROCqF6rH2p
a5OPUaDftZLVbBSrRdj63woFU8cgrJXwoSPgnDFRk0LNRuQ0Kz8OnIykbEpv1G4aHhE6bt5kvWG9
NsBZZOvihkc6WrGMdUkvfobLzFPtl/b4FrLMPWSNFt1NcECT9MOYqIlfX7ALsyh8dulxQMCjPyV2
7Mu9EasjXnFYo+e2Gbr5nAReoUVbUoGXRyF5w6cVO2x1VfK3eoT68BOqfKUASrSoPSZnEB1evyOo
ldPRA56CBs16R1jo7PL20isfFatgPyfjH1Qst/yBVxnq85YAscQ4vPHo6a2blkFXDzW7km/RtcXF
1asAPLd0uwaAZI44yb0dJOkNBle4zmV9fKjVItyXo2x6r185iz4K38lTkzB5unJqAQpGDVi5seIt
0QI/OKAlvWkyfhYdmVAqdJxo6oH0YVf3Ehg8E7lDPtfBXsqzO7XbgbTeq/n4Yc6HjxEKGjvQrTtN
Lv0wro9wB75PvBZ2IfU2txRNYydsNo7Jpf0EhET0VHnSUas8/XbdCNMAxXzsxbT+owTb6QCVeivZ
uDQIsB8CNbuW/EbEhhdHQzPQkZYbBqmqrvAlaShAqOrhxqa9NL8kFTaCXIDuWM3TUdrWTssEyrQf
YGJy0wNM/ZgS1W6nFvjn9R1z+rD7a+ciC4K6Kqh6DdOi06EAjARDD0TZH0Ax4zto51D9jcKr1ETo
+qfSzsjred/Ic7XxkeeHhgo1T28QILyiwHKIn/ZiLgNYEolelZWPDuHwLcG247ZoQ8mv+rbytCI2
7nprLH+17OA3Y55mt2h9Bq4ZgPO6Pgdi0U4COp0ZNFhU4gP+DXgon/4QCchF2eE96ath/aeMTe++
modsH3R4jKU9jLzrw51d+MyyQBsKOj7dzvWF3wZ2yDNVKvxEz1FPQLgyVHcD2/chCbrxJs3LYEYh
X58/XR/3bO8yLogKri0kZzi6K29OWHtjk4w9mRO/6Q11tw4dgNDYuB0vjCJQKpRK2fi8UFcnRPA/
R9WaCz+aZ8PLZRLAOhm+Xf+UldK+uAop1SH7idfG8ytntW1HVcJOJp0KvwmyH2EVP04mjpxxHEuu
owyxlw7F20iTPhQgkaGvGbsxMP2oDw+qlhY7pajuy6lpdlP1Shmxv38ZaFm6bzipUMw73UxG7SSg
HuTCz8d8xEPKGHdFiideHvfl/vosnJ1dMQkvhlpNQo9vZmlj6+on6tQfF6VpvKVCzlBV0U4flJC9
hBS3rwN439jCFxcZeCkJkEBdnKV0w6KOcj8Wvt1MaACYdeTWZrRVZ7k4CkAVnkCyTTq3OpepViHy
haWLj3WV4kNeg5m1BJ+vT+KlQVBuEBhgcjo6XafrJUtGHcuTlPuNYiMw3auAjsZR2ZiwS0vF4xTl
JSQraFquPsVEF9wKqoRdwd15CGw9/RoFo+HN7Vi+Sag83o5hN8ASkvQt5YZLHwi7R3SEOZdcJ6cf
OKCN3GfFlPsR0nmfdUiUntSMxs3GNJ5KGfy170HjskwceqG6czrMJNwQpn7O/ayXuk+1bc9HZ876
G3i40t1MVdO1u3k8RnkU+Z1kZQ9Wa2v7POcNEEag/3eS2Wezh3mXWXmJvdheVJjOJ6vXv+Z6Nr9L
8S6/52E/+KaKslmaChATTRlvasLqVpP6blfIU+9JktG/A+Iw7NOwSXdFNiDc3y/RXSA3qKzqUrzX
oDdAzipiv+tIQ9KwDyDVTelDlS8mUItNL7YLFwyBkFuGWgiG2WsDvaUNUOix49zHLs28K7JifGBq
Iq8MY91tQj3aqA1e2G3sZsoTQt2K61VsiRc3qzqNU60CCvaloZV8Q8MPAbcPzUe+l4ZjX/QAJi3u
mGLe8rgRSdbqKoWpoAtIttDoWZdGnczOhrEcMn+Z88YzWk1zF7TbPC1tkg8mO34fWkXjhW1c78qq
eh364XkTngy/OmY9J6yS+jbzpVqf3BwvIXeCQ72RuVxYTpTouEn5ROpOawWmdArUKmgNRqGRfDOR
dd4koVLulEjtD4bWbGlcn08qNwnqIMiU0MKh+3a6nAvt17oqo8xHq1b2iqT8OhIyv9kITEBeNjkM
ZaQ/ShHk63wa7OP1k32ergggEpko3V/wzOt3GuKXAKtMufKTOn2kUxzAfdPLd9JSTnfsL/nBysKN
aPkck063EWNS5hHQHEjh8ipmYWTSwT1vK78ECBRClSt00wM4NkQeEy1XO72Lw/s56yTM5UIpu9UK
8sVDowAjr+Ua9mqf5X/wjnXg2xT4Ln94Jr/5agUngn5pK93PESCft71ihCpeEW1Yv5+BE3y8PnfP
IufrD2HpyKyF8Sjl2NOlU7R6DOMwKH0Yz0n0nprY+EuPUcm8g+mj/eIZNzmgiPs+8NRQqBKA+agy
6M+BXO7zcHK+TNki8F4w4Hfm3JjfmlYZLI+6ofQ0JpmV7JR5nsAkJwIMTeuH1pS1zN17NBis2K36
nmcX3GL4i8DdO+UAr7X9XIDPwZkmLL9j+RaPbmVXVYVkems/8k7z1Foy7W9w0/H6kMox+p4iAvfr
+tScvXFovPEiB08icH9nYMrcWNJikePKpy8X3LWkZLspNLXPGnXNje10YQcLGDeKQtShsLFY1TOK
YYFCW3elT9/xMQine2V0bKQCio+2cDZRWxwlr3/ceeWWRitVL15VlDCwClkFolpGN8Ju4sIHqdUf
TUwlb1FtmTwOenjrqPB6A0Dk+wktCEpIDcTO1hq3LEDPv1v8CFHLp/wmcDunmw/md5nCw839AQcE
lWR/QJWlXgBxTCH9zdwKURoK7OXn6z+eNEcAVXXeioSN03FNM8Ac0NBzv4ut9JBUpfxAgid5OmfA
QzSie4ijxP4edFaLYGlbHCCzLv71H3EeM1UhSirqSsKKwlgdPEeKmlyO0M6XCq36mGlWfESYotsj
fAlYNoyQP6dsn9wl6HEfdAyiNsbX+cbTg386/iqCBd0s40Og5X4d909hV9jvDX1pN+75S9vs5CtX
yWvZkhTXgZr7vTaV7+puSd5NKA3t42GUvMQwqrsQz6iDlMLiHvQSTBoy/Bt7/dKX0qMQmqIoDIPa
PF3trqVOD8JQ7DI60C39+52i5trN9fW8PApA7+cVJV0/HSUKYQJWDVmsFeiy1ym5+hbytr3xonqG
1q6XDdQZXD0uHSFUdTqMNjg40ts1yXKSV7Thx+jD1M6dh7299KYz4sKt+2l4WwTUJIoC3w2cLtNf
tp5p+2WSzIeiMtKbcO5TD6fELYu7S3Pw8setUuweBbvEUVr2lF0uvpoV8zspsLakD88DswrE3SLX
MODzoGp3OgWY4mpgUpiCQq+yT5pWF/cLDHO8z6ONUsF5HsVI8JVokys0CddxAvp9mPZ6lvvzEisu
hr3aLkIvY48L3ffOKrZeelvDrcIhxGDEUmBl+YJG52qlZqKvg18aj/jk6ATS6/D6Ihnl86jBcrmZ
tCPWPaS2CxHZHfLcR80t/JRrJWrmbWR6UW11lNbL4NVpqRgPQz/BchOwqdOFG4Mcn/qZ8YKil+6z
MbT26axXrmO3s68G45aw/YX51AQpCQQC8GnDXIXYomjlaJzpkUUxgr2m2Ud72yifFkS57qwlLw/X
I8CFpBDAF/RLDHd5YRpnhjJhqaZBKaU+5YJBSDL92VU8HtEzL8PiUZLBWQwLWXic3iP4chsHtmfl
JbIe6UEqw/uSJqqX9skhNgsPT92DlpV+3gQefmpbGYeIRqswQoGNjSNewucdFKWtO200tdRP1aK4
mXL0xMBQHKLx+xLqyB3PeBDAO96CRV8clhYily/ZJpWx0x1ghSHsPsdMfU1uRl+zJPHojlNXbpM3
oVmYtyHiMFTJzHYjbl6ITDQwaSXiqSJ0TFe3HQoySyGVU+rPY48+CsrgHmizbuOmWYHJnk8Unh14
CokThQPh+gRb8oJZSZTi64fTPfbCzsFC3OBx6hzrZkRN5BZ82fKUdbHmOUovP8jD5ByNrEm9Sh/s
hzhrjI0vvxAteZ8QwURpFZyF+PMXT+3WaYogX5LUt0oDPHbRkebIseJpmf3qli1IDxFOwHvw5qQB
cToUtBCbMjVfnyIe5hcy5ntq2OXHLnW+XD9qF5aToEVzmAyWKt/6Ss/VGk5kayd+XQe5V2o1QhOp
vYUpuzB1xEhiPyUxDom+Ws0WlZU5r8rEzwd2jj0ozgcbidFPRT1svcMuDAVgnhIYqyRwq+KDX6zS
YMUDCHct8Z1Q0W/p4kwHK27mWxsZJ+/63F0cigYRzRtI4kAHTofqJTQEY7VL/CgfFm6ZqNktswar
sE/0jfvzOaKvwoxQFOBtw1VDy1s7HStvlbLvByemk6CMH5060l1nSEvfqAYsR9O8vWnkRr5Zijk6
mLWpv1kkszhqdEHvNDsK3kUxAk4zdc+fmhUa9U6aDFBR4eAVUxOjq4yQkpnSBNEyKbkz08x05yIY
HtMF82AjmBy3nZtsA3ByYe/RW7R4HVI/p+yx2uW9bKZ1u/BNEx0bzxwg1c5GvyVvLZKY05kTMGYF
1XOgJFyaqyRHQVQuzoYq9st6GQ6lUZn7wbB7f9KT0jdNKTjUhKONG+x8a3ApcDtTASRPBkxzulza
HHVDnkWxT9koBXfrGPu6pExhWcPH65vwwsNAVJlxtnoGKeDudTrUJCWRHEHU8PumlPyxt/WDokFN
7sta24+RGrt1WXePxkhNdESRxDXDZkvr9XwlheeV0Ljn/7GCW52EgaddTRkm9hsqLQejzLq9MRnl
RtazUpQVlwLDCPFlmFxA3tZpSN9LgD4QnvJxhldIAUJJ2TeJHHjSEkx0nAPtJpvb7r7Ky+IYBU34
ODvF9zCojPtlHDRUDufmTpuX2t9YA3HbrvYY0dqm9EDI4YSuLkWFajJ0YlWsgRQcpXicXPwI2xsj
X9TdXBTTQ6EO3T6HeOxl6mLdLFVp7JYmXvC22CRTXNp8lIJt7k1BpVgXLZHsHFHaMiM/bE3jWzDP
SGYQVbxoSo0NrsR5GsKqsyp0HcjXKJOebj6j5WYG9Jz6Mtub0m8LabOnFg8fjAJXoWs71OiEtkux
VTi8tO95u0AWsGTwTaQkp0OrfRdD4q5TX4Ulup/gie0wNdWpuwzjTbdU9/osvYF7l4PZnlXfjrTm
w/VlvzDPvGlgWdtcoESwdQ429n0fqXj7BkVd7jW6DjdaiQxjQ+6wcdVcCGLIqAOqBxot5no1z1qc
RGjViVtNVdtbKTLt23wouh2/Ld23BuonfVe+GlDDS40TLZzM4MRS2TydYcssqjlJGXRWkatqJDTV
aLv8g1QPsDe5JENwwFE9OR1GK2obZLGe+OREDyDw7UeoTdLsJVU3enKgkL7LUnxEwWz2+picugjC
mn+R69bODehAlVJ9fv3KCuoE5STyL8rTpz8p0qB92dOS+Es2P6S2Xt8nNlK+ESL0G0IvFyInzkYk
esIZSjg3nY6kQ0JFzSxPfK02Eyyo89zeWXrfRhsJtbhLVxEKj1Y6RJAvgLGuv4j0S1oUnOl8W5uR
ddDNcKfH7S9UkR4JV38juk8A3VeBuuwc+oNgpEC0IqKzuv66RpVRryVV5uEYHJYW72QtrovdjE8h
RtRh5g39JvHm0nEEZEHZHFIzVY3VoiXYW9bj5JBkFmV8qCr0TE2HfFZDh3B/fX88A1bW08krQEbN
nRuJu/502RADVKJRDtggkvIh6lADaboH8s77wFBR0rNuEqM+tikl0UBB+dJ6L9f1birbBztuvSKk
4j42EP+mT1Y13Gz8tguXEVQyalrcOLA51y80y0qlmRwv8RFb79wU0KdrTpWys4SKrAnX/4CkRvWw
GCripia6EH2wDL4l9SZQILiW/+jnPCO1YClDdT+dqrolFUobzlKC8uc+hud1N+XNU9ZX6VtkcsIb
DmC164DcuqnZTbezbhWHsOgbP0pp6l3/Nee1Yp6SMMB4vwKao812+mMKGteyOhJrEtpDR/rVDnrJ
cu0Ghaweq1wDFhA55pdSjYabean+QZ4kSMw0Q9g1oMpWGe9gQYmSB5bGGSue7kqtw8QyTf8ffCSP
Bfx2iKbUJU4/MigLEl5pZhQ6Jcjh2fVn2Z4Vj9qwsUNFUHZne5B3yajnD22pb2kUXQppPNsFXBbp
kjPCtmPOaj70Y+Lb4dLs26Jt3TEL843M4+JpFzYcogYGCFL8ihfvPEvDwHvEzR6sQ9O4sTbJh7yL
Yq/vHOfj9fm8+EG2wI2JWhRmPKdDTTg29U4qbgNJsf3ImWN8pLJXo92f66IQLTWaZRQYVqtWI1UL
HkxO/CJ06tvR7B1IZWr5D+4bB9cl4UWI8M06MteTlqmZyeLoPWqVYSAnnpRPr8aBc5cJBhk4G/B2
7ITTGasmFJUL2pE+hSsdpFKFogU+gYe02uotXrjXGInvoC8BWXd9ogxB0Et09vps2sv9IKU6FDts
ELUyTbwkrcqNbXdhLwjdK95bAvJmrjP93JjgI8t82QRTx4M7YB1Sa97iK14ehZNPyZXXhLHKvHgJ
9zkSw1xlfZPvstww9+HADfLqfS3we/RAnqll65zAItUaURtlx6F+dWfGzuDxaMk3ShcXDirQNRDK
JALPsKTTvcD9s6ha1Cd+j7IuMtT5jJR5Ue0Nq9qSJBLRe3Uri5L4M3SB0SwxrS9igtQoQV2idu3n
iOX5lWP/6hFQ39lN8laG039btra+EWsvrRT3OkioZ02iNRS5ibRizm2KdFaXS97USss+is0tg7Pn
/sj6y8QznwcMIHpy5dMvGwY5HqUO5kgyE/d2dBtyJJesuB1vGqWKHnsJ4/B9jExAcwCe1xnuQsY9
3jZ6bie7JkIa2ZJkHeFkPGhij0sw/dJEao1sq/MTfZJlL02d8Vmh0SbvkGlFDj1JGmTGFGxzYDxW
1qDfomKrGhh81N0HiKm9tIuUcRj9CXddknJLmbFy4OH1AxWB4oDPHSQwOdSd4pZYVivvArVx9P2A
9tZXs4kTaEVNPnZ+bQy9hT1tjittoQymn5VgmN0Ah7xvMs/qZNeXkP5zZVDpNmrGD4AvBnLiOQX/
wirzxwYbLbWADY2dR49qQEm76+1oA5kA/alm36vOUcXvm6cbWM/81M4xcB5obRTGskqW33dmCVQE
Bf/mS1Qr7R+Yk3eFG+Tgu4QQQftkppPP3yz6nZEZ+h5tfqPfOZWBN5qjDuY3LU209w3vFQO01Zim
bjGYY7SrUyvFSA3jyncNcLObPlcq+MVLr9wzZ/1yixlP+KlO7fo4U4h9i05xs+/nqKRVvqhv6lHp
cV6a8xsntmKkKGJ1cnZNpVBstMx6+aK1iDK4diBFuXc9Mogbbb3dqMsJ/ydgBZCGTrebLI/yCA86
9vHMmB28Yjpit2jFSFWzHHAuGHCR5NU/5q+ToHgu8XD/wVmin89BXt9PxZAvVESm2I/NBNXnULPf
owFMDTefR7/mXfFHZi5blt2XLhFoI0IP3aK6tM6Ys16FZF0BEizGSb1llpGhyKfSL5PpB/0beSNm
XIiIwg4R4AR3CPtydTs2QW8phdny5qui3HVSBJ2rKv65QNTZX1/Hc0ofYi7CNxYKAwRNulSnC2mr
S9OmJc9L027yj0FGsJftRvFq8BpurNfWTqHXvEfGFIuDAK+JRq3aPR4d0V04yFu8jQvx+eTXrNoA
chkaUhByFbCEFMiixB1mqfSiDlROnUr5MUvkP6/PwMW51kBOiEaioAWdTkDXcdhxlkl86L/OHtX7
yuur2TgsVqltHJpL5UmhLgV5ErIMgMFVdj/aST+pQH99awGgFSYTcJNQOAvFTeSadlpjCAWgzaI4
51ZCA4IOl3Qsk6I4qNWouV1mOXtznjZSlgu7++RniVV5cSsSU0Obu4NMeUmzG4D28iFMkgJTaL3d
yy316etTfuGNRY2WBBCdDYsHyHoa0NQzUyVjp0GK8Iamq6iDFt9VrBX2uJvm+w6JYl9uUulGrfqt
w/WcJ69iF7BkeqKChEgbeZU7AYKZigSXGp/kDL+sqdyXju2OaX3fmf0vPB/2+hwfzLRBzz45AoG4
J91y2R2e1FXfJqX8aqnBMTPzR0seXCxyP6q9M2+EgAtpAx0q+ulgS+FqrNPIAUpRWIumxGi2uC4k
hYPodTm+PsFzjGc5B6GeammrrCEFSy8XSCf5zWyPu75XSz+1U2XjWy6wewRHFxiyzYtTphh6usHk
TIMRHSvBAanymNzEyfdm2qU3+TLhBQ8e8B4Zv+p9iTX8Xm4iY6+aDd4mbfzn9Y13vtGpo4EkZcsJ
cvg6F5N7NcQytQkO1pzMnp4A5pmWFFfuaDbcSm3qDT3KjfHW7+wx6PFmDGoKXJFa3qdGi3+DpKk+
D8byqa416+b6912ALFH+FVA3oWNGxX61tVUpQw4MI6VD0qjouPQaBi564yS7rtTQ58AKc49Bwnyg
YhnslBYttkhX8Qno4/jRroPhNnakJfSKtq+9Ut4CwSjn4Z0eCDVq5IFF4rDW80qmRu3i2nYOyKPM
yBPJLqCqEi9DwysjS3FJlN/T6tep048SIKB0h8ohX6DTNn1vzgAlg/ausooPc7OFj7ywVFRz0Uvm
LQrLZN1Qt6p6VgLi0cHqovtx0ax510jyuzRwpk+2EWYbK3UWAsleKEsowgAb/ZA1CyDs6iSK6iX2
9bAY3UCSbXeJkuGNjbmVOyUhLdugxWJA+TZVS7dxD50tgxgcEgh1XtplsPlPj+My5RribW3sw4eO
drkWvkVx87OSpsiH99Wfhj68vb4vLw74XHElqaHGt0oyYow86rEaCGYDNt9ZWnQfzBnovzPL9l6v
DXPX290WEfcsggo9Fg4CNSxucI7E6VcWEmyoaOAr5d7k1kR/2y2CeWtPn+0bMQr3GPFEA/Ky3jdO
OlmOFPJpdahUx9DAHGeRsmgftXO/H4P0dUJYpL9iPEoLVM4oFELXP/0qBIGaqbfIRJMc8YV8CYcD
lkhbuD+xICdX5GqUVRzB79BSsqhmwQx08kp4mRQb7DeBWcw7a+wtd1Ar423Yjlu16QvTSXQWpCHT
JkLrqwtpMvV2UOOZPmlZYBaypNahW6Z4b8rz9CY1Nmll51cTGZ8gKXEYRTt0fRakMJTUJKgjP6hU
9Qbakfa+Ciccu0N2KhLF+HOhYezPA8B0rJhLL4i1aJc4ifTx+hl5pn2t5hx4Oyrjgn+LgsmqgxcC
CmskG0ZUEDX4u+pO4uLS+IuHIaB9IvuOMu3RqadDEmruTL3Em8s5cTHJ1nZOkLgkyc0efJKONYy8
D0zBDpmj/RzbxzTGZ2mS5f9L2nntyG20YfqGfgLM4ZRkc3qyZhStE0KWLaZizrz6fTjAAmoO0Vx5
TwwDkl1dxQpfeMPL2KYfutx51kA/uUltYS6v6PcURMxT23Xtn0YXrO3vM9rs1WpKaykuopg4b/5Z
GFr0lAAAur2+bns7ho7n2sugwcyFtjkQfTUgDZjFN22L/MdoFO0pM+XPoGEGH5XbI1LT+4RpnRSq
y7B+SIBBjVyON1m5lC6dFd3EQ/2PlQjVT2dd+5BB1/Xz0Hg1cH84AVWJH7iAO0pLoQhm05LuB+3P
yQzrb1lRUzRgueK2p6XQ7A4nMSm6cSotPUnaGCH70i5eqI4kxMLUA1ssRynjzt2w1mzha6+YGYAp
lwtA0hLlCgZluOZ0LwW2KZ+cqM8/KvQoPymxXnu4/nFERGWFB5/6DW68OSIMTRJOAEdNX99sKK6L
RZmTJL4ZrfI+UvBiysIQ985R0EezKI10WQLLb/o2WT0XZPgiLFRazfonGe4/tRF62VijjpYPv8w4
o6UkYHdLCLuq5jmCauW3Tf8IcjtFq6b+YRlle+rzojvhQOVd37Q7b9NKBOJlYiooeqwP5m8ZV9/j
84fPUHwzFWoXOFZnBY4Cyf0/jEICwXeiqQsD8HIUqqAkllEYIY9T4x9K5u1JA9J110fZedwB4lvU
iE3QraS1l6P0WZZJ2Yh6DN34xYPTKfuok2OLYjK1bilSd62pHGyF3QUELo5oFSh4pNQvB81kfN4H
S4tuWt35WXeKcjKiJD9dn9lbFevdfrN4iKh/r3nqZgHLJtRTm5YnLPm0etZrU8FNkaCZV9i4KyJN
+CT02QnUkfRZqurOqxshn4CMJR/BxIzeOEw6lTzdeB6WTvc77EZcLm0rEGZm34WNtdynVSHcKev5
5+pZFVyfwe4yIQyM+BeCeZQ3LpcpTbHP7SSZb9M7o2uq6MSYQ/zrvwxCN4PInCt4WwussjLEy4pB
ZLPtbrQ0N05mU1T+n49CuAzie8WA8Nkvp4K2YjbSjuCLL1B+cf1qvH4ND66P8r5EQ6C49uxp/sJz
fMdXQmjX0UOr40qN5PSL08biDtTN9GQuGE4mJOy+YtkVlfUxwldl6ryBio6bAcA9j9OMameG/lRW
FPVBwrAXqABiQgNZWXH9REeX81ejyswjKLwBD0r/A0iL5kaQTjw5X+o72WhT7M94YMA26+5sCmhO
vRngadcerdA60OZQQL8HXIfGDf2nLYpiWVCA69G0DmbU1p6jZHqoI9y6FzwYAyPV8ueiGnMsA8Nf
VDbzX6EeEWosw/RSGaXycv1z7exvzIII7yFVrPnkJk6NnHZsWruUggpVbh+FIsWNQ2D9fzoKLUq6
hyawETi+23JsWyoAuxekc0ysCl25S5vbWGRHOgrv71FGMSG/cI1ylraVWF2ezaxQljAgT1X9pprn
cxLisqmqyXRWc2X0ZOy9D04V98C7z8mwvEA8rJSb6chf7qs2QWAbmekwwDm1VBLlocKU+ucyUi0+
yXo23lRgIh23cspG8/q8Fa9GaE2D29DpVBCzXHiJK0t+Be0zvwBWkXiJ5WczdZyP0aBn36cSOM7J
AeCX3GiLmn+KY039adM8wNW0SkrdUydt/t4LJZ/8WrdnCbHVDketqZmkxHVoRwkIE5na+0JbUtzy
ZhHCqEqc2U3yOMRPWAO45GOX4kx+YpRRiLGoITmeLWFKfE6xcHkc5i55aPI+/Gsapdg3J6f6kUT9
LNwshUTlquD0Xoa+0j8r45T/wrin+DutojqBUSwbIz0XY2A7OwnJgZT8nemd85SgEGP6bSEzVEi9
E2f7Bcvhk2SNFUgDE8btMmTxz9SuOQElzkg/MBFXchcOd/I1Usv+i7nMUG8Bnn9RMDNFfV5jD9yk
sVrcDGrXw8UFU/dz0pX+2UwKB/SXYTbnGQrtSw4U3HBzRZUelEZPwpMWj/o57rG8clVJFt9jyR6/
FpXevggdYfs6lNsXm6aCh6nkQ9bnEopUNlaObo257qtV4JFrDrVxz+1ifRIUrV7qNA1POTWj1m8K
Z74v6ek5505K6f1l6ElJfmO3lfx3ZWWd7a7C5AkVHGcyvFwKnTGAVxp9V4oFhepeUfonjHKz+aYx
Kkn3/ie6FMmWWqVthNs73M9Kd16kzCyeBrkwPiPlV+QuioHhh6l2utcIDljkFnYGWlPJJZvKkJxF
n21hSi9jkudfrp/4NYa9vOMAc0CUpTNCMegdXDlqHGsKszQMorYqkestsKwvFfXGas3Pfz4Syj9E
TrRbKSJsomlCilptopzSKCoN91Ub/+qgfj/JTpscxJx7c0IIDxsRondaS5tYoEwjTIWnmJHICYI6
ypt77J8Nr+2lb9fn9BbybZYPeBkwJqp9b3T3yzsls/EsldiUQRW1iP9oS/5Jsmhdch9oZx6P2Y/1
ltYlyEY/jgZ4WVl+dJ2++TW+/xH8AHglJIfq5mIbK23i1gmdII/MJcA4PXeNyZmCUi8+q3N/DzGz
cc3QHj0jbH8UqU05pXfK+0bq/o2c76k03ndd+Fdim/dmrJm/+mqJzm2qVQcv+853oYIEHooUljrS
1mtqqq1Fl0v2Wie1w00T2/9gad6fAMSGfxypkyiaK6IGJDrx7CZotqMQjI0mwiA0zNLHf5reUm9Z
Ps7o+LY3Qptcndb2n+87Ku2rBtKq0kTqfLkZojAZkQhda9JWJH8bOmV2IzUdz/xd8z8sJawKCkcc
XCoXm8NkKZ3uxAVDOVksu32SxS4QiBoRPkzG/8MeR8183d9g+qHHXk7LMbJ+RDvACYYGV1q3BA1w
Qo+0PbWL6pywih5uRx7ck2Qog1/bVXFbEz0cPN/r2m33ONojJHeIhq4GQZc/wkRPYsbKxgmWVBEB
nuW5P8STHeCsrPmIiTaf6om0RBjF0VfdHXkFfa+Z3yp9ezkyKuZxKgnq5R1k0lNRNLWrx7V9Jw3o
UWbJGH2eyxRD58xQDz7y+5gPzJNF0G3QxIEDtxkZz+u6ayLofj3w2tOMcAyNDedIw2jvVKIuTjiG
zSyXx2ZlxzrrZWy6naCQ8BFvUzP8AbvkASCUddB93Z0PWceb8yX16s1G0gl8apGpTqADnHmiRVWy
c5MjGNK6Ku92ChUiaPnEKWB/N9+L5rlDkMEoBRo4Q6O1gaZM4lGu0uaxoOR6cNfshJVUyNgXgDQo
Cmx1wgcUTqaK+zaQirh+dmZENqKqq05lOeTcMoPqDx3eLFqrxc9FMx41efe2J7cpuQF7hRbH5rEb
KyUERcPwLUYsP1szTO81K08CKDj5y+zoDUzGRvcly/x0/V44GHh7LSCjS0xVMzCqdXKg6pH4qqaW
5PYq+hNxWsZ+rcXi7ywPD3CbO+kDUJFVOxEoB0n4pqTUmdPSAFPhA9M8Q6igwStRE+Isd3XjzV1c
fkS/6Of1yb69odtdRW+aCjrXj0m35XJX9aaRhmjIOMFkiL9n08xPk8UPwXVFC3tvKHQ1sNKouGvQ
OHUjqc2DsDO4nmfs4NFhmWmYWF8Nqak/tEZnPqmL4ng5uyNY/RLPte6M3jDUeUAbVb0VFNSAmKFF
CQat4D/V+p9NkUev1ye1u3NXBjNYMapZW4WltsNQqOlYSJo5aeFibaDcatKc3faygb0VOvue2ofZ
vVSrwstJa26vj/9WydgsKhVdvgZ9Unp0W5RI3CwWyRUvS4eG+6MsJ+Ixmez+sbH03Fu0onzkh+QP
dmc5bts5oVvH9fhBIm3zCyXDZjWzxC2WePaZcLK4H2TgYN1ij/ctelSujQXtjRLpAG4RKXbZluZj
IpToBHle/mzYOL63VWv5DjpxJzlqY19WwR1MjO6Zi6rco1KHtpSi0UCeksXL+lOv0SrR0RCis67H
XX1j50vxqPfJ/E1Rouxofd7fZKsFDFJQawsMIsflnpN7UUtywy4yunx4rOzBOclJrB3cXzvneEVy
04dCE3jlTl6OEudGEqp2TfSIxPgpyie04Sol9aOmpQ40Z8JX8y4PSoo1wfXv/wbt2H5/sg/0HLmq
17z8cugyUYZxoBFIApXmt1Ws1cM9LFi192xzwkQbU6/5+6R2mm/rzWR5i5FlX8RkneCbTLOXjL3+
V5E0/ceuQqbdQ+pFfrDluCwQ2g3rL4hBKK+SrPQfkTcdP8SLNf4xiWKFwdOPQMKc7Qvj83IG2ZzZ
iLGvi1co2lmKROdZ6lQBM61Lf1H13jcNDdA/Zb5AcnAKub6CO283uQdACCgUay1vcxVGitCnuSkJ
zXIgt7Ma6m5XteKMXcnBbf8GqHj3rWCJEL0rSIxvL0Axy1m/LKYdzFbfftL6crivpTr9AiIx83ut
7hyXxKv5G46j+g3ix9i4be/8kBoqCJSRk/l5hpf4MwST1Pj6ND2mFFJzNzaS9C9VwlTKm1EH/Coy
o4vdpkQ30JvDUP2WhSkOOteXbScQoejCwvHF0BTYFtOwNraQD+OrKckQBYlttF6EwczBKDsVVt4L
e32XIWIRPW5O1pTkSd4uDUFqM45JoLSJ3bigSSckWIk2hVfFSXJWxyL8XuRZ9LF1jOVuDEUizokk
Evo3wBXJ5cq5y9xucpKP15dhp8u0UgVQO4CbAEFhSwEqHUtKQ0s4wYh7Vi0536e0WeXU8lMRGeeq
zO6HUjw5IfWdSH/NR/nvbFgeqzm/i5rqpa/H01glniEXHwcK+lWneZk1nSWlPKkGPnkOdOSII9Br
vCa907gqahwHi7wTDFCwXHEPsN2oJW7uyESYfQaq3g5I9ABv9gBs8qrXvVY3HhSn63xrBTteX7ed
d5Mx6ZYg4qZxe22/a4/kd1zMdtA5P4TIl3ukVPPbogIKbA8o/zZyZrpx3WQnLQLEfX3wnbYswl4r
RZT2AHfuFhYsQiW0KpA9QUoL2LXS+l4J2xspbT7JkU1LXSkCqRcfC0d5jU3plw6fAZv0I2nX3XW3
6BaRGYHE2gJdFIR9o6zu7GCJnCfcatdq/cLjWSTRyQnrzrXCf69PfO/QAsEmEXqL/babdeyFgFnH
l64UnNec3La8MubkXh9lr5hCQEKbnZYlVfCtCkiZyGhG9Lx1XTR/hye4nl6UhCp6Jber1eZ5EnRl
5Lw1P9nhBEkusfQbU4nqmwXDwyBNsDCjXR0/zIjB3SNBpgWiojo7mbF4QvX6z5uSaHsAkFlxP/Za
77h8gdpFk4q20uygHtTsnjaeGkDra904UpsbZ0mlx0iSpoNTt/stCIVhVaJMQ3ByOSjl7gUi6GIH
FGFSipW16WplbRy8bnvnjJokTquUcKgcqZejmEtTNVo42oFQ7DKAcWFSAR2doF7K9LNhJO1DsiTO
fV4M9sdG1OJg+PUYb1884PcAZlbDVTqwl8OD7K8dITF8k609dNwvJ3fA9YXegBPfwZn4dX3r7S7q
iuKygafjObNZVKlKQFIN1DTsWFfcObT0cwdx3///GmUb9BvADydq4HYgaU370LcFBGRH6g7Wbncu
6CBgZQh4ARefy7WjFjNTNmnZlUqP6nqvWH5kIwXxH+YCNAXVFGJXwFSXowgj03K9H9iGSRxx2Zof
CzTVDi7cvV1IlglhC14TDdnNIKqNy1WrcNNNcaE+C3tJnhaHQEua7fSsCQvlgamFR16X6smhX34w
x73wnNCShihdKzqum/MN5iCuhlqwkrlanI20V4izuAChjI3nlOwRv9fe8CbZmg/Cg70rfiUtIunD
6XvnQ5qpam3SJebCXaL4Q4NqtF+b2TelaT7avf0aW8sR5G/vxP0+4ubA68IGviFz5SJQ6tMr+Cks
dTnDdPGWcZEOtuh7Xa2Vtb4inNDKNED5bD5s3fRJn/U8KGKUim95U061W6H6e6pbmOAxj+zDggnw
uZilL7HZOXcjkm/+pNmZ19v9P7VixQffeufUAIjjzuHwr+YUm2/dOJLdk6/YQYSU0rko9OHu/yEu
3fmuF6Ns5r3gZox1IvfMPKFAlUShHqCyZdIua9sPWTQnqModpQ+7M+NiU9aqDdbV2uVJNUpplJz1
1tHKZSRKXGbPXNP46/fBXosXqAyNZaridAW3XILQ0rJS13tgJ0psoexUj/qtJNMpBShg3tgd8+pM
J/2ma9lUuvgxyYubyIaUeaQhk3FnpMNiu7j+VBEGPUX4qx+oPLuOVA62D87Oat28MND7VGbOfVSX
SuVqjQM1uV/mmsIPZfnVqMzJI0/r+acrZfXaRLSc/JVYInrVHNF+vz7rvTyD/BM3EdDVMLO3biZ4
ICOJBcaR4pE6vBi9E3t0X2t/ipX41EaK/aVJuzmY27DxW33W7kqt0H/QWhyeFSMUd3EmSd7Sg6K4
/sN2bk5wpivQk18FKGuT3iM8qeO2hepFvJiNy03ZekMXkjxQX/LyLKcvpklKMBjaV1tuhs/XR38v
TIEWPPARpD6AkBr4mV3uuZw8daFPEQZkUUPjOWk0PsahMVRe4sAzKyZFcfzMbqNXpV71GLKlGxNX
CcUHlXpC7CZDS6faLkhgfYkm8CmtJxEHKa7X6w3AneJmttAPfvbOfQ+Dlpxxpf6BnNu8nNakGlI6
rvUlRx0faRf+lEazu3FEjGrBgAyDRZkrkHFGPqBw7BzRN7zhWzGONu3mWnBSkQ7mYlsBFp624Tp2
pbWuoVf5Qez4/vqhJQuqcSVG4Y6wBVHJwmq0sh2sIGwdgYN7Fr9i9pp6hj5ZNxMJh5s7YfZ6fTPs
DLo2OEDxkCISLW9eFvZJVWUKJhR6qLa1u9jO/KF0lK+hqTYPZbUUPxtrMg+u8ze4zGUESQcCUCJU
HEjfAOsud2BRaFMFZANwak+s5IdyhsFdaHea5S4IkPdPbTVUn+RmTCKvao3yUxK2Gg7AZdhrRE7W
iih0YIBAgi20+y5u7ZmybBy1fhWZo32aqYO1Xh8D5PRazchlACWh8hpW0Llc0SY41TqiTNUHu5nr
GvGZfvXN7hu59dt+0n70nIMONFUBOUJuwvIfp8jGHxZ16G+JVXaQjFGXLN1GT5vB75bVCBcWTR2k
LUfFL+TRFp6eIaLgKpK08J4I+ZUqgyy76Lx39p1dhFl+Do2ydryEmtLDkHSi9yNTyuG8S8biUsAy
qhWlsgyeUUel8EEo4uNb5ZOZ+WST4mXKrD45zXPyNTOktjrJYTgJz4JJ8m0OB/1lspO6cunsTuIe
FbHJ9lE3HK2hVQJB9p77Jl71CKRia/zIr08fhiZvdC+biwyYbC9rIAX7tDjYcDvRBZVb+I8ETjhm
AUa5/Pa4cCRU/mIrQBw5uqPK3b7OBjUQO1I0ZDNRFayVKnxqHHA902Q6TyhrVEFp0jRubdACulX9
edamojpA5YJ4nBrCNmuLezuM7FYzA+GE4qxldX+DWWl9un7U3gdxjALHFL01sHOk0JcTr4QeJxhs
mQG2bOLcENr6iGz4OIVMZIrlkT7o0XCba6vVnLbjRjED6Fam18pVc3IGoNKytboLJMOf50/UyMm4
ETvD2oB++OX0EiE10iLNZjBpVXMzdfS8RSWNB1fH+1eAUdbUibQeTaUtcbRpTQ3J/tYMzFDNfC1s
p5dBizRgjhLj4W77YIHw8JZkOmLWrb9/c2ch5UHxg1saOZEtdEJElZOLuTIDoOaSN4sWuTNd1LdJ
Zg0P13fK+xdnnR7wGdYRrMZWqT9JjcUystEIjMVpbrlewtvBUuXk4MHZmdGqjYMNAmiJlcd/+cUo
3ORRkZRGIGIpus+SVD0PwLaCsrbKgzd0ZygorLgTkymuKsibC1/vY9QKihhOdSKVaKQttYe9hONX
5XJUgNsdalUwe6vI0wC4nFXcxknbjI4eFEZSBsQI9AlHdbxRuBQPNuPO44mzF01P3k8qj1utSbqX
OCwvuh5gaAypNQsR94sj40lekuyr0igyUnwA765vjp1CHMvIKdChL69emRu0gKwQnmM0rKFTSnmi
HtEwmyoeUWHpd4PIGnQOB/11jNSfqaMlHzMNqCaGH0kwLY6DYJah3C2IUfim0LsgsjMRLGh90JnJ
IiQww8/Xf+7OGr2VJkndAApTwbn8HCTHISnHQpcn120uO+6GwNNB/p2bPIzP1wfbufMcNH1RfORj
AFFef8xvpAoao46NMpIeYHCt3RMQGjfSLA0I2mFwMUv5+Mf0CmSFgFOBnkV6kbjtcrxRVCNHGNRz
uACNbRQovrmdJwez2tnRbxwqInU+O/D3y1GsdEjrSiSMYs76q+mI+RSJpUPOnev8+gLu3DzUVGDF
07ZDXmMLBcZjRxRaalGanRvlOXTaCMWB5Cj/ec+/5yut9FMkoAAO4PhyOaM6tyYDSU41QFdRupMc
O3xts6iiH4ikSOYmulSe7LqabrHJmv7Ny2YOikmfbhu0GZ4tCK33jklH2kjqckG1RQivJojF9iKJ
3d6Kl9ZbFMn8YIh4Dv50gSiIUFNeZWzJqLdZSKfVZWdWtorUCa0NUYU/bbuJ/ssglPQhdrE6nJvL
5VHqJe8RyVUDjKcHIIll+92M6uLT9am8PyzormmU84nA6ZZsaXN6HmUpzH8K+osSUsXtY2/pOnI3
sDKoACdH/n07eeflgOrltKSRiDWdTCtQK6m7m0VTBtkc5/+OZZbcxQ8xpEqlHzzayhYqKz3pcTLF
AbpC4185dkaEtpbzmppIgtjAiwPCAPvcVrl6e31d3h83fibtv7WGv7axNj9TS5YakKRl4QOV1V7d
EwhWo9y7ADC0gw+9Q+lgLBgUlNLhzaA6eLkk+NI4YObwiE4iJfPg+DW+UpaKRwN5CsKiol2BPPOt
XJWtj9TP7A+ZLnlmURcHd8z7g88PQbd+rbGTZb/bDA55M4waK5h6ZA3HEO1wbXaO6pg7sGCGYZ70
ZCAkAa+5nG9ULKINAQ7Q+onIXWCFnaMw7t3arsmsjQrllVkdPYHV1H0F4vx2pMh98H33pkqMShkR
aio0+PVc/PZIlGlMygvsIogjS8clMC49Te71P75JCfRJqlcECamFvAmu5MpWytX1J0i60fLDeZzP
KT71p+t7df2/XAaljAJbGvWeVV1ju3/kvplgKakrd9ACdGkr01lZrH/H2KIUoiowysYsv1OJAQ5C
n71D8iZjjXoKOc22+o52aBeKWmcRl8q671ojPLWhwM9aKY6G2rungGIRelO8BA612TNo5mtSNfO9
xn4q/CGlragoSYr1b8ejbuh/nsi8pWj06UAsE31vvpyCknErTaMVmOpc3qp9IlwxxPZB6LA7K+73
1TueC3gbOgzKjBu4NFFVKizbo59VUYJJinOSj5+1qRYfrm+UN+jGu52ydkOJwQgft2l3RpNQDmPb
DOauLJD57h3PMpLJj5H096JIq9wWhswZ/U/zPBIeBJBP0CUfm/h5EaLxYyqGrgShg6QEKw/R66M3
y5BJhjZXXKS8h8ceu5GHuCeTnbsWzeXQrB5scxj9flmxn2M031okNB4gMbl0HaXWz1UTYsKLsYDW
jpNrlraLBLttlhOuP6lxo85ael9OiBv8r1KaLkqaBi3FHCJlJS3tHVJQPVya0f56fbH2vs3KwV/9
7kHjblvHWt1r1bxQiZMaoQZCZGFAyQIsDPwN+seacoD/3TvF3IirfyTdLG2LZ66UOhZGQnW+ddTa
bbpc+2J0hvJch6nm1Qhw3yB0ZngOMK6DY7xzF9IMQNLMIQMENLG5C6eodPTWSrilBqN+6Cc0pRXR
tufr67lzWYDX44WzaBYCatyEe4B0p8yEVR0MosPlThjVOdHKh8mY2oNT9T7boIr520ibtzvPNSSe
RcSpiiLD09RixAEAjLi0gBSyJKxOG1lq/ssiQt0gJFxjtq3AvQSdpKvblEvYKKabwqkkujnpEZz6
DQW+OcG8I6uuKIJQZB2bWCGhiRSDqObtBAt6KoEYe6HTk7iJOQzUSItuF22QzzZ1ZOD+yXSngluF
GleJcz4hn0yq1/mK3Om3cqohsJMPwu+k5J+qG9VHABEKJAmjPCudUt112fDXIiChOQooqCHM++cJ
wYgHqQtNr1NA7kVpWMCIWuKb63vlvYARulyYE7OMeMitNYPL57kbCifp8twKtCie1UDRKqnyIkmz
/xYVPUI3KWXTtaF+oXmRjPMzvgp644ZG3d7bo161fo3g/tmcSxBb6BvV37JOno5qeXs7mvYNXeS1
T2psG5JxHUeVXlHEzJoemSJZKryxHNW7TjKOkJS7Q3EbrZAqBOrszfMXS00SGYqwCISz2q8d9SMM
z/TclsBYDpZ+7zZYFXL/71Drn/8eGeWiz6zYNAPJNKxHx4qroA3L7EGHjxdMTlh9L8gYPiU24Wdf
NJYbUY27WTrlJY2kxe9QULoVsD8OAraddBHy7dprJ2BUIGNsfheVehZ3YAn02HRHIw4qzGYXx/qu
OMtzLAGDlBWSFx2WYZx+0PrpPKjx47hCzPss+TBX0q2pFF9Ko/NmTX5qLckbl+ZIF+TtCd0eUAJo
OPC86VzmmzydMoe1tIICry1JIV3UfpzvHSMaTl3SUYjHMSfI1bY6R3gzuNVSQoCKEVxS42UAFZfm
p3nSxpOEzPkpy+f0LAmhPzl9ujyYowluXqezkZqL8vV/KnIDY0msFIxqNp9RGB5PgIV02vSNfXC7
7eDqVuozEeZaWWFem3hoXuo5sjLGWnXZfs5VW7ro8Qx+KuvFLT2HzpO0Qb2R1Hz5EDsFGEcnIYfP
cwPDeULT/7BJKbbRPOK5wsFksxmwCZ3mNHXMIF7BM22To0ekRvqNEeq5m4oF4VNbSiCgomknC/Pf
ZigGOOoicwlQ0VNs5D5oYLweLNP6cd99fGoCAOPgu4AXvzw7jgRsSPDIB20cPhA6FR/NLKo/dgOi
rpUs/2smVnXOYQcH2oKq4fVF2Tu4JBt0KNH1QoZjM7g6DllqpqEZkPHMvpLAvyBYOrKx3QmLqO+D
p16XHfmwTbDQK+HYUsOlV1jiZGqE/fhQzOKzDsfjlHbOn0OlYNWhzQiYk2YoHlCXK7rSPPqkscyg
j0PrFE5a4tcqisLXl26nH8UwqNjo1NYA+75t/98uvbyNNUUa6ZMUWda7aBQJj8rx10WtHX/m37+P
M8ocTWPcaVGJ/q79aEuGH/fTl+s/5P3qYq22OrrR8bS47TbTbdRWMSMxqsE0i7/IuVTPkOBNR5io
g3kruoP9+v5ZYTgQ3m9eje+VYWpjwCHNLNRAXySpd4F49e4g8vheNUv9j/sZF2O9VQV+W2LSqKa1
8ox6VihPD4XIfoVVeVRU3F0/DFKo+hJm0qS53C6iDDOjMUF5zjPUVrt35JM2V+XJajpSK2s+SvD3
FhDADugS8J6AEzdBLc6h84o2VoLJqjq3RN/umfCvOLWGMp2ub429oUAmoc5JlQ6i5/rnv61fIeeI
TyCcBfShkE99AuZG7mwcoqwwOxhqbxXNdVr0nmBYblcRKVp45+j+k/Xo+rNWVtVdE9bVKQJneB9W
RX2wDdddfXlt4jJAbg9aHE4n2qCXU+O6nrM4KZnaIlPZGqlOnRLMKckMu/wUynXuS5AZ/Uk4Ryfg
/aXJ0Cqlbgi8tIu2uI6pVxO1jYQS4Mfd3JR4kbkFtMmDBd0fhasFLiRqfdvqxYInfa3YiYLpqKJ7
XU+hBJmEIxumvR1CK48UDpkigtL1s/62Q6q+qYAU8NlWdXQYYvOCw2A1e7VeNwcT2tsheClQxSPh
AV212fe5jvRX2dRKIKetcNNoMv0m7lU/qvvB7eAeH6R0O/EHWGOo8RDkV6uQbcm9dlKa/0UoB8mY
2F7eSNmDZCMupMuR4WYo1J9ydlHsashSg2kI1bNcy8steIzaawrrCAj/fqn5OZSHUZwh9Aeuc7nU
hVwqAz8Wv7TWhtQk10kw8oAFICY+XT/271f6cqT1l/z2UcOWRBYugxyQuJmnubR7EJgZflexnJ+g
iP24Ptz7nWoAq0ILEXEZ4rKtx1aLAEOeF0xslQa5cepwPAmlqA9IqjvLpxi8PJQNyfMIUS8nZbcF
sJfSWRCna4vbxBBRUACovSX/POqU7kwIICs6TkRl6+2yeVFbYKmdWhpLsBioNaNv3Hsgc9KDrGnn
KzEK7TKbDvAaF20mFMpGb5nqEhhtXFOaF49hFj4pQ2uyOeYj6NT7OVF7Az8CDwNSP0/d5WhVH7Jk
2qQGvarVAUoqAtWeVvp8fSu8fevLa5miJNz6N7Ct8U6m3CnqPBJyIwd934aaN8pT+H0pVEPz6xF5
JXeQ2jDzRxEuxLPYZt+ngJ6rIGrKuL/jryCN1SMpVNxDoBWL28u58lGxcH/0VS4LHyRq9JKmczHe
hsVSfcHlwUQXrXKS+UV2ml/ATavP+EGlihtW/fI1XcJmdLumh5AaD5JKcyIdhXiO7dGs/VxJawUc
k8RWyhoA2JNVfpbFqPT4w61lvGntsvjXl2jnQ5Apo6cGGgTV0G2ZQsbputDMQQ6mNu9umimRyU7j
+K/ro+xAWFdEDfp2qzIMfiWbakhMLA9bDpX4cJLo9iZj/FQUS4M+IdoT6YNRzVK6LpyT+GHL4XWh
f1izl6aqcROVof6amHL1qVuyEBImwKqDzf/++QbOQfiDgBMR1zuN8lHOEnUqsjnQJrO4X7mpvjbG
+VPTSaAioINA426LZ8wxjvRp368/I9Pkp+5G2G5u6+dYKtJLdOjvNnhOnFUAp75mF8PB/HZGIWfD
RxTEEUSKrTUAIZ4ujSmHu+vTEeHXBbF6fTIP7G92VpFe+yoySGFPAQd4eajLBndKjvUSIL3dPGnY
RvegFFfmoKwWXmG30knK597XquFIJWGHvrricVZ9QIBAbOR1BX57ZGrRaEM9qzTY9Z70OJ5y8bUh
L2juhKQutdtKon5oJzkq7qWsgUEcayNeG5E8l5KbapJtnrpF735UVTw8kK3H4Y0ezvVnh4pr7DWV
BBOsghOHcFXtSK7TLP3k1mWhPnUhJEt/qJX0qGS299XoaROsAahF/GSznlkddpHW4EJSL3Xv5/Vc
Bo4GB+362TwaZRMIKUZt2bXcLUFUdsm9CTzMS8zcPtiB799Lvg9fyABtAKJpG26NdjZKSH6xA7Oi
dssm0Vw9KxYv4gI6SIX3JsS7byCvCjwD2OnlVhDFmOJokjJUpMu+SKG5p/Yk+3++bKBmYDtQLwfK
vVm2CHDo/2HvvJbjRtK0fSsdfQ4tXMJs7GzEAihHsopOJFs6QdAJNuH91f8PND0zIqVdbh9uxB99
0pJYBArI/PIzr7GT2Zm3lCE07IQcA8UIP0rufz6VV8g/1dJ3eIN4XzI1aiMnvTcB989GfL+IodsB
dst3Jao9voQF/8G3+gVln/4aE21CEQOjn0A642LlTc9AbyuBTp/nnT6UvpYsD5ERos/NMvGmqir8
SRHFHyFb65J0DtByWylPTbG0B4xPBryIADIrg4pEW1KCiRn1em82tcq4PH0xOzW+YycXH0Sfnx/V
ulEIpKQUjL3fHzFWW9m9WpvTtjG1cZvCdzjv9dz4HIpJxwG0tz7IM38BelhHQVR9ZDG8oPdAWMAB
eRuvj2quK/dKpkl0pk7lQ28U7XbS1TtrMtItoiLwYdAm3JPrS1Rrq4901351H3S612x3nfRylr9d
7/UcppY6dSOAx6L6A9hPDs+JcdlVWUXNN0WhG8KQeZTFxqjH+brQ7MbGkMp+LMxRfqQ28fM+p6ha
tdlIKMAiv0/spjwRA9C1VdubIZzR2P2FQBgukHOufxBSft7nwE3oJawEZRpN7zsXdhrj95NzqWEY
o6/Y6/RBC/zjg0T/V4+XtjEpC9Mchovvz04sjFxrsPJxS2f5M8o7oZ8PjDfnBZWXKb9YOnE22aPp
K/pwEF36RJ3/EZDqF7UjNRrVzFrP8Ezfow/1WdhDPsfjdszQPBJaaWJfp0eXuWnUHk21cp8krrGd
il763Ti3Z2GK6UKZRJ0vk8H8IEj84sEj3IoEE7N25AXeo2Czip7DoIhhKxPLuKlg0QRjX0Yf0J5+
sZJgv5MtcpwzE/z+TH440bXaAV7fchXkaWoU86P2tltA8nuqYrQffKPvs823hcIKKKBfyWwKXMF7
kZQFaYq8qbSOAeSEc49VxT6AFwc3j9FZpmAqTWXxhAIrbVcPOf7bWo6vuS8GBT58G45mF7iws86Z
M4WPom0Sifdv3uWHygoNubfdjm5a2tUGYNak3YjWRoDfqKvkEWTg4O6iRHCBGHuGxWuNSssQznDs
1CsB2xcebf9C88CcVrVvtmW4Nzrm3OgL6foJNv1ykditfaOaE+7Gat0VbRDasxp5yP/GhY+Oe7/R
dNQAfS0U7uSlpTqgwTHo7cWcVrmfohGDHo/MisdWFLi1t6qifUlo5R2TEo+2/Sxn6znHv0ffODjr
lGCE4cD5YYrTh9fGjTkFuSP64cJwZctswogRJIzBn4GtYIr7Px+8PwGHSfMgHoNoWIVyiXfrQfDD
wlCrQjERL4OmAgJro3MUfonDod6hQeSeoAzjNtDFznUeivyro2TRwSxH+2gyf/UQkGYelaC0XZlD
c95IW5+9NFPd+4awuAeYml4wOUz/Ykay3rELQG6F+0OceI9Qb6pKgVze19vRLGw/XhabNHJcPkjk
fhrccZlVO4FxLl+VssJ++2DGEXEC1li91UZVxxgy7VDSU/U48ZB9LBCAonTFcG9MujhwopWrNFhl
f55r9Vddyh63Px3UrD+PoOe9KDan3OsqA0Ovrsapbl8xQYMmn7bWZdJjQYpkUzzc23E5vuRDia9U
YclDOqiEPxzIrL9aQvLtQAzwBOkbrAO8dwlXDoAsHkjyt2VsxSd7rpMLI4/da72zmoOm0IgXHXZ9
OFo05Q3M1/kmtct1GjCDOUnNtNL9pS2N68U1P5JXfx8Q11vjgKCRRqIOFejdgy/mlN5Dhd/3hN00
1EEj3mZl9JEJxfvyiqswy+Aq4OZpPL1f93atYi3DxGEbz01+go3WHuGEDX6fFOJYhYV1RMo228Ro
83605daU+cfwuF4aCxp0LFm81MnvUoxQ6oj5YdayzYW8l1bJ8jDUsfCaTO1vJ+yfTmEL1dhswy9V
ZiHwnE3jB+fw++NAcM4zPXc4bqDM/JTVY98r9NE2hu2wGKWfNFZ7Vjexsusnksv/OcL88lLrBIvD
AE9Bd33dPwQYJFWVpHPQblsy57XNZuMwl8mDJauPcP4/4UjXL2UxjoYyDasAaODbKyE3XsrKlsO2
DrFyVWPsfewsM26tucHLK0P/ZUL6LwjHvPmcqcWyMY2/jJXnHqgv18zRpcqAmfr2HqxofdqD228X
B2CBkcjOX+ruoxD4i2e6VrEY4VAEIpX07ipQgVw4oWEPvbbIwAm2oQ+nuD+X9CU+OMx/dSk4R4Ln
ukJavsMwfnh9cQuczy6tHnhFrgYawoVnZTnXZ9P4kcDe+x25Pjpop+wLuugGGvJvH90ijGmMIwbx
sa0WgHuYv/SOyPaNgROtsRjtDe6m3daZUDj7n5foTwZk66XRdaIFjfjUzyL6kCuNZqyafhslc4/5
mKF5ouqRL3CR6NbipSg9zv76Fkt6ehrqsrN6kGS91lTnc+xW+1CP7YDtJraGITO88szlcx0W6QdF
2a/eBUX4ikKEnsX/vX1CA2ONMEaIe6uOQBUsVO53TVQNG7Cw4oNHsu7KH2MUUIoVQ0xaQIig2/hu
L1FqzD224vXW7Sps380F9dExnD6IDd/hae8uIzhbVbD1a8r4Pi2tsygLh6SstlpT1yLI5nZ+MlRW
gRfNtnM2YdQD6QMrzlM+tW3jzaYFOjY1xOh6mA9XpZcZrUi2VWHpQR6bRoPOumlvEvCzOM5ouLHu
wlIl90u12XitkqIuvVaIlvMbR4czhkfKcQxN9RW6sAJbJ4+jrwYzHE75vO5p3at463qzO7aAjNIm
af3cKpyXQWbqqzD77q4yjSgK0qEdik2PFQYyiYNwTg6exwiTi3j6kiixCL22MtN7WJYY3OnWMMRb
NxR2C2Fe66/FoOHnGhnZKg+Evr8ay+WzzEIwTRRjdP0M6eNtvNyNupFsU7PWbU9Bay/yaRE64G6t
qr0yQ3gxfzHVYhUwXFtzhJXhCDb/7YLLnS4XTSuqrZAxYXXGKrpNzeKDq6wH+rtFwJRkdZYn3Vob
Jm+vgmDLDDhZVltQrU0gXT0MEA7OQOUw3a5sJQzAPn50/n+fKb296gohWXtOJtUXbnBvr9qWOQQ5
9FNWloU5eBVSpHNQmIliBnOsmFeVrmWXeSXb0V9YoyYqi436LOxY2zjLDDEjsebwK/pAy7iZrWQ+
1X1Wip1Zdm28NXUkdcMmtDJGWhQ3mwlh/vlguU1yM8NUxRA5hsa8Seou1L0CA4lN6MYo/Bk0GCZf
SY0Jx6JVTCqgN4zAgC27CFpwZHX9Fo+RJEO+QlORuzdqzEqxIZvwDy/mUduNlRFaXlvbtJRmdqy5
stRnFWsvrmP2nxW2vfDMEYVkn0CsdR+8zZ8SZ7wiYGhBTvs+jfrJTbOoO1UqVZvRreF1pkrKtFX2
/XKVLFUmoVWUmaerjVFwE87gXNUyo3VctBjjLDnqWAd1GcpXo18S8HEQi71esld9M1HT2k9rXLHZ
YktOibi03SatKuRlkaXqHoDBuaee4zfxqITdMRiLuZRXH5wV62p8s26YOAMuoGTHFQ5K4bvVGse9
0WV9k2w7zJih5wxmvwSmodRX4ewqmAA5MW5TleNC28/hjTXBMFUukrA8FCBCVno/urjHfL+rf3ue
/j16La/+fv32P/+DPz+X1Qy6M+7e/fE/j8lzU7blt+4/1o/988fefug/L6vX4rZrXl+742P1/iff
fJDf/+f1g8fu8c0fNgXoxPm6f23mm1fKj+77RbjT9Sf/t//42+v33/J5rl7/9vtz2aMMxW+LkrL4
/c9/Orz87XdGSCtm8t9+vMKf/3x6lHxyV+aPxW+3/dMLxmJN8tz94tOvj233t98N8YkzHoky8sN1
1Y6vf/4tjK7VyIl1C1ZvhUkUKOjGfMD4xBQLxUdUVWnxMXL7/TdIot//Sf/ECbwmDTQ5xO//uLs3
b+pfb+43WkVX+N907d9+Z3r6ZkWBCqQ3LMjDocfD3YUg9DYSJVVN/gEE169DvDxqaZl+7lL6tGN/
GJx8m+rOxWJrDwjbXjUmTzXqGfzbx5UJvCHcnAtp7WWZgV+Vl4pinZWDeQIyC/Q5u0+q+KTGy90w
WZPX1fYZCNTd0LR7LRs8t9CfaG2cNaZ6U5rI4iuZW/imFC8SNKocAKIa2jfLiRIN4Ytxl+d5hbl5
+kRebb1Ww4C9kI74791UuP1OiLo4CaUUZ4Njd/6YasZhimXogbjs77sMNpeBmfNXdQ51lKEkopea
4lzHhfWUtY9RVpWXUZMaXlxZz5W60lBSoQX4jCCC444D3G07viT1j/fmijKpKpqMXt5FzsEC4e83
XWPdTHN2izVL+UwlTYcm6tCBQY/81KW92Ja5sYL9a7uO/RhbWy8rHLECZR9qWbbe3OP3nKLC40sH
1tIsGp1oVV01EW5x6SS9MK2znd03txVHC+V+Gz8LrImbkp9p7fEsk2107Uq8IeuyRuy695Jm8AFL
79wBa2O6A6ks/VRauEdXezs7b8fs3EmLg2M0fiPv2647lI7hhSqqlE3pOWI5JQn95zkO/TSM7+do
4AfKU2w6tMga6oq8ap8E1IZC76949astLDKjka85f6BIul1cxsMgcpd819aGr9i3tnR9pXDBJKD7
y3cy0RmiRXehxcrgRVN/VdRz8aVKsZf2jAEVIjR+ouq5NRYRpCJeNppZtQdNL7J7o9O7IC/Ck6yy
Q7PkDS1T9esEj/AunKvbNprV/RSm6WWdHQ2lPBNh+mqiWRynWzYbCuAKNts6umhdJG6HNLNZwM8N
FjJXCKKKfdsnZ+kgfCwUOUBqtCnGHkliY8CnWMtMVmbxwjpAjMmesN8yq2yrq2F1LsEA5MgYHLHj
7vy2Fhf4C8uDYc6mn6gmUOC6tT2niy5xtaAdmMWcRO74B0Qo+++l/l8Ky//XAq5FZPzvo21QyqRI
nom4N69V/5Qnzz+G2/Wzf4+1iuV8oncDwIYAyVgBw5x/BFzF1j+p9Byhc9CBXwPfvyKu5n4iEzPR
gmDsjdj6qhb7Z8TV7E+MolYYPWhq3M5oWf2VqPsdC/DjOU7DlcqDqM+Mh8bn+xq6Umg8z0YORr6j
OXye9o06b+FxT8s2y/L0sw6WYNw4Zou3HA27dNi2dtfUHtTf/LzV1FIPDPqh5Vkr8pkfdNVh12tT
Rzulj5PHBccGI1jy0nipZFjJICNPwEi5Mvu7IoXU72NiBJRF7yLAGmWdNMUBeerSCqDqOHdJoeFv
peKGPPs4IkBqTArHBK6OhK30C3tWWi+zWic7FjlRh/7z6Pae29s4viapOeOHV+Iv4Ms5M06Z3ol7
DbpY5Ws9UgRYJU0Kc/iltatNWNrDq9sLmzGXUkyfGzWx5T4DVDvhGmeZw6mOZR9hntXSMFfcWH2K
XTd8SYuYAIeuu24Ggz527Pc8t46F1laun6llfxxdGiFnabfQFoYhQKEim0nKbV8sMABaOqy4TEft
LNc4rTfbDkikPJEgrHJJcjB6b1Z7oIoavmIubuB9czWIJSKv65b0UQNigqKvxSfRXCmmdkO2Bkva
sEJFB5yEtGxQTl0ff427Qr1UcL6tsOJySoKJ6cjhNM7QFXdtMjYPrRRDO3EcIlCzoaSq3X0NH/iz
7k6Z6Q+JKy9QEUACP0wmeQzRkHgcbSe9tDNhP2VFZLZwjeZM9aeyh7KoRemqSdrPKTMlt7uvajdz
fKNyUGspJlqfQRwqxhNxK0K/aEqXu8gV4+iNdjipnmahtbit67jUvBT1HNyzylYf/KbSK3AFBszw
69SG97emwYPYLUpZG2cmQCMdi98RQZMSjCYuWUJrb5Q0p7cPlCU8Vsy7KSeqxn518mrJT2AL9Jtu
MFTnIjUHzE4rbMKyYDGBLfsuRlcycOQEFo9oasvzEhrAeCiUpqn9QYeRHSjsiy5ou4kDh3N4Bhqg
1V3ia0ON1IpaU0cFvRR5FlRI+4Y7pXbMo2nJtPOjDq1vH2NjYewm2uoSvy/KSz8u2/6mhTXTw8yw
x2dNjiiVWIQb04vUGDhJ0bn1l1TvMPYDbx9OvtvB3fZsvXGEryC5fejNtkV31hpVO2gsY9CCDqho
4sMUBr6PfXx5G44og3k1SgcYS0SrMOGMeqbzpRdK6Gw0JheFJ6ZMeejaJs7pGEzKfZMM4xgk0hb3
mCWoD+4wktuUmV7YvHEpTLZVyGpNyA0MZ6qfXUbIzMpTFUJqkSYzKUEzPNlFNlwp00SBNw/gEOCj
SfmtkeXg+nOmpwkEKle7HTv5OodN0+8ma5lX8SLEyrzBBaqIG58Jrkk00s/zCehChsjZczfQ0fbH
fHEuqghjFYRPa7aNjV7C57jPxIlu5zx6c+HWWkA/Rm7tlRmJWDnTn03LePsgc75toHWdXnl9N/Uy
KKsMrI5MlaoMdNEwFVW0LqsASzgmco1mA73INfMmIvQs7bwpp9w+NuqgkdvZArSjOzHv9YshmSZv
AVNtnOuRUINaquqz1MP+sWhMa9mIMXZzzzHBlyM+ufTabkrs9M5M06L19UJotyRadnWyVlXRDRjf
/kG1aAmiIckAx2/0eVL9HHhJFSQDS9cbzTjV+YUjDbyEV6AFIoqiJ3QFzKPaZWJEuF03FOJmBkQH
vLJae06plNHWHFCoRIPOyD4Chb7vqVFm0GxA5Wv1hzKost/m+ZYRdcsiunETLpW2CXXmQho23sEP
5/Gf9cWP9cRPbfD1MkzXwXsDc0K0f72NHzq2eqPGPar542aiiu081pBi+WrHZqAIT49xqja+hbn5
1zGLxbm2FA7Yy275yGN2/TZvz1dItwhaoojCOc+k4e1txC34iNoyavJeqZ05fTp8EVXa3tVJYZJU
/DMF+cVXXvueby+FcBxcNKASa6X2XvAA6VFXa/Ok2uRlD4oeMB5+W5k28pZpXzraRVPnrhvEUq+R
glH5z28RplQ332/jL2V7/8sifHhtur55/Y0avP2NA+/lsaPu/T9QjlO7/vPNrMX+m1L8vyjoo/7x
t8fi5TfvsXnqXx5/zA757D+SQ+0TSSE6kpwwa8X9r2pcsbRPVMJ0tmB/0GNhxPHPcpwMkBjsgihY
IeIq4Op/JYfWJ/LClYzI74KERhH/V5LDteL+cUEhqmSuEwjg4YwjnPcCmL1eFQ4GWHOQD9K+Taa+
PetAp5U+Ewj1yahcvfcE6pHbUdX6Y7E48A0lDI4bDabBuR4a3dmQRNVNko3jnrKifmkWUhwkEIA/
4xWtLk+ZHua7cFF6cpipcD4QD/juqvDmG9Cc+I4exbuVp/J+vquoSwgYU4yckWJ+HEk6bjNLzGhN
urTySeCae22Ida/MQ3iZs9QDK+m3s4qjtQcWyzyQqbmJp4DYKv2RVp/wemQg7iLan5lU7RMWafNV
3xnjH0ajzQK7UEO5GnD+2dpluGwsG+Sbl0q0opcoIP8CGb3qZoJlu7bSNL4IqSAPyHXmiT9Kk8Ow
m7OabEwddO+HNfiL6PA+EGH1CKLs+7CbQYZ4Ty7QenOQOeoRdFKxeq+62Pb6SVV8t1I/AuK/72Sv
l4I3RH8QCXBQW+87OaU0tY52ZmDZc7PJi0o9a5VQ8XV3cDybhGYX9cX1/48675uAgnf634cdn5ZX
85j/9l/faP/9N5Xp+hv+Hnx06kgL8Z0VQQtt7ju4+e+dQM38xEJ2OKEBxDATXxmzf3YCNY2SFd0B
hhPELNiYvPk/61L9E0CyVboMgQIqSmbqfyn0qN/Vvf+1dYlwDCOAnKw6RDCasX5+e3D2iEbUXZPv
klLi7O11o2gNZd9VRbuhw2OC/VS/WsCadmrl9l+hyKFuMFrdJS3n8kGzh+mSoSBOOJkCxAChPfc+
M5MnNMqaENT1AB1qSKwdsqdaIMMxKRj/q+LVNtL5TEgNLdX1N041/TecUZ5ISenBAU5pvMZ2ygew
4F1ymM2iOqh9Nd1HououamFkNybzmgtLm7OUTKri07T+GX436SWSwdZdGMfz/YRSD3y39sWcNX5j
K/T40IrU3lfUIccRZA3St3xWnSFNortaHHPwV3C0u8s4kdllIvqXNO0IP4xJECs09ENaqereyNsX
GYXKQ1LI7rLspO2nml0+KFNvn2IRFTt0f4eDnBP71HdV+y3BrnmQSnxYP6mM/EY1M8RnCBQvdRPO
5wMt+4vI4ZbHkYtPQHS/1UpiAw3M7L2z0AKNeIALGuqXjbMshv/9a+AyShkV85y+36Uzj9mlqtc2
xWb1MiZr43Rpg6gytCBp+5YCVVj7gkASREonvpGolg9ubzYUQpTUl70m1T0UouxSuGF80LV4Cjr0
BILJFt94q2jwaw1fQlWUFmniWtN2+Wxmd4bKY05lrG6tbhi3kEVs6mpuvNO5X8qKcNPXc3Y5moD6
vZIVd1osnW+C8eFe2JV63vetmvkYxmcCEchc3Q9xPm0KAFOFp9XY9hhhrL9geGDvx8wIDc9CiFt4
319ePXcqplR2tlsfboq+0H6ZpGLQxwzFt9TOn+oi54rG+CKb9Klpqdf1WpSH9bEWRmfvYeZklyiP
aaD65BNe24U/4J+92jhY3xxnhgxkRsnBKHkhIDntfWq0L8YUWtS02Xya8dH6qpc6T9EZTlknxquC
ow1VIiB9/Oi9GqpXWh6Wgz9gRHGwnUSJmG/X+W1Td/YmjUf7Uknq7FzrwmRn01vBMbZHGh5N6iZA
0lO9FCQEm6o1nAsJeHdDzVbSTzfGcgvcSgkUtu2JKqffqNUUnuNQZByzwpWBrffNlwREj29x6h1c
A0IECmxDENvdRD+0taOXRTZijy7YFAZCB6BoA4J6YW5mxpySZYW6S9+VG4pNEeAQ0B67iFmeUzrd
azoK1J4HN0rp5bqLbzZK7jF4by9HFrxTMgif3YlyVy6G2NlmZl3X6mg8VL0z3qSmXW6aSI9rLzfm
+DEa2Ai4mDXnTi60PeyO8QbVh/TEqu8fgAtpGwQY6wFd6HoIShzKTq2FToy9jOoWz6PRs9qyNbxI
s+pNqY/6CdpreOOWdszS6twrrFSzoE4zwZi91o/Z7C6nqJoabwx1Ay/3ofObRAV+QNigXdWAnqfe
G/axqo4rUhcHpwTv9409ptaps3rjUi3C8VYtmZzXmJhjgWdHZ8xwc6hRzmQdxz4zniSXXdW3xaGX
5TM0vfZGI1RSGg+YGuRSiI1buCcrMZSgACnla3X7WSt4t5sRS6ONoYbGxgirmjssmq0xsCVQCBbo
J+sYKOj06vtCjmeDYt6j5V1eoUmhnVKrTO4yNWzOdBCXTy14gMjLdLXzFEuNNU/WXXYmW92qNm7k
GAet0u7A3iQPbm6Lh76yzujAm97SjfFnO0FQw1JwV3eZOwaLJud9soxz6o1F3J2ZRRveC50OX5J1
8z7syu6qt+IecVXHKL1QIiU+Gtk6oamy807D9chq7PBGzRbXp4M+QJFdte+ENWpwfehBbeHb4eJe
OUn+UlUhxQ2w1ViZULZFboOCPbnt28Td92iyqb7D3u84fvCuBknfomXSWA9tWugHrcMxfWwmQD1T
bG/aXm1OPP/eo2WTu34u08t4Toqtg/TfXTTWONtPmjiLSzW6iqJJ8eOwc4JGmNOXybCT83jBqHzA
OW+DUig0t6kmwUVifRPr9ej1FPcefdpVk8aO1o4s36mJpZfodReoi/JHtoSLgYdlqbBVpjI7W5xF
Hhf4p4He6PoBaiFEZpSHvKYoWhAJQLs2tZzcjejjfWRWbO+wG56ZAR8baDFe2fF9kYI4z6fJZEKd
DwfVmt19FeZIojilKM9zui6bpp+bY1aXvA4tiWj6VYOhnceT25zPWNHSBGx0FhR0optYBSlHUjL6
UsXGcXbD8UCHxXpoBhi/6JyNz8ocOeQA1WdAKMmBcZS8owm73AP+c87nKVLXLWGcbFyuCMLmjCQR
HF7hWcAJALrAJbpOsFPai0URh0lLiouQXtyeRHfY6NQpAcV3EfQKihtYseanEHdVz4nbeie5kQ1S
rcRWtWRDUKIdmsE+axdaktYQupeUa91mApvnVetJxXmXHvTYTK+VKLrJ+34+RYB5zhPYiC/9qJU4
ZosZL7/icyhz4rOG8mNl6PI10ubiaEkQ1y0KDszizHLb9AvqG3l7K2k+0vGyQnsLbmZ8NfDDcT0H
URimWwbaZS6oy3OnsJRrVSKKQjFT2WcWF/SidsCIuMrUlxRpmfPWdOJ73Zq+KHNrnqsgKzIvNPsC
Ha9EXkPAKy/miKBmlXXt1bi4sRyT8gadQjPyGw2QoV4l4WVX1tcTxK2dXsVH1TLrazwCCj6gsNqb
Tt8Lfv9WKPKqVxAwTNCjuS3GljEBBvP40snLKhb32WxPV/jLDEHTDbkX1tHgx67tmRy4mIrJ44qd
8SNqL2TwQTPZDc3tqpKXdlNfIfa++InUP8dpEVhyeSKDnYNwSuItKO+vbqixTDvH2FQN1ZDToO2q
5bPrV3Z+ayS2tm0aN9qUYlLP5IzOH2ma4qtu196HSEmeE2mKjQZUblv2Jn3tKhuelmEqv2YIMyUY
NyTN5YLsxUGRoXnZFqCrbHNybxJ4qQwnRqYVbrx8a9zmDJ/n4VYTbXhZ64lyEoUzbAA5RdshMmao
epxzGDgYu7R2yg36vs1eL5VmMyi5sYlHY96ms2Vsq7E3n43EKTZ5DKB5MxvTOh5u7ywOt6NMJ4wP
wllTDqbeA70uSoUWdj3qAuVYCMPzXKh3ziSt5xkD7G1B4uuD0MITBgJDMId9u+vnrsYA056QcptA
IjLm9tW+xFw9m85iV3S517OlzwzRHeNlNPwB5PamxVfpjEam3JWlPDIQyLy6WU1KhrY44TZnBk7S
WndGJx/SRh83i6bXm8420aeSXcVUfdK9JJ7lxslBBqQ5s2I5gCizlPF6qku41m6SeBwOE3MUOwsU
5jVoL4plXxbKvF1MqfnAtgEwFQ0bLR6S8wGzaa82x37vaJ2zq+Y02Slmrb7McWbt0tadPbU15g3f
CVPKpF/OhZ4vVxNJQZHV9XNkSemrSfO1RUzcM805vV7IV3aGO5kX5WySDQ/OqRLxpbKQu2lTPHpp
W6i3s6pddhaivoUe1X7Zz86Og6EDYWfrwwZrtfbZnRbzS87p9hzGs4tR5MDqKtVFOxRYIqEwwWyZ
OJ4pxrHLQoVh1jpoDIyhH89dp2wOtpkbV+zY6qAtpjg6VWOMXq11yR+q3WYXAm3XUziEXYiHqpg+
D51SPyZY4gaVXsZ7dyGk9K2m+Vo5pEeZj8u5g3Fx6DVVYgXYzq1QyEGrb4TZFNcSjacvmhE3qg9b
M9yNRosnFqeKDTRIL+arIaqVm54tintraYRPooR1TU7Y3gscTmDAtst8UJLWvKNBKC4T1+q2YSrq
He3dFMpAmndwTCrHuRppWOxtBQ47p1FXXw/oajFpgAsBbaQY+sMi7erJsKT9wkGxHEQyYKfeWdiR
WYO+7LqSlRdrTr/L69G+HyfGmyKOx9LDxks7oimELWfopleJAbnO04dWnfzEMWgZZ+KoKYwGLLtd
zmJZxzHljm3gp6nHwYpuumEswOCAxMrqTQcEh3zM0ioKZNsO5w7OJBs77hofyNvoRUMSenMk/pgg
8vmjot1JWrvMNIeXhr/CVFklZyxngjTn9AWe2uZmUqhO5FK1G/i1j12VLpu6Gfp91DARMiM1vxii
7hGNCo033SvbaSAbjxSSdayP45ehMzM/ksONvVQ7J6upYTr1fl7pNPqYYbFkjZsBo0LfiWtl68q+
9KZBHCfYrkegfONTZjXZCeFw85vmVtr1GEXJhcusJugL5IKXGd7SZKhyT/pzbRfz11lLG8/AL/c4
sV+DJe0BCY7Q6RBYiM6AyKHmBlg+SPr6YpItNrIUpZi4meWuUuLlBBY528/2oN2H2KB7tJMsP1WA
bAi9uxiy+YXYmXlLETt7aZvbEp3+DT5a21xx78NGfs6m+VZ2zHg6q818Zk+fCwRe1aZVvWIY7yaJ
vGzLnPhLNcbLOZZP9pWBntSdMtWhB23ufumHLyF23VcMhoHCWFro62yFY4XdzFT3L0klShqB2tMk
y9xDOHYIegckotpYPQ29FNSSsTR3KpD8C+bO7aEk34V6nd7SYjjYDKRgLI/ZHzmavUM6LZd0EIxg
SpqnOVGfijWXShTjczNxSmJwFGRktmepRHubgddXJStSv9MEczzl21SwBpfyslSnL+VY/j/qzms5
bi1Z00+EE/DmFkB5kEUjOt0gaCR47/H085VOT28KrWJFK2IuJvqquUNAYZlcuTJ/06/1cbjJtF8i
8M3k+b4u7PXW9NezrripIpUnVyA+P/cnG3Luk9RjZEUG6A0dQPOkTwzCTRWvrCaRr5QYfHU1q8U+
CcgmW7HU9kKCzFKplunGDOJr0lL6tMje2XE8+it0WKZVqQflbpapbYZt5ylaX7yPhTElNnowvR1r
0uxaHHJua43jNyEwzAMECes70O/G7U0tWPVpsK9Emdu+pbyjVFnuBxS/QJKtzbSAvpdpR6tC2AAH
YtWhDPRzao1uN0wQGFsBlVEfZ42171us4y4/xLr1vVD7+7lWWxtGzBX8xkMf9T8HrXvHCHKdV8ke
qAZcY3KKqNUsr8j9Q1RwblLJuQ4tf5NSBhIQ3sXW66RJnmUrlNYLhKynxzwVDoIVPzRROcAMm4S7
0o9NB+ODn3oSr7ta/oCPtwssM3QTiZtcqyXXXVeeitNl7UxNiBqiJD1VovUUkd86LSSUPtcOZcIx
h2hXYBcmwr5IjDQpkLRoEPR7WKOrhAVhk1q+JObJRdxK1E0wDs+DmLuZICEbzLUQ66faFuKAq3VX
bHzVOBaCFtiyGYJGi7POhVdIn1vGbrMyo5Yr/fyTBT7zbybgEoW48bPxsQy07BYYcbfBmG+PkHhJ
ASCFeB1sslSIV1mkuhzbj0JreWWXIrMqdj+oz4EsKqeXNFcbwaYj9k0W/KdMEebbMhZfiqYmXA3N
syRUt4Um/UBG6amyrLdhCn7GqunRfIAahOyDYv1Ek2pnluTdcirLdpC1qTOq4d3cta9hUQ2HYZ5Z
baXSrfW02QXQuJ5LQcBZWALG3FKFJFcUfc/IinilCYrhpkGYkGg2qZukumwLNaAHTrzStpps2qhp
6NKAgQCJ+H6qCZu+zPZjo2zqQt1nOXQsWdC3VTB/5PM4Ovwc8CjVfIj96oXBvG/zcFtkxXVuhqiz
pP26U1KO1W4XBbXuZKFARSCp0206h9U6zQv9mKOZirZRYMeDdI/MVECdCb3yqMyxCBQxe4osJzDK
u4TcPNCRQB50rk2pcdOCLCisbG/2+q7GgEvnVmFbQxball7vxzB6BICNAWmIHWEXvOqxwiEiKmR9
w4Zik/9gtAPOXJq29gc5s/seTUby+FugF1fshw1PudPn+ChjbbyigXut+vGupcHqTGb6BDP7ri85
KP0CXZtTWwF1CfQSHvABBfYSRoIbJFQzGjW8zTi37CiZHuUx3Iupf8QCx/Ehf23SJOwdK7F2IYQI
x4y6ra6XwTclR+BM1LsX3W8O3Icru88z1dELKdyWhLINZHzfLhuD1RuGlISLUvRtrJWN17qWuYMn
seW0hmA2ICPk8q4p+weKhNIG2Jy0D1HzcVrE1TZq3Y7xyqRdJR8zCdABeazYrnvkpykpVIYrUycm
IpdoDbtzLjGESPJCdp0SNX2aYcnsTLOaozu6Rvm9UYfhu48C+AuVMXWb5p18Y8kCcsEcJlpHL9jg
AG6CSrbHIArmFbBcIaPuqPqVM0Ua+nVhSviGJtj1a1nqpMjG5qx5ievQd60x5v9bKtcSsWthwECU
VGwNPT+QDVy+W/QJuiwyh4PRoJqymzTTT3exFheGrTW9jBhzKAUIB00WZGAKeE3gYr6upKtMVdX6
GnmFQL7GgKM5JPA4g1U8dFFrU75QwmMplhRWSw2Ed2jmBd3kNgtCG1tzf91k8qrNayVz52BMfLee
oNCS9BXhtE3G2rilJDiLVxMdImquddCGTtDUKWzfqf9WpmlA5c6S62tk5YXJToI8GDdlUVJiCqBh
gHAx2TGvakfGckD/sRZdC2xVt4I2WOmbVhjFa4TetWkz9UO+gf1c7zUzl+/RRKESOmiGr22xcJ2q
HZLINAlgmdiZwgfcK8AkrANKlqrbRGYZ/uAKp3ebXFSGFgs8PZMAx7YiAkNalIT1Q4m7iX4oheTN
l/mP33M8hHovbAbd3KvhnMBaTgfK6K5pxo3ojZXev8jGWGHzXWj1B6u3tlaUL8DhrgwMAsjZRzEc
blWriRoKM6mKjUupUolN6sHfYU5DpX2a4x6ugN7wT7F8dsEW6lv6jX3jTFkyT9sxnGIWZ1GI7/QW
qaPNIwiobZfi/WTHvqL038aSQrgoNtOJI85MbaG7GvVm0kql/ej0rCqF24yL7QGsC5YFQSSajxIq
Rm5B1R09TGU22k069x9IHgc3fkOBwT2Z73F/V7iatuk030BqoKiovFUzQ8XBZYGMBhrWaChpR+qW
y4rCsFdl6OK+J62KU7Gf1fcmA5lUZreCBffhczd1rDzNJ5JRS8pf6BPU2l0klsF4Vae5gSunr/6c
sh7FfsrtYeUlbRshRpSGvNSXkOi/tsYy/jHnbTautRgPnyNcHjC0ZmFIh3iKZnU1cxSGdzLIp2Pp
i9CeoHRLkkunpehXeF1rzRovnZQDX+gNFck0ZHoefdJA/74e4r5zBTxa4wh4ZQiCUURhMxsEijby
VH/Qky0pKTd0c8hBMiSMujhMwDtC43oWs4Djm6t7+jgTtt0YLofwlAXzYDxBUolBg9FYGdyp6JND
WsgwRqasZBXIVgtHqjRi63nQErm+os700AHudGd41uUrcMJ8vlZ7rOg2I2IqexM0YWKXrS9Kj9FY
CBIhKxerHT1z6D5DCsxeY1oe5kLjzJe6WVsZZRc/i1qjvfYg5q6FoReUbRYFckk9OalUW/aD1LCj
vghJpKr81gwC0aFYhhQu9xqhk7cGK+oQ0Gd0JQ7YgH1A3dY9XUrWVtpum0o4zKIOSikV5xrNYgI7
NdQ4xkegiDZTmsGKUclKS21qMrsLh5aCeTGVbC+1HNOnofExI1aHRMwcCzx1vBqo36Tdhtwtp6Jb
tJWH0mHNbSuGxxY5ySg3NaVHSU3dsI8jBRhcIwx2kYXAQeu8668gtlS4aQZq7nske2DJNFS/f/h9
2lB/GApOopTLa+CAmEjfUi1XJ0hpcvURnuicRxmOdg6uKCx/gtGUjkIlqj7osz6+syadQ14xZsyM
yzyu7kTqqiJYeGVKDpR/sc/z/TI6lqoaqKsO7+N+n/OrLbv1q8TJxfbkAoTYKTDtIrwFqmi4ocpy
t5XCCFB/DGBNrRo5jAXRbmqIFL0xG/QngyEddlllwbyx82TueFYpWNa6GanV/BwLK3bymkBhaAMa
dKLpWL6P1I4vgRafpxblLVE/ktI1G6Foc08qunjd0k10yG42c1i234j7CoPWxj8ayA+NPTZ+x3E2
rfyu1EO3TdNHqUqvZhKfWkm490Ia26nSWLsC0txOMQOOK6oxv2U0Af4107NQTKZr+NOtUfSiE6XU
APxSRk67U94pqAK0K9onjtrcU6noh1OormNd+I7ovkZzQLptycA+6o5gUdIdbKHnb6ShofMSFy7e
FsNhJItz+0H3vVJX7rMaFGGkmjs1gJSRaDKUsjwnsSpkO0EzLpxJ28ICzQ4Dtw4RTkaFXjp3gTpR
7O6kShMkeKWWnfUyGXkJBg8pi1kleWD+lG+zNgQO8sjf5kAFNVpREigC5PoFwhgFthXI3hY4X24+
AZjLc6eCUmvHoyg5MepgZTHJq6ZOppmFSkTMI9LYuphzWBF19FRSwyEfLpvUK6u8+qb1WnYVTsFD
VqnR2pjKR4sr5uA7gGsFA+9Vxtcu40nLrk3fgOLBhUovSXF9CQmSGtBj0liBM0PjW6mFNN6URtLv
Z3RNb1oqAZu21VZh4I82yvsHoxtutSxzy1i7Uedyy5UX82wRP3Q1Vp1GFG7I7msMAKD3Z1l96/sK
cSAxxAxM2ngCiU9YGtXWXZ5Sjm7MYd0q2ChT8fVE04ocIZSOnciF1MrRfEvUOXCATXNfUJO3OW5g
fIxjfi/2CfSQcgTw7E/yhnql6HCVPQBwSTZ5DAoAIQKU5PVWV+2qCXQqHLMa2xF0TzeYAAB1QRDf
IMJ2V4Z1uwnEMr4FLXMIKsTzA3naBVKKzlyk7oooflLVDPB1FWy5x5CS+2Qteys2uaJIXfFIsXd4
laOCW0Bb1lyxoiehDJNDriTfYQiEd2Mqv4xFXjtYAwkrayio+w1is0ErcqVY/bqsZnk3AYmw5YLT
SfTvamkYV2KVDNtG7edNGSvdD8vwP6QkJKXOswkkKZXNVCkfEyrgO5zizGtgFdwi5jD10jwRThXT
0lWaYJcKyrjGTEMGykrugwbU/EFkirjJ0h7Sq0LyMg15y7QBN0wugmV5pK/0cHz2Oai6MSw8VUg3
shS8Tmr6DPY5hgNOH01Thwekkytu+2lANagHmg17/6hGVMxbdXo1xznxlBzjYSVWfyhyRo6qFPnR
lGYq72ZYrJlWfYVxabLtx1HCcjl+NTIxPtWTKdrJoMQUbWoZU2tAyl69p+71gbkqScWIN70Yxa1r
TPNVKOfmrpyMB0E1Rg58cBA0EcncIVy8AFU2NtCV19WkbakZC04xqt+hLoebqBbu++RnkstenVvv
ZkevTZdnVEmI0oD08/pb3FEVw2Npa0nCSsLerhNbru3Cfsr0G9li1hvZTBF3UORr+Eq3mdy/xfF9
ocfHRCA5AhLucos4iGIMFLnt3SkWbuSgFLZZO3HhULI3o07dqQxolMfjUxvl/bVWadlGMOKEdrbx
Jveti/rpVhG7bVwUD32hbPu4W2dpK70jp/YcRGH7gOGrS32LZDWx3jW9H1cZQahu9Ze6EhOo4cEa
AGJnh/6IqEGJ55yiOUTjcItt1zEo9fSYxThjUp2e9608CLRFxmMQ0iP0+wwCiDWsGkOi9iK1TqQk
QJbFGJsBFINgGokIGfbWWh/o9zV4EGR2K2tXWoSmWTcOR1mPjrqWPpiw1sJYjVyhzHaz0YFXV/ut
P/ZvVlxyc81Ca1UI8bWGQgwFufqhaMN9Wyeun5SvCllgUsEAaZv8vdGkTR+ksMADkPKFmIdHH6gh
7JbHwKg2SlCCh2hvLbGAtZIfcdLeYujtRjGmxlF7HRelfmjEBkIVzTJSoB6KXCylLi6wezUDcoCb
toOCM9CFWoKrzLiHZrtRctW/rdMhWxWTsJ4bdd92yY+4l6+TojpYPQSIxMxj+L+QncWc5Z9i6Zaa
mDwV8fgmISnjFCdmtK8U2ncloQfah2Hk+HRnbHqpCClxY3OqTNZPlUd5XWO/Bc7eGO6sLlB2/YAa
jSW1ADekKqP92Rta7lay6uldK103KgeYHMozPlYnU4LJkVpNCyN3qKcW6DtoGFRquwpjvYOcseOs
UKWrJ06Wyj0430mhf+RmKRwx9m1cjVaXlfDD0oEKHYLn3yBe3KVa8ojgVoEuX55tzc63hVzlTM/p
qRJG1bkCeAx9ROUo43iBqSaF8BSN3N+MZtjtqMT2R7VWVNwNDeGm62DcNbBWUgWEvdFplZdnpuml
cYX0XzLcRiq+KhT1uVQktSsmnbrp/N7cd02ebIZmPLRKfR1J2iNn3AF3FsOWcSS3o1RUgeNI+jYp
WhbBoGa34DaVm6rPNIfh7x0z8T18gVZVF225pVBkRQEq8ctNWCGxO5ZvcnuqmsSt5IiF6UAQEdxI
q3etMeD+U3tAMa7EWdkVbfrIkUTnfXSVrHgo0wGsUjcUlCxIuLEs8M0P1aw0XIIg7iCkRZr9Y1CV
6Cq28tijzmpdwdmk5R9VSnyiWJYQjzT1Q1dI6KIq+5lYnJv00DI3yyNSeKMxbyXSZGeYuHODMLJc
Th/zeqD4h+9q8S9R9f8XIO/y/y+mNQIPX6Esb8IICD0KGT+a30Ddp3/1v8hKdC7/R0fDDv4eilmi
qoPT/xeyUgKfLQNrBHRpQis6idz9C1kpizD+wGOaJs5JQJX5L/8CVqr/owPbPcG6qbugyYhx73+B
6f5dXUaAUMpvkpSljO7Qci1ET3T2RshL6jC+yykVtAwNIWeWaIBNqYlRr/j2aWj+gDn+HQj877ed
RuAz98IcYjpDvjV5ndx+qEr+MkbjM05J3zBPeo2l7pIM/u+Ukn/ec/raTxwPcYpIRKVq9KjZTPNq
hABxS4kpuE7BHd7CfJpuC2rwhyJXjcdcy6uAUykMrzrUXM0TukK8G+WZuyUpAkfH1x//O+D6nx91
GpRPPyrIlWmI6nDycrN+PaHqXZ2L/14prUsGEScpoH8gsv+84fT3T28oahj82Ib0niT4W1CIXk3b
2W2D6aXiKrj6+jPOveT0eZ9e4stTMohmZu6M1nR6iE9SttVFcyX0f/mCBUFHzUjfI63qPQGFsQ9Z
lcdtLcckXPAIbtv+op/fwirrn+Fib33+EiPIamR1y8GzSqN6UIuiOIHzAdFNZrSCaUfGraqtU9Wi
tMWmS3zVOaPXbFJO0kgUOk+wovAJ4WRTdoJ+iO+G0YpPV2w5Ok6ar8h2Dyd1H1Z99b+g9t/kLL4g
Mf3zk+GMfP7JhZopmRK2vReD63yl2iO7COmI3zqKpGAwhRrA0mjq2fMklyawrBQOaf7rrPh68s+O
2QJ97Us1mDKh6L2UQ5jU/KZSmvdCnLZtNtBuqJyu0m4G9cmUyw3a4PaYmuRSAMJowA/a4CC96aSN
ejsHgLPyeBMZF4bm3JZf8KlmcOGJSkvEq7KDUrerrvvv5JH/PeZLi7KwDmqhSnlyUD4iWG03QP1i
/9qqL+2oM4FhaZ5a9qFRCSOT2k83Itm3eRVf0pw/MyraIubIlI11WSAiqPWjWl4pw9XX6+BMEDiJ
gnxeh2rfVJOi89zQBHNjHLMwtqniOA1yzV+/4dwvX4QZyQQxLEenUZduRZ7e+xcMls6N9iK86GDq
JHPAm7bCBmCldskV9OYdoIfowi8/94JFWEGgqQ/CTo88daQjlveUi9RMr1dqO10Q2zlzjC75V1oa
NWWl4CHcieJOFeh6+pH1UQj5ftaCXaNP2YUj69w0L3Y7yayY97VvHqLA2rTct2OS0pNGvWy8/N00
L7Yt6LBIBCZjHsqu26ZjvqmK7EKycWYFqYtkQ6TKFU5aax6yoEMKEEUypZb1CyNz7uGLDEMosJBu
Sx7uizJRLDQb+lTif6VK/O+Ioy52bVpJURaWhnGQNMmb2uROr2Pkk6q7r8f8zAJdMr76IZUkIfKN
QxAZd4CM1lzsbynIrP/u8Yud248Byhe1ph+Kk3+35B96AXFXSW3cr59/buhPf/+UgMjikIwCTIdD
1XWOlDzU1XDhl59Jhn/5QX96cgzKfsjnXD+guQMjuvYfYUi/BAnA/VC+n2iG0tas/24TL2XdBH9q
86H0tcMkAKnJA20DJfK9rdK7GHyZi3jBha86Ey2WmpsN0JlKSXgR+MpDBQYNKGBrBz72PlWaOhKu
0Rc2xZlwsVRFbBoMZpBB1A5clhsbXgj0arQeaQ8W+zaiq/1XC2DpHgQAO6FNx2taVbZsRChgsivz
heh9ZnUt1WdRl4TLVbG6skpQ92KB9/YkInL39U8/M0JLv6h6QJ2/ik4/3XzNU7rVV0H50k8Xgum5
p5/+/mn9YucnN8jTEDeK27y94phbD8qIJMt4YeudiRxLz0zkYjDpnIgcOWSbrY8OHXjsjgEK9AsM
3XOfsNjcORakQ4bcx6GQp3wTnPItrk1gMIsGNXRfvjAP52Z5cUaL1qBAgx+MQ6tXyO0FBjrl1evX
c3xukOTFLPQYHatlZRx63zS3QSGvuHdbmxFY7t+9YHEq4xkbonQXGAdRSCZaP75bgT5FBzO7IIN8
bnQWh3JY4qljToJ+EGUk8KmPuQnKEhd+/ZmHy4tjGY31eIK1pR8kORMQsSwjG5zg3+Wl8uJY7mOl
lPTB0g91M9hzKLwUlRnYVGZL7LcumRefmWB5cTxPSqCUamEwPJHyMHTyCyDmV1nC8fSv5ldebOMJ
6+YArTUd1ofnB2hEnqrn3bz9+ulndthJW+BzkPDzHOYsFOBDE9G0uq3a9piphisI4frrF5wbnuUW
bv25CLmEHmDCvudKbT1nSVDfp33539kK/js/+uXP9CnOxagvmSrMtIMagk5qlNx3i36U3bCmc/j1
R5wbpcUm7mr8kgH76GziV60R1kik2VFM99OPV1+/4dw+WOziGlUg5HrL0tOyrn1UILUBpUua3ddP
/6Vk8Ida0FKYOlDaVuhUDc+QMA2cWGuzcA1YAZcCXfCvxXY0nnq0evOVMKd9YIumkNHlNZoePozS
XvgVC8esf8/UL3uFTzPV+KB2/LwpPGFo4lUaDPUb0PJup/jBqVWUxfAj0lSEoKGqgmWXakrOYGUK
SMoUy7pNCUPvEKpGdJt0cNnQikW2UY4r0EHR5N/AKNT3IoRkWw3QwY3oWSFIHRiCB/Pn4qF9Ji1c
et7kVj/WyG7UnjLWwYwZixG00B2A5oA3DImQxgRNhkZCKYd2hBrxpdu7dCZ1+/X3T8OXZCP2NloO
fN/oXaSrnsGKIV/p79EJvoLG6iZhvD8xPfhZsAqvRlS6oEPbgqRvuki+0edeRyYxvCR8fGZrS4vI
RCEnMvs2gvrdS/2+VSttJ8WacA1AqbqwLRYe0/8smdO7P32zooMGS4Qy9SStNJtrKxz62U7SNCPN
qGGDJwE4NpV6KHyLCW+3PsL8iUItpbhmRL4oysrJw92h/fh6J52JBL/cBj/9ntBPqr5F6MnD1u6k
RSyFrqL5mT37ECm7ortU9vwV3v+wY38NyKcXQWYSekyTc4+KU/KdPZHvweKl+zzQJWee5blzqWOj
CoBJ+hYXCGHNJTFA02ysvaKfMrgQ1bhHILv8CeEKIMUkoqIMGS4B6y1mfX+jYr0M98kwg4Np6MNN
i7TYIZUL6RkrD8np4mDuINC104Vk7txyWQTRMdKVnKM38VLrKCWJFxY3kVFdqOOcm5dF/OxMsREj
NUu8IU9FsLdTsQ3MRHVz9sWhFqbygrr8mTj9S0/q07QE4EPnLi4Sr6+BUhRGugJFfqmMsFCl+vdq
FxfZEPp7sENBZXqlVWx97LuUkKLU/FOrYrtWjhBUO1GHS/z4V4tZXORHHaqHlQnI3dNburlRDQnr
PgeiIV8qw56ZFXGRG1ldGRqzXvKCeB+KXht5oYyyNsvu6w/4te3+sEvE04s/TUc+RGPbws/1Stmc
34C9mmuQqqBdQjHfFmUo7eq4zJ+UQZu8Mo44M8w+3xehXD/oAboSbdnH27yqswu1mnMfvAhXOD7A
pdPU3ItrE7GF4VgCsE1GzesiEFRff/SZffRLIfnTN9dV0SpWERdeNcSbZuxVuxyHW0nu118//8wS
X9oL+mPpK+I4xl6QlyUQJSlft7BWL2ygM4fY0h49rlDlFwc2aiBeJcE3LMecUr1N5nfOsq9//5/n
AK2Z39cEdpwwTTre0AkD3p+aMEIYAyopKremXFzaq3+eBXlprDRaCFSApSDgoFaMfhVwdFI286/C
mbz0UxoFCLZwyRNPniPoOR892ojobrilcCEXOzdIp79/WkRiE8hic4qXWP26rRG5OYi7AiEP6+7r
WfjzKqIL9vsLNDouOdSM3LMi5bbJi91Jnv/vHn165affjvohaGLQiIeh1ltP0JIVbHvhr06pXy32
zw9vSGNiSY9iTwzLH+Dln9og2/ly/N8Jbf3fEI8W0u8/vhZZn7mYxt4YSFdjJP+IfWkPRuDH343N
4rIOUSQVsjGfDiqt7UjU4CXUF5bMmRlFuum3YY+t2Oh77GwOwajea0H/DZr0t69/9ZnVeJKO/zzo
epkBgBiy6RAPw7EtjRs1ShJbN0skGxCi/folZ3asuajygJrvu9lKpoNZiTexKNxC4t9rKhChr59/
7iMWM9ugo9PXujkeYvjiZfG9artV1s07KyhWX7/h3BcskpxGJfmdTAvsUr1LJxhaADMF+f7rh5/C
438epdgJ/j4HA/itJh2j6dD1XfuCbikEWgXg8jGwUDyP+2LEKkrSdqBK5xPJTnr7+r1nlpWxCNcT
mssNPtTjoTK64j4WOJ87Ue3cv3v6IsUBDa2g9m6MB4HGG5ZJdjn/XeENEfvfB2yExEXqr4+HSb0t
ixjy4r71/6osAznn92c3iUa5XJZGqK5XWfKBLLVaozN/Icb9+QyGq/r701EcKoAhpNYh1D4mBTLo
ENuZn9h91lIme/x65M+9ZLGng76Fc29N42HuYYvJgg06T4N1Pam1PYY/vn7JmT1nLPZ02uRSUEIS
BGEOKtF6T7rWk9X3yBAvfMW5Fyw2NbR+bYrRnj5IHL3jjFllVTZenZQfqLb/XY8Yttzv8zENVaPS
8R8PfvmONoFnnYiD7SW3bfn0mP/c2SjG//54s8QtKuzqwhsc+HPrahO7+VpdGWvJLRzTHR24Nbt+
02/qq3wDA/PC1lNOkeNP711MDugQ8Kkj5Z7WnVba+k2yu03loJLi/OjtJ8+7VpzXh/vBDlcooNmy
ff/x0Tlfr4tf1df/fDcEpd+/2YBfEQQWJ0rrzm6yStfRijRt11z3x9Sdt++4laK65bavtV067Q8k
7+zOiR1/lTqXfImlc+F6Edkyg6ApC5zFyMGsqfu70eruxrRNu9lh82Gnm/jC1565BiGs+PvXTl1C
rhjxpiy1ref0BW0m+IQ3xqp5V37qyIXicRG7wYWI/avU9YfBBWv423Et1ZTcIDBxkl4Zx+B6dOMK
VXsnsHv7Pb6eXHlNOjw66M1sxwsXq7ODuYhZUlRAy6LddIDJfgcpetU4ow1HyVYcxZFWols75urr
xXNm3v4DBdkH2Km22nhI+96BoueGfFB4aa5Oq/8Pg7dEPfYhXOCgVMeDuvF/WljWXhVXCBmsrJ/N
NzCI98Ul2OOZA11fLIoECqFZElgO4a6VbaRyPGOtO7mLU58tbYwr/6jtsw9zXa3zTXbhpaeQ8qeP
W6yMSkZUgTs/H5f26brRURIBW/3w9bycKQbKS9PDFHKtKAR8UVXb81px47W+E3dgXDy4MYfUMS/M
0bmvWKy1LPQ1xR9YAJEku6X6bOHc8/UnnCmBI/f9+9bpYXyYYzOMB8SA4uukwb4dtTzzkCqxv5s7
TU+cEZrEOpR79Sqt9NQ1R18CYT+J96WodRuzRjUh6SuoJValPllJCWtP9HOviPvEyQapcaQpVK7L
GJoexX6rteHxIrZ04QPObA79tKw/Xb6A6QY5vP6RoIYVzy10n9vsWt+bGzTuHEg9gCKOxnVvw9N1
kxcE3vS1sG++lU534Rf8Qir8aY3Jv/+CWQxlXA34BSiMuGxOR7Cf011mF/bx2+puF9lvCFIdR3vj
vbxOruSwOET79eYULU5HHbzRVbQWXHN1KfyeG5LFWaNnHbpyNZQCUV2HvWxb/YMkDxc+98zpLS+l
4bOkQ5FA53OFbbNCKNbWtoBSbcH5gV4FkaNdoXViJy4tXzaAeCFFPDfKS5yjmHeTIKjsNYzm1t2K
LoIHZ3Kt8L9phRKRg7qeg7SDW9j4JtgYi7twvpkEPJDslKOucMptu+/ere/xtf6OfD9KdZoTrvwL
m/QM+FReAiVDNahHqG/jAdM4V/KCQ75Gc9ypVwNjEnnBplzp5BUt7wxc6qhfb4Azk60tIlw7CpWB
xjnTwc4qghI764MuPXz98DOBZwmk7JGDmvzT5uogqhrHtH/7+rlnugmydvqaT7s29jtZmBMe3L8H
jwYzdlpIittdR1t/8x3bKxsZHRtDZ3f8qexPM7UfPLjjV82FC82vnvsfdq22CHxmjZWHb/ILNN7t
b+RVsg05xYNVu/U9pFacyq1X1pW4ph67ileC66/MlbJr152D1NuFNaP8ORWWtUX0GowK5ayAO9tw
O62GTXn09703u9D4nZTV0x/AJt/JO3lXbnP7tXRyByLZVXEs981R3mJof6O5F6bk9Mo/DcgijFVV
j2KWwIAYlTsSwII7gyPtlB+32xL2kW19F76j4hNeQ8O3Lbc5CN+q7aXXK6fX/On1i6BV9znX7fy0
IlzVee7swY5cxFQ24Ud8E2xRN5qulQMn4IO/No+N17+qaxxO1qDhmB1phdalLbiX5uVcArs0pcDV
JzUjbN8PNCeFY/vtpGPzpN8YDwEJktcc4dm8STdfj/y5NGIJBRWs2fIbAD+H+Wjc5zfCG+5nTrma
1tpe9pjlC+iTX23tPwyxukjAOMGHFNYOi21fevlNdT1sio1xx4DeGxscSLeaI9r0wTfabtp8/W1n
AsgSKwq9uLdQFueVoeQUNbpSCKV8/egzgW+JE53mqggTaJtgc9EaaDbmhMowSJqvn/4LcPKnwVpE
KNGoc1E/HaL1GgNpni3fartqG1xnW+VQPVSu/J5qa7Qx19aqfUuuVBsNMTu/Cn8oLxd+wpktcTLT
+Bwk9ZyqS3M68vr15OS7cmdugi0CgG6y5/a4SZzGRZeCxd/tTIJUuRkuZM3nlv8SairO1izjk0Fi
m9rCc3kzXCUPkLuPyc7YJy/pPrrvL+UTZ1f/Iu5AgvTxiVbGg76Jtv038Sq+18mhzWdzWxzzyg7/
cikuAowpUzhXfL4p0CY3jhVY5f6FxfILYfCnxbKsVcKGnsyQZ4feuNY32nOyVbbB3vSinbj+P5x9
WXPbPNPsL2IVQJAgcUtKsiV6j+3YuUEleRLuK7j/+q+Vi1MO3kCs41u7ChABzGAw09PdHocjhBDv
xYanNhx8HWCquqGiQDHPkZD3nv9ukaNsv14+cqYP0fGls6/AIDSvCB0fyyeUeuTv4t15sd8hvC0D
UHkmMdhEQNMUWMetyo/pc7QABvVCn1klpmzBpbOkkQTPultu1K0M/ueP0sqHOANo02myHCT9LA7y
+Opq3eyXM42s+QdFUayGngr8g3L2VvKj7OeNeuHZHf/jMDHN7Nt5muJzoioaRzcY0I+8JD9J9tLM
Px3wnPvdlpEb3uNMiz2g1p40iU3OEbVzsvcFknDZDlQSUbevb8pjdg218lvv2CLukfvL58u0aJqt
r7PEp7XwaGp9zqsXwHQ2LgNDWvRPfPVhn2myKovF2A1kQ6HAOoaxM4W9BCnlUm8ZuWlfNCMnHCoP
/OxAQAn6ln6P7+xTel0daGTdeXvrtj7GD8lTd1ed5Mabx3Rh62BUYEIn3+tg6fJbB9Y0sOU+u1/L
x/pFvsfDDs/HfXtY+JWM7Jv453DNjpd3yRSd6zhVzwEch8f40jwoA1fez4d+N+27I9udA2RIFR/A
/njX/M6P5bH5Lk7Vk4101zly2HLWBqegg1jL1a8qEOXhoPTTW+cfpsS9Vfa4u/yBf0zpHyb258M/
HBeWxKuXN/jAdt/uwd+KJ7u6mm4Vnovd7tszOLYRfrs/6qv81t9VkcKrHc/0oPtV7LMIFNUIOcVD
cbuVmTV9reZL/HFcu5UOqK7Y0FLCKwEiLBUJm9E7XP5gg93pqnLrlDFA1OFjOy8NxvkmyX9dHtiU
P/rz9w8rWdQurzwI3kforttb9+hLiZrDfBSH7H6+BuMynlD0tOB0VLfLdXnPrzu4lMtzm1ZNcyZK
9cBfTtjEuYfAdfM9de2gFRsrZhpcixbyfl14B6a9aBrjfXzuU12vLYhLXP7ppgDrTw7hw7Klkx1n
YHmdI3bvvnXPziu5hXxJJA/9a/qf97pAWHIjijR4eR3jGjsryIZzzOSJdEfABgfBzaCRX/3pkaW/
PSBcVzpu3bb/rrCAZ+zviNWDKORkE5yGNzv8BmLd3fO32zzAA//2R3o6/KiDQxo8JTtkikA7HIor
jmQvCX5DWgyx8+/o9bEIXy+vsOHE69jUcZrzZhxwuRWE/XYhYcI43RjalAH7H5yp5RbA92Lsel//
ZqByrYMU9BgvzRfvSXyr7tSxPWSoALiP82ncQx8l+v8To/x/YI0/xYgPx2YhflK1LTbThYjC1A1B
PW0qUJoOynklP4wtZcZBbQyXK1+WkOyHWwh438ujRB858pRQ1r0iN/auwuOwQP3s6fI2Gczsz6Pg
w6RV7q0ZqRCfTeTWcZ7L5Dv0Ni4PbarQUM0/NEDeWsWCxRoP1v1440bpY/ni38yn9gH7c0rvvV27
MZfptGneoonj1nPBDAfqriGs/SXovY3kwDkK/sdNpeM7SzGRmZ3Nd81e6jPzauLuQEW6d/0VFMIb
EeefJfnHLDrOswBPdtd6mGW+Z/fLqTmKAJgK5N/IfbeXPy9viOGA6ehOu1SWI2bsNaHyBtyMUI0K
ZiIC2Sc3tYOSGYityrTcWDjDluhQT4WrAVrFmM1tnhv2vWUb45q+gv9tJuVIlgXcY/gKCCG7y10G
Bo9lckGW/6VIVAjGqsCxN46VcV/OZvPBPNiEcv8oZwQGBWgcK6jDtKE6NyU4yHCnyIpCcsV2XryE
37TtA3SCN2Jdg1nqFXoIY2Z8LODhBvkAXa6sfo39jcLpeZ3+ddS0V0flWxTwQuwL5F9eoKyzmzzv
tEzlo7KKjS0ybb1m+AtbimYG6etRZOO66+1KPUGvfutgmd7IOh41Xwtw61uld6SM9XFQggf6anQH
BnoOsONDS4EcvKIqQGFaNA+LBdpxAGegZKOEfz17v1pb9iGr6hay1e44+/vR9/ONC9jgLXQwaycH
UXeN4x1r0INm7btYx51YH4VooGcQbwQv/z4cVMez8hyEUSM0pKEVNLH7ZLX5Pcs48DRZveW7TVNo
cQQXPhhxByqO6Cbpvk9ZOl6VThrfM4BJri57I9MUWtqB8hWq2eD/OBbIiAZyjW9r0v0HEtuNbOsf
2NX/HnTIVf5tu9IHOAcCSN6R2fEQ2U4igmLtQXLM6yWgU+r/l1J0t/vO7F+JIZPPdt1P18Xos2uQ
ObdpkHeQdoH2uHKhuaTivXKkul8tRsPecqBs49D8QNCUcYgXilxg0qjX0ib1M03q6os98wQ3N3ji
0nUVj7adr2Ax96CyzMH3bcdQ/EhVB71XBWrYNIPGB9orrGd79bIboJIBvpoHILsDO0/n4wiRmhXM
5KCYhZjXSc1naVS0nx3LNCdfaVfP/0GAsIY+4pnwbYCKQoau1ZEeW6dWRwgpsdd56NlzCWbjfUlc
t4G0BbjkVJzZXgiaMWffVROQPm2XHj0brYqoOUGGLu/GFo0AWW4j4vDBOqjKgd6CORKKtXPvNVer
AxK0JI4h0Z5AHb6eQQsZUvRh3Sxe3T9aYunv13JCbnsm3dvnDs75QH3wyeUATYpBoT8dyofQ2lud
G4jSQodMxZ+cQAvEFFmadLZd7zhb0MMuQLgXtIUNEsS2IrvPfYPmhL0+9tK1iK0jK7Nwxm5N6U0G
2ffLo//bC1EdUswEKuIpq/3jkA3PHFio0JL8WjDvG0iQrZ3L6+fLE/3b0VMdVFX54O6ccyGOvCoe
GlS6i2LeuEMM0SMV5O9tHi1wJFPoPR0rpsojbRmUFPo+6YOp7uGIoEtylXvezmcKJK8lBIaqor5G
Cjhm6ANEQAhKiQmkRxBfhWKTj3N4+ZP/fX2iu+fvn1XVNhvVbHn4ZAqu6SuHd+BxctEis+G3DGuq
Q7dUX2cDVAvFMe+bhxqSCLReNsIZ09Cayx09200Vnf2jBHPv1Rw3Nmg8C74xumllNH9re5NLYq+A
XQJ5EkIFlAeTDzgIUfdxi7rl5fU3fYNm/TmUsOWYCu+YK/4U+8s1qaetUojhStJR54UosspNOv8Y
E34sOqAhx/m2hUbb5Z9uMEsdb16sPG7b3BdHMbPVh3AiFIHGnINgnaBloYKhOrsaSj3Hy9OZ9kOL
wvoawq+DVcsj/Ld/C4lv/9X12/EOVM0EUk5k64VkWjXt7cXqPgWSwPeODV8PHYUC0jxcz/2nwlUo
yv9tb71iFoRcSuvY4gaDVgFvn0fO2NFmffY+EmvrZW/4Ch11TqS9Ap2K1aIL/Vq5/nOapycPKj+f
2gzP//szmFwhqrES/0hmACvmm5WCz7o95fNG4GnYbB173uUO6KplDrkHBxR10LF1wi6Wt23e3a1l
szGJaY3Ok3+4eaEwktTgTpTHeuHHuqDQ5/Er0Mi1w/5zq3Se+MMEWS7X3HZxceX5lwxqjRU9qRKV
f3fjUjFYoHd2Kh/Gb8hEc9EBuN05ix/6Y4ucfaVu+x6KMpLBjxTevOGnTBui3fDFKMEVrGYaNe7r
nDbB5KJ60JbQ59nIGZg2QzPvel2dwp67PqLS39cVolu7T+7zefx6eS8MjlbHoDdLqsq8b/uocscz
jciYhensbFRWTD9es+pyKjxeuXYbudazVd7R5bngG4fUkBGnOp42BU1/H7cVjaDuaF2PtlO/FlA4
uu5HX1x7kBb8kne0OHDoxPxenLK9t+kCCLYHVQA8C/rkQcJSH0XScBXWsvJv2FQNIGobFbjik+mh
5mIZwlicw7azSII4jOAmPfbN5G61sZ69wj+eLjpS16KZ6Fe/WaIcYobhUKodeDmuO9ZAY6xsH0F5
8zbFmzQCZ0f9r9m0sIBAlKuQjqLRWA8eevdl9Yz3HwREBqcBZXgygtFtGdB/vpOZBZRYkU1z0DMP
UnUT2/K/fzo0/vUrNOfSF9Dv851qjaQ3LeApcHgLaLzEi3rnyBQB3uKz/IeoCwT9U0vqb+60QMy6
mxWk2xt2ZUMTaLcUSAiQmkJVcAbreuWd2fuZlYd5P4DVeObpd5WXxbeC9uApb5v++7iWSzDFIKyW
7TJ/mT2H7DkUbbqwVRQs2PPAEHKubRe5y1w9AEzTPKCHV3RBBvrUK3BNUXCbVsvr6PfrA4Hs3Y67
tdpDzGBUO+EPDFJG1vCYTZ3Y2U1jQyUgdr4uAOwGHqnm66FT7hVSc+11N4OUvPAme0d6t9xVLetf
lrIsBojHLsuNADvUCRzB62GyCABpMXirKXqOQttZKnTSFM4jAoweyq2cQWGyJOiYA29wAnWDmaRQ
l6kV8pcQZVCndaymKOmaEnpfle3SoJrH7uen/AbXfPiQpwrieGMf8XmFwABoiyE/m/if83o6XBoa
FIlM67GLujL+Cf6CE9T5qgBaQZ/02zqcWYy2D5mgoYta+t7hRqDlbS2/x9VWk5jhCuKa22azo9aG
8zaqCjzFAM46cLykIQfrnTKPvaN5+Plz+6CFZQqaIQrcyf5R5CgpJAQiJ3LjajB9g+69XdYnVV/T
qIqR1eiLeheX4Bd3xvulx10xiOzwqW/QMcdpzYrROqfF49l+yVj9Uibt7vLQhhtIBwvPUzUBG4fM
LtwKckIUAoEVAQdX0bmfK/rS/0EG1ySt0CnWR5bve/9luKOfiqLdSjUa7mcdGtyUFkfvQz9HpUve
mFfuqcw+Z2Q6OLhGipihvkGjpRT3bEwfYm954GO88VA0Lf35iz5EYRD9Hctq6bqoUTTM82/Qs4CA
wEaIZ4i7dEBvj0Al76AjF8nqDqJ3DVgWiPczSze8m2l4zXzxFFmhkaX6yHN6K1iW7qqi4BPgrYVs
muDfLx9O095qtosmSehyrwONJkiyF+BYT52ttKjpAzTbZTxHdnLFoZSshb6xP9rQFmFT6IocBBVO
12yYrsFH6JjajoFzdloFBa1kchXnQ7ufoPka+ApZxDVvkJ5ptyI+wyfpsNrOpjl1wO6MnpmS/cqT
CYneBqlcMRTkyhmzzzGLghL/73NbV8KB8kWPkN7pb7lsoARiv17ecINJ6FjamrUg5/ZgcWimrq9z
urrHBm/GWyEnsZEUNK2Sdi/XXS5jui44Uz45WM46QxRm/glSzmcbYqAbrx7DwdURs7NKcLZKQSLZ
LQTyKxCwjFu/2V1eJdMnaG+qOZG9WwiYRQE9WbuDtkw6kFfoYj1a0LW+PIfpCzQDF2jvHYesGqKm
5fKknFztUxZv9aiYRtcMe+qnBpyxwxAJV5xaBzQwyRYq1WRwmmHXRZtBNhJxKsTqoPHXXceVF+aD
fZigPcjoBmjRsAU69jXrUXcau6KLfJr9IoWVHq16foSCAgv6tLY2jpHBHHQULGJIWaE9BGe1TQ80
5lUw0nXeuZmz1XVpeGHpTKusYKiMSJ9GCgSTQ/7Qyi92wY5ZA6AZREqnytpI55oW7Pz3D5cdeuPS
tSoYiVj/VqsBlaS71X13Y7GR5TN9iGbWCeIV5GBcgkoxOAjdzGp3UPC5dmMIIHdQ12nEOIX++rl+
TqpjY7PeqgswaHZRTbMbh/IAbdWPly3PtOmadQ+rMy3QKqPRWU2XDnfOnOyK+f1zg2tm7VYT5JsY
HGwMzR0IRwkQoHnelrKG6adrZl3508zSyqXR6q3XfZ1/QZUAoov+58Bw9E9D/YdDNC5LCUdh08iB
NpW9tF9Asg4Gv3ijpmHwSjrMtU5YtpB66CMoRr4Prv001oCCX154g1vSoaxx1UM4vhNt1PhQ5BTv
eOVfe8mXSi2h1bobkxjWX0ercocnJTgTepBle89Qr6UBbbIvPQ7qhkMyrZBmxa6jyJC3aonSobxn
orxqGvdzF45OuFpmPhRL4w7Zl758nWV2Y0N67/Lam371+e8fjg3JFgaRO1z5RWYFBIUGDuWLy0Mb
3JoOO4UohWw8tfRRmtYTRflyZkdnLabrFuCPPXRNxMaFY9pazXB9z1Yiw/GMSrCRhkOiICZNOQug
x042Ntc0hWa93IWU8DrKNsrRyJpSZM+hPVfvLi+UAUIEZsm/NwHZ2TabGdKRZYesoVXtfFVMQewO
X+XMQNTo/GYWBMv6cU/79YcHt+r28dPnJtfBp8rKfKV8C7dPA7H0SgI3ErQQK04CD62yQbY4BKpv
2DFBMorzwYXYzUh/HWRdjQ/Cler18i8xHEUdmCrBVJpmC7LVsu6Dijk3qEZv5JJNQ2th+cgaMvh4
BEQTZ5DOdhrygISh/cnRNcuvqxqJtqHpI8d7c8dXe/l1eUEMh+5P2fuDbTbOghpvg3G519z4lFzP
WRPhd+8vD28IC/7gnj8MH+cOV3JB2LfwN3shQYt0YxVnB2K3OyrycFBXlycyfYd2azcZn5qyhSDx
YvsPQ8mcAMneLGBzvUWGY3A1OoyU5rYoElb2ABJyP7Q6SKd28ZDt3GJCK7Dq4s95mj9UyR+WzKdj
EvMJBQ9Isn6bQUtJWPmaFBvnyPQVmhtAKwkuV3DgRUo6JJSutCDuydBI7KXZFdT94s9dhTqStOaF
Cx4IGBrL1o4gKB+s3Qo2qpO75mQjUjPc6TqQlHACZP6Ks1ucZW79AuKVLwzqwFP7sxZbjz2DWev4
UW/t1RlS1SPSXJYgI/m76EH3f/nUmr5As2oIIDpFNygWOUv+Haq9Jy7Q5J3Phzj2DgvwJZenMRgH
Of/9w5EayZo7iRR2hKar3xxayCAIWG7BAJRvfIeheZPqQNGycOd5VQWLxqwdfjlO1e1Eled7Kam8
aqG+BQVv0LcL8F8/SwDyUccqyHdAIb1XXA1lJCDacLj8saYN0zwBz50aGpsLQ1a4e+kBlAlWbwto
ZFpI+++FFEnHpTuOLMotG1TabvcOEvkY8Uy9kZM0/XgtBhC8LiByPOHHrwO6LNfx60L635cXxnTY
NNN3c68oGWncaLDfm4bvm9jdMXIs3fVUlK+X5/j3AkH38e8FckdOqrIc7ciKn3LPD22IVw9sY3HO
VvG/pTmiU5sS6Lwu1O1xjLl/75X5U1yJ71yQ55VnG2tk+v3ntftgKVCIh7YtRPEiCC+OoB0u03v0
wXaBTKZ1w2uZvuL89w9TJNyr3XLhTiThqjoUMpdmDPtmDtOtjk7TR5z//mEGX0BU3pHUiaDvQXe2
3di3QyHjvWul86cuKSLO5/fDFEm8uGD0lE7UxhJGDvGKyQt5/8nRNRMWzHf8Ii3LKGlIG9VFtkIK
vFjHZ7fm+RYtpmmVNFtOWxSjQGvtRHZ1N6tn0r9zsQEW+rcVEx2PuHYz2sZooiLPzasQQm7WyQap
xUaq5d92THREYuqmVusM8OZw5DdpPP6qiXrts+StUe5/NV33l03ZcE51hKGDLoaOMjwIJ15dO4g9
g2IA/QYfWBhD6PzwuVnOgeOHg+TnlpfaogN5a519iefsaVnGO6b6x6XINk6T6UM0m0YgPrqKl4hB
+yeCGLSZ7wl/Tcdfl7/AsB06/azvAAUMWR4a4eLp9otXtiDRU/DePSvfLZ7Sr4oN2cvlyQyH1j//
/cNypd7AKWEwCsUB+1iasrlWs3xuy0JtFN0MZ1cHH8aE5SA8QfqrmNxrkDADpLmls3G+BP7hv3Xg
YTW5GTQD2BpRNEcEFgQ6A9nat1UFmvSWf3OxjIEAni4YfDS4X14w0+5oVl6tPZF8BJwDn5I8+oLP
VyDzoMlx8L3+WyWz0trRNa9+X57u3+8dyIb8vT8umGrtHmK+aNMa0+8uyDMOcVaC0nGG2G3IkTwL
18yViLxnxbdeJqZDoV3sQAJb1I/tERIke1mBVLI8usOWgRoG1wGJ1grCT4tJPHtiQtFnCP12K0me
m37ZyEybJtA8gKV8kYoOaiHDqG5nQn60fnEYrE0dJMOB1iGJ1IHSSsY8kL1N5LGOUbmH7ttwdXm/
TT/+7HM+2KOHCjJI8yZxotb3ub9bu1elNtyWaejz3z8MDVaStFvG1To55d2kgJBZ0qDmG0GIaXDt
/gb+58xbscjTIh7qpQkT9aS6fOPtZ1px7foe7DxBDim1ThlpvpQlB2LPX72NwW37bLr/cCOeZtJ4
6lcSRRM04MdgiwrKaazBJVqKp5zHJA/Xzs+KwMvK/hrgNRYOdfaVjdn6UyFUD2nPXHSiqGknIV5/
7BBgnNCC7e6zdKm/K1HaKAmvmR1BAWxVYdV3/k4qa5JhWaRrCNEIgR7lZFB3pWrzHYpb9vfz9RLK
PpuiopUqXPJhuHesVSJTUHERlsMsvg1Vg0Yv4WQC7RyWVYajL6sxmNPB9UN0IL21Yna7oPL6+Vkp
D90tuSpVmKpepbtZJNYvbuWu2rVoSLjvpAWsQm27Kt0L7vTPNuXAVI1+7v7MskwSeNCEv66Zt4aT
qubQnYkHpuml/QoFouHblHEPWrV5xXcsHQPQ7iRHT1YsSDJpn8Z+ALMFJ8DV9Wp4Jk33u3Di+jZJ
4Ld8miTLY5HmULMiIm5+JEB/BgVEKYO+LB1MlfvTNbgkIWCext3Blk31JJd5xb/7H4rPCri0Cb0R
g+hPOUngV7KRPECjud35lLo/HZeDHB5e4S6F4PwBMg/WPgbGd5e4uX3sgQUMGzY34cjnNvQW2zus
ijn3S+yMv4mFgsRt0cGzViP6voOycttDKUkTOGM1fLOEXX3tLDbtM+qggjGwOawdnu9mkpS7eUpZ
6Ms2vbUXOwHmcp521lyqaZ/LxEmPfjOMzjW4UpoytKyYQvLMVpDAyZfxqQbI5n1yUjLvHeV6xYHa
lijDoZLFDd6i63EdCW93C6351zYVK3QnuZ1dr2PC0IkF4/D9lKFl2M3dAipRFOzHTj29VRNYFnex
69V7YGHGAqLUjF5x5bPblGf+UzenHgU2sFDBgLrhdTeKsgvKkUNMq+OWaNAdZjUBcYt6PTJIqoJd
mbpJBOLl+eBlWQi8n3Pdp50KVrgBPBPI+FJYK5t2XmJXh8Kt5aMYFhA5DO4AjkTZAWnCi26PBoLq
IPN6PKMg/ZqEXdPLk58X/Ddy/da7QDfWa53lMJykqlm/V6xrIKjlsKs6dfkDCPuzNvDBr3+brS31
9kmXrW++Ahu6t3bTK2q6Tr6jXep04dR1Vb+vmbPu+8lyD3hzTIAZudaxUqR4lfnsv4BfbA5sOjqH
XvIm8Nt6eYxrS113DYfoszeM0eB51b5sSPpa1ihPQpuzepODsq6HqrL2flY+I3lBj0sjlIIclTN+
a+MZP4eIarc0Dgmw2+RE1jJ7SH26FldUeC7fcGuGOEWHOUu25JmYbOvUCHSN8x6QXr6Lk6cGwl2k
2RJZNbl9LVIoSN70/TT1EL3jyWGspHrO5nEGMaa1hbs0TKHDnnmWshk+rY0EoB04VPnO9wQJ47XY
f+rK1UHJ3HealKd9H8We9x77Iwju/cUNnHarXGWgkSb8vEcfbl7bidGfaXv+ab0nXZA8TK/Ld6B9
29v0ZX60vtlv/tv03D/2t/LOebr8UYY3is4gnLQcUqWp759ou0K7XfkSYK58tSCvxP0WXY3rFvu5
aabzvn34uM4qSKtW6Z8mfzxZfgYhvfnbkslTltRb4FLTGdCii76hLKHM9k9pdszqt6r4tVpbiuum
sbXggiyxj5oRkhsgyznaPNnPXB46YFg/txFacDG3bZV4fFwia4p/NARPlKYnDMWq7E2NW4w1hnQp
4dozgbE17V0PwHpEotlOzjV6xrsXWtdf2VBFeTHf82x6ZmzpAou4U1BVyUMG0wW/yFZO2OBwdPpe
UPmrlnVOEaFmlV4lVj7sisKr7nsXAPtEePSK9v4WO7MhItQBtIOXtktXIQbPLH+8XV1EUuePe768
Z6bRtRdEyZOqGgYGD0/fR/Wlan99blzNDwxrXFqqLyQkBLl913IS72eRbsl4Gw6yDpwdhcxaa+mG
yBe9WgOJB1ygIBh0i2bm5cvnvuA89wdjtziYDn0nniPgXOtjPzbjlbXy7r/PjX7ej4+jS9BQ2BSn
mA9u/yDUOBwhq95/cnTN0Ps/UlMQmzpBCQeqpuV4BzBlsrv8002Lr5m5XyDM84WXR+XsQ6Wzkvy4
xmTarb67fO795mo2XqSTnDKrkSc7SUKRokU4XXZxs5GmMZivTkzrOi2vyMDzaF6hLs4qRLJlknjB
2lQ/4hXhK9tMuxvWSofQTvnCxJLMuCH8q1VweKR1X4pxI5tpGl0z3rlwWEHLIo9QhQ6n5arpGF5B
zfXlfTbcdjpWluT+Au+bDdGcffPJChqDH4PdhoPYeEefj/o/3qI6YHZtZoqWFTFF6Zy3O1fw4kVa
3qbGsunna/bLlt5zlhrP9KytwqxXQY42sRkMnFtGZlp9zYRbOxWcNIM8lVP2blfi6HXes5PEvy4v
v2l5NBtusDaxsoQ8sW6Kb4aWIO3aio1Stum3azYMPISwO4JCStWSk8et72nhnKpSbRU1TYuvGfDE
rTpfZyRgUvHVGyJclsc8iZoxvrq8OAYTdrRgnCcIYPM4EaemKMDiNWd3lDqB6Elot+neqq3ny/MY
NkHHyg7VjBS7xxDOLrwMZe3aj6S30w0LM+yCjpFtLZDAVNU0RAghdhAm2WXNL16+Xf7phi3Q4bFI
geW2lyknspgNscT/ZlEjFn7LAby6PMHZy/zDfnVe2D52eSYs+DakAdJwrJV4qng6hmPFpIUcQ9w/
IM+j+p1TrlsEoqb9OK/kh2tzrD2nyVskPFt3uRJO80Aa+Tl3pMNiBzC2VAkQN8B08zVUHQh6p2GL
N8D0uzVjBst21jcSUb2FPv5laN7sIdm4zUxDa6bcDknlrK2VRzUa9W46KxVoG6/lBv7QdEQ1Qy6a
aSJjPPmnGHkSEGmFfZUE09htnCGDHeuoWOQL2hyEIP7JbuqfDf81l7cpRZqLloCBeZ8DOBEdHGtx
ZF2gIuaf2o7iGs6+VM10tbZ8w5kaLE3Hx2Y2OBKJOBuC9cWO091wzlaiKD1u9YmbJjiv3odTH5du
RVviylPa/bCAlDtAqBqyitadKtetkqVho3U617iNVTK52GgC7dNpJdeKfG2mMrzsK0yja3aL1Njs
dLGF0V0rcLq93wogPzYGN1iAzsxaUoW8FZo+T6h2t8FSqB8j639d/uGGupsOkpXSyYpqGv0TcnJt
AIaq0G9RzkVqCYxOct94ELpgIFCo2k/WdP6k7j9s9oTcGvH8yolm8BP7C+J35bId96sNQBM12Nwf
Ss4PE3hTk6/ZAGW6rLbWq2718bpJ0/alyla6Q9o6D9FNrg69QtgBNsviBc9dQE5FUl4VNhW7zp2A
znYWRa8zVkz7obA7iFpT8F1dXnPTfmqXu+3PlqSe7US8qv/zOCnzQGbU/+/y6IajqONpi1blUta1
OCUTpBTmb+n4Zq0bd65p7PNV+WFp01lCxZlAKmsBQ18wV+IHb7yoxhp+7rdrjqAYWcoahXDEAxK8
X17z5jnvN2qJhmOhM7KO41zm9YJ4EzL0AQrXh3lA7w5YFZZm325BZg1bq0NmgfcEEV0sEdSK4SUn
JCJ1vnEPmn7/ecoPa8/yHv3ksyNOlrK+jmL5bdulR4Klo8MNHWS+R1fhFn2fwSHrlKsoZtCmmBon
Aqvxg92D1yHmkeWV95DT3XBqpim0a53CD8xxRnAzDnIFUWUig0KAtI0CtCJTd3f5QJn2Q7veUWhx
E9AhOBHlzqGYyyu6bt2KpqE1K+7o6gHyO/unbmg4mJLWdF9R9ePy7zYYmg6RzdtULW7MhqhOKaSH
PDSjlnbxX2VtHVTTBJolC5+C1W/EddiO8Q4ZiJNX8qd53YKZGXZXR8aCZ192lAPrIJfiwUqsUHZ4
f7X1HdmawWAO5DzzB3Ooic26iqFxRPppBK0oKOtNzm5F319QsqrZQTPC2Tiq1P+T3v/HW0BHyVbr
6LJmbdaoSjp7b6fSfWbIlh8n2TZXdl10v9UYd28w0ORlWJR/VbI0QQ2LN1AqRP3ua0VBDF6g1lkF
Pumsb3OVp1dinpOnVmXsdUSGH2Czqb9OF5k8KO7HN1yWQ+h1hR9BfTu+bR2HHxmaM3ekFutdXrrL
A8h10ivc39WOkJFmARd1fKj7pdz7BaW/2lyUe9teUGDNOzAgiGZ4H1BOWMLRSvEmLof82eYj2h2g
0cyjJeMycGc2PEgrSX9WBBp8h3P1YZc43XTqu8Q5gL47/T0Jt35te4sdqirtvgpkfB4AQZhPqu3d
Y86S9dGiHtqCezKvx2lMrTRIwfV1JIWc7vNsraM2V/I/Yan4IPIk3jV9kryhkqF+dJZHblLuj2nY
5FOWHwB6HVHWo0U0F5ztSCMAqrXI/AjeBfl1rWf6w0IyAYXYPn3yYClNANGNMlyZWyZBmw4ImVIB
fHZDcoZqN0cp3lLNXTMn5R7vX3sN4CKW4YQPX2XorpTUuwwUIXtAnaagl5X1f5x9SZOdOBflLyIC
MYot03v5ppxtpzeEXa4UIAkQICT06/tkr77OLpcjaudw2CQJSLr33DPAIAlRhjIeOzxi2sSXdFnJ
aUszkfMUPlw6GvuwSqeRJcXSqbnuOoqk2nQRQ+1Dq/k4RgiZrGABuQ5lFGB+TZoloAVmszyPudte
4XTpng0k+mW6NgSfA1P1HEld92oZ6ml0/clT43Y3xh072a7bKhMMQxXJEYYydp1hgRNgZo784mMw
OXXykU1+F1AdVNKu8SMEPus3dIAawYq+DI57SpFGifH1EQVPkq9juAw5Ptjs0fqLfcrCKMV3E3hf
BxyYh8HSoIbKaYD55hAddtvGhSc3mne7s79i2s4XCQbDl2Sj4urPUpU4p9Q9PEP2b824DcU2YzxB
TLjVbQhW7paATpABHLiOavjwto2hAV2V/DsFMPqgqEUsX8P1ZcaPqyPbNSWoE0MZhg36jhEWHqBn
6Rpmoh0McLbxmSTQj6ZM7TKPMD64smWkX5klYx3PvHuQ1pvvxzYgkDWFTTFwq8pw90QBnTBymUKy
fomQcVkPjVHV4FNRMd3hoft6q9IWVzENgkIY3sTV+SG5JAsxtY4yile3J3XUJqIK/QHhFlPc3BQG
XHkLW8h8DtvgmEk+fY/mheaRmIZL18GlZQV94xLPEX10pumuZGpssURt+s3fiSl84vmPJpBzKaQP
xskEL7lHO4ngmIwpOfoWXyYnm7vJDYiHZUn704ElcIC5TnPwEGFUzWG0fiHh/gY9Y3gXIzbisOwL
5DvrHuWB7+zVoxj75yHBnB6jZXFMGxt9o6t2FQxue5KP3jzkMO6IbhMq9KLfFczrsz1OSjj2vPtJ
IM9imbNfQdYnOWPI64oy6IVr2WXbF9GuXxoHKWUasTqOV36M99EHBcUz8ZeeGfbLcTYW3SDsfhJJ
spy0jr0i8sgI6Qx3zxRMxqnIMtPURobiIYj66Ylr/stLgq3223R8UqOWp9Wl4VfDE78rxKaht2vF
WCmZhbc0FuAqhMqvQMVgbyH+dEJJk2K367c03wfo/X1HvFzAWKJk4/hmJPfuFr93X+BnKV/YuCGX
0Yr2DQyOLSwwumh/ZDZw0XFBZumNBSArDDtDdvE0i/F5J724y6ghuSRGvEQGOG9lkrg5CBubc5Ds
y49Q21UUHeTJt0QLqF+iNPs7nlsPDpc9ArqGAb+vD5+DRUpbmI3HhU29pO6Q5XQ0nUEaVeIHZxrO
wNjhpAdrgbX3awR891EdNyk7dFJMc76sPJ0LkbZdEUVLexBNApP+VEJ2v8x4kKQhVTAlE8gvBLkb
zHbFakKFzzdr71kU02fnvOnZaLm/EjXSgw+y2YVSa0t46SEFTq37IaZWqCLzmi3vwqX76vrWLxPY
TxzcgrR6syzbed3H4dVtEzyyZty9aGC8m2DTyV2Yxa8hC9WT3EfkXip//ckGD9iF4YIdxdw+rgPo
kXMw6gO88HCSts7X5ezMCj9z7VUh7ZdviQnbBzKt0QEWZ6Zc0mgruAcnLeZrecU0eEUmzNxedrlt
v9Q0DjeKjb/uRgp3LcdAwdZ91BcY7oRXLyLe3Qb/niM+C3whNJZ3kgWiNqAFVlL5SRHPRudOYN9W
eE0wdjeS1iSk/usopYFyeKLxo+YJRcZoNnm/FgAnV5U1/D426oOZE7lbZyT7IoKAfut80YPQMfFr
m5jkQFcalsY26qQJLmCckti/Z/3Qb/NyakkHnfCIs/cl9eAmq5MmepTzonK5BOJ595nrC4Ysi6XK
VNt8HaglJ6RdQykZcX4Ipey/CoNgXmZjsNX2ZHkQOk2KzIQhhF56yxV102FR3fQ6QAJWZ3TiX6K9
/2uBtV5Sbmm6X6IR7ypV2/aCYgJLviFdd7fDkvAuAncpyhVZeIbwPg3uWoyt1T2FaOXefDskcyVE
lxRtMD25dLqJLssHLPFNYFvk4ZTbPWroXdy0IbmP5dCoKthmW/cZG75kqT+fAulhac0DgvXSRs15
OncjlHW2Sxgyf+CtVWgv3LZ6wfZ49BUsY4psxunr9DA2OTIA5bMvCSm5jUBu6wV5HnmAOD64nGK5
AfAI1WDzbYiFV3l7kzy6kfgVti2/ZMSYd58uUwXZsFX3+zZi6G4SB1+yBlPwOJt/wcdbuZxJbt8I
Jcj6SEgbRjjZ+gwh36h/vilvnV5JFsssVzyQtdabLjZ8LTK3SdD0CECO2FvS4AAIJ/KuhO+e9w0p
y6eu0VTnM/dDuKSZGHSwdI6nXPUjrb1G2ELT2FzDyNMHbIUgf410u9tGLylASoymfNyyVRdk8thb
7GX8PASwj5O+Mhs4x+mYxyjUvFImIbbEPU3v2jTVB9Bc3P1Gx+w1SiFsBhYO2ZHQpoCQ0v8FgheH
sZCCTc4Gw+kcvoOkgtktPzjb+aqgXePaEuEaIeLVI/Am82727EPMuq22Cs4cUINhZoWgkoonjtc7
78aTlgkHVy5k/D6h7XjuQIR4iTYQJHOobLxb6LEReciqx3Yfrl7wKkeZvmsv7n/4mcbxm7poOcGy
mp57iaE58ZU4bmuKNOyVDg82NeLQxIF+mbdkfpQ9DhBheVgGKnJpLlXCGTrQFq63q/Ldixkk+Igg
lwmRC+i6kpNk4FArrLfXRUkk0899EFRDs8t7mviIERsSGUB6FCXYihJhwgqGqt7XYHANko3gE/bO
UvDbQzurG2gjGNZ1iatMKjSonaSXBYKzaQtaomreI7UvxTQ38Xe9Shh+WWuqIUrD5xXpTze+NkGb
s91F4P+xqfm1+KkXH6HhAmEkCkxmHkGxWYcCMu619hJ17CcVnV2QMiCTUYcczIbxs5cMiS0Sy/3a
dVkGrmAQ2IdFbnHJDNrlhM6uNIsGVzXbdlf0xhFVDKFEMWNtNzz7mnWVVk7dO2tSna8OvMBcTpF9
NHJ1NeyngZkhurT/KO09/HGG9MFzy4w14POKLAuKJrj+1GJWQGKEsUEh4T98mnHGyoIrjR2us+uQ
FFHSjE8CqW1DPhvc8Yg67W6IfHSYHWd3LFUNdP4aTc62NncwRPa2PBOeX1kSyLvF9shBi4fhCvul
7oTHSwq7ZqTeYjmBY0P622zH5qCXROUL6aApgsmiuswErvk2W+WxzebwGqMi/W4SePvd0d2ba092
46OiWVAtTCeXPsZ5AVLF/pDCA+BhCGeNMOdJI+7K78099bWbC7v0+7FTXeJjWA42rpe06tV3U1ik
xGOVwrH76ok1uUbhJFiuxlEd+ozHddhpg7MdJUgOz+SmmIO4PzRD658i5NYfTJTNTz7zxu8ORfZx
dGw8bwjogOHKykUp+kbEENNzNZZ8dG0Rw2n2jcVz+k1NICuDazz2ORLx2gFOCejsxpD454yJ9C9u
Br5AY8WXohUgNaK2ay+0m1nlIUX8g/9Epqzo3Iq/4At79RMnLwi/YH+DJuvXHW/UQThJDpEVQclT
HZWxw0sCtto+2H51fWWgN6y7wAMLNBm7A4w+40u2S4F1IwKIXTVD4ynIifmx6gqIGsbXduHqp/X6
6E3SLv6B+7d9IegUwKACTG+PeB54o4H8OnPmb3kAwKBWo9Jl4A/ZMeLx+i2ZSHTnqcm9zL5FBobb
Ta7nZdUp2jpi4RLeyuFpDFEnIVWgh/fq0vlbVgReM5Vt0u+1akMHrjMnHzc1urFEi4fw3zab5LHD
SXA/ICzz0Z9Vdgbfw9CaUTZe5tQs1brDRLSYVzZjvuv13dsoNOUHtY3oYjozoesK57Kd1Fx1XYj8
OXB60cFnW5GlnY/CVcsvolvUDypRkVbBzuP0vpuknJ+DDrSntxajMuQeo2nuCl8q9wVchOAsxz44
pi5TeTZjnx9mFmMriSyQk+dkpE1ldRBXUySnrhyzgdw1AVlhmo+HwOGHZqafGEcMeTDo9Vuc9lEJ
FnJ0h0psmQqY0KqXfuvhbxp7O5J7Ugx1XsHgjduS6TgEHjJm5ASKN2i3rXPJcdkkdgSGdrRes+av
AGKbB9Qqcw43vyQorccgHVSdsFHJmqNGfzA8gFVvpsJFNB3A9lbKVNnYwaKqmXhXeEC1/m7MhPRB
PWYobHc5HDIkNeewtZI5DdflNW1ki98tyO5Cz5mfjNLtAN8HXmx4iE9BtvsvSiRNua5RiE0oCYfz
APgn1xJiuhyWW8vdtq7DbedJX8184DWYYN43LTd7ylCjnQTI7xeIHiORD/7o18bQvtRy7Y6GevKQ
qphfx40AbAFW70CMjqJDFELCsWfu5FBt58CAMIlko7sJ9EZliGRkBPpAZHOMvF3ia0RfxMEIG+RV
ZjKpEibmg+eZLW/XpKubpLNXq3dzxAecFsRtY5U1sbxOYmBoBdLssETzlqfoZN+UID1quZ3XgSTT
Q2PSFe/X9bLCnv08MrRKQcbNc8r3CT2Ljo5Ro/ei4SutBznS+zlrgjsdNA0C6VzUlGG/2mqS6Xqi
WMIrquU1+7HHWKa5mjS9TF6THYdZ66ujYFmpdeteOju4Hygfxbfe27ZCDjjCSw17QdQnm7A3IrzB
oQIHjNHpJLmXXPcXTy/zBT63Fic08KPaoTF91MOi/84MVE8wT4KtYofQEJ1v6KxLb8z8tYBKG7uy
Qou0pJRU2IhBSBfXhmwAv4YeIfNCAudChBoEDZ2sGl+AR5yAKoHhEY/OcKoNy41lWx33NAHOGHav
SGjXGCj2Bo2KHdk3n8ruEauJ5TCL6i4pj1g5ujhCrbnrKvhoy/IBGSY2BzOigYf/GJwWGFq2GLzN
41YgzYu9oYbyK/Dy0tOyW3XKejteZw92vGqYpxu4zuYx9QJ2UHEQnOe0nS485PInhBdZrREDdyBh
Esnc9LY5AEpEVogdgjz0hXkjyD86pEljeI59q7/pzPnnnpDlKWmX+BVhgKQUTMKjVyM++4RC0L+b
vA33n27qsEkgrbO3Jxdg98EpEXtcUHRAOPB9fWxUCu/lvm/TYmAYH+KkgKminLzkV2Z7nJzNIHGw
BeMcQFirCD0a2dCjnBBzBDewLauadQI/fGa0BwaS8pF+dHXrBsXEkFWttvbyYdNyoMLs10wtAhlJ
xr0vc9QeXNuSG2VwVMzTINguCJCKngZ4r5wh1cZ0n3sNatLGMwj9Q480FAsUZd+B/EV/kwG0XoBp
kIY0cRjfewGmop5Z0jSP4xSsgw14xne4vXbP20TW+IFPiBMpY8LmpJgSo99TKvoX4GLp1bIlMiUN
uuGer6mtO+H6+8G1BNKJKX74iPzBgcmnd6Yz/kRVu5YQ1mDMSsD5qOhG54pHQlW+MbzYIfO9hMGE
ZKgxUPUoZFBP3YhWiFjMBZJM0a/N0s1Qe/bjQ4ONtKJgpBz1MrFfoo/S07hs9OaQEXZoklDdhYMa
XgKtKOoJDHW+BS0wU4m+vYIgKDyuCZ8P09b5F019C3lvm+x5m2GcTXEcv3tR0MS52OdkKsERDx4a
S+XR1x0qtn1AB5/7UQvNhJTgxbPeI6d2BlcZ4hQkkeChXi0cfHTeDi2kWONE2W32shYzjm6pUREi
R3qYmq1kSxaih1MgMvSTe3KhFGDzxyHmxTDlCg6h33fNIZk3/hdFDXWiQqYRlBF0v0wOoFixmCSp
P/I+cAZK92O0M4dx3prMh22Lgy+NsVPldKBNOemFFglW/dNmoTDdzOD/8Id2Lz9up/ActhoEEvsI
1w2CI1Q0/NqYZCs/LNB/8dV79/15q7d2RbojzB9rL4Nka9j24G1W8XQfTnb/rsMeyCzNlmrZ2ul1
RJFRDZLx0m/HEodYCQODzBzpbryDhcwpOm5mDL4kCg7VMMXRExQr3Aceu0J0lCONCqB8jInAKywI
l5x5DHnr8MOtRiOQluZlul5jjVyWBK3dbrsRia6CuhfdrlnOvdj/6W8uuwvgKfw46Hm+ALqA69O+
0RqtWHbUDeqzqQOgznGOHUapaUVg3nBq0eUZOK1P0SFu5XjYHPnp0iZ9Gj1Bcfrht+EMaJ2FMf+v
eBvbywo87cyxtbz4c+cVmskEx16jbyPcz8sFk8Y8cysqgXEqTYI2yA10K9oEkCvp0+kNM+H+6oXY
rkPLbBGqPT0H8POq1Mq7H4MgwBYw07hOXGKf5+Bs4Q12iM/aMVJZCuDFQ7U1HQqVTIRP2Bia2kFd
jNo1HK50b2JUvagDnwOPgQWHwukw8sHdCePHBVoxdB62X1BiAwcP9yY4dHqNn+Ep3ZeoOnCs6r2r
2sazLF+9NCswAFE3yKHkd8cXJFxBmVbsmZBwQHcoiJjhVWhh4BVMH/C9sl8zkoLbnfkcV97lVzu2
y/0uJ/ICg9Wv2+zBQmFm7KtZg3fre3CZUZuMS4iMVAk7k7jElP893Afzaw0YADlrIHeBAWnFDW/3
Kkqx8+QA3KFMdJEPpDdLl5qKjH5zo3Qv095KVvQa4S5ahX2W90lmqzZMuhw2AmklW2yXaQoYGpIz
d7dxz14YOJVPEdux/NeVP/GtVZDyITdEo0qpcIwNV3+lzX03z+MbhHIO3rrhcJjh61REuhPlNuEk
VNvkcomqBNkZKN7rlKRJ3e6A/lBw8ptFGZiVScrASmxSr4rmMKsnHgTFhgSvY6i0X6ISpVWaIBO5
lxFFyMcefos7YyvhxuzCIyerxDX6cTbzAPOZkQNk8dhxUmt2A+1iqXSIEpvDB6ZEuaoPzapwgG8s
XfMG0WxfUBPGt6Tn5F0jQQpoK0LgjIt36NNZNhS+r/aCxeZny9C/5eMq4lfS+s8IaxNLNQ9cv2ce
hHuBv6saWrzptgZA7Pukn75Ge4tEQ6f3KlZUlsmyfHxe6E6Qw8HKTnJazL4Pa3cPZ1Q0dN13keDf
7YGIat76iHc086rvsr0ZD2GD4ZMHPOmt6yL/yLx2qzH2RqPE5qm9NCbGKgQOmrcUcpiUrm/YgwAU
NGNWSjmtL4JncY2QAe/IoiR+hAQoxC+SYu4CdTeBymkHQnqwmAJ8bNuTRRRe7wd/gfFHvnlLQ+6h
qiOHEZG0eaO39NQ6DGo6mYbnoAcejekRHH8COMrYHZNOpC59E8nkSlQ6uOo28nrwIJ5buJnugiBN
Cwls+wD/H1NmW7cW1htl2Uiqjy3BV28HQAT5jjr8iXoTP/i6bc7WjAZSWDecRo5WMu5NdtdEDpX0
2vMXOE79xAhmqAyEulW2RgwwPBBTz3T+wTrEcYJhy+c8QmV1wxdKyh6FyB0iIjmkRMl+avSHjT9m
dOW+oj+VTa/xFUfbw8yG7YD6gqZY25EqIT8UfYnKCk5T09wem7lbT1uEgetwP4C+nuZMUWhdAf0X
ajA7yXU8pCeCiDCEXW1djLHlEj+Aqdy1EPiOMUigZvk1Aei/R+T3vD23AFhZ3tEguLf7hoXpt9NU
R5wMP0i0R2ekIpL7QKzdaUkTmhRGc0yqun5NET9MPYE7WHFgAwRWosst2TA7mzTQzJYNsoglkWE+
oj6p+BSTbzTb4PAsXbRCbKaSejAuKFOBHD7ZYkfcmmZKam+YFojgPFGDq9+Xnd1EOaE8/GoWF4NJ
pbL+R4c0S+QD+5MMK4se+y8oZkZXidbfzlkfdKckTJLv08qHE0sH+9eKEdeSJ2xIrunMyEPWoqgE
UkmuwTJ+xOm1fY5G/9p1Kbtm26iu24L/nVMMzuJywB45lxEG3mco59hhWImQVciG5RguC6odzKj6
u9njfdUtvL2z0+S+L+2ubSGGGT7gIzE/NuRcfLVtYm9Gsaj2RBIcMJlK8gjOnVcltvkmQyPPSRdE
z4iB8/xy0EZXqUQTgeW+HtSwZBfRy/3RujWrYrbvBzK2CeQYSgKwXFoOhfKK/hy7EyBahJ1NWkDS
n5m2SsUeoZ/1Q1a0et1+aA+KbUB03AcwZrEusmhovkfLFFbwk2CHNOy7uk/o+ihJvFUj8JIi1Ts7
AUAfHpHpRAoNS42awZnpOWXMvqTwgz34hPbX6S9KPP0Ckr9N8nYJZsggpnAab3qxWuc9Pr8igrwW
IYDAIr/Fe4NPR6f8kgY8xe3uTU1IsF94z9G9+XqOb36yTT8x9oYCPAiD5A2Fzhrl0N+HW7kG6doW
PeOAOhZvFhdA4nF/8dd2BKHJaQyQEYz32CoFzCCJw6QynHBRdc2mj8kawr0z1GY/IheTfWtU7NXN
BG15vRnpXWyAdZOTgQzfYamh3wfhI5jSDnHzFb0PRwAkI3dxqlpohmZZ7aAFoB9y0Y6hc7TaYqL0
YzIPRTPSmmF9kIX2vslw99BedyqP995d6RK7X13recXIN6/aCJSBxeD39p7vgXsivm2/Uzq4g6PO
BjkSCEWxQ/vPsUt0+qag8DvvYftGHQJSbBaLv7Ve+AkQk36F8jwu1hDuMMU6pq/hGptvUzfg+9jH
5d1g3b1OmPGHB+Xz9Qj1fwPlM0/vM0jUrzKaQX2BLd27b30ONZ2Yaq/D/YGKwr0cOP2HvM6ImOWL
MmmIPn0XBF2qdLcZFobYdHAKlroDX+cgvLCFGJ2nKMoa3/erOJaQnIehnF4yjXI613BC8KsuUwPS
plt/rdsFA5TMpWu1ous76R0Ks5z3XvYL+cPyWazQkuTrsqonB/fOBS044h6LIdIeUqvb/bgSnxYf
masPksdohCUggL9SzSdyWnftg6inlmpHB4FBL2JNhxweDMjtY9hPQfsgOCKnXmLgBYZOVgDJYo8u
QufbbeF+WTGKeOOIm3lJVSSuKJrWJ5Hu4qh2Lst1wJiCLi4FuDMHh5WinzZ4Pw/DQBBc0fqioHHI
HtXemIfUmGsyjX+3y0BuKo5VOfMNk3BB+GFGp5L7SG2q7IivNO8Xzss47Mi7wZD/DtZS873DwVjG
fJUHwMEjHP1Mdt47hyabJnHlwekEkUDxAlwnGd+x2voHgpTvWjWxeQiM6+4A6aQPAYYfxaz7tlRq
BHYQzCswcm2bChOj/bh3kEIYNKVfIpqI+9in0Q0WOuSCMU8LQ64ZEy2Nx6Y2ZxAABBrEEg7LZV6C
6DEMWfSO3no8TnJeF7BSDHIKNGxH8jBogkdDgr7+mEEj7clwiGwD9CCYiKbAbRsMaIjtROV7+Db7
FQgUrLmmKxkBh+sWmE4J4WFzxDfdn8dkZrUKEfaYC44EU2gSZpT0Qzo3QcXafLkB9WjnASpujb74
lGKgh/kSTl146odF1Ib2hvGHRj4SwvZ8VK+m2GIhfw7w7dlFMx1gWZRUI1zT/8DD/B217RMPk6dc
iZR+WEZJUGfk4Mc1SAaX3rMUrWPz35iwfvj/0tsi2YSyBXPjnAA2lFBIoUcAaC/4y38jGH6iX84L
Qb+ZKbhFw7SkzT1JRzCoAvre8j2r/v1n/IYh+TkEe3dgf40bvIc2jm7oETvuv1/3dxLpzxHWaCk4
oRbOaapfT/3K0Yb2bfExIO3EVPadOtk+BAC0HUKQxUib3M3g1HnTH8iZ//h74bT84NL/D/UwY4vD
5haDYS1f5/R5Alv833+xfyRl4sKfSJmSUXRtEACdI4GJicq19yuBkODfL/6P3y0u/olbDYwMAWMc
mtN1hySOzIUXc6zbZ5P+gWD9u7v/xMicPBwMhnXsvO0cLeWx2ybAl/Q/3v7HT/2fh64Jhtsrhsdn
h0lfxIKmRFdaxwlm474//Mml/XcP6dPi3jPiJp+17AyuI2qdmx9Ox2b5sPN0f9g+fvfxfFrYLJsj
jZdqzjyYChb9glFR+e8v+HdXDv7fJwTcFdZK25qd/F4expBXvp1f//3SHx/g/0d/xbfziUY9Bito
UCz+6IbUDezDvxcWxflsJVrhYM6KnW5fPcf+tA5+9xY+UavJtGCO17j1nBDEUDwEBDZI/dM4e38g
9P7mSX22L1zRlWReMkdnTDjWK1NjdiaKdj///WH97uqfVrGezQgioIJcZ+tPXNN7AUDrv1360xq2
oKJ1mGZlcEqmTd5PlTekf3Lm+s3y/exVuKPFtS4EIX+kIJmQ0BzhnaQrn8uHf7/53/2ATytYrBtA
PczEz/C7usFbakMgdfh350dv/379f5QywQH24338zw4xZ0Nsm8VKcM73tjTNGN4z/6OkSCgJD6mY
9KPGHOFxdBO9OqQYr/9ta/rsXZgwsmwugWqF7hpS1MC7GRQeBTcffXA0kz+8fPLx+f/DKqSfFvjC
UIlFGQTZILgeWpBRAqHuQahDTWl/WjmdSRQ/N6M+KuK68t8f6v9N//2nH/pp6bOQDIEXiuGcpTa8
eSQT9zt4fa4E9A9YhrKpasF8qYWn43wjWVfGQdrWy9o3uQkiDzZSNjr2M7wBRdz09TZ1+h5kxviA
SXe0of+2oBS0QJByLw2nd4D3fR73Yu6P7brYFgSi3V2DdYJTmxjX45SR+dY5aq+I2+EPS9eEh2gl
y2Whq33ulg5dxbyKCMAJIlHXDh8xomedfOm0RpwA4FIK5GAaUBiMGExf/LTfH6NZZIgXs6xubJIc
sobCAw3jOXCP6Nx1X5pQvYJ+7R0kJ+FfEujaEfNOcZjmWd/pKP1gGtPgTKACOW9N4koVmh1mb31w
2xHxVfXeEh4kY2HFXdSDHuQwXs+8GFNVs9rr3oBv3S4fVaQQyUOfRFs9qhitkqVrit5t5+OB27Sv
03gPLyCc+n86NH63KD9ttRS5KhhGeNkpxGgUTmsIFn3C+v/DyvjNVvjZIHLz2UaVcVgZgDnvMgnS
kNqiP6W5/+bePwdWz3oXdI6xG9JNw+8U0yQAshkQrn//9H93+U+bredNU+rDM/cMxumDcxZEWn/N
9+A/+Sz6WfqpXtoICzFuxu2TfUDuRVOK8db16R8W7u/u/uPv/2c39Bcgwr1GuddgBEuOS5diLLL/
4dGQ8KNc+YdtIf202Tbc+b0IxubkJkTkADTU92bb6wyT5HM6yA1Wi1ECtokXlmsW/dXJSf40Ev/e
g910PZs9fI3mNixt+4EqZZAQVmCasXromMCUfOpehcbA0PfEfMH4BnzDge3JYxaCzqmSLr3HHGo5
RO1KDg1ZJ5iVt/sd81sQ4/q5A/8Ju++LzxpaowX4P5ydR3PcuBaFfxGrGACGLTuo1ZTayrJnw7Ls
McEEBgBMv/6d9kqDJzSrejMLjYtsgLgX6dzvTI+9LX8yp84VhDPD+FCBIb0PG1X9iPx8POJUMsW5
b0OepwiR1YQAzuNKBTtJCLy/BUvqZhshpyohYR5CtmXDtWxU8HT1BhanpFxulCVVki4A2ldWNu9k
4VhHf8CVOA7sYA6MeoifODwaftK64kfuTmcqpWxwBS/97yx3/FdhyfHbZMvl5NfZcj56piVOaqtl
D0+l6tXpW3kaZ/D6qqBWKE9xpndVBd73IXKakzUrHIxDqVnczVFOjyoXBAcBufMz5ZX4ERKy8G3a
286GLC6/AV2KPgW4bDtCwNo/uctA7uvFhw58Dl0g78YmP/himN463wrv7IjCRX0pIWh0HagqEGA5
Do8I9MktLXZlMVcorADLLW/tKc6hDHpBYZWfSNU5EE7jGiqerInGLHch+vcnbO5Vyn9DpG49e4XT
JsLNyT8Wld2Hw9JpDxrRcJenJZS1qBS+I4WAPAUFN7colsABkwPxTM+c1zy14GXthITdVYESG5wv
drGnuvLFakEVlaAhXmW+g0A9x8CnUEoHSQD6AshVWHfDrE52ZN01zrASqIbFbqDN6sMwY+kQ2dHR
Vz+hP9+AVhlX/qkeV4P1/KSvYlWbwisf4mTs6sPjNE5HH4vIGBh+SL+8P6hJGeLFhT819EdwRBHy
GXSB9ykq5CYPrsKAoP+0OWbAfZCL6/7wiOKv8xWUk6rbVR68YYrRmYK1N0CGBkrGMcBBEKAEGVtj
cRjWkzpMkM7UWoqCgLvX9g9tKtQWjigvy5BhsOG0pJPNTpLi1kHB0OUJx9QUbcKhZZHbwsP2PwDZ
Zz/VAKegqtBd2Xh+fWpiRzpHENVqde8IB5sHOtEkm5V8hcKPvcDFZIG2r+fkYEMG8C1fcPRAeCe3
KNvCUSZKdO7LlIBemuXLCgDLMOh1B+46bMM+bIPoOE6vDjTwDcmBlHhSa34Whg2r7sHt+wUrU8UR
VJABbYNIAaUK5TjuFQo3xmFi9WH1Xn+7uOGwrMyJhglXd+WuCuz7ij4ESSQ8EfeeSLHBCcXK2t/U
X1qSaGYxEWvC+adj9+8haKkZY4nbFa81GVc+ien3a1mCAjcYjhXWamU6bEZCkoK2b6JmV+6SdKjg
7NbUBWAuOEaihKaqtf35nbK8f4FqYLY3EjWU13WWThTEnXEb4aQa6i2viJsUd51BH1PCt8H4cjlS
zxH5RUbVnbkLi7UTrbHjg1V6TOsxru0Banu4LFgx/ufKiDK9Rc8HFPUJNXdQIu80H1ix3ANB3e0j
e/yuSoX7Tk/tLzfH8OnpedR9muCQDlo1s8xLQpyTx71VQyvf1RuYsv287gXnF396ARyMsNGwygVO
5iA6oA6jwyUMXTkONsQGPafT/zx8hD+Zjc/t4cyuGtx4DH9m9G6wspXvYOoebf5XTgS7z0rg8iGj
t3YG/cfcgsyZr3nVmxqgBfdisRLAG3T/UudkE3VDdw9qAbS8TSNualuku8tfwfQeLcKDEk7NuL/H
bsz7Dsk50OIL7l/zG8/69/ILTB2lTfSwtxyZyIslGRl2ZKgf+RVl9HtRBNc1QKcNwpwMtILMjY74
T9wAnWgNf+qe7ZplpQF/iUlfBLbu041LSroA2l0kPvbYT4vvdg847oQEh7kgaOOG/uiPZ3Yx8TPc
YnV5iTN6mu9y5aVbVPpYN70V0pu+q+gNC0r/rkrD9t5yRL4JPQf1yQPWzfFSZLiK5ZlzSN1FbpoO
6Iilt8Q2hyDsNE+zOtQqi94xQ7mQgQvmraBxDN9HJx6SrJS4vQP0AWKqP00wsK0Hevjk09urvr9O
PPREk0VwqZySjHjdTR2g5t2GfO/geVZ6XSySc9M+BTs0KMtEHRpCk2ztmTyXKefZd0DB1PZyGwxJ
V7cHL+d8BPseL0DtnjrMlKenrCevQ1WouMvwcTnKzq5Li0RLLByFiEO2ILGMyz0jHw1qb2YUDVzX
EC2rABkBASecB5K2h9DXnRn8U6DVjZIq/YdlV7GM4PWk5ZQBPRUOAskXnzzcpGGZyIKuHT6axquW
T+ZiFtiGL+B7sHLB5rT/UeZev0Px/u5yHxkyoo4/bD2Ua/SQwiaKVe/pMH2rwNFZZIYqNU7Wusgw
onQKIuwAynKB6XziR6fCHVGnN8elfXLUtzkPbi43xLB10GGIcOiNfKF8N2lL1IXLHkWLU+a+XX74
X3LWF1lRJyHiKBLnnBRIKc8PukPviXJbEhU2sZB0PtRzOcDGIe9fKyjQUW2NffkiuvYBh+Dtv3PX
Znvc2aHOR5EcpdEOxSHCiGJ8iM8ZRD+Oyg5j5gTtviOA5DEZoKb18g83jB9PSxapPRbhgFrQZMA5
tDOAvgdJWbWyBjRsMXSe4kLBwYawtEhkKMk/dlMN/8Bk23r1hh7GEqiXqjjqOnn3ywa/fy2oTS3S
MkbVyhnF4wi3EFCXkf2uHCgf+ufrukvLGKWHdc4gcQPkBdMxS4PvValubcZWMqsp2LRUYXvNVAcV
DY5u8Kz4O4CLuwEqx3qRKy8wBYGWLnDRUJd8cObEGxWsvFBh6Q04TLmqc3TG4hhGLKBA+RyZD70g
Dd/GwIZfrVOtbM8NvaNDFoc2XZaKo3esYoCm8zFQKdTsf6rm6fLvNz1f20z4BXSNKNuHwVZ+l6Lu
16ueF/8bh9nz5ecbspzOV8yFX3MLp/zHgA+osJmCO/i0MKiYqxOUss9pXV8nM3C1oO5nuMo0VhMe
wcCwYSkT3HjOyMHtEStZwzCMdNwiFERd4aG8KVE1qFvlAw7CrhxDWvS6Lm61hIdtUOZSdyOi5bZ1
eIkz0yslGDpbEYU8edFluFJgSBQvNbzMNm3rz4epku3+8nc2ZCCdrkgLSAyK+dz9VJxAm/nZFtVP
VC2vPN40jLQY5iNbesbQ+VKG0WEZvWarrMqNGRPTsXUV9N60/7jcFENI/B8pMY9qD1yXJYn4NyeD
hwu/CyGM7Ku1Iw9DX+mO4uD8CKCxzhmPNHHNmo0MQwBi1hYWpsdrIZ0y3vmFM+F8QAYbgfsvSWHC
tKwdP5i65/z3T0vteuwxgRMc2LRjt6kWL9tiCXCDy8dTXuYrWckQazovcaEuFlt2Pie9GzgQNAwN
9KZr3FRT/5xf+qkBWFL0InV9egTJyd2wsN1Bn5fD3ym9clL4e9T6+Q2+crwWLkJHGQ1bNbe3fjlv
IUm/br/muP9tALXt0OKC8CSTHqBFYG4sfEfVlU/X5uNUDkOQigGHzDibQ40j5Vixod6aBdB6Xo4w
0+fVojnvVJQtxOEJ2Liwvd8XuAy66sk6IHEG3n1BYUObZAM8NUPpgeNjrc3Fhp+tm4dXuLgLUDHF
E1SKoGDj1VK/Lv9qw5pRxyKWOa1ApsgxXmx5Lqg+TSDnARYxQDo8b720djcO44fLLzMMf52QCOJT
lrdl1SVZPjk4TEI5PMBj1tYWZOXk7S8l+IuNgY5FdHDO48B3d0ZRtCz2fh2wOM9FGnPc9T33kaQH
lIGczfhC7zGbmHdsRr/fqxbk38zPoh3gesN+DG14WtGsDW99HAhvK+riFjdlrEUdOOPfkfld0LFQ
CYaVb7YVQxW9XO4hQ4bTnclp1c+TNYRzwob3HsVdiOAYpf0ofWMrawnTN9BmfBn4jQQxpkhm2/tl
tU56FC61tn1F5O5yG0yqIFtLEoCvdbhCJ5gxcfy2KXiBwnRcF+w7oSqUN0eo1LDGaheNdX7MnNlB
5SNwn5dfbgoULYWoFIB8jwzdGbUMvEbrsV1FarnSeaana9kDBTc5Apt2CfQdm7Dt/iks8v3yD//6
u4S6hHeMwoHZhUePYETuiQvM5TL+JkAdXPf4c/x/nhdmeMIREdCj1wwSMz4K/UGI3C5ibY369ciF
G81/X5BKiw8dCA8JruWqFMXO5B1GkZs5XdHSmZ6vzf09CtyBe5BdAtOeBlZ7oIfSvuUQTnXhPmjX
DGRNrzl/nk/95Nvd0DNp0WOJQsigitMyA03lLm/alQnI9J3PQ+vTC+Qy5CA1SqwvUhH3/IQdVZGv
Le++Hp8Qhfz34TSypKjKEth6HKbPk9gUqVgZQF9PFCAI/ffR4Ugn0NbKBt/X9VE0BG2Gcvy2iC3L
Xw6zGFHZHKXT0yDLZcUJwdQaLZY7C3UbYR9Fx8IJ0gfbT9nOKcdopUHngfn/MwX0DP9tkKdSZbkC
VnLR1Met621T+gwNK6qtQH9b1pQahjbowt4UFWP24lFyhGGED4E7yiZ84a6sl0wP14La68EAAgiN
IIU/Eiv6d7HC35fThaFzQi2aI5gQtRWIdklNPeuEM+4Dzi3sDcS4KCtNxWPtV4fLbzK1QYvrKK9z
zNdLi7PI4b7w1O1ohfvrHq3FcmWPHomKtkk8eBXCX8RNQQspt5cfbohjXdurug4QSLjvHUHt81GT
FtH53m+4mOPaqv5cfochGekyXhFh6wyhWXp0sG32YNkE7EoMTEScrRXdmN6gRbVfct7I1nIS5lvw
+vY2MnePIaq0guLjchu+1qyEoRbEDIdpC50m1GD3A7QwgtRISqO94TMUPbRywJeyf4G38JHKqxz2
7DDUItuapQ/0dFoncDVm0WaCYSzKSsZ6uu7T6xpSxqozuC6A9SGw1rxDBVgGkvLD5f4yxIMuIbUc
VM4C1tcng1veFW6xA+7q13WP1oJaRcjXuAKF3sFDaV7wNvOVAzDTbz6Prk9zWo6deF102BU6qEUO
p1OXvV7+xYbhGWgRPI0DPGCLyj+6g/9W9xBigiESg7qDA8mxX9szm37++e+ffj4FGCBvUJ+YAF65
8XMUao1esHYkYnq4NiWTaIKTJGAHicgAX2IW0A0F313uHkNs6UK9hnphpSycoGK9vVmAhiAlBOHc
vuPKO2G1vVWu2LeZf3P5dYaUp7v+Dm1JCqvDZXrb3oepE2fen3JV22Z6uBa0URpA3AFeQNLNHAa/
wSbwmtgar5yHdVGe1YKVazdhnVAPXcIruBAWMBO/3DGGYarr8sgMQ2QusHZ3gEsEI3B2/lDx5qC6
/Lrna4FboJzMre2+gVjl1EB9j4qSMnyy1XUpR5fhzTPxgZgQTYLKjRyFwsFv6q3VB5m6RovgmlJv
sUmBObgAGaqgQu2YizKCUOXhPocU4XIPOefp5IvVnC6vq/N8KrgNuoLgHfYItRrGOB8BISB5yG9G
EFXghjqPidW47t4nDhDITl0scWDZxfbybzBEui63UwqoWImQPEqrfirced838uW6R2vTdMUGty99
3Jyjjp/HVj5ugJ7lK6PLsLLX7X0JjIngEwvl45yjAgWw6oYsD/n0w5+fwa5HuUu3No4NMa4L7qpc
TpJC+30E62/ayIjbGxuM2bjFNd9KYwzjTVfaVctY2fbskmMEtXpug2UcgigrXjz+dPlTGNqgC+1y
v0WJfYMpqSJ+PGfvS59vnXFN4Wv4FlSLdODqQLQlEuvuwkUV/uyIPeNBeKgq0p0BFyheAG4qv61E
Ffy+rkHnnvw0+40KIAEwhf1jS3ZjlsbLufB9GleCwtQgLf5pX6bzlPrkaFX8frYJ7KKzt3kqIRos
doPFslgJ5ay8zPRtyH+bkneZhYoYHK+TCnVS+ZidiiC/c4osXzn/Mb1Am8xxqKUqlM0QlLBUN1il
3dmiP7belRmEamE+yRH8PBfrfa+xdyBiodKiXNlmmX65tgwHHHx0xpB3gFt6MeoyNmp+jui4EnWm
p2uTd9jxvFDhgqhD1YyLK5OCg8RdrhzqGmJaF9kFcpFtXWGb25390J5U9K+rjqJY+/Gmx5+H7qcA
mEPUKdMIP94tbmtBHv1ujGf/trHrl6siTBe5TY7sUWcKj7LeVje+77/NBdY1QLeuiNzOw/uLuU8X
uTWgYRFQXR1MbgA2gvLaxmeQ+XU//vzJP/VO0xRpOtvwVAtY9a1ePBQ7wcWt7lZXCI7p52tRO1uh
EFHFeOJPGRBEUDOevFAum2bBJCGIF8Ui9KPED8AE7hY3ewWGAiXMwIrcBUFdf/OlAPXWgTTkutGs
i+CAasQ9BeaOxLYGFIL+HkvgRiCnvtyhpuGmBXkACrKNvQCczHLAOnAwEU5y004Edet0pQGmHtWC
PSS162dZRBJJl00Oi8F2LcOafrwW6HTxWdl3+PG+v63Jj6786MePJr2ua3TxGw4Yh7q0G4D9/Q/S
vzauiJfuqaRX3Q2EuuyNCx5mXZr6yRmyGMPw9MwYzVYSrKFndL0b5UJI5p57Zqxjld5ZOF1X4c+O
DitRbsixuuQNcYBae6/ADApf5JJ4G5TZwad0ZcicFxhf5BBdmIauxmlyN6NiuBHfIHv7ACcZhoeR
E+1tH1eZqZIr2dywItBVanYPq+re7WkSOVMsYA/u9S/ULePBrTck/wlm8UqTTB2mTdZdDxeXEScS
CW3CAwxSwj20p1uiAGG8HMmGMPO0SA7Lqpg6hpYAzQqF4zPLv19+sOljaPHbzlXGAt/1kyFk4jZq
unpbz/W8W6quiiMKdjj8CMuVVpgGrhbSM3poAtyMJM3cUECe2K+ptWHyEpzsEly/yy0yvETXqvV1
VYNaJWjS1SkYegAFPuV1CH3LSo8ZBpWuVYN125JK2vRJuCwRaOPl+KPgY4qyiG6A8RBwfqBohuWB
LSxa2TUbhperLdXB6fVtbMeCpLVkLBr/kOJiE25fK7nQcIsa6vK1sPT6crQCkgQIDgnP9d6+aQPg
qGB0s7gWCGPfInDp3WaV5mAYz7qOrQCcO0X9Mmi2cJWLgo98+QBPOp66e7t488QvO3zg+bsNHzUs
XwR9ktgrXh4efy1Pv0g/usKt4lPpwtZuTlpXblhfv/kOGHBtDT3jnB1gkQGDPXk79exGcfnvFIIP
xgb/xWbZbe7QPYDBO6cL6pXRavq0WuYgUllNSjo4OeaoApwJfwSD+DbgzUoKNHW0ljgGWAJNquQ0
YXC0SKV3yObu9XJPmh6tpY4aPHnK0sBP7BZOJhOg4+2aVtAUw1qiGFv4E3a1dJIKGpQihLVBf0eH
EoXYa1riv3PZF8NA17/JvPZainSXFMSbAFkT5Q1uD0TCZBrhYKpMN3PbWwdIs7ImhrV4c7BQ9/LN
h9f1wRn9CRY4IJyUxO3ZpirEfPBkBgaamMc/0YIigCWIcugBgMTloWO/LayWH75jAds2NjL7DleM
JXGnnP3woId8zB1VT/Deccc7qlJ/D1N26wRduLWjPVzy2tovXtLCx53MxOH9cN3g0yV6zkBg0xU0
GBgC7kKhV77V0n8GMGbtKNQwuv+6VH9a0VewMye8D2lSwHEwQ4Eyh5GBtJ6uGoC6qTGIGkuDMgmZ
WFH3wlApEWXk38uP/qsy+2p4nFv06ZdLgrJ6pYCVqZpu+J1yYu2zNG8Okx2IXxkmgNM0V5Rv5rxh
D6NwpiHGaVP6sMxqvBmFYmuhYJig/25lPv8QKgCfd2fwbbjl3QsUy7mxgpXzQzNQ2PwB3gI/KwW/
gcsNN71Oy0cWiJiF40YySSvYTOJ48VZwVA1P/vTAQ3YiY7eyQjZcKOjyPhQSAsEnWjcplXe2QekV
0OFV6cJ1qhW4ghTgStqkl5ugGQDJsenA1qYA06jUEtdSwiyrCmyc0AbkLbdcmI/waLFbAKdX4S+m
d2gZzIJvUyWKsk1mNr/l2TgcF3Cn4aS+ygkzpF9dBNhhpurg6OYmlkdPFW1/o36hX0kMhvyrawBT
GoGvmtdjAgjmr7pvWAxgqbNpZvf7aLePl4eaqQHaqga+dbjlCRgQyG72LYcHKbCeK6PYMLh09Z+j
FmtMPUjzoJzbqxx+I35wx2bYxeXYv49AdOLmzfPXusvwsXUlIDiPaQOWkJf0vLnz+PwgOfkADHtt
kWD6HOce/JQDWFvZXGatl6TZHMGF0VYw5qqbaBeep6gKtJm1KhLTm7Twr32/EsC0dMmynHhzT+bm
iSn/4MDh7bqPrq1HbN9uW7vKu8RP3/3goRnXjtYMy/L/423aDfxTSOMmczPuq9n6oJa1QMEQ3slS
/fKW9h/fKj+ua4QW3Dj5J8JXjCQKhrvgpsP7ZxKHy8/+u4/4/5kn0NV5ICy3bsFyHNosbvfcuVP4
4Hll+FDIcHpFhQDdRrBS+5O1LZwQ/AgU4KmD/VxZnX2mUQ3OYht+noDWBtluRIklzMzqFobBbgQR
co0zIFBkD9bozbewhg8fXTrOAEWMIMjLLrwJaGftRSbUfd0EAgY/vruSUwwIjkAHfI6NPbKz11mi
4Gx9k/cc3yeaZf2OKRO+JbOoXxZe59tM5uAsBzzdzmAwb6bBtfZtW7HN2Kry7XIvf5174Pvw34ga
YOpDxx65x1Vn34cFNTSKZStaKcMxYxCdo+tTvOa5lIPHBi+JWhiehRQW5GzZhHP1s0zL9rZR4mMR
1QtXZQF/5X4HJBr8vQobYjBU3ThR93y5lV9P5tAF/fd3gHEfzlwxL6lRW0hzmcig3rpy9Dcwg/vo
qL+mPPg6bQSRlqAipFJH9LJPUAA+AQucA4PFXqwZx4y4Yrpqvgh0xSF4iY0NC5cuSd2ab9zU+gbf
4X8u95RpPGhpKYMDQlZ5pZPIs7cYA+VaTqt7DdPDtfWG6+awZXQ7LLPDYd/7SdmVN5d/tukDa4ko
r3JSVpAJJzNMBR9RgT49WlXX3VoeRIZ9Ww+n1i/9lZgxvEzXF/IOdNiygqFzmONofIdjoe4BVZPq
R+jz8TS1KW7aABJfadrXc2oQnvP8pxhyLNLXDnRvCSzvD9Uoty6URNiDX+4409PPbfz09LkuM+7l
HIunsX6kHVSsWXRf1v2P6x6vJYC2hLGW70BB3OGEtm1rGHN+r+Va+Yfpx2thjaoqoIb9bE6yTpQx
TZtv3kR+QStZryyfDOGsCw7TvvBh2JbaCUF1xqZv3QMcJPMYDP5fcNFeQe6YXqItNaqi6ayx7J2k
TN9VCdO06pHUqKp2f13+BqbhqoW07QSjM1dAlYvq4Ch+wwncb/qPulbPZbsyWRsiW1ccZnTJwd9z
uqSXOQwwuvS+X3i08hW+XtEEuraQV5zVfb/4CYdv3mFw03uZsRNMMBF6mR/jiOQff1zDervnlPHF
skNXGtYKXhfnc5dEWeHwMMx1fmDAsqQb0GsymLBG7LUNgmF+8hw/7/d9RiTdVkq6PZg5MNNx86Da
Z1UIswwGpbC3WzJvuLUgxfktI4GC7dZZyh8RYZHEARvP+93lz2wIBl3EGGbjOIqyxgUULuXIWSgx
nKZxJQl9vY8IAi1NNIMtBue80PPzNFbqKQArjJckPpsbtv0M86w2hqPqygrJ1BQta9gwH2NYipAE
SyGIDj2s0pyj4z5f7ihDvOkCx6rIgByzqnNHwXQ1bA+QksHDAnX6ag1RYwg5nYsp+WDB6TXFPgjH
XKGCQYcCh8oaIX2CKYlaWyKbXqNljqkcgh76sS6ZYFDczrBk8/itUokHp722/Xldd2npgwdwHh8t
hrsjSSC5zXA2rfZ0QTpvrJXvbfoi2roggBu1a/eotAv8W0+8hMSCa0QKRUy1va4N2vJgnETbUIqL
whbj1BX1DR9eo+G2DrqVadSQ/3SpY+ROYP/gRDShXJ147cPzyl5ZRBuCQRc6plEkqI+D1mTkM7bv
+WYKh5gPK1nD+Vvm9kW+87XQdgm85wILu5G2WOrNBOO9R9kU9QH2Ql26qVSaPpQF9CCoh7Obn7wN
necsyvz7whYInYE2sCNa3I0c8U/jqLOim4WMA9ss0q0PYDI7uG1UbrWdJhjPOTMAmhFj411ouWxH
6jo4tClVd23Agy33XXHIywWc1xy2qi+OnfOd1aggLuCbu0sL+R07J/d+lApSl5kENzxf/DNdGzjR
KI12PIwIDOik/1hFXbMJWMO/NXAlP8kC18OjCzJwO2MyjIF9dw4wpMlwj5iSm94/13jCLgx+ZFML
sU67zC9TK+Gn5EKY79FxvO3hE3eb4kADTvRDWpxKEcEv0ovgMLPk7rIhtkd+pVATJf1c+/cgFM1v
3HMeicw/AA9NRuGGN/ZUia3XZ+qh9MWWZWqfWXBYG4Y8P87wstzCkgjpNApT+BIDyHbH3ayABy4E
XVCiLd5O+p3YwAM+3S5TWzzNWIIebaTJYss9C01mdiA/mIULKifj4UvtRumyrQdQpmzYGe/wSV2C
bg9hUsaCYguoqR2TCHR3meFoc2eJZii3DH7Ga8e2puGr5fKygRuBXYTgvVugxLiDBSP5Ke33Prye
VvZDplec//5pDWuJgpOiDZpk8nA2N0qgOSn87TdQgbcrSxBDptWlrt7AIcts0ybpSXlDp15tpG39
tNCdkJcPd2y01nKhqTFaTm+DEPUnuacSorrpFgwE9ihm5kFsEy7vV2VDX8voEbyQxqgBqrhzLdQb
5359E025+LHUxXzv2kG5MnMYBMKBrnKVgxJVC2sy6Ii8FlTzrr9pYEb4O6qnhuw82CPHjmjUuAt4
RR4b2y7/FIIU74UTBe7ucmNNmVlL/QXcgimKO1AiPvYFKGvzvsYaZmVYGCYuXfka+lY0lznoxUvR
41yq/i1gTxS7xNsGE7y7r2qBrn7156XxrcVrETf5UfnFIWTFSueYfr+W+zlqhIRYqjbhSj36RTrF
wFXPcQfNYjU7a0YbprdoKQCOAT5cTUmbALi/KUrxHeZ9+yZIT15D95f7yBA19Pz3TykgHx3peDRH
RZurcLsIT8MUkq97LuAafvkNfzUGX8yTOmCyd3GrAA9EN5nsood0ppTsrZocmFjDJbO9lWPGH1Jv
KXeTSofD0I/BAa/PnrPUGzes8dpTCCL2TVRGyzN15x5OA73zLROugMGlCm9I62QvYToTAKyFZR89
McIMYZn5bSZD2CiEuIYFbLx3IEQPPCB5L7fLEB9UyzfTFPZoiRIJLYbXuRseM76sbAr/qvC/6jIt
0XAVDVZtLyJBojw5noTzNcSE7MRcF3jUolzmQ28Dn75ldS7fJTBW/7RYNt9VnlXfFC537lqh+lfP
FfR2kqy+7xAJuxBGngmF/ae9cdylP7QhczZlL8lPunRsH7aZ86tTUiY2LgRu0oLDPCn3YbUMHT9U
I2kEDv5gLfC/9cObvJnmA+nK4kgIax9CmxVvdiXdd6sj+T5lMjws8FLf8dIf3uxlacDcnYJY1Q7d
Bj0bD9Nc8lsCz9j7MpuWQxZ2ZCO8Kj8W5/oBiIa8Ft6lY5gd4Ksw7GjQ13PcCLgWbARz21NdhWTZ
ljBXLm4jn/HfLIwgxIQJYhQ7uf3mTDiHu/ypDZMY1ZfZdubYNU64E+b+HkIfPmVnUIMd59ZPODBf
mVK0fOtiwZItElUfDpXFbuJT9o2htPW3bU/0j8NpdN2KWxcoyzQl/ZJ2Y5LBaToOqXJehwDWyZe7
ynDkoBNA/RnWBG0Z2Enflck82o9uWR2rcnwag/xGVuGf2Z5XGmLIjrpSuau7gkkkEkxQNVw32W2B
cpMqfK/YfHO5MaY3aPm3Z/BJmQqomqwR2PoJ3umyHnbZSJsYfpnX3f0FOpPTGeCqG2TweZMpHK8V
II1w7ruOfB3oPE67aSOYQIPvvvQvLWxoGxhS8/neiv5c7iJDFtTlx9Ky3JGzHsisrqi3zbBsHMHa
lZD4uxz4Ig8SLQ9OXgOXnD4/HymBJQ8VOko9YNoLM8MgD7YuJdnDNMIAlrdldDcyAHlV2wB8UsDN
fdc6ebmv0g6leekbhdEE1hcKtLCQx27ZeZu09OEizCy1beeO85iGOdu5EJtsaJjmRxjU0p1rBe0j
G4rxnlAAkOANCT7rcKrYSPdt4+ccG6ypRnHhPGx9nBE+O27jx/kMZ73NPObpa9QMwQ8BH2jYcPXq
roQB7C0cIeT7VKQZXA8bMoJtUf7prcHaumEj4mlSIkfaFN19C44BdKYEjC3cR0633LNnupVtW+5A
SoLLZhFa35Ymbe2VDjeIVgKdRwoZLawGXN86Ytu4r1vYvcp6l+bzTZXDTIS+Buk7nFXviHoR2GFi
dXpdhiVa8ssDD86uTZ8eR7v7EyzdFiX9W5/wpzOZhQRrIlhDQOua7VmUhQ9LkSFJp3LXV962dKBJ
8F+DZo3jZ3rDOS9+Wk8JDmOXucJ1ALFVDPva2A5/CqCDWLDCmTDMRbp028ocbHJ62zqGqQ25CcpO
HX7IQbbnL1a+Rv40teL890+tIFYrvbFBK7roecThXspmVCTeSWlftzTXFdyK0ZpG2Yxj0bCBVFjS
BxS/qysffs5Vn369q8LWrktc89XiLuCwTsHK4nK2M8xuf+18Pj0Zhx0WbHAA+a+4pTazP3q3lUsT
h0UHLDgz5BX2ypfp6fLbTF9By35QI0yj0/tLkg7bph8fBxSR1FORgMO6cgBgGkzawmZuHW+wrQkA
X4fuIvg+e4HccMCCWcVuAJtaiW7DJOFp0U0rqtgsvAUHPNUOHlzbae0WzvBkXapdAtHY1o7nQA8+
bQIp87ieox+Xu9/0bC2UndFD0o0U+EkZeQf06Z1L/vvyo8+7qy/mNV2OXYlhDrkkTkJLgiWrG7lH
XP3QnT/2D9e9QYtgt2VYMVoBYqBgRQL79PKeTZ0Hc+SBHi6/wtQ/58Z9CgYaWiCWpyNP7L74IVl1
Kts11q3p0ee/f3p0U0yTP86BdYTAdsO6Pzxdu/k0PVnbtYFREeG8Ec4mloe9CU1Es3blafqmWrRK
qmBfJ8roSOpWbWFo2IMK6PHyd9bWbKXLTe/Q4tXOVUAd14+OXMFK3S5xNvwP8a6TbgV/L/Y+9XpR
4LYQ8396DEmCVVfsL98b982BS+nlAWP49bpgWviZR+EPEB3d+V5l/sYp/zSSr6Rmw4fVlciiC8az
8/gC2PnQ7WXqWFsWtf7KVbPp6ecE+qlrHKeeOzvFsMmL8X+cXVlznDoT/UVUIRYBrzCbBy+xncRJ
Xqjk5gubEIhFIH79dyZPvrrWUDVPrvKDGC3danWfPiepWzRrEL5ZxTGti2arvPEQ/xQUcijhb+nY
eGR8BSfAxqIbriydIhSsYyqYGqhH9cpNC7j4mu68ft6RPDp2ArrYfOM5ZpqFZrNjuSzQcuuCMzh0
+rNXZmQX0mmFHJxTbhAnmD6hGa+j1gvGaVbphQiru+PrQ2lvhFWmoTXrXYuxIZIjfQcB7yqm5fAc
Rs1jGN4GVg7+ZnrfHaCCN1mfo2RyHsvWhV448oSZs0PrerqM9m/ZdH18QUYX3lYP9V+E/Ad3zN9W
nXdfJBSxQxu6kA//Nq1J/z168yE33MT03lVxFneP9uflx2v3HObx+nrdwP+2+3zwTR1RPA9iXZWb
9+nS+mSXgZPSSzp0cv9y5jX7n9/6zcGnxQRNEwuIwqUf/VdV1/WhU9m8lx3DeRSDsp3EKoX4Ixau
nsBnX/6PtS6NJ0KWCcqB/XyshV/grdzX/ZtbVqFzYOHlbZc34dzHq2Llb8TJzVZMbzB+HcsMmnp7
cWQP+eaxPMvZuyfcfbu+YqahNb9SW+C09iop0rFk9wgJPrec/L4+tCF61BHMbcFGj3OHpIH9J4p+
5fU/5URit75x+IshvTteIbD8xJlQGQ5y9uSI+dPCrd82Bx+O3W21FpqmcFm1d9/Iwjl0LRvRXYdt
DUkTc28FgusZtL4b3tH0Bc2jDOvgoz6F8jNfvL0o10TOP8K8wYHcCgv+OtqPbELzLMWYS7/PkUQi
1uTdkV6UhwJErD96QqLfvsiLJ5Bdeveqn8dkqftwz2xRLbHteSVKnw3FsQB/IXDIhXew52XZ8KWm
mWuhBIMCIwcpLElFx+eHVgn4CIZqc9SiGaCGGvmNK6zF/iUkeMdsAEhrHGdIqEI4DrDkaKeGm25m
qoOdR1JFc51jfJR+Y6TKd9Ommv3HdwLV4cYKnWmcElAVQH1RHioq6R4UjALSyIs8XDfSjx9gVEcR
U8a4WrwJOHCosh7JlO0dMP8gwT09CFIe577cqMKY5nI5Bu9MCUBOS65FOKMBdGBfrTB0EjmuBPqE
wIJv3KEfOzOqg4Wp6D3erJCDsci9C5IcNL5tHCLTr9ccQYcmXx/nX6aCph6IQIRVx+64gRP52BKo
jgpWld27pdeplIU/J5rzBKB294L7/4ai1LK/vtGmGWhegPjSVquL9e9LJveTBOV8TSTwFMWycfma
Vl8z6IG2kKHzUaQYLIfEaBsEjfS6VcY3/XzNisFa30tRWtYZMsJTDG5VVsQg2qxe6mJSWz03hhno
8OAwCiF3Qb0qhQz5zh/UJzlOL9eX3xANUR0MXDIuaZGVFR6r7XpCtN20iewaO0bMQo4Wm+2d54X+
8xpQah1FaK0/bOGuAObQdkiApMxPUZS3P6u+i55dGVUvnof/jRF1vm38xMta/veioDqN6eyLec7l
5T295OvOdaYC/bDDWansT+Ba34bC+pQhbgz85XUJpy2aKwPWgIaaZwBNgw21U6iaAf2DVC/6wqGa
Guc+VIDnVeQ79PH7J7ufKkjNQLi9mobw0mu34TMMxhdeDtw7v+RlfWGNlwzUHMGmwwZQOSJm6w68
HeLkTVm34UEiw+JqHqR0bRpVa6TSLJjeZNT9LiHNgE5163HFQyXq2BBbS//oUWuL3MtgMjofKq8z
x6omyAGVqBv5C42J960HEeGNp0VzKDgp2K8C4hihlyes8JPcGva97cRO9tVVYj+06nWpxhhYsutf
NO2U5l+Q/Cp7vN+Ds+eIPbG+tzYECbL7qb4pIKE6WJlMdZfhcbeiGfwRUj53Hfgc1gKsG7V6vj4D
w47oAGVCWMsct+JoqnmoIbtN5M8I1CTXBzcsj44i5hWpgyJqkIgH4iyCBLDyAWmGKt2qNrbcECvo
UOIKVSMeVjVPhxH1zv7J8co7t35FzW031zcukeYMwM1UeYWEmQT8iaKNPfN+h9lWKsI0Ac3WQ0gk
+2UQQC9gzpMoABhgeZy8OgH4I6mnr9f3wfQRzdCh9jjYXR6S1LPcU9MD0BL2FPIxYREjqmWxR8Rt
rivQ3g5+EaEcOVscKda3sAIiICp2gFCg/2ALYmI6sJqNI28OqDj66dKWzH88ESxgPZ5Ps++q3fXF
Mn1As2mhlnwOhAI/YM2XpJBLe8JlUHxy0Z6z8Qli6Augun45KmIUPDkgn25UQc8uIKA7R4z2BZsJ
sYhVEPAfWBQQwVBF7nGuO3nI2pxXuyDj+dlagRtVQCHvwzVH+7Mt+alrgvUecBvwKkyhXzyKwO5S
F2Cie9JOMp591Z8lelrjNViye6jC5kk/TN6XOWumJz+M2qMtu/HzNAXZi3KGbleLIXxx846e+oWF
O1E7XQzlGGcHlN26663yF5W93A00RJ/xKASKYWTeV+NcPjmjGsZ4aW31BGKFJYmWqgEKoS8P5SLV
VxUM886L+uqOyXI90XBezq1v1WeaBfVd4Mp/fJCWHcDjUJ4R/+SPCjzNbyDuy3+NKzQ0Y/AEhn/K
rFZHWo3tUay2uG+zlaFyPYkjJ+DOz6Cu/jhkQAaWCkpSi3QFOh2j9Q2IqfZQuVa/p4IVD+HIUDge
HeuiFCAgoUhbiPyKLnTi3HF69Ej1/G2i0R/aNjIBoIgm8DFRupJxPkqQOiRK9mEq62hIgPcJf9GZ
tgdut81b4Kz52+jmxa4I8zGJlP1UwNvGleDo41jn4W4aqv+JEHBa1M6bky8IyPll/nUYcucLy+f5
MIPjFP2aq0rcMvgpG7v43EDv+iH0GLsXwcBfymAC5888XagGAV3p1i3dWoPv1kHoMrDXerx4Pc8t
srgtJXzFWP1YwJqwK3uU4G+yNh2QLoG0g2hQhR5HYT1DYP1TLvuvDCjm24a/eMR3oRQludvY3qhS
36/AHf+JD3ks1RYRx8V/fhCdUu1miKap6ucCWk19haZrUn+GIf+6/sNNQ2v3AgVxVNn6kPsQoM7x
rUfHvnHgywffrYjfiQLdJODZLRb/Ky3V40S8m7LdVOfPLZuplQpgJ7y2CFhXwK9JdjTbeAoY3LKO
M7YK5nUeOqVSwKeTEMJVwnLBO7vF22oaXvP641qD3qBd23T1OLD0hQ+KRAdxbxZU1sZZNFmU9l5s
FHrnecfpWWbg0GK0ePOscUeKpd1RS2xEpIZzo4OIBc3KxacuT1n33Wm/TOPbTedRxw1Do6UUTQMH
hRbs4ckG5rCMnbUpNk6lIULRaXNzCg7MAI/1dKEXcmko06MHwR/Gw3iJ6IJQqUcCQqQtvm/Dbuvq
9BZnWeApEJIC13OWPT2QvI+h17Ph1Eyz0YyXoLcz60vLw/Ox7M9sgnirILiA8IDsIAPBor1TDdXr
9Z0xzUUzaJvbHitGV6VL9ADoadzZz1G3xtcHN4CfqI7oLYtuGrMVo69gMD4LkKDeWZkTnCWqE0lW
edlhUQNPHav84lT5dAScqElku7h3S5G1++u/wvBQ1Wl1RyhEjg0DBX82ZNUrWHb9fYZ646H1ozhq
aXDXL9F0cCF+fWq7jmzEsiZT0lyCbVuzdC+CSBMNcfc9DeUW84hpyzRPoEYeDOgrRuA3DMf2gvqe
hv55WuoNFiDD+dPhrED6LZbvwVfODLcetI/J+MLK17ansevcljzVQa3jAg6qdQClPe3dBybqf/Cs
P9l5dqND1pGsNVlBZte04CXIg3twcx54U/E44Paf62fKsLs6525N28z1rUu7d+h9KnzvLVxvk0yl
Oni1JT2TzIdUQU/6OHBZHKKdV9JPt/1wzd6l9GQLflikZi11VwTuEWDWjT013FA6cBUq215o9SXE
ZKcvI/0D4F4ctt/ptJX+Ma258+/YoyNAJIjJg5RM4AwPLcChd3xaiuP1hTGdes1eFXg1KSyrSZ2u
6pKucdPJjx7nqn0YCnuXi24LqGcwXx2YCRnZrIks7C8pAcfnJJbI/E7ljVkTHZC5QIeSM8ag0mEX
OwsY7mwiiRi6eHLZxgVlmIFOpCu8aKD1tMjUL+35DmAI9cxWaPuBG138vL4b4cexsY7JzNqBQP+z
UKmk4sDLrtpVnP5cZrTS8ZW9RHQ5QLfgNletU+s2eW3zpoYoqFXzOIPCON2YhcEidEymajOfRR56
skjj/FMsqACOZJ3xhHPu62HZSsQa7EJn1B0yvvBZRt7ZntnnPlRfBNiurm/DXy7bD94oOjwT6BBf
QSkbJZCIuK9N60Un2kQFiZfIQlKx8OYRjKRigsiCLKYyiWY6vvRdlx9zoezj7NkB9B2BiCyPUzTL
3wPwhSiLRqxk8dw4diLqsDxM6Cq+d9qhPFvEmp+RyiBfibTw0o766E+R5bjjAqd0YnQojFUMKsf2
0R7tPrYHf/kFfU+FVFG5pR9lOt6an6n9UoQtq/F2Xbuzk/NlF/bZq2jDL9cX1TS+5mmi0ZFLX0Fc
bXC6ZJj9n7bqjnU3vFwf3nTotPCgGJVTdGgRS72M3RVdfsq79lDYkL1Zyw2DMVinjhEN89wZp2y5
iLap4uSt7iu4bY5FhpSdNYavTlSdyrHdKlUaJqST+xb2BApkC9KDtYC2TodMLfufoF/bLf0bw37o
0NE58xQvs9FJXSKHnQhd9pa7zD9L4TsbC2a4XP6ie949mxnY9IBZXHCndGuC5uqkkW98+VJQCV26
jbK9aZku03v3DS7ZWuYlJ3gEhY/8svx255/WXtznKC5tuP6/jLwfOASdqTevVe2CwaVPOUuWQ/no
nNFjlrCdbcVW4sU9Ku0760Hu7UMWn1/zXfbYvNH91ucNrs5x/z1HD3SBDgr8aHyUovnazoV7mERO
xMZ7xbSEmuUH0dyF4PETad3+7nwUS9ynJWM7b6sWYPr5muUTkhOQswAbU4gwicLgPlD0tpe7jjSd
l9Kp3LFyUpv0r6AJeob28UZkZFgVHWRaiZKwlWFoh053Ddpx0NfjF3GTtXaMrjexcbQMNqLDTTuh
fNKFC/I/+ZhDQLtevpeNl6Otx6ZJ55R1Hvuk3iq/myZ1+RXvrAV001NfN6CDoyveBeJpED9c9Et3
9W3WqPPgennFe/BD9mlhHdYV92X9zUPZ2xk3bua/vvYDQ9RRqJ3TE55B6zi1Ey8Jv84PwCI2X8b4
03ru93XSn5zvKGp5r/ah2Vl31vfprX1rftkvF07oXXCHaG1j3wzuUyfDDWVbr3leeKnTR0cP3Ny7
aOCvmS+22IQMVqNr2q+QjfYXRd1UkGh9HPKuQq6cqI2NMo2u2TxTXtROU451JO6dFOxnG9xGjgfK
8n+fsTAbOsLz2kv7uasOIpf8FWUIPKqvX/SmhdcuehxhdHF7PpgEF+sY2rJCTbwUcTbeBtGmOvYU
sYNrzQF2FgoBd32/3NdZtOFTDL9dB4A2viVCuU7gnSTtceQPF+VdpOg2jqRhT3VVe9vKrTnKXDdt
2fS7t+ndYmWHmxZdx4AKd/Z96bR+qkAFw4a3JgTjlBpu21KdtLYEWGPxmsEBt1X3MNJgP9noFavL
Yd1Yd9PKXP7/zu3RvihKsIK54Ccp7oToELA10dayGzy4rd3O1UAc3wbHW7pcOpLYUqRtmz06dVOA
lMuBtg9kYK/vgmkamtHOFap+MoP0hg/W/6Qc52GXM28jWDOdTc1sowXU4cimybR2PvtKQAAP2V11
4/vc1qy2BdkQ5Jq8Ke3k/E9or99o4X2rsugxI+w2DK6vIzjzKOgj0s6wLjdcn2nQFXvwsdU7Qlea
9LUn9te3wUAf6+t4TtY3dlYUNEitfkFs4LEaPLWo4w5g9DksHvgi40Z08qyWrjv4TMyHwK2Gk9UF
0wnElc73sMRz8PqP+fhM+P8Bfi712oB0yYUEpIrAhEEm8j2rZHAbe5CvE8i2fcEzcfHmARDDrvvT
q/y7cVMo/GPb8XWk58oC1UdBJVPu18dIfS0oRIUhbV+Ff4Lqn+sr9HHM4+uMsDKzOPWGy00tgtjv
7jK/OTmkjgkaFq5/wbQHmgdgMkBhPgJBW8nzKMkrtN/Tjm/kFw0Uvr6uQQ/5iUDlI0zHdusxmbKg
eClG3n/qpbQex3Kth7gp5vV+jWx+V7q8P6C40R1XaXWfZ2d2+3jMoSGRs1V8v22+mqsIagjgws7A
Cy3Zg5ytF+jP3Di05ieU5yN9XfdOykSQP3AhC+TBivImBwqAxr/vASurumpwEdNDW1SdptKnhylr
/efry/KxB/X/Aw0Fk783dTjM8/hztZ6Ah4+XrQ4G09gXA3p3gzmlyjzmlxKYzv7AFWi+L2Rr+dv1
X24wER26yThH+oTBRPpRxIV9X83NEYcotthtpFp4Kf379y8BHZuFWV7KqvBuRqNavFTed9KSrXTg
x8kZ6Kn++wNN0VZ+MUaXRnABnexm+G55bIfuHtw41hDXbuHjk+XGFWDaDs3i8ex0HJ7ha1UEDg8Q
Sez7AnTnkZXfBGL0Q+2qDwCpqYIO6zXPNQBMc7t33G6ICVueo6WeNxyXaRqaIWfQ8oICDPVS7xIT
tVX47HGJti61MQvT+Jo1d44c5sHFLDLSxiUD3WrVxoXaqkgb/K6Ow1zEYoGyZeQpRO7eBjV+5qO7
VXYxFHF9HYcJNsV58js4ucWXeyUI3stV9pUW4E0K0Y0mWwCzaqBx21D8nFX1aJfLD1Zlt8XEvg7S
BIFW4MKBwSSRe/hmQ3LkbAFYvifc28KBGqw+uPz/nU/xA1cAqoygfonoa8AuVyIIJUtf0gRVrK/X
XYtpjy5H491H+MQgEL3ibgzn8tSzEfWl8tP1oU2/XzN5ArKbZu1XkvLciy+832GQ2O6fTG5BEgw+
RQdm8kD50FMDMefqjK98rRLh0qOcmqe2BomCB8xyl2+8xw2WEmj2bq/cURmQy2lN4L6Qs0YVC8W3
g1t3t919uo79MqHvLaokTSnP4yb44hYbA5u2QTPyPs/43Pq1jcI5C+I+4vxzDqxvsoZ9dQjrZgul
Y1giHVxHgtGNmMAEGGjZ3Pohx5/V3YiyDFutQ+rU4NtuyMDxunoI3uR9FrFYrRKU5iIm7asNMcLr
h9agcOfrbK9FNbCszFFxncAIdcwGSKdnbt1+nmfbPrkA4Bd7u8maKlaBPyWlGBjbhbUotrK9BoPU
8Xd0QO3Fj0CH2g/Oz2VhP/t2ixHMcBKoZuuNN/uNfSHKbe3qqPpHO38JxItXbZE9mn66ZvCWZIvM
Zowf2HXS8A5wto2w03S2tPt8ctzQLmsGIVBeNsmKUvIBncdOAtai7nB9400nTLNwpC2nJVfZmJYh
37nup8xpP9vkUz+4R6s/h7fe6TrlJxEt4TII/ZSHc8IIWLrk72DO99dnYdCE8XU1+0V0CwJF+PNu
5746Z5o05+FL8CtKu7th739Sibev9+y1fA6/26/RAzlP99WJPbMf/Ad19luwQMNJ0BF7Dc+npuwB
ffNt/rkJxodJbYnDmIa+7N+7CwswwCzo0f+S2s7w7Irpayi2tCYNDJbocfn32FMzQT1JoKcAHKsy
8Wuw42ZFPr7KulIJ9UDQlwQVKJJ5O69PPEAXZzXM7rfCof2ToghjAW/Nd+jGg7J8y5AnK8Pmh7Ui
cxbVrFzi2stGqHiP7s9ilPNh6G37qWmAo5ajYEdL5EHiz3m4IyWbbns66KjAebGFlFlG0rXfQZ8T
byDg9L4Xy23cq0A//HvJunEZVzqjTEkK74lwoA5l83r9LJt2WnMnM6r2EpkYlNVWN9hzocKjs/J1
w94NzlAHAYLRc54LTnuQ3Ntf+yw4FQpKfGO1PHeN/+P6DC7v1v9WQ3wd46eYEv5A2ZSS0AdMbYnk
U5RX634FNc2u7LwjkIj93smdaDf2y9frHzUtm/ZoEK4A3DQEmSwEtn8MTf6blN7u+tAGN+xroQSG
bRtvhe05U/vLdqAhA9mi5hOdVHu8/gXDj9dRfqDSDzpWFk5aRHyOJyt4Uu76+frYFyv+YDd0dB8n
K+ltBeueoaCO9lN0UwE5j1Z7tpsvBhySjcDXsEw6zA+VXxeRLwE7BiHljtKoBjK6mUE4jhaU63Mx
rdPlVL/zgiOo80JCrRli6uWXQGWHPltuXCbNoiNVjplPViA1+O91ETEqnqHVJtPwkIOk6frPN63Q
ZVrvfn43QtCKR+i4xyNqBKFiNyRyaMTdWEJL+vonDPat4/4Cq/RU1F2a+i0anMJOVu3OzVh7Ii1X
56gdgG+7/iXTZLTIYbBFawM5By6lJQu+zsGUHzNvyM6gRN9KAJmiUp2v0XeabmSqJWk52/mdTUA7
2aBP/q0G9OEooi5KkHhy7urey++WukCMZA3NRvBlWknN6qFlWk4UbUaQZo3+1L5MQabBYkaKl7Il
G/G9wTZ1fGBFSkc5fQl2h8Cnx77N1B4qYcUOZNtkL4OifyOhVfzv+oaZcgc6VDC30eEtIgGBk3D2
X306dueVqPwlJOVw9qtVfQEd33cV9RCKRWcN2GanAC3krI6CZ1aAgu62k6PjCUNW51a1hiL1Lbmz
Iwv5MPB/bz2PTWuq+Yga+PJeEAlpZPePBRpDCUkaBwnEif50sy2CdMMVp4MJWTVCkN3NFkTm1adI
1NYdxAgTx/GPPnQU0Jd59Er5fWkyvvGcNVibjius6KAEkEMkDeGV9hUHG4jMRBNXqJff+AnttdHM
TdhEPvgtQnWq+LOEVm++EdOY9kTzFSuf/GDtrCWVE90H9QxupAE6e+3PgfK9QGpn42QZbNbVggDi
A8rOptJG2elctk2shuVoK77r1bfrNmTaBs0pUNtROLu5nY6F9Ypy266x2PeB0Y0LwlTD08F8eQ0K
TpQtunSSJYjE1wmy2U2AOuEIWGVjsy6x86ZG45Tj3lvBNOe4Yv3q0a8pGWKoBaODsiq82w6EjvWb
1eytBSV1GtRjHw9U7N2qhdRx29125+pgP7yOGmpRu04rJhNI5exbbzgMDv06NfxxtoatrKUhbNAR
f6PLWc6RM0l9iawssNc7BLxbZI6GM+dcjsq7S32WUxv6VgaMd5cjQ4nHRjec0Pwbt2Bxv37qTL9f
ixuiGkVk0torlNrq3RTifqi2QhKDZeogPuF4VhCWlzTZNO39Cs1+8gtu3f0CGoyy2jjWBqtxNPP3
hEV566oLQSpad90DiBBid+uUmq41RzP6EirPgycA3SRr3p+nECJhINXsrRwwaLT3WpMqD5E7Bnur
9NmRrx4EYsMWUOkxsKDR49/4TNBRf+4kfKCKCjttu68R8P09iFfoFiGGYQl13J/tWSA6bRGNDLUT
VyA2It5nf4siyHAIdLQfhDxXaElw/PK5Xvd+R6HdNDVhzLjfJ9MSocuDLmR3/TCbZnL5Ee/spa8q
Npazj2uG1Ihxvo/Uj1l/Y1SqQ/2GEPoMXoiLuZqcPcR/j9Pk3DXLuPHj/3b1f/Ca0pF+qFl3yh8p
tBIC3/rf3E8ZS7wecVwCKUC1F96sfvgAWLDDsJILFVoTeuDJyIt0QAMaaJ2mHi1o/lj4h5lk07kb
aQW6ERctJ0HG+ievAaHGUll8SsK583YgtJ3ypPKH4QFqtcUORLTtnRPQ6aTKmh4acJzfF2JSPydn
zb5lw7y+BryzYrAA2KlkiBAu8KtTUYUhoAXOshuD4QLI8Fr1xqGuEyss2GmFPFeyNp0ok7oMps9y
jQTYeifnVwtOjtcB8mhnZbXdC+Qz1kQsa3HnutMSxtKV/V3O/GAv+Ro+yKBadyBwtU4ksPwgpg2L
zi1kEZPJLueYWWw6zItfISdX1C5Uuix+HNoCxthnRXfu6sX9udZTkO8Ym+sJqopSbgCJDG76P8jI
hQN6r8Y1Xad+iusAONayhoTGWldVIsUW5bTBVev4yF6RnqA+t6QDLYsEQAEVs0ZuJFZMc9D8aANK
hLYaMXgt4dKaH6r4HeQQEfS3CPJNv15zpXjcQHQUWB1UAZwvYb50n7oi2FLKMaSadcbOCtVWwDpn
PE0d8U8ALrXzqhSqPrnX852MGvuLPdJBxmWvst/XfY1hPv8BTbp+QOZLmW+spb1nAj0enQVNl9tG
13KyVUsG8FsvCCuAfotX2/5WLMvd9bH/XsAfOBodNklt8HWwoUfTZBkgk1L20/oJPL3rV3IhlQJi
aLUSLprwmbkBmLXtYTnZYcVPvRetZSz6AMrSckS0Vlbuw+AsbtyC/+JptNYwkYSFJyj0OQ8htB/u
IHvp7MrI95DJzbi1EbQYLhUdnKkoevh6RqeUDTlwey19y8l4j95jGQdBdx7yYktV03Cj6EDNAOlZ
ewGhWGqjnSeuovGxjkKVIMW1u74Zpg9cjte7K6tAt5QlFoU+zRxsRDUOcdL3Gf1eQV1qK3Fj+ob2
+rIif5itGYLrwEd57rDrl59sCm97F9ma48hbpwXD3ZydCwcsnGimyP1HiYyss8k0avr5mueInIy7
K/oE0smDBY/jbs5eZnuLnMs0uvbsClZ000kFEjcPF5rf31vs0Z7/uWVzPR2f2c4uadoQiT8fzDzs
Qj5EvXYENUxwuv6Bj722p+Mya4LiDYSCSQrF2hgCueecZYndVCd/S4X34+XxdLRl3vTZsJYKbnv+
QbpvYCtAbmfj6JjGvszq3dknY1kEcEZIpwTtqQM3eBywcS9me+txZlqey4fffWBUolAhI4ByBuF0
LEcyHPAc5BBQ7kBPCCWcDR5M00Q0I57VUiFQwfUj+ffA/se3z2rdijo/9nWezrEpEAwhgYfgoimL
H37gpK3nANGNtBlyEUW7pe9imoJmxuBXJaIEL1BKHPQSi4jkbxNIXI9Nw9GJef20fnxLQ+T139ux
zqSl3YC3APzzaVmnFHkbJ14nwBosqLCGwvphTcvGnhgSvF6kGfbgkKqkIRGpbZHgh8JVFkH8eqqK
PYkG8VSAKD4hoAJMchBFeCyq99Ah2LqhDCdPx10KxRs0VeCt0K4P9fjbkkNsq8c66zeuDdP4Wnzg
gtcicyvIYKAW+YPKpnnsGmbtfWjr/VN20ZZzN5wKnVgTDL5iLhdkN1gPAiww7g5n2QkfDHHOVrrT
9AnNCbSDmGZlYSZt+xuE5Dvh5HFRbsEWTet0+eo7D8DLkedg2QKHvyjPmQze2jk/5Nwt940atwie
TFPQzb+eOPf6MDj3QRbP5GlCpNkGW7f3ZZT/Rmsg0P33FFbmFxQvwuhc9fJAvOI5UvzXdYP8ONXs
6ZjLqRy8Ymlw97WFJxKwyTmntuEAdAfRcz4PwQ9WFM0daaruULdiS7jatFyaG7CshYztPEZnNleP
TiW+ldn6ZA/iy/VJmbZcs/spH3KOCwvKPHQXsuIZfPnf56qqY3/D9gy/Xwdh8n5gHKwUwFTTiyDP
CDkIpx8hrjmuW2gPwxx0KGYO8RMkRyscW0/ueTVFu9BX1Y5Gxb1VeVvijCYXqUMuKfXKOvR75GBk
PKDgpaBcBBK3GBTuYLBz8dTfuokNh1hHXg4I2MuKQjqxCkFOnKtPkLvYABKa1uqyTe9MnPCoc2xo
H6Sq+W3R6bBGbDdYvyAZv3FtmT6gmTfrSdhKGYI6qX0Yq2jf+8sdgw6L9e2mA6uDLmcFphYI3ag0
DIBAn4fSjXk/tfFY2AmtIAtw/TOmLXD+vU5RWdaiHTN6XiOJht7JAxtJ5G28yEw2odl0aHVOjsAQ
YomTQPbzK7OjYyTUxmvYNLpm0m0XltWCnBDMAWShpDgJ+37N6YY9G/ZXh1k6wDGTGlmss+3Z2QuI
KtezCDL3fhyEfQqreYtl0PQd7c7mTJQRy0V4Hjp5R632z4TucBVER5tDFfX6JhtWSsdaOrZlLyu0
2lPe+OTYZIOdlGxB11yTb13Ypmlc/v/O3qJgWSv7onWEtpU4U00sSRUXSO6OaovVyRDz6rDKVnRq
IgCWnDnx9tZq72x6n62vTLaoG3++baU0q1Zs6MrJwTeiddw33L7jOfvE53Aj/DRNQbu1QzQgtQDK
q9SuOvvFBtD20PZ1+TI0U51E3ipOVhPUb9fnYgisddbD2g5lL/gMKdGuenFCNykpxEqzDk2HcoqS
avL/jO1Wt7NpZpqpr0vFLLDCsDQqeZZCO36Nh8lSe7tYqj7OpWN9YRCHvC1B4unwy2asWA2iV7x/
uIsWUOI8LtL54rnuy/W1M7hFHVgpWdAJW12kF4AdiIVLftUq2Mi0GaxRp0PEk5CWvQ0NUq8l6H4u
cbMW9SXrtklBb/rCZZPeGeMaqLkf+bCkYP0l55aDiF2sUv0KnbxPZLH+tgFg2Tl5NKeuh1bDjA9o
TKGrmyVOPan7fMrCXV6JYk/zzjvdtqSah2g4Bf+/Gy4pZGj2rrOem2GLI8A038v/3803E9ligz49
PPvrG83leR6/zfy2hmBPl1ufaIDhQQuWKt7dQaGnPIxF9yWjjnv4P2dX0lwnr0R/EVUgMWkL3Inr
MXbiJBsqIyAxChASv/4dZ5XHF0yVN154ARcNrVb3Gd4emI3QuUZIgmc/uMKykKpIHwZ0v/xlSObg
R//e8L+GR3qTNbUF5fRqEf/ByAre9CjDEUsc3v6AjUCztvMesKIlBJqhQw7JyseW0HxBv4c0sI/J
6aGjVf1UwY72W1nNdO8OuhFv1hBJkwe56wyqvNp59xFtSpHIejoNw/g5aPMs8mm3U63beNEaKVlh
k7JSY7da7BbeyHGbgzUPNsS0+NEIPMa7hnCNmYRo+AJfQMavOY4zETVMZy9om0H5CkeSc6M6b77J
bEq/4FrsPr79zo1d8x/4ZGDbXGaZudaUQ7BcH4vhKdfD+07StUYiXyr6Kmy9QD6CnZUeLzSbEuLQ
nZN068evtrzFReepAbdrHNCJ6E6MQw63e1/0X5t8K6isKs19XN3Z9NgIfef35U7w37AHcdd4yVY7
kitSQuWe6vtcFHfIAu5oaZ0cA0n2kT2NrbyznL6Auo7lnuS013PfCDNr7++mzCUZArGg597SO0u1
42WZAjeRJSXngRu+R5XfwEe4axClOwWLww2SKGDU6SkDRPIildVciqr+lAlRQ1u9m6PZGHIOrbqB
h3oIBrfnu7ERcCndSXo3R3p1PyDh2DYtFPGu2jY3LZxXWNNhf2VHAd2Cz62L9zX4cSn0m8tjRnh2
QadziN/eXBsxcQ20NEJ28AJGUO8Ujbn+RG0WofWVquH7xO/hTrfzlRv74D8QS6sd1dRA8LEeZpin
c3TLpYYrSl/W7wsTa/AkBfncXQZcs1z9Vdk/G0gsB5bZGaatn79KCoBN4B387cNUqI8B7OOJ40Fa
qnpfyrEGTQK+K4Yqn0KoZpsHOrKLB5TD++Z3dVEY0TsDMQXuUIsgEJkYx8KkYuqcmAkU4iAZaH8l
jaVSnyz9HlF14yhayzG6NbP7JSdhulBI89pfufnEht+W/BGUv97+qq3pIP+fSAWKNL6dqyCdclXe
NZaMuRWIGGyWvWRnI7FeAyZDryyYz9BRgEnYJ5+G8Wj2wAobHWx3bYttI+yQusdKta1OJ2rS8Peg
vURnTf0SAczTrBI33xBUncS1/eoEg2EHtqTtknq9pW617F/06OvL0HtQzGLwgzfDDDyvvUyHugMK
XM4lO4yTsM9Q3DQRq4P8nV2vNQ6TOIaVi8JSrb3lydLZ1eUA0Ti59744sYZW0sDPx27GhUZOOfQy
i+EAY5Kj7YlyZ0P8YTr9oyK9xlYO3RQEgagNrMM762s9Fj8N2F0fLOoEEUDg0+/WmPrki/CWuCEq
pHXPbzRECmJP2uxLA4swEA4DG5KIlXjIQka+ZuA5RgPN1O3sZ/Jb64fuBX12C8UeVaAhTmlEmuqH
m7X8AIejKh4FPL4cY5xPZKoE/MuN+Q3Q9HQSIVOPniy6A5BTy8VXnjj2eg7ijo3yDM4xTMIc/3ve
O+LkNVl7zhgPRaQN+KFGkUJGncSjCaF6iYDle0DHNi3Y/OjNrf1QS7NEhlb8W6s6I8DsD7tb9HUd
CNdNTL9zBlehklVkbkO/b6+z/UXbTjS1kKvUv9/e+Bvbco0pVcL0WW218kq7qYcOvDR5SqdF7iSD
W49//f9fF7SZNSVT+eynMybT1/oHs6x3/nL6/48OQiGFKnJytcJ+PGaLTxJflntA2A3FS3eNJPWz
xXZsO4R3AauTAGzooneSsXsSMLgbgjDic38BajllDsKFqBT83D4MxgAwv8RAQJyMsY9lF54Lrz8Y
FFZzS5zEMt9rHHS9Bqym2Km1bg3xqgBTep0T+mYOUquBFIfxl4vVV+9LAdZAUygK59pSEPKfmwEi
xiIap49er/ciB2bqH4FjjTQdM5fzriiCFKlSeTu5OWSYPSLSTNZqr6mxcbCtAadFNim/ydDTEOI8
L4+Vk9b0+9tbZ+NU/uOQ+NfaLtnkcf766H6Y4mz+bivA+2B/5zlfGybft/nXKFNIcIyKaNtPHd7c
BWP1SSrnNFd7Ip8bi2cNMg1I4M292+Aq2LYQ2ZUQ21zGl7fHZ+vZq72v4FLWIs8zVwdNgML+1lU7
K35r4Fc7v0JdXjqoCQP7YCdVWZ8n+JLZ7IM98ATMwJ1G0tbKIav4ogFJmBvckgHxgmfyi+K/5R6O
zPnTMv/X2l/tWgRd6J6GUsEEYzJxZ/vyPFvO7MQacpfgKXE1ssQNFvCIgZIkCYV6zLlSovuKanFx
peVl0Qs59YCaXiQEYB+YR0AOmehrOQkEaPhxZlaOKkLOO+9YUvCII78aRBexxgVTms+Mn2bShV8y
W36eC9H8LmdtDmiPQz9LCsh5htZ8xPEZ3vt+76Cy4kJ1K4JNQfeZeVkdBy6phsRkBdE3MNEYIMut
l+4wWdR7ErnrJwSthshMdnUzeLy8QtCFn6nXBIce2OXfIg/4N4WG8inwJD8o33Cc24KchJb6KXAs
b45plvFn1udT+WicHEiAoK3LJZq8vL4qS/iX1i68E82z/GkezHDhADqnla+Co5UVOslE3VyqqWqO
XemVsN4kTgzD2Ons8HCMaCmgmNpyKEtX7jCdxnpyT+1oBU1Em9AXuI4QNsbznA03Y1uzMp691k1a
arXXnJLh2YA/F0+jCufUzrh/tjwTvFiMhYdsHs0HgXbCgTUqvAsaf3xqm6I+unkQHnqqXDuC1QCs
KZTu3Ac+Ov6zkNy7dVUJCRf87rMIFf2YkWXu4sAMPpzuIX30var1Ai2npR2hkcFvARcUBwlvaxDD
eXMcGy+4h2bPcK5V5kYdolMYDQNprtki9QGzbd1otP3pAdLt/C6Acdot7NLaX1M1tOW5lTDvipyi
gellEPjtudIBS4muyEMf9iBsVKD9KBjiDvnBCeBOD9BELSHKmg2xhev8Sz9LyEE7rj3B8w1uZrcW
YdQ/VG0NhXCArxSM8bgF9S6rOPYNzJJwBegSPc36SkMzn5yuVwfH97onaD17P7zOAEmbZXMZKx/E
6LhGqvxRFgZ2IT0MzR87NuA+igqDNUUVvNGeYEs6HObWRD6AasmEVZp0wZPl4qylzHJ/qH7qP1Qj
0PJ2BeoEz8pnARnwEwFAx7v4hWrSNix0nC/LGA95PZyBQntZCPQTkxCffZ9Z9oxm+OLbY9xLeIHc
5Hbpw3ORziX0oiHKsHM0blQR1ghmML81pNokSBjGcRKuw88DvBijAc1O4Vj3cs5PlT+8L56uscsM
JA93dBUMVr3Pfg4KmIGZEig5wKrDO2U4vOs4+I/2a0G9YoE7Ojo3bEnbKROHsdXjt7efvhGt1yBm
F0VHU9ropsKlb4rbJTxVlHz04Hb9voN4DTIe3GXK8mF0YBQy4wKJu1Qu5SED4WLnBa/p/D9OhDW2
2PQVmdzS8tIuHyAS5iqZlk3lRTwI5nOYFdlOIXLjWLZXx3INTeU+X2Z+1dWUfxeEWHUE3U6ys3K3
Hr86nEvbCXtdwvOrdwWBvSNvLgLq58nb07w1SKtD2fJg6rUoONzVzslvyzhHzkgc9ADfZ9Pi2qtz
uTC08TwBky/RPBBURnt2y/fqFFtrdFWXXLq+mkkospTawfRgYNP7CwrFNhgJhbdzKfp33KBriDFt
chSfbNz2ibfMUFkuWMQLVSWNw+YDLjkWpLVGEwWsljsSd/+eEbrGHNOgDQIP5Mp07KebxtHw7HWG
H3M4XEBW3QkdW+94TQT/yrQnsEIz0O3RZ6rm7pNHZgOiUGtdvIB7B1oU1k7Kt4GAomuxV5yzKFUP
Xnn1gjA7UWgCHGQQ0BjE+RIjWc3lR8YDdm2zZjnVbZYflJTzh7fX9r93Dl1rwTbOrLM5nLKUtLiI
zxjJjKHf9PbD/43to2y16wl0kmtYsuI8z8I2yuQC3Lwtf9osi1WIVyLb5DO55WX26+0X/nux0zVQ
uS0aWIVQiHvRIOzOjj+fLYZ81C6cPRnirTesYgEZZ2bPcHZNZ+ImAHOmuK0ekDG+i8ZF1/DkQPYG
xhAYMW0Pn0fLPwZlczMN+RMN93jwW5OyCgg+99o89AIoWYx6OikqTj0pL35Xg93rNoljBfJYcP2Q
0b3q9caYrYHIhewqTmeapXlAbh2uT9A3PnBp72QSG0t4rQCLGkdZ+hL9eBmMh2GxvviSfXnXelpj
j10hFzVMDkvD8MXIJfZDdeiq0/se/hp4/gow2rZ6SNLBYr4uq+Ns/C+0z4+hKvcwgxtse7qWfw3J
4HhA6IeppiBwolHG74eudxM3c9Rh4q19n3lhc0BFc0ot1cmkGWoLJ5wtz1BKWJLF1/bOEbq1BFaR
oAUQHi7PmCPWF0nTdF6UF+auqev3eWHTNUK5Hl7r8R2F3WOPRLKbTBa7Xv0MN/GdVbaxbdY45Xkq
OVQqSuCU3UJEk+NP8TiTO6jOH8GGeDQtxOFNY56ahv18e31sHQzhKi2YCHyWQXx5nT8nO5bjcOha
eix6/wdHjwwyjPzTBGm7tiyfdWuxnal6nZL/poSQ4Pv/ZZk5Ni9rB17fzgQh4sKf9UWVsjq8/VH/
LqPQNXC5AKE3xB2nvY7ou3Gr+OS75LPD7VPN4NOKYsCeTO3G8b2GLw/UaSnMDRHmvOx3Zmdfmanv
wZq+hhbda6NsfcwqRRDjHIQtsL9X6os2xhI3PwgEP2PLNc5XcA3VrWhr+fL2yDl/REP/MTNrADPv
YXBWQxTjWgxW9R3ygrI8dzA39uIZrf3pwquMx7NLOyudlet+pH49vFid5V3AdS1vvNKpP5BWcx7l
ENp9clk9UAy5Ks+8K+fvaELwF9qXYReVOUSOQjU0N05RuwcXCAGSjJMtHqF6j4t3Rcit63VQ5Z26
aZoPgQpEBd+ZT2X1wyPtzWAvQPDDGfNzl3HMqxfIr2GPMiUtdffDWSDKEKHOkKF8Y7j8lLeCnbnt
eYfBFOpm6oehxWlkDz9KE44Qfy1gAe/bzjHobSAVtAgBuRnCo21y54VAZj7pGfgOPimL6ywK56Qt
PWtcKXvrxZvL+UgmwI2DALiQwvI+ZDXKPOg/VOcQ5d/54hUWrBHtWo3HRVY/G6BJYDRnWbdl4Tnx
kod13MARLmnYOB241l+GOaNxU8x+Yilww3FTJkfUfLvnpfZr6Barjn7AkC6/gIhzv8DaXj7O5qzC
gZZR5eVGxLQL3J+y5b8KH65v0dIFJPG6OrejxfdQrM+B0+SR7XufGjW0R69ZZArrsPm4KIlujA3t
pI82uO1dRGoIrMdhBvBT1A4Ab2dCBVHpjjquZm+qI1Z57sGzaHHfLAJZmLCH4EZ2SsFeHOZHQcGB
n5UlDHOhNjWUxy6cG4Lvz/W3cAbHFYLLYXYGiqFOfVuRsztnNnzxaAYZEMbrj+5SBy/epPpzX8HT
OQJ5JrwAfemeqQlxE0aVr86hGoJBsKhi4L4vg/mR66pJu5AVp8priy/obsNArDAGqSGZcw1ueWbN
kTd51nTohAmj1rHrZzcoOjsCeq29lYGA/HMd5gchyiq2h0olI+u97+h78IMOQWWNZOCGF77kqGyh
xFLF7VwuDyGrDbSoyHAH5dT2viWcfOCUW2c5+mV/KJTtu1BUzAuV1FU7OlCfyasx5tQmT2/v5I0I
G7wekn8d/KymnUF7fbiinnU1/QePeDs4pa2g9/rGv57cZz1fikKOV0asF7urfxE0McNiOcMQe+eq
/aeJ8a8otLprZ1CbMK0bVNecY9B6CLx9b1rlRhMhRUqmqXmoeNEms3TGLA7AOmXHfJbzd+K1UNC3
JLPLiFo9+V24ef4MKiSHXygfSJtUgY/ubVi3IFS/b6RX2frCpCFzEw7AICoTt6JVQEzsQX42rr1r
becinBl2jR6uxAYvu+mz61zW98UyPVceOy2vitgKTOe3v2RrZlencjObCVjxZbguoDdbg47C/lwW
d2O+p5SzkaGtGQh2TVuscDmlcHc691neI0MfDjxnexIvG1+wFnvmYVP6ZuwHAE+DMIV8X9fHfcN9
IHGa9jeCszi9PVRbX7I6lbUV5FYAO/CrJn6ODkL4LQv4Xcvex6Ggay3n1gk4YTAHRZN2OOoFPpH+
T5kPiBk7H7ARH9bUg5H4tlurtsUHCC/KlvHzMImdC+bW4KwiRCCXoCkmt78WZnxysyxluRvbSj2+
PfZbk7wKDtIwZhmbOekgzBQLHEqxZxqkGt2tIsNef3XrLattXYZDXdkAFoLZ6l8CmzzmZf5Qq+GX
IGYnkm7NwSr31jD2ob7bgScczPLGhHl5v+i839nNG5eJNaFAF34NgxlIBAIXpAI/UsHniVUHd3Kj
tlFHCJIfc/udo7VmF4jFApoAEgBXeNHEoIaikAnhzLipdgpYf2Ab/zgR1hSDehnrUXf2eHVP2ak8
66c2He/nW+fMEysOYhUvMTmaG/9YnWXa39tnyBad/cNeoW5jqtb6zhQ4HpYtWNLKK6PS+u2yd+nR
0LXKskKKMg7ZBPZ2OT3n9VQmjs4+9JBa8QO2d4ps/fpVMgCtoakZ+sq+TiAqQAfvsXf3qB8bB9Sa
S6CnshVF6DKgD+w485oExbGoyHU0ul80iCZCvg8wQNekAnsKa6sL0cxZGEthBFZFfjM8Z0v+7V1h
Zc0p6GerE3MYAE1cxJ3x0ai4N0MXSbXX+toIi2tSgaBDZ9eBB/m8No9ZhuZir/qPbZDtFKy3Znl1
fFuAes1FTZdr0E23JBcHiiT87bF5Pdb+sfvWlAGX12NOy7mBLvEn0t90pX/N7D5my/PiDTsn0h+x
uX+95HWJ/ZVYGu2DfeoIuCb43bMqaYbFU3i3DgmyXw5rimcIxlSPTpax2EwQ15q4ZR8Gjr674b64
710urxDd6m/aBqDIttWwMqRFk5+WyVdga1rCS0arebGo/T4MIl0TDiwbojBWPTup4+Juu+iDRcyx
sd9ZqV0zDgynZdbbyALaJQfEz/8NzhvcSPOPxNozpt9YlO4qNAgOJlo7QBSvf21H+111aRZ6qHO5
Z4uxESDWzANcpEtj63GE9i95svppTCCf9Bl1SS9RVv7BVEtS2PYetWnrbavcIPQq18l68BxgGvVt
yOd0sdk1mLs5GWmNQkP2u3Ps49ubYmO/rekHAFTiPtkO4xUOzp/8cLzttfr59qO3ZmWVGQgHFgVZ
yadrI2FK3OvmJ8mAvdQm27m0bG3oVaywQxfVmUCSVGQvff0AidILJHijRokjrPt2XrIxQGvGAIGm
11i6sL7py/LOWUhqeL8zQBu/f00SEAC39LRDO5AzP08tSBKdbbCkXlA9bY9aBxPwK3bx4+3Z2OBd
0DVhICTVwrMcaoBV4zSxp0qFSyY6kiyS1lxCYocq+C94CLnSDs2TW1CAkLupJDoaukLGb/+MrQBJ
X1PVvwLkGHhZ4U0DSbWqH8fanm8KIuhNC1DygQQ9aMk0JPwsqbWkRe6pY9nLX+4Me8zQta1kgvgx
+AgTh1dlY5M+8icwTcWo6JlDRvrWQ4HrKxuIvAVn4X3Nf7omLKgudNDKxvbvgYgZsyaaYLHV5p+I
/vD2qGxslbWqs8VNh3qfj2NbQ4QxJ5+7YPzOoPW8M+obEWVNUfBgmG4F/WCnJVoaCZz6YHCXi+rA
na4+V0UGXZ0shGnNrPcU+re+aHXzcMamyOt6ttPc927HoDqNVvYc5nt3ZGdrW66CSxPachzU5KRN
rT6AUfRMRn1YakekISx+UvAFijjkHr/0hT+ec9JVL60/8xhn+BRZdJYHSPTuUau2PnYViCwxtp47
5U6Kkt9PUpX3k8ryGNT75O3lsREo1iyEQQDWhhoQoLg13Ffks99bEWUqnqqbDInw2y/Z+Ig1FaHl
vDZ6gmxtUDSRnB+AmY+I3MmLth7++mV/7XqRQ8zaLBghoCrJwTUqi5qQoFTOnL0lsXHX/Y+4cyU1
lQJzL2oGasxPRS5LA/7p+9iHdI3Fp4BSKlUMIEiPjkpHUQ9RNY573ttbU/y6zv8aoHAcPW9emJ/S
EL1ZxqIsIxF6DFHIg2Tm75zjVWZRDbCDpsKiacYt6xPUZJpYjzq7TIVHz+9bRquNnxMPYq25p9PQ
ugnrIqb0JMleg/wPsPof6fVa4zkjc9VMPXzmi6Usy7jUtPnALfBNhV8szXFowv57OzNtIhiEuiLO
Q+WTqJWZKPF3bj+1IiC/oLThJ4tdyN9BI1Cj7yr3fc71dI3JR3+irxvYxKR5E/CI9KjhLtO4k6xt
7KI1JL8pq0bMgP2nTDUf6CCbyC6bWxo4n96eu40ttIbj66WcLBtA+WvT3TecnADrjXtY9ISA0rzv
Das40EgX5ODSh7FEJT4vgPHEZcuO2hlA6gIMdmec/oD8/7FM1rj8ZZyyrCPESfkoU1VZSdPDkSGT
6DidoUxxn02QDPhKfRuazeZgYEc0iq/GL17AG4GsxFfciXYunVtT9vr/v/Y1d2Geina7TlvhiC/o
EdMDDKlkLEJ3z+Fw6xWr0LEQG+1haGilrKvSwGpx42yPLNz5gI3A9Acz8dcH9DU3ZKQuhXzzGFn+
r0zQqAzvB99Hb3+PQrn1CaugUSER7qqZVdeZj7oBYQwFYxeq3X0yt6Bcv2/trVIG7bUldT2jU92Y
R8psWMgo4Dfh3WC+v/2Grc9Y5QEEogdzo9w5zZbFTvmyDKdwsZxD3wpvR11pI5Nbo4EN7Kd8uuTz
Fey43w6MLZO56HVq4/yoo1Z5c6JJJTFTw2IO7/qqNTR4zGFl2ZF2uLpZYB2gU/KldOSMnLvZWWIb
YWeNDu6FEWHh4yt8aNw9LF4d3HeA2ie8oK8oor58X21pDRKGryXqRDn2YgZJy9mzDjaz3zktryvi
r10CR8apcHQH3QvyGHpPVtdH0iBEA7EfPuSj2pmKjax3jQ5WDg16iAeVV+gsXYfOewbgYOfc3nr0
KjVYfD6XpUd0aubxBtCmtCjbnaxjI4TYq939Ct/ym2bRyMxe6v6mpgyMnYduSbVV7FxwtpbQam+7
ll9OZoTjYtB/HnGi2+VwUDStgz1/zC2Mkb3a250/TZU9wK0C4LMYisxFBI7jFOGafpT2AmYWLFrq
vtJJ30w3wEBf3rP5yBoyPPMhcCWHgFcNodDEJh1LkShCzZ9rsTM9G59G1iBhlYmiBwrcTTkj6kl7
Ut+6bRCefON1EYSIdCz8KYNHnwxAFWuQ0tjU//b29/27wUPWksXjWOHVYUDTwdNkibOyUwcLoo1Q
MqfFiXUDPVjwpEyhJdX8dpTV7qQIW+99XUh/bVhRlxAKhBhhmsPuah7h1tqQ7sAGBp+rer5aevxi
cwakCDK4nc37721A1ghi3peIB2awr14D9fB2ngFnAcgk4mTGS6FwfJR1sIdp/Pd2JmtEMdUFAKsY
2XSsivs5rw9NznbaWBvZFVhC/z92k27cqiD4EMhlBMWhmg7Tx/xQJG5Sqyj/GZZRd9c+6LvqkN8v
D2+vk39vcMJWMWTRWb3YmZZX29BLaQLnFqpi+sCKuUtyIq3T26/ZGrZVHCFwpRwkCqJXJG72RRdt
89ES0N96++lbH7GKIZBgs2cLGtppxf0v3KCGVeb2RXXcHJWzq7Dyeub8N/klaxQxbOeXagLO8+oE
pza/74uH3np++wO2Hv2alfy1a4jR0nK1C88WS9K4DbP2oLouS8BSrHc25tbqWkOJPR844ldVMmQ4
1VBEqkB61nLf/djmrfsI9Qhc7ixm3CV2qMN+uoBWwWAStJM24WOLbl245GigWxngDbFFJx+Seq+F
Q7tSV9EH/c7v3Fgp4esc/zUUFOipAd516Hsz8VLR8skv9gRlt0b59f9/PTrI5wp4r8BJjZ+DXbew
s0vGCidMtdOz34hE4es3/fUCVXfZ6BmofVgej+AZo8ouCrOvAMtFdNepaGuAVlFC2EGWWQ4s0vJF
PPKhATgWl6u31+HWs1fRgM5LMHGNhg+RJpL1LxuU/befvDX2qwAgiC7yXkH2fCxrfQMoBqw/eye4
sJw4O2noxtGzxg3DLIINUJNiqRwrmnRqIkWE4pibiKavDtCC4k3c8285/OmXnlYvb3/Yxpyv8cRT
k8tC2GDYK+J7MTHimTObRGPX3glVP7cN9Q7ve9MqSBQ+m7hyYOwkw4/a/w1DoKTHOvP6b+XwPqFJ
shZDXrwwK5cAiO+KT+q46FdAQ46uCQxA9+QavT/3gn8E0jWMGAR5EWh4xl8DKxdH1oyoKztt/ytg
0O67WQAnvyMSos9RjVq3OPmlLc6DY5oyDuCTVUZB3S91RNHOxTE59CmQrzoOHc/FswJ5aEFT/GJX
pIpKCEQkoEIvbkxB5jVwc/SyC7qmfgpjUBG3zB4TtWT0l1vb7AKTBA8FLqcM76gHuq0T1nlij1N+
JKNPbsoC1mqmCovjaKYpamsdvLCBh8+OYyBt78+l94Q4yI+asc6PXdGbW2uu8xsSjLSIQr+Zko63
2QnIszzNx6L9jsoZPDEqBCFoItZxAbGeY1iG1ZGgaPNUjao+aYDuICNj9Yc8xMMjUpjg3DlO8JGF
QY4WwGQ/wutpvh3h0JJKR5ikYlUdg3NcRfYISYaqH7OzlQfNORTODC5SaEVMestvpGn+yQNaIpIs
h1OTNXrP6lXSxrJ9+4ScSiWcE5Vo04BYXwf4cHdubqyxzQ8aZN2nCd4bEUwzww/EAhgzmoYlgPGM
R466t+uLD1WwAyuBqm6hep20jiug/8qao/D85aSrXr70i0tPXM/8o/TBnZA9zjtXAOYcLyO4Z34b
0u+QSpsTdBa6p96D9r4pWmggjN518BQ5KKbERbdwum/V4p+gZy+TrgclqiqJvANtzXmE707wneYj
2gdjH+Ay384Xv6krnK75dA240bdMO/nRdMGCRwUENxD3h7SHER0d6kNGwI5gHgMYcCWC2C2dJXJZ
8WDVFrlooLSP4BX+zEfpXVD3tZ8cd3gWlRjPvs3JDwAShiZmba++EGJUPEODropwXtawQM49Gmfg
vf+Wpu3ixmhzET2cO0OYVScAXAYPHLjmp3oM9Z0ca3YIO718aTyn/dj37XAHiZn8RpXmt3G1BLBa
8/tgCDIMgC5uh2D46PddmU4LUZiQtr5qWEveFY7fH4HI6iKq20+QISjuWI8RdkRXXzI88ZJ17nRq
q9qr404NIulCX79kfJ5TQ0v7hPSAJmTJ4QDU+uXRN8yL2m5YYJXZylNHFvqdgCN/I8sWosWjqX9Y
A60uzGjIuOeFPFFcig+lY2cgfwGw2mP/+HFrLd2N9KomDinFR9Z9FmNFdwnrUYbOJJoacz0URz6B
RcrQBI8WN2eJ1TkzDAHq4gyT2zBuEFIiVgK5GMIvVjPdxWLWTUKlX9QQA2bhZ7/zq8eq7/UjVEaK
pBNTnnja78+w4LMnuKWyOUZNDj59Fe5GR7wuuA6WVUJozgaTIA+r5VGG1H6AdkEW12HbpVqO5lRD
1xTNbP4ro42bhh7PkpwCKZFRvzz7DiNhVLABvpUygHqFB4XaO9Y0vI4z7bDPtV16UUEC1NadOgOv
oVUsPOtONF8dsC5KeBKK7kEvNW2SYSJwC2lAb7gPdRveVS7Lv/qO9UnXtQwQOySuXQVCyKHRgh3r
3gw3Sw+kHzQwvMiqTX+L5HI6+iXaXn6DSl3TQ2czAgR6eVgKrMKi8pfE7vPwOkPK6sBYIRPWeUtE
xya4c0Y13mnkpkeBi+Nt4VT0OjpB/wmrmn/KqE0/Yu3MH3C5nRFP4TPqRWw2kkV2tXiRWZg5CUn+
x9mVLcmJa9svIkJIYnqFHMmaXOWh7BfCIyAGiRn09Xel70u1jkkiKs5Dx3G7IZG0t6S912A9o32q
XoGMJiB0QCehSgZ1B+UFZu1ACU0i1bPJg/PCApdE5TMPl3PlIpEuWXmyJytAkWBAbFY0ox/bMteR
laXB3ir1/K2bWggjgfcAU8oggaRxkQfZPnd67Gpzgk53X+X0VKqgDl3Qa6O+b6dTwBh71G3T7+bS
qx5yAF5Oy+hoCC4HKMn6lFeneQFEkjBBHqe6ZE9VZsldq/VwQARjmUrEgoJ6wEGQqT9OuJaAcJF0
cLEa4Zt1ZgRauqWbdjtGCn1fqhwynrmwDyKo/QdKpuB5ruYRGO5mOARQXgtBN7AfiwwcUrel6c9u
Yf1BDk32kCLjRIprthMuDNQL0L/CNCBJPDGiRZiTZDnkV1hCEQQ4A+H4VTZRAu3apwCAm+e6aMsX
0gP1JCGisW+ELO6bnFYfof+ZhJVO1cdCFNADmbB6zrAiJ4diouSgWPvkd0G+yznRZ7Zw8g19EveU
CK/dQQotgO4H+pw++rYhjFiWez9bgip086nY55qTI4qPzYcaff94LrX84gRjtS9Z4R2BEvWP4+LP
+L9ZF2b2ws9yybuPkhXYupRMnsdyWX5kgBUeAafwPrC+XY7l3AjECYFzA3H4abAa95z5NEcvQnZ3
A0rgF47k/ZXZ1vSx7NUvKHvYZ8Hc7lc3Tk0ZzWid3A/dPD/wwOq+j1zlsB5IB7gDpOMBujPL3bjo
IsMQzwxaclODzbyAlBwSOFbRvqialobDyCGzZ7vWK3ql4gVGgtl3aA8XO4208EjTXnztO7cH6Qhe
3JRoipEk3SdHUZAULBfYcM9W2FgS0d71dGLfB62TPoS4G5quMrNgtnA9jPUwV3zpiQP0bOUIOM8r
epxTFP5USvVDoqT6TQYRhIXje+BPoVNezGMH1FmWv6adyO8yRwzPyNv6DqmX7UiineeqXOq7Binu
VFrwYmcL8B872fQ09kYcumoBi02769OdqAk4c2MhXsfacg6kluVZVvZ4GuBneLFtle1mprmNgh3T
u9zK2lhkXY2mqz+lDThFaYV0Lv2zs5RJaDnt8DOHxDS+UtRP4B1vSf2uXGNMfgu3K+gYi3K48Nb6
Viz050i3JO1X7jGeccVzJ+AoVekCX26BTNLy6qxU8UBEtwH5XXu+cbvrIEmydEGHxmsONsskmNzR
BtoeDG6lGxXplWqJZ1zyWrhTuE4LkRukkBj8XMh4YUttpdz7lmNtlGSul5J/nfGN+x4UK1zejEDG
kKGFjWlP71Rl3aViODhVdrZ476C8xDYul2tfZNR/UM/wkf+v/ro9u+uL+uylBbwWi+acWNXGxKys
KZOekrYy8PJBkbi3FgX+Ishiaovau/Zs42YHJ6bayxdB4kY2X2AtieynoBl5+9q49vDrxfVNUcKX
hFb+0MAXwc3q3aKcJQZnsjq+7+lGuQbu4tJzpxo/3YH14TLPUwi9j6+3H74SDCYPpRkXWZQVjn84
CtcHLuz6tNDF+TK23rjBql65vrvXUXszOlUL+iqqNVinFuSmnAGA4InD/1B/lX79rJX+fftTVpao
a8S1V9lQ3aSQa8BlCiJKUFtyoJA89GE9bUFO115hxDVTxONuOdqxNzXRbP/sqhmK3nsFXsftb1hb
SUZMuynBj+6YjonCEakb7rrC26icrc20EcHVNOZaVo0NweovFnajrv3Q6a0+6Mocm/yTJofwRwUr
uthzcrFPNLYpYbXFLlHFEQpuXah6VGxuj9Hau4xQXqqyyJweRah0SupL4/jHgVeQ6KwBbuSEgWjo
b0E+V1KsSTsJSIdqTbAAqjfzYOdWuROV1FUhbs5OOOm03tNpAuA18bZEFFZWmMlHwemp5oHrCGz1
gEO4MxtD2PN+WQCWCz1abLQkVup4znWNvAnJIiE5iN8pbJTS50GCCdyRXaVfq7QKoSOxb4ev9rhR
MlybLSP62YDTnLJLgJDVHzZ/7vsnp9pPmKt8y9dqZWGbxBQHnuPe1FnVRZPmXPPmRwBfADm4W4Lo
KzHpGEG/eEkqCEQVY+1Ad5A09MswQRT9fYvZCHinlnBroijUCZwxQ+rJo8fA8rfzfc/nT1C22UjC
a4NkRH9tQXMStwE7bgb9W1LrJe/nqxfq1nesDJLJUKHz3FTuBNiS2zJ5rlCzfehHFCJuj9JKVJhm
Fm1R2+B4orO/UAkFo2pni1co4+2lxXe337AyPiaTRNWB5QQ1dFSWwD8Glf8rEVUGAxv3w+3nr43P
9cveRFzAGuE4PuiMuHZCuaE5ZoM63370SoSZFJLOLqg9aBvngxRaC82fPP1TknSnM/R1Nk4JK3nQ
JJHgMoUyAtVQKSkhj5AHdv/ks6S41OPyCMXyA4NBy95KUm9jNtbm29jKu7nx2YCLalw7866f/gxO
syP59/6damzU5I4ot7YmiMhiugfUDVCiUOq3I7/fnpC1X2/ENKMWh5QEVPXJ0JycovqEcksZWWPz
iIoK399+ydqCMgIadksQcRg5zJigcmDN+lMJfZCNHXYlGEziCKpQvd85qR/DsupzapHnybKiwdsA
HK2sV5M7Ejh+Bx7hlQ0peFTWLRwzae/jrkrOsuVNaAuwxW4P0spM/A9xBM61y9Al+hI0p0BZe179
yGHejvLfxkJdGykjrNMiJU0O5tulQeMi8L7R+UF4cmOK13799aVvckZd8BylKQC9QHP4LGuQhW0U
oysgucMgU1uZe+0TrgvszVss0sw0SeflIhTwspTmH+TiUJQQ543PWFmpJoOjAjGoqwJlQ6pdnmG6
/csS/gaeY22EjK0ZpbmhBs8HecnhdxDFeV1yeVcR+wVttT+3l9DaajWCWeajJnKm7YVDf71z0dlU
ynmpCu+lSyGqMtdiC0m6Nk5GRKPOLOzAq/rLsCh0DlrnldJ642q9gj6nJg+jFbSEVpLEwwVfonLW
ELaWvN8vWXDy5HhuJ3IEAPczlFS/Ubt+9DL2dQqKp17zD25ef+iF/RLY5OX2oP7VUfhH7cJkbJCW
QHAGfSu4tPjgiXuJgxq9mI6Oa00Pft2kj0up0mPCpbpYnNdhSRk9k5QN3720D57ZOINipln1wqH6
EtZW2X0C0Qpd+qGGrUIN9ZIX3gDk0w8LMGBkUo+cjvSO2eoX42QC6F7SIQycoHqEXJV7N9XQn2kV
jL6stC4/aHuZQzlA5LdrNT2WUDw+YASn0BqG5D7BbeaCYoJ9XzJnOgvccqDRo+yDrQeWRySYG8A3
0PDRfl/FKPuVX0vldbuaavuUzTZUqbmt4YeH3UCVtn8RVpUAWAiwpU7wL4Cw9qOgQ2bUgUofijnI
viST7Z1Gd5aHCdLAu5ojLYupHx+GwHM3stnKCjQNN5SaA8UCFLRdWj0yps6cb4nDrmQZk+KSlkEC
chOQPUF3tPid8D7weeMy85eg8K/FZOTJqYFyccmd5jLE/KjuwP2DvrBz552qKN3XJ/pYnJNHnoft
A65q99XjsJF91r7pOoxvMif0zgMgHaCCrfzSVvtqqsYqHFp4idLCn7Z492uTYpyFsgo0S5Jk8BPR
yw8ul9dSZVviZivnuv/xoqjhkFQ4Ho1bWGrdZYJbYTLxBfrJUHVF8ZpE4LDDuLFc+o+3I39tzIx0
yno+BJkPaI09F/rb1LQZJIlhjRoG87h1IVxJ2SaRZSGNW/s+o0BYUO8TpGj0Y5F7VWzTNIsS2brH
JM3K53d9kElsyeDgC5kPoi8z+12oIcoc1GL990kCUZPW0sLtvSOiZjGsNCsI9XX8WOY+6vxkeZ3A
eNvd/oiVffQvoO3NSoZmGXqLV0qiO7FzcK3qO0SGYij2cG54J67TZLbgmstrWcOPPevnuM/zp6Aa
N46Ua7/fyACeFHDRXCyomuf1S2otp8CeYN2pPmaZX22cJVdW7l8655sxcuAs7iHc1aUn9m7pNHAF
U/aDJuzz7TlYe74Z57xsRVq6QVwPsj9V+bzcecqvd1Y9TBuZciWV/LXXe/MJULuxMhfij7FInQJK
ltPPhvvvKzD85W6/efaYeIntwGMpdgNAoCGzVn6SDVrHE3wfNn7+2ggZB6QmLWG9dqUC97PM4nFo
GEq8xSHply0i5krmMCkqcLawiqAiJA5Y+jUZgREAwfgXDBb2tdRf8plH75prk5fSIcy6mrXdpQn4
Uzu3PCyZigFG2kKArVDmqUlMIUUhqZcubuwWgBjNgDdBFsa1In8J9jUIUC00rdpkjPVU3lOyRVNZ
w+ObPBXtFrmzNAWNMSmPDZvsT/OcWzFgBtWnlDle2Fsk+O0V8/SlQ4evgaHexpCurG1T5R7NNjsv
KGsAJBl2mfd1nrcCf+3J1z9/s7IpgBOJhd7zZUCZI8xz8dGftwRMVjZgYgQ9cWZO/bxvL61u7+ZF
7Kfi4qoh7ki5J8sLk59uL7i1hW1clBansNLGycEZ6KocAJ/xY3Y1PEm99o8S1WMFSPLtF61kYlPm
XstEz52bQ5K1TiOQZoayD1UgwMXcOrOsZAGTzcJ9PxiWwYagSQFMIiCL5XmYEtSHwFl7V6vENpkr
eDAw4jpxY2GJ/sGuYDxfzAvf1Sr/eXuY/v0RtslbydIlBxRkAIipA4aya/bo+0R2veWVsPb46zJ4
s2ShXJ/0KmjURQkVuYWAEZYHBCI5ve/XXyf/zeM9SGNVc+m4MfGHPdSF4WuXLp+ZgG/C7Rf8Oyxs
k2/SjJPmUw7mYYmLgkrqs+1ZcwTN0n2ZTTIEyOpupmRjtv+9ZG2TbwLvIr/26hk3uqnj4CklGW6b
jY6gygpA6PtsKm2TeaIth1aV78LiJyg+jSq5K4J0g4S4NttGcCsLbAYfZfeLm7V5JPkMtcoap8XC
2SoI/jsFAor13wmvUhTa1QSRj8Uazg6bjl1iH25P9dqPNzb1RGdNxxfk7fYKYYNBFbhFXP+6/fB/
pz3b5JOMcKWXRJHmkoz2sKvL5BXSMM+sYBLgP2DXC7/aKMKvjJApUE/KWebYyEEZKKszT8ZD4fUv
tz9iZYRMVgngwkCsFrg6Q5k3AoK3zyGORo63H742QkYoy06mgNziyj/JPLTTb/61NeG/+FDV7Ft7
43i+9pLrl73NFx4I7VPvsNjP+NMAK8Wpg5T04LlAa2OjS0tATW9/zkosm/SQFvQTW5dNEgtvhC8V
vOcqxyeRVi6ch8S8UU1bewv77/cMuiGtrRFwfDmhZhdOsJyCd1hYCbF/33cYIc1xi6wdOrDYckYP
Fo+03TkdnEMyIbpjsGTifZn8f+Tng3rooKURxH3gf3MqyOFBEtvL7Y3UuhYVRnB7pG2VQvPmkkFG
Syn4PDsb142VJ5uckLplnqt6C/ai0NG4pHy0d42VthtPX9HosU1leWvs2nH2ZqiPKvWkHC8/cL/0
YTNWzeeyAUgaGotL81QwoB1Az0oi30kDyPdXKCD2dSdCwbrlKNRWDX1lxZmkEYDtAuZzSOpXxYIm
fTv47f3kV31s5wO7VLAaf18AmcSRws4oiH1APACKgjbr4ow/pWf3e1zes3tX8Hoj76zs8CZ+0JaV
hi9xjQ9igB7YfSggnkCHAk7gl6AuHyTuKLdDaW2lXP/8TfLhGue7UaDDPkzfrIKepnILrLM2KUYa
CPoSdLcGT14IgRY2ujLgwI7JS55vActWUr+JI8QRqES1OmuwygvRhi1JJcBGNoNtVzpvpIC18TH2
dj3Y+ZSVSXtRnrgAZnJJc7WRxdYm2Qh/Gy6D1jBft1/ivKYz/ToQbw5n2byiZ7NjQ1WG1ULedwoy
0YOoxLtwWC5ZXPAlhpe6jKw+uU8t9eH2Olr5GFPbes7gGw04vx33KMCHnWhgoKj6n52T9cdy9J9q
IO7zj7fftbKy3OtG+nbNwsEByOmSxh1ce3i1z5NfnpjDpnU3DtgrC8vUt86HvCBQsCOxAsg7GNvP
2ThdbDk473z+9b1vPsBHSdfzB7nEnqyPbQ3e1fjZmpJ3TrUR0vbsdO1UJJDiUfRs2Vfq1CjhgpCW
4+H2BKwEhYklzNNEiDZvdez6+oGL4lTD/OP2o9fm1tjam94eBqfw4RdcOJdiKkATVmeVvSZsY3TW
XmAEdOb3KLk5fXeZeXuSSeGGNG3P6ZR9HSroLt3+ipUjnalunQUUhq4ptOoTD5g4+4ttjSG1AL7P
fmi/3hiqlVkwUYVOAUxh2WCVCkE+L3R4wTV2Y4f/NwIOlcn/LlCP9VWG+ySBTLb6kkvrGd6/ToT8
+oAoiDJlX9oeLDKiy60+zt8q6/+2qWwTTJhAvi8gLKWxtTTnpYDUTg6Z/6HZufwlB0BEFgRdT3og
zYj7dL7T6a/bc7U2jNeF8iYYpwqyr6RkGMaePsGl75klbHf70ZThGf/6KCPQ4VxZKB80USjsqPzo
07GPZVfOYt83c3VXNpOoQl0F8H8AB6Rso5KJ9sWe9XK2Z0CMQ0/LAId0btsH5nCdRosv0e5t5ubn
1Ix9hStaBsaocOz2CUpLPXSEizEVRzXoIqr7cnlXLw9E1v+OUd5PDoQfPRLbsgZpqs/DpRzCoRRb
KMKVjGuiFGsCeNk8Yfsgsp4vvYZnEBD88i6zrOzp9mSsBL4JVKSg8Vedh3nOMDZ++0CvIGX+QYuN
mPnb0/rXZBuZZZyRTebJm+NJQjnBUjk75HA8fkIlOz+1tS13pE6Gz6C4QEBOF0pEIA21BweMnNMs
nGA3eEv1bLfc3hHSowvOSo3LUzDhfiDqk6sc+/V9Q2GcPKBgAsvfAr4dYx48YEk9Qy/pki5BrOmW
DMtKVJmIR4Iuf+W6ArDQtDvBIDmLaqTd92U+E/DoW6hH+bPicQM7PdR3HiyWn24PzdrvNs4WQTDX
Fe3QK6uyuflGR1c9eF7jbqFYVhahqZktclT4i2WuLiXgxUUpj8y2LxCPO+lg3DiJrew9JuCRzqLy
bdpNkGe4r7wDo9Wx7uF6FcBCetrY31ZOeybi0a/rdOQj7MCV86uryxCtp7ABwapnyaEgd63vbGTQ
v2p0/wgqfs2sb7IzF1BlYlCAutSJzo9WmpfHdJqX3yCp73EUZxdYebth7Sr1gTGePSUwKDxW1J9P
CZTOT4Wmw8ZPWUlRJiiy07Yu0OLsL3PK4UCc8O4JAn10X43OlmPb2uIzMkjHmwa+FFl/oTQZTqBP
0HDsmmCjCLf2AUbUs4y4vme54yXojxISKmxI9wzkq9uBs/J0ExU5Z2Wmoa1aXEZ/SUEwX5Julw8F
fcihSrJRWVpZ2iY2si0YL0GE73EW94oDPLCWzw4wS0PY+AF4FSC9Z2HjDaPa+Ka19xnJwPGkb02L
SGLuiAiwP3sHNP09Wbzf6FDQqKr9T7cHb+30Y4pnS5QOAqa78dLOegYCEwaLltSfc9k8p4NL9y7X
X9UUfKgqBmErep/gkBDC5+377fevTd71z99EGWjpZe1mPpRLlNj1kGcoORzd562218q6NlWwa1rP
Lc1Zf0nS8pnl7be83xR/XHu2kSAcN+CM2oiZ1udHtqh7G5zajTS3kq2ZcRmZ3JZ4Vl1CQx/3tLp7
GQK06xZQcN1+I6msHLSZGfF0DoizIKl0YHzvtdCfK8Ie20wdMmjT5EF6SWX1VFn1Rslx7YuMHOBk
jZ9Dkb2/LD5wGqOtvY8+lAFgvmp9tSE4sX/XejLxlCM09bRtWd1lKHcTFZGAcjOVWwZsK1NuwiNl
O1r54KZQbfdfc3CU9Vbfce3BRrw3dIIEtJcj/zbsq8qWz41Sx9sjspJKTISfWuoEmvftNfmKA+zu
HgYVPNrZREMIv4hdMkwbB5iVGTbVrKGEmXsLVVhR7TW91zs3/ZU7z7op3/mC6+C9yRVWZ/lqUNlw
oYtGoQeXluQphdj30L7cHiq6Ng1GSNOiTGd29XW1TuNhiZIj2WdRtWdg2e+me32BxHN0N92ph/6h
PNUf6JfiMT2UGzl/BaRhm6i/Mc16yYLr2yGxU4bQpSmmvTXv5cH1Q0eF3q/bn7mSc03Fa2vxXcd3
8R4ePDQDpgnIk93tR68NoBHlfeq5mnfW9ahS7iS39qIv3vdoE9BnOR5rRoFfrS3yORFjKL12Izet
hIiJ5pMqLSUpgPCWPQwEPfpNiqCJCh18S+zuyU3Hn7dHh12H4R9nShPPp3vKssW1aFxP/jO49E0o
hCojhyVT6DrJvAMpIt0x0Tyk6DOFruccC3s54grchOXg7Kg1k+OSZ/qAO3oX5ZA8UeBvDi3MZBUf
oSNC6+FQtoV1CgDGgtBbOuyAGYS15kDRw3WaOeoKwb5YkLXYO8OmweBaY8YEEUK+aqioWybnxYb7
6CTAEA9L+LTLMABo+VKBN3Qv89k9Q22ljcBB1QeKdPo6JWMy7oFXGL/kZNCfAFOhGwtmbVaNo8VU
K9u3UjXGciyWsKfBDu6yDw0rPncSHXhROclGil27gJsYxKIZEgDU2uQseAesENQ+ntmsKCTwHIh6
JHBh/ZCyhr/WTvkH5a1Dp91oWPQTw53pZCddH2IAxi/jTOuP0HYnIVIpySKgz5Mwce3k0+31tzYi
Znqbhfa8hAxxCfG0QkMynD94OQ3dBka5W9zctZcYR5elzDwGWZw2njyJ/r6E4/ECUzI+1/uZOQQG
aNlGbWjtTcYRpkmCKtOz7OLR5mSf+9XXrOqe+6B/bgH03uXa6TdS81o57W/KfrP12GOQSdg1pJck
ceBmmuqmy/aTI5Y/sqGg/CyuaH9pDjrwnqWqeKoGbn9f5sx7BEGjwXboThloi0SMQFFMEGsBl3h5
VGk1nvUoxjTUKUzEfb/hPwfX0z99+JTVO1Fgywalgm1wfld2aBNG2VlOvYA6PcS6TMiLrHK2K7zW
evDBMjlVAyj5t9fZygZjwihzoexsxG0opo5lfXRH1URINTxEO8vaWMorG42Jo2RZ6g4QLm9jwOey
705VwJghB47k9gesPf06gG+me4Z7N3EHMEIh2uQeeloHDyxt+AbsYm0ajMRUtUsZFEnSQJZCZccG
l9cXyCVB6oHORVixefx6+ytWjvimtLfd5CPEuvI+9ns9PfS1yJ7aKeMR/MKzu8ob0zPjRQcHzGYW
TwnnW+DJlbg0wZPTAMmpbkGa6Ssfqm7S3wfNAt2hEjUSBkdKf9gYyLVpMlKNUpgkruw29vNCPnTl
4hxaYW0po6+dx0zM5ADzcXgHek3cLyKHsJOvB3B+ekBkLD+BRlvHmfUkihHSaEoH3qFjfQ6vsKZu
/9yewLXvM05TVQssHw69TcxSqwV9CfJsXUqf3vNw/Mf/XeOeA8heOfbpxYf7eJUUO8/6ffvJ9t9q
3P+ec4gJo0xVRifh4NmXb1b46oROWIW/vJ0fTZET3t/vvuXhoQnvXy+X3f0B/3s8nw/nw/1ud3//
8fEZ9KDw/Bz+PB5/H59/n3+P4e9+f/d0PJ/D4/njOTz/vvPDaH8sw/1DHO/3+0+nE/7xNX6JTvHx
IY7wnN3ucorwd/ZRHJ0u97vD4XX34frXomj3utuddq+nLNxiUKysFGJKjnvQ12XzhIWIZnf/LXcC
/iFRE5BtPmhnw1K7j3au/L3llRCvE1UTtYQ1H2+P9r8XCQmMXMWWNMnyhnigCnpHN+2iYsk3lsjK
qY6YeM9l0k7WCdc7L2kAOU4r7EvrRMYfhQuWhW5O3Hqe8vGpwUUbL6de/ok47t52t1yq/r2REBMC
ymrNx2mB4QpZCD/P1mK/KtuCqmKWFBtn8rXhM85EBDdWuKp73pl08POhn51iaxf8a0b+rygw0pNF
8rShLW9jeEkqyLgV34oA1UpIubIFfgLCtn8PM8/Sk8ULuStGRT4OfCk/yiR3/8yeNx69WsJYLxdA
GaJZnIgIAob2bnb0PoeIC06L02maOfugpCjuGmK139tRw5do0VLnV5WxjIbcg31IxAeKTwxEHk5B
Nx01fM0i6UHWsMw7iH5k85Q/uj3Yp46G1JAeM/ASsKCSo6ys4HcgdRKVgk84w9R2waG51kNjFXb3
BfQl0WX0gzo4LowHC4zshqSONOUu3Kwm+IxGHp8AYgBWcg9oNf6GcOnwSJMOraqF6b1bpe4DOrzj
R7QU2Q7miAnupFUbMemUr+041Y9u544Rn/1s33W6m8LRIumnKhGo8bCe7eYZ0uGi69s71/K2IItr
C8M4Xeb5nNFMiauOW5s/JSItorxutnp2/z4DoMv13+zrQh8smzDAQO0+z/6z1jryrZiLLXu+lbou
MSG2Dmy5hD8q5zwHzcMwWUcvLc+dDIDLCOBhVUeWbHeVZE9pCxVcWoA7VSUbhZqVoTNBtynAGZBj
QhkRtacwaR+79PPtXPfvkwUxIbcLsSdeUdXGhbK6o2DBcoKOe/PoeT19GBtSxn3iBPvbL1uZIlOO
vWJo10L9vYoV7G8uixT9fTHx4MIJfGrCZmy30GRrLzLOg1DG9GYc+r2zAlhy/KE7L+yGB/nj9mes
UI5gYfrfpTbnxSh7tyliJxgIDxOgdKaT3WQVD7VAco3avodW5+yy3g6hHe6wUOQpfDBpP/BjnReb
6KO16TNybdpPI6s7t4zF6MsDCN35j3kYmR0xd273qR6hFWT30/H2h69sHr6Rfh3tqz7wEGKk9mO3
V3ckYx8sz9m4TK1Q94mJ0R2Xguha9d5VOHlBrqNqAkwim9svOA7Md06a0zNzaf9sV3ML170ZQpFp
xZczpJn7AqyJZNpV9WztuLTY55mDNZPWVbrx89YWlZFgvOsmktVcxUHSeCedJHacZaO+V1DlpKHu
gmQDfbAyqSbiN53LtGSuU8YzNFQlcJY4MFtzAQ1s1yt2doYTkJqgcnx7UldSiwkAnslYOXnptnG9
FOi02rI7Dp703pe4TDgvbAZLu7NJCyVvgE7CgJR8D8fHwg9v//qVJWmieKU/jmlN0jYepC9D7ICh
1/kKnIetBsXKrJvw3aXsu7Z3eBNPtd7z4LPdyojBMiX4/L4PMHJJpuUAXDeKO2MOPQ8JZP1P7r2v
WUc8Iz1AVN5uhqluAZ6u6ofestqDyNKt+rGPdPeP05iJ2XVaXxflNI3xnBQh/HBz28I+aIe9d+DJ
IdV8Ix7WVqhxbgj8YUD/HBRqCT5c5PKxuwghrcPtCVh7uhHWmdu2DCq3TTxUY/c4IJ8gmeZbFrsr
y8fE6pJRlSmFyWzsE+toWy0qXU1zLxvdwJsYtvG3v2ElCkzEbrcsY1bqRYHuzE7SAeNVe0kZ2u38
8/YL/l34ICZM14UYpMvmXkCDKVV7UPoAEqmZV+5rMOp/CJW5kd8oWBBA15+pbNyCEq4sMRO9y0Dg
7dsqrWMpOz+ECu/PoFde1GiZhY6bZVAArr04s/ytuuTKajBVQqfEt6tO9M45IHYSphJGrwrsmo0t
ZO3p1z9/UwXjVarLclxEPDK4MAVZI6H4m/nvy7UmlHccCTSnFxyvpJen+8aym0fcm6uN2vDaldw1
dn/u96OXjsI7s3b+ZWs+h+ioPJUMOLccQM5JQCG3n+5hhfNLWHwLnrSyGbpG8KNvX1rBnNdx4gBo
NUduVxxa9kj1fGJSvzN+jBwAU9G+KntHxDAqzx5ngZsKhP8t+ZD5wPvdDqGVGDUhvqlq7Im4AOpl
+ac5OTQ9GjnNFnN77eHX+HmzsCTcz5eEWeoCKw0N2wTR79Kc1/etW2yJka6sXRPUW9RyGJ0uULh3
+vdd6p4DbwvH/f9Oef/YSkwxUAbta1wNKkhCOG0LaZa2Yo8saQsdjlU5PHkyhT69QI9HU1ceU15O
LOQDTtpLkfY7XI0Ah2urtjtWeU+/+qRBc2zRCuLKA5hZzYkSt3qeJgsMuYWK6lfW2bKFI4hsHhgt
3DtpE6cMk6ptL7ZbygSa5/0UEd/P4QySeZFugixa4PERzUkQvLh1P4OkkFH+2FXucqi16J5IMojL
CO+F+9JpvJjBYyESNjvCmsT5UAHEH1UDnb8w4GMPy8SwH+fM/ti3YgD4eiGHhDvKj3Czzz6KLOf3
HdQSHroEXUZmV+7LdJWwtIP6ewDM/g+nAw2gI3YD/wBCjtq17F98Lq0v86jYd+BLxSG3Cj4doMKd
7Yk7+s82bR35UDsFXNdzNQ9PhVL2A7GkPNQDTEvgW2D5flTkYoHlUOKXOHATz49SiVbknsLN41Oe
WjYEvi1YSGiYLd032BJ2yMzdEcpNZAoLtywY+K2JilN7YXsJIfAHJ/s/zq6sSVKV2/4iIlRU9FXN
ueaqru6uF6NHJ1ARRfTX35XnqT5vmxmR5+VEVEeACewNbNZQdi8zC92j13bdYzo5+j6lUOpPJ/g0
jO3k3WsThM+51fsHOCmKU1/R8h6K+d4bIPEMr31VdcpQldnBHcT+0KEtREw5LtltlYm49CQ/FLxR
27RM619Cj9YGRRG+Z4FXHOypLXca1JwdmwHOpYMd/gxcAmGZ3IOxiw3phg0Y7+2GaB8+QF6Rf/XS
vvkm8FPm2Op0CB4PHcKTAnA6kqRndeQYSN/A1ceOg7l4Cvwc4uNkpqiY+JIXABbUfrHrIUCxhwwM
Fp+BpYPLFdlZlI57irmLGj9Nd46acab0ND/YfWpvKhhn3KH2M5xaP8sfdB2W+wYOu1HjtqBrN7QD
ij6X43sASwFYoDjmOevmYDumvt9ExqEwJyw86ScBr50EGmj5qRLwAGk0Y3BeqscNymY+sMhWsC2p
hzKSJ0ccEvS8GQNvdDZTCwdJ38MGS+DG80hkBicc0mX3oZWb76qGmXcJz5U7E9qwuacprA+KZsR1
17bsCJBBH3B+w/qt72uz9Vg1fVcCAoStpOrUKtYdJDwt/oRV1T50XTPmsRP04KBnzajshBsFpx4D
14EgqpuqVomcM97C+MGFhdEUwOsj8+eveNtxNmljua9aZe4DHsaqzeBP4lTlYh6P4eTVBJuE6Dd1
kVuozzgwnhlKJ2oVZNacNm9e/YkXOyFqK8ahstqORJevth3wXZhCSpfn2UuGIETdLmCJX1X2acar
W2TS7K+PG1hMLU1Y4sHyLuHBMD14Q8pOuprtmBk5RKIv68R0to57MZon5U9BdrDpEPwpqAs5KGiP
+UGsUcje5cCGR2E4ZYmBDqUbD6ljpzGbDfwmMTe/7KnokqAqCRjERb0pKhgVMZ3DHwShFeq4C2l3
8GnrQkO+bX5OpRSx0aY4SApYa2b5MvG6Jv+Tsn78Xlrh/JbPZbMXYLj/MZAou/cD7vwU0BE5NADr
xz53/X0+iPmRzyqIwVVvkw5+JfdFmZe7LAzUdkaRmsIpy6Myzh3T3+cQUwKyXTn7FKI4/LHiKdva
EmxnWAJ5tIggbCd/OkFd+AeC/4koCI1vwX5FlzCpHp3qvg8n1SRkHvHsw2zWuyfKCjncuO+et8xP
W2N2Vrkpyyk9esr3NkYHPQw3/FPV1GpzeWdfOeMvGRWTAovC1HV6zDuzc2X6U0s8ytXV8AsQ02uY
3LXtd3GV82VIyyId1MkZ26ezah4cnm4C61hLNgUcLnDUcQWECXQ83XcOyuMJjlfglV8en7VPXxzh
elES+DF54dG04pfj/HUr//Vyy2vHnsW5zdVWbamzYE3t4alhKOPcqiObXLsMrEzskvgAXjDA5y6X
J8bpc6XmvVeIbaqmH7S9pmixMjZL+kOXgzc6uqk8kf6bV7yx+uflkVlr93yc/rTqG/jkKLjXy1Mr
52dYV73bffZyuem1UTn//VPTGl7mtV2DRttRf+MEdzwXUFJ7QEnqynpZmdUl6wEVYt+ZK4wJjlJw
xBNsZ7yny9++Niznv3/69g5gR882aDp0/tby1bkm+rg2JovobJDHVEbK7jSyV1wat1B7Spo+3cHE
7coVZe3Lnf/9cmwCUOwabWgz4WIXgQQKkBqeqC4Py9qILyJUD5PdEDZI0Fd6mPrVgUm4BaclV/D8
ttqxuwhV2FK7JdCYEokXAE9gWls2nfCasr38C1aGZ0lZYDRjoU4DaNYNKY107e0A3uPJ5cZXZnfJ
VfBo5eGgm7anwHorsPdOqZf0pkgqcuPsLuWb6cRVx3iGTEOajz4M76EdfSW7r8ztko6QdxQHzlwj
mlrrTwNCYW97VQQVpisL0//PE/Uflzd67vl/gkqO2SCn9NBDSG7rZDx7N7wJ9gMdy+1oZ9VGtY7Z
eF4O2Pjslflz2UA/tHNYlcVnyty4laAMngKZ9k+k5Grru439qP2MfYeuDf8B8JC6B0OieIPdBuR+
MvdsJghbQtE540NhhmbjtdO8o5CwhXVqR+8LpmD3Tjs4d0ZzXbd5NA3a/jM1pN0MJfkrinH62Yqg
TfoK4rmJZaBYn4yW6+Y4xAfqDTiYAgUn6cnzOS4YGO7TvD7MRT0eekkdHrezbR7y3CkDWAN2LULe
t2DhRw2c8mbW7UJD8y2e7dwX7QBsqvpeD2gbT8O1SzWJ4DE9JcS4BtynKlIc9sd4QETx3SfmwQeu
8OdMubmboBa8Zb6cYlvPGprhwFNnCfHzclP5Y3UPwun8HS6AQVwEPehTrRZin2u4lO164tEPPoDr
BAdZYra8kLjihEVpwbyQqwfYPaQP+VSEu3KyyxeYMA6JHfQVHD1ZCc9H5PksUnA7uAe0pfsYu6CJ
g56zfZl7XZJ50gYDOte/PIj9bm14IaMuZ/jbhBNtYs/wU2yHiR5xbae/bErKE9A29EsKYd9Edplf
bXBQdrc8lxz3ZEgNTBubzcXWQF0/5qyd4nxq/hS4Y/+YRo3KQGi5L+L87u/loRtbxCm+l35YxE5H
2Hs+0fHVNQoeeBy/KPHgHX+amW6hKmBUVMOJ7lSKAehflrFXGLJCv6IugCGoTVZHo02CMBHSzX8M
oDuez27BN+moPIB5EgQeI6Jr/QA/tXrHq1BFXTdCxr0Q7UNaNOl+AIfp0E4p7iwmhUsHXPo6esJn
liAEZh7uo7oioonbho31Bn5Sk7Xpgqo+4dDVHX3PM8/GZMNmtqt5C/kLKeEP2Hd91MC/+rtju9Ba
qeAD85UhpMA+R+J/B7nRf2Rhh6Oa7fGPcrbCv72Vlr8mVEQfUWYEHdlhTgvbztq82cJqKfBO6cy3
Hg38x1EzFxeqoQMIfkjVA6ov6jh45xUwe/XJgTry09D4VhIo48P/tS23UE+yNx60ArqIdTCvc5qR
bFU9tcCvQJWudkt+pMKtK1xuDcH9mFbHLiDO1rW7Ylt3nRV7uAUmOMZ6qH3Ibo9H5v5OI643vg0h
aV95Zuelc7kRoSy2VuefLzFVt6mnHhf+anDuamBLIsqscQcJKr7vZOUmcHTs4QZZ9d8c7kJkN2tq
0GGmBrQkSxn9XE5ZGRds7p/P15YnZKr5WE32lMi+hMyhMHOLlRvCMjfgPazjqrR88dkIJiAGYNoF
dmE1cZ4F8sDhlQkLnFnd17biB9w4g7cctYWtQMz+zkDqjnBTGiI1+gTtmp4nWrXtlzxg3gevtZsA
vKvvgYRkG4cJ6CiRPlNjbGSKKRcGZoYCjDuodVGq1FlloNsT258SM0wESqN62lfMDSLpuuJYST7H
btiTZzkEnMHztAt2Vc/mH7B+5Htw4Z1tSrn7rYNc88+MIGHA/qrdVaE1v1Z5mr5bMysP2s67qM5B
I0Yxw+V3he2wZ2cMp4fCncVTDln4pAJGam/AMj6mFqZXln72KKxc7/2mtzfCmQBhYnW4oSbzfwbE
gMaj5/4HKHxzlBbUAhhXSj/OQDaHBHtbbiZlNV/IjOfabqBdCT5xkB0FsvW2dal1Xzk1Vrk14nbs
kklsWlOn27Kk+RcxpTMMt+GVQZmhPIIC8ohrBYyKeBXg6oqKsLRyL9bQVN+7LQqEog9BixpE1JDs
nNCtYm+5Kj00zA2fgsYfVTT7qIxFdcDltgNT/WRDP+up07SMcHmfHkLuV/fw4TYicQ1zt6NLO1Ry
/HzfUQvTMmbundWM/C1NLf42cI7sZ9Ve4odO8cW1eg6t96w6MVCd7+3eyp7FWBRbUXcQCIdLqvhK
FPTQYw/BdyS1i7oHBHJ36SjML+IXA+qCroLldAeLUUnS7dwgBBxRVzEXqb+vVV7AMYToHWZXwmuo
sCJqUyfmGvcgDgSvE8Hvbz4MShFErpDVzhoFPJGdkb2XGvmkADhhI6HxDSCRa8u7Jgv117H1DU7f
abCRDfFhxuZncTMF7dcWovIbe1BlHGTE30HqPPsm0qm6s9mQ7/q00S/t2Q0yMzMFlgr0Ojh84b7P
+gKv8Y46WijpQ+reMfgaJ5jAh6zcbSrCOa6qDHR6VGztrRRdH8OMnh/H3NBYwptoN4ZOFU0NcgsJ
55+28rMPl0qweRzibfCPaVQEYXgEy7bDuuqCxGNDeFfhHP5oQYehRb2UdL9zDoxXn3XeO/Yf55TW
LZ0jWyOLbPGC8mYTA3fs1GqdpDYwk45YlfOnqh/Ntmngp4kqfp2wVMMRXBLZ/0B8uN9UgPrvDLhi
4ri6fZGjcg5pIeYt3Ns9hDCALWFKpxc8z+zzOuc7nJY0Vo507xC77pOYQv9XjzpiAm/UcsOqpt2j
oKkfQ07lvkxTGtc0b3dmUsEB/ofTthMeechb4sRp1ZMHXGrsvYaLauIrox5BPU6firIkr1ColV/6
wuZfBtPXED9rn3LOUalt4EiNraHYWW6tztv6cFdO5bw1WJJ7V7kWqs6pTuwU23rnFuqOwzv5e1di
A4AX7lnxwq7D+x70QFy64cRoJtL/1pBYi7C3F0+V7XiPM+lQukNt/l02jfhRoagIiVQU7IC5g5Uw
nMaffcuzn1lZNU/wVCr/TEHfbBkEyE4wOH2BLWq5aTO32DVB19xlk2O/giNMfqe04a/aCG9nVcCJ
bjtkmgc4NYMcwG0Tha49/BimwPnLhsA54gebjdWl7SEvU/cFB+1wF87T9MVVM9n5xnF/a+D4vwtP
2Zug79ItnrrqSNktyLlz7/+q076693Q9f8lQ7IUndF7rV3AMih+trvu/2ObhpR7ibe9HWaj2WRc+
wyv4KJ0Xv7JYDrtzrWmkqgylyXA2cOLlVcvpxi1ENUaZTmtcupo232PDVqir2W79ALwvSHFdFT7U
ggx3U+U6m0Z65Is0NnkcuTVKyI3Abtl0oy8SQdlwbAAET1wLfJEI+L5gTAZDzJee8QZrvWmBHBcq
yWF1/oRHEXhHtDiC7QpioajKnXfbEqhaGVg7B7SBNVTeiHhS3H6uteH3td/TneIUO1fZ0LtUCJnI
OsgeCmfCCwxwEjvWB95T5aTVl8xwSJsYv9ObDOSMTdgRnWBzpnDEpQw7CAuDyKAQve9MEz6NvQXe
BMyE8BxgmmmD8Qt/p3nJXlEXN+fnnn7j+Y59B532AIBJnI5Pgw6tbxAUHqKRj3Ycho5zCKC0fNC8
B0ZT2dO0ceosgyC+JeBb3wUGbzepnbQFLLwJdFFevBE2ZxsH5frHAhKND2EHY2IP1uSbolfDpknd
7LHJveKB+KTYzjAL/00KCGqiVG78CMnBfbQ6gI0IHJlFwconIM70g0ZJ54+ywEiARFALtKjJenjU
ohbtexI2r2nbmfsMR71nbsCrryWpnhWB6lyCq9qEHN+3G6qnHWXU3zlpHeyoO8lnlLrcN6fsSMwr
oFVLtx12EyzOI9iROTrKwQuJQjtv/wytcZ8KnltQIh78F7iscx5PGS08wKLC8gpRYO1WuSikOJAl
9LLUaU85F7GavuHtMcJiunzfXmt8UU2BmLalcou2Jz9to6451t1vXV55xl67yy/qKAoF5okYtN1j
HSL1Q2c0CrJkAH7s8sevVSIWtZSmcaze1UDwTh6BDGj+yMw12Yq1phc1FNm1lpt2BDWU8AHbPm4g
V+qoKw0vOd7Qk3ZDQ6r06FvkOMzel1YUPy8Px8r7/ZLgXUiJpwvjBseKuEfT+1+rlN/hLYJH4UTf
ZFpe+Qkra2bp6BK4pYaVe96dUOBLgFQAAvKhvKaAs7Joloxv1PZD3A3hclzgpDk6QFGR700TxLOV
bS4P09rnn//+qYYyNbqZVO7A6rPG/ZHSfNNX3eNo6eJKmWYNvvwfQ/tTDwPxK9LBSuAEf034Uu66
Ks4T8cX/zuIel7XEn64UE9cGaxG9qaVCZlQtT1xBh6uFoDiyKkE64nlyebDWeljEMCTExiCAfssp
8JCmuyHCpSWCBiMktLaXe1hbtYsg7lUw1oFEtTVl4xA3NDvWRbcvG2tIwCszEStQzLnc1drML4Ja
iIoyyIG0p1IDWaUfOfQcq2tG0yuNLyneAszXcrLwtCPT19rFK7Sn4Jx+TQhhrfUF6sRSAfgjxD8/
v/QJKb76LkzmYeZ6eWBWktKS2t3kYJ7xxsaBHtrrBId0xW4TA0Fl7n+jjRmTZyXkRuCc4m8aQWni
8+LB7tiD38v2yhr6j+z+j7qovYjp2kpxEUBR81B2CnUavMbMSW4qPUa5rb0P2Iz773OYjm3MeSce
5r4ucC3l0wElW7/YwBJMAAPtKBycR/LbCCARcoDwojEAZCRX421KuNaSa+3YpWUqDgnmfn6wB5Ay
kIEmgER857Yn2P8EoT6lHuk4LdAKEIJMgWK+yyob1qbENR+yIObKYllJCf9lvU9diMxxRTU03nFu
rLgZDzULsF4o7jlXDjxrHSwyAnRdHdUaWC0xO4uC6jcPn6CLHIG9ddtqX6QBXrIgG+C7cuwY6iWg
du4LKX5ebnslTpcsZVbkDe47gwPizYuC6OMYPk7qNulKa0lN1kpRRqCYjwypn0VNnsEfvZIaVzLA
kpIsxJzZGVj98L8Ovs68PvJKXNlC1ppeZAA6UDaatodEpd1tBsJQuetuU2CylgYtSgaBZpaDi+cA
YpXqIqWwasorg7KyEJccZE37DKUELBQ8E4ScJS3qIYV+rUERu2210P9NjrmrC2UG2zmiHhEJH2vc
/q78H5cbX9lYrcXWTcMMsKAUdiC4O5R4CYGx5Cz0W+i7x8ar/0Jn4xpfa22GFwGboQQyudDIB13j
B4AqcSqunfDXZmARqjMrUJQMPecIiHC/xbuU2Ie4gz3aGlddUaSivJLU/hW3LMR//zsT8zxVIZly
++jACiYOCaqE1M6/MRJuL8/GWgeLDbwYvVq0joR6CkiRJnjz5wfT3LLJnr/+vAQ+peQha9nQ+h2k
ndu48wGwq7+V0o9k49+Qks8dLGI4yzgLUBecgHeuw0TN1aZOvS0O0F86PLTcOAeLTbyphUAxDMEM
7nrch3NE6t8huJuXJ+Bf4XD+CefF+2mMUDCeS8mxq1j1+1ll397XZ0mpJsIz1ZUf8K/Veu5iEc7g
F5vASmFXJjTFQ2yWNF2+7YZfuAXf+CMWMe2iJgLRPlgupT0OadlbWGaPOf9bln0smXttf1xbq4t4
VrQedOcqPLQRMGmZq+kxDAtIPlAmv0APxnnORWmCaGIVfJ9AFt+QMsejXl2jZIRiP/BtVcWGp7m0
xjuweOxDU+UuAJWBiuERxssIweACv6ch1cpyJlH77GG2BGhBPLRDe8eVgoz7MLbqrobo+kOpbYjP
Np73glq5v2EjZEy40+fvOOAMKJpOLUDwssr7g2uqKoFTbe9F9ujAu9NrNUaoqY8Dy+EKizdOFH0H
4e69Ju/ffSe9ph++tr4WqcrOA0fibdfBa1EF9Ge1Heo+MvP4rQGystPdlaLKytwsqbE2DXqXTnZ7
6rq9RAm4BD0DWNgrK/hfmRwreEl+RUHR0ZOc25MHCaSO1lvT3KKudW56kaPobEyAOrk8ldlL4HnR
PPy6HNhrI7LITTB9rCAzVMAPpProMhQJ8Rzbu19va3yRk6QY82xgALukLljsRbFp2RvErja3tb7I
SXqGFe8w8fnY6xMxYUIGeCUXVxr/pwDCecQX6WgCV6kogjk4FLSqeVwWg7v1LYE3X6brGFoB7SkU
IarTVYCTTRykndwIW4vYUaqHBXAfbqHmJxPlkWseXGtztchfkoI4IMvRgr7x/MEr2A8E0toRPERf
WcBrHSxSlwOYOm1cpGDi+BtVvIK+lLTqz+XpWouOZYh7Vpo15+OaYPVeUvrDU+3fm5peElEp+GrM
KZRzDIGCSfMne7g2IisfvSSdBlndu0RjRFLLTNCdw+GpNuGV/Whlx1tyTgeY0uqqPR+bWPMOxsIX
CjPZMoDAXTmqK32sTOmSdzp0lg8qMK4mg+NCOfEeVI7IQBTt8sCvpO0l6TQFHZe5jWsdJ/mTz+6m
dX6lXRNN2GZIcWVy10ZpEeYl4O2wjKXmGLDXLvioVLiZuy72iuFw249YRHpKxZnW48D5XFbyh2f5
7r6oLStNoNCHgk5ZDTYelJj5ebm7tRlZRHE/tyro+9I6Utc/WZW3qRqz96vvl1tfW7CLELYJaAeB
gE+J7+qo9j5s90rDa5+9CF8XiPi+D5R9nIzHtnjWOXnKPOUdueZ7ttLBkoFKiZOZQjTWsQj0fi6G
DLCf4LGADcHlkVlZq0vuqVfOjQMmnjlmurnXOE1F0qavjcJljpY/me9cKSuv9XP++6ejct37VZjn
iIl+MmqTt/yelWw3Tx2FrTY5+vzaC9HagJ0D5lNH0wBJucoj83Hup2wjLC/dhiRkG48Ld3d5zNa6
OP/9Uxd52TjVnELNqeHjkTD3K9fpR+HfQmfEHusvQluEoy28PBuPUMCBBlqQgD73BUj5K7mPnkNq
Wdg8t7+IbDxVN1YpUyQ/F+yfTBENQzBJIU3ag6YyAoHYRDOsMX4wZewTbsXtFxun4w1gcdkOJMJC
RKgYwRJvrsI2znWDOgPQr3vT1GGYVG5WALAFit49EdkEkCfJ8SQiSP8I0XDrax04+fs8e/OfrBia
LR30+Az6s3OEqCd5Lp1WJyNzgOqb9TT+vjxh/3w9Of/kRXZJEfup41nq6HTg1NkDJKSDvQe/Ti3A
21H1m4Q4VUihDQARJ9O2iXaK2/LokgELYLY1OF3XHw15LoB3BQT2XkLbu8QL19yPyeVfuBZeizyk
ZQaWPWAxx4IMbVIKNUBVyTnKtP6oKh/eb4O5raclEdZrnVxDsQF0ftF9OJPzRkugzPvM6Eio6S9U
O/IrqWklzP6f9U3LZmmUJY9dWYVxXll2rOnEIq2vJaW1HhZJybZkIawBo1YDVPOoWD0+ZT7gAJmj
6yt57xy0/wi2JTUWLL8+7yfoE4Ss++kJsmUD3LovT/rKGcBb5KGsN+C+wUzwOFUALJM3Z7Y2RP4t
LXFlBlZW1ZIaBZdKgL5TKo8BJBqjXEDwpwyevLDflqP+y2h+JT7PBat/DdIiI0EFmOVAgMmjacj3
VAB3p7tDbviTgFq535pvo8uuZL+1+VhkAiCVgYprU+hk2k4CNmQW2Xz+c3k+1tpenjJGI7GZet0x
nId9OQTQdrXna/aAa2t1EeGTcIW2SyiNgNu7oan6MHzcWgUEhS9//Er7S7YU8E6oqTu8P44zULsR
9wD8b+wSvM2mc75d7mNlPS3pUrZFGHOdTBzFyKtvRQsKbqvc6uCE8EfirecCzcz16+XO1n7QIrh1
a0+1niGBVSggVQsJ3Fbfu/5Bwqf2ymJa62Jx1qhynYFHULFDaN+Bn7hhoFFqdSX41ho///3TKaPh
KrQC3cijC9T0TpQ5hTwpXLiHtq+fLw/RStwtzWPGsJSz4Kw6SrucJ5h52fJHWQXsRdeA6EXC5jBm
UgxY6tluwyudrv2uRbC7wOOmDHkc+ozjTz6hbO1PH628sZjlLgJ81IUTgowqjsaDSAfe5OqDxToQ
nMOrWnIrce4u4px4ig0jSoeH2oLjaJb6406N6ho2ayWrL6lWcJ0c8oFCqIPXoInyx7AxkYDikj+/
XJ71lQ6WZCsO/UoDhYb26Obh+DGoAmowwxyaLYQf8zJy0qDYXe5pZaCWzKvJHWxNtc2PpLL7nVJh
eCcG8HVua30R4CNwSQ5caJpjNwDvB8l4L04d4M1ua30R293opFkoU3y7dO+nlrxmCIbbml5EdlgA
eF/qThy9mgePg+X9HUAquZJj18b8/PdPaaMmc55SVEuOdqnMWVLro9VFduXLVxI4XcSu0qz1shLC
jKOx+A8O7500kqNb3dtUyjs9Q+8gJgAQXRHcWclP/91gPv0WOdcu1KOgWN9XEAitLYJCUAq6lQxE
l0Bhs42pF/zqaf1+28QsArsTaZ0BxCuP81y/NEX1psQ1jubayC22b3sSkjQWpOD8SQKbAdw6niq8
e7cX+6Eu3FiU18wbVsJ7iQYUxs1GIMihCUkaMATqXVi4mwkOCI1WXy+P00oKX6ICLQdaD3ajIQU6
kdd0Ul8CNn2oiVxze1prfxHZMBotLG8g0LHGkaDDpVSUQVR18/7y56+EyBIPSCawpzqYyR7BOnvA
bVhHPBC3oNtw1Vy6vpSqEiWIXTinFaCyMgE+nm37d5rKR+JeY4Wu/YJFkA8CYjW9izmGor6560k+
7rgSN16L/hP9/xR2dacbBeYjHudc0DCyMf/VGJvFE7/x3LQ0dvHHtEJJTsESoYPQRtdVv0ImisSo
a+OztoAWgTxNXVmPJU755fhV+l/76ZFfe5P7Jy7sPMGLSK4IjLmJ12igbfG2nNil8cFFK1LsnBYx
34H77j4aKof31oxQvwkgK1TCCWHPRttsbUi8bWTmt5DrcfLIzUj65nLr5+A3oBKMnD5dXuIrmXOJ
HEzruc7ss8Zl2aQn6JrcyTx4auzuBXZ2cS+9ZzJb1+pVK6lt6RZzVtWtGsqc4+gnxAm3REAqtbU2
VvvND69RrFey2hJOqN18Djr4SRwwqL9VX04RJIIfAJv5HYIVeHnQVlbNEldobBg2QnUqOATi5Lch
6F0khjtJclvr514/RdVQupbVggJyKCY2bjmqrpBBa/OPdG7YjV0s0oIcalXbxicHDwtJSR+KU362
k4D0Xrkkrs3CYv+ndmNlM4PuQmc3MiG9uIdqK40MB2MxdK8tqPPn/qMcsEQDhj1ovXlbp4f0zJn9
C1OL22ZgkRVIXUICmpbk0Nt3xm/iUb/mODRebvyf8rfIC/8J732aX78GSnoa5vRg4dHzREZK71qw
qqGGhlou9KpsmYB43v6uwLraBBney+wJylhEynk3nrnhbgZyaAPG1mbKs3ADX7j5tgf+JYKwSEkJ
d1P88EZ18VikQNs8AS6xufzLV8JmCSHsQbFtinPrqnmowK+qy4Nj/brc9tqD8xJEaFycZxVY2gdR
nSXD+NCr5y4sPQYlTgBtaFvm+yoV0KqfdOjde/1cbzq78k/+bCXgG4Vfy3HM3knKrSs/95/60Zho
6xwcnyZaqoKmzjBgNDVgAaqYdcxoG5VI9ELBLhCcygjqLfeTORu+T9LasLm6Iqa6kmuX4ES8unoh
U3Z6cNrhMQXX2HhDVEHXBqqUqr2GmlrrZZFHVFuhsCRlDlIvpNGgJfLk5A7bZp77OKe6BffD+rg8
v2trZ5FQSgxvWYdNBqqBW+xTKeSWTe2fkjrtlelaSSZLyCJURr1uCkx+dMOv7VieLHbNfm/t2xfp
pLOzcLZ5kB5o4/yA0CnfZjhh+ym437cNzuKk0fAhII2x0sM4ulMMbrD3CHOX4SVNeX7T6IBf+79r
memgmM9mBoe2gw5CFlv1bbCfYGl5MoyyNyHUKA68wttKBxHQpBXjcOW7z9/3/7eIYIlOTKndjcOI
756sKY3aPv1mUe/HMOY/8Z4JaDd0jCfiQaIz2F2ei3/vfMESrWgGt25SQoIDK40C7d7+5pf8VYWg
r8x5e6Uy8+8VFSztRWYQMbyM0fSQ8zFx65fK7YGGH6/sUP8+EwZLtGJZFJ5Xty6EXrryIafdr4r3
j4FWbwMUEuyCvnP/FvQuyKBL1KJPSvjYTvghDvXvjQdZwvSakO2/4zkInf9dsdPsF7R1IAFgNfy5
rvO3KuNXFtVa04uALsJCiaaQxRFk7binkPSbgVi6MvprK3YRzCQkbZNDSuPoVKF4RdG49GJUgqAl
0bTudApxh9ORZcbum5lZeFBhPd12LATY+H+HrBihtA/t6vzohBZ0l4sHdzxNk/t2U2Qs8X1cTExC
6qIA/6SPy2rrWXB08UVcB9dkpFfCYgnzK1KlJ8xNcXSrHoZgZi8naA2a4hq5bq39xYZetlKEGUQY
DtDfPMAGMDFZ+BwW19y+V1JHcO7203kBGRbOjueobhl0LHM76qyPgD+T/sYJOC/nT+0zK7Rx1URc
V1XZRF1upVGJdM6D9q3IA/u24Fgi/7pGu5C9RT63R+iFlN52aN3321bQIqSzgskwU3V2tFuZzP0+
UN0D7qrgDlvb23pYRLYfgshVdDhmVOKvVz2CP/5E0ofh/zg7ryZJbTaM/iKqQEhIugU6T57Zmdm9
oTYSBEIkEX7997SvbL7t6aq5sr22u5ug9IZzmHfl5Pj3DZP4h631r0fg155DFw/bMlbqk6fT30ku
MZpBwfR081b3/jWM84U5fF3Th4Y6CzBPgokVTJQS+8uF3wIjGs8lRvb4pIvPVVWKdYlfOlNv5pMQ
qH6+Bwcz0h2cnPW1c+SFEbeu8WMpFtiZMqymnn0teJ+Go/JeWHfteV+Yydf1fTBtNjKZ4R/Vyt8L
BTCH0z1//Cpd+umr0dxYZsHLxWj2ChpaH+wvgFd4c+3se+njV4MZ/fhJTRrhHGZGv4NNO0RNVaaR
V2Hm+/gCLkxHa6vEANBv4LhYQLEktzmAS/IVqKNoKfiVL7h081fDGYENSiRFkECY5qWCrGyyfPO5
374ax8qrMiyL2BHPto394kUqGk2qCP3y6eMvuHT7V6s0bUZegCiXYguQ2W2LSemAIikOi4BzTQZ1
4f6vK/rQdjChngVzkRDP3oCFP9jp4NlPPrmLWVf0KS9fckW5OIykvwH3KHKT8UoA5cI0t/ZITNwA
qaUxzQVVQN9Z5nTRPGd/TDr4oVt73XPV6OxTQXqxdkcUhToXnVnkccd63FROhQ6ICTX+Hz/nSw9h
NYqnIqhL2g/lEfYZjfK0rnK3rimz0Ex1cVv2srpyyy590Wo854GkAiVZ6VEK4KMeRf7QJaimff/4
Mv6pzvjLOWhdy7cU7dld3qbH9/f7g7O5v82f6I7uTmMImGE4R25Eojo8JdEvFtahE9Ko2yH9FPkx
NlChDbu4i70j+m5f6wPfNTczentDEz078QAb5K+Pf+U/IbC//crVjGCEA+q2SfKjyRQoDJ0ieVhO
KUcdaN4dnRx/B6x/kKO2OOl+BYxja8eXIjh8/P2XnsFq1kDFHTMOSn2ODTtJCvWyOUxgGQ3smqn+
wqwRrGYNMXaoH5RBegQdcTe2XQFMDf9CZyDjPr6CCwNvXXQnR0WBrXGKI1cj2zYI+rz2C/D4DKmy
Lixmvz6BdFxcW4QuzODryrtkdPJENDZFk6q9Z2TeFyAFfe5Kzlf4r50SumosKwqeH0uaj/dpNYRJ
wt2tAh9y4wPyc65H3n78VReeyrr0Dh4un9jawcEExzkDEmPJDguA9R9/+oWaUrQX/fdKhl6OJFvw
Ui9CbPpl+dJrRxxLHtwat/jjgpMFFUMVqmz81hVoIwZzB7jCpL0y9P9JKP5lUK2L85IsSyiQ5QAs
UNTimmcfONuWDpBn/gKvO1QezNr1dzFmS8T6/AgC0Q6oJfBUYY0ASIr4/sPA7OZsLUhzd+vz+rZo
zV224HQ67K1c3qFCv5LIv/RCrcJ8JVC7nWJefgxU+yfLZZS7zY+Pn8OFwb3Gn3sZLYzwyvwI9w9E
Wagwcbu4AqmmMcHm46+4NPpW84eoCw6YCJ40d8qtUq9GDIeG7d3kweWfHXKrKaQDK8OmiIEevSU5
kXE85Ka98vP/ATX85U1Zl/YZVMERrxW4RaDDi0DHKF7ajRWJjfc18dW3qn8BrDLUE6IeM3o76HCC
PuNK3OPC81nX/M1uKQR80eoIyFuzbzXOd1UwVluTTvUxgUH0ylVeeMXoamIBks8VATDex3oYH6Aa
O9pMX8NTAJZ54eBFz5f3r3mLo+VUdWzx4dnzsq07dPN9L1Kz167sQK3siqEMXaaqn0Z0YKNi0rSH
IVncVyLRqHmUjt/wsO96/5VxR0MMYpwvPmmz57J3OOwfgtwziFmQSSiS11QvZQdaSMFu4LdWh1YH
yWnQbvbKWLk40dDW4sYXc5aErTeqtwlsEj9CnT3ftanvlSfugg5Hpck69OQRHhk6GPRY61zW6AQj
LihkrhdrCF9AWQ0IAmmGd1tAKv0I2GG9b88Y3Maz6T5xKxHKqWi3FV1wWkDo+czNmFm6RZFgv9c4
S0ChOpR7xG0psMK6C8fEgh/XorcjqrsZeyxD2TOZjN51ztxt9ZyII2IJ9OcUEH4y1eC8kRmkWLCt
e/Ozn6mzn0fe/JQgDcSpMV2Ud00HmCxF03PPeBKi41bo0DLlxJ7sknsvAfI1anTNW2h58+yXRvmW
DAN2Fk1WOXQjNXCPIWi4KHVLe5yX02XEXiDPwo4wqHxxv1Tkotro10hz7/uQDmDWshbMaqeERoMs
8+9xaYG9Qu0LexrGbtx0rTEQ/wbgRPMhB8+5RB0dAz35R9fmwHKaMUhi5MH7n8mU2jdZTPM3UWTe
s6489URZrbeJl/L3aRxAmuVuoeJ6XsTOjOX0M8hnZLc8tM34YT2Pzb1smllFKcCBG1f1U+zNgwLk
cAAMZFGNjEqdOxE6DeopgoDEueshI/Eji5cG+pEy4HFZp+6fPC2DL8yHrwOwOnhr5mn8XnpG3MiS
zK9ATTcbb5b2t5NnclNDBAMeoRriklvyBUInTlBwBXZygsLB157L4ITnQp9KCHYMPKpyRjNdy5bI
AUAKDvWs8I9eq9ID7j3beZrIpwY84j/T3C9jSGEeQKtxoH8uE7zxqHZ1fpTuIB8c2aNCN20cAEIp
qXZdQocuFE7leaGqujbWwwh2Y5cB+5oaQX+UntuPW9mj5WQG5hEhwrKQPHaTCRWUqYAsZ5czMMUc
5c8DwOW5PQCdIJ56lAzif2YiQl+1eaHcMV7ogDTZh1VKzY7SOcfJmwPXwxWUQ25Q1BHSnW0RNmWC
D014sunZlN+oirTPFRqUgccp24cikEGHQRcobyMddyrBEXG6t0r1wx/WDi723gNaQPhciRvqELYh
XlOWKHBblm1W0PnIOUZdno52X2jvawEj9X1vK7snTI/vKUmhUCzp8FCMsgFx2lQPHcWU7upz94rX
IAUrFjjKJJsgBkYEnljpH3lDvYhZP9hOqJe8M249HUxQTqHxSsc/lL31Nh4S1D9qbFdALgIJ1nLt
o7qoqkJPgXyMXyq+YsdTb/OZdndZCl/OooEVpwNUfr2NBcrT5UDro1f3joXiS/Y7ZXK1o70/9FEG
nrOMfTvKW9OWSYyfzN6s6z03Jj1TtxE8LqWPApK2qeLBX4pbiXyyjrrRH+5aQNA3boEMkq2BZ0So
vE32XtEiat7ncGJvNPCSG3R0BAehFNnDFVH/cauKvnUo0t6jXBfc1M5OZFMQ3YNWXfA2zArDvnQi
qPZgXvsMYLBk2BHVgLc7D9UNkZbsoPIpNtjswcZT8gz8gmyEZQnd4CjAbyJvhF8szxIHteuyWOIx
LQXscI5GY+Y43AD+6L7MrHD2I7Q1X0szIsHGsQaHmHrVThRS72iAbMDWnJ3mgSsgJDdOFZrWTGiO
csjr4hj+YGVGv9OWV8XWm2E1ChNpu69T4QWPmnnFg9N0ejcJm7z16K9+S5yZR+1Y9GESdJg+fbe8
WUY5niwt1V4Mc7rtU9dsEq/jD4bX2Za6c/4OUGZ2a/uEx13Azc0itXtMS+jCdEDJfcarEqtH1sek
qdO4B839pm0cfoeerbmFCUl5j71L030PlOidyAFay+elPYCKDMz5yN/7xgbfe5yWwNU5n1tDz/j9
c2XTsYgSOrVxYB0dxLg0GqturA8FYs6PKI+heJr+sEVX7bDpdZLHjmD2NbW0emrSKn90uknuFum7
NDKe54YT8o4IzlWa3CFbnzwZVbU/q4rDc9gAhrsvOTpzdZM5t3aEi4tUOG8G/jhWwCprRM4XyoNz
CVN6yimv73hds2+UFAxs6VL9qFKVHx0L41bho8c9bZh3EKg237hQzmyDspV4/3lag6iJBgcFAW2E
V6jeYgeZ/JoWYDBAEZ6Gxy4R8ibBNvV7Cs3VvgQhHSfgLvd+o1+serFowbgLaNfcz6njf5tLM7w5
4lyUmtTMbKZhDijqewZQ3Xtdp2Ff++4rRyw9DKgAc9lZ5FuZ2HaJc6jVzx0QHDUCqS93plTqNmEQ
N0xjiowHSuY3ruOww+D42Y6RpkdziQNUNtMArIIAHLK0hFkBNJWoAcYyRtCk2GDtbn4MWCPjrp97
MD3QAxa2XZ3tJqKC0E+a5LahC6IOAOz+EnJxtv3k57ulBwmt5xhPtqmzr9xzs7gbFP+SoWQvnmxi
Yvj08rt5mQo4Fah7mlHFlwbT8KP3GzeyvLS/YFNo+i1guOoBncru+9g23S0dMA95rl2csPRtAjA5
bHhplHim+1YT7e+njFQqXGpvuZnmFK20stIRGhTrm34h8n6shIuB0Dbo1W402MyD9HBsg90jrIbF
faQiyEFyhpxMZar44wcDO4E3Yu9anjd35ez40dIjCwA5RJONB2UUU7FEEH2+q/Ju2cHUTL87U9A+
CATxz807bNP2LT8g2l6+UJbavaLJrPec6ukRURB/S7Ku2WCfpbB1QpQkTwsSu97kFDBJUAnEOXZe
MgTDC3eN+fBngBUz7GpUIz6iIVW5Z2R9iUonIHvRdaim5zEgmIJhN4x42zt77PNxhFFLVcUd9Vov
Sr2cLHHPRvNuqUKCQXW8xgRgG3mve4JJkLXNABVAlkng2XL321DJ4UsCgnVkZVvfwzVHz3wE5oC0
nGfKbETiVbuiR241HKoCeLSKLEO1HbgKDkxUzt5A2+EMORCTCYEPwS+i0XGR+TZjs0PHuSwja3Om
416X9bTF1oj9cNqp+VYvOX00hgtwxXWPFomuIPVDLoDUsG7AHtMmkN+nRpa/pyTTcYYFMIvE7IFB
j+3P+4DIfYragdy8Se5SzLmq9RD2UpV/pn0M7B69qhLaAzcf33UxiufBdelReMx/SruOAJIedGRj
U5vFGG3BfYk0ym07pygZnAvgv7FiedhGjdy9A5VL9puxKSxuRyu3slH2QZSL+U0HF1Y15Rnvdz/Y
4A5o8ZpFZTc4Nz4J6Pm5+Aq09nMVE/DL7g4dR+boL716g9dPn1K7FLHK4PzBrik7isb0sISkXn/e
JBNIV41h+46OUxXyBBMFuok97x7Vt2ixlSVAzrUjUG1GHZwHCYU0I9IZIy4WE9/Z1W3hbsexr2Bd
CxjQzq2gX3q8Jo0ejhkq1PZY6uQ7gNsNHA4TSPADNB3fyiZA2Nnj/q61JdBUpGl/plnq6k0vVBYP
JlmixPbLj3wB0gjqrxHdRqVx5Iu0is8hVaP+mjtOkIRwI5PbVrHytmdz8aXUwbwBI5bAd+KXR9V2
5RAvhQ0iEBA9EGCKbPrNkqa4862oN4A1Q9iY7SRj4x1TC7pppOp2sGbORTRLWEyKnoOpNDveY0mG
aVcS6ogQvoZp0/BkOBLLu5Oceb8ZGKGQUGL/kTfSPQ1Tl0AoMPPXEf6lh1Io9yGn1B5KOabg14PX
rKtW3J/n0NsBhrzT5BiUOPM0v6lLBo9M6aXVyevhTQ31GRY9YwelMNwGfnKphRMnY3wDT+/wJzcV
Oc2VrnY8NfNP1EunR473Ye+nhmzzUurHMjPj3pNBCfK6kFveFTYiDiwZxbIE33OYQB87nPMqiDYc
e5PKxJyxqMMGlgsMSKerGyBYBYPCEcDRxYY+4ErHKa3rB5Asqt/I/uJ4oVU6h+5om20ZQCCYtDnc
h47Ouh90TA1SkWbMY1r6OpZp2n3RRendOAY61yhVEKagwHGZXsGMgyWlyuVPfYbnx9hoq6eCufqO
1VXS3KCcTuyJXMzjBI/Qvu37ftcsFJujUkxVA7OCW55cRCixVa9hNjUNzG7Utekcu2B1R7rJcfaE
sfEHZoQe/g/SgSIC8HYxq+y3Yxgc5IOr4ADJsY8fEp05m4m58+8aqPpHWumy2I1zAEyknrC5iBrV
VjcJoAvQYORVdYOL9ETEAoahCewUx9Dve7j30NUrdNYeegz/yKNut7dFySIyoOMUkPNiPs6YDQ9o
WAHDySt6oNfRrRRXePR1GNgCbiBTNCouZNm8uIWbx+CN50+wtvDvfFbQO/quG+b4wU8By8mvVrL5
qS/ddF/Denyybca3kyAeOOjdefV1eihfdD7EHckJYvr441fQNbFF5lDyOkvqfO1gtPyVosnzhTuO
TUI0Z6KWStYjavLnBZsCTM6Aq3Y8R7Fv7leoWlcDd370xG2x3Z0B1gelU7ubugO9f8OkD4um41fQ
eMBIu3xTY5eTEPaZfOMFzD/Jwrc45QAXjwUl74M+tE3Qbz3UMh4QFHRDk3vYmMg62ExeUh0sTlw5
kF0wB4Ruiy3ZMrpBLEWV3jZw+v3wJx+cNTNW+lTNfr9pchzl09H3YsSUvZOPob7NOPDmXU3pTo9g
RobBkHFYxsQSw3Vf+mfaRdVEqui6ezOP3QP+tXrwa96ZDeBuCiAjGpjv+eJT+DUDDBVAUY6MqHQT
9B3O/2wq7amc53mv26reZGRgPxEogDip7vwSotYWNouS1zcV6ZMNBD48TibEaWDMCBB3mAK7xVZF
8Gj0CP3t5chJlJborT/N+kHzgWzRy6jeK4i4bkaBzZsbpOVroHH4N8OQ/qhn1W962/ONHcf5aHDY
nELKaB53wnPelxE6lQTxoThJJ412SPgQ4Vih429KHAOgsLAMPo76bZwX92idHF5wRor01AxQ/FJU
TmIbzec30XUcB7hybr4Wddu/J4maeIgTDrs1Qa9jaIw1VnREbiSWr6M7TOIGjRIBoksUmSiNAPMg
Zf0DNoSxRogG2p6Qk754DfwepP8RjH+aBXCGlM0U41xdx9aggDBMu9FieKTOsFvYMN3pSWFWT7Hx
msZF4y7W9XHweP3czJP6OngCcFq7DBCicNT/tkG/nIxv2ElzRaKCTMVXd+ITEGRd+0YX2GLSyQ1u
cMY3DwE+5puTjt7bwniw76UiN56TIeYTeJ0vwbzg/rZLRb6R1h2gb3DhDDgHOk6APJ7fJKqwUYGz
Ko+msmU7sLKyZ+AS0mcqXBdtNO1y0M1c7aHFHXdNDwsyRoqK/Ynk98AIJ6hHD6b7XsMSKs3obuES
Lu/8oRELXAyy3o/QVH/z57G8P2/yYi+ARwMiZ9f71UE9fdt1C2pAZopjo5FiQ/zJxFmPjRZ683Kc
6kqCG4el3+uKducAhh0v6MJ5Nzwpt9xHLC3UjVtvSF5nzzzDEgO3vYmgPMd0BkTjRvDCi2dHw/QC
ojo7gX1stzZIUMyOFWiLekwP2+ROhH1rxlsoKVgGx1nlfkn6ADuuKW37sEVd4A7K2bOEb4JRdsFT
4SilfnKx36njbuyzO7wagAA3ptLPTpF22EWOzHki09jdSyXniBdk+DLkytkp1eub1q2GrSG52VUN
zluhKyk7woWWuiEIgdM3jW1wBJWFLpCKwVZ4sUl6N2Odf/c6z/6qJyGf9VSZuMKjjaZ20IcswMgP
4W3BL1a0K6o4w1oK34BD+0eV1+0dRvBy4rLptl6QN7czXCgHqtJxqy1L9l0xOofz2fBunD2EiODH
Zphiauy4hs5ZgNhp5zoiQbDsqMnSjQu3D2JqYBL3fst5yPJmjPvAoz9pEIwt3rRAvox5EWw03Fwx
osj6gfVFcAvrHCTTsuXpFi15DsLS2DFh6LW3aZbU8OIxOG0yURhoNfzkkVmVnzKJe7P1hcFVCaLd
/ewslMQjStc3UMTr26BAuYaBJ3Rn6sIgYcDsDIfUeccgjPnmQ2qzoVR2Q1gj+XgTJNY7zE3ZbArs
3d6LwDG3zejhNJD4yVNbdvmLNw7DLYrf3D0ceBluL1sWnL06hIqTGcISf5ICeo3UHKSBSV0gWojm
SKJvOglAyjSp9gdC130kOthYzOTWoC0NaG6ZKl0jZoI+YAikcKY3uxn10V/81jS7XpLiOCSBbSLE
V+qvmOeb+2qx9ADl7HBCqrE+kbykdy5a4O8RMErelNsbOJVpGqctSoY8kxSxdCqLpa9nD5nAwUol
mr0F4PfdBdoDxhvhjmUnqO/8IShL2YyOj38GCk/9xqKWNyH2KiWSp+i6qMAyeexZ2b+SkUGMNeJ1
n8uxvp1Vmu5yhOm2Df7jOIFCaztThK0Z49NdItvvEoeBZygReYx5iocSLbBbAXvTrZhr78ZvHBk3
gO68OVlgXhDVoTempSzCsKoovNx1MW1HOWUxV0r7UErP4pYWEqHCwF3cHeIPpdi4k0N+ottvwCwp
Db1HkVPvPRQD3PGRCz7/UyP85CVpUns/NVP7klhUJR1Kf26CrV/07L3osWxHvhwWnDbHpPk5qL57
yEHDcAHVQXA7nBA+f3HTkaDeeCBuKNukOBIcbZ2tMJn/KmVuJxyv3ddkgV9SmSDMJ189w8tYdaHp
EJmjiwP59pB73c6ZSLIxLrY5cUVbYJgW0mSbhk5ulA2VgJHHGzqo2SrzVYy2e0aL0oSW20bp78WU
AqOAoeU/ikCdbVI8uRtbB340TIa/p6xW31hpJmyTdfdl0kvHN5iQh685co174FEtrJTBkn4ut/9/
vlxDrG2ZRm5/Ns+VhxpRiaUM+Rg3zDRkYRjEV1LGF0qQ17iHwetcmK4d51BlsrsF8SHD9hyUFenk
AxoDx/KxdpQ+VAF0YAGr5P5K+vRC/pSusr+zZS1SZ8B+FGgViodF+ZHvqyleDFonVTqUW3iESvRK
ThY8FpfU+baFfiX0JkJ2g26GLaG83BGmDPpeLBgFc07nXYqj4cugveZu9nT3tUYLRjTlrbMjnfoz
EEmwOcv8mzoQ/NToHuLPpUsiLDmILWh0Ez01skBsLh2K8lfJewQjVJ5M8OPlC16Krp42aLBBHF75
DQKU2Ph5t4hfzRqBea9HN0OXO38cVaV/FPY8D2nRia3TJC098iIdEbCxzYKFByEkO7rZJqiQUYIU
rN5gkyJuLHTytzAS/ia1b5+YHQXGWZk8WtMpCCpJ/do22IHLLAneSeFVX+p6QraJ4nDjSFvt/AFh
C3jyljtgrKcT6Zxxl9UtCLrurNOICngJ0H9EI6rsV5z/0KcvCAvFTD4HPxZr0MaQoR0ozTOk92jt
HKzwsjivsVZOrms3RMLiiMSLvlLLcaHpSqyZG7PTJR6WQDgq/Y7QCKeH7lc7dTTqk0xtgrH5NfaI
9YYLYfQE3ws2IxZBmOeBu+2Vys9LZUxrMkcBqzXmSlIe0Ve2dSiAb27dgkPc7pHqwqGOm1c5jJuy
UHDZBi8fj54Lee01raMTZZUmbCqO0Mi1b+6CVA26bemV+3ohO78mdIzMQ0aEutkRfrjitNiebYUr
x3uKDDISaEVyDS906TJW6fmsKxyNuqL6iNaNdwR5q7fZLuMn79EqOT83KZsZqBqQH2WolR2b4Mkl
1XClZOnST18V+nDR1MLvzz1qThmCIxk16TWexoWmUeGfv/NfZQWtx2Xt2r4+CqcP3sVkxZOL9+zH
GYtXh5MTvPo+3KokyL39ONRFyC1SOeitwYG8gEhQw5f2UBMn3wVTgXJqJzNXekYvTNpr1MeA7RrJ
+FAfDWLtUdbmb3lfyJCp5JlN1I1Saz8jDEO30BrzgdaXnuLIrI4cvZ5hBh5QVKCeA7GF/toie35W
fymB8VclPGnTtZlmmD5ASTBh7U8/Utv+9EW3+3iUXnyQq/qdJYDl1yDGeew1tlmw9JyLXaQgQTwJ
ap9qhenRwWYnWrBnjUc2MSix2U/MVC2K+FNP7OvRTd4KVQwPKD2mCLXyT04hayJIz+yS6qbCCywh
2WxwCiE/P77sC7d1DQKxFuT1dkQgthMK5aaeHr8vwtMvsH3QK3V2F0bf/5nBkMWbg8kGByyiDxoW
slQtV9zqlz56NW2QopRBZTD4JqDdi/lpdN8+vi0Xxs6aAQIsPPLWZaeP3WLHnyTI6KFpSvpYLKjj
R13PMBxRBN5+/fjbLj2E1RzisYkn4DynR5h1obq+o/jLIq/wCy+VOa5hID12Idj2t+Y4akdBXi3J
aQT4TGxn7QbwaSNLdUC0Mp0jaC7SYo8dUnLKkVAiBx/JrQEynOJzfclizQ3hQW4NCwp9TN1mPzje
UyLgxebl8ovBQOwg6/65ojWymi662RC0GqBqe4afwq3THbqUgUP7QbIrr96FdXcNEXGMHoeyTaBN
rgqUV+h+St4MmcQOxfvy5FmdjZtPvR1rEshSw4WAYoL0SPRD2t4Q28E8fI2meKEqbo3+QG6p6rRE
u4SLbFHEkfTop/61rIad5cGhFtl2wkbiykxw4T1fI0CQl8hJNVJsARka36uu+JJM48+5LH9/fKcu
TAf/TO3/Wovz2UNLQFaX0IqRHRH8AaHLK4/70kefL+lfH+2JtHSGbMLjnoS6TXtn2UmcFD75iFcT
ACo7U6SSsUFxs3RLlxd40reVV1y57Zd+++r01sK0aYsR3XmT+uYONIQh8JOfTP57VyjkHU4w4ZNb
BXhsDoXH0F/56Avj659jxL9uuIHjXHeyQZ6MeLFE6LpI0jNZ4EGrh4/flktv42rBBy47X4oJi6qY
p4iRL3aAXAaFOR9/+oUVZE3sIB4SEOlgEcIyPqIizQhTcpiygtyMea+eeqRnilBkrr2y27vwkNcM
Dw0+Pc6RNjui6c/eLqnFORg56e3HV3PhXrnnq/z30+jQN9Sjh+DYOJ4JMY0/tL5TRby+FmK49PPX
K7mC/j1v/PyokV6ljd4FnXNlAbz0JFZDd/Jy5O2wCh5HYDCZpluGbkW6MKTFvA355BljrQXjnPB8
xjUc22UhSGaU5xhhvrif64BxV2NY5IFTMrLkR5iL/wSLtysT1YY5RUIrZa298tJeegqr8byobsKR
YUbDBdJ2ffsm+J+P358LgSt3tRynXlFDTcdycGNRgarcr6LToVvUJ9aicbFfflcLP+Tq8eNvu/TE
VyMbZzK36dsRk3Xhv6LEs4tRLHSTOeMtktgiXuRyrZv377MUWDL/HReObwHTtrhhfHrLOpx//BcC
L6TtxZUn8vf1GWer/35B6hILlCjJj64ZfnEz3EyuCJlFG52faYIerH4PNv7n2qD4GspRQATvFYHB
KCwGkHigRQcb7RZFL9fq8P8+j6C++L+Xk3l+2ng4B0AKhxLUOabsabbXAA2XPnw10EFAhScH4cPD
pL/O2Le28kHm127N34cGX7M3cPAzigz45fCZ3w1qOJRDd6XD8NIzXo1tM6fMH8cGjfmFLGJf+kDd
KPg/Kc/Mds56dsuzOn9M58DdfzxALr22q3GumQpsLcBLIAsKPpp+rGIAIOeQFNMUt91V2felJ7Ia
9lM6z31QSJxbs2w+R4Nz5H+RS6wrpT+17nG5Gutz4Ax6CGSG1pixCtOyTyPYAz416/I1dwP1c4o7
qJ470qJ5mUtt4xTagb6gTghm6ZXZ6sKbtcZvZA2iJEUBuAcqHFHfzCKGEtqPn/OFN2vN3Vi0ROUA
DVDseuYyaEy/1Rh5vod8zXyrhPulcsiVA9elq1iN7FbKhCY+FnAf9Qpq0L+CbP7z8VVc+ujVuEaF
uFejkSQ/Zsp5aKWJg6tAuQsDQZy/8l/7mgocaEvmKT92QXsIst+TDrapmEOwDa7cl7+vRXxN3Rh8
1OhA8Yj74o9Rr+49jxx7+ZyTH5W49pgv3aDVcLYci6tBTQ7aYxEaMt+LT79AqwEspqTLkUbHhESC
m7JdNOIH01e3498pGqGXwDkpVj19/JgvTBZrBAcXAqUJCjMsTTbzwqIquS/6a47EfyIM/x8/5Gvu
Rn0W1C/oUzmOJTra0FJ/RvVBKHLSmef8QhfLgParfEKhGKQivVuxm8b1x002EIBxhRmjinnqdE4e
hGMn3Lu+WrwYicw3kibDNqtntLagdnpL3Ma5m8debT6+Kxfe0DXGA6q2FHnkIDngKbunaTH6UQZZ
+nscAuTMG+tfmer+vkPjfLXDn2U2NQNFIKD1yq95JVAJQ/z/cXYmS3LqahB+IiI0IAFbamzoeW5v
CLttM4h5hqe/WWfV1m2KiFq64xwo0ID0K/PLBzLV94QlP1U23xdJQ08T7IqjdOnBTn//MvQgLYJj
shAgrsjjHFjotz8S4zZeDalf6E6WNmuYMSS1BFazKxjyfmQp/91Uo386SD7fLkuX12aOFESjyTTx
850QMVdxN2zmKPcse41kvTB165APNdBYUmj8gCvLDzgcyTYRaX9Z1PTiokSmQ9kfYIXenn+YhQnE
0iaQrCzCYAAW6Co2SATpn/FUj2St/LD0prQ5xFQdfjkF+HVmryPseyl8zRVZmTSWfrn2+YdhRznV
TI2rOa/hyoKOOblDEma8P/9iFn67jvqoGU3HMZsB3pJbnoH+i2ztRMqVc6mFIaCDPloT0U0WwZe/
rK76vt9AYL8bcmxSMQzP//6FU1dLB37QzqxlSPEAyFUs9uZYsccwiarbCopobMRCuqdZl25TYsVH
GpQx7AUzFFpmyd3zv2DpDWrDXM5l6EA8DbZozjhxDYHQGRcSWWhhKjqtrGeXbnL6+5e5BL5VaIIY
AFqOQPuodAf/IIBH08pbXOhkep6X1YGzh2CYE2NRXMmUFC4zLtxzWzoAJEZQlRN1Bog4E3C504bb
lwEcLT0za255WdLTp6OVOcGROgDXdiGNw/mG/a9q+80XVc/FkoaF7VypuFfB3XkfnEBNeVND9dhz
465VeXILwYOxaYuqheQXdd4qkn+E04loi9nG3oxsan2SFewKwkTLV2OpUvSMSK58YJZaTZsaGrOK
0pDh8SWDvzMcdmVcrnSIhf6m0zza0mwrDCwgpCBohZWLVBOes1tZMi5MCzq8wzZKI7AGTP0Ixz2d
jcCl4LhIUt9l3ev5tlv6/drHviUEX97m9PuLYh8UcbJtCufZUBDvnL/BwtdLJ3ckBNWJpggBCbFg
i9wSSZMHw64Tr++M6h3izoxuOhPPM0NFs7vsntokgOD3MVUmtglZd93DxsfeS6pQ5PtUZNg0UE2f
v83Suzt1t69zTYXd3xiiEmdVA8ih0ONVOFWja3WGBV6yJfi/1x8LDp/gyE8LsRrS+LEDzDyClABp
6+lWwH21nZidbwMkrz/yOkTKqhSIvqO1szUHVV0XmbTv7BYLhvPPu9Qb2b+/R6mx5t2IppRd3xxM
7tgvrXlijeViQgl4VPyywFJLaAuFSA55lxHUbyxkayj1J64FPBPQUfbXiV1tzz/OUvNps0LfCcNW
HXDU0MZuazAIZhtygvz9oqvroA7DzocMDlRg68JHkT4zek3XFgsLP1zHcKRmP2cmKQEOHDm8T9IA
yy8UKbAfgPE4P8///oU58/8YHM6QZzC+ht5wSpZMnTn6tOeIvpy/+kJX0hEckD1zlkN/czVljYLt
JrsrU7gXRND9ccy1vNWlm5ze35fx2YLtWMF2Z1yZpuGXdfyQDzWgGt0vRuif88+x1BTaFMASxiRR
jbxCJIxXheS3wcjD1IbZyhSz1AraFABldzhakVV6RoP4jjKnV/AJJivjeWGjp6v+nC7rCihpci8L
LGvPUdT8IbPO2TUsbLcxM+edrIBCAZqyQjZokq991ZYeShvdVcNn1kZB5vFRWjcQ/YltLZp0f75J
lp5KG9ZxIeC7NliOSKwyL1xL0eLRkDLc8dkYtkie+ITbpNqygJVvrJnClWPhheqOru2DOoKYSdpI
zzJr4ls0bg+86uvHFuagg4Sbzmt4fVmutqVL/Sj8QUUlqfSwZvIqBmw+TCykUteRXFlHL7QR19YF
SQk1thLJ5NfGnN8A0jG4cTtHKwdxCyOTn/7+ZWSmrGLKCiriq+xArOkwBH+aOtwIeD7Od4Kln68N
fda3qpC9mP2sLvddYO2HQD5ddunTLb/89ga19zpPM+I3A3lgLLhPkqhc+dlL70Ub7iheQ2HmUPzs
4SXGeCPWYehQxg5/n//tC9OVrs6jcVic1Nm5PwqADNL3wDI2vbFy8aV3rg1rm6uutmvD8uqYPwT2
cCftbmVML11aG9N4wYNiGWMI3s0SkOCdyu3B6jj/Uha0wJauqStL5aixMXD1tBtuVBqXmzBiP8IS
S1aXKbvxw4p1110E0dQpS/NQq2ZaObRYaHFddaeKiYRsltQboYxzBXc+nAQC83mEdrddAwAv3UQb
zKKOgrZrETzORQbdU/7WwPzvmPWRt+3b+Ze40EJ6DpekrIZQLAQkaFadG1J1EMlw2YjTJXiOAhhm
kGXlY3qtD+MMaIudWsH2/C9fGBPs9ERfxrO0W/A+Ek6gBLduSWT7FJ9y0luHyy6vDemRdzXsF23s
A0O0seH5n7i6TpL+snlal9ENgqcFSenoOYjbLSp818ro7/lfvvAh1YVzSshMWZEYcHYeSWDgw78z
0DXghVWPdijGTYeQbTcbjK0RGSujYWGzqEvpEHUF7o1Agn1L5UaaApS1+/Bq7qzNDG9W2u7OP9l/
FZVvCha6kG4qiWXC00mwZLNquQuKcnb7wFEb0AyGO1TVLQCNcKje9Lx9cHqnwrIRa8dwLLPjTOGH
TYduPCljO4i4eeb3crbQsHZ67IN8/FkikGs35wa9aoCBKNwCOIUdNSARdGIEvCBBvQ5fQ0uA3hpm
5Dj2UX1Ar3O20pTGruVUbruRWVdmHrXHOIjFobRi0KnyzylCtqdI7fCewy/+Sfv0sRqT0oBLfXb2
3ADqA4mj8TFp2nJDKgcM2Lk2xLQF6MrexvDWHKUJV1oxpPMBdn7uw8E5AW1U4UATUQyIGzfqPSir
3UM4tvN93tWIgQSV3tjxdmhvDFLymwBHJistsdDHdNFhkVlA0NnovqTj+1HMMWBI4xsbiYCrPPiZ
CuBfsnnayX5eEyEvTIa69DDGJoZXI+v8wgh6d2BDvIHTOHaLNBcb+OCvzvex//jk3/Wx0/2/zCsx
EH4Oi9vIzxDc6FfUdMTGUjO7lkMY7sWMhLWkzeJ915knnsIIG3oRNmw/cdZvWrscX6Y0kphPHWNb
OfNwP/SGfKMw6JwYMHb0gyOP7n5uRsKh/gnYTyxo46cpyk0YlIVRbqdYATiX2+0WgBcK53oOF3rR
0p0qnOqI7TsOceKqDd+qKOg9p+XNHuhD1JztXF7Bpkq3aq4KbAQ6Yw9To/mqpFS/e17APywHjEoT
UgFjC6phdpu2rX0fwV635UEC2wxNhiPyjud9osxymybwQDqSOvtsThkQdEZ/k/SRiSp0Wu3zcfxA
TBHbmClzbizLHj27s6NDknPzqh7rfJthL7rNaDHedVUtXQSM15sJln644Xn/ZMg+dsk8pFs07OcQ
BgX86fGFOhV6+mx8acbUxvMhTBc91BHvTjw99IK/9WG9poNe6o7a5wd2F4igijHyZQ5/b5hsOKJe
51rBkL8W97A0yLRPkA2oRJiGVueX+HLGxjAhZsD8ayr7tZrymwIONTehwAqAvMpWxvXCckCPfWu4
NKKApbHPRHM72+phSouV7/XSpbVlJizESHZV7eDDT+064gGUhwuvrK0yJxEoVMyy2Add7UGODg7a
5HCZQBZBHv/2owjkrLFsmsEXk4/Zdztla6lYp574zUSj6z1bAke7YbHIT2QFS3t8FHV4DQzMw/mJ
bOny2uIRmCQVVRU6qMinH/CHbLsKcEyrMC+sEBNtokTiKZM5jJC+LVHHBCVeDnaHyCfnOraj3RgH
dD+2zlo7LD3O6e9fxjOZWtY0iRmhZ5ZvcxjiM8COVcQuW4/p4k+GNAYCO1KE0EDa7bMOhDWsXJvL
jgl17adBceoYZgJtkX2YoPjwCYDM2dlG6vWyxtZKvHEJvU4dYQgU9SdwzDuD3Ihxzb7A/1tffddV
tbEbqaIVoIwGHvCvGb4QjRMclegQETNGEigGm1d/08HoyNUwo9LssjgUXjBWAK/EHTEe+DCN76Ig
mQU2j1k+dVMbv0+dPfwYTnA5u03DFxAK5XsC3M82b4Eo2LCK51CcQfN0kLxm1+Hcjvc5ZB73wImV
XkS4fC1hYd43imNZBSnqvkFJCpyyRv4KaWN/2GHduEh2BrwM6zDrEa5Y/gHULQyVCYzMsWsCXXI7
Rm2yZTRJjjHoMVsnigwwWZjyYxonH5Dsyh0No3on+ZiiUjs1/bUJZ9ExKBDrqrJgOg60ZwlW1FV0
nYyDA5BGC9G4Y4GF0IBQ6DSm8VcB4YJVS1mSz2Ri1V1kp4Cz1YloD6MlmsMks/yqnkmzA9HS+jWC
7HGXlrbYl6IDjzJq7MAHDyB/KrKh9nkxRMy14gxuxArFxgcLwIZ9oILwJQVuBDJ1SIqRExjznSSV
+Js5BU44htx8GEcHjy9zkOOsk4NR1gr0H6HAc+iLcANMSf8JJU3zRPsugHjGFvUPc2IIzG0GOV2n
wLvk1ySowM8r41thBjXOLAq6sRHmec1SU4LdZtU4QQRvMmsrvrekkd3gbyBen5JCgOqId3ZLwYIK
wxQoQwamBGqZ1xDiIF98Li1QlqzaAgWkmXcKfvlXLol4acFBOM51NG3zXiZuXHdtBcISiVFoAXcZ
GsJhU4PCuWVRaLvQsckrsABBExUQ80aRDMC5TubroioR9jtMwbEsq9mzMRiPdTNOmyGX8aGRPd8C
1eHAWVnSXzVX9Vs4oRPVjuE8zdXk7AEwG++KiLNfOOa3P505Hl7B7qx3BtKrPg0rJJsJRZppg4Wi
vSlnNv0mjrMJjKbdIKg6n0FIMp1rQDU3YmyvQK9PXTU4Txk87cNs/7DKMN6oPkSCJmDtm1oKX6TV
IwvNfF8WvNg1suxdPC0HmTRudqCR0p9tWqGpsrR/AbLZvulJiJeagqI5drblJRVNdlUGoggQiTj4
FsVwhKsUtJ+kA9XBLnoFD9mc3thByPcBRNb7MAjL58TBb45TpDhvZt6QTW3gMGTC6dZtbMAk4lSm
ustpiV2ILPkdt4N+h73H4GbSMUClqQDcMTPD+t2h4LmJMCorN4uApK0QYuWxcppBD0UzEZz83wsk
vR1pHwd+guPSjWEG1u1MLesR8Mrm0PCCHGupApSPYshQ46FxtgF1uqOInW4/zZxswIgEjgn5IUAa
9OlWWoiANAMi96rMICtxJE5ekEAANbFtF/VuzljMPWizTH4oeci2QA2prWjwv0agLfqGjU4dqzzY
5LFKwYnkoNCOoCzBGWse0pj3P2MrKdQ253P6owkTxBWrvHiM7KxB2m8RvcnJKX9hWBcbpw6rjWM2
1HSn0KqwT1OlIfd1TqUbTcoONsQwi7u0SmMYZegYAMc3oJiYlHg3m6aLCSAGNLcAKwI746GHrCjd
SaFA0HCYhMdfyvE1FX120zsEfb7mZHoELUoekiQ3nmYgBSE3YoQIKF9AOAPWxGw+0qgOfhhAVQG5
Ec7gb/FqvhtqUAwB5JqcewwNAZeFmbSYaRBscYWTTPso5g4l5bGcwPsI8gZZV2DTiNthwPwEN85s
HVPEiHd3JZk7Nw8a0JcbI49/RidZbzXbfHRBT+8pvAl9CQQ2wMn5foSkstx0lTU9THkP/VI+WilW
cX2c/73s+6gtEXmHU+WmKkavpxyZrTHWKXn8Mcq0XFmDnlZV//+FlLqNILMRrdIAG+fPXX0NzttG
Od0PI0COA1ZeGLdrpqTvV9FSdxMYAMc1rYmN99jHD2aLQFhVr1Wxv6/iSN07gL0pqRIbVZxExgAo
J/y6N4BzqKWMsL1vgIoSd+ZqkNH3CzrQuP9d0LGotkvLigevav7U6btF7pwLk9OkHuIZBJ0dSnPI
fWbCCo58YIA6GCbJyK37Kl4pei09wKmJvqxIiyKdlURMNvDM/TYJr4Fj2jjJmiL49Bq+61Da5q/N
EStC7aTymZWp2yriNtgHCkOljH07yvuVE52l/qQvHLGASkszLHzqfDrRHqf0Fx2JoOrw79tJiwSL
oiwp/bFL9qLA2gdcFBD1Dmq4zC0ideNAUwV2Ww4s98G7ddOm9aI6c0FKXRnSC+2rWwdoi2JTMVal
X6knCKh3zLhLxdpB10Lz/p9loJg4TkfKwieqKv7a2H94rcmqJ7No4cPsjHlzycQHzM6/zRAm3URo
lqJ9QT6r7OyjUz+6rH++7OraGJY2zcIwnMF+BEC/GpphT+vaAgAmila60YKYRurJna3V92WrQAqL
QSzxIlZnKDBH5evgALWHVAlyPTS5P7UoKsVhdZ2nPDyWgKjsMjWEd2pWMKx08VoRY6nZtDGPZoLd
IBwyP6qMu8rCcozOiZvY7YshjPvzL5X9F1/0zdjXHQdG3QBNjPRNv8YK7WnqBusGZJ2g3rQDqo1z
1gO4D38c3UVpV08bCDKcj2oM2BNXliNAq+q7n61ErAOIwVN+W+coMoR2kz2aEcoCW6om/hNJCXaG
LxMK524NWFmGsBCr2NhlMkMo3xT4eDNUVLhpvyCTuAs2ppOLq5CYzVvZmFO7hY4e7M3OycrAHYeW
YLUrnGaHId8BHceD/B50gPFBUCfeRPCFGi4Dbhdw9XF8LxEKTXZGndlvfBwmoO5ksCOg9QGAWxs/
01nYP+gM6evBqNL61eZ2MW2o1U5PZSHa7TSC8l+nBFjuPrGOTRmbNz0ox77Kw/IOpn6B+IusAvmV
dcm4TbpWODscP1UgiTMHP70gRreNutp4i0DzSdwyN9pDI4p0E5uhAp/5lAzglmEePBBDBHjlsn2h
2USfjerENWMgJjM7uW+t0jwyBGZs0sJmv3lmOOG+yuNhb8Fl+wRGy3RXJgRwIpZjaR/P3gCu2k2W
2pFLcbTnnRDeV7lIUWyD7w0BG8jXAAKv38eVPeLDNVugcYPnfA+aXLItbIi2AiM2DlnAwLpVwgCS
ua62NRmKD9XP0X6e4vpu4lkEEijN96oxfqoqKvaR5IFwo/6U1AguSu5GFms2DtQ7BVIDwsSFCZwD
SYux3CHc+V0hrAgCXBpb93RoFCxm4FrddTVDdlsZGcA3RgNCbQpa4sVhl+FjWq9uGbadUAWNwAZG
FWiPgCgjn7BvCqDrQ3ugLzMQ11ciCDG/qcmxwt9F3AivYVCYw9VUoZyfWJ25qZw8eJ+GxHDtrAU/
yzarjQHTx9YoHYpPCaKCb8loOrj/MB1T7GGfWeMMRxWxU4yd2Xi1U1AfkTHmHkjuxo/iIn0ik0zA
yCTxFXqVuQFytTlGvEo3SPFK7kCmDTegnNQe6g6dSzgyZ4QorRsEoDBwGI12M8WGeTdKO8j3E/5r
v2XhDMSzYDdDybHQBgXxKAdSg8KuknfowRE9YAflDsS3yOVdyB9ytC8MtOwOYXVp7bZTA4dmSkrp
h1igXkdjoHa1rM3PrOzNm4x0ZBfOKPYiwUB+cCGS41QXCbyXWKK7dj22t6CFG7fOhPSNvRVk8a8k
gvhAYXP0aljDX7MABa2sHGy8a6SvMHOg+zwYy5u47cbXyXbSu4Jijwxk71w8GeHk4MDrBBCFeCzN
jyKwexg6IIxyS17YYtfYdnksbAqwMWi/WzJVmInTNHjpkqA/JCCOngI+DIqJBInIvykY6/GmdEx1
BLq84tsOpYTnAvgdwF5YWlcuAPrFM7ZGc71rZQ/HwkDb/jol8/QeOgT/dkxEplDbiW+NTODfqSSg
uxYswT6mD4YJWR3I6cbUGKY4fyHWSH+dn4YXVka2tjLC8U3d1GBq+mk2PApAbBGo8nj+0v+dUX83
wWuLoyjtHXC+seqSD/V1fGxcudk37lWyDT7gCaq2/GH2LM845LunyDsKYFPfxhW909JjaTuhvIIM
puhl7ksEztbwD5prW5OF9ZLuz5qSuoHPAuvhqSVPUQuOXsRv0kz+Pf/SFnYnuo0K44Gdqm2lz4z0
IDvEoFD6mJTtrgb4N6uHD4d0K4uOhXekO6kwdTtY+uEdwYLebKcanEkjNe39+QdZ2CrqwchTwIjl
BKSEby31KOVb4vCHlk2HufhVIdji/F2WXteplb7sTtJxwKmxKgZI2syrEkx1FwXUt5pNd1UyPCoO
Ek3aFJetMi1tWXSKP8IncY58Gx+bjzaW7C2sAb8FFz5aeWtLz6Pth/JBRg5E+rmPMf9oO+QGoQdv
OWsPWa3gzKyeZFgezr+6hUWe7qWyhQJuN8HOFCFIqCGBxB+YbjqkG4CuL7uDNv7jGV+igBq9V82t
QP0TkSos673eGV/scFw7Al16Dm2oRz3Iq0gbmzwHJYLJwgKtDJFZ8xkjtemi59DNVRRIUXDMg9GD
ytUbw+wYjemxMZJHmubb87dYGC26w4oSxFH1g0h8BAhtQpZu2eBFOJKfeenmyev5m/x3KvzNhKyb
rBIKyn6FkDq/fufv1e38rLwBcXJIS3kffzZ3nvOBBTL5cf5u35/rSnlqry9DE5i9hNUUxtVmNlGS
QGJLjlTgnoLnpcLcoyqsdkMCpaibJr1R7BEJVa/ULBZmNqnNCmWSMHxrKwsriNyLJT8KlXyef6qF
6V+3WFEkvZrIpJNeHL1z5zTdvGH9tTIjL11cG/04MeFD1c0SBK3pGfzXP1MHGHhYXQaHkrrRqu57
5HKCnY0gV6s9UJvL41DxYqXIstSHteE+8DxENgW0ZMqS5QEmGnUfCQNV02Iu/Q6W+z9ZbK1VIpd6
lzbqcyyMOhxZS09mgVv0n1PRYJs0ITkj2vC4AdCyAuL/wk+l7qNCJFRkFwNONmO4TFwcpUQfzJqt
n+f71MIMpvuoCidrE4TxjV5k/kZmkFvO7ak07jqIWDx/h4UBIU5N9mUsqtgenDIfseux1d/M5D/N
sX84f+mFhtAdVGBSoZiOFCo/qZKNOTMfBzYPnTPjdFE9Q5KztZD3Mdhr6LSld6UN7RaMVOy8yAgA
K4JB0mrT4TzPQagPjMj780+09LJOf//ysoaJyA6L98mTRGKFH8dbnIbSlZZYOGRGGMm/V5/sjHci
5DkC8pAxF8yT2DR93WwrpFndzmHTbCEgLvYlZfI1p4qorY1dCndFY0S3uYUj2Qzo/xT7p7B+A8zP
vAqCIveRpJi8d2LIfxupvebvWHrZ2uaA8MzugT5G4QsoHDePYuDIFcIg6UTcLJlXPhQLax7dTlXT
oq9jkZV+gb1bPhbAu/RXoDDtUugLczvz4nFFoLAwvwpt0sDRRUDjGRuSuRdbnjwiNG6fRk/nu83C
xXVLlY0YyYwjLNZ3lOo2QXUKlDHrx2lec9wt9EvdWCWNwSZWg8xdJHHE0K+NOyN12pVOvzB564Yq
gmORqGcGfj0wAcikdYvMcOso2owFvSrKNfvLQlvrzqo+CoIkn0jnZxHdS5EfcBKzGbvw1o4SD9lK
r0TEa8qdpfelTRUiVy1BjS3xG/FecX+C3eayltYmiLKvkYgM1qVf9clVXlQvI3OOvR39Pn/5pd+t
zRAzoSAsjzGkJbEJRaX9zEjz9/ylF8wEyNL8d/axhdXY2SRtj52OuUOoczfAdqS73EBYJSpt8RHW
ms4dAdv0TcQn75DkJy5bRutgdcMKsDBAcIUXV79khxAYREwgi2QbsgvXTzo2fUa8gQpmcPExOSGE
2izrWzwS2eeIFV6ZvxfGiW6k6hsCLDYCRzzEAPqxdWtLsKnMXYQst9X9xtI9ToPnywcoCDHUMyK4
10dd0bqjUsPWylP1+N85e9Gbndv3BltZti3MW7qXqp1rFJuhMfbrElhz5Jw5vbwxhuayVv9/MxVA
Woowx7NrhiS31AmvZwRi7dBW02HC8eLhfNde+FZxbbQryC/KEL5Nr6tOWvMueJ5sZD1HRnxN7LV1
1FLLaCNfZpIhx7gBnAcceCSFRFeJYf4mrXXohurNQnb5+YdZahNtCpBpN4Hy2XMvLLs/wKNvMpX8
BBNmZcG5dHltFpiM0gQ5GpieEq5lG1KTCaVSetn0pQPQ86iC04pgrUnG3lNFdDTCy8wwiKH7d2BU
0FYVQCFx4GfbD0iRAABR80fQDHR70XvXvVZ2H1UQczTE5z1SJstHOIFRqr9s9aGbqSQMKTIRfMQh
5S0b1E0FxGdqqMsmJp1ePkVIK5nmooCMOuuODCaSR0CYimuqGnPLoQ7c20W8WgVdGG26oSoBKkeN
COn2Zmf43TB2zRIoDfF0H1Ywryk1lm6iDWnOIP2qrLH2gxiysIk4IPanPspHn6K1LisV6P6qxm6r
tsHRjR8Vzi1V/XMe05Ua9MIo03nm0OYLUVidg1KBdBWWzCoDgF88ne+qS59y3Vs1AeVActoTHziw
l0oy5WFDcQht8jtHlGydUoQcYIPhTL8ABNydv+lSi2hbfPiDkhBH3xBtiV8430GulwV1Z3pk4uX8
DehphvumRKV7rFjaqtSEyQQxS3ngQWIXIs+8qJ5l5XS3dtLXT/lsUFBGOT9UjiTPSE1it2PByCsx
8vS+G0m+wmVZWKvqNqzBgSYSS/rKbyNwl816F0PSP8BaAb7tDQ3+dM7KrLPwVnWbkZUiYCPHht/j
PcB1lZJQ4bYvwTS8BVZ5GacaEYP/zp3QOgrsMBvqtR1ijV1iSOcuGZAeaDVjhgw4o72MXIHv7r93
iqqU2fFYEp8GOCdrab+dePjBRHt1vo8sjCvd84J8SBhECaUIviS1a9lT8DvPZbgJkYv5ef4Wp+/5
N73wP5nGlxVYG7TF1HU59+qi+g3quV8S5/H8pRfqJf91/C+XNmpldVGZBV6DQCwcQAIrzMgmHrs7
C4dJtLD9XvV/eL9GD19YsuheF5lxlMaCafaj/s2SzYmLCG3oXcPLHbXezj/T0j20aUHkqUFRqXS8
wZq2QQcBJo1dJv/Gg+OaMBqcv8tSu2tf/8GCtD6PR+ol5nxlhHnqYnX35gSzvfIJXWAvSt0FM3JR
jdkgap+OI6Fb+LrjTdKw/CUKormE/c4wwVPtOuTSc8B0wI6K7joY9u5H0pfwRBW12k2iEl6BnE4f
xWfx5EgpanecFZQR4HPdhU4A5JecZHTMLSf2u6kM05V96cI8olttzKws64aMrV+M2bU9QSDfWCEC
Gukzp2BknG+FhaGhE9aD3smGBgZA3067FvoIGDBlk6xNhQttrLtt1DTC0jBy1IuZcxXawXOeMKDE
u7XPy0JPJaf7fhl99ZgAvtGPBBVwiK2rNEOUmGDFHrrjv7QO472hSrpXdQdbbJLyK+TimUdzDIyD
M1a/lRkH2xCqh6OT9fWDcEoc8yNGfWVqWHq1p79/+XHQ+OHwv2+Jl9DkBsWvLZT528ta7fS5/Xpp
2VEhSc88Z5LdXQx69r6JknjlS7n0w7X9hJ20FLmPMVSQkWNetZ013NqsCu7P//alPqHNLrCOW11j
TYWPnONrhJH+HjKoM6xyZVm+NGq0aQXR1z2yuhnxsE29DvPXyXmVQwa905oI8vvfL3TRNA0BQ7Ho
zD0769OfsmiR1jO20uNDuupS+/4hhC6Y7uMuRY7X0PiZcS2T4oHQa0SGH6xubdh/P3CErpoOYSmI
WSohA0YAdSefLARJx1DD8ShDhb8/nG/qpcc4/f1LN+2aOVcGC5kXd4jBISX18FTI5U17z6qnt/M3
WWoPbQ4QMVJCcZrb+HPT3ze8ORCECueZ2p+//PeDQegAdmZ3gx3P3eT1vcDCWPkNjBjnL73UCNoo
zoG4ihyK0hwLAYxT4lM2duHWRv8HNb0UoDr75fyNFr6EwtFG9GTAz9SDx+KzH+37uJfefrzqDhSy
BLf9JZ/NJ3kX3pPrwGfHp/Qmeol/nb/xUttoY72ZO6NHqiScKdkzOCoQltVbO14pRS21jDbSY2aN
yiqazkcQ54caxAddjXFauLSuooYNLsxDjqJHbfV3s4wfbQkUzEXvRBdRIwaawAANSRD879kuovRv
Opd7DMBupVstjDpdPZ3U4IokcDx6ok3lbRLw+ZEoBQ8aLEdwhiEk7/yDLN1HG93In7AKHPJXYJgo
30npdTKVXg/eQ76K6FjoP7qOmmQ8Y2RK0A4wp5hZ9lpzWLwStoZn+H5PKHQOO1GFEqfwU68oe19a
YeymQfWcjeaDHcCipJJ6mw+ohJx/Yf9tzv5/HyJ0ibQzIjKDdzkWW2b/DvmmZ1h/xZDs42C+rbJx
azCgBmTnDRCibmSEHEfkf4Nf4LawgVkcmudYQS3IL5vadLFgGBOgBpyx9EM1eLXkh2AeV/rgUsNp
A5/C2MALBwu/XoZ3ucjuSWggIZ7/PP8mly6vDf3QDAez6ebOz1sA6izKX6ZsLtwoW2PDLEzNuixQ
5Y7JxiDD3DLdyf4aRdWjw4M9hUXANC7LlhS6ODCs+8BOC5yUTnn3OyeOX/H5bmrTy2J1hK4I7JHC
SplpYB2XVHsO5a5Y9SotlKtAgv/3016gaj5Xc91B7S8/MQv7mWO8hJxD09qpXdVODzxsn+EWROhG
fVmQm9DZ6iIMehPGyMy352Jn0fB6ajIgZtaWjguzvi4ITJIwy4ArTv0yF8iBt4DmdxBjflGX1cHq
/cj5PExt50/JWw4BsLQ+Wb8ykL8vQghd+xcqFbeNxGdWlQNO4Ka0jH9hYUE20pnpZ4NwujsyyOEF
jMD/cfalPXLrSLZ/ZXC/q0cUJVEaTDfwJGVmZapWu8pl9xfB26WofaGo5de/k+6e98q8pdQggUbj
uuwiKZIRDAZPnOODQMmaNvr9lXV4x6ExzcwVcbIlXbpztVEfFN2DkPeuNyJ7zANikj1E7e9FU5xq
JA1k/UCS63J5DtPsfzaILKoRJF3G1GdBmgRNGy6F2pXnAogl4Nm4kZxa8QM6VlBAWKNIobwa99Aj
fOGs5pFyDPq9KlEBsGQcXEhV21+3RXTU4JIgD0YH1sTLiNdaAb4mGXj9srFYKz5TRwu2FrJq87l1
Ob1mdh1yZNv8zQvF2e7f2Qk6PHCAoKNVcRxtCAacr4ZiJsqcAaMGKxHK25cy3ViQta84//zNlaKw
TNeaSvid0fJ3VVJB+k/snCLZuD2uuAAdDwiZUAkUkqjixeiPEL3f59TaeD9Ya1qL9invXMwk+Lt8
pJlUVX9RTGwgc1fsXwcC5oJMblrAL6LM2d2jIj8yLTfAxQiYgMV4ahUzwGTnOzuPeVeGsToNu5Pg
cX4USByRwqBgRBr+hGRLEQyKXidyhnzG70udlLOsrKkFd5YsYeD1vgB/6+SdEvc6kQBHxwGimNEF
9IOMcWN9aH2OemFUfCwb0d5KbKnDAJ2l9sqc9mVsVP+cQLPEnCEEN3CYdS/Mcg7elljUyr7SwYBD
oby+K3z0A+qFuSuOnks3EkG/HkrfsWodDWgIOpmywl3FtwcZDcTMQj+lNPZ9kqLevyU0SFAbd8da
BlSuL5P9VHD7tfU7CSjQ6Aa1Vc5B1oOiuCKl9WeRJSA3Ab1iMAp7/ojiR/rFtwhFBX0hbwezg75x
W1Y7izIzbEU+7OoRF4pRAdjS+nnxgiRs/3j5QF5bH82T9LXDMlwAhjjJizlIebpvnT5M7PEL693Y
yQkLkJ2+LmB1zov3xm2phYpympcSxX5+2CXOrpQ3ZbZV4LlySukgRA/c8HWZpENsgpaddXGLh5rJ
9iJe3DX1dUpbjmP9/gnzYLiDUaET2X+R6b4RWzCftdFrQQQDm3E2Os0Qo1iNmmepBkAxisBCVnDr
ZF2zEc2VcN9OJCTnxjjzuwEVxeYnCaKWy/toZfg6UBBEpKSZyIxIeKAzCsazLCBigqQaqiaDxLbv
8ko8X9fVeSu/2UWLKMD9QOkQAwSANH0VKGzSvPRxP4Rv6caNOGRltnTwIFhlGr/MG1QS5d0Xg5V7
x5TXHYI6YDAZirwy2gpRcCdfZZ/sM1JfF9/Ymj3jNQcltJA0AXXY0uyQdjRBwUTGKqhBu7/hEM9t
veMPbd2MXddkiYGD1rSdMDX8g1d1jxyiEpfXd23itRChsdicCprIuJ/pYfGtaHC3nkrWmtasN62T
1vdLPsZeB8GQVKrqxfPbbCNsWon+dCxg44CyOOtz8M2BWNuu693gg/AGeH2h3I3jdO0DNBOGnJ3p
OGWKY26sdiiq7gKVo7LyqonXYYB8LuHb0ryMUaxNfRQX19eVGoAR6HeTHQToeNtU4JRhw8+ksp0p
oCzdrJZa2ZA62m8eGel705Mxder2bpzm/BmIJ7BuNW5+c3lu1ro4r/kbp9MPkik6+DJOwN5pqjwa
YWrBIPOtB5WVldWhfj6YELOZ4NqN6/EtyKOfQe704/LY15o+//zN2I16GBPoBY3x6NpBj1qsbsvb
rLWsmWrO5WRkLVrmpRUYfArqLf2gtfnWLLWbDCa9Xqo4T51Y4J3M7PwXxunu8pSsNa+dtqKjrBoL
EztG4oA1k5fiDPyZ8y1gyspxqIP6iF31bq0yFSeq3BXuz3wyUSPKAwO64wXbImpZ+Qod2eeCR5S5
1YiYQQ330rBvZE2/QEfouj2vY/tMsyytubVVDB7NQArrJpcnVm/RaK8N/jx1b3blIKZ8SaG2EydN
raKCoBxkyMmtUYCw4qpF1vF8ter7iqICOCZnFqvMjSsz+zY39cfLza+4e50jvZNzwmSND+gT8WB0
BQrgXeMOrBsnlsnny32sGJiO5ON5UhZsamSc0lvbqA7W5G4ECis7VAfyCdDzCctCywAnfJSZuW89
9aHnyyHBYa6qaYvFZuVWriP6GLWbZDSIiqFo+Wc6i2M7dTKwqHjoekgtSFQ39z54+Dsv3UKNru0s
zbinxukptHdl3ODgCUeB/hIpSTCm3dZR+Wua3omBdEhfboxuPi5dH9tsrJ8yvLqeuCwBOvNlB0pV
0eNwGJ4mE/SeoGzOTBDcGecoqZVOjjdgn5EQDIjVFCSuY+6KxeJ1YLSDcIGaKqqHGdQg37hpDnOY
QUQFZBoSTICg7u660CudLf+9MlM6GhDCGr47566KCUWZIXjzXmo8yATmtHUtWNm/OgoQZR+z5Xfo
QNhPDKo32ZfLdrE2cM15AHAsDLDEqBjk3iL7MWS3/fzjctMrZq0j/SBfD2Eq2XUxy6y6CUifG03Q
m0CxAPblVHdJKc3ocldrs3P+ujcukFNQ/s1sVnhf8YJ2ul/AR39dy+ce37TsIScNrXe03FT/dLrv
IFa6rl3twHdbIzXHZjzPe7MDyd8dVVsSW2vzrp34hn/OQHhCxcUynUnr8k9d1RwcAcgQKNOvOxJ+
KXW+mZfUUaxRWZ6cOuDsLQLiOhDDW3wrL7u2oFp4TiBA1tiCZ4i0oAjAxrm+Renz1uPJL+fyjtPR
oXwCtdmu6gaYazmwGyNd0qD0TDvsuhwnKHS9ArEkgxEYnpHuuymHRrKlyrBwcxaMssqDoV7GLyMe
WyMoAKBKIqF4ZjNMkPUyJwHn50DrB98uyut2i47dS0XT2v7Sqdjs6/pTlvvZnZRZ9/nyXlzZMDpo
D5WbXd4KLk9+4UA+puH8aIyLjFJmQ7Yub/rddf2c+3+zZ8BtK8ounRQi8wWqAQzQEOF/mvOGRgYe
jq/sRfcFbQFiflupmDVPkv0s0yYU7dGyN+7sKzvT1BzCWIH3tTWwdfrmp8i++eUWPnOtYc0j2MQE
pRNFw54T43ADuQO/zlZNzSFMC0a8gA8Out/lS2aSHhSo/EOWOJ8ur+vayLUwofaHxTQTrKtvjc+k
9B+KmX+43PR50d4zVM0PACrue2AbU3FqWI924h1byZ4AVo8uN++927ytg+8WBn7fYjEBZDLlp5Ti
yTxJ7suODQF1zulDO/thKbx0X+7t/XmydRgeRFWWX9el2DYfiOJgoN66874/TbaOv0sXFLK2PXQF
YKstbkZZBcpSlOheHvda65rdIuybhsYEjY7yvF03iYCaVoS00uXW12ZFs1ePMN4ZJsaeg8NoNO4m
tQVYeN+v2TrWDuxnhjEvI+BioMM2jTlcxnY3ZB+mcivuWJsZzWYlqN+c/iyM4PYUql635IzznjdC
s7WJ0cwWioxz0qH8CGn4ARzJD6Z8vTzj799YoMn2ux/uKBjL3AI3iRbsO31ahwQqGqr6aEG1fmmT
jV2zNnzNdP0OqQfqIvHAMvYRBAQhaCufLn/Ar2rBv7oFWwfUedDzabJZIYnUJJkdtCMxzyT3dgTG
dDcCLwre1SvJotGtkCvwKpQ+mTbEz8Eqk0Wp1ZAbnwNkYvnOEhnKRyEz7lKx0TX9R7zPd8GAN7Cw
nFGrILzKu3ecGeTF0M4m4N5uyn1SpB5OFDLeMxClHywwxoOEnNtRUUJkKhFb9GsrG1jH9lW+RAYQ
ckgxZG1oUPj9x77pn+WC+tipOV6ey5Vl0uF9XeGZM4j1e7z3ZY9On3wFAn6rdnjFPDzNccw97E+5
rYonD5LgnZ3bO7woGqHDRmUHKA4owEufJXUoCR12cqnZfhYgEg3cJJ+AvhghpNP3w4tr99UtywR4
A5fWC+pUmDvoqvGnEjUZL6ZjORFX7bDHrLT7YZ69CK8aQJHUFt8LX3QvHIzRJ+qC9ycwwOmYhulE
qj/tobLAaN+pPeDcUCZQmTs9VMlc7xQkrHY+dlnoIGq2yleTgcf6oAqXRUCGmfdQnuqOjTmke7ui
+RPpufknaGDl65hL9WChjUPfoNRx8C3vBg4uCfyMOg8pSE1JkC6AUm5Y2doW0bynmQE4lYLXMHYc
cKNXabqHmtGzk1ZWSJEB2uhlbZOcf/4mcoNgSluc45NTnXwEQgIGt0XDsFLSZ+sgRpZTw19QUHsa
uyD9kXPQw4f5z/4L2ESK+/wLrcOkDLYAxGvfoblUPLbUsqjRGVQugpJ8TJaNrb62DJpLBaMUkMN1
AYeUnTwBim2nBElpEZSTii7b6fvpH9vT3KlXZ0Y2WLSIWc9/9Aro6oF/ABw+C0UPgkyeH/vWuKuL
ZMPHrkyVDlnsitFWtYD7tucvdguJ+K1TecUp6DBFkD53wwiRgbjxGn9HrV6BV7OfjmVDt5JKK6uh
IxXbEayadurlcVksJ+WUSyzbqf/TQVHSHR59tlim1qZIc2+JShfTc0HLLMtsNyn/CNLVD5dXeyUw
1aGJDUhDMwssoLFwXHng6SRfphbCH7aNGzyAb0XQjWA3Diy/H6+dtfNnvjHyweCulfiItaduhFIK
uGPBuHprLdNXPqjrTpu/wBZ7lXeqRkg2k+ybIOn3hdMtV7IS1uiwRZzOswsxxCJu52kIS6N+rpY8
Tiv2PA7yjvbqSm+owxTN1DdK1uOJ3p54NCJ3VnvmdTGfjkSUoBVmg7BwVRvbSJIvZvLt8oZacR86
8vBcQbwsliHj0p29nwXtxV4JB/XyS8Eem4GKsMtmAyzebhpBcs3aX+52xdh1DKKyheXmBa6eRmPt
AK/dc2YFfFOYbO300FGICuUHrjDx/JTIs3RPgwKRXQ8htDsQI2c3MqnqqDGJ2HNvqO4XmrCHyiXJ
obBE+TSnDb8HZUTycvlbCT2H/e+EpTpqsWwtiMfa59fZ5qyilVDnFmofkCEHLdny2TR7dWxTf3g1
GyVAC8Tcr9CCRdEgnVG1Ho2lDVLfpUSBAC0o21Ehm9hMhvYorTJ5GPzcjEyTsj1oONuvVsrUndek
bCcW2xkD17TTh4QA/m9YfvlNKknB3jMocQuG7DrgcskeMjkbt3YLciWIrk2P5lCzx7nyIbUEJPEB
daFzj1cMw4scVDh/AedB9ygbAcbjth4/Ja4QLykbxQ8yleld1Skv5H1rHsS8cNA0kiK7Rc3j8tFu
qnznDm3z4kq8k/LOZz+92mLg2+5I/gFp/ikcy2UCtJbPwPsx+iAXQYMMObWAuCS7dwYOtZyBt2XU
QDYpqKosPyBLLcDn1ty3ClIvooLE4Gi67IuyK+T9oRmwr1GnHg1SuQdVQhKQtUR+XoTjBEXhkdBp
of0yK1afMrOsQtyCZNgLlOmTYkZYiOr6uzFlxk+WONYhdd0kMmpX3o6mk4CuGnNfVq1zk4LOLgRm
nB0MyY1vZg8hVN9xeATGbUhjzRBf/uQNvbEfQQL/wlA6GMyOCeZvF8AXwGWtG24SHkooh4WAoaUv
A1SHdigpnB+RObSBjSHVY06pCjNf1QcK2ZQIdN3Jrms4sueo9wCLtpE4YTGrJa6o/2fXqPGQJDl0
rNymu61qfzwwxVBzAvbZzwsf+I+itKA7lI3A26VDvgWoXLPt88/fnBfZUti5yhDdp94BnGO4/+Iz
8+fLxrRyturIWX+AOFjunA9AILJpdZ+XGw2vxAa/ZHXfjJriIQmboy7OzMNgUuwk5499l5h/1gtJ
nwQXW5RDa1+gxZpCpdJuZInHM/MxB9C7TOlGPm+tZS3YhGoPKkSVlLFn3lRUBtBEDS7P+soRqmNk
007M9ugjjOU5zNg8Gs1HrqCklmc7BUWmy52s7BsdJutAu8yZEjxlSQhlGahvz8/oG9zgLzf/i4bh
HS+sI2WzAg6ncBhgT3Rod6ok+R3Qok1ou2S8mSvbjQzcdXcNrHHXFLTYjcIgN844lSElQ/dPXrNy
V45J/uHygFZiOR1RK52F1bVJ8fQ8+IFl3ZHs2cigp10O4CPNUEm+hWJYWT0dXjsSakOSGemCQXrR
khxbZCTUIMIFSsqZ/Xjd12hWLxtuJZBq6WPT4wRB+yxucBP396ah6lNbUPkK5S8vLFM/3V3X49kM
3lhsBi4wCVZ/GY9ddtsR7xnRyi13zDHMOXKzLuGn0t3Cvq7Ylo59re1Z+Y2AUzNaoIoBe8/tDazi
2upYv38G9PFmmhjwB05lDnfI6XUhiETg5xOImigwJu1B5WlcxZpp66yZi2kJNbBWxsxNeLgkgNJ3
iRInj4FShFQuVNMcmX0mU7W1+Vb8qs6emTOjxIs3kRAiGqt7C49oj7xBtYmquBW0mcw3dsPKAun4
2JGiKKxtoLg6pqa4tZyW3jmJ9f3yVltxTTqJJiGSWN2AbIpv1Q/IJfpQRRF7WnlbTwBrHZw3x5u9
zMyxb1U5+Se/eiiKh7T+6c3XpSB0LKxZubSWcyXjbKkjlOgHNQRsJg+ak1tlkmtTf/6oN4NvZ6ja
u2Yu42UegMcUmX9EHOdsuMm1qdHMXEFiQzW488aDY4LV1glQlhmQydk4NFe8sH2O2d8MvugkWSDi
IuMuH6CKKPG0CQrsm7OAdUjSPg8Hr31Vdf/j8k5a606zdqPtWmZMKcqAvahFjcJuWXbLTjzk7e5y
B2uLoQUBpO3GRvUcF7pmDgbSBiTbGPqKo9J5MufKhbyqggv0xvKYcecoRHsjrBbJ2Ia0UZsMGx2t
rPhfYLI26sqtBDvWZvnekY9QooxQynJ5ftbCAB0q25klvE7toOY24ROkJ8l0Q/Hcf5uzuTlmi4Fa
LwmvlHtAXA6T7z62OTSCDAp6/bYn465WULRitM42NuAvaMQ7cYkOrmUOx0MENATjxOvmIE/EYWin
XcGxfpOZfWmM9tkoyz2BxAxUHnycPku30ffaTGuZKsuyZltQnD0jYnSTPjbQWKiuS+noeFuappNR
1Njpff3NE1+p2ACBr435vPHfGCyUesfMpskQU8uP3PqlMFlIxi1I44r5/LrCv2kdKskjxB2hK6+6
bGca000HlamNnbdyFFLN9i23mXuLeUO81M4EbaTCgXRpVse0bdOzMFmzXwQeav3amr/K3LARw0Cj
cQdRtew429kYIjsBgkm/GXa5LK2DAJ3Vt8tjW/tszWukZmeTlDX+acpepqLbZSnf8Edry6Xlpy1Y
GXOM1j+5C1SJbBDu1zn7tvTuzVUj1yG6vTRRBXPOiM5irCCp43zOZb9V8bhCpWDrCN0s5/1sScSY
qAa0o9pI+NdFyGSXtG1+SspyghwwqAFQ3JdG4Blje9wY55AXyxzWpW08TlnTRVmF5TZBmBdLR1oP
0AKZNz5+ZUfp9J3toNq694GCHq0xgcfPDlXmeZEEP2WUJtnGEq71onkJYlOjgtQzop+yCfJzyW2R
h6S4sU1yna/Qkb499HcXPAvD4xenbozcLaDqCiONrcN7bTkTP5NoeAj7XXPMP/BYPZOoiop9uleB
G437+uif+mf71ou7QxVuvQGs4FdtHf5bWl2RgPYCt7tb+uAd5BFy5fsRBF2BcS/uQMuyL4/8cbzN
YtQhxukp2fnP9QZ0gqxUVEKE7XcnmXvuUoDbtYh5imLvcEpAs9o6w8vEMk5wncVtKYU+6yMKX1Eq
Cc16AGXpBPDlrHoCklzD8UJXWSDPVJV9C9IIvKwauJ1X4QKsFgVQyM7vwSZdnsaiKc8hU8mDsbU9
Am3Eyg8UW0TYm1kDUvCFPk1FCfycneJV3RwSYOEUnqYScKlRYpMjVNinBxQ4qE81xKX+9EnC7xpX
tp/9pUXI6kln7wJkHDEAXALH5+reqHmxz7gCuAI4kWdTchUODmiJy7PuQHHGPE/OVOxL05yQBx3r
m8QcppdaKXrMoL++E9D5/O4Mlod3Rdvt78Ap4+5Zl8+oZCytnWd3/HsH/b06UGODT2vwfhvkbVPd
N5A6+wjKfgPMrA41viZGx26tVpGAOyWPZulZfQAO1fQH88/cs7Q1XmjNh/vchUChMTo8HJrkm1My
8kpTiwctWAIfWU683VIh0blQVC9MRGVVlBTzCHV0UkL+VKpoqRt5a9gLRPOIWxgHz1T9hxlgENCt
2/KhdMfxlTtLlR5A60s/46KaBIlpYU8bKDnq2hSqGjVZgglcSa9d1SX7Gg95955duDGDyDkevw3/
WEycQqOvgopjD77e3ZwPDBpiQgDOCfnqJJhdOkRzZZVu0HQABQaStWqnQAB06xmUfGwaSs5llal/
on37CgoVauDQQvFT7EBCGbx8I1TUr3P+2rEFjpS+XzpAjjy/CTxxn5QvlxteObV09LnDp9rrxpqe
2gzfCTHjb73AV4mebXi8tTBUR4bXVFTJ2Hf0BO3QIvZovdy4uHZHi4FEcoXSxZpkaVSSCmoWkLdE
lbMIoFb7IIthOlCoWB4MfmUYqIPIIWFYJGSu4X6Xo6g+gdcj4O5GemPl8NAZZEsEgXOXllk8NQ/U
R4m3Nx3HghwgQ71xPP1KJbwTQOuAcjyNTaI+74IRJ/8zZA/FbZOU5NgkjXGD8sMFJfeS2d99VOO+
wEGUyG+AyrBwCjOYoDqP/+v6pxrJ0whmIKJydvx9WeftTUEICXt7FDd+UquDcNoaivAtlM9SXuNe
4i03M9jH9ozZ1lNrzmOA0H3YG6wxo0F1/NV3jPnUdnN7yKHBeuf5SXZfWNCWEo2VhqBJqHYNTY1d
4xhjVC+ej1Ig5UWsSwkEQwkBrX5SQHkT/6WMzLpB4rh7SiGAuVv6yQ59aFIGV+14nR83q/FaNtWF
D/tMvk61eLaV+TL7znUB5i8zeBNXF13T1HJCDlLwJ+a9Jtnz5WGvBK6/HgDftptbZwrzHHIdfbUv
+bxzeLZBd7G2c7UzlM0gyy4nbCuU4wbNMIZmW+/MTB3c9johQltHy3cewnhjQHiiorzaFU3E7pCR
k1W0ebtcmx8t/JZQSa+5gTcBQfr7fHJPTc827O6Xe3jH7nS0fIuXOKfzYdqQB1MyGMEWWh2Fy6uP
Hq+g2Mv6xq72nNvkc0n9k+zaLlikeC2H7IYajH8TZk4QfRj9chKO1+3JLNihIA2FqKncUvpbceV/
wciXvSsHY5RxNd8rUNnbkkbVYF53AukYeb/GyZZX59w6dHEzeiPbH5c39sru0zlt5yQtGTOxcNBC
PtHG+S4hsuFZPILNb2QGVxI6Oq3t0KYA8HL4ZCif+dWd0YD1rUSh3RR25XViULYOi09E3vpjQUUs
F/ejO4ufjT0d82S4p9mVN0BTy+A1I1hpxp6iJqSg8w6oArqzhXI2dvnaOmheYIJEd210VXsSvs13
ZS9J6Huj/VJ7zPm0MNJueJu1baqFMpnRT/6MGoLYLpedx28KqwaT3cYuXfsIzQu4o10pTnCNBUSI
BtQbn1GW9poLP7JQnXjVCUJ10LxC3daEl3EZW91eVl4AZZUw8Z8um8P7fozqGHmoe8sMpRAyliA8
D6DRgxS8LOnGPfr9yac6Tt5qwZHaeID6+u4S9fNhXJxosDdCvfcnn/rnn785oizDXUjp4c2lmfds
2XdzNKaQgt9Y2rWJOX/Sm9bhJzjHXQdL65YR7gBhuwVnWpuUc49vWuaI3GR6Trz32auZ/kxAAy+3
apPfdz3U12x2HnprWiZk3d3BHBB1EbEDvz0/TchHosKzFjd8VHN0ee/4GPBfzymq09KOizUqaWOK
aDc3UVP05U5MgOZBsN2+gSAJgDe17x9Mlr5Ysug3Es1rC6MZNANOn0L0AudOPj54dn3bk2rDV6w1
rZnzxCp/MoFAjqFlcQOR+L0ryVVlTFRH0Kc1Xm8ME5vVtZ6T+kPuf7+8BiubSYes27zgo4CCczxm
M+7c1A8oJ49uunGUvf+sQnW0uuXUdd+MiM5rO00/yNJg8TwzFY1L7oVWQt3QVFAodulSb6Shf6UA
39lVOog9dbG8vKt43BcgRQ/w3LI8I83h7ZfZm6IFVEkQ3KoIeGt7cEuRLEnvDcCCRIBLyrBL7ULE
LE3sA21tirRKP45fDCLwKKroYt9Y3owMilNzgNvBm+/yIJtH8wgMAzcDUOf3dw71B2QkayMEKEy9
GL5t1h8gObp8urxiK25LJ8XNJXQfOmScjuaymAfbxZWAVdzPghboqhiKB3Lr6rHWk+ZoMpMT4H6J
f6y9KvmhDAdFFb3yGgPEgS14jjiweRv7ZG0ban7Hz3y7chwYIuO999R2Ftl5aWLsTcerr7QgLWBQ
wDsskHzOTn4qAc0i8D1hxhrvy+VlWfsCza1IlXWpKnt+Mnv7G/OaO7ztcoghC2/jGF9xLjqgnCOk
qSpPeEeWkPsusR4c2TxfHvvKQuvY8WRUgIsPHjsqgmKPjsVDttxnHDSlY7VFgbYyfB1GbkKOECeA
wTB8+bFrvagS5cbmWRv++TB7cyCWqOZvMg8lPh5fTqb4aLXZjrZ+OGfOxtyvnFQ63e2YD0nJypEd
Lce/6xXfOxk9Zc2jADCjbcZIVNaPWri765bjvMXefE8N4+4qw2TH3Jk+WKR5ne3qUNhIoxZIp13X
h2bbtuG0tuEx+5i1yTnD1d23s7TDktElSvt+Y2VWjOIv8PHWNAerBbRJuflHT7q3Dpk+dJ67sW/X
mtdMmnQYd+JXPjgPhf95cuv+Q1skYHKsTTH+uDxRa31odj251BiyyfWOHEXup86fsyFAjZMRWJkF
T3hdJ1rgMLrKZ1lfeEfSGg9kUa+pUR9FO369qnkdTM7NlEyLSOixnJynXpgvScsObaV21zV/Pvzf
7Ne8k93k9D6FxAsSd6XaiQT/6UXXta5Zt3IVCmWlR4+ddzBbsPt2M55AtqrPVwJeHQLedpNCEaiD
5wdjn4zLnZ98cb3hAJaN0PL2l79gxT+55631Zn6SPumNDpZ1TIrkRwNZmAC8XQQU0NAOciq1Efic
LfeduEdH4HrI7aRNatOj048vxGkqsCGMHy5/wdosacdzv9SpD2UdeiS1H6m++actIYRcZc7j7E5N
AADex+s60ixaCrDhUEuwY9dZzeelmOURLEm4ifh4+AHiVx7Kusg2nuPWvkozbWOW4IRsSu8oDcgW
Z6AS92/z7qZclr2gL5c/aAVFQnWIbiaQXDEdAmHZiQHKnU2j+32p3UQGsuN85+Y0Cc0Gcucdyv4j
OpDp4+DWSRYIZthbNVwr55cO4bW8vlZtP7nHyXG9G2O0Yf6Nbx657cuAnqugDYlqhqBwLPcoRTNs
3C5WeOKpju1tpZF5rWHQI6hfjcAhczfGaY8a/YgMFX/wwaMdsDwBLXFjJnMkxeJ8skRSbnimldcc
qmN5BfX6zPFy+zg30/JspQQyqckwAzMwF1bOTnaZjzd8Hqg6SYAUE1R+5E0TmS2xANDKih14agdU
p7rz57mv/I1hnQ3/HVPVgb91L9y+IKlzpP78lEz1EspsmAIjmx4v77oVX+CcO37jcUYFCCSHmO1x
BENlGUhjsPeWsuotzWzrbCLvfcG54zcdVI4l5pRIdvRQDtMvYtek44cGRdgTqk1pysPS84JlqQ+4
1EdjkgIvbuxohZegl6xZQtN8dqYlsJ2HjHQBZD5uPJRMXP72FW+rI4JbiNU6LZ8RPWXTU2eIsHVv
qmJ+qLzXyx2sTa7mo+a0q9Q8OgwXMP5S52lcEL6xbiv1UVTHASPrYgqr4x4Ab0C+h6XNRGhMyXCE
GpSIZouVp3mxweLfTyARPtMCNuBnOoixVkG1dDKyQf/84/J3rjkNLSjhSAV19izTuGmGm2z096DJ
jEaSxqa7HLLSR0gaJ3RLfWGlNx0nPDkqqXxnTmNrcY8mBLjJgnyiV9/irL8zk37fo4Y58/rnyx/3
C2nyzg7WocPm0OZdnWP1ahTmNCHIRQE7SYzXsa7z+uhyp/FDOy2MeDSwncXgtJFXdONJWjyrwxQp
T1CdpqSMXCP1P5G2tAM8dg+fOXIAc6hY337zm4YvYW7lxWMtifGFzlzJHcqhIKgmpulfPvY/v0//
xX/Wj/8ac/+P/8afv9fN3AmeSu2P/3iuS/zvv8+/8//+ze+/8Y/Dz/r+a/mz1//Rb7+Ddv/db/RV
fv3tD7sKsKr5afjZzR9+9kMhf7WPEZ7/5f/2L//j569Wnufm59//+F4PoBVDa1zU1R///qvjj7//
cT5D//Nt8//+u/P4//7H/+n4uZUKMfC/WvufX/n5tZd//8Nw6N9cZJ59z7QsG+qPZ0Dp+PPXXzH6
NwdqPx5Emj2buc6ZMb+qO5ni1yzyN+YhJ2MS02SmZ57fpfp6+PV3jvM3Ezoqrs8YLquQGnD++J/h
/bY+/3+9/qMaysdaVLL/+x/v+Q/0rZ9JdgtC4jpJix1YDl4XKPomw6c3E/Hvnv43LZ9d4huvXDjc
lPaAlonLgkxMwdJdk304D1o7UcSC22E7UShi+uzRpMZjQQAfuW7Y54l6M2wU9lhVkif5zvy/zJ3Z
kt02k61fpV8Af4AgwOGWe6pdqkGlWbphSJZEEABHECDIpz+r3B1xbNp1KppX59ZhwyxsJIbMld+a
4/W+EywcysUkx32jb+6uZRSl1tSZPkX+TDtxqOrXDNxe+iE3B0GnqApLFunTGlp/u6JNBBnzJX/l
KvzS6JvbKSvHdW7Tzpz6eYQ7H1crthq+4wx7/jk3eztA0+nMk6BPrtHJTdVO32eqXxN+vPDl2618
zWzNh5SaE3RGRVmtd/WrZNaXht48NTG9fZ9zoU8Wx9PDYkz+LSe2f42S99Lwzy+Fv6zEdJiHOTGt
OanMhTedctF9mZEdDzTM+bbhQ0Dq4sYF3y7ZHwNqcDhj9gXQln1eovkVAkJmTgY+i0mfwYmY7OKc
PX/281z9ZU5qb4Gb71J9AtTusWSw8BZ92FOmfx58E5w0zrreRr05jcti/ljHprpahdz2rtDnmwDl
aHgNgOGak/iCIz5+LXf20irZRGaZCQbsDYadLV7ZYzSoAwfjZ983byKzjbNkSFuskiqoy1jNrGiA
ydm3ULYdHF5HUz/Uozl55NkLE+ryMGdoWN/16dsODtmacq1m7LRZbi65zWBhlEIsv2/wTWiuTbPO
lUXvNWz6miMam9piSafXXMhf+EnjzcmZMOfACcLoPYCq7kPX76gIYn1vmy0gfG7RurLgHcn8fQOz
6AJsz1cUfC998yYwUTOTNF+5gio2vna6ab7LTsTf9k33JjCHJLM2zLE6qSTR38aEWl3kdmzP+4bf
ROba0HqoeaJOJcAW0AHzmyUi4bJv8E18Gri9RxXFxDBjumMpWn3jkyk97Bt9E6Aq4vDEUU15HMe+
oBzdH3tw9Vgs25aJJEXhQtaTOlnHLZyt+M+4fC0D9MJi2TZMtMBJEFDQ6lMGCWQT+m8yUvO+0Nx2
O0SlSIc1RtElYuBH1KO9QbHkNcH+Sx++iczJP5s9jPhwPaNvOBbAyCv9tOun3LY3+Ey2DTpSscgx
LI3bj7Zp3u4behOcbYjTPGsx9JgiSzLF6S0dQ7overY9DMAFSz5aDN6gwC3EcXytWfylyd6EZbDc
jg3Os9Ni5oNkz51OqXoNevnS4JuwtKobF5pILJOB8IOVlJ+SfPm4b743UWlKAoqJg3gkUYabSxnl
i/iaglz0Wn7iha/f6sLTtAPsZzLqJNfpkJHPctzjw4qw/4fKOyUugEesTh00yShNg5pn1w+7pmWr
8u6FVA49H/KkmvkHIe6uFP2wbyPcyrs7mroQZCxPPg7JO0XDRy4q9krl8KXp3rw3y3aoQX2GuV8V
gV1DJjwi0Iu971Teip4ZlK9qGYw80RqSkLhtv+JBJPfthlvlc9lrvKQmIU/1BO1wRtCUDg/UfWf+
n06cf7mMoyqcx3WEwfv6ay5BIpd03+VtK3kmtIcBaswlJjxkxQiiGZ6bUbfz59yE5zTOFfTUWCuh
+o6zQhel0zsnfCt3Nlkdza55/jWftZlZNX2yVZ7d7AqgrUp59nXDWIXB00kUSlwYEq37Rt5caJ1g
uNIu+ClnNR1ETtGjkOjXmpdfCJ+tSjliEVxfPeYbAkdaqAY2cFVOXrNFfWn0TXAqBfObhTB5Yotv
CjpX6tCH2u+7vm2lycJ750OG0Ts6Pxg9/xpWkuyc9M21VpWgajDZyNNIMl7knJ/0avf0KGMj33K7
eQXw9SATeUoGhs4gpIgPUTO8JqV7adI3xyeqAg6EYXx6RvrD2r9N+i/7FuImNscmWwFVSiUAZgQo
6jn3T37Osl2ji636uOrQF66HDicQUL7LeGPWdddvKbbS43EB/HDIMTLQgRINfT+CQ/pjz5yAvvH3
pAcU/oshzyeEnscI/kiiPbjQ7FCiIZO6FR73A1yFoYvEAnd5KPzqjz7PXqN8/fsyEfkmNqU1SSPJ
gMGnu3q5NH7XmSny5//fX06elCFH7tE+eQJq7q435n59TT7y0hdvYhKuIyt4wxO+2BQRuht3HZVi
qy5u+eystCPOYXS2JZBLx6U87lsdm1DMB8joJfqbTvGa3DbzfbzUr0gSXpqLTSyaJaZz4DgUBqnU
Oxnbj61r9a5DWGw1xPBNrnQa8BN2hr8fs/t+KPcF+VZFHHgMG0+O44YvHyp3auW+RbeVD0eGk3G0
CEO0I/+xoEd2XeN9CSWx1QlPOfy1gXvDlaQv3aXUy3CI4eiwbwPZqnSbymhLw/OiRpfKaWVdecwc
2XXzRiXr77EYQ0u0dEOLwWG5/R1i0+hOClhW7/z2TUCaHHxqBZvqkxvWDJjAcAE6cQ8MD5tfxv7+
7X010WyAGvwk9Dh8XsvOJWdwPUTYF0HZJjZhHaWJqnqc8EY9afi3qew1qsMLwblV4HY+lcaj+frU
NNGNNEt7qOGTum/Stxrcbkh8Os7PwdlcUr48LqHfd9xslbcLQOY1OAjYrdrsRrfrcKFx2NPmgp9z
i27WjVY2ibHLLhN77qOp1gVt9lCz7FyMW+ktsEAL3jv4H4xosYfnhPupBsbf7drIt9hmB+R7zGaK
fSv6IFILfNW+qqNINyHqSsNm/rwjMpkfZFzaQ5I3dOda2QRoOnQ1CQGDGxAUZH2/knrX3Vtsmcwm
YxPyYNi2dGbfmoxE50Qu6XHfbG9CM13WCPgol558PnnYfdP2Dt70rwFtXojOdHN0JrSvdINuxnOt
xuoImER7XebhtXbDF0bfSmh1GykcRVNyrnzfXPJxWq8wRF32TfsWu5ym/RSiqcZOCC3+IU7RLy0T
9ZrG9aVv31xmNcnWZYYZ3Vnn1t2M1RqdAx7j+w6jrYKWlg2BXH1Izpnrm4dcVCscudRrndgvffvm
OgthZI9GaczM5DQBaUQ0gPpEfFciFfXHvx9GQJYQukYqOSe6hj6Nlcl1jDP9dtd636JrEw0MfE9T
cU7LMXqDM5vCa6Qqj/tG3xyk3SJZgM9acm7ypH0a+BBftXkVO/DSvG9ileKmOIQV8JXJBfcEUFS4
MRIM6n3fvonVOsvjVPA2Oc8uSw7KT9mXhju378Dbql3HZpVBO5Oc24WpG6Jl/NYP0/S069u3kta0
gaUzm7BmOs26oqW6uZ+ZIPuuL1txEGlJPNAUM9Mol3VFnwzrPZ0E2fnxm2oKtSUnC8HwGYPz+kCy
6NhkcFvaNzWbYE2jJUMnBhbNPMingYTmrvfZvO89JzaxmtV2ZbTGr4rUZHUiGgp6zXy2c943Ryow
3k3eVtjFBA/DB9G17Dd6LtOdE7OJVWfRP9QG7MB5bmDF1eW+SPPanPZN+yZWyaT92E/49lhqctcY
tB5Gpq727TNbqVBQi5xrUSXndSrRlRfppCBRtq+UJbZaIdVMQ5z1pQASapLnYcbDQJtE7Hs/bkWe
HGosNXKc2pPS7Gx9PJ0sb3Yud745V9EUFJVjJxGr0MlewkoNrINi/2PXr7qVC/ms7VfRzRjdmbTQ
oOIcQgS6/L7RN6Ga6GGwKm2w3oVnN7hAZoeVLXrfubrVDOVstK30NAE5hLiHMFGYAleCvNv37ZtY
RcNdBAgTTr5uYlCQt/oHmtbJrjqI2GqGhirKW2twaGO5t8d4Zv4keLcHMo/nEt+EqnDY20EHxCVV
8LcsHet7kczJztW+OVVhjDYnwtvkLG2yHEGLWk/9art9d9StdkhFQ0RyGmNzj9rqjtYRuaFrF79m
jPXChWMrHlqszKbBY7lnCcw0fTnwouPRa7b0L42+CVUfOeYmRsR5ycr6V847fumQg30Npv3S8Jtj
taJ6gKYYmQykSCMovMVynSPfv3Jo/1mD22rVsWq2KqJ2mnNmNKbeujk/RZ3OgLSh7iYtuStSKeA1
B1vD6+LGN3kEAOmoFfugccXfudPFz3/3X5K/M54LPelw9parU1+6JbW/DQdteFc8b9mujs+ycU0k
zq61+naUooL0sn+tf/D5J/63yducvQaMe2u5EGflSXudwBtUh2dHkRocvcEctV/Go5nmat/l808L
xL9MlRHa4ZWFjVVykpy4ZfUJmlW277EVb0JcSEqGia9Yx2DrnNoWIMIYJJ99o28FSIJmMkEzT3Im
tmpuuho2eKvo11eW8QtBspUgyWdZfVobeAaKJcErjsBpD6S2Ytci+ocIaSpn+E/jmkKnpv8Zepu8
mat2+bBv9E2Aw7u+RJ8orilTzNiJkTm/Gac63Xf5/IcOiQ5YyQQXODX5xRyJSsdffdWxfRoqsaWt
hjQZZ7FgfAt2GvpU1jS9lJ6TsHPuNwdyAKEKaAIuzmXVT58zauu7FbZ9r5TgXwjgLTMVOkRfJ8+r
0sbaVweDPfaQ513+2MR1fCy1XQuHet1r7ssvLdPNEe2Rplcs1ek5Zr06Wj72D90cqX0v3y3AEsqE
FTANZKkqA1whTIjkAekMvu8lsBUpJWguDbTHvWtB7fxjWwc01zUrf78rCLZCJYEFs/CA+4WlcJ1D
aW06o+Vsn8BKbKVKWR6NOlQCuRiIOaJDO3Z2OGAPist916OtXilC5dlU2HrOQ8PWTy4r+e8xz3am
NLacRg7FT+8ZRocAOgcQrv8Cu7bXSEkvrMmtYEm38ey9SDG4D+E90L/RI7eVeSXAXhp9E74N69AK
SzL8rqBKvfVkiQ4pXpH73gJbyVJGBZGktek5n+auvJZZ1L2fEAVk55rfxCtBJ0tPWZOfxQi/nhLN
PmeytOnORbM5cNXAXcb7Lj9bq+KHxjT0Lrc63Vc33UqXuIZRMBzK8nNm0TxEXJp/rMZ+3ncV2WqX
LNjdWeTi/JzyQV37RTZF1Qe/byfbEhbbsltdRpIcd0INEZCImz9kFXe/du01WwHTAkl47h3DvCdk
+QRh1NQUylfNvifkFrGYpFLndbrkZ6LZMB3FasA2z8t82Zes2mqYRi1BvK56oJxHNRa0bZK3QDnP
+wr5W7JiE5dB+bEtzwucwI9oJveQMvX2uG/qNxfmjiYqsWlXIl8ioJFC4r2Ai4/fOfomXLta5B1H
B+Y51hOyAg0lgOeafOfvugnXSqMfFAqYEknxdnzXq1Q+uInsa8njWy1TY9CvVGkAumWPaz0cHOOH
qXWwvdkz8XwraKplmTeZ9OV5APT3RGKivjdtM/3YN/rmCTzGdqkca8m5niHaS7xiZ+FRP9w3+uaC
nIYczAoOH0WZN9FHWBuZYz/L19x5/v2E4ltR09rrGBjkBoiWZgknh7zbZZ5ItGuP51tpU9OSUdnc
lOfKGnMg46LfprGO/9g3M5vTdQmdDs9FsjOs69i9jGAbIxvQU/aNvgnWlcpmStxCzjAACl9YqGB/
kdJ118uc55tg5anqmQYW/9zCjPY89+oBbI59CSWeb2K1bOZosN1cnuFDAnT+EsoirFLuuhbwrdip
9EkLvr4nZ+5Ff5oIVZeZjfvEQ3wreAK5EPnMVRAAVU21XgfTD+/jMunjnV+/CdaqmWJrqpicIxiu
D1jsU0jhQ6/nfRkrtML/PaOj0jiLBo4/AHn35MjjrPwc8/o1f5YX4nWrfoJZahusxF7jlnF4I5dF
XXkVXnsQvjT68z//S4oF1wCWLpnANrw4c2Xolvqk4cj62mv2eQr+mTD6h8N93+OVuXQzOWfSwRWi
dIFe0OPkzhpWDbDU6JJ03Re9WzEUNGiZaXgg58Wmc9FVMUN7SWd3jr6J3rpLKMpAK/bkOMS3lFe8
GJFf2HW7/IfBfQ0xFHy1q+piZzHzWxqL5GOHpM64693At4IomXfLFDI6XCYXlWckRecb1dud28NW
FDURBhBo2tlLB1PKo1u8bou1q9ffu7blrSyKOyHrCK3NlzQP43GSwsJPFq6s+0bfBq9cSFKzhly4
w+VVdma+DErs6+vhW1FUCbv0ksSivIil9RI5CpL84jBN2JXs4ltlFIW2H/Z9U3WjGaHtsW9R4U70
GHau+n8wB2F+3cGxrbpJe04Lz7y7m3pd7VyV2/MWjOqaUzbeWDdxAmhx1YPLIJt9jbE83cSsdm3c
aFgb3sxajIc+w6/aAv2wc+FsjtwBKlha6krc9MrkF0gB+icdT/ueJXyrkeq0m7EuA7mpBzArZ9H+
Mulsv+5a81uJ1Jh5NTd10199zM03Ean+Zz+1r6kv0abx77v+1pleOwrPPeb6q1ymuHojkOkqo0s6
xbFo7xYmHcnRR2MVfdNnXcrv9TyT7MKieCl/zSym8VKYVo01HONs1ztVSLKS6Z7wtPXtgegFRvAp
WEHqx9DOS1OkjIYlLgigSuxWdk73sDNey5yeVe1j/YOEuO9YsfJkjr6mz/9JwA2yHlawhJfR3LZl
Xjf3qUxVewunwr766lo3gL7VwzBlfE+HwZn+oJdp4jDkRjhXPwibo6osNGWd+klmMs3A3uUuVB9L
1PgHX3BOJBZdt4zlYxdxFe6Ajl+T8WBhfjIdI9DSyne9B6LgvqNrtpIjGJiLepcOTke+mENFQ3pc
+kWMn8w4GnlB00DbX/PMZfAHnXzju6OnxsDGIJVuHa7ryHOo/imRwxcGc+f2IeuifKgP88hh5g6h
BBuawzyHLPvZcNhZPqDcNdAvzWQ8o0cfNTWeX10IWToeWgbmOv7YKdOLu3qMOQxHO2Q8+rEacLmH
Ys4GVfeHJQ4lbQqIjlnaFRIM+HYshkXRHu5Xc9k9KPiyiqexEhYjZIIQBlN6wcCnOlUZjqJHZVut
HnK2enOT43HS4w8qebecJxtl5s2aZbV5UqHpZ3bEAd+tFykWYe+ti1GQKmqCsvv7NRfgmh+mPE2q
oQAQrepvJI0E+drEE3BzRQ1ZYAp2WoB4pEOKJYh5fqZOz9YdIUiMx/mAzrcljt8synhk7Wi0TGtR
hjYV6gJAj6nsYVgtESjktFmZ1IcoRqbgu4+Btf7oapbJj0MpBj+iLxy0kxqm2yygVZ7EVSyvietE
8q22zKjfE03Jqs5Qgq+sLXwCT/vhkEivwo0K+Kuiy9KU1pBCoTc+okXUpvj/ntocijfExNy57De1
lYxBNgRzFi2AQ+Za8oWskxPqMMo1Xv+IQNYgPzlNTXNEG8Q0HKTq8+YUgyEeWjiF6OcAg0+yHE7o
Ju7ycJRt5/PwhtddHI1nRdNkak8EjOeYHoSLJYr4aVY38y+GhIN7N1EIlr8Ow9rTX91YM3NmZR+X
xTTD1rsaif0M2iu9eMK7a9bh7E5gztIXo/BBHnFpQJjTkSIY4BdbT39EFjP5c1CWwXBrbZtouW2R
7Unv0Ohs2btsGFL08+J5aZ6aJKlv50jTtznLDf85uN7ejlBK3MXMxYd4SNW5T0CIiOoIh3pdl+o9
19Fc/aySJOaXKs1lCvxpHORQ3gfTTfoOrG8YwLtDgE+prr44cMs7fc9XmbP6tl3GBsGTdFU3frLY
THh3GlVIa3mE0HHubg0Qz344qk5VajhysyTz5wQs9PUXictq/Gh92oMrPknky2nhYkA/n2RU4vQ+
GhwkUXswc6rVWmCzIWEAdTer6v4MM5dmZDcp9WALXdCAmNiyaICoGX6jGayHGVMFfMfUQzIOikdW
THzJGARRTqnhK1BaZRafA+5+Jj8AN6N9V4C8CD+UYiV8oENBF8CFvgjsvPm7kbVzArAamQBozz2E
OPi22c/8t5nGuHuqpc2GL6FruqgpeOC9eyipYuH7XHkFWY1aaF9fTCn8CKbQ0NfOFNTJpo7Oc5Wk
wWMHHWPN7jQM7+ElZ3g7IBU2ZmVch4OBr3r0Jbh5oaeU64T/dgSPNnO1XZV35gz3uFGfI8os8Mpe
ubYrdB38ehao+aTvJdr46Q/8rG4GeDJkom4KnCRz/jb0NRfhbOXkzc9VhYF8A71sgmtwxYaWA+1a
tfBHuMD5biID6DMA0T8mMibDkcG/nl5pDYvFuEgTDyc9Mszlz0UbL590amb32JWDYBdMTcX/MBlv
IrT9ZSKrPuJa4JQuTKabyhfSNu18zQa+DgHy9Wym8BLEwYttYuK+ZfMhdcZVH5E36KYbOjI7f7EG
nibkMIha6vlkpjBM8wFWMNQ/uQG70r1V0jxDXCAgOURpRvURrpx51hS266KnVPLJFcA11gxIUD4H
85mULlm7J7wEFOopI9rpVP9mSfs1Pc2R7QMMBSDsoAVjrXUXqLMjvhQlUmkmKxraLc0PYQKvRdHm
cp7LoxxGDsdTJ0GP0ejkr+SjSt2IDb4sA/+uamra5rh6NUVzgVabsU+KlmGMzzZLc/vYaK269iKp
kjq7tJEfM3qKqojUb1jXUrs8zpnXsPfLYVFarffxuuK3KoZoMmONXOdCS3rsGGlUc2wTnbbtYeif
n+LFtMakf+qnzKaqKJd1YcNpnZETbMGKFVWbPZphrr6WpBO4QIRxYuFXhL8doMQ0Zsr/5POcQ9EV
4GgxF4YEeNTBOnWODxWhJVIHgLjN2TvqImhWq9zWPi9Qo0IC4Hddrn4Zzj1qZPlH7Jfwoy88r3MQ
+FniXHIZk95rVbStZMuPBdvn+KZkeqG3akjX+UNrVuvvOYVZHT1Mg66fTR/xE1Gvix7huMqPYbZY
IAdmpzQaD7GIp7o7LIE14RPOAEW+uXRJ4buoWFOml0rlsfylctOOH8bMwanxwrtYZtFhMMmQ3wk6
ZFVycK7T3h7qqIc1ydKGmubH3Edt74uBYHN6N5PUY2vmfODt2xhaK3ct8zAlTyvV1FfgW9RiVQc2
TVVrDyPmJIO8sYrT52dtC3MxDUc5dBGlEYvN+7ztcPAXnZBi+kbC7KtfvSq57aEDbmaYrHvoDtTX
XPegisBU0qj4c+RzFctiGDs8d4oycyuBz7sEbyg62bXtNeJtwfVRFN7wRb0RiR+TdyhDx/l74HAH
M+GXYABMwsxzqFtky4D4lEWyVrq/zXgp1CezOtH+kbK6Z0vB2zhgowAxOUr+gHCz86FgANXXn6ul
KseqqDKCm1IRelEO1wYeGTAhxbkm2SdrBlh/FbWnkmAC4RmEpVXC/Ku6iBq3XnaowUsEEMR4QeB8
l4MX4nDfAkizKurG9OVVSmcxg3oJ0R1uKDz7FBtsjed+jZ6RU+0KnNiXpYu1PoeBzSN8vyzqGV+b
Ne/sEz5FVBJwANPYNzPtLHubNDyD4UQSkqhIm9Z1B5LrKTIHBU5b+a4reRivUTCGnQFGbTtcz32X
f5xSGUZ0ONpq+VqucBB1xSIJLLWLSNKO35MVMfFEF9WruOiHfNVdUVeJMDW6l8wEge6wdBUMBHjw
LWxL6cxrrk9xbqv0l9UgaQF7TUWOf79RKCXfiAaH1Od1KdMUZs1ZJ75UEfYTsJ4xYU9gpAv/KLsm
9g8BEh74ypo2RXcdHttzdju1dpx+R/0KJjuleSpgUeIiCXtUHyv3RffgVbyHIYmR7/xMYtcVHfqS
l0+6tnBDRHFYzlGRwf+j+zRSFHB/rk0WtdEpHn1I5oKhYjl/0PkA1+fCV3Mvrsug5jq9aSpl0Gda
S+KaIip7J35FTiuB41VXzacZmwjmB/m7WmAOAinxKyCeh+FNWBuzfqd9r54WPMzEXergUFb4ydG3
oXPoMYnrsc4/1nWtfHPAe2oU90TnWn+Fw7ZUjxopC3YeFeLwe2UHxORBizIXaMKK8hgtkxH/5cuO
5E8L2vYDnlozoeKmpYC6XFERz6YPnWGT/LHkY4Y/H1u9Xh7TuTUNog3k8Pa+Is+0flbJuf0Sw1EX
v3SfpPSq+qof7kYqQ3zxrtb6gxC9bHTh9cKaG9NzKAMJ7nafXO6T/tGV3uuLhWExGQpP24x8kP1Q
sV8awjF3wck3hKKN2BLBWYalWJWRYvZIYQpC70buyvxT27eGY8/ORH+Mapf1H0PLkb3ELK8IArum
E7oJXIIb2ROx84RMtdOwsD55MRB99Jmf0newVQ3sdvQVT2/UOhuDHoSQm4cYRqgw02xW7D4fYFcW
xKFrR9fhtKlgI7wmyro3lM4yeQfmW+P1oWxTM1VQc2eOv0PSTtizCl5jJ5w5qF9nvqaCXnrbZOmJ
9nC8sEd0JPP5BHqCbO9w90z9bZpVUQLrNVdVZxUjQm+btU1K6GVXhadxWkfDXek1faZAuq7Wb+qG
zwaqlwiuvVe6TC47MryOzYOHzMxenVxR8E2k6eDs6/CFyQ2cberkIYgsi+8aigrKUSRE9fhYdHul
8CrKVgC9x0R3f1RJk9kvDjYp0WNkYr7guYeOpOSx6q0eT6OdRn+XzHB7v/JymLDnR87Ta83HKNyh
YRRYiCJRE8+/6a7uwzmrV99+0IhisBbUGg2XMcYT6DHxlve4WmUoLnrkl1je3BvdsvXBJ5jo1hwc
CZSpq1gqTtajT8q6reEXvKQ5CI0sIfG+euG280o0UOR2ilfXgBMRSJWmg5FjgyL2t30pF4FUyV/y
7AMrEVd+lPAepsMb1Prpg247va+2tO29Ys3kUtyT1qvopC1mGw0fFnQCPO379k3VLRXrOLRxN1+H
pI5umTTq8/ON+ZVv/1OZ9y81gmeA8F+nppqjsVqWWl9NZ2SvThy+3ni58bG8CqiuaIHuJlUdp4QR
LPulgWKTAmb8q841nlqqq8RDjYU0Ib2Kq9caDrzPx6UgfFxiHEQZug2P3DUZ/gWYdVblhQ0dvF+U
7llaGCNJdU/ytLW3la8jiWVtUUKjK4Cor6ytl9JhmzwkDNLgPgyzgmue4vlw9mM+hRtbRvPvjk6R
PmqQTV4rHb9Qz9laJIRBx8TbxV49GGnk1tRdTsQxriPaHfNuRdKmEOXKxRG5B5K5g+Q5nuEQA0ZE
IIG20qXAiTHbUyQmMp6DKe14kzcxE4CHl0Qf+hatcu7EJ01yCKaH0bT2AW//BBeyaepdNgFTa20/
PkIaOaNhoS8lHg+QpA+3z0q6Dp2Hpcaj+lQr4rQ4mdCp9MhGuczYMbHvsItOKhYuvhqj+UPTWVRC
CpP4RoYCrh+Gajxm8XxfLgOg70jbwPzYygM8D+CkzmaggE5NRYL1tzwLuX9osqRy+kHPdm7r458h
8b8Chd/XsEm33e9piwH/Gzn80f8aJzf++q/77739L8ivf37Hpbzd/jf/H6LDUS/9f5HDm19t/f2v
3HD8+/+NDefJf5I4jimSghSsW/Gs3/5vajiP/8NRDBE5ClkJ1PzPxgL/Aw3n0X9iGkUsg8Edx9v9
uW36f5jhcfafDO6qGUjinHPkWfP/DTI8/1MD8n83nJQmNAFgkvE8hY8pyoOb2ueY2GkhSJWcsrGt
IVjo5ZEnkUejh0wPnCfVQQzxhNt4On2MsTIv8IP/xuF3oWp9L4lODiH91KzqWi3953hJbq2s3qTd
ctRjdIOUyU3Xo/Yw1xxegIGfkVgqxqptPmli5Rut+qu2QLQ0eXmIxzE5woXVfIvREflAK3tOzfqE
IniJUz1mt0FH9xS8r0jX7CTGDjeq4AopWlWENPyoyq4Hp7jChR73UphGNO+HzN/UKstPq7OfyFKD
sN/P2MKFYm/lCENUPE/fTZO4VL5S9zVvs3eJatzTrHBxgTmiOQVvo5swDlNBkvFk8VR+dN17W3Yf
KbImMcedn+lqKkBmdLiUBF8EUIQKWzfXCc/6syrjtmjHJP9oaf9Ylb04541+6F083Sy+6s9riM0P
6+k5SSJ19albCzQv2P/D3pckR4+jWV4lL8AwEBwALpuDzy7JNUsbmvRL4gSCIwbyOrXqRZ8iL9bP
IzK7osMsrS0XtSizzkVuFBEmuZPA970xcZFgnrROtUeP4ttAaQCkVUzJ2tqTpm4ZKxcTlttEG1GZ
eWs5Cl7UWqjj2KAwNedPk+9khmE9aab6yS4gmLAquBeQ22EWeQC/NDAYgKP3U/7W6UXHIwa5WNfg
o7EvYNRc9vPKXnpn+gacqBPpRDSJ4EBKh16m5souk3kbGO9Vtlh73XJ9zxlCqFtcJlgF+zGWgXqg
FYADXCsFNtRufGIEU3/giCjmbCavTuhhfZrIU8RvYRW4WWYNeHR6lT2AuDA8RG5udmNYnMJ56hMf
0um4wMYZ17JOAHuMCQrbAUKg8/lZCx7dTBORG7L27607m0+/o9NOOuJJj5h056hck6Be79oaip+O
rw0gRGT0uba2cevQE53sknoMMJFiAaCTnJ1E64wxIMMuK6Rz5+b1t0QQMVZR3ABtePC6dorRV7ti
F28AA4qEGmnTulGfNXmGUO955GCBKRITP0tpcCdUzYyR3YSxDwTtFsuTSFoCJU/jmGnHbKmf9bJ4
B0hblmzAI7kZm+a+Nxz4FxfFnSfbMq01C5KBNEGiQpN/VwJPTJXbJwCoHq6T0bvxPGETlA4MySqc
MOVypWhZReJF7+fLPcKmgfoRsD+IlJFukoeg8Smv6mM02OFXA6n6Wbs089fKi5WuYZ3as2GJzmIC
3O+N4mn1XNRsui6U8/62ZMV8Wa3qX6XlQDB9Ip4whiE/C7zLRqDzJlkEx4MCo730ijYNHHUPiGs4
B0Uh04UN7QUg/WfkN+aM9tT2oO0kU+LWVebAhIomDTGLeTNiIArjRRmREsmGcxUMC2ZTOoF1gObd
FLQ8oGVBvjSgVe4mUg5ugmYVKJzRfRHXU6B+OY7T7pbS9jIZ60CcEeW9Xggm6xQAeaUSn631k+vk
7m0jB3SKtktOZyxBil4fmNDeN2Vtb2cZmiNwannPfKTlxFCOwFqGXXgs48oUVaLysBxjW6t1q1ca
ZGZg5gnpNzirJnA6gHnK6qD6AWm/jZZ4kVSxRmmAXh2KN3P0PqqCFy8jA3sFuyMw9onPK+RMNZIK
6qbcYQLEU49rvd1PIe72WKKbPHOhj3luFf6YlTOsjYQ4p1AsSxh7OT76Cgv3GdVJ5s5Svf6aPGaT
Sli1X4Nq/kR3fBU3QMrNZlGov3MxhMbKGZpPH/tPMrNxvXGto4ASFQ0K3/s1zM+j15abNVARxkwa
6mfp4k2dghGfZLHmTcqw8wHvXP0NwDSwedKsK5qPkFwwKpT4aPy9ezKU9uKtNry3AxmPfhkgnS8K
Ry+OGMqTlytWSiK5PLGqd/ZmobZN2NzhreK1YsngyC8Y/YYdYWo+jR6BTtM1NEETIZS4ZT0cpeuw
tMVRfANLPX8FdSQyB/63bWVkUcS9AQyKnqS2S6ho848BRT8ISPeFfq9NyG8R1TjvBpTXXwrkr2zK
QCMKFkdcIkbiJxEQvw3y+cQTwX89A0ah9mFg7AH6wnzT4F7djrB/y8Qurq7ipZ2D7zaq3RPqXusX
vhaoLGrdqkpbEQxPjoympNGUA17JSVJAfI7VGPRQL8PTzO10Ru1bKeIWSbQ4pSXle3C9sK506xiX
VE1bNAWDF6Rhl0CMHIDEqZAQc81GSkEjUCRHrdMJ/UIrEJcyPJKOqRdeVuulCEhzqfLiY85LdwPE
AG2mgoP/tJ1Eskftp1MPeM7OHXsdmnL6XJyqfiw8vhw8Renx2mySdb4Zmnixpt+oMADt7SrEOGKl
6XYDCfrN1PfizikU33SrNjfBYJ6CsJp3EQ2CpGd5EC+h314wEbF0ro3ZWubPKTQ1QSJ6PZwatYg4
b1yWlmZlOyJXlSJq0NnxktFN0XTe+7J2ePaKddg44Gw3npO/ANRdfkBItCdF2x74VXRBjIB+CrB8
onZx2ljPwAA5AwTHtd0vUYkvY5NraffK8F3HyCNE6RkYWZggjbvHU7n1ItyxJajOZBYq9ueJxn7u
pn3PuiRq6yn1i0rG7UBF7Iwo/UMvw7bU4WuBXNu4wwZxxm+b8EC9TgvixH2r0kiFdsd7Kr71tDb3
kub182wXADhTNb3mIcMn5Mjbdgmd7Vy73rlBSfAGQGj1wq2O7pGPEsQA+oKsCw16hqrSxAH6RA4Y
Gu79qEkagwELIPo2tDJzmaNTW7Pb1i/hNYdTG29f2piKxlf3uQid+7CFV88O/n3p+G8LcebXoKjf
WgcobABQd1dhskKLk5dT0NnTxp8LtRc8T3uPrwlchGIztwuMYSX0FUPx4wxtWpa4gQfJGhBihRfL
Mp/TdpJJ6Nc7H1Q+lPmGwKM7gAYG3ZPxdngkhPQ75jBMDU2eNUjIMm3PAaUO3xwv6myGe9s+KGZ2
3A/fokpmpefdEC3c2IZFhv1o0w7BVkVftlvux7FpswGURgxFkgvhADjj0dyUvL9RmLJUxdvMEH03
4epsai02gPBjXKZbZCFk3PNsFirK0srn7FiJdtOQBWjgFD056+om0BCCkO7mTIfYmgft25SKwmIk
ras08Nkbp8GW6xBpdk5zCHQB3K79AeqHH5qHXotJQMTRDze+Rzd9YH9suDwpEqwp0PoVw1AfD1DH
BU4wncIAefGV7vtEIkBsR8MQydoDjQCrA4nHZee8Yquutn4Bgl9NxRY42rZbghT1QF7sF826Q1BN
cM9hOexhAk4mP790VCAhBDw32c4mWGLl60sO1dltAVfJIZjwccm+Apqw+MdhnOekLXGC4zVwmEkp
ims6JHGLR9ARZTzn3fKw0FnjgVeY1sriJNiUGKdetxGpfmbbYP2mGu2AsnbiRXQ8AdTqh7FFkXIs
w/WliCxPkOuizj2plYpXLB5eyI8RKgB3c1SwY6BbKeOGO92LGZ05Lmxr9sHIxQG/+rozTKHHYBzH
7Yj6W9SeufkTyd0u0SJit6os0dfMmw6c+VKmEbVOzCvtALz3UFrcw9FdiLnD+VneMtKRXShmeudG
jj4jih2LrlLDfS6D8tXHfbZBztV6FG0B2JSHvD2BnMElJu3ymHMx9Bl6Ttqkj2CtZc24JoCNdWK9
3MfkbKsb32h+mJbGT/wR0+fkLqK5RqXrbyPRHgqmF2v/sN4N69CQ1KPSvemimWcMcPnB8Nw9dl6e
J/0gVTIbQl8UXZsTAIn6Dj7KLnXlPN/0/e/C5ZrEfbDUFwbIAfSwcF5xBPB31TTB0S4Y4SPmqyOQ
ojmBDkkly9J85B5m3rB15M5ng7MrBtPEwfzVFnLHw1wlqnefeS+3qBvIGN2i0vwF9cUHvv6AJkw8
Tn8QtQKpST+4saJ9xlR7Gud8R+vinFOcvI01Sd3lW76KGPlSj3OrvzFeT/vOLcHT+OZt9PMK6P58
WzZ3SG7cuSEGKN0hkXQor6/p0tTpmNd6Oxroo3K+chBzYoynq4tLm0bfwgeIeX/VIOeGO7g+Zy+D
e1JkIVpRrh00xWsnqvlg2rXIdN1xoDLB3VhdBSII/sDxWmL6LjvnUaN3I49DQCpfpGr6TE3zmjYh
iucxdjc9VpaWIfx2FZdKleFt5ejHQHbCi0fHc6GZpd7wpqCeMDHkUH2Sw7n5qTw1ZRFYP1gUp+F1
QjSCjb0ulwDNLRQFkxqz2b3KTloHC7PsQfp6i5lOPrixGPxgfnb62m7qpuiee9DyJyB8Tw2p5wfa
DDYFtNs4sSws5CEjSBFSdPygJoOFzw29OowhFcMmvvhssXExgJkXhU8+qkkRF2e1N28HFxb6lpNu
Ew6G/1juQ9GsfErwZ4XVrmHttB0Z8gSCvkHTTC7Gk6waE9ugV9uyNXLP5rJ7drDQogqzYw9AxWYQ
FVrvGj3r7RzNwOGrPN8NUrBPtKkWx0KS8f6aFBsb6rtHLYZyPOigFVuocuq9Cw/dDhVOw34w4aun
6ZYTtJRBPDexNDCij1GUy7Mhqs2r7sLufg67NVOt7wlsMhPYY+OiebmZ9PqxFnwa07Fh3k2JMsI0
8NiCk7nRLxNOio0zTj3mEphp8nyBQ7jVUm+qEOICNJ12GFEqfuowcGFFN/2YQMz8osJIX99Q983h
GFwhxw6r2MmrBbwwhD/YwnJTP7W44g6LL9Sh5C35YjmSC2Iyq+hAcUUfgfSiKQU0q3OjSd5lCJz2
F8huwvzQWnEOIVz4poP49vuxRj1b4G0a/DABSSrPFTIgD+hYqTPr0XDBOjjqtAqgKpN0dB4jHzKs
qo5YQhCzuJXoIXoDVYLLwJnFRQpFjxTW6wwx0eqppr4OoXALJVa7WuM1R9UqVlqwMdsIORtVHK0q
fGvddcAJaGR9CXOMFXEEkBNQkcZUbTgApsaIQ5MH5tjZOdh52jPvPSlwvHVkaSCfgFrsvaT9d4Oi
77vBeKDp/Wg4R9HSIOsdM0i9gp3CReRXeBBKcw55sKTRsnxAG/Gmg/yuQBViDKDmOIspXVr1j8yl
/wq4s/+WD/P4/T0D7/xvAHJeDdj/GuWMP8bPj69u+jPMef03/lmPGP2Gd92lhHoY2Rm/+nL/UY8Y
RL+hEY7TyHMDlwMjAjr6D6TT9X4DhukiqiGiLsNqDhD0H0gnfoQe44gDVIICknOE9f4b5Yi/u/r/
E+gEzEqR6B1A8IfSXsLcv3rtZB1Nkva+k9SBe8KkXMwpqK4qW0ESKxSHtP6YOTl11jhaqrVKpsmh
DqiBYAQGENLxUEJC+ROsMJEmaOA039rBVbKOnV9kJQprXExOrvly8RbFOCvgXQAweR5DsXrb/4+3
/7Wqk15DW/71s/jw9//o/vbYtX//n3/7kF9/uxv//r/kr6r//vOz+ft/4o+Hk/0GmanLojAkLEIV
+tV39sezGeInrhdGUeR6VxT8mrH/z0fztzDyPTwoEEMGAQUQ9H8eTYf8BnwL2Dv+h+cy9BGB8W9V
d/4epPCfTyfDjYRugBDpxWDIqU+jvwjphU/tgiCnuKsAK5i532O/nSzIc28Hz814bvBkQsQ81ysQ
J6EAybUcZlpUdnkHDXGNSFtcwE+Ax4e7IGcFQJtiWd+XQTspyiu6RyD58/8zEh6fwJ8cTfitfddF
7UCIuxf/7/61d7qBQFmMDKdujyZyBJq4d2VVLBj3ATpfCg/6rpJrefG93C0TbJTFLXSeww+n1Dt7
oNQPHjqBnx0y1rfChmxOFLq9TybExMqR5vpa4Ud+rNtePuLbRr9PC0oym0kVnkCegBGDKtr5NeI6
+SbYhu4Bv9oNRLr6s/Z1dXaKnGUB8VZsNbnKnyl604RW8FzBye7IhK3XrA9erHiv0RmeYLkJThiI
Aa32k9Mlf3pC7/74Mv9coopD7k8fFieMMpg53MAPwgiSqr962GYaccGuHxZDLTuJbkoFWTo6g/2M
shkjEazX8X/ZQfHf7aYCTfWvT4f/gYF7/L/5uGvCxR9ngct+c3EMuMj/YAAFrr6PP46C6DdcMxGJ
woAygrf+Gp7wTz4uwvseBmjwBfcBi8eVtv/HLQV+z4Oq1CeeC3KAMHjn/51bKvzdTvSnkwDXJ4lc
kD249X5/p/5CyNVFNZcoMAD/hPr4A5KfkkgsmTXsNS9KhMiw4RCNEyK3t15PdpX158y376yqVaKx
8CXCleVjFCwQD8J90TyZusscYCoLoAhTPsJ50gBXDLa5d0WrvCJxqyAElNlXsaB2U1WP0wJ6D30v
ew0ecPQ9OBRLMDxzhVdF71UEgLJ5naegO3nR5ziqwwLMEnAOpHd2bFIfxeJd0aQ1B11j+4MNtYCY
lp6lpEkw8csQEXiQXqCHiudoSYTD9gMYxESQ9bY0ZkpzXJk0p0MCuW6yMCdzxrOBXWaEQQT54Aci
ljfABHNcj811LUHuKAT/EoLsKX/Vi7OjDXQOtlZZFaBWr3jvsCCW5uD27/MMeqzir2GT+X0DDTpc
Ll8Y0WNpX7SjaLo01NuxCPj0RCGjCiGpV+RpEO1WTnA4NBDglTiDoTt76tYDUI8UEgzkbTTzSUwk
9moJ/tGzx6hxdgyLqA8WRPlNcYBZGFhtXe58cw+7yMGU0j6zwUsm/siiW4gI8HcGPMH4n9jO3o51
6SXSbSHKxsi9Qhx0GRASO5Zk50BNOtD2ROw7/BLRRbgR+KaeD48QDSuUm3fPMw57Z5zf26jLiOEv
6OmMBRneqN8fZkgTu/GhLqeknSrYDAoDVLmcixRUEDDWsduJjmYs+kSoyhlHJCZpq9Pe9tCXmgPu
Qp7CfrTX8GFoPlTPwD+SwSAYKK4JjB91eS/X5cH49fC5Dsp88/4FWw0MKcsHkuTSIud3qhZ3IwTf
Yri48MI4YPUckaeRZ4u0bfsuaXuGhYa164kCEphG/5H50fRslXwCNjLFsLC0u6pb6s1Q51BdECJi
1blb67kAjbyUSZ0E8gmDKlTd5+suDqHWEYXsOkExZzJzH1aQ6ObqLMnbIp1UtWvr4NJH+XPX4SOF
2qtpDr6g8dQIAr3o1nTtPm9rUCDnPtznYZ14gNdJ6e+s00FKorDYt09YYJKAfdVAe7ruiDv5dmrL
LvZ64KTHgKrNovURED0Wo+kRWe4PFWpqsegu9RPtj/hHz6HXKMBFfhrq97X9jKYLENKDV6rUdkAy
+7SEfLhojhioY6s6/P7ucoT56tPNGSSVoHX98pJjLc89RJwMYw4V8ogvGf2mzpSgB+1pWMjduNYv
S8FvCPiZFUg1KD34H9y4tEPC2UFwKU5RBWoz6h+HsLj0bO9ZsWe5hgEpcHft1IVJYSGlofXQx4C3
VNx7dudMzo+tWHUMeH3nNuPZG9SPqar3dkQXwbrUr12xsm1ZEjCcHhxP9QymqRpSWQfLr+v2iGrd
nl+MgCZe5HIG3SdpJj33sfQ1WrEth2R+jdTG6QHWQVhs9ma0ZVI7HLhhNN7RKXgYve6+4ebcROMW
glT506AZ6xnuQeg6FfhOSNEeA1iGZOTE+ML6arpvimoTTOWhINMOE9VZAWhDk0w8sul9RbNjMrfw
7QT00xUoHcrn47g4D/nM64TVbz625hqt15nluthIoDWJwxc3A91hUt8BQTkUWTF85CABi06ypNP0
Vno/Bri4qUP7qvxjt66AEZR+4dBbAEQuyi+TG6AZgevAtzcu0bKzzZKRnE+IdEfvK7hJ8m5Uw07u
WOZJKXmXVdM8ZwyxJVtgROF+4EwB3wgc+NZu4VRa0hqwThEja76KveG1pfyxdEeyrSNnwj2xkl8a
dUIglQQqFddhycKAZcPwQtnwWjMRwAnxOrYHB0lX90P11U8C77NgCdS3QHEvyMcGppv3kK+GqcNu
K3IANxCraDt7v7oRUylejR4n5HAE5ruHK+QdiosyzXm+Qz7BoZkIUuWhCe7wyIIKhZKvLCTAtCWB
xCYGepDmC0k6658FMAeLgmBI6cstWV5RzgMM3nkja52CVb6qSvxmG6wdywTrWLxwc4/tLKvNeKJ8
PfUthMpB+OC5BKwtgfDu2Lf8hvXV+2StiUtlT8h+AVEpYj0+VBTkZqrCPMZDQskKnvXC/eKtBX9X
GCCOFU8V4Dj/YcD5OlCSlKR490EH0UYDJGq2RYeBPopuYTiJebefxtNUvObz8I7CcbhIDtpjsE8M
yLAZY+2yDI6TtGRj2jgF3D7zlnXOObDirWLoHxqeWjG+8n5ZYpyCR+7C9mgKb8kkYWPM8w52l1Ag
PWVmN2FflACWZVzqEXqJqw9lMvrkmOYCwxHkqysKz+G8X3e9XZOW3cjCbBl6JqqivBE+jzvsF8US
ffnLuCkGUD58RGJoMBcJvDdbpaujrYe9AvVQ9BgzsIEnQaf1Hsm3UA6Jekl7v3nrnO4xN/LTF/3R
juCBDEiMtqYJVpeTgwi7bu70g5LuBkaYL2qbMEWz4tccRi+zC7GiKeaDjzc/LiaK5p4W5P5CXeeY
OxAVAYifgLdzYFkrrpI3Gzo48OzqQU9cx5AJv7rFYvd2gEpuoNzGHO7DK0mXEv042HrfRdGczE6F
hIwoQ2Dia+C1j46bX9wB2vMB2CRsckCSq2FJ+lWAW8FRBcJ1g3Vz03RRArfNsQ/tJrdb5dVJp/qk
DtXzHGosaxALQeENEqNabUwoJpO1QycGcPtO3iqkWbgQnhBDyRYGv6OFtiGUzUEyvRMNi3PfHCu5
xXTQKa/a4xKjSTPlGzjOtiuwytBWtx3WB0Wcb41Cox4KHqAYF2gqH3qvvSA0+ZZCwOCUHaDAvH3z
fJhEVPjQDPMbIT9t621V9+NCe2Kmo1t8FAFUkZ7cGwIvoGN2bIDuZYZvF68NwVgnz2V/1vw9pwei
n1280bn00V6Tmf4QLC8yktlAll1T72CEgJJdQouhUyd6BkyfcPMBHTgUXHZDm5sK/6K2EA6NEJUw
P7UkeKxFkMjO7oxb4rpo3+vrgDcTSV9GEcBsCDm6x4Ey8jjgdtlRA1MaDdnRRQwOA9NOHPVQGx5m
FUQZyBH6IRyvkmqOhW9OVQeWi436pi73cM0dLVxgMmzJjbVDWin/16iGJLLYNnnd7dwZliWvwKnb
73oRyYT2VToEEvaI7hI2FOOb/ZRXjduq0N2uEZXO6QH+mL0oBEDNFQtp2D3xespmPty705mOeAxK
elHVD4NbbXURFNYR6ObowVvlXeTSKoXdooxH2MlAfz0jQhrzx5zlVe7G3phnMjCbvoqefT3uK4xO
N46o4PaGmjaZGhycXgnjAKo30fmuWxvGIaqoCAy/Ft8FnCR8g9BaqFEPXnBWrYW2WHg/QGufOoM/
wfX8pCgVu4fLKN+Fi8FKAblcN6DFU0Or04+fISdzGqGzMQltd4SE9V7I6B0Wy2x1nVs6urfz0uxN
9xV0A+qysTi0pQ97KCopKW7bKagf1PokYbRG0UdCu2nvNVEKsT5U8B0/EzEd3HF8Ri7troqWF6C8
zw2jZ1G5R9wTYKUw13TkOHgkBd15pl0HUQy14HbU0U4DTXpfG5zZFqI91gLs9jdlWVMcxKCe+ro8
DiGBGAre9jVcQAG7Sdupx3padxGsEVh0Hhd85I5p0wkKr6he5Qk2DJ5OM4jdUM9PvIVyo1bo+YFS
cFv7UBiRIkj7ev4AX0/gEyC/MLqOb6HE+d9Yl9wULaqsdaXldm3oDNXVuMgUl26Q5rX0R3CosFrB
DnJkeV/tCgphb+96O44YlD18tWk15w8CHq07YYFc6Gnsn8Z1xIkLD5Bhtw5EabcWzs44dHuygZuy
TaOgR78ZdCptj/5ijZ+EPA0l4vsUlIQ4+lD3Kp0Xy7v8zkEs+ag9CkXkbDdL7sFJ74F6V8GjdZwb
zgdo9jqOJ7LvLN+MjnGTgIQ6pnLddRxrX6dVxlmJImOOdaCWLH9HmN9dTaChowEmdpc2t0vN1g01
zbQXzczjvulwHPgs67vu0ET5PYOGJ+7QsVxWHbhtKe9GDR2kll9VDZX0ONM0hFkiG6oGQG4rP9yw
ru+qupi+3GCddlxwqPCIm5gKo9vgeWtiWO1seedMp5n5UBsgBgnyzCoZKhVBWIiLDNwK3LLEASfv
P169RCloZlA62LQCCbe3pR+aTt6mQx7CrvKpkxqICOJ1CmHS16O3x/yz7d0Rh18PxQv0OvGEPEp8
SZteji6cdbdwMO4rNl4mEt22GP/KKo/dRn+xFaYSf1UxOMg0H9wf5Pec5BreMgWN+vVloZA50RbT
4+w62P7AqoJgkuWtBT647XzsuPOMry0HwZ/0QTttYC+miXs1dM5keu9H+gpn173X090ysVM3DNns
yVuLJ/vYVD+Dz99GJH+biP3Iqk4b2XyPOoirKf+AO3VH2188ei6M++y508Mo/MfAtjCbLeUvh4Uf
wTi9g6Z9YxD1VR7+esent205imxcw4++wKtAkFcdlRiZ7byfkEDswQpVVV8w3yzHMuyqFOx1EWvt
hXEwBVeJH/yQQA4Bf2KbVuvLSIJi0zlQEA/IMq4h1oCQbwVxeKG9LXeeeO8hNYKkEcbuKphvOwa1
RiCESEM1nVcxlTfItPDiYOFJy7vNCifySsjzhCtkEu3jdF0JK/VZ2t+1qmuPgya0KZ/rLcioQ1cU
L0KWDx1sRXkw3SDALA0Ehql+/dIV3Iq4eBOIifMY0qh0gJEJ0hMMbYvJFk5SIhCc4FT30DBt5sZv
gGcsHx4LDwzNsSc4nn4qjDluUR/FoO8k0V/RHA4pvlks/Qws7CpfYSLYwP/fg5n3MLTLTI78dawR
UAXdObTHV1M9ZUXCaFrU7ntVz3fI/tsFK8R/14uEhkMmeA2XtH9dVotU0PUg/Gg7TgGefPcgXe9I
jIqJUE8BCGZIkBHojHp5jT6XxjVpVTUxq7wkwCgZRzipmnBBYDVsrAXwIeXRl7UuTAwl5s53J6zZ
SDgw876E2Lhm7ANhCjuYGg6qwk0IcFt5gDRs7og4Us0QL5E4FRhRF527d17v3cy8TWbPeYZ3QCed
0w+4cWtOYCA3eldMvTpBYV5iFLV7LZYJW2s9zy+YiNQJnsRfyMeIZzilXIPRD+FAwNI0DDJ6QaAI
NnHr7ks0bN4Ydh1OUCINR+Pac3thphBFaoLQXOoJSUVAM2CShLe7hp32de7pwfQNQKnIhUBYl6hw
rafPIQyyyH7V1k9RF/ZYVvZGV953J/0ZJ6YZbgqvR8FuACfOU4GYhAaAFHSa6YCb18/UctUQ4Xkq
NgwqzF3tTOR+yOURvzbkKWR6kAu+wRUvSTYbBGxbz97qq8gI7uJA4xP04CcU+OadCLkm3XAuSbVp
2rDbkplLwOgUaWzwpOzVKlIOMUZRTVkpyuc8QLc1LEGxMkFwCgDmwDXXkcTFiuzVy2sv+H7sF38j
/WlIgx6RXOHU3Y+Az09qsUvG4B02oAG3EDEcVg+XcgMZfgzWq3kcxn6EflYjtsOUTYo8b/SiAwqC
qdf+gpslC9x+vqsVCv6uKIVkPjaRnZlZCmfkxm1JsSF50QxZZfHYz7oIb3DINy8c/sy4xi6A8/pN
LchwLaAZC+awhdISQg0l5uVGBZN9Wtpq+XAEKX4aCbBT3QztNUeo+OXRudoW14gOGG8gw4NWVwMU
OQhI1hsnPGjxHEDJVHV5UsCiHnMVQGAGaw38Sg0Lw6329pP1f7wK2Ac0nlkbVJerUNKr143O4eKK
IyRQlap/cTyyh4T83uAlht6+vJ+IzsH6Bz9zOW6vMwoM5FlOTmV9dFyY+EPof4Jp647ikXu/vFmj
d6fPUARxH0m9pO3gnZkyXxRunw3kHXuETBwrRCvv6Jrf1/5wHqi7JRbQFHq0xU7PePTF/6buPJYj
x64t+isvNEcFzIUbaPAygfTMZJIsugmCLAPvPb7+LVR3S8VsiqVWxBsopFB0qwwI4AI4d5+915mv
S5CEN1UqX6Xgw1ay3wkYDlr4kHhPNVAetbmx05vSyDZYSbcejvATwpSh++icyRpXib4waXA+T2Sq
lnWkZ24nR05RJkdRD1eh91pot2MrlGVHCq3SHsfCrfRHRvOBQHCGKV1aHaDHQVpOfJWkJpAcKfNc
UdYdpcj0iOaBdVveKAoKiKkpOzPn65co7AWU8pbAFfu3UH+S5BSSQ2xgjKJAR6VfWLF1ExaMUW+M
ZzKqtFUM2zUqFSpNk5oIK+U+0u8IWDs677KGT2yLlkACdJ/kys4yEHsgEixqOdr48riUKPbUtEdF
UMXWZ9czEnlQ+25cNKP1MHiAd3XPWvSSSNlJM0tL6spF1jzV0qlGlB7xPRSqi/nPGfVhPeMnjTpy
cJXzOsJd4zuyP/SPsLa/S6b/fX6qjK5Yylm5lir5sQGkwUqcbgryLBhUdn3mVNkWHXRXm/rWCOSF
pIfMNlt39kPM2gE5dG7T/DkWMvNNOs+Fd7S1G17HfXObz68K6S43bCef9CW0p0U0NFddJ9alPL+c
7XU2fBmU5LnG8jp5j0RNcfuv+tH6FrHDkRA/4zZ1GH22NEZ5bZjtLh6aVZC6WevG6m0w4ER6SazH
MekWXvCVV/berjqXwShLI36qw88oGnIargukdllMDprCsU50uNdsGRTlKGBBxB0WHT2r96n/HUrU
ghDgVeXhBfHltTXDt8cRa3MpnEzXKNjIwMjWwisiC3P3A1arFZtcLqDwCWTiGtG2ZLW3Uned4Dhf
xgazCVOxCSVsnrpxrWe3lvaStNoCv5/b5epNmrChr4S0btWuWYgqPtWEij32bERMNFcxEmfQKof8
hA79oT0bU/+aCv9rrvAVHOqCgZaqE5X+Wce9N/HGK7MQF+xEYyINsl2FD68gqmOUD2V3zOiCeP29
ooWrwv8+0EsoY3xAD1l/6jHv2ul9TjAlo3Ym+5leT1Ir70CfbCVyBx2tiKE2MO82bhJbOxF2B7nK
EYR9p9Mew6nZhkV/l6jPSU/YoTNvyBSvgU4tDChDirf39ScRWhswFuB3bPNzq2M+o34+iDhch2Wy
z5uTZ7f5nRIG6E3SpsQbqOQkY2qbqOJtGHl7VTNwhEtrTR1Xke5jnABmoap89K1lk12X5MUmyeMj
eNOLu4xUCm3e9MoIXb95btXdiNjbbOcMgVk1+JEJlsg7ejxKdfgxL3WfFleTzKVDnAx2sbWtw2kr
+Tt83nze3ZhCMWRACWyKExPJV7r8LPEJjw5Fvht84uvUD8FwJ7roqg/dRB75gHisnZ1NtjqMfQd0
kgOUm+TpbMnNN+H0FVejY0fDGdPTohweLDEufbUGm1FfoS/n/Sw7E3zQ2UL2Gnlb/1rFzZQo2hrb
WSDCY0WKJaaDRWp+SZidHAlfOKtz8AuQmdFPWKFs74HXPxj5zCXzrGd7gicGxae0yRukIqAGyiIv
vg3ZvVY/qJ4bqnz/CvOmTPmtSn4FwOIuUpNNwownaSJXk0r3lRK5TUijo0vDRSlU15rWY0HUri+W
Fpb0vDrCgeKJW5d2/6RF5wkjVIZYboqFiIpDlq0tUhrIw43GiyXkHaWuhI3ReFBelcm6DYjJL6r0
2qZ8oFFB+wNTi2KbeywxpeOnTDxTRXrVJRFGeNt8GMdec8G3b2K2X5RPbpxPW1UxFnQKnBoaUMBN
TMq8Zc3JJlZqzySI0zpRAQ+kCywM9BoZMz3g44N1u5StdCtGbM5NcigUJNukPdRTkxPnKk5N4L30
Rv4M2wYts33QhVU+4NbOdnCwKAqVuLgC4fAUD4+TPNULua6/YOw8VOm01NoYraddhm3hWoHTyNYq
lU7x7ENEIsdFhoNR4nVsEAU4eTInPT7LyU1Yj2RKMHqSk/kshHwaTXEYSy9dDfV6UEeyHXRtZ9H3
LqYVASFNd1MCTExaW6QFv3N86TM3te9H5b6MjswFhVnWLCYJ6hirdNSIHKgHAnrXSv2l16RtmFdb
1Xqxm/AmQodVw2tPbujLVLOlfe3rjUup0Mf5NkiY0uQG3qPa7zP9Fp37WKUaFXgzLVWdGKQuI0PV
ZXNLnhyndqM92XrvJPaT1RWHwtAcezYOliBbzNLihZJuo4QJkaP2NfNfBfKx06JU4o4uF4FnhqvS
zI4oBhpqVDEsY9EdOpkfspbDZdbrmxS34inzqvjJmDwGxI7qNU9Y40Z0StwpWFtoErb0xE6bh4qp
MUHdPsVTtgziaYUj5OynQbGQjfCbV5fsztQru/OnXUhooYn9TVlrFdJctgE5UzhRxHouFfRpBFEH
HMKmMyWb1jLxjKKSXkF9HLOJTq4ki2MS29beCpvurpvEiyHznGf2cKOgDw129b1tyi1YEJzopDlp
fKH52wiUy6qhKzIMZ9uO5JeG1MimnlprZ1RsKqcGLNXLSKsdWr4yIBYhsvidkW5Ne5zJfCVJC99w
Ms8fUAWD8gw372Zq2X+Ac/1sq762RIssloFXyDxVtb+JUkU7p8rKA1ZEgX3qg5K1JWHiT0PthQhj
iJDqk1WnAXKC+6gtrGbsNznOJt5dcug9sDW0WUL2tI8Uv1lbvS3t0rJVdNcY/ZjJDUnhiLTaFObw
4GPNXTAicXBF9dATd5EC/YW48gryGK1sod778sQmjEmHCRZtdWZVlFt6xCvfKldVHWwLVT40tgxE
sVskcF0XuToMuwi6W9HawWGIK9lJJkle26yka9MY90ruQ0RKCF9ts1hPVnJhjvi4oyR5UNtCRK6K
TrKua6EGDtE8s2WjpGHE0w3/LgQdri7MOkC+jAOO60QjFG4jcetCa3YwZg2XPo62bwXnVNN3QKVt
YozxnhUyTMgr8jUR0RsdAz1IFVqkNnidUwEDba1ljBiOoeB+NusCGGequWw28+Vk9tVCKdjddIU8
OHDfaJgHcnPLAFjNRdNXrvtEDnwyXkaz0aaEbnU7pBOuCTUcz2VX0iUnG66sCpXdMYh/QACacht7
xZfWgpx1zDwclcvEz7WnPjXL790s8/oqoX5gj5KTxGX1fZoxSrY/td94Bjs+J1p7mvIKlzkAQ3dM
I9rBhVRepfw5vAxjx8Zqkvgr6MeIbkGLYnBpZn7tCqapJ0GiXleGed/ZiGSi8DYR5o1VACr2iaY7
rWl4oycSBJIrZIW3R9YrDlOAkpU+hfajHweUuoBqni1L/RZkpWg2ZCL1Q1n32kvl0/b2cTx8o47t
0wUOtJ0pK3hOemljew3oI3sq0dqMoKX6mLJNT5L6YEjITrm34V40vBsHfZeV1bemU4qTbgfsHWlI
8tUdCELxgULtkTpBddfL22Bmaco1lAUlGfXHLrPLfKnUtf0dKzjsCyFL3VpNwDhIfq+TkCWbHrCn
WReBhPLrBWVtgrCyKnbCyZh8q4QZ37aNV9wQAqtpoUy5E/bTM9Mb05UMaP+bHTFFyKlNTA6u3BWw
s9IQvzPYGnMhkTRfEui3ucnEGrTOiikPUqLTZa8+KVmrnkrZU58atjbbItbTK7WfyrVa6eoxZQtB
nVNQVzERT6iOFhGybWLipUjgHh3QxCsNnmslP0SRjUDYB9a6KIfQFRbjjVDTaal4cWGsM/kqtkbg
Qu0grK8FQRmXnrYMfRJ/y0nOM/s1qSRlHU2S6XYFJCXP1OWVTJWwQ6OmlOJ7eqo7aXgwu2FcqpVq
XJNKqVdG0mXIlYVu7KtKs49WrJlOVzR4YaCWLjRbQpMYyr5kU2F0r0nv69U6lDAvRlArlpVWZfKu
qi2+n6qv3CiNny4o0Uyc7TYNXfZgo8M0+hxtDrwmdMqmvsIUQvQ7z0f/ukUCdtlqdtexAfdq0VgS
fWnF7Fd22wRXukI/GOMhaVYjZDeH1L6ONR/qulTID5bnTRXTmsJhI6D5PXdQo7slA5enkjBYKN2o
McYf05S+Ml9hQGgYva9pJbCuZ7SdQDsoboidKkOk8Oyj7aObVIndOk1kWtyWUCeQoF8PXpny1cyU
0PXgRCNuGAqbxdxUHkTiaddIPDaxFKNIlKMRx+QPIs8DFYTev4yxkbiSNCPRwEPkB9QNFPBI70jT
6o6lAg7Rxsg6k7RnQCzxgT3eyc7Ne0xDvmmYGyuvmhsPKNO5YJdRqmZ6jCgnsX303vewqMaeHJFv
XYG3ux7sYlwHcQZroJJXranRyvUmdOJCBczWFf5jH5tiF/X6Q59n5Uk02XCtquTdmfWhuZyWyrUm
r4GM1OzL2FMe51fhSrfZSakFqV3CdNwE1sSNHxN+I87Lnx1CVpGo5K3APnpntETX4iFlErCGjSZE
oTjLldqe0aoKieb7GPaQyDrbIPcZVRA2JQHyKmnSz+BPVhCFxIIpSv3eA028s/q65InwJWewFOub
CIGJRrrVrECnExJnP7kuS/Y8C4Vi/2vUB+MVktxr3tIzr61ibU8dveSGoPc+GabsaOY2m6iopshv
4lRsgyomCDaoLOFeW4823pnatrammaP5WybzxeRyV7LbPhfQuK5oW5J+LofxShvr0SVWwTMWVZmD
653Is5cZV6oFP3Ps9GEDbSm+t/JoJhzaqmgxKgztEcgsOpMXyh71ThdfD80QroC5xotGDW7GtNJO
I/e2XVCcaC4xX5O56sM91IvkjBG1PXTC9B5yCaIoCLZHBakBrEStONMw5JsqT1d2J/oVWKbC8aga
P9vkUm1Vttyin+VRHL7tvdVrgbnIS98YFlD8EJQmsyHnVAIG04dYvYqYOwebIZdXlD90kpKRngvw
IneiRXoydQVjVooQRC95P8S9dqxLKNBVPD2j9SDR5P3w6nkQdkUy4L6AqoiIrhI5LqqpWzT00pP5
aVTdYkjJVkKfpF+c5hgzMpMoSp9khCSDho8GhUgW1wU59m6boucliwZeKvrLs+rHiuCFbWQMISoG
z/FzO35RMm6dR8x7B3UE6mcczg6MkhgzRi9cJ02Zet8yX7EOI8JfibvGgaqJlycCRGDnZGfkXt6x
QGOSzL35msY25kzakidsHCQAi8pcJ1Ng0OcBrXmUVYDY4A03HpwcdBh/MLYMv6MNNGg+G+ix8U6s
NnbnpMAS3E5eeNNgbaTEBEPoMj4l3DTUH6TRcPUlSVVvSrx1RG3DjtviWwrggrpWAwNiSzqcmLbS
IBzhYzuacqJcV1iktxHxYiyfbTvBPKijBwI4Ca6vMlSdQvGH731ahieRTMaStDLqdBwMNdqFPezw
v9LTIRMMptAmC6EcLKsor2Mxeq/1YHLpiHuyPWL45NexyafvcZLkOxuiUgyiVaJXQEiLHuzgP+PB
0E8Sb/KVigy1U7sOfGdv68GZaWuZO/lKs+9bhPIeTu1mAsTy1JCuxM2uU01rSXFjY6C+QsnK3bRX
qaKD4Slh/8CTmEtohg02j7vWG6bvSRylV7bndascNCxMXLz0bPhMednKeP8msMwuKcf0hgwJ7tgk
GCenmkp8rGSWqtPg25shiolv8knaGlYG/8vkCx/3Q3ZV1uBQwmgcTwBODnUVmjceHcrVYGrRU2DF
pYHndWr2rdTmjjQYbiWBSim9obirGdexLSOg7Ik5NPfArPFQQRytkOkac29Y9JWi/qwZPqJhjR1B
HqtjUkbausnU9sQQIDrUYcyMt8poi01uMLahS5XSlfK2PjPtiQ/D0CV8hcyUN2kzTbjZGBZJ62y0
jsCl4TYHjXQICCW+Vj4XM9BUoAi+X9JozxDzLJpDkKym/jxFERnLzpABRhdGBNLA5BUR65HywMvk
taWvuKUxbANGjQoXlD0Zs3CIrrwx4hnxfLgki16f+hfDHu2z5V8lHs2PYG/r114apDu/suuv5SD4
OnmHMp7WKNrQhhtKgMqbVqYyf80naV/6qJWizWi5EP/Fd0g6R1YEptp0L7KwcRrCjWwnyZ7x0Fua
X9EJQm2gQNG/0JUQT3w5vDVuxYQ4RW7qX+xS8u7bNAs2CXIG/XOa9MMCvoNEYR8ZjlkoQjhJAmtZ
FmW1JPe/TpVqAwjjXkYEbJfWpPjXlrazTGnfelCUiqqnfZxX0zYxE5QaHy0mpO2pjsUTE2CgmU4H
uK33Us6vaBC9EhUtXx+Jt2B6/0tBNTIy/Pcye/YGyvXvobvW3/LjS/qtvvyr5p/mCwiVCi9YU//j
p3Nempc3/+JCo2vGc/utGm++1fRh/nDJz7/z3/3F//n242+5G4tvf//bl7zNmvlvu8wOYe//KB1w
9dJWITyXt0G2+c/8FhAwtE861FnT1DBXmIo8j+/6LSGgG590i667rNFIgJo1U/p+TwjQniHIZvLY
kwjif1Wb+EdNMDX4+98kVf6kQ7Eg4AFrS5cVxo39cfa/50a4cFxH/1v+To7kYmo3qinfoR8BO6HO
qTkIYG9YgVNUJlkcA3DJYlPZSaU5fDbKqAqcjI3ncmr6FpG9NFCmGxpkvIWjl17uze9lGYy/4BUS
lvg50zL/KET65rMiRCXED5zhT0THzB5ryTL5TKq5X2901ZgcEws6o1IS+tHgJZpzbPneF57sX81l
fgsSJCSlGQQvTHW+EaZiCPJiPxMTDYq8viba49hScG81CpvibPgWzeYUv/xrRMwfB9M5VVsXVF4a
OMC3B2P5G7oUW9SdkhgdpMsXmrrxb7m+f3lj52THP5MffxyETbPBacmadXGQoMsqP2F0maOCi99C
4uycydS0258W+zvL58fg6jeHMTkAt8qez4X42sXyMQJbJWjc8qq0QZneZj0idXkOKGX9+xIcrwdA
x24VR8/b9aTrKOtoLhPd7RwwgaluC2V0Wo0CEpswTZo9l2WRCFqV5AO86TWX410znTBlOh//4OJt
2ozrY6qWbGsqrDyZxOiPhOdPi41eViX5jdE6iY60R1YszMZV3KP+elYsUNPVaZCXYS6/aCAwr3Dl
23jGvVgDxpF7qdNGaeRQAE+DM46SrQHxsoeHUOvYlYgosx5FHnhne2ZCL1SvEnMGRA7Z/I/auakt
/rIqCPF20SandDVi4NRK3Ryx6mraVqW/rlJZ1FB380qCqtm1vmVv7Rr0Ja490erEbULpPou0+4qY
nr/RqpZmptKAWHL1SGfnqhVMJoCDo+Os+MXFu1xb/AyKSs5RIYdGuX2B38zhWTC8zm+dNKvjK+rn
1gWm/Hs0+l+u4D89kyYJKkKMc6RXs0lPvn1MmhBbkdIwbaKXm9KxGyypk+wRSBgA3AHDypYfn9VF
pI4VoRk8lMSKqTZM3Zx//acVYUhpobdBxSQZE5OEhIC16A3ahX4B5AIbtu4oY2n94lK+c5IkQjXe
/ro1R50vopo2UzOEaQCvMeP2Gh9evGnwaizQXK+zMfxrcxjnRc9nSKczo+h4KdTLubUTi6OroCo7
ZkDCK62Q4lpGgP3inH4MfH7zUpjzbtw73uGCj55xcee0fhi8lgQ3QZhiZgBGU0q3zSqQ0ul5WHdz
t0BqK4Nq2VcphRmZgYAfgj7BeaSadwZb2FNpJ+qrKnUeqMy/Wsj8e1XK6b8tx/jTep8Lod8LnLnS
+vvf/rdqX7lSv9U8269//xsP7e9he8P+ZBkkSYki4tmaS5E/ahTJlD/JBr4vU8AdZe7t/Et/JJrV
T8b8bIL5lAnbk9H/R42iqJ+EAtDdZkkLOHnaX8KKqvNy+edy4scyyAUblqaqBn+bZlyQnhGwGnJ7
sekgHeMZlvsYwMjkb3oimMEWRlu6Nfowndla/o5nFFaenprZsqDFeRfWRbeTwf87fkVKSFCXL8Kh
VE5FGBUtz7qt76rcC4+Qu80bzN/ZbWfVOPtUA2jV/9vS+69l26rzNOl/naa96YnYv1mHP/7AbytR
kz9ZNIDBx+oEasnEsxJ+K5ZVQLWsNouaV2ZRWYKD/KNY/iQL/g9qZVKzGi8dapB/FMuf+N2gaCmD
DGb+sML/SrH821jHn5YitRTxfMQ+6m6Mv5Q8b78ReRd4I5aHW0Q9vV6ENlNcZN+zt2XRV/eomcKt
bSM5BgZ+fhR966pX9OEVuDamGuitvHdTRsq0Wn2smm54UlFdAVvJ6p2ea6Du+nrcYjaN7qdRIS7i
T5+ZsBQsh6D2zx5szr1oZN1lwOLQsX/2R+A5/DseuWartcJcmh09bi0MrF3aePjlmiTUoN9LpE6d
QtU9twya7jG2ylEsoiAowI8xjOtZT2HfOr6YVOz5hlbjus/RoEud1rXn1enOaHsSQRVqHX7Uopho
dFNPJ/QQ7LgiD1NLzuhLIQ0pmRws31jsN3ojinOqZUawJSHQ3tcGhLJFKUZxTpGC1/wo9VXqCfij
OU5NbO/mshHYQyGLFVtCKOCzoUgqzD6Th3DxA1heKGSYifIx3+goMDHtI6E4qVwM1ySaba29bkKC
YxF2JaMsv5fasx5I/dnv+11XW69VPB60rHa9dM8wzV2P995MmcMVQ0PqmWAr49CUA++r5Nndrqz6
x4JCb9sWpOsqbCm0cohRzDAgNTJeVXmwDnVT8vKwTlYgbgcbMJfoWpI9/eiOXuC/RoBBaQ9ZX3Q1
qpZwPYYXOW2+GkY9M19t5WnQ66ewtLe05nZp5dPXIv5204PnXOvlkH/NZOPWyKrvYlI+W4q49XQZ
0K/ixlW1qqlTAenyT6VaC6cNNXpzgpEby8nLmTVWWMWGoWcqGpG4MYr0rkLNOURq/6JrIz23EDQS
NkAA463DpBP4opCM1L02j1ga8vCujnr0fTDlvoHvUlZdr6/k73nP/VKlhYAnFi+lYAjUhcFkvLlA
giaHhNS1WxjP0X0PH3Y3mMzNwBSZdI9dkhjtV/ZztxUeOj97KvWGMrbBXES4biRaM0Iqd8sisFB2
BTtQL5irXV2v8MmhRyuMnPPGdkfMUkXR1cq0OygMN3uRZDO7rrF1ovq3/lYPVDqEFTsLZO0hC+kA
IqoFdXov+SW6CUKPzlxq+HftcQxpWuumfY1f1l70Y73pBc4ZVbiVlt5oPTZJX71lmsU8s0M4jVqc
Wz8h2zkQzNDtuN63TK8FVBs+Ma1lRZXX4tNlVgMfx12dcD4t/uIM6BOAw/CAYySliTyN7GatQ2wQ
da+7vlyJTF4FNX7wlB439tfYwgzl5wBOaUfmWA5gUtMGZ99rLkRcmOtUrU+lEgOLZHDIIZMH8pVp
cpAa7GIp8NdlLaGcQ3kkCZO2uLhy/zYNQmubMdPoTkp1/yzrYLJBbWA6N6xxBSIVTKvdtF+ZyvuQ
htVWSr6TvFHu8KCVbloa7DYMUW+V0t7QqX6gJ6GuErDHkOeUTYxFsjWgy1H7aUuZNo9bR3g6OqPq
Ha+mNQxudNYT5NmKYbUEDzSEtsGzVoyDUtZaLUwyx765aoO+W9LbUZ/GwabVk228eTSRXkQbQu6v
fhqf84A+DSxyJ4hmhlpzW3ejvRxTopEjU94W8AyjdSv8pVVHX3CeT7gpzNopPP1L0MVMl2EMWxDc
+0X9RZAQeI2zehNVosTJqC6Hsl16qcDHBKWO638KRXvMFP1GIt24pP+rLemnbAZLfpQrHkd0+w1e
AswK3IOwH5yYuTBQupNNlnn6kZhrcc3pVOTwp/CY6hq9GCXyNpJoe0jA2s5v6NQawKkBrZgbEaAE
onzkjarCoKQLsBBm4N012eTv2BDB2AxVm4YG7MSu8fzP8PsfolKsGznQHM14Mi0rpT1giWyDvq95
7tx3e2AqgX2tYYf/XPQtb3XLf1VC/HYGaeIREiiGqqhc5JPZrUXo65C3O/GlZ/4er57Z9E9DaFvY
pF20IZD2mtzJ7QupG3RSpW1e88EgWzwgW33JVCkTuPwY1AKSkgoNY61cYv0szXWohN2RdndszTEr
BQACTa5BRJK0TmX9mNhRewSFRsyO2ku7HiqFEGVVKYDURnvFvJyKdLYe7U2F7QWBHIYx5XadHKus
D1Y9sTsmmdI0JPqBmUMikwzNFNeVHoYbwEz0OEkHPRS+74o0PQqv2VStvy7SzSxsb8hMZrPlgh5F
xyvQqMFTdHlPJMT4Ltl5udcGGWPNwNyERT1Y7SosBbzYpo9WqBTMiedcarub9hWTT65raVj6Rs8l
4BwYc3TfDP0cMQ6LG/xcxOnrl26KQuCwhflZakcPjT+tnUamJYT61W8i8BOux3hCbDNx/iLBKbvz
UcfcwevSK62Mo3sp7IPtGGdMWtZCmBBRjtVRtSUSfNV4lkKreApHgzxSQCnCuI/R8raxSPHH9Y1B
I0jKDmkoZ/eNkmevgWJMt3gcPEc2htrJhCevrNTyZtse4ZdM9ra07Kcv/28V8X/bZkz9qAz+3xkq
85JcYGX4I79jZYCcoRWjhRLemSUJfuW3QphG/SdkWrQ2ja7uXPf+sxDmz4hZwQVCRc0LXOYn1Zj5
ECaTHv5RWavWXymEZ1Xvn2WwZcoydTBTjTAYMYHe0i52ZJPvidjUOwZPWsoilF0/3NEbnZa5got1
T0/9t43TvysF/TieTvWBII4WDlfnbdld0AfSpXIEtYaPP0qeCZJhW10H+a+k2fkHvzyxebcw83IU
ID2zXPOTBsQ8xXBgkoLKJ9valgzjtWA1xIXz071+RzV95yhsYwWbWYP/AJB7e5SkkzWdoZ/i4A9d
f9eMXgGuJjSdOKm1zceHmjckFyfEoUyAZEDz2FVdHMocqijzk0occAwBxTWTyRlE4F19fJQLFWu+
P2hKSFgKfANhXE5Lwv5eKIquiUPWl6Gjdfpd60NcJweFe3Yu8D4+3I9OwOVZoSrMYw2RmOhcvL2A
jA2VSuhn4mAImYiAlEIrY/Aa3uAhHOAvJAjizDHWK+LbVo81PI79ik5OOsROzSdDd3FveT2t7KlK
lp1ZmC9t1Bf+SmFGD36EIIruQEpOy1CTo+8BewGU20ztnvzQVNtrsl/2JmI2ou7GA7/4i9O77Mn8
uJzzbpWVaCrMJ71YhYBUZYE9T7CVw83eKOURl4nvBJIlNvJkLgm7Qdtun0GeEr2rpZrYMSPIPr7I
yvxQXVxktB1eQDICOfabi4ecSSns9zousqpJiqMO8kLYDdh/DMo1ta4kl65eEBi0sc0BgPkPLoKN
wcA0VPBZ9IYuOgsCWrrXaJOOr4/8heYX4zlTbuqqnlwiaMkhhCTPXBuUYSPaxhLWFfZXxu4XFwER
6+IiwIazsKjQ37BZbBc/RWOpUUr7Tz+wpygfjTbzNrJpPXWUCBvqJ2KZTE+6asepXTM4sXAVGNeb
ekik7cc/yJ+eYz4CvPMhgrHokdTUtyu+YLSj1hM83hvxaOAVMofbSWde7MdH+fM9n+Vv9GE0Z5mH
Gf7Ym/efRt4Sil4r7Yk3md7E/q34CnyKnoMBgiQK4GYoFg7vKrzybz8+9ntnCKSMrwqvEbKnF1d6
yJW4r3y68payqzCK9sYvBsXNL4U365liU9Mghlp0+9D15lv907s9T0yltWvb3jcdaQdq01vBPK6w
YspFFHkxNvAkcD8+pz+9Fy8OeXHXaquqUqZb2nuT4bhPivrZij/X2uePD/Knr8nFQS7uWc8M2A4e
sb334fdkL7qy7ZPzx4d45zyoQ2gYwFDl4pkX319ZQ7GQRBgcyEqDJoKkroLy8M+d1q0+PtI7q+DN
kS5uEhlbJlVOQXBoFW+V69a6DYeHjw/xzjqYiyqDLzDtUSKrb9cBY5zUIS2j4NAXbcBUlXJrxX5N
ks/Y46PGax+E8i9eZu+dFZ9hy+CFxgfLvDgrYsVEAoqGQ/rVuhzhjxvm9cdn9atDXCy1jol/Zc7o
1kM1sn+C6MQ8Ev1Xddj8DF48QnzoTYW3g60j0l4cRJm8tiq8Njio6tnzu50lrUc+tA3LILP3Vnnb
WJrz8Xm9t/ToLlDp0mVQLePitdAyT11NNA7pq1eyz/bcPyPphaCAPj7Ou9fvn8e5XOIKsXezwwN9
MGLStD3hi2BMf9U4vXA4MJEKVwcVn83EP4sGycUnFct1FeodB1FORsaQk0U7JqcuGtds2SWc2R+f
0rt366ejXSx0RoGbEzin4JD66Vpt0x1orq9pMLJp1gCFKAvIwku9N3/x0vvxTfzTKvnpuBfVmTIa
nRQDdThUwY1cNusaV7Nf7oi+B6r62JWMc/PZlqPshi1dyHgfJN/8YJPW3jKUnvvqKg2RHgSUuebK
77tFj1WRrF1qM+VW09dD3jgZKo/C6AD2uR9fs3eX208/+3wHf/pINDLBpRTf8aFAUmBs2oZL6AwM
RdXTl4+P9N5r6Oe1cLGwe3LmrT6yFoL2XMnFsZyCr3714IcoqhK+/4+PdkGsZss2Lz3YojiKyCPh
Knp7Yp3dSr05acGhY97PZG0Yv2jXz8oEGW1sn4gW3Pns4obyUYpA8jEW8hyBHgkqDPQT0l62i7qz
EY1LzfSYt7by9V/N8nznM/bmB7y48l7UBjJxI978eWKvZEq/YzvIoMYmArYfX4z3nnX64DrdHLbJ
9IbeXouQULtSMMH6AKatclpdwKIXIt1+fJT3ltLPR7m44mNnMJRGH3gMwpe6naGjz80odinpn48P
9O7pqCqLSacphS3j7elESa3HbFuDQywz+Tl3OoBmHx/hvXuDVez3I7A/eXuEUEYBrzpOpSGPERM4
sKDP/Ad1jMm9wKwk8OQQAH57kDZvxqkKp+DgKWd/JIAql6D9il9siN89FX0uotmuUg9enArDkzOt
YDTVYV76UndfTM9gxv6Dy2XgWWHfgLEch96blwhATkKHkREc/o+0M+ttG2m68C8iwH25FbXYspzE
SewsN4STONz3nb/+e+gP70SiGyImczMYwEBK3ayurq46dU6U3UM/C7vaITLKlYvx7SuRE22fWVns
F3RErLAMwtOgZjLiH8z41PA83k6eXzCZpML9WXwtQhQYfOObUTfpzteqYeVXiKLY+Y9YOPlgMLOh
qyx1GmqJJonubMchZEgaCgVY8aA6Y474b2zOGJ25puDIS/gRmhdyGbd8wltIQVBtgX5vgutCfT9+
vP4dhSf4zJB6+R2NwWyrzppDEkVhSXs2qNhwSU1jv7KiNUOLFD6aXy3dYAen3PnU0J+ivOwaYICL
YiXyCb3fAm/0+ork0Xa5Iu42pIgpcZwy6dGPrB00MlK4lgAIV2PPc2nyjP1QFj7RqqWGglIU0mz8
jRbIBr082MohjglWLrUl0Oj1UrPh3ebNyvucsujlcuDvlawK/q1TB+FTOTZbOz2U/X32g4HOTZbd
DHSiNughouRZO8yDrXw2wW5CWA9c1dLIiqlSXJqn1xBBnzkv1HlstMeA99daKBG9yC9sLFxDrWQG
pQxsmFBLkAVbR3MMd8W+GZObsawPUvILQZgVN9H54YsMzkbcgthF8YN6wCK0tJbak6j64cn2YC8q
Qb7BGLW5friEm0cajBnkiikyXW6eh8iiVGdpePJaY8/TWNLiXeWVKy4iXMmZlcXLqwXV0wxaFp4C
j1FaCwkZ6mfXFyIyQX0IoDicd/jh/PezlDEvu2CQGa4/TfZ9m8Fp2pkrFgQHiofqrKhMBZey/8IH
nC5I/CarYR2Qn0L1vh/yj4F6r8nJSslP9EkIDczQ2YwfcoIvV0KzsA4S1PJOkfmipx+l/nHmKLy+
W4JHCX2DPzYWZyavaRlE9MtPOjQORz/WSrfN9eJAsf0IPc0XlFXiB9kukU2O155fa+tb7GMzyRCv
dNiu7Q9O9xQZ3xrn9/XlKfO/sTw65+tbeMNkh8oAu0p4ku5qxTwYkF5umDpjaGWjvaQQgVvKQYe7
iqcXXEsrmytylHPj8wacuWKjaj3tcy1E3zLZjNCmGl9m1U4n/nl9lUI7dEcA5nL5A5a9tGMihBpo
k8U1Mjr9zqjDjya6d5u6ijUXEQHb/RtzDjc+N5YK2PDSnBXrUooKd3hCCGtT+8XWbI5JCagDqvHr
lgTpDBVvR3MMFD8o1SyC0qDrZVtZRNsKqh3yUDXqXTNswQJUm7S9u25MdH1dWFucN2X0vLKNsDZV
W+vLrA9dJQ/MHtAwCUCWRNqmGB6hYUO/ducz/DuO+srOCk8jXSFZI+0GX7c4jdmAtqxiEVkGn1e2
SjPAbUeYcCsZyvhKcTxwARrza2PcH3KvqD9e3wHhgTwzPx+mM3+FXg+A97zdkoNCZAg3sfS4Wrx8
zQKWRxJQ69yvtFRmFRYfdUoDW5IZ4yGsobwuvS+7EC+9j9KvIZeCU32xHpX8llxiS39o5SkgqPjY
uoKeB7BGOhnGwnVb2aSUFAD9eRpz2McBbSRd4ObxnTVoe836i9fNhbn54J5taB4hFZBUmJOHBFzT
Q1K9TNHTv/9o50tapHe+Lg2WOmADYG2eP4ftw2is7Jow69EVhLWoVwCL1xfr8GCYRRAYv6yDFlRN
CInXRx9ek6iVfrVBcULQyEOt9LaJ43fXVyc2rc7zWPCscJ8vTBd9oqFYzSWRFj6ERkDXN07fDtAx
FfaBsVdYWbyyOlCtUhA/rPuDmab+2vpnx3/jshrzKZSoHRXIzuV3jOBgLmVFZv3qQ26O+T5u4UDo
tF8As+419l6Tptu5CKYV8i6RDl1/G0LTcH0rRKeTp8I/P2JRV5CB3vihPoSnUrmHDQJejIfVpozw
fOigBe1ZP0dZll1tGH46hFFJByqoqzOPIVbIWbJdm0zGbVy0CFyO451sFPrP64sTRXpdJ8fRqWOT
fy7uabPXU4joMdwUCcrGUNlBhTG5dmZCj+AbKLEwaX973aYwOeC5YJBSE23l5dBRW4xw0zBqdBoM
NCHKx7i7gfsgb5q9AmEU1bXWfvJifRcqCUSN8q77dv0HiFJVnbEzmxYOySogkIvw0De215rwfJ28
yLu3GqjwFHXlRhE6zZmJhdPYUWgC+SPhlvOnqSjdSb7XmFe/vg6h1/wxsiziVAh+qFaAEWZ2vpJr
RfGnwZpZyMOHLvyZJCu+Mh/5N6eRIQSEtgyNwZnlBeJ5ejU6BWtKjxOUnElypHYapCu3odAlgZgz
DQSOhQ7V5dfp4KIpPUiMT4MNS6QTuECzEyMDQ7Z+7oRLslQa+/RxqIItLn4liaoxAeZ7YsbRDUPV
bfLfhTrujH4tlAkdwuKBp/LBCOmLg+YgnNoUNaE8TxDa8X4F4x7hGvRrpsRzbx0bZm7nLmwyIMWu
R+ZjIoXaj7+uO8zaj5j/fnYvZo3FZaJw8KLoOahCtwmPU/jjug2hU1LzmJ+0s5jdwkZqF4EMVCA8
OaRNhs2Uv+IG5Qc/2FvFnlnG69bEK/pjbeEsvhdPRlnx6jSgiqvgx4W4uAgerhsRxouzJS2v+kxP
oLDg2zVwK5red7/4q5N8ZmERkeA1gLYdvaTTrDVtfvRTb4ey+z7pBtd5qiZ/JTq9foQ3R/nM3iI8
tYMVVSAoqRhFnqsO72MYo6P6fR7ezo2NNjwWQ44atfwxMtIDWN0t8GJo2PbMHK0cjJW9XQaV2FSQ
S05ZeZBEbmQ9eEieXf96QheZh/4YiaH3vCxMTJPEdGEyEiXD9nfdWtPtZBpfM3isVnImYTA5M7Tw
fPiZUJKB6gCKtmclhaNqVkhLU0Qc65UlrVlaeL3CIC1YLCxlk3FTqvmRRgRN+22WP1/fO+HXOVvS
wvPtLGsLrekJGAiabULzJQ5Ru7luY+37LHx/ROcpr1psTNZjGmi7rP6hxOnuvxlZODzgTUuD4o5S
Hh8l9n7TP19N4sRfxWAcWCevsO3F95fBKqf6gKOlSnLoMyRz0t+jPJyacMXRxDv2x9Di82t+Fji6
z45ZUJel2os92sj52SvfRXgP26S9QDQhV33N4s4ui6LpIYRHYp5HsWHdqbyKYamHdSuC97CadUNs
X4lWApN4ZX9szv54ZjNPSmCKBjbb7llWxh0eh0TeihHhDQWaDijtPA23DAgw8wS8uCdeFTlcOpAK
djd6+NJBpGbuh0y+/feeh/rlKybZZBZ04RVZE7VQoDhUroMMJaKcGf7Ci/oDqjLJiqnXlsIyrNMO
gw8D9J0Kcvpy++o2ruBx80IANtNN7cDUyKUVQ+UY5IccJq5mPz8ikQrZxcw8WdODYbWfmlY/1jCh
xhJ8iFMzHq6vX3QqDB3UMhgjIMvG4nirdjc5ecxvCsNhSyqnZL+zRtoM7e66HVGoMsASM6bkzLi5
xaHoo7FoBjuJTon/cfR/09K5/u+LvOb831+EQugcqQhJaXRi8M5OUYFguir2vxRjCwFfu83i7XV7
whc4GGJggAgBU/deGAxiQy+nZl6Qw2xUVcawScSmBud4bt34SGbA5er4bmnO1Kz+kH4dHbCg13+E
6DzOaC2ATpQDzSWvhWbFTW6YLFrxn1RfdmnsSObTdRuiD4dyr+LMEH/CzPz3szMfQ0bdTGoenSAa
f6x57W8AOxV/EcwIyaYGm7Qlv0qinxspURgb8zGLINREGwuVITgKwbZsu6L4yWg0l7VjDn8RZ2gw
QgxCq5Hy3sIjqddWo4ya5mmU7/36sTMSN86/KV7qpilsyvnKEucrbHn4rRkhzJCvocvL6YAwcai4
B210siPrqdA2avstUm8g9g0H74NSfOD9ueIdQoumzhwg3BRkV4vQlmsyUtGJGZ26ekfOk9uwwJlj
4yLfTikTBtBy+Foa9v66vyhvTyLKwCDsQbbTmaNFc+kwtVGkRTD4YBd+Wns9gcz2Tknc9of3QoVm
QKp0OJXjQe9dEO9dfJzM2g0Aa/irZXJBSZVfwpgEs/8qz+IlN8cYyKVmqaDy4p4nQYPG2I1UeR/Q
BruVjcd+eBmzwu2r0tUk793IwNn1nRBuBH0wqGZpVjGEd7kRZQH5bzDVwYm7YOMzgtzT/+0UFCF3
jf6NLtaKvbcZAbMz3PPEV4UyrqFd2ksspJeyNg1OpVVDZvm9nicb+5+JiYRBtHJtiGzBggREhd4r
4zyLYkNSSOi2+oAOoJLZqemn6bNkTQBvN6n+r+t7sDQo4BABQQG3WQJunDawArQGeR/ov2Mo+p3k
qMThSix4e1QQJSa60Z6Ha4dYerl1MLhI4ZRSqmlC2grpI+qIrvM8ms9S9qJ+cfqVF6vAMzDHnP+M
7J27mJfmqlQdjBp+sVOODLEnwXDqfdE9pAFv7dwh4fl13RFFB+HCnnppTwL/EGY1z3D0HfYFmnld
gcRaYB1spYOEH/674ffUfJdukxAq4h8r1ufNu4x88+b+We1ic6vAHnp7pKwhBQhEo0OZT97es4pj
HR6j2EN4gDHcwr7x+mavyvm26JjsBFu/8jNml3zzM+bGCjMrcDG8GTJCRDY35sqH6Qy3aqO6uvx9
jJ5GdC2ZgXY17duIplanrd1tby9pDiXMQFSOGaKyl2NAXiorPlTOwcmB+sh2YA2vWrqqay4sKBoA
2gZaN8Pfqf8tfZhyamiMCdjqafwlHwK4FIIRtnqIjXVlgxjKI4oqh6lDUGCT1ytNQkE4IMxSHIe6
hw7W651wliTMAaIc/ZCqkvVTgTkziT5XFazRH6Lo57//jBem5qN8Zsq2Wt2WUFdmVuw5Gl9y9HfS
HOLSj9Z00M0jo9p5/mXF5nw+Fq5zbnNZBWGgXSlodnBeEfWr3wUGMtx3kXcYfjQVgrqQVaMyAW1Q
tRJlBUkmsDSV1GsuSvIIngPJ2WJ9r2K7B45OkJz07kUun+OXWtZcP4aDsfms2z5iDmuP8TnxWa7W
ZGaST8mkHMn6pVEvVyrUrni/whE6F14922FmEnGFbCUMClrLLO/M0iK3tBFaV/25zpVOrcs0m1RD
5q/ueBJpDrOTbi4liAveBUUACXN6CJyP3jj8azgJv2FGxTD3wDl9/QRnWzzU3hTJ82o7SVJcVB4L
lEuAI5halLsrfiQKBbwZZLC6hEOGOy53dvTqKUiVMWSkMnd1rblJiveQgRvWTakjT6vbT4rOlKXl
bS09hdcfrckkRipr2lWq93j9xwiuPNb957cs9t5Uu0hrc/pmGSW9Ag42z3mO4YQ2TWszoZEWBaG7
Wn1e24D572eb7TAEND+3icFK/OgU9rbPrL3dv/zF0qDfYQoI0BaviksrdWEajCw4HNdJuansg9Y6
26Yxt9Azv0Q2ZKqaG7XyzXWj834tTw2s/gDReIjh04vnBLJ9rSkHCrWRBFB+V+iSm2pau3KLic7m
uZU5EJ9tIGzo6FD0FEcQ7Tw0gXrTlg9aT2FgrX8uNKQQuJlQpbs9U2qdG0oHo2s9VOpPGYUumPSH
4pAb1m/oUoa9UkOn/he7R1VAZ6KPpvZy9giqWsjPc52ZnfFV53LM2+11C8IFzaN1pMcG8wUL14vb
GtyeRAxPS8dFBliRc7jDj6vVP2HMnrtV/zO02Ll2lLJpmA0pgXGy0gA6I9WNhu6WKv5WqTtoqlFI
lp3oJ2WBb/9tkQv3GDTDr5C553xNN2jzlcmHAlV0ZMBX3FDo7LyrXik1aUwv7NgFk2mewZwG+ZTL
aIiWTrvrKxGkyCD5mXubH0/QNC2ueS2p+oTBBHD2agY7zEePTNlUviYNXMO0g61h5aqdP/+b42ta
cHOB2Mbc4quNktZFTPSFp7H5GHUo26AhpI5r88JCJzyzstg3zchkVcoBhfe/8wZ9UesBZP9UPF/f
u/lfubaWRdZQkIkyFs5aBhWhgaTclcNdPLwbYFMsopXvtLaixXdKnYxuKgjjU1vU93Y0HvPgZSi/
QCX18fqihIZgh6BECeAGZrPLgNTGUqc0Mq6NyvpWL59Qbr+HQWXwq5VbWugJZ4YWtwfYpMrw57dg
rRQkzsr8PHOM715WGitXhvA7MaoIhggC2jetryotFCeL+U4Mb7sI0ce02D43ET0paFl/X98+4Xk6
szWv+uziUEBDopUNqMLS6+l9n3nyIR3t942lvFS1FR6ydPwB1Xm+cqyEXw2WPJtgQaFyeayUWoUR
uaWDb8lNDh8+YwN55n3KdIP57ADt7uurFMYluF4My2RAG7LIy1XWsO7rpYG5xKJQaeQxNzHjZis+
L/IQyr4wSs6kJ/zPpZWpgl6+KNBXm/FrnOFGe1gPsWtGFgcrjO20s2eISqwcGwMtGOfeRCPh3+/X
jKHXYGLhUbws7npFCUzboRBRW1r5SelgHjOkKF95HQoaHzpI1T9mFp8lQhypGTPSPsWBhyqLSg2g
WvI9qaJ0n0CoBFQWhmW/mtrd4CCg7KmxvEUFFX5vGBN33QQhWQ/n340ShA6ZKSRT8HusTjHMZZdl
3Dz/mbMzn52RwVfN/0fQIG+dm6hF1s1u8GET0AwEX46td6c5sctTrFktQIlCAVUu09L0mcB0Saah
GZCBoGlJdAvUO+Bz9q7Ssx3sNSmlkeC9PoUrB1OYpsy5HYx88muV9HKxsMi1sT+SSRpF4eyKFiUa
tKXyjZT1MWqnFQqiSMe6mc2DqGjy4ltl5GtkxkIf56CSLemvh/byNyRRb7aBp3J5KN+ZcnMipE/j
H9ddXBT4qEQzSAew1bKNOWScfdQMGZ5e9VBwhrpGVo+lVm8lXs3Zd7rxfr3S+n2t3L1xoTNrC09X
nNyUM43QEKoyQs+uPKKB448PNDh2XVPspep7qqHGlbY7W61vry9VFP3YS6rvwM/VNx1urxtxLYmQ
MUD9jZbSZgrXEr856rxZ35mJxRGRhgnRwZ4Aq5f9PlbDvarc1WN7E8mfc+3JQB19LTETnowzi/Pf
z75fY/SRpE0sKtJ/JoNkbxzUtWG12dZj8BIp++tbKPTIM2uL0J7KEupEE94SAZydyur9HHNbv/qL
ogNXoo6mAhUHXP9yUZ5iIyf9imiPn8sICs7j+pSA0BdfGe+pdhIOl/xXLb31JJCpriRRe9fkuRul
nycTFGcDkZ6lb2ytZ2I84F0ctocxtdcqkqK9pHpES0/jptTlxV4qZqmHec8T0lB/J8BfqNy3mL7+
wQTHm3+dPeQ2ppmzbLJo2kwOl2Ok6ujjaPWmaA9JpG1n3bA8yDd9tnLIBCcAgxAuA1EgdC4vf7AE
o+UptCrBRSHwFr3XZW4KFXqx0XkyjPDYysfGWuvlCfIo4I8MHoOyRv9heVFXklmVLZIXp8qhYGSa
0md0m+8bqfS2mQzH7fVNFXw5ogg4Z1CC0AwYi/5ErsdDArHka7M+oS9WKPe9vVL8E5zrCxvq5REw
ogxkuBdFp4au2Kh7x9gaN8Fw37dPVWhvry9I6CVzcRyqJirwy9aY15ObaH4XnfTptbk7E6saerBX
PSQec7l/lko/51Fpvly3K9pIbJrz5Arfbpn+5iT2spMg2ez09r3vNXfUULvhX2P0dNJQ2JDAbFN8
mqmtzyNkjWCV7PgYsVRwFS+5tTbBKnI+4OAM3KE8MiuxXBoYlNpgQMuKTtCB2IyIh3sTzFzmfby+
WSKPODezuFtqDVnQVKdfHSbQZyR71b5Vb8Iq3erR1+uWRO5wbmlxp1CIKbVqZEHWuJe6Ktsksvx1
MNCu7pAStXeJ9u+Hw/hGZ1s4/6KzWyzTqSvLsh6dNOfZsGaJ8K4MNoxG/LeFzcHrzIxjjU1NDhSd
fOVW72FukfLTXGGIn+ISfuOiWgmGQv/+s6xl8TzqNKOxPA3/RpWmsLzaRebyRm7T39fXJbrL2D9a
S4yaUKBZQqcgRnWgEPXAMmRgaqz0m6qpqMhV76K8+Vl2+05+qV6QDIXfMUew67p1obvQ6wY1CB0T
bejLXa28rvJqxMVOuQ0sa1Y/M5WMMeAo2RQWZNATHDI//5vJRRECoh9v6lNM9oryPmmD7ZBB2xbB
JFDXtwga7wI//4uAPHf0/7fKRRiByS8rOjWOYXyO3CIw/X2VIiab94q0qYLkJu27eMWk0H1mXSle
h3BpLDtNxQSVZDXDPtVk19J4jaiJ1eZKaVloxKIRwDgL05JLbqYBQmRGCyjM6+0zKLugfVxtZAkd
hMfUPLECYYu5ON1JEUTQZfKOCaFmjqGtr+QfKC+DMDU36o3qrVzP4tNwZm9xzGMpD7KsxB7yEA9+
2W+m4mhP90q479R6h9guUry3cfKtWHs1Cvfyj+HlIJQjlTKD5BpVUuU205kqM23ozJUP151fbAUw
2Hxlct4W22kjV1eHcEefGoqwVn6skgrqm8N1I4LHEpeyLM+zJVyd1sLdoQ+zwibFSGQop7hK7pBB
fb5uQrSOGQJFhQ/aBchoL+OGqQb9/NSnhAOqecyedecRVrC/sAGBCyhwfvGb9mVmpKiJhiHpKGrg
zGalY7WJKPletyLKAECI/mNFuVyJ7XdwZZg+cb56yLRpNzQwW6VHQzJWLpTX4a7FA3PGov5jaRFr
zSHx/DRvuCgDf2Z3N9LNALTopmkD9LyR8936WmM9yBKMbqWemh8iNXmo+/6b1VvoIfnTcECvPNwU
up1vgzEsN/LUTpshkCFcrewvtukzsJwzo1xrPpIYUchEVpgEB/Qo21MD2BrqQF4pnV+vsTwI3YHk
cwY20wFeogi8QoMKg6LnCWVJ10qaHWl1iHbA9U+1FDsjAoHmZSCSqRuGUkGDXX4rhMB4LPkAU5Ga
B6B6dLTRtXXE3bPa3I1q9Kgmn1SUNYYc3E/1EJjRkxKVbmd+0LIfbYTYZJ/f1v07GFNT+wEY9F5W
H31JdY1s1yTvJHiWNjj1/vrPFtUItTmJhb6U5ik5xeXPTiNm9WVUyk9mcRf16UPYgceccoQSoq08
TqcxCu6bFFQvgrfOpgsgWEWtrazrTW6FW9XSjmOI/EM5yivRVvjZzn7Y4hTHmhkVtQHI1mwHd4iK
TXisde/m+vKF0YhBT8CvM5fJcv6sLMeSj1mRuA0fIydCYnclFglP8JmBeZVnmWFQl/UohRjoky28
iHx7Vf0U+0/XlyG6CNUzK4vEGtUuhy/A6VWNdxaK1IBMYfGrJIcK7y8+23VrohomsErmn0Fv4DXL
XWsnG4Lvkk9D/qCpk9tbjAkiCJlLH+t6G1XKHc/WTlrLsucT9CZGnZld7GXuSUo+9ZQAqmBnwz2n
kwVuigmNXiSja81xzUHZtEq5BiEWPZDOlzt/47NvGPahncTzs1zzELR3dRamMPdjOLuKNPT63gpt
MUg6zyrMjGqLiD/WAOpHgy/ZWcekib0NStIHspyb2gupLa5xdgoP2Zm5RdiPLCPs9Ir6huM/0wFg
nvoxT1euSmHaNCtNwi3IUxlY7uX+OVWqG/kABFv1BtNViuA42a4yPXsMlqaQSPgNOgvSE0yXWRU9
/s1+/mN7GfyzCSGYocd2n3zwUHBp9NoFULEp7BdnVUFPvJt/jC0+XtBJVV5YQNslng7k8kl+aEEf
PmTxlP4FvBHKe1hW5sEOemKLuK0rQV7lPaWVu8IoXbWAJlQeVsrqQmc8s7EIwVMLJVjaK9GpllF9
b2zEQJ7NKtr2sDzTmLn+pYSbd2Zs/vvZKeM4jDnst9EptYovihTuPMP6JTvm9roZcfBiyBPqCIap
ZXtxms229JugYvKm0KrNaCTvUX65K9Jjl+e3yCW/K7Jj4bjpjxWz87d/E7zsmaVp5v2j8Xy5vKGV
MyudMFt69TaPLDctHvXyc9N9HlCc17p8o9ENOkzlGnRJeMW9Cpnyn1m44NKwxK0fTZDWQ1KeIgIW
DsNt78n14fr61qwslucpjHNW6mwFkklXsopx68WEr+tWhLcpPfuZ2xAq8GWfWS8BcKcDWbcWBepc
CTbcKZG5gEaEhhiL+CtzEODQraOWaM7n48wl43YwAm3knpOh1dd+GxAMNZ+jLP2LvZtrsuB56Au+
aiWemxkRNgz7niCcNBPd2Nsx0HfX9010ts4tLL6O6kdajGAsuan1M69p6nrvSyStrhsRwUp50UND
RuUV2eplBiyFg5RIPfdkVR+ZVBz8rR3FW0dBLYncf3SH5F5JbyS52mf+xzR7l3lr4qKigMUIDH0C
SPcg0lgErDGeOtQG+GA63MHwNcMb1CL+bhqoopvbyYgfry9ZuK9n9ua/nzmInjiN06TYk1L7ltlW
V2uLeykfV7JUATWIzmiPpjPFCCcJ7Y9LOyWqYkk6MAzWdsW2su6dftwU5ZESjqtYHbRhgb1JeS1o
2VYaIOP93K4xbYtX+ucXLKJIGMlFl438Ajt7aitjP6WOa0drDJSiKKKh5gmNHTwJ8OZdrrNTO8mI
Gx4jtqf9CHzTdoNCmbZ/89H+GFl8tIiJ58ybh954uoelerSNn42XrXwy8X79MbK4ZWKjzrR+mhOr
sLjxfHtbDMrNKlpUaOUVRAIlGbPG87vgzP/sroxyG225U26WTNS30EbVXTJsJklK99d3TXi0GFid
Kd6BntoLFyyUvBj9CFNoQe2srxL6eUN+Y/ToZf3V3oHHwOFnTaIl+WMS5AYFiGlu9clu5n+fIaN1
ulKeFF0lM+jjf0YWDq3pjUHgJ91w1BANw6lHMagfrb2mpxm8O9oaYE+4f8aszcRDe0b3Xn6q0LIr
JF1kXNuUFEpFTeSCfg/2khJX28zRKW6HfbryhhYNBWpMIf5jdZF660FaTE1Fo2Cqq6NaTy4SqodR
gTYmz3ZT59xaY7dVn/XO2Q+h8wtk9zvL8E9m9GGKo6MmPcxoiZmt4bozCf2W+TUqw8DTlGWlkY5q
qU6OTa5HnQS5z2qW41vlg1izsli8kdT1aJQOt4HMA4OelvNojmv1TKEf0a59FeRihG1hpPczOSW9
ik+5am9hPPNkaI2c0Z26FYcVr+Z/hhCeuXQgL2eqYJSk6LWqGXf6UbaaDUJRfxMd/1kP3f1LM7xc
5KjuWE/hDFvVd25MHUHEVTLK2d2X6fDc5f7/bWNQ9NKMXkfoNuaspvTUPa2zD4ykOlHots39POwD
XnvlLSPaPijbmKVmEpgxtMXVUvR9UE4yQSXoPwXTy9jdt+FaDVBog24tVWeA7rTNLhel5kVsQ1pK
mpWhR5nrN0wwRkaw8oVEWwdyi8k+UtJ5rPnSiiRZtd/GUXwK63EDnyiCr9lcFVakzJXKaRNFK1sn
Cl3GrBM2T7lZaIFfGtSYo9Mmr4lB1rdo7aJH+MufQsu1y852CweKaNVT/iZeAl6BV56JErSuFu9b
b0gcu+vT+KTrX4tsz1V3kJ6MwA2r4nA9GAn388zSwjOMPquGzK/ik9f1+3m6K/D2ld0xuE1Ecsre
v5G1tQAotsnDghkPRl+X9A9d2au5NvXxqS0BPNLgyg9FoyW3kxOjLRIP8g4IzC6MI3MFASV8/kLY
8I/lRbwac28oMoj1TmM1Mjyn+OANx/u2VRBvcoHAIOeJIkcV/QCWuXIbiY4HqcNc1oIShZHQSz/K
EobO1NyIYauOvwzZON7qY/x1VqFcCZXCRTLRgr48tIH0jpeLLAM7T0LySK0vdrln7MPA7eJ8b/yo
NfOuK57S3tnW9q/rjiQ6J2dWl8PZ6ujZyCSTWObKfdDcZYUEDvHT4B811PWumxLdOuemFlE67VVo
4CLSy5TWew1up6zu69CnufJ43dArAnYZqM8tLQK1xJrkeEa5VOjWhsmuDAFqDOkLKJ4YKVvN6vax
nGyQyt2kXv+1TQ/RcMz75ynv3vVrR3U+im9+DHgE2GlgcuCxeelBreWnVpBTzTOrYotOyZAW++vr
FfkojPH/WFhsbEiLARoFLMC2t0WCdsfGrqbtYv9kwoZ2C5ngmwkE2bPI+MKBDDcwDgmznrnMJAAZ
oedt+6nb5Nqgbpq2vZOStWFIoZOemV4cQrtSwtybyOOrZK8Qv/1h46QVdMaN25urpBTzB3n7wf4s
dHFX2VZqkGiT9QbOIyA91/TDfVMjlU6P+FDrBwShXTpq75tIWkkxha7CGBMdKA15mzcoSC+yVN+Y
ITL+s+399v2VgyE8gWf//iLEFCHqAnEFsggdg6Kq3lvZwQjyHbyoKwsRG5olyWZFVRKYS5+PxtgZ
kpEirK7muyGZEB5SDlO2l0ADX/d9oWuQH8GVMvMkLfvmhh6R980opgbh+zoJZ33TXVjbu1IzUFn+
cd2a8KSdWVs4YqDVMT0rNlBy7j2bDjrszub36zaEe0fqQtcB/Yc3MpGT6mR1B6vfSY8+NTKK6d8j
uA9WPGH+0m98/B8jlJQvP5CNQkJQSDxm8DQJAl44QFWTCe4XmkQ3khZtkmGt+C8stQEtniG+oN6V
5SBg5GVB1Wvgstrhc298kLRqO5PwgmLda6htwsYwIM9kFTsj1yw3aNw0K3cFLG/HIv33ih64JRQL
YJ7hsVaWMEVPipS4qfktIWzIzRTe56+RDOos+29q2eemFuGkGPs2bmNedJEcHGq52tSKspINCg8B
b1LYkHiYvgGdweQa9ObA+0er79XA3kLgvCnNyU3CaLNK8iQ0Bg4LHDWjGOREl67j2G0nNQXGqjp4
Qp+00au95KMWCiNJgQ7A9dMgPHGvhBj4JGPw6qU1jbu6iYHxU6188KzYrbJjggDRdSPCuItsFnBf
wGUgVy+NVH1Rx4YVxgzXSd+NyBo/yAzjvr9uRHSuAVyAbmfeAormhR8wL1oasVbEJ3nKNlF6TxGp
AToC7jxrV0yJPhF0VcCIkWOm/rV40/VGWkhRX8YnS9nKk3bIkmBrJ+OxoCiFxMv++sJEn8iiJgJr
CMAi3luXu+eUSWdkLbFkkM1NmiOtGjlul609P4QJyLmdhStk8uhLdJZpOSQnKFY3AUx3Vv2lBMED
E9desavNULzU8VrgEn44XuB0CaDVhlrocn1dkqQoXRIrsu5Y9zBQlV+C9FcyRdu/2EfGQ+HfYuwX
zMClHTQ7AcWGvJHhviriascMROCsKfwIXePMyPz3s+prF+RxqJa4epzR7AJnkXxSYrMG/XvsmzW+
9dfX0fKagcDvnyUtHNFLs75vxzlWjPtMQn3PgLLTd5VvRX0wc/U0Tvb7RP5kJpPr9w9BA9KqLm+Z
MZsCdRv639PqIW1vQWo4Cpf7R0bO2rmCNJTGx+t7L7oPgfqjL6ZBtoEux+W2hJnimbXO3meJ60jf
VVPaGc0vBAaRV7jlgeL/DZz13OBiZ+y+1kOzBUErV962cYrtjGfNxpX+tPBrny1r4bq0WKwhlLHS
tC8ZJPRSfCM7n41omxRril+iGEonnHeBxgw+xebLHdTAz0nDSHjrLO+nE9909fDz+jcSxpkzC4uL
J/IGpbFLqgB9ke+KKo2gwircqDHC3XVDwgPPDJQJ6RY1luUwVJDWdlir1I6c6LtHfS/uj70H6cza
i1/4dc7sLA68nIe9b0gUcagoD12P/MPdEN5BbnEoqg4dbtdLfgTqY9tm7jjcOX1xb0X+A9zjN9k4
0MmoVzZ47fcsDkFVQh3bIIx8gt0ziG56w/qUz1LsZXvwm3ANGSX8nCRGlMvoIZMWXjpMDFDelLqc
I+eAjS+PVTdt+rU5XVHNaka6UpWjrMIddWkEZUSnn4Ypponcfy0D/UEL6z0dQTPfUsXaR+B6V3IJ
EYGaZsMbTF2dxcEpc2lyimd9N8aQT76tub1006VHDxFSi+ZueWfm+VbXIWRiJqZ1Tevbv/dc0hib
FhQv9Ddvh7x3xlRKMmxLH6Spu3VyppKT1s3kNakf0Rn5Y+nNAwLttlqqZL6eMpXHIJP28Fb3jvGB
zH/zX9YE+v5yPykZNZZpYslJGoaqx/dgr+6ltHXlMF7j+RT55PmqFj7pxHEaBhI8SuGEXrv0vbI/
DNnzX6zntYDKrBdonqUNhWpQioj6qekPuh7c+fV9nJduMtUr+YQQ3WufWVqEZKOSJF9WO87zaLuU
bhzgrzvH20rMSSm1+cvvx/tkqA5Omn4YI9VNrezBSvIPM4mUMsk39XPdJo9x1O19X6Fsbx3i/lvQ
TzejXDsbpv5uA6mZNuAteULJa2mX+CDBsmVYKFaiPrAIj33mJ7DJ8/OzfnqMDA0y+0M1/lTswLUN
t5biO4Ru3xmpfRf4zYaRz5X4LHRxi04kmPy5/LsIh23eFj1c9Bym1IsPSmSbt12eak/apJTvKukv
pCzJ1Gchd15VMiOjs3OepWYoWwwRkhM4H03ArS635r7JmD6EkFS9ue6DwlyaCSlIeWCgUi1r4YSd
OdItlrCVex+6/yPtvHbkRpoo/UQE6M0tyxfbqL1GN4Qsvfd8+v3YC/zTxeYWoVlhBOhmKpguMjLi
xDlCfhgNM9tkcf5EIvwsmsOL6ZU73W33SlJ9uW57KVD4aHq2K2u/7vOhkKKbmA54FEFacEqtvJZ1
XTzJpkGya3qjMq+XkykDHiPWI2+vQefKSaZGt14RWdohvLhBuZB9tbhgLo2MLrJ+VeYS3qb1aTTS
kx+Vx6hpKhu40Uqia2nagDDAjoI0JWmUWfSTRUpVGKnAQ1iOngzSr3JWhSuudmnSPtqY7UC5FlLd
76bxeLDC9rf1mG5XY9LFSZtCKxPiHPpEZ0bMAr1oLbbwSnW/j71vOSUHP2j2IYStf7/TrA+WZssz
WCyF5ppYUv6gf2CL7Z/rBhbn64OB2SbLC9WNfIRLbgLxQDrLjsB+rIYwa/M1iyfgtA1dOpW5L4Rb
JSbJUt4OLeSn6f4/DAZwAwh5GuRBmVxuZq1DtUnMGQx9Oxm1c2DVq0WExU38wcYsHANTFA2xzyZG
rbetUK1B1fb6KBZnCxV01h2gP2/Py1G0VU3nThLFN0WU7cqqPkC4U0T1zqON9rqlJRJV3jqwNb83
nn3iYaFrxytSq8HFVEFnyz4BnSBE3VbSWvj6G9mLnNZzRUhgSmGruvVXZXBvG3SKHK2Ngm0mwsZp
aJ1dmoL+9xvz4tNmG9MQ+j5EH4jXZVtuuv5cx7q92pW/PAETOnfKmkErP3NJgtcmTd+Ah4C1dusB
HQi9lw7NbMWzM/eVUq3enwWjtVUv3wQ6+QWadUTb/w9i7lzQpMo1Ig2AeOosQgwMqRWNjCyDUQr7
WthZkbxRspfry71w1i+MzG7MIfXM91rDzSR7GCgIWpiRXRtr1JAL+5eOJlqX6abgWlZnKxf7fUCM
AIRACI0tCo7QHGwFtjKseX9/UpCYJt8xgTN5h81Wz020qtQFLPEduwL+JL/J95LhaJD4XJ+66Ztn
WSDVop8W7DpEM/AaX55JNEeUWqh5T5NRpv2qVs9GCnZ8FKp/yBxlmzbIvZXDubRaH03O3ICV60mt
SWQjgH/auTs8xmq49UJpe31kS6s1tWtC7DURwczDqKiUvHSUBlarkzu7RRfzWLRHv7nXtHhN2XTB
d9LsRXw4ET/xjJq+5WN4mLZxo9HlehP7emqnmqxteqtce74uTNyFldn+E+McmUZq5oQ0+77p7WiS
serXWL4WrTBpdINACY+U0+VY0Pkq0CYM4xsUaf16fKRgbdbFSqA5bavZttMQ1/2fkdlQ5NgPEhP1
0JsiM7odwJUnSAC0rR/Wph2oWbyrhcbchmO48sBbHhyp4oklGAWhWYAb+k0DSpEktSj1wVYsKvQQ
u25rNH//PmF8/9qZHeBYsLxAR37xJs3Do5W++kZnW1m/Mdrj9V2+cH4xBHpv6rUEvDU7TF1ZwClW
lvEN+gVHF56SrazeybF8bAUJ1sPIP123tziBtBa8S5ZCFD6zp1hN6RtlCndaIu95t24F1L5iY2V7
LHWRwoGi4k4nUBr/uNyEdOKPclwxrA7UP5UFz0YcfGdE4q1P6+jQuHed+aMLja9e7W7q8ezrwEbg
cYieYbmFKeDFTNdGvuBPLj5pNnLN8jWX9EY80Wm3vFgiJD+4ZlpoD65P8eKS/jv2OexHylpzGNoq
vmndl95Vj1KFLLSRbdJ+nzTZyv5ZesnDBINaIk27U7g8O+6+XNVMbR7fZINQvzZJHJ6KTgLeBOBq
IyRJ+mDmZvOYQruzG8Mo3CJZ+R1OkvChaFPr6/WhL+4uHaLYifGZss7s2OjIBWThyO6CBe5ZEAvu
B0NE9MdbuRuWUEi81SBG4jWPsoo8W0xzlOvREphjd4w7m1xVg+PR0tJW8wc4uvdgVg+u2hxaOKZd
8aBGfxJqnNFTFD/0/spmXxr0h2+Zg5CUsY3iXmZjhRWPLqrufp/tVrsml3bVRyuzQGzC+6PMwzqL
0ZuQ2apqo0KraP+sFYWXjslHOzMPqypVUikmJ1fMlV1CvjwJq02RvFCqWwldFrcuhXVyx5MHhH71
0knUoW55gsjEtcWDUW2p/uEbRu0shSe52vrCk2DsImkTtk/Xd+lShobQ+l/Ds3gzVzqutqCj1Nm7
EA+du2Y3KnbW7/X6vXQGfshui3hl0y7ukw9WZzObN2Xs+WbDSQ11WwBLOok4rr4cFq1A5WiQ0wJP
r8wm1auSoWrHglAGKiCvgqevW2e7WNyMlGwBeohA7+as0LT2CaUecfwgjPSV8hDxJqhgP0GwLF4D
bi21C3M1wqk1oZ0k6l+X2wT0diK0aprcmGqzq2XpBB7j6I37Wn+CG8Ht2p1X7LTiW1j/hwUD6sir
h6Z2RPCmWfgQFQZEup4RVMmNm991HkUqtO7jNSNLUzlZmDpdJ+jCzIhWSoleGVZyUxr6r6YTn9HZ
2veJ/JyDFOrRt7i+96eL9yJww2eCE4Lph8oN7BSz62LoyckKodc7kNVR3BNEae8TilaS4ynqwav6
lTlcssfQ8PeTOBvCSJdzaCZIs/Vd3zlyY2U/UyMoNzh2b4uaULhvU+07hR7zmIW0olwf6Odtw0jh
FObpQHuoZs0TiGKhu30pdp1TN7SvJJofPfaR/haoo3VMo+heVIpfTS3KN0oatjc+ShEnS0nlFSf3
aXn5CnwbvanTcfmE1utSWDlrwe+dpFHIXH5LU82OreJg5Y5ISfz6mD/5bl6aQGw0Hp2wEyJJfznZ
ZatFuRcZLG5/B4/6LlK1W6AdxyDVV7bRgiVy92QZyQuQ1fx05wljn5RoCDkDGK+hyzaWGe1kIbIT
fw1VsWSK5UOHnHIxEznfsWNlNhD4DU4PFN4qzkjrTESIafR6ffKmyZmdDDooQIdPul0T1Oty8owk
06UhbAZHDt+84isU6td/f2lDwuoF5G6irBA/+TGLclCiRObgZGWwF4zXUEo3YJY2YZbemDHs+imh
b25sRvkryNvDdetLowPIOUVlZCV46V6OThGbEf16q3d4AUOz4CVAAONijfd7Ya3gPSRpRYKO9sN5
/Ff3UlBGNQX1StR2ei0+lIF4m1VlaJekW66PaMGzwB9BLoetISFZMdsXsjxC5lB5TKeet9u6Rbev
zTt65zI5+REYgXgDrwOFtqT6a95xuNlI5BJtA8kCyzx92Yd7wR+NYBgSrXdylGF8qZ62Y/HXdGmT
Efq/8R+kJOhMvDQiKkImxbI/OCJd81WhbTAiyyvP6cX1gj+VJyjXAvy0l0YGmPyVqAkGp4l/R1Ft
S0TsVrcxd9eXasEJTloiiqm+V87n6ZVM9tSyQS/AifWfhrDXqOTE8Vm1QBS3a9CHaSPPjjFHa3p7
qAacAPNKn6YItRvUweiQDD8kuffcjsl5UP6EoryR5Y1UvjR6/3B9fJ9iLtZK0YAeUg4DxzHnou27
VCj4lN6p9dB21YfUjLckEFY2/NIs4m5puJ2ayT4R6FngZPwsMAYnB9QRCbu8Un7HQ37X5IbTxenK
mi04jKkUBgvSO53enGIuE9WyjMpxdNKgKX+bSdy0Nlgy8/H61C3tQIht4JvCu7Nqs3C16mM9C1Vt
cAK/QvJXt/AZiqbctxHePpNqeQUBvuQ1Jupe/pLVJq19ueOVWu0s11BGR0qTo5g7ii/8bEu7NKJ9
VYx7GFZX4pCF/citPKWq4BZhlDM3VYWNhcSpLzqjVu98adyltDMWyqteHRJ516tbKiorJhfmFJNA
cyCJ1XFRM5N1E1YCPF4IdhX+vraSndDD1vVbKVbmcmFDQs8n0SIMURaX2nQsPvjBYTTI7OiN6LiV
hFrXEKrfMlhv97numwchVuN7cXSLw/UNs7CAU+oeKOykFktufWZU14IqNeTRCfoHs2r2buxEkmZb
rsYDzrdp1r5ub2mQH+3JM3tDbJZupo5Oq52M+KGru50lH/T4Nq/jlaEtuBGq6lO9AMSvQS7n0lSq
aUaaDcnggMs5CBUo1aTdlZ270r65sD14aOCpJhgV1mZHoO6LOh3UfHCGXgrtwC0faC8Mm9ap87Va
2ZKpd2EDuDdMwtLZDkmiqAzSJOV+yTdRHb0IKopuWiVvTZrKr6/T0uR9NDXb9JkxyEojYSrWHqVI
svH67rjirBb2AvgvyjoaqzSRUlwukMYjR6zDfnD0JrMl9V792bTU12GPWktwLXhf3C4Z7omUlats
tuvg10O1KsItwlZoCyAW5fH39fn6nAThYUXgRO8zF8qEp7scjIBqmdSrEoPx8ocs+OJ6R5pdc/FU
dv+XFTkwzpH4fN3q0irRpIJfmtSXxHkYyp6E+NuXcfeaMNiIvR4VJQpsz2v+/kqm3ZO8OusFWc/8
LIVKqHidwejYDp5bQELHe9daa0penkQNE9MTDzuzI2vqXTnoAuuEvtd2EP5E7vduH9ynm+bUCnfD
GupiwflRI5hYOUnRTUT0l2tWe6StDCEeHSrmW08E/JjYAnwJoXwuh+HsK8Lu+notHOCpPX4S2aEH
BlzJpUFXzEY/rvLRUVHKRdEzewl8CvAu3Zj7fJR/Xrf2mdeGPmQQUyZqY8QE2Lw0Z8mebzR9NTpF
oXZnxUBRr6fMtTGirjvmtLDAUB8WdoCWrRMFvXJEWzu9141YL+1gsGonSsY1cZSFo0gplwAFGC2E
AfMuGVlCakOuawKhxheJH2GFbIt8ratvIUyg85tcGmgnoDvzXFMtmp4qZh1xiQv9hUujx6MZ/4yN
CHKuWATYX0cnpc9WjuOCQ0MReOJHIgFFg9/sVSg0nHXdGBib3ttulW7bASImfHU1bpvxx8rqLo6R
+jv/cS5xPper6/YFy14xxtKonVwWjzRBHQtXfx6an3F8r7kvNH7cIgxjjNsidwpxJ9NnXCTEMN4m
0R4T0RePgRLZ179raY+TEzOAs+FqcRiXn+WP+khTYDM6ivKoyrdhF9rqeBf+PeMbIt1QNdFHRrMy
jI4zn+6Z8K7IGodX715U68mgLlvEt1n5R5Pq1zBQN6Z17+pnwf37JxGG3/VdYXImGzXtgg9xmoeq
68TPySGufhQIH3tEa2a70bXf5Tdfs30IwK7P6OeFpl2OohQXC1Qzn0D+gwh9MET3o6OJ6R1uhSJb
wwrmN40M4r07hbnUbWNtWIl7P18uk1monNlcOv1ZsxutsyADNWq8hx6/Ccqhtp7GYMVDfXbAmAD4
aMF7MaW/Z1NZNjEtPj4moMsZhmA7dAqkCa8Waplim+3dv4Zasmemchr9X+Rs1Hms1hhxJWgqB1SM
ZfmYqVT3CMj9b1IerFS8P5ds303BP0GWEimcT6+GYVR7vO/o5D/TIj0kQrNt1OqmrHu7LvwtrPP7
ykvpcfGdvrrr6uIhGWFuiDdZ47WUdLuNGksrK7q0kdiwJucFHBR/LnduRG5EmiiLHCn5B9i/Pewb
6l7ysfJuavJmKyHkZ0/PM40jChB4gjbM/RNJ99KNVIkZ6N7a8Yfy9/E9zRJ0LVB4ohPqEzsXLOd6
imCn6IDQ3cPowrnwm1fBCFYyjZ+9OnYYAFA9sg5EJpezNpqo5ihFIDqyL9uh1OwtK9jSMeEMnr91
rZU1Wjp1AGJoTuTJKVMnubRWDlqi1eY0a2m4deN8m1Mj6YdVsv3JPV4mdhgV1Cg8acEDcVNe2ulz
reSG5OEnsP31wO6UBgm6IYVTvNh2/q/UKp+kPr/vIu+gCJBgrPIZTvN27Qtmu5F9mLpclri1OtwL
fnUzeQDLs85DtCeIjcX6FZKRfeBu4UGO6k0vriHYFucaLXDmGaiINH+AuE2ldm3NHIj5nUlBNtNu
hHqlwXXRBtSTXIkkSKgVXc6zJrRxXrc8ePXuezo+0kKxmttcOtaE5IxjamkDtXZpQpyUm+rc5ULS
5VvBH+9jN/pNe+qrIh9dt32GvsxAcGAlXbE0MF5ubFUOx5SevrQaCnEbdWIkOnlUbcLyVpDvkd9c
OQ2LQ/tgZBZMQG1BAV0LRadvrdfca3ZZ3+7prt3kprwxIxmKaGOfZNHh+o27dC8RmlInhXSe9uRZ
bBGgIuhnXUHKp3zWjS86rLGKes/MhghtD+XbdWtLM0lnA9lcKgnUm2YHQY7zgVIK1qy6/1oJniP0
1Q0qKaf/YGYKhylbAKScF36HQtXhRcKPaTKJHd9DeOXNwsFct/I5/Jva0pEBoEJHaWRegLWatKjA
2oqOGRwHYP+tcm+QBm+jlbTL0qTBHwArAu9Fi76by+1XuooXllWL9w/LjepD0eX5thT++PvRfLQy
W5oyVZKi8TvR6R6a6rc0ETMe5DUg+NIFgwMmnUl7BrWDaagfAkqBdcmHQRFpErpL+XW1qTa9t7Ha
Ybee0F+4lSfRSKRBOLnkNWdvwrSXeXv2QuuM0LU5NbzrdghD19P1efvcTk0qExltmNpwS5SUZgeX
bxfLcHBbp0icwvjapXs3g7LpxpT/EaTXsti64Xn4rX6BFzJJnYCu7ni4MZ8C4ewf0bhTI9vdqD+U
ZlvF++uftvAqvvy02Q0bRlbqmj6fVtMsOt52Xmgr2dawdqly8qEk+6eLHlTl6L+woa6bfnf2syvv
YlZmnjpiSZSuxXSZnQLxpLgHLSVbY8vSWauOSfimwjj7VYBvf3D3brIJnjPhS76nm78UYtt6HHUS
FN5NdBzVnWz9ruVDqd+U463H/5zZ8t5/CR9zz07r4lgJ59Skf2603XTliL93FV8bxmwPmUbXlkpr
tU5F62FwhlXedCVb7l5qSbcjkpOGYYe8Nxt/P3YbH/G22yrJ9p7wGISHCJRgmJ3M/quW+yfV0byv
UvElTbeamtp1rtKUsI3HaKM1aJa9hMKfqvPsgMbecOVueU+oXxvG7GrW/d6wit7rHDX9Qq67h/MK
0T7dO079/6PdbrIX/2dilyfD3Y54mCa1o3st2+isQuHElHz9Y2DcCZvIexvMLXSfdetvo/A1EzeF
7tT3wUN/8s7yToWkxmp2TJrNspRnKXnK9tkXod/Iw736YFoPSfgSCXc9RJp299S/FpIdRPftnR7Z
mWz3dF7IN6J7byVbCAcsf2UiFkrpnAgK9dAfo9NBr92lA8oHU6h6nhwOpB9gSYak2ullMZ6SIoM4
tE9lJ8zixPYU/T4eku45qRrItPphrdfvvfP+ckVkiWBaIo6hfAr5/uWHSHFbNG0XdM7IdgHcs5G0
9rklRVQ28mYsa8f8XSDxWVIXzAppF1v6ThFP1vANITU77JRdr9kDb6zaFuBXipH8hSblOKVfYh/l
XxEyPmFTHxq9PJpTMoxWJTNx6ko/imvcSKtjmU2q3GRykVs+gBnhDH+68VU7ChyL7F5xvAgBZhNw
167vj9ABBghqJT7cj2Tzs1Mk3Yf3imGrwjHYBe0hizauvG2zX9neP5NgMJSHrLFx4/aaTNGCa2T+
QVMQH5Cg5HlwOf+B4hMrx0nnuDTLFjCJJ/KhNsEsZpspRydId1Y77uoh+adRbqrcux11fy298t4e
+GkTAHKGZJyYlhDs8iPMsAzFpAk7apjDvSAKX2A1Qa/N/5JF2jmFVTSXS4BreJqMLNsgb8Vi47rx
IZOtx8Ycn/x2+MkT+9YvTSQQ2+q2LdwjuchHJJiY900gKVuPDg9hb0EanY7drlb2iukYzWOXAoUz
9I0nrByxz1EREwv2gOYS2aIMPLtzclFpk9hMOwdtcFA34TZLWjKEO5dE4fU75j02/TR9H0zNzlBe
SmpRemXHtas/ll5KaxNV0kx/oHf6RdGCbZwKYP6QjVaG27aLv7ZRvk0fa/93XNU2PfnH1hTtRvne
lWclUTey1h/k5LjylZ/DECZkqpsRH5Dun+tXu15rZpU/dg7c68Z+ENp9mkrVNvF0fZsKCLRkgnsH
XhC3HEExL6DPWattuBWqwbKLOJU2YyWonI2m2ReUMPcqzbo3vpfSotun6S4oTBtHlvB8HHVeDbW+
r2S1frw+jM8E0PTTQMuF7MTkQemsvdyrgF7pW7aqzsmgljJkqKUa2MiETDupY3uotJNpHvrhuyps
LP8WruS9admpBA+qNJxygo0u+i4Xawzsnx9NcLvT5kOrG63oIBwuP0oGkDVNbed0pvuYWoc6e5A8
dd9UyREgVNE6/livBFULy4lJ2nF0+HknDu5Lk31BV5YViZiMys0YniGpWgk6FgeFAvhEXY9U5lyQ
Ja+NTqhjkI8pd7TvH2r5zpDjTdUeYiopzTkbVjB5C7ci00jCZ+oxJZ89B+WVltB3cc+YJOMYZuGR
6ORWu/PEu+pn+drG7t5bE8SY3Ovs6ELdNBEEAqWiSjKbxcZTI6hqpc4xc9dOhm+WK+yD5FHx21OT
fGvXEmgLTunC3MzRDrI6FNHAAFvU0zL0l71fhnADJ8fK5vj8VJuk7/43rDkUMC16K1ONoSPRc2yb
u6rH4FrVYdEG3WZktEAq0bpxuQGFPkgRUmV7AJc7xxUbA7GqdA1zvrwnJhSsOHWI0Ix4aaamszKi
d5ChEIa38nhsvlpatjNSx4xQVBdBb+b/wJew6VR35QC8Y3fmu2NqXgWzPaH05sFRPNZVXrsa92Lh
P6jxodLfjLg9qOnNKN5raJo23o9StdWQTngZ1Ux0QTynqQ5d+TxMH2f9I1p7Tz3+PUEUAuU0QJFR
AodJIWrmBN0ga6GHigHwBY9590cYvw3d63VHu7S8oH5oXQS3+lnWUhRSw8slTAz990q+67ODajxc
N7HkYD6amC2tRts1F0/UA957MqzI1kPhMMbUI/RDKZ6q+vj37fLTvJHnneofEHHP4Z2VknRGWCeA
SJOOXoniXup/+EJ7R6/X4frYFqePDDlcOzC5APK83LZy6Kq1HGFJg8jsLhY0W8rTlcBjmp/59gSV
RV0F0Tp2wmwXROkYB7qV9k4Hp163o2C3SYrnqPlyfSgrZt4hBB+SJYnYp02mY6Y1j0L51I73o3o3
rL4Nrw/mvdfmg5XBy2hubgoGo38V+4PvS3ZU9hDJrBzqycV+nrSJRAXICHWp2VWdGPDTuDy+nN4K
qRzeSXqxsizTL3y2wG8j2gPGa64FkXiCrpZa3jsmoAb9NfGeii/Qt9irWaxF/0TXET3Y4NjhapmN
BeZ4uWhJYVIX5SVteTeislWqU3jfK+LGROzWHB5S6+TFb77+w/J924r2bncK6p+Rl7556UvYt3f1
oByHNZzH4tH+8GWzZ01BQ1+m5g17pnxTZcFW4t1o2PLPNHjwJjnOYWXOP7diTSf7X4PzG09yVTTB
0ItxwuIUfykHD9DRm17uvfa5lH4V8bdWaqGlf6hXU0yLG+qD5VkIUaNzH7id2DuemUnbQuhBU7mC
shIbLR7CD1YUNt2H4xHIUozkatfTdHEsZVtqp8U8q2tef/G6/TiP02g/2NGGLIq8hi1F+N+e5Paf
RLxvJFReXVvJ9Sk3kgn3CvLh133MkrsEgAlDIPGsTtn90mziln6IWFjvZAOc2v2hRbGuGx7/gxGK
+aCBaCzD0qWRHrXNNKwUrjT5bOXSpqgfZGSB//+MzM6kn9E7obly78TKq9eYtqif6nRlIEtbTvsw
kNnpCnMVVWEZG6b75IY/BJh8rw/iMx0zx2nCB4BhIiPAg+pyqjrTNLvakCAWDF5oKyFh7Z5ro9g0
ibY1K1p/qt/0saXDU16UpM5FOtjLxh68f1a+Y8GXUmmevoJYxwKeePkdpeupdWioLFkcIPbXakr+
3TQD/xzKQ4xSU6zpgx10IkldKRaTJ9fPVcDQoST1p6g0rGMLtC7eCmohRvTbJeZZ09L+BqmkxiNN
m6/VHpe+l2fEFBKzmz9hEMzQjIW6Y2XUCmRb2iTCz6wo4gO6M8MmdTXfMUZFOFyfpUWj036GWBOQ
wfzZ1Mu9GEB60ztF+yJ3363qVOQqd9uvXH26bmnhmE7QR4J+euEmZbzL5Wihp4u7GEtRr6hbtfD1
YyiXKMjWjbUSdSwMCpohiGMgFQAWO195T8mFRhWpA0F/JxYReKrxBl5SV7gd9OT5+rAWXoEUgcgU
oVEL6mcO6hysUnXRSaCw2opvBL2kOq27CRKjZHdiOG7BZa+EvgvuHBQFrMgTUBrdTnk2kbzeQGRK
opOWlrdPxsjamvD7nhp6+yoo3lZ2yKK5aSKJ5YGtzYMrPzXTrEtF6p30Qiu8P4VaPUSi+dszyjUH
uLBwkz4X9XcF1OWnzvbATKCV7WLJUTMXgoZy4/fjBvm4va6Oz2W99kBcWjsac2CQYUviW2dOvch9
Q68pwdKaM+6D4VhXpbUNQmFnesa5MtKvhS79vr5dlmZz6hdgJqmE0vk9WzzDE0U3MUUn+qMkyp+k
LmDc+omW8Z//YIclI6MkAd+c18TroDQgxW8kJ4GhKRq+j05XS3b193ryJNKmzkT2B60QVCMuxyPJ
hZZGdUsHbeZ/Nax8343alr72lU24gDWe0HvA24AZK0Sss6XKqqjSyTZKjizk44OmJfU2ISrdS73U
70yrNXZDX1e/TSsUoCJovVOrmWvtvAu7c1IZmHqrtKlDYXZ1NnLUe4EgS45JeaiO2n1s5nvT825r
S9750a/rK7gUTl2Ym92jkopoFgxekmOEIvrJ2iE3iq3a/8CFWnF00LmAdKTi+lTf+3Clr1zj06/P
XiJYh+qICgMF6Dk/QT9IbpHSaO9kUmYbLlfe6B46y6RceZvnh1hUf8VCvgJCWziQ3Ne0Z0y4CjgJ
ZwV8EwKGitln16b+M6T86VvaKidBfM60eK/o+QooZmlBNYoWYK4xqM3Pvymlvmu1FMzoE9qmIcVd
N78JimifVB6c75q7gk1bGh6xFyi7iWdRnNMTyNEoi5meyI7nb0aRhBC5fq+4bT3YOcqbkKTe9S20
OD6Y5IjHILv59Mivh6HRs7qVnWxs7InRwrrR4uCYUBVN5LVerwXPBobkf8bmT3197HqzMCrZaVrQ
Kq1UOGHKeyYJAv9L3a5RSi+EsfSUA9MCVKjTWT+7BH09liMDCWRQCnSvETVTsIbwaXt9ApetAA5n
V3LJz72OGFVug7CN7FRdTV0l0P/oabCmePyZ7m4qRsBjM1mAT+KdbvfDuwlQx9jUasMyobSW22Ud
jl9SsRy+8DSvdrwKeHkn2s7LESLIXQh+hQzel7CHTdfvuZR9r1DOuTjqNlfLGnPxZ7aZ96+DjXDi
aaDdfeb1zKAfy0LuZMf3R1oFZQgJrUOkW6cO5cwkdlwt+d4EjVOVD6J5SAvD9sbXMjlA3ktD3ApQ
d2lH07GLBiKhJMSAM58oCGKYCBoOglJ3U323Epqrs4OLyowerZhaWnsq22iiwl8gw6ZwebP53qhV
mSxIDiDk5hix1zZxBMTy+g5bqp/q5Pk4oO/vpXmXWJyWedI2HlssgfgqG2X12Ll+e9R6pjcwU/Fx
5BmzzUzvLXNZZw180wH45wmK0Gdd1ZtTY3b9vhwMaSfVRbHv5dHblF2rbFR+2Q5LF5RMClOkWcfy
fujcbFu5UrwzTZA7aBnqx1bLNTtNC2lbd8gKKlFy8lvJZVrFr1XTq/uoSfzd9XEvuUITWq93qmq0
T2fntzCyqO1GVXYKN/SPjSm6jprn0U/Vr/7pErKFulSa2z4ulZXAaNEwac8Jf0ltav469SNLyWrP
kp1R0Pcl5Capn+7zCs0quCIUbzhnsbTy8lnaSdTZgL8RupDbm8VIAj3Eva/GiuMT8dpecO4rIAbX
53Pp1Q0x+6QOSWwCfntmpErVvgd+zT5C7RugVAgRaLfTxDcz3KGCbWcWL5LXUBTsOPwDJGbF/JL3
t3CQsKuQTqTwcXla+szldutc2REEcwSCoJZvblwY40aFKe+UZHm3b0V93I2mREHOE4p94RnZOfNU
c6tZxVMqQJOmS3W064K0vKlWMW4Lz08YsMEngO2FcmbuxgJLEHVZCBVHys3xMQMUs5OVWjtkSreW
v1/aYv+a+tSKEQ1DaimxpzijstMRW9TVkyW7YOayE/fWjbymUruUwPwwNqLgy8nvokEv5YixNWp+
Hor2dkjEfScUd7wr9iFv7Fx2JCXeC/qw8bsCraPv15d/ccTvoOaJXQ8xwssPAJzSou4XKKQuzIyO
ieprLopb2Ri/5TrMCuHoHdJgrYi4dDNNT26EoqmSAIqfZRR00e0FL+QtFSjnqDcPruZt1EG+s8Zf
9Zv3UNRktPtbz8gd5Jm2Ix9SGN1hgHWhXCMyWrrDkdbhnuCapKtsnk53PQsVspGXqzGhGLRntxKc
ItA3wS5u74ZGtOVcPIv5vacfy+RRT90vnvlNdL0V77ZwP3Jd09HGGtDob8ymxDe8KlbUTnLc7I6V
/tL67m4YXWCIvyP6IK6v+uICTCSb9B1NF/IckZ/2XdHl7vQgIlzWJCj+0uFg5tFbp2sADEFM5tug
jnex3BBNO4bhbdPEe+jL6kuQ1jthNRW89GYyIFLQoaOgQRQ0+OVGbAfdTzKBV0spFq+j/OKrru3G
yZPVJjttgHu6Nz3b8vpTrbzJ6RoiYGn2ocKYslyUiNgJl9abSNcbi1Sx0wrCPhnOUhXtUjRJKbBK
1uPK5C/cKmR/CMiQ2Z6qRbMbNGQ5zDiPZEdVWnL6w4YGUtv/9RCWwFATu0NIVq+HzVD7G1qoC/dh
oF3p+jcsfcLE50NOnJIoTEiX47X0JozUxmLTe2a9hePd3VhG7O2vW3nvTZg9RYEeESxQeAXZMc9R
gp0L6BANiPVb9yB5PyRDe1ZIHesltXzFP2d96bTuFj23k1iktksysxn3eZ7/8QfpYOEV4i7YBN6v
LG03/ZicpNw/tIV4Cr21CuFnR0jiaqLt5dUMScn81RyrOUzFEY+gumw6gvVd4b0E9a5STqKL7pTx
+/rULJgjhKEtiHZD1MnnXZUKVW+p7InNc6+dih5WYZfaseR9F7RIWdRTLUvv1lTtFoCHeDjq4OSw
yGSR/blcd8nyU9yPJDuxBw5b/5Egl5RYW0sL0U4+67A7jT/j4pdK00KCWnRUr2Vi/h9foPEiofuK
GvbsxgMQbgkdrcnoGnXhphoz2irdm0Z0/wzmj0T64wvhk9dBWiFUv91A5u5NN23fHq5P/+ccyTQP
9FuCFLSgipmd996PU49kvuzoL4lm7Hzgd0Oyb1A8aSztWEQPw1rYvODgLk3OHHxaZl6CrrIMpKUB
ihopxd4YR+VRrsNuZw5GslVDNf1VqU2yL2Ml3tRJYNpCk/99N9blh0wB4YdHa4ZqSYCjlR1LCIV9
H/vFl8Ea471atuLD9WlecADYoqpEbwLHnxW/tKULZPQynUGX/v8h7bx6I0eWKP2LCNCbV7KMpCq1
pO5p+0K0pfeev36/1GIxKha3iJ57HwYXmIGiMjMYGRlx4hz9EOs64Cc9+hQ7u7w3PKl5ipwXSCsL
1N9LH8B3AWbCnT+1pmf6T9l4sMefFg0myDRB4gqQNnRtt3/hyk14+QsXuxEEYdLWrUplp/B/6YCD
g/agOWhtgXn1x4cy/aAq+iGSP/v2fQbdYeEFyrvImd1O2fopq04JapVCOkmAvESPhGXqtMjIqydZ
awZ3GJ7QVJ+Hc13abmwo96r9q4rLO6U4jgYKke2hVv6ZourYhhaJ22EChJR4drDRgn7FIl/GcI08
jUoUCm5CQmpxhJVaVoVU8gZquj79R52iZp8H/biTp/mR6SDpaTZiBFMBbr6P+8YhnOTyPmiVFygB
UhdGkq9W1w47xzdtryrCdBc5NoToTvOd/+gEWaWMQpT6RWmthGZjmr8UiZq969q02400jT19zqb7
vmu2FFLXdhskviGSLTE+s3j3iAvY7Hvp9R079C5FnumlUJzas/VC8grbfNacwMrdQlYc16Iovbvt
eWs3ADNVohwtikdLpjQdjklVm7Fv9vquomEC3tIuI5cBCGky3drJthDfKyha2NKo+QMc4tLnPBdf
oyVZfhXm2ikzO6Y+ern+MIIP3nVRGv40cms6a3o/Qa7TwDJtFHLilbN2DhKlvlPTaNrVdeB8H8pW
8YKoSn87Bex4eVqFZ6nytY2vQXx3C7fjIubpDT2JGKBa3BMU7NO4UnrtJAfzsdJVKOuqTt11Y9J5
KtCLv64ZQY+DdyMYzXAYeejl1uRjr8Qd86P0yL6oekQv8O9vHLqxdPeAbMHDs0Qg9VFQ60E66Cc/
b5hOqHaVbbua+WJGvhek3V2auM3n2x52ndRCyIE0kBDLAiy8xGoWWdFbZRvrJwSkjbtMk+PHtGM2
RgttxZO7ON6XnbmlPL/S7wGTZMM9JWbfyTAWO2kSxFo9jYxTPRdfzEC/r7TwHz9y7uauewIUHQTj
sZmjB+RPNkLVyhfFS44GK68oSgLLQsro5E5l9LZ+cmqVGSF9DvdxYYx7px/NQ5RIYL56Kfpd50G9
cbgiBi6cVVxyCMHSlCSpW2T0vmV2ts+b7pT2DuMSGb76qZ42LtPrnB01Cd4MAuPLd7GEMdqlQqmG
YvQpqaV4H0yR5TpSpW3Ug9Y2kT4HdXNQ9nQHF+F+zKQijifDOMltfxrgIbfC76N/HwbhvmRYrmzm
D3/tpaQG9DmAS8KHuaTaJUA3XVlkpgCd5NlBTo4RkP4pyLw8GTdqtitfBB1IcPnUxA1GRMTi36Q+
6lgFHUV5kxkU9Rih6KpUChyw0lFDm9gJv9xe2dqn8Jr4mLrg3AAaeGmuU5qKljsCKug06fMDTHp5
dCwKLXTV5KXv7LOj7xiq9m6bvT5BeGrYUbD0DAhD23Jpta5AyhiTb50yf9gHudIDoCGRdszalcdh
Z2romjv1uCV+dO2emDWQVSODYchtSTjUOOFc8JCzT2qdTIdSAbGWxMH97bWtVGsurSyusEkCM1Lo
uX3qqvCLFkC8rkTv+R52vl0ctMYHilc9D5+1gKG18ATmE7KKX30c7ctx45u/9iV+CeGV8gnEdxRw
L7fZkqpYkrvAPpVMYGbRI/XZcmJejLHBMNg40uvL8NKWyGXe+K3vNFVvErZPeRg/z/bI+5SJvPSp
RPh84/tfcVphi1oguQnDy0tuMEY/9MqoaxtKJ7ZU6qPvUdKMnpyUya4Lalq7Ra0+BJk5QsphWY9m
lQyfb5/ymitpZESUYsBrA9C5XO6YFEw0D40NZ0YPlq5tB2CIur5xgKsrhSmUGX3cFabXhS8x76oj
vN7ZpyD+MJalG2aQXGtPWZWDbcuOsV+5c4AczBYbz9ppUg2BsIWHuAHI43J5qgVtUxmww0WVVfd0
X8cXI5AfrXCUHzVzkDe+mTVzukF8fWXXv1JLTaTGyftktl8vJ0l6GupvUcg7QtmqLqwd21tDi1vQ
GbViqqrJPvVZ6fGWjO0tkPWaBc5KDEHAeEMv6HLnIrsesik17VOW+K0H1Kj2SgWS4dvud32bg8Gi
q8doPW2fK67OvjW7sa4b64QkXTHK3oQQZrrFq71lZHE3lIkDQVrUWqcYloimlwUb8/9sZHkiWpfb
ftmxkjTw1PId6JhdtNXZXVkJRVNeFYJIR0X38vJQHIXnoDrBDzRFwd2Q+szNJF6l17vbp7JyrZGZ
881QonudCro0U6vDYERSJp9MJm6coHgqGdDXd3WqfxbjI2YzbkBaVr4bJqTB1wOF5dtZqlJO+ZzN
hB7wgdbRNP6xvEKrXSfeSFrXdo/pFLiVSH+ueYhyORi7KZvlE/lYf2dH6S5hCOcQjn8Ptkb/jzDw
fxGIZJKX+2ehWSK3KvsXG8W32qy8PHSe+3rYiKpr66FPJ/gAiSBXlTVgSaZa+JjRksINrccw/tAZ
H//eFcSgoKiR4Au6CBNvrsOwTORSdxr5lFWtO9XwNvT7vvzd55/t1t3qCYpofJnbQ2MuoIaaKJyS
X18ay0m0QcfgBsG71n9sq2JXmSascA9b+tkrwQ3KdEGfStjhjS788c2qYjWY5dhq5ZNk/tD9P0Px
109cFvLm7y+unUZRIXQe+Pvz9M4uvv+3v0/CQJtW5J+v1+2b369By5uaFUwxHRK4BE1mDxOnvrt9
9GvuJXBkglqNt/QyNaiMLKzLGAhtUvxOtcob6Zkr+c/bRlaP/I2RRWz20Rqhz6+ykj5CHbt/wo8D
I/yuyd8KSDJuG1sLM29XtIjRahMESd+C0gVqddTU7/nYuYmZ7IwtwPhaACVEG1zRrwyzC//SJhO1
So7uBOlLwVD8p3F+r2PSPGRb7+FVVxYYVlj5+GSWZFw+jK+O1jjE6oaez+ya/4H98pWBCz+jb8sU
/uKIdGNQZrPDmfMs+662+nt5qh6QnkmDranatfOhYCPqZUIFY9miDyVjtkJaWydTO2S6a1S8q9wC
HaTbbrB2OiI60wSFPozWw+XXbwOqCTMyn5PROW73rkVUg7qjghS2LIfuoG8khWvfEf1OAUTn7ULZ
5NJcGSVhofEWPlm+9BTTi+S/2RfJ19uLWsE3vCL9uG142tPVXUTqLAa8YViR6KtWjzn6PRHs0MyV
2IfWeDCdzm2jwFXq7n1bBOdRTndQyN7+CWv7Ck+/I0Ql6Xcu+at8ZjCiGl7q0wRbid59KuxnITQt
T1D67Ir05X+ztnDL2SxN9JIzoGdZ6NZ6uW8CeXCp1NjBAULePciGYiNbXQtW1BaQUBYlBgBElycp
50laK61BmuIfdWaC7KE/wlkkmKN7MMd/vz6IjnkZ4g8gNxYJONJ4Sc/wPDxdJcc4OqeOYoIdTDvo
jQFnuUa0hWZeXZ6gfqBVTWVvadGMA00ZCxxVBTGoZigf5pWrZXdUMkkyt/riK1067npQL4zyCNGP
Jfo+m6PCMRIaEyNpORAYvg3da+1/BkXZTbrq6sgvNvs++tl2G466tlBCJu9CxIJY7uLRy3XXqc1Q
K6JYNMMNWQQ/B1PyxulILni4fYxrX7/guLVgzRDDqourQAl7rZsCbJmVv/cT41NelV7bZBuuuW4G
ETQaOJDcLDMaoQcyJQqjDE7xonVuw+kNablhZC0+c1CCfZvYyTP+0v+pdlUSWaJyGoLKG5JjAEN7
bT/P4wYEfOVOgywJJKAg8bzmgM/NEiIUkahDEjy7I/2ZO7Vo1P3tk1lZjfiGRUmCugQDC5ermXVl
Got8hNavy8Z9oOnNXpsVtw9GqFBLaSNcrRwQDw9KWABZXwHgl9aKoTC0cCDR0eMPsfU4N+/L+Xh7
QesmYIrAsyEWWF6fPq+Zzu+4PlMQNq4cmI85Sn9eWDUb57NlaHGBjnaTlBWLPZnlny46leHLZGxk
0KsmKL2L0hR6CstSdUuTU43EWqY5Z8r6gcvFzbc2bNXPmJeBPoAi9dVYWiZFUhQOoXLSFL99zCZH
v6dN9vn2qay6mRiI0TXCgCwvNmsAlW4kSqmcUn1od6VvJJ6kG/5dOzNAGDmgDW/bW4urIhWE4oVx
o2vU8Nw4g1F0uXKS56q7HyRp3ulGFXvUYWQKOVK4t6LMOCpJhaP3MWBoRS13vTRsAVDWVi6qmlAm
w+BKffHS5VsnIiGRYvIBZMAD9bFx/E99vjOl7v3tJYsvdfFuhFpLYGxoLNLTX6Q+IzXj3hoq5QQW
xjXKO3/iQkbhwyrLg65/vG1sJcsRXV3wXJpQvF+K95bBMI1yw/YWGRM4J8kGOGh+m7tyZ2ufOnsj
bKztIdGc6ARiT6ClFnvYxkTJjKX1iitZP8rs22AgFpz/h8/tjZll6pYODhN9A1d/Y3/uzdqTw++Z
s7GUtVMinYF4SFCCwsZ2uZTZsasefjNuQq1E36WZ872O2uM96U/n5QhxPc0ojuxvn5bYnwvXAGFF
JgPyjt4/TZOFazRRLDMZZjsndZ5d1Q/uh6D/0naH0XHue710o/nXkISfbhu9Cl6UMERU4YoEcAPs
9nKlch3pfd2r0knKiiepuof87b1jNBt0sddFdWEGJJ3odIvHzDIdTctMcnRfOqVZtVOcf8xfeuVW
gPOZ9wgOXVTdj/lGoW5lZUQyul3IIAKUX74F82QGpqzL4TkBMoGCctvPyMFtOMqWkcW64HdWtQxG
XyQ3G9ekPIPTlxtX2Nrm0cEFFc14FBWUpeJcH6WOnFusZMjfUW91jc+O9TUdD8H40BZ/gmxCee7v
3ULUVIHBodvHZKtY95uqTWXqZdFmc3gWcpiRU7uMZXljv/EpX0UM3n50OyC+FMUHrtBLK0MQUqZv
zfBMiuVJcuKWyIkpKNz1f257+dX3fGlomUXLuW1KjaqF5z72eZh8zqKzD7EQMEd5C9Fx7RG80pkK
ETBC1nQV4KH7KMzayM4RblfNxzaFP/WvYyB/+K2RxfH0jc7jdcaIFPoPsoMFqTkgCn5711aXwtCm
yGqQbFjCIf3JiPs+1rPzbH/Xx8bL04c83DiZ69atWMobI4ulwNmaUMrRsrMVAJDIhn2fWbu6TL5M
dv/oxJniDn7tqp2+DydQR1rdwZ5UncEleWNdAs/felqurdoUz59XkTtqK5dOqc+o8oRKGJ1H51st
O574virGZf9+b99aURZWktBBSjSKzrX50WhKN1M+dOqWDs/WUhZZjdDrLSNhxAneR3LpKVO7M6Jg
Iz690i9cXlwUD+mV0uTH8ampXK6lUaOoqDM5Ozc9Wo52eDeh+pLoLh1Tu0se5a7cF2iMMWp5VorP
kflbS+tD32QHBSxZkv7mYO/kRr9Xo9Kd62F3e6evgwxPJ9p1/ELqjozpXv46Rw6HEiBHcS71Bhgf
Mn+HTjFhd24h2p20LjretneVqdMjfGtvcbIWqsVKYoXFuQJ/oM/Nzu/+RwuLY03SDgrJISnOYxJ4
pvk72sobrzORyyUsbrVe9qfQMFgCfaC+Exwq2JF+K+ZLXZg7ykl7c9zIi7d2bZn8JAnZfpkWZ60w
4KB+7C15Y9dWPoaLc1kEGmco6qLz0VnplOM4O0hYPhhJtAElWjUCda6Jog5lgeUY5GREYZCOZXGe
qEV7NLy+9CUxxM/r33/vZeJu5vXEB0c38tKrkwj1EGuuinMWzoLFPIr0d8xNbKEhVj4ei6tZQ0KG
2gMMHpdmmhbm7Ihc4IxEa1bKL1Uh/9Gbe5CdW+31FQdgzxj1gHuTquxy4CofGGjrzbw4O3NenHwz
VA9O1Hy6vWsrxyMaOHBOUBMVnImXy5HBUZd6phfnWA6a+1Gpgx/QjMZuS81jK/iubd1bW4utG9DH
oJ6GrWj+KFf1vWF8HbnJdMhzby9qJT8UnSKKD8Q4GqBLepy2n+DM7E2+HfSIU+5Rb066Y1nXnqal
u17OvKIKntLQhEfx+bbtlUhxYXqxobzEEUBUHfxdyG/ileouJYELi32b/nLi2kXg74wm81b9fvUg
kV5k4JEUi5rz5UH6mspEc4/7y4O988uPXRzCZGH1W2X0Na/kRUuZkukv6pWL9YGuQpGom3CYNtQf
tKIYd9O20vh1esoBwiAjcI5omi99X7VrI9H9oCTloAkhZafR6t5RRvgZMSXlOrq68Rxb3T3QzLgK
pBzwFFzunlZ0eq5ZnJodIf2VTHOxl9LaPhQyGku3HWRtAxHHFEVlU5AiL3ODpDPMWkvKs1P5x0Zt
mKLyjY6G/G0zaysCw8B3DXALkO/iJUE1OeMXFOW5sZ8nxNNDUvsGwdnbVlYWw2tS4EwAZfAaE+f4
5lXURqk9a1VbnnX5qCoyFv5DssJLmTwKnjUGy5f3R9gi7BPWfXVOovLZLtJTEc6/dTX8beTaX9+H
DE+DAifVhVSIVtHlYro0S3LFibJzHH+Xis9IOOvWy+39uj6VSxOLw2+zbuj6Is7ONC/GPnJBCSv5
x9s2riMQNkAJU+WC4/iK82UOI79HkSA7o15w75unKvxYDY928B7FMxltJPmvPQ1oJ98pTExUhti7
y21TE/5HpTA7lw1k4oF5SqNHnbnY26u63jnudoNBXIZAXg1dWrHjIjClfMzO46jvx+l9r+e7zcLC
9dZhBAFgNGypLHDxXhqpKoJaZfKKHKrZK0Y0D1BlmPs/UTh6TPEUx6bYYui6vhQvTS7iaTuprdX1
PCljQ/KU4ZMFVIeDGrZqkav756CCBCU1mMDl/QC6IDJHWcXOoO8zoPcOA6WbQLqV1dB+pItMske/
xFj491RyOSSmlZ3VMvWQAeOJkfE6lT9sHtV15CF6vrG0iG/TnMlla2DJ6T5H46MzbBE+XBsAlqER
cBg6QtVzWS1TbUmhcjH5KAbdIep+mKItjM71ZglwvUCAUVkFAba4dJI81JSyKZwTQq37RPqEkicz
fPlDrpYbn+j19J4AZIBgYGweeD1vmUvHnmalrDWt8mnX/srbnSN/ol58mC3fVdFpntW7Xnpgik6y
px8lz+KyPQf1vdZGe8QW/vY7ftW6pLoKHQwciYtFl7HTzVo/Q4Yy2cO5tHq4bwfqubUjb4k6XH/N
sM4QySFHF3ArR5zwm8sprGPwb0nrU7Nuj6XNqzqBPjXMv6s5AOJsQq1BfanVz3+9QDZaFJDR2mSm
c3GLDJCvNDwGpFOp9TtVO0fBxxxJpdtGxB+5LDDwwmHakFSF+5d2xuXSxsLRtKGlfFfp/sGBPpmI
GEzOYQq/oZRx29Z15AASLarUojcJAdYiKNpGXWllH0RnWJx+pNa3XHlJcuPTbSMrXxtBg2uL+4q5
oCXtkaYGxHYnCc5OGTm7FGQB014kFLetrGybQzYJyAaMEqO2i6WoaVfNE5VPYDaPDNy/05p3sf6i
ZP2DPv24bUpEussT4nFI9wwZPeh0aVFenpCahfAS+BKVJrvfZSGso/PR15oDSjdeWv7ZFF28PiXs
MaEpTomvaknm1IWkr3PoRGfdn+70cD4bpXRymJG+vazlDorSJ+9rRgCFwCP/93JZkT7OVpR0VOmi
DDG1Rqp2mp3lB7mQyGNhEvNiduMvawgMj1A5AFoMpoB/vkobvfmQszhIdR5r8bnJHyTlo2gptH9u
r2vpf5gQWgaCk48W11XXp/EjK1eTKDmHVhdAaRp8CIxsa+bvevPQUxM0Ejg62pvLHkI02LGTTG1y
9oHH2PRtfUvdT/3ws4h85KK2EB9LlxBrYr4JthaAGBbLWpxVr+WyAW3O2WqoMcYu1bfI+np735Yx
9tUGejlCTAhXXzYsrM6O4toZk3OOrvgEiT+IWXN8ZjDWHbt/strt629/b5HZNO4PUk0eUotS3Ayv
X1baSXoua+Vn3UXzc1zow5Nt5vKuaur4PvTN6ThWQ3NMqmaLAGX5WYv1cpVA1sErn/Hzhf/D9i/X
tRynZ91hGDpu7buyM7609rDrhvGozQ+bic7aDoM/gqOSrxt2rcUtNtatHqkwu5ztWW12zKxpnj+0
B12uLDeVktgzUq3YZ7WMRAuD5Rvf+1XmwIJ5EwNKJIxR8lrC5qRO6uzRSBH16GwS1Kiqjwa6aEhc
Upa0mqE8ym1Z7RO17O6U0olHNxhj5z4fx05zczOf9lBp9++L1k9PUVYX79NMjp5vu8TKx8uwpyVg
mq94k0Ws7QPDjzNNSc9jaiX7VNLrb6kh1Rs1gitKjtetEFouTMOD01pO7MIQk9tKZadn/2NR/omf
wFIVR/MfeK/8x0T1ytErf2vS3e21rcQMgacFUEUOwye2+IgdzbfVWeH4S+VP3f8O36nSQ/Yh/njb
yopbX1hZZGV6ZxUZDYv0nOSnoEEdtXQV6x+oTiojdeUtBgdzcTf+3438d02LT9jQWtRTYi09t5kx
eoNaBxAhGPLeTzXoQps22N1e3UogpJHPLDmfLgwCy+SiD5IE4ImanqcCcizu+4dM32jcrh0Ty4LE
Qwzh89cuY62RJl3DF5Sei64MPXSCnUceQuFDrqTWc6GmqMTV8ca1uHZoIAgIhqTSFIkXNqnmRG2S
4Y+d/zztHXd2lflnWP2Jf9/evpUIBKM5NRheKTq1pIWdyQ4r2ap5eje9xDRZEOjv0SpoHks/r/bT
IBn3VCXDd1Mh/QCRt9XbWbUuiPfEO5lx9YWzSAnzlXAsZOdqTA4QrE9uWX21KrCf9b5HcWVuwm95
suExax5Kck0t0KFsBfb78jgHfajAyJlUG3xk6WnewXHu1x/s/e2dXXNMbmh0iUnmYTUT//5NYpNH
BjJiNWbS9qGB2UALHsutfvIrdvxtJiq+NmSjwc+I9wKIyUsjUR/og5OV+Xkqn6MIVcdA9iDLjJsX
TXblHIqj4pB1NJK/1T5CleVT4UAk7+xrM3CHGBkYXwNY2VpePkZPzfBFCe/8Pnwo561X6tpuvP2h
4ht7sxtdyc/v4yY/a3AJ0gl1Z+0wJ9nGnl8fLY8MyD0sMaoAp/3Cm+WumoYpAVyj9h+T9xrv31lJ
7yAR3bourpcjyOS5FSBKY45++Xm2VQcwq5Tz84gWrgIxh6T8qLrYlefCE9PmxgCIpA0/KskHW5Z4
cyfA35B57YxDKP267Wgr17jgf0ZWHq8lb1o+4vKB6YzJ9AFh1Icu3/vvUnT45l9R9sDFfQjb4S6b
1YSx3pM9/iqN6KXSam8y/wzR4fYvuQ5a/BBSX7ZfpPJLkYRqrOMKurP8XCVJfUi0GZezrdpT0q47
ykas7ZvQ9Pd53m6lwysHj2XxXBZC0PAbXLqXNqexqcZxfk5mCWHfY9V5deo27f3tBa6ZgRUC7KbA
/lPvujSTSdwQ8ljlZ9lIU5JgKIX14rFOQy/aepmv7aVJImoAyQNtrYjQ+eaDcSbK/07JBzPWkAAZ
gLq6/qz5JxhawBZUX40tkfOVFAjoPRepYMQDErtENM52OgEHCfNzWt0bcnWQht8WC4u/IQ+hobmc
HlO44IKzodwNGwOgV9BY4vBb28vHOwMxfgt6LUdg+qcTHhuF+mXwNa3anR+5VfHSjT+L/hBsCXxt
2l0EDH8u4yQusOvY5sEanF3WPBfhvfLg4EeF5s0dvFLTtwLi6NuetBZAUMukUyQaLFQJL483Vos5
76eaT0WqYy9M8pjWJeUDpSm2Wh9rnkTXDEwg9Nxs88KTQn0aGJpBui8yIPNDdkA6doz8Q4s/zIfC
aeN9bFodNEd5tfG5XMl0iWN9Y3qpTTVk1ZyCN83PgWl4WqJ/dMxv7XBQECft9fZeaU0XqNMMf9cH
Z9rx1BjGh0j9PNbpo2/Wx6l9pk57pz6bFQ+O2wdwNZa1/G2Lo7f0SLOYPefonQfV2jXKXRCChhbE
JIdgenbQS/ZQxxwd77Zhsd2XVzZ7woOduqWAORqLGNLWrelIyUCoyo9dVHjF9DRnhyLNj6FbxY5b
z82GxWtfE8oTHAXYM+osy3YhlNqj2kH6co7TGUnnOjj5joxMWFjd3V7adXh8a4g66cKpa61R9aQF
DNTbJz+xPgewgNS67dXy/ral61ehsCSAh6jxiHbEpSWY4geernSqnS78wZO+8/o0CzcSxRUXubSy
cJGmM7uwNXtgJ5bDDd9CH/DbqSqPNNqbitkNjXqvdBD4Snuogxu3NPSNgsjq0VFqFFypQPWXE5GG
PszSKHbUcj5SHauVR1n9eHsrr183LBIKTtFDMHi3ia1+c9FMiaZXcSdjojVwvs9K/MFpOi+qH2yY
327bWnWQN7bEct/YCv22sssAWy3UBdp+UkIvqPb/4cF2uaRFsmkHdp1lk1KczeiPHcbUM96nlA0k
c3Mw/vpjvrS0CONTl2R5maogM7ri2Fn5Y2yNtYtAmauC8uvzgz8pT5MWbKC9t85sEdKbAeL91GSB
9aw/pr5+Z8X9zhjueNog2b6BeFxfI2HDQpEK4Lw41DeH1ihjAG7QwNj4x49+Gag5oh2HfyhZ5FnP
ozJseMn66v41uDi+fKYVPVVsqmL8QH2vsSuvuff1J/P9bW9c/76h+Pp/K1ucntlzDYcwtpzj6Nx9
MiT7n6ndD/G3qe6P83DnkOM5SXfPM6JHVmXD+GoIe2N8cYZwxKUKT4TyDGQzd6OySVzJSCgA1oCa
3MCcvljKRI0ThJO1jxMHFietij77phnvzCzOH+xWgttKgk1y45eJ4Hl5Q+HUYrRLkPHTT1xEBEPL
GieaCDqhfYz0L6j9av7omR+awWvlrypK93Z5/E82UaOGBlgXYyiXTuakyLw2xkhkOEyysfedL331
QbWPpvZeGj4G8++x2oh7a/sPUwsyv1QBGDNYBPdSURq/z4hFc5k/h47z2CrT/vaq1r4cStm0ZkX5
6GrEdJDTsRtyG/+y7lo+zSE7hd3gDfJz5qdu2H6r9I2y0apLvzW5+Ha0GZrIOPPZx+6L3I6eUvtk
egok8g5U05kMb2Sz0x24U6P3dvM+nPy/5aiBlgIpmH8XvfionKCK2kiXQJ7qB6t9SBIjhMuhcRMr
O1Gu2M1bnA7i0li6qwpqkwc/PFnGMr3RZcqLps+S9fSu630vzO6oq27kUGs3FwOvcIIBqqYSuMja
xjnP7bEHTzsav9DR9FFwQbEmMLa+A+F1y8W8LoRnNKOvyxem3AfhTBuJxCZId7b6xfFSpfAURJRh
SD+qP/riQwtB720/Xakg8Arh6crVTN+F4aXLr0+e9LKWZr04B58k6YFeXObG/8iQYuT5TjtOyuhW
v/zoUFXHavJGfdd0G9FQOMVy2boo4TLAL8qsiztG60ZtQGKxPKfk3236FHW6i5Cul0VHVXssgy3V
3DV70IHyiKdWwbEujjMbGqOXAq0822P7sag/6kX0mKdf8jIEw+ncjU37cnuL15yUrJ9M67XQv8SD
KKVRFk4RVmcVlaR3gzp19+lgPaT1pNzdtnQFkBUfIFot4olBy4QhqsvDVOo5yW2IYwGXfy2k2PPt
L7H/GPsWKu7SoayMhzhvudE24umqE721u7g2Gt2exRBNBYprPOjZrs9sT3IgtP/IrirQMlco9gRf
gvSgvIfw3yye6qD1ui1XEhFu4Up0e6G0Y4LcEWxFl8vvzRh104GfkTjDjoHuGC1tBT4ZTehrFBu5
0Vq8hYEJwQoQn6+D8ZfWkqnPpmbEmk4xiLyZSn30dTboklrzvRzDhzg/SjbTvsm0n4z0rq2sjZ+w
sl7BiQr8h9uaRu3i2030NM/sIWvO3fBeuC/6INN9qDzF0Hne9qyVj4YmFd8MkCbBBKVerjXSQ3lG
3ag5D/a7Vhp3WvrYyK2Xzw/1eNeG97etXfux4M4C7Q+ujR4pdalLc+hXhUmTleE5Db6pab9L7mzb
c6DETlXLjRBpLst3vrLhxVdXtjCqqOQgAC14Li92M5KS3DHaITzLiZzs517Nz9IEwNvq6+Qxz9TC
Y7Iu8TqteWqSOdqog12dJZU3UTCBck3wIi6BJWHqm3MxikHENIvPA5OEXqJn/t6prPohGAIhhtll
G/neVSJEDoSoH2MPJHzgqRYfTDyWup3m4I0KVfYqX/k6Nv3WeMDKwgBeC9Q+kG96zeLfv3lDaIlt
z3bJ7CPn9yHSKtecnukcS5X+rGxpRK85DtApeN4UEi8eLYsA2HfyZBu5wi7Gn+vO5Pn3zqqO6SlI
dukpa+e7sfy94aviT14EHbGHb0wuYl+g9hKTsWIPy/E9E7o0XlovGo2dObWMYPKcjtpD548v8oim
heXN+u8sSY63f4U4qKsfwUUuJgUQslpOMPZNPJeTyiY34eSm2exF1ssMT8dtK9chT6z1jZmFv0xJ
m+cUrjnL5qgWNVTFhesg7axEL9HuUel2efG+nl3If24bvkrBFnYX8aBQs0GCQZ/pY/V3aCPGNere
ELlZvcWh/f9ZIYPbQKHgDTcWK3RmOWjzmUnCxEYFJCrhQicHijxnLj4osRJ5gMm/KuX0s2ijzNMK
B3hMmP8Dl5T5/PdrpjhjQUYLreTVOF9Sh2M+VawZDMaDEe1tu987w+xKG3bWYgCkhLBhaZa4PBd7
2zmoPTWFHZ6NpGyOXaF+tga92gg0V/cHB/jWyCIIxFmhxNpksJg6+W0OXvGz1BOkJGDAiMqdWXax
9x92jxIhbzzBXqgtLqyuSbRoVFmVIz8n01fHKj3L9Fr1w20z110EFvbKvsMgFzfxEjhkG4EJ+muI
zkW/C60jZW0vjh96GdmOD3PlTqonPatMBNw2u7adPGAF5pHJBoZSL2NqoEd5bsBhfU7ku3A8UEq2
ftS+JxfuUPwt6Sy9Tvqq/9pa+MfQhX4SZdhSitIboLbdhEKteeBbCwvnCPxRncYJCw6jVRKzVGm3
AeNYC4+iNyx4JcEaLKdNUlQd7EmcEvNp3mh+M4zSy5u/Ldi+btS/RhYXgazWhiRLLCMMPuod7yW5
cpmB2d8++vXN+tfK4uhT30nzSZ+i85wYbtS9bFZQtwwsztvXzYKpjBniADWAJPWlQRr+f1vC4ry1
um1ZA0voLL4Qh6nEaKNJL37j8jpUSeYIntyGJFaX34ekKGGi2hxFpVhepU77PLb3TvOtKjdOY/VD
FC9nlHaBeyxni3oDhoIqE/Petn6PEMwnR3tqtPdEdV43ymOfTHe3927Vk98YXKxskCcrNnmynhXr
YwCIoqofB3NrGPCKq0B88+SEMrojYEyh573cP3j7s1FtzOicTofhZf6Z7czq5PgPc/lipPp50j7R
X0+epJ9BWFJ13t1eozj/5em9tb5w8SZM4fOhQ3eWm+9abzPALkNf8WgPv7Ppv0Q3ii4k3sCB4KRZ
2HLCIjRyXxfebjpukQzZjpk4c2NFa98UV7jgaDHxBHNR4jSA2ihGqUVn5J/uHCd+mBD+vb1pay7P
WAtTgcDURLHq8sjytukMxCSicyTLro6o9Bdz+gS1+m0rK28k4CYaoEUdWicQ95dWBluL1DbwsYIu
Ze6SoxwQgPZoH6Ht4s5T72nhJimh2J2lP7w1ulgaUmFGqZsYzaZvlC8HX3ZBq342ld9mMB1o1N37
W7Qwqw8JUUEwQfhAd7eEcCUG7P9FE8ZnaxxJc4/IsFlTBJNrSPP0hc6BG0PdOWxVMK40isSXx1gn
c+5UMXiNLmJj0TQVyuf4vkZcjHQ6A12mehaKV9QwquDd9FlSniq/+j+knVlv1Mj391+RJe/Lrd1b
QockQGDgxoL5Be/77lf/fIz0H7orVlvwjOYOKaerXMupc77Lvbr4Inrqj+yurw71a2x+olu6sabW
vvaixINQGCzAN0AUtWmaSK6YeHV4qRa7EM2mTejVSP8h0Q2gFLnZjZBrB+pCOGWvgH98g+YpgziJ
QPPEZ6wd7k386KzuAX2yKnQOwVP24/ZqXs3eoCstPNRlmOLxHSldJxVdGp97DfHOzPQMs/0Z+L07
6RiTJ9XTcp1rTvIQ+F+jZovts/rYoO6pLFUkMJgiujRsykQagyY+1+14kodn6Jz/RnhoFBjfDS9t
7Rm7ly2Z7dUJZl6RfaHoStPlegfDwszLPh7is2F8dmb/hFl17px1/bt019ebHuxr19WC4EZbgSyV
KtV1NBTkHSQQ+/hcZKk3hocKUSevCk+RvTfv+s+jdgQeWXxurAeViiiqAbc/8OoCvgi/TMZF7SGx
HH82MFo8qw/6hAUM9Mj8wbI+kQqUpuFWW+tp7aS6HK5wO8ejPSgJvYJz3mivcWwd8zK7a+0nvzA9
37jzx/eB5qrpVhayMcu2ej1Mte/LuW8YZpBErix96/vHutrIblfXDbcLZapFyEo0rpT1YrEyneJz
Uhwz/XkGx+k0H7ThwZgeAUJvPN/WLsyF4f5/0YQPNw+Vmac2I/L1rNsnhlVzDnZbVc21KAv2eVEc
W9an8LmaMqT1gOPmGQM4b2HS/7FI1nKc09VAggCn50Xa9vrLGBib6HrkcJzpr136pJU/s61safXK
uIwhXhlajQBs4/P1bYyHutLDh/xQ+OmxDaZT6c/3UtecoqF9xjvu0XbC9/2AkVU67qR5OmpKtQ8U
+2XuHqWtPH9tWULe0CguIMr4RvWsSRp5krIggeNf72rlmFmFF28RT98YNP6a4t9Rft3kF3tc7/3G
QFInOSv1XRT/VMbwZNknh/0+Tv3TiNRSaDqe2pdenIMV0oZTqHiZP2EwWrrpnH0aJMvNu/ao+cVh
LlvebfopqaR9ENf71tIeHbl+8Kv0o5P4bt9U+9tH1EreBvcEdh95IY8IUdOkVAZaQ1mLNFw5AxZG
N0ULPRVy6ZaC31pKA1uYHh/3Oa1SMdXN2lEfRwSbznJbnQo7fWxqbOH2DhIPyUun7Zoek5TU2t0e
38oiYP3DvodrBGPtzR6b0lo1syY6B1S06z48aCaIjmLeqGJthBEz7CnQk6bLWl4s7X3Yx7sFX9Qi
qP7ng6EvwTsPwRvMcZYD5WKt8SE7JQbmfG5YP/tOft18fa8sB9oevyMs47yIUElO0eoNb+N0zt+h
T3yf2eOhrqfPcycfbg9m5UTHqBAdVmq6pLqiCrZfz7BmVR76arpP+mhnT4q2T8d518X70WzSY4/j
1u2QKy87QvK0XDiFpFvCOygaUNlTHOZvGPc5SKk6GfZxBzbLyU8UfzYuka1owrVI9wRvPUmNzq01
j0c/sJydlDkg9LPxtTOwjcWRd+vpvJJxLDxk8HoksIuA8fX3a0q9VIOCl3NVqx/yITwoge9JrXQa
Z2VflVK0lAelcUusY3XZwAjlplk4faLeU6pmtW80BlWhePh3NOajo4a7IUkLL6GXf/sjrm01GMKw
xlk8VFeEN6BM5VG3E16aRiwf4+K+nZN9Vm20NtdyYwgdv6MIW22oeqCyMxMZ6t0RpuSh+B72R9M+
K9q3NDvmFk5BZugGzeQ1f+rfwZWCsMKisoIXKleLsEwxCpFMo6INp82vc/D85/gj4e8LObil+U3b
D/z9IPppyN82D5FlboQHM7saQCcwc25fUb6ntxvLmfDPPjdl9T0Loa+OqrMlor+25C6DCClaa2Rp
YZTA5yLljpJqEurspye7+3l7ta1tYrqhqPcgagcNXggz4Y+Zpx1jGeOzWU9HOZBcFUAVbD8p3spY
fuHb3szcRTQhIwwTq/PthPJaHA5oxCh+0e6mMFDgMLZYm3Zqv8/kpP1UQLOarbpfkA3D+67Ljd2g
ZM1uyIcXO8FN/PYkrH7Q3z9LhMjZc11YQAWp+kWB5A2QIQ9JLdcbUdbOLpAx6DJzcjHZwrLsu3xs
267ii5b6xyJNDtLou5E6uGaHLrPulqp+326pSK58X8weYC+RJyKHJ7LZlTZUlhIEJxduD22fvGua
8qnroEO0C6QhDE63p3Ll9LqKJ1wKlp2NVVURj6/shnS7reBhqv7iPL6KIpyRIYTGIlSIUjoP+ojv
8E/Ukzpz4022OhaOKNBMy8yJmmM6yq6JXFG8xObulBrxnerK9saieMsNUhC0xgAINWsZbThHmLAO
5XAz0TmIm7iLD3kQ3TVSGDw1bbGf4khxoyQvDoVV/Ez6JDnHZkWlWAu+TLU23zVjt4Ux/IUXELYo
vwc9SOTDIAGIBQwzMCI9S7l+Aid9l5vVvRx8LxP/SxQlByc0XbPUjomW38G5g97j8ihy7fSAJszR
SpJF8P+rHJs/bi+q1UVMDRcfdWPhYgrHBlaZZStPDpdVWdz3qXqS596tQuNOQb69jovj7XDm2/Od
W2nRywKmsvQerpMMJTZaHwcOMjes5+HNDLtU+0frN2q9K4cOUcjTQJWBKhAtu6tG1+NupgSKVXeH
241heRAst2qMK1noVRThfAeYYue6iqBK7dxb9uDpjXb056dGjl0D7c022kgs1j/V71EJn0qzmpgc
O6JEY7TvYrN8SdJvZfokm8g+h/VGBnpzcFB1hUQiU2qdhznVzFhTYd4nbgSuXP6nKx4TNfQ2n3i/
VAPe7A3AL1z92E1RibpeGL1uj0VdEc9pg2gfZ1aFbUpYeFOVSO7U5/GnDu0QfKCSdF/FANsDu/pn
1JoBK+1IR9Gr8dHZZer1tvo5jVQ8gxBhijnqM49F53jzOHw30gbjKiX/HKK8tLOy2H9Huch2m1BD
ECmZfCptczR9drrS93olCB/nIVB2GD8nXlmlyFdWPeQZZyw8fTTHsxKCedURft8rwSC5uV6bYE01
beMgW900oDooegKTQTfgem7YTHZHmSCGwPmsBGdtOqVyj2PT3+zNizDCejb7tjaLiTBB7O9r7aUe
LC9Qn8b48+0zYPXs/x1HNBpQA23SfJU4Ft4hY4TP80NBTe52kNXNQk3C4GADYCietXozdC2EXspw
9QcnlTHV6GAq2K71am7BKVdDWXDml3c1akfC50mBAUoRlihnNFc0kAZ5Y7mZhfVbeV+Zf3Oy8VTi
HQpnHFTa9VJQ5z7z9YGyf9eRtTaJbmHt7L/cnrvVD3QRRFgIWNNntSWT5Ofj+9Z4NYr7Mgo3zpfV
ScOTabG1tCGUCpMW8NImMSAzhqAWzrU7p4oLJdkt5POw5e22Vj/CaApYMcYnJASGcOsEJZoxM6cL
DPtYR99ofm8NlXwM8F3ZBVMXeTTCH3R70ndTN5buaCvlX6z5pZYIrIdiKvWk6+9m2mGZJzX9kipo
d3liulb+o9I2vtta8xuuE7OJDRWNP7H5rVWgakNE8s7l8C6V4fzx2j237dPYpW6mVqjvwn0qdE9j
wpPsOe7sw2C07mg8WfjP/fki4sCl9wwwddkb1yPuitj0x5DfoiD/uCMtrrwiTR/7ZksZY221QqIH
T+TAO+fZeB0IuUJfhQUenftZfZ393NlrkdTtIvbF/vaQVl4ZXE6LIISDXttbmG3RjmFpITXmF8lL
X3bncnrM5btwVr2m+acIn6R5y4ht7RpmBn8ZGS8ioMIsGmOXjHUz8rBJgkN2qp3chRo4BarnT4Hr
b4EI126ay3DCMg2ztlBrReGJEVl3ipN9whSG6rRSubUc3f3FbP4emij636sFuLqeodnFZ0Bvbjig
PuFg0IYExrMWzjt5q4G41jQFXEuOQQEIoLK4JvO2iuI5knl1jAdDSbBxp3X3wVbGve1kbhrvQjyq
H6toixu4lo9CnEZGkIbCgrW7XqK5opo9TiQk2VUU/KRg0HqLPdJfnDGXUYRHMAo/89APjA7NklOp
7cowPsztlmTc2hK5jCI8qrIUkYcOA/SzpU7f1MbV1PkeioYX6Vv9kbWNTecfigKXKq8m4a5rWByh
LpPv+uTEpybLfgBakj2kb/+iSAETgfwKgAu3tSgiMVZ21vtL5mPOdrvP5iTcpU21Rd5fXQW/o4gl
ZHUKLEnTeZVI2itiZZ5lSBtn7uoLk5YF8F8aJfYb1fA29xNFa6lsGdXesY9BeyheZOl9FSAL8c5p
X7vxbvofyDhj+icOci+dvay4U5un2zt77W5HjJ1DkmYDq31ZQhedAG2WutaqSlBQyV00BIewuKui
9705HbRwC5+0thxBeHBCQh0CAiycWJJV121Z0wro/ezYN97XLA28qDc3ZnZ1SKhKwziHYaqImk91
1Zop7tIAeaj1z/LZMv5JaiowxtfaP92evbVlj4UkyhcoPy7Z6/XsZbh8hcmCuMrH+oNZGR/Coj0Z
0utfRKEOAYQDWBTktesoU8hfbUGFn7MW/QgeVsNHa9pyrl+twMBupOv0S7DYEa6vbkjkZkzpY4z1
vqKkoVXdznA+JabtZbnjptPJyY5meAT66ubavSRbh9vDXFseqKCgQAo0x0Zs+HqYiVzHaj8xmVYd
d4C+nAMWM9MOAnztBlIQblDc34ZbVK1IRRZMHn15YVbnTvKz0iFzbsfK61s4XNWA7eyDbJQbt+dq
JM5hGg02NlPWsoou9tjcOVZQ1eA1+oFKStqBPZajej8ChPH/1GGE6pCMjQlUGFBl0AHFI9+Wyrwx
yNWTgZ50rGjxKS8yRPnMyHFtK7GPf/rRruMJGd286Hg3fUcTQwJE5vzU8p+s/02o7duNtoRByA3+
AG8DUVKtraug6HVwIYzvOx32p7xJ30tBugV5X2kIIVZHlZh7jCNEF3lEfm5ndh4wHiXNXTUIPSuT
XZNEuApickakkZz4lDaAOJrvXXnXltb+9oSuJD78gkWVCfVnU3ujpiPnjY65GqsljfZtXWKBSroV
74IqY0uGrq+HXo9FjV7tjc3m/do0Y8XAS2+Z5DfGzIbFaMuxpZLUSXujPtlfS8BxVHWAr+7C6d9x
2lVG70Gy1piJLoFX4d/HmfplYw6WJOu6wkQVmIcmuMiFdyh6wMpOVgx+zlcI8hZInO41iFSPyX5p
Apr+fdfjTt2dw3njobv69al0ItiAkC+oTOGli2E7aEmJ3aNLhivX/yL+sg/D8ag646ELi4e4zZ/S
6KAqPcHTb0Y+bTlvvL28GDlPpAUrSP9aRITWZe9XcSjz+JyG96jFHlSn+cGN9gW15Iem179uzPRy
yr2ZacoT9EARatVU4dDtZhSUHLwdz7Vc7MBX3EfSELhTaX8wXuzYa+Qv9XhnQA90E/nH7dirQ106
oCD22NciLdDiSPd9S2GrhTsb12oURzADd6Wo86qtNuLbfG5pK/yOtRzRF0dwZs5aMFk6xPPO/rd1
dDdSpA+3h7PM1JuZBOm4yCQymWJpacrrnmcsX27mgtRaaW+Px6KHPaG8RtKDLXVuUfxx+sGomD7s
seCdsGCvR6WZ8ySHs8nFYrA/zG/A1xW1290e1+pnugiy/PvF1MV1Uc56aZEKZ06xjx0z2PeO7M5N
Erul1YZuXW0KI63dmPTE5V+QVRUE+HXMOsboTsqM+Dyqn3M5dO3kszV+K+h//vnYIOJS59FQ3SNj
vI4TQQ8p1ZrVPzKSHQ3i/jz5Ro/PXB956pD8D2ipshFzpcJFeYvaMPyK5aZ5kw74YT9lDqjDAXuV
L+P0ZIZgVKLA03LHG9N7u3rOrA1q0tqE6jQ48ShimbA6rweK+lvfa7Yan5F2kCTPjykuSU96sWWe
tbZYLuMIi2VOTOSeEUo892P9Qy4+Nkl4dL5A7jpMku9sJPrLKhB3HCRUWslLoce0ha+Hl7A65kOW
nKv52xD4iOSObil97KR7tQ29aXy9vVjWLsfLcMIcltyJNMZzIICD4RbDsw1NZJOltnaKXAYRJrBx
8JBJ66XF2TuA8Z/8Id0p47Mx7hx7n+DpKW9iYNYu28uQwmbLpXYc65yQQXHM61McfIYV6vaUd6T6
S9scFeOfeNafb0/m6oK8+HbCvVPCMBuzNk14pEE6UD5Y3PCK8jh3W82Ft6oRi02yQxd3UUIk0xcK
Ol2jJn47FwmUlWNtQq5oUzcYnMrlcn+cpOgYGeZ+xJe3Tu6wajwo2bwvPhrwIWa5eCf73UaSsbaM
YGbh0b6A4t54LYxK2hqSUSfnSX6w9BcS5k3kz9rk/nrNU8XGak0cso43dDSmRnLm/eQq/c+Fqh00
pqsqW7O7tlypYlPDtnAsha9zfa4gau5I1Wwm5yJ19fAu6JV3bR5gS526dX6vzcmnTQn/5U+Ku34h
Ei//LdYOwoujt7RJbjQ9Odfa6MZk6JsNzhV8zsLfXO5yHoacl8LBUteOP0QV9Xg7eDTxNo2lhwXZ
O+wwj5jfKWXryRpVwRcgj/tmOHTmRvd4dYhc7L9kGhag5vWsVqE0llnADZF0dn4IS+kld/wt8Pva
OuR98V8QYQfqYTQFkIDI9f38oNWJW1ujt03D3Ajz6za8SB+CpnJaWyOVTxv1LhifqaOcttfhahSa
+AujHjCamHyVpTPYSqYxmBkQV67YCArlynfJ6bbIHmuXDg9rAM6wfBf85fW3KZ2OnoNNalJKqTcg
hBw6tKF0I+RJ5ijHrglkNyjDDdmt1R2NVAAUQpYjQo3XUYPIoDosL/d3fTdJFt4pz3PH56r+aniL
igZUOBlihFA/0Phcdb4MD8jPKdasE4waI+ZpEGmHrJiQutjKh1Y/3UVEYT/LQJ1xgyCJrZLpTquO
3YSujbGR/6x+NYsXAASBRbpbuAQWFyK/7VkfifkPuLrmYPh3yvC5Krl86qfbV9vq7l2KuhrVNJtj
8fpbtWFaZ1RcaclaQ/sUZKr0WGRVt78dZXVFgP7CSISl+Ea/vzfQW61Cm/KVWnkU9j2A90hLPRVb
tuXa2hkPRRdjO0Q/FhLL9XhkFvyskpCf7Wawv7ZSYuwmH9VaOrLhvb+gjOM54L0azOe4ilUPMkro
6npnvit7aU+JzdzJaaafqlF5CSXFgh2lpgfcPtI7ZdKgBvjlvMN7BZ+ZdjQO8Elk144otRRz+qHP
6sG1ki7c6aFaPvYxvyMYOwV9lzI6jekQeYUJMEEuzGlPTzk59kUWvgv4y64W03J3IMtu3ODLZhNv
oEX9iccXXDNSiusJgRhd2YUxL96iycep1T/yhjaf0wR32KoMwq+hVG/Z+a6HXAwFeDcA0RTWb5Qp
iazFOOWUu8Jp7kfra1C/SlpwNxgvt9fV2upFL8AB0UvFDSLH9eASAyh7UzA4vbIjWonJp9qvNiZw
9QlE1+EXBQFCiljOo8pRK500Yfxjq6ex/ZI49ZNMd9sZj5VzyvLBldPK7aJPt8e2UuPmbL6IK9x5
EX9V6h1yh7CQSneQk5cZU5rH0kCBPBuD/DnIgxgVxWHaDbYh3fmq8k8eKNpunLLyjo7Tn0vO8INQ
XgHgTrUNbcHr2ZaaRmlx32JNx8BQ67s0Aw2e7TtGf3voa8cF6Ta20zLG0zyZrgNFoT4lTmMlZ7SB
ZMqIStu61vfw9XaU1cxpQYnA/Fl8xERpuNSwkrgf+uTcW//Wewohqd59lfL2hO8DKj6Udyb7wegR
/EQpwUrdPt9SD1o76XmoU8/njAVtJWzOXuvhvag+pxUunDHkqxpdlLL6PGFc2Zgki8XGzK7dX9zK
PKwhxpMIC8c9pYVIVzJMnZQIrQxHjv4HevV9lmw9rVfiKNzIuC/Q1sJnVojT6L2Vm06fnrPyJzAf
GAPlsHFLriwSWkyg4AkA3lfUhgyiJLElc7ELSq3D1D8sQNdGft0G+SxXhnCCLg1APOAwMqONK6xG
qiO9FjZ0tOL4xRrutWHyZrr6DkqwcrjLzV0aeXWxH1JsZ//9i8T3Kvgy0RcZKbogc1yy78/p4B9r
Yz/I6tGeD7d3wsqBfRVE+Fpjh7ymWRLEKD9xbGfSB3n8gqi3s/GOXmsX0HxknfPYMHAmFKYy9OXO
SiXY8yUAZc1F6d1PwLe2n5t0H1RumbqWmT1m1gYofG2pXIYVkgLVlJrUiGiQW7F1aEfQYMmonhWz
+2724ZaA3MqeZoyIaS5v+IXkff3FTD5YoBmMMVHNu7g5kmsreXBIT45xaKzjn3857llSezY16gBC
X1CPfN8oFwRng+N7jMUNL9x9UzxH8ggleWPHrY7sIpjw9bIUOQC/BzehhdN7w2oegu6rafW7qK5w
zkoOg76l7LP64ZCtBLa/9BfEopkdkPmXOajEuKEZOZVVe+xMAH15rStuDDjrdHs61+PxLMMJFxy5
iIJ0cODWnR48X6DcfbuLY47IccucZe1ep8pDt3Mpp5ITC7tNjsZAbayCR5nyWS5LvB8wWYg+qtU/
oX43dHeBGrpp6pNIvlb6Kau/3B7j2tF8GV7ImaY8mubUL1E7wFTCBbWH9cX8kZ7vh9txVjJxhrn4
3/D4JHEVNl2J7XgAFgBspPZVl413Wtye6gwV6++V8pTG2b5v/9jaQUGk8iKksPUC8A30aQBDAlhq
dtD8XvWWvmdmVhtjWzswLwMJp3KgZdKsZHzCKa6POFjsSszWWhs/NM2sXAldg9tzufxw8Qq6jCcs
mTmSfFCZy7qE6xTpHzr7f7cDrC+K3x9LWBTy0DmKvwQoPxld6JXFR93YOIS31sNyulzcZFUMRqqv
WHd5h0BSGj3rXbOT5SfIn1qSIiHzUwu3Kn6rw+IRwovTRHTAEBaEX8mJPytL2aixfkx+n3i+4j+M
4xYJevX7aGQhCztyAYdfj82oUsPO26UVO76Y3UkyPv7F54G+gOcjekmok17//SjsCpJ92nUDNLTM
oPFDo13ui8PtMGvlZyCDv+MIGb4vT4lkDlQeJIVQ/iFLoAeD1f/JA+M4WCpdp0r30tr+CuywdfPm
yUjAh6jjOVuom8C6b/+gtfOYovNSNliYp2LXVUJMUjJmfk/svDTlj5YUTx+e9GQjL1ldJhdhhO2V
BebQQqyi4JLvwcR6eKZ5abrVLd+KIuwxa9SnPCwYjIb43i6SzOcuynt3kx66utEQ9WOt8Kah+Hy9
WFih/jyzlxCY8Z138eTYnpYhvlolOFQU3VAfa6ex7wq12klKvTXKtSSBu42qJrBHpJiFJCEO6WBo
GV3KNJ32tdXeRUbrDU1/yMpPanMs/pzwt1TIfscTrhlnhK9jScSz0CvSpcQrKJOZ5ZfbC3GZM/EA
vowiHCRF2Sg5EnpcZubIHDoPc+M8mm173zvlKU7+vChHZx4OA7K1C7hXOE7A7jlTzP/nWp9lr8iC
0dNGZd7dHtNaYYO6EHwIVI4djKeEMGVR0NSSOVUqo8Bl9yQVu1r1ans4zma+m9J0B69+Bzls45hZ
29WXcYXtVqIxIwEHABWbvXf6Y5s1BweCK4W12wNc23CXcYRTU3KGvO2X8alN6sbSdzmQ93aiuH8R
BUHVRc8eoWzxTTOUiLyPhkQX2SmPA8BlM9O3W62rC/AiirjMHcQZ5BnhGEP5bCLL02JhOKTyvphe
G+3l9ohWY6GjiuAaxCMA0tcHiAS0Up8opp1pCxooxSPyoiWRvMO9Nj6S9hhk4klzvB107WPBEl0O
LW4gRYSyB7mvsBCwJVf0V6pMXtrDhfubg14ntV/0ABHnF6FaPsPFUZuu+Kgr73tDfh+0xvtxcjbS
w9WxAIlb5I2oXomvsmDQxq5sS3r9crYga1CoROt/o++2GgTteYhHyMEzpOuvpPU6HUt5YCzUrqr3
cZbj9RF5t7/KL60d8eBDD53LF+kEBHKEtSBPjd5YWpSe5RrL87SfB6+ela/KVMiNO/umT4KQUUo2
m3A/+p3tgdAuvUIHQSS3/j1dmNLTrCk/xvogARE0HTfgAbTrtRnVkbGHNTVp86fbv3rtDoIHDE5M
5hoEnnY9NW0fx0Ffk/YF5ruue4EO/qg2vev0i6rR66DV+9vx1j4FJGdYlItcPSfpdbxKDoqiU2iB
ZvgH7nocWN5pgBRcp463LFHWQ0EPXuisMrDZ61BzOnQKyHSuVzzrmszyQjSSnC1s5doJjV78f1GW
E+IiV681+iOpTpRGzXd2gtj2lHpO9302u49/MXV8KZPJI6AInmpUBeXwRQ2vjb4bCLQHz5sFvNXB
QBmgdoeKCb3y68GYaVdNacttasQvE5KcFiqdpvO8mYms5V1oCP4XR9iQutMkkjpzrWWdtjfKyNOl
yqskxFhG2wsn2XMQYBrDjQlcvcXhsQChgJmxeGheD2+KAqOZBm65CQXnMH0ckBULSm/sh5OZR2i4
/asGlofsz5a86vKH3xwNpHjAT0nP8ca6DlwWaoxPDSd2Gsc4JfzE0OUvrtbFIeb/Iiyb4WIZgnrW
67Ahkx39Fzj9Ps47Q/f59gJcu+xAuNCuBtgJxEAYRUP9f4okEINJaR/mYnBH/dEPjpYOmhVH+NvB
VqcMHA21DzgYgFivBxSakMCDifvHDmQcqbP8qSjSDarAL2UF8bvwp0npaLVyKglBrNGsh7aOadMY
zw4+jEhINtH9YbS/S+q+LT7rH2Pdk9Mvfr2PJ9do6D2yXMZdibpLouaH20Nem19ImixQ5OBx1RB2
Xye18zSm4N56Od/n2bPaF7vJSVw7ex423UTXTkf03DTQgRhe0BG8nt/CR1QFeVaW5B0+6m7lPECr
2fiGa9t82WyLVRLqbWJyPilO6Y/Q2c9dizlUDNA9S/dlLbtJr9QMK91pGe1gQxo3Aq8tHuBLiz8b
80jV93pwrZm0SkVj9SwP+cecbzaMyd1ffKyLEMIRlnSouUk+D2HZ9hCk/agYD7FWH3IMpEdL8/7/
ggk7L7MheUkG6A0tPSRDea4DV6ujQ6CPZ1QbNoKtpQSXkyccJVI3Kk3sL1ARuLVGOu9MxB3SIdtb
/vsmzfepqu5vD+/XQnizDynKU0v+xakXspCscGpQAA39lIZnnJtPWdF5jZSRH8mhKn3JzbyO3dTG
VsyVOwWQX6w07a6YCvWHnrUIwUfIIJYQOsLuX4jzzVM2JVEMk2KKDuUMx67w6+E1cOoscq3Glz+F
oxX5C9XBf+pSxfbZ3H0dPUhJOm68UFc3Gl7voJ5Bc5tiGgJkKUk63KLPAYbyPKmC9jQoW6WE1SA6
Yl0090FXi8rafjAH8jRxdEh+4qozAPXKlfXvtz/T6q4C3LxU78ilfzWJL+6YTEpz00gAlKqDH72L
rHnaF6Px5wJxwOMsmTA2ZFCMha73bmw7SYRzJ8835yWJ31th7bbhxk22OpKLGMLhJ+MyqOcRr45m
yBDWLXLJrSK72d2er7XzfFG5w0QEIMAbfYVxmsLJTAFRplE2YYDeNV5q5fOd1M/FO2mQz6oBU/52
zLWFcBlz+feLb6R0ch43LUiIKh8Os1w+ZNSWmnr8q6FB4YbtTyNBbForUdPUwwDsINS1nW/HuyrW
d6qcPzmdjLHOhvDj2qCovGAtDxoVNRFhUNaYB0Ha8rKqiidQ6BQojL0UF/vbU7f2uVCaoQ0PIooL
WIhSRlpuZL3E1BmwEyHLYGaYO+96OTuXxZah8eqQQKzROlvAy2+u3znivTADEPEx4FXwMR8stzP/
ZkQXQYRrUDJNnyepyv1bjF7cY40SHWYNdqJv77Tu+fb0rY+I9hUYw4VzsbwtLlZeMcFFqEKWRC/X
C4x+jGq3H//iJQ+L7b8gyze8CBIXTjKg9YMoMHIa8ewfo97YGXK0sby3xiLcR302T01QA7QejNgr
IfvYWXOMtsgba6fQxWDeqs4aGCRXDMY2Gq/vGtTxNxpJq+NYNGrYPLLKVr2eLmPwjcK3liUdI3fi
/IjjBOWTrTRvNYoJNwqC8YKYEd70Sl612HgxDkP+mdcPAUQv8vWNlG4riPBJyihFWzG1gfsv2Hfj
YTHz2GRpLGtUzEPAGcPUA+OkvvWhx8rDbjJARln4Ret+5toRQ79qy5t9K4pw+yiTHYXhEHKcKQ/5
ro4VMpunvt/Yj+tRIFsBw6ECIvKg657HBF4I6bkx8pMa3ietc9DSo1N8v73vl4l/O2e/4whrLLAj
hMLKJD0vbm6q48klzg4DsnkWFhTajxS5iM37e43QuagacPEoy90qC0lCmyGyijFqes7np3nBGqKQ
JjV3aev9IrDKbqO/lvOnCpGdStP3t0e8WkfgoQ2cCYAuoM1lrV6cQmYiK40TU/UtdR+5bTk96tH0
3uqbfQayaXrsjMAFikFOmW8cTCsflZYpzkRcUcBmxAr6HCrhNI5Veo4H48Q7X++qQ5qc8vh4e4jr
cWwawUh/oFctjLCapTKulDo927r0MurN936w7vIpuC/Iczd29sq9y5h+xxLOdLVKjKmwiNVXnINZ
1PauqsVPdZo8JyNYoGpL0Gfl3AUhsPDBl6ozDbHrz5dpWtUUOp9PDr/MVufa8eH27K1siasAwohS
O220seVynxGH7/ZYSB2D7M5+AnVxMOvmqG+5oK+PiCIP9CMqd6Jkb1m3hpKqy30VmK+SajxBwPx0
e0yrIeBPAyTEvId+5fWkjY3sV5LMNs/H7NTbxiEcNzBTWxGWf7/YVXgnOn6FxOHZpndNgbP1y42V
tnKHcBT+HoOwqsPI1DIQPenZVJ8r2oVp/T8q9htB1j4+tVOAbVRRF3j99TDkWu51SvngOeV+IZDg
9z05p8V6drEA0odnZZI/Gmp4uv191nbsZVhhzY1Tmw45ALBz6D/IzaukU89B0i3YKmWuHX6krb/H
J9z2I+We2FQZX7zIqPq5ivBuC5uxN6Kn1HhMJ+Vxipxv+aCbNDz8bOMtsFKduAov5AGB0ne6WhK+
9h/n9FM/DO7sdlOJSTIWu/5GtPVZpUDG+22RghFWfdQ3YVpqRNMRx5obV9V3UnqfG1sw7rWVyYGO
dRNgYx5UwqjS0GqsYDnX4VdwICXWF4vii51vHRSrcRZW38KtZTzi4ixpYiNZkp5b+8UO7F3n3A3l
Fg1gbSMvFvSYL8MqgZp8vQOUSap9qWUwmiTlu6yiWiXFxpZtzdq1ga4s+Sb2JRTzhc08tblaKCiC
nhvF3PnDsy8/Vcp9nfU7dQtbuTYgDg6KbJaMGYso0JtJQ25lrZKenbKod+Db0Zcukmmj7rb2bQBo
4D0MrIgdJqw1aVaNPvJBacdROrqa/3VWo13qQJO/fVKsTRxIfu1XJQePQyF3mrTUDFuV0WTKfVnH
JwDhZnBUZMtzkq039drMQbYE/MB3Ik8T17UWJdVs9Nm5qYID7d2lGnF7NKsReK8zZ6oKL0AYTapK
ZKAhZ/oiVCOVk5tvdY/XzgCMkf+LIKTrWdmPhpZk9HWb702S3efdTzl9Cax04wRf+/6XcYTvH3ea
M9TL7bSMZOnh1OgFbDwI18YCghSUGJ7aLDRhtuykm7oEpvRZ9bWjVGML3oSHuf3mF1uEw9VICH0C
YKfmqf8y3rm4zausqK1O4aTR5M9F9eSQl0da5DqZtbGc16YNkDwQ+V9a5mJHOXRaHw/PMT1b7X0T
aXd8m2Tz3FxbZZdBhHVc1G1Sxi17MzANUvv7pt1SN1sdhoZ+Gv9hHi2qR8R65/ddT4QBVacW/mdj
vG7SJbeCCMe/FiiSqWbMlR7hVNn9XPaLMwy721tyK4qQigx6//9IO68luXWlSz8RI+jNLVmmraSW
3dINQ3tLTe89n34+6J85p4rCFGdrQneqiE4CSCSAzJVrRVlHo/pTXUbVIR9dJ5jdpoOdIvV2YqYs
ltH9ZAndQ8EDIz7lwstyNfSUck2LJ69dbTQl2+lHF9WuH8eq8rKU5ffRHvQdh5N6NvgFGNsE1ek2
TwjNNK1veVYQpxFNplu3zaBgLMeDPf28PZEyS5Dd6XgF6k6/KXEkSqw0VUnvmGYhxlHCJvkCoQv0
DTtdyMJ7N094sI+iARFErtDz2cziuMxlbRWFeBDN02P2vZoeQYUEgyE0U4PdNItsN4F1p/4PMR2E
SJuIChPDUhpuU+CGi7/apj/slaplt0Qqj8QdikqcdZs4p3cQtkYtI8qa0B+y5ljafyVfoV1yURHb
7+GSXoqpmYnqFSSZbOLrGSxW7gR1UWEv7N51RfxSkdKJVDjiU1vx5/zvqHydkpMGN/2/d5FLw5up
bEdaGYsOw13cnpFk85dkPIXFS76Hc5FtaugZBLIY6gTmdDNCtV7nDhgk0GVGkgTL8DBGr7cHI7ch
aj6kOAzsXNswrDR2gdkW9EFE60nICAat4bxaixYdb1uSebzgzMFDSKTAI3JtCeLNWitHLLlzP4EJ
00Zujha4D6+dVSh0ov55CO3mbm167ds66nuZeelIBaMBLsOFcusvfaTkLhlVls2tAxeOkmoNzD0A
lCx80Mb8HyMb31DciZiJZMlTEk3nKJoP0/iSuPq73f5CWRS2Ua2idQV+b20LG8ozCPcaK6THNUZc
t33uXGiEVcU/7hwsMjvEDJHOhErP3uJ3rN7uSnc0iVN6dIjLT2Hzaubjqe/gCBp3bmMSIm9dh39L
lDIcABJbAORYJGOCVoZo3B2enNGGeaKtArdEI6SPjwsYIiAM83nyfmZddoon/aEfrL88fQ6abI84
RDpw2ClcDh0ana3NxlDDcRr0NC6fBvVhio3TgNKCUz721odwMu9vbw2JLa4h5FVhSaYuta3yJta8
uI0Kf61Se/bbZlFhPYuKAk1ZUI1OV1SwaFX5zn7UpFbB4IjgSXO6tXkzWoXTJ0bUJk8g3ILwc2Wd
CtufPb/R39LLdvSM5J2WPufKSAf5t3niya990arh2NMLU+7pKEs2jkFmEOUg2B5op9tsHHvylMEa
Ic/Vvf5Unqwu9m3lnDR7LcZyOyKZSwQitm5OjdKyYrXUITOfw7Q5Ab3rfPQ+5yO4yekOrGizs38k
5y7cFfT4wErMC3N7KipKN60eE/20DCD/1ywsD8Ns6TtWJLHtyspm9uhOTBw62JA+Xj5MiInGyam0
8x0vlRqBkVrUzwD1brNsU+10sdlOqPO15dnR3xU1Xf17rKHS9bkwIpz24nZZFyX3fHckywUoOf0Y
Gj8RRzD+/ZOMnI/gdwXmBqvxxvPhw1trzWEko248ZOrx57oEbpvtJLJ+3ak2d7wrM5sQkiwWao0h
VO9RFgeZ9pDZbxNTOdfWEky9+QFOHGhRX7Ty06LeezTUe918CJvuYOpvYOf026M30xP8HeV59FFb
4469/KRk3X01pYBx3lr3gB2OQ60cw+7Z3ZP3kK02VHBClgZ4NfwS1wtRVHo09iYUwspw5lAPsow7
Y2/++8eEIXqDIW4AFfdbYmQuNPLbwkppBGH+4K2wa70L+y+m8/Hfh1gCOThQsioUTITfXfiVNjuw
cw9kTy1rBdHgRj/aPtEPa1goZwualIMrpHRu25RO4YXNjS+vsTLl3cDgCOaBXXyftYfkD7hraGCF
8lOwjlug/q7HZfXzpOs5Xc+kGf2+eKaTsHLO0en2SGRRDOQioZmXMqkMcfe/mL1xgXYwcWhRT8rQ
z7u/Y+N824CsumhcWtjcDpV57HI9FN3bdnYmm3qy594f1Y+53hznwqBg9NBaL+Z4cJzKL8d/XwfB
uvurjQDA2DZzEpntqKY5HbNOE9FHkJf1IYbQZccfJMLP4o/z5iN6Ak3zNmHaDsuGM6KlYVA5Wek3
mNGO9PXd1YOf+WaXIDjl+ORUy+UADcB7c7ojjWtn4wlkMbJOh2U3/yW7Alx+0MZ7vGIOuygCSe/A
A9CCjJq1YNadwEQSap13zg/58EVvCz4Es6u92YNWHBdqPJSsMRqgdZgdVnrJs/Cv2EWo8dl4Lv+e
dehMxhOUzaf5WXuvLqdIEzRMOXJWtx1OOvKLb9nszSZdFFRfWXHbPjjrP5NCA391V9l+ne1Vp2RM
LiB74XEhaQ7lyLZ5KDdIcVsTDRih+lKmLti63s+0Z6V5CBfnFEYJiiYHx/tYJ8e5vltEw/007uQb
ZLHo8hs2Kx1TlTILwR23RMVB8NtadrArwyo26fbA43UHspv8swek4zpMeEm7NPNKuwTsO9x2dP2h
Kx+m4m/VeBrH73a4VyQQf+83e9yZibHiUbclqLHWuvRKi4klD9kkpIlz5C5RmKCz4ba3yJINUOEh
HCDyG9wFjeuRRWkdKpR8aQ/PRmTn3jeaE4hcbpjUgTeC7CJY8TJ4v2NWBITfBgg5AW9/XgXcI6/N
FkaWOkgbCVJd79SseYBQadj+mFpfe8pS79lbP2nl+pDu3I9kJBBwlEH+YIsrAFm3a7uaGtdGPsGR
5+n/pMg+J0Z1tCykC6vHMo4ObWxSYV38PoKVaF19O+nuuFjvPAelq3vxERtvmsMySTuL1hHV+UIZ
OZhoUAFYfJ/u8cTLTjcyYkDcBDUK3Jub0c42hAlCuThMrJ9V3U5BrKTOjgtJ0mNkT8g0a7y0BAfc
tREnrdzUjVKCgKPeL6ZIafvzSzRrdPyMftjtTJ5sv0Pw7whgIA60vb45bpKK8hlbcTKSoGzCZy/P
X8M23AvqskAKszzkl+SE2fWbM22xo8jLVPqXeqO9s7TxUBSPK0QoTaDFj/nyFDWln9hvdO8zfCXt
dMpV+64bET/7GGl75TzZQqK/QlaaLyLSbtx2ria1hfSGZlejzu5dp0+PSdRpO/d6WZTDTZBvg9ke
LNTGL8tqNZZ6NmEnH8NznCvHMgERFHcHdNL9vnzomvEldeo/COCg45BSow2UW9jGf2itA5JFuu4p
Ht2AThWnzmD6O98OOLIJvDQifr+452laZWoTSKCntX2p189mvEcp9oujZhvRLi1slihceftZFZMX
e28reziENBlYRfWg0hBTOqtfROIdUEA8HRdv0+xZ4SYCFxjSl+e66CfwmqbPswQ+q+TBqpw36XSM
8vVkGucO4h2tvev1k5PsYf1lTn751Zslz5ZWAbwulhyu4eoYza4f5t+SPOizP6it8TyBMglmCVA/
W1gCDS5WVnmEXroYDuJuoJCdyLXTHyw0uCJylZwtwLKuF3ql92PMwl8kqC6YnCRQsp0suSwAwan5
HwubhVY6bZ3nnimrNNAVkx248VOF/MztccitQC3M01Fc4DfjGCIzL4aOXeHMzmGk61w8h+dlZ1vI
Yje01/+xshlLkYRN7Flsi2J91kPr4E0/SU+PiCzo+qFUo3/PK4LQHth7iuvQ7zkbb6umZTYLjz6n
pHxDaqCYs+cBAgSK8dGfTB+lWjJhsGFSY7h2g6QNs7ILYYYRHAQLZ543fdpnFBbf+9uev7CyGQ9D
XStHkG7EQ33Mh+XFHUW+/2Ht9mDRstAsshWkjgXtrin28UX8cuys7Z2QhcphJy+pOzVWYOV/gWqr
zeyojUeSLbcdUBoZLiwK17mwmJROpMQJG6mrxkOo66fFQ3bMHaO7qo+/tOFe1lbqiojDIbwqtD1/
W7EqK5pMcM5kZev5c9xad7Pd3ZdlVvtNHiWHCX8653O6dwWW7rQLw5tFjKFAmJOSc94W3QzDs27+
BC76J/4IKTN8iUKuZ4u1TSjEh2sIkUnoGWdAHxmv485++YMloxOZognR7zdlmiiMOxCvxAxqG/5g
pPfzF29cOVWqs5ftUdTLahrwJJP5hd/WFGD9awcxy3DseoU46NbI12vrHZwLHvf3kfJQ7qOHFz+r
D4UPT2l+duyjs0cGJtl8oE9ANzFS3mW/KBQuHDSODEWzctQBUiXncR3VfzVxA4UWKsdhVO1cUqTG
gGwBViXLhvjP9WCdoZ3zTKFdbVKX8jC3+RhUfWEcXBqxUbdGGez2UkrtwdgItlas5/bCl2SuNVlT
T7fNbAA7H7WHYukCdS2PehL/c9uWZAMApkJy75eQu/urnHIxkUXj6rXK5qMSBrAuymfSBXR6HMw6
THfeCnumNkGlW6o0Vmj7e9JC3pXJ4Gtz6rdadrw9IuF6m7iMaIq4bdBdLjghr1dLyZexGBxA2e00
LiTb3FMTT19v25BEZCI/DVGmx3MEHYBrG/EUlU5tAZM2G6RZ6Mt6VKPsuFZHo9OOVVJ8pTu0V15v
G5XNHxVLSOwhlqenZLPnFpSiES93ua4BVc3abzm5REW5v21EEomF9Ix4l5PSA3Z1PbLCbp20553x
1EddkHn6SY3eWw8xnMDKp3UvQSk5ZsBViD1FgybsuJtpLJbBVtQVY1X5uYCqM/lmpKE/pUUA8OD2
uKSTB44UsJpgKPmtkbuuW5WGL8aVVoYfhYp6pqpfBHW7LIfbpqSjujC1edMoa85ToMbPE8pwav9t
mt4v7tt2cPym3ju/ZM4OBFMIkkGnQC77ermGsR7yYmJYXvR+tEGkQC15ezSyJBERXpBsuKh40wN/
bSLNptiZDEItLQN+5DVcDRcq2EuQ5YqfdOs5KX5Y5P48dQ9lL4uDiE1DIYJr/K6DRC0rRk2Kttdu
yT/mw4w+VvWQpN4x+YOyEFXa/1oSX3IRBUekLobUptk16ts60BIbZcRw1gPXytUd75A54qWpTXgy
Vjedq4oetyZ+rYtX1E9c8+H2ksnnjdOZjUXecktG0dqFl1cOo1HNNKggE3Sqh7KKTsmwEyxk3kdz
taBCgikWMYPraWuNbEizEvbiEVYs+C6UtDjfHsovXPw2mkPuw6vRI+XD9enahFdPClzdoiEl9zuj
O+rHqgrAuER3zvphSl7X8j6lnoIkz4QAS/2lh2dmDZr8GwpafvqQRvcQ4sfAxnc+TLaMkOeA4gYs
SJV6s4zLovRt5/JdjguDh/Jz/n9g25ZNL3lZUsH0ThG4Nl45NcbsjI5HICkXMvgawJ69lKgs3F+a
2AwjjHQ025DJfOqL9C7Sn5d0CmykpMribZhGD6ERqr4GZmNuPvat6zcfsupgLc650rKDEb+3kse2
3iv+Sb+JcMOqU1Higne95ItRjxlKeUBknepZtz/Eyw8tbR710njTGuY9/H17IC4xyt+cjCKguGsJ
zOxmonN11Uea+Gnnqd5pWnOqnR+DyIIVj3bx6bZDy8ompoCK4cwkoznGr0c3K4VmRxntp6GOv5rp
HdeFAMmBu0R1z9nSHfqaxM/wPC9m4CbJS9nN79ze/QIm6HT7U2RhguGCqKa7AlqVze41w6zWZ4Xw
OhgvVjz5+vxlrOH8eX/bjIyA3CS/R/aHpyuhT2yli+CqtSa6Kg6J6KExP3hW+8OL+kczR81hTT66
5iHLjmXkJ2HrHLTWvrttXbZPud1yyRDt68SQa+PdoBR6A0XHU2acw9UJmj4+zVWxc0jKHOgXYzb3
TotXun5tJTIWw4JsF+hFNvp22ihgG0ow6kDm6tH8J+6UnWytdFgwQsC7w/oR5K8NavoUQYFiUoQn
kyg6vhvvm+7uOMhtI9a2POQpWUjksRKqiY9q8TDZd5q7k0+ThTiQwv97HEzd9TgUex2mXIAJlPEB
8Ql/X15KujQXFjbet8ZhTDoD77MRkzDo+IYG6Uc2PMC7u+MEe2PZxNJUDVGXoS7xtLrPFRTmS7wT
rWWvjovJ+oU2uNhI5hiD9gwZyjr45Gqr5NRZ/ngol1fD/RAPO9Z2Vn+bTJ1jxZwTXSyNcmji+oR6
zbGxdyAK0kQC+FkBVyKR8Bt9RRuXsR2l7E9VIfs867636ij5OufRI0XeLpA6/YUAYJwXL8ngUNTO
z+g8nl27GP0+2yvmS5fw4ms2+9id9bhfXDzeSUak4WfnvVkbe5XzPSMbj6ymTPNmlSFXpXZcmk9L
oRxvB709C5vzbDCtvik8LHjlt2J6rNS9jKQ8pl9M1MbXgRXF1jRgQTE+p4N5DNP7JR3grj6Sa02m
By0eD1WRBi6847fH9n/xmF+1OVHY3O6CNkEW3RMC3JOe9WpQDpatB8mQDUlQz0WpHVy1WiyicLZM
PozP00uquXAUN6uzQu9UGfXdoGtlcg5LSOqPXp+QiPZKY687Tna8AhsgAc3zhZafzUFva6tuGwL7
02ZhABDHD5dTODWHUfm5MyPCK7fXl0tLm4NcHRPDjZaIknKXB6kNusZ7TpWP8/sejN0n0/M1m80C
75yhfbhtWjpGCK8RNAYJSjLkOnxbnZcrpSFoyPXCT1JD80fXQ4DbeGD6o538kexeaF8YE79fhD8D
tc1xmAG3xMn6bZki494pZ/EMjdWgGWHxWKD6O7lLu3fXl8ZdeHfhyCXdY1obw6gttFZcUHXuw789
Lr7J9HbRn6Lp1EZvU5LT5DhvT6t0pBcGN0/u3NIUNIAxuHTTGQoA0t9vZrpbYo33nGUd4nXnxSiN
9S5YEHLHwLG267g2cBaRKWZPvaZG+bBo3WdbAzZ0e1jSVAIEx2ImAWfDs329ghN1ocWpMFMCgkeI
Jtb/qZLzouS+1r4DMelXDSXTvdqjzElphWbdAGSS2dpsxLDVwyLzcFK6Mtr+pa4ftCryh+nzzujE
u2S7DS/tbN4t6Yose5tiZyk/t2SHn82gjv0khwIqSN6UB9X5G254m3PttmHp+ADxiMeLxbNiM6ve
mqipszKrXvsCBsqbv8FO7Qw7J7XYyr+NDoy0CTcoILctKmkBghCFRU9JyEI5cwhsiBi9wxohcbmT
qpNGeOAkAAoBgTKmTVSp6FArC4P6nfHBgYPAPU3UpN3k86xpp9HVA15P/kBV1BlMmgmCMHu2iu8F
MOPb8yp9qjl0y5EvBJuguSLuXgScVC3sOQ0Zsgabfv0jsk9NfRyHoPwrUb+19EvY6+x7qKoU1tNq
POylYmXoUejxqK5AzY3UyG9vlyLJXWsWdaPaDIbsH3OZfZM2unK6m16L9DRBcDjda/PD7P3YGbp0
tWnDEZAe0tvbdmvVjREBiqnv6O7o48xz9TVBFA6UgGLeVYN66oszwBkBp2SjB735ovaNvy61L9hX
9iibZAEYjJpg/6R5Grju9UKUnpFbdS5QIlnp+nmLhHflfUh6SNW8LJuOaY443kRdhj6a7OvOVIjT
8zfHvzC+OV2zvm5bpaYWCt/VIW61j6bxdYyeqD7fr6n5phsaPy6iY/Ua73E5SDc2HQlIkgInp//w
etjcr6KqH6iYQy3Tu8+Jiz7I23mvV042uaK0jCQf6V2ek9dWyippbeR0CI/t+Bgl5YNeD4ys+djE
OgdP/31ttb8Uo/jn9rzKPOzS7CZaht1K5X/FrH7uKRlGdXFUwtIPnea5X4adrSw73yin4cmwdwv0
xvUYF9tQ6n5lJrP6FUa5Cm5LJ9mJ/7JDm+YGulDFntW3t4TOzONY4aqNZ0RBZXzlqDGr8pClxwWK
9qza00CQCcfQFA/mGBiu6GTbhElVb6r/KZrXVhMk3feogbGi6RDqevHuhlw51TFP3uYIrbnfLcld
o/O86tejW7vf61jdeclLp5gaN3B3qDpIK11P8aCouanErKdhtr6ifcoMsHLOHjJG+vCgMQDNH9B/
RMfN1Wha0lpHg5A9kVDlvh/6zFczB8TSeBjTIzB3sw6SEu3tnUNWOjwQ7qLRmNLYlr8FdReriHvI
V4vRFSQh1mwfpnDHTaWjA2GMgjP9a1jZjE7Xej036oGCWJJUj26JinhmwPLvhWp63696f+LlZTwu
Nf9VuV+NqYFsnzfxh9t7U9ZER46S8oFIcFOaE5Hp4uTr2zH1FN5UT+PyLsoObTKhp9cgS3HnOMdq
PVqK8QwRVbN2h6iMv+rmXWg+K9D5VoIht4/ubn+PbPIvP2fj6TDuWi2lcGiwnPRuAGa/zp9KZc+3
ZIGQllDApUCEQbNuAv3aK+U0NZwyReccHe/bMrePlQNsz6ZTs4veOHrjN9UfNJiLRtT/WN2E3zy3
8yWDHfKpdl4LfQxc0AXrZ2c2/KJYAyJkcHsuZYcK2CRSblABcKxsztKlm90+0uFe97JPdGefkAJz
mzgY3J1bnHTNYGoBs/oLwrZZsyjpwshdiAeK+RorEATB4tfre5kOqRXSygBXoWDj+nvtqBEJt37s
qX9WXf5sDT9JJZ2i9eftKZMdVYid/seI+IiL3bA0RdMMokxtOl2wNK8q/FDmu7U4lFO7EwGkPnhh
ajNrZZclg5pWqPBOxheNJujCHo5za947OUIDqnnvhvMxSXfjqtQrLuxuDkjI1RF1Am71FHXhj55E
rJXMP1ZbeVxV4vjt6ZQeXP+j9+jAuAQA4Ho+WxqynEgowoz90Yxf1DlQ7XdlcXLHt2X03YU93l2f
HSdGDfg5Uv+KSPVV3PPnfO9hL/UenoXgLH99yGbHW7WnT6aontdJGmj6J93O/Ho93x6ucMHt/ZEt
QCMbbxqL5/X1aL0MVFI04j1aFB3oeyCXae94jXT1LkxsVm9Zx8VWRrwm6uI3rW0dnLY7xY75Qwga
3x6NdMouTG1OqLCpzGkUo0m6V7UGgRj/rPc6F+Q2aPWHx4zOxm13sVUD11YF/qlVy8BVfrZu5XOm
/8lA/mtks/a51xf1wH57ctcXwXWujs/jstceIY0c9n+NbIL7VCyLmaBR8kSZFZG0c6181Khfr+gs
VdHXPxkQ/Fg82siwbAH8ujouoBdwglYDNNZ+qh3Tb7MdT5MujQsXiqBDAaEmnP0iFI5JMY2xuKDA
fT/5dCmNd+5chSeEl7z/T1PiUy5MTVWuaWHF3IXl53IoDlPzsoCZvz1p4nt/25xU18HQ2AC5ti1B
S5uUQ2hMQExa59O0uj+V3X5ZaTrDE5XeX3yrNHJcD6RwYtssOsQrCieiJzIe32hm8VgiWhH1wykp
+nc925TuwGelJk09Hm30wYFTxIfMiJ4mO9zJ5EjX8OJ7NmsIEnoMYxvURifKK9ML/FB19vn2vEoi
EvV0g/c6+mkk+zZBry1HxjngJ+Uw3M2qm55heqwOce4s/qTuUTnKOruuzG0CYK171RjNLGNRT6ey
JVxMf2ur+slVpy9C8CHO7zPnXumQXSmKI+yWh0TbiSfCxMaT6DighYW2JBtEzGaVlTk07XJB2L5K
UeeE8d1ShqBV1yPijO/S+SWe//25cmVws4yZHasLZFUg2uDrBqDhLEczLN0dK5IIdmVlsws7hFbM
0mRYS/UKO3990hAlpcRQ78E2ZdmuK0vCpS72O/eMIe0pjsEp8T62X+pkOgzG83qXWe/gzDuYFaI6
zz3422HcCQL/F9Pgl8TLFSLmzdpBwuWqWQfNbmJ/yDido5puG96V50xLji7EBpCfP7vL+9nW3xTN
HtxXsh8ZuE2vGRBI77emtnJOgRVnkOuvY3HI+ocMpJuSv7+9ISUXSwr4AMOB+EIsZWzObbfOAVO7
VM2SV/hQ2pfQfMwtNK/XJ53bXmH/vG3uF070t+3wX3vm5o4HL3LUqiNNs3Fxmsr7+Cm7i1+G/DBM
b9U285GDd8hT6x8XGgY1eo/A3Xc/NOttmAeldYgmv56P2lvlrO31uUkiPjADNqooyYlEwrWbzcBb
0aRbeG+Zr2TLK3dn5NINQ58GlQYdHZXf5HPTgbWORRpo1h7j6XMCCXV8iKxXoMo7uHRZ6zlj4eoK
fIe2Km/jt7UekTBIeDtqGhi0L1Nx0MzPer/6SwuRXPER7pZDbjpPbhUFo30q57exdWra4aBw27bt
b3sKNfIPsuiTFvxNVFw2H5TwofHs8UHQC6EyateH7A2tp6dI/zaU7/P8sXE8SoQHaBUT85N+qIdv
q3kXw3DuFX+g+0XtAB0OVsKjk1Ms1EU8cdQ4W5eE/pwZXKxlffX2En7SLXVhYHPorK2hld6MJ4Xd
58FdzlMz3xvug9X805ru19n4nNMRcXtbSUPFhcnNLtZS/KAeMVnmn8zkIUpH6kvG4bYRWZmOrYHY
lUPZgSK/+IqLmSNEVVpaADQva7RRchKnx8zznJOuIqGjen1/Ahe0+pE6Uws1lfA8asm4c+5IJxde
RKiqqPHDZ3P9DYU9NRP5VOJV/d34ghcdeSaWKgghYw1c5+X2kKWHN/uIUguKsr/xjo2qEUYF6jNP
tDC/zazhgOSO30131lg+ZO9mtR92FlIahS4MbjZKqFZxa8xkR8b+ORLaAtqe+0snUCT06ZIhg7dN
lGZJrVmZi1KgIIFN8+/FEGhdUP5tZ8ewrANEwHaGJDdogUIntQSGchPx0zrlXSJaeR0LJdnafErn
9Wim+TEqlCC1DqZ6jM09TIAsY4rSvE5OlpZPOoE2u7zp03hIoxj9IEEd3hRaEjhzbR8GPQ/PxQDx
V78aK1zbzrm1vPROd5b2/eJFyY6/SjcNIHX4Y8Hqcr5sri+OmndUoZhvTlX7rFXqUTNeR2s6Fe1L
O3zTwqc437lky5wIjn7xEiO1AOX39R6ZQq83ZwhEn6D59uPmVbe/3t4WsgooFA3/xwLsLtcW+kUd
WrejlaEe/dQsv+vTcX5Uh/FrWY33c/9Wp3Azf47KTxGtDqsKCNze2ZnSuxkto2TFQYCTPdl8gtl0
xCKh62v39c9sLGvfWbQTrTCB0s9vcydHePNgxfT6RnddpD/opX63Mwsi1mzvMmBX6U5HdY18+MbH
ljSf66gjZapo8ecS9UHALcdwVYLC1u/0Vg1UyCSsEppTGHBmSBBu25dtrEvzm2VG94QJcIkVcLHA
YVPT/tn4+g8NugrqA2p7MJx05wiQnTOXJsUnXZwAWppazVyL6Dt8LxPnIApm0S5gUjowdi4YLpSr
AOleW0nKvlIXLQQ9tOZ+r9LHGh/b6S8j+qZWT4XVnCgl7bx9pdvUoMFU9CvAwr9FNWaZl1lxp7JN
nY6z5K9+9ijR/ZUUIaS/a8ATI5zWl2KcgtuLKNurop1KIKHpTdvadeJRbxaHto8oswXbY2LuPSNk
T264wASXFbcvdZs1GydtQQyXaFB7z4aS+kXyeZgbf7deLLx9uxsu7WxP5ljvYyUiaVqa8yHvwyQw
coMblj6sx4VQzMUz26u+yc7nS5v6taf0K91bbk1ua81ObvN5/uFW3wa00Sc/H7s/WCnOEdQT6Hfi
Ob8JOJD9GuqUUmwaqlclbHx7r+lCtrm4IPMPVQ/aFDeD8ea5VZyV9Ob6Ie2eFYS5k77biRkyDXFA
eSA4QC5oKDdtgkaqonTn5Twq+6TX75LQXQ5LUvWH0hsVBDEN7Q4EHaQCZeIFxpgPB2fqIcm1GsvX
3bb+lo+I5njuoYrCMKABTByrS3ucq9YNQgQ1Ay+P9sRJZRPD4cnlga+mUr+ZmGww4jRRERmjpTaA
EdB1fXvcA6HJNiKnCRuEPnPa2jbumwwhIKc4yZ9y0qTa+FpWe+3eMmflLcY2p2cH/9kcF3PX1Was
oifBAztQuEEWXRR09jOxVKCWdklzpdN2YW+z1GbJK8TlHQ0I86UtzNNYTcFuQk82KO5v0EuSlYci
ZrMrYmu0St3p0JTQbX/J2O8aZWB1Pnpqexqq9M7sqrt/HzIvTW5WyhqVrkJrEPb36DvJvYMKvfFt
C9LLxaWJjcd5Kl0obTjltKaMztluJ5DEajw9ek0TnUvu5/Ap9+u5VumgU5KaJ7SBuxRxrr0gVafu
dUjLfPPyczavgnzNlcGxGHHMnV2g3KY/qMqKEhQkBB6dk7+R1UFCGubFiAyNNT7q+os2wMqmfLo9
q7KDCCICkHMUTVEhEaO8uDxksdW2oSYmtfKCsZz8FJyG5qF1vXOYy+4PYG1gO6XRm6fFZvWG1qiX
sTTR00ByZJ3Xs6l+S61vcWk9hHF1aBfnGGd77yqpzxBY6YfnpIXPZDM8IMKKAs8qyhewi6iT9VKV
U5DkJopmH6dxPRrLl8LJAgeJgiqeDqEHbu72BMtOYA8wq0fOELrFLR8BgXsMtTUU44bKSCS+6Xks
06Cf3YfFKY/KrlqcZPfb8LQJtSYXaWB3E2JWc6oqfUYVuFVEc+WjUx9G8+2yZoENYdDeASkZH2wZ
NAAC2YWsbdvBH5YDHfs56xrrT3r2pZz/ab/X1Zt1r0ghs+MI5IVGssoGqrBx1DJzKGjZKGWUj2b4
lNnW26XrPlkD3G+69v32osleqhzFYIeE1t/vNF6Zl7jOKKx1TqH766jVh7pDbiprU49Cnfcx94rx
YcqdPqhA4aJXbU7nDLDj+faHSLYnPCvAeIFQiYvBZtRNrbWqNqBooLRNMNb/rMPB5f427PXESXYn
aH2SrILzidT65g3RI2xUznNdPLUm+aOp9zv3vrk3vEBbIaf+WWZ/cAEGIopIKQFO1GA24aBOk2JO
hPhEanMJVT8odXLQPNH5sMf3JdsOLol6oczmEOI2U4j6yeSUo5U/VeFRUdNTluqlb9nxaao8JBSb
giyZvuc/Ivhv7t2/eK1ILoBEAYR97a16qcSRG6I04GhT+gYZva9aSPNm6IWx5095Bf1/nRWnEMzw
myFa67PuzuWnOStjKKen9VgbGq+4274kuXrQEyH4X8CPCq2p628yJ1Tb3BAFkzIai9Na5EOQxOxT
Z9T36vWyzcqF6ldMoFa7hVG0GQpT0AGgzrP+tNvlYYTA/sCr4Dwqe5VnGUCF0CoUhyyAIZ65GVat
GYk2JiVyKW07vRljJzyGAMTB/sTR0dK15K4qK/eYUPILFm2iqEvwPM6TIIKa2u6oTYi4xLk6Pc5r
OZ/UbpfwXToboATp/PQEAYn4/eKM7Y2yQKa9LSivVNU5q2rjbJWxd8oqOz+ulpm8M8OwvL+92rLI
AdBKAGYAJ/72du4g1l970FDA8IY3kWO8W5a/WlutfDXcI7SX3IRsjjhY8wAkC/qJ6/FpeYLURImz
1+2DZb/k1d4WlowF6TqQlr9kKLlDXBsojcjt14glrq33Y/JegXZE04LGvLs9ZZJ1cshe2SYUh1Td
tlCnPqFjM9MW1inmmHHf5O7qW7PiL3p/38z/3DYmmTQY9rjsUHaCkUDduK1WFl5kxxq7sXyb9s9F
uSewKjOAnAEvNM4/Iu1m0uauzHItZTRdVbvHzNAUv+9653x7GJKg4hiQBP6S3IFqfuPbCyu/wKdW
PA1d5hvzGmjzJ5JHO6FLOhbKodSIIJ+hHHjtAPSL0dZW0qDtmZSfWsqFR1LD+o4VmZuhYE6uiRIU
bYCbQ7Ar5qGiBlXRmhd+98J3Yeycpsy9i/I/EGSktEvmhwsalKzbLiB4ShOjWZE0UerGeWzNrvOd
2CzuEjMyjrcXSDIoymqYEMBOkmmbZ0rTunNcKh6aN0p+oIEVGhMD0juoTG7bkV21qWCAxCXrKoiK
N/5mFWXtQFJQPIkcyXvF/DzYf7frU2mp/qQ8usEKfW7/TukPO3bFY3Zz1NJ7JITOBb6ey8u1b8Rz
KA4wA3mYqr9b4uxoju+9cnqcNHor5+i5sloe9I+OrexYls2sENCiTo+gD8Qc14ajwQtJt+OU4m3R
mxAVVV9nCKb0T7dHKNli3Pxg0QUAjED5NixFHbi7ekjKp1x/baZnWsa0+N+3FGKCipoHl6z1m6rm
sHJXUZ2ifJqVb6XzLabov9spJtnDQPIFhTQssb/XXOJiduP/RdqV9caNM9tfJED78iqpV7cdO7Yz
iV+ELDYlSqJ2UdKvv4e+mEk3TbSQfJjBzEOAVBdFFotVp86hbvXuhoNeRLfG1qH8HmcGpFBU1frU
gs6BndrgFvC9BfoVTXu7WlJVmcGDB8qwUDFzAUq4/OwgVBpb16DsZIw3tQ9t3/zHSL5m1dfrX11p
BoUilNhQlwJm4NKMNpt62wwDgxa3tSs3HYE3Zh8Fa3NLqvEBTBP9Z+i9CH+WncxenrdaNeLbD0Fo
+f0GBqEunj3gKu/GG5GNZrwJC+eJFnG2XYh78rvguIDQbHzVg6c/dhtt3fekBf1sXI+XbjuLUc99
isI4Yy/2+C1xP2vufbamkaU4UhdWpDcBqQdeGQx9qiLgx2Dj5NAaqNfIo1TtCwzlAVCKy0QoiUqh
F3h7M/NsFKfRZaxmL+Q7rGWj64Je2HF2S+aGpsVO1xdQ6Rpqsg6qpeiOy1MptKyNhoJZ95Tpu7Ru
QqrdG/1KrFfsTVBjgpQdNzlYFmXeOXRjPI8NAEna9hyPnERzVW1z4NyTPF0JsmKbS9H9wpR02oIW
qMDGh6lZv3XpeJMVPe7/Ax7okcZe047tyRqlv9hi10wK788ORGIxvZt6QC796RkEatWN57lh5yyx
gYnJ6x9rzTtpt6ftopuaB1O1s0m+zE11T90bNry07n2Tf0uCemU1VXUNkM8B3opENwiAGrn0DYci
aWcDOMSle6C6GbYa5kShtLXYVjynaWgLgv3I9AhaUo2/Qiqs2prnxqXzgJdDaZg1vqUJMUHTCA3r
wR1+XV9RW/Hxzm1I+wUvCDJzBhvGWMUg3IuJ26y4oTaB2xi5tQVwnpRwULA919zGa16wit11JOk2
iaF5h+uOqLaGwNJAEAakYpi/v/xSKLZZrB0ccKkJQZKARyT1QbmEKon5tesP+fCZzWsPuTWb4s/P
dr6mz23bNbBZoU0Aonw088OWbrt52GN6d9Bfg7WxadVZA9war0bwbOHhJR0AM0NGqdkBAAPmN6O6
hXbBHixeyD0Kev8X63lmSfINmceILZFg52dTxHkdTc7N0t2Q/NlkBtCqolHy588WPPDQL3eQ+CBJ
k6dMmUkyX3PQvurQsdgaBn/grZ79+ZkWVvBgBamHaJRJ+9Gdi2ayCihIt80EMQxtS8eosZydORph
R37OA7D/U3Yzfkmcw/U1/XgPwDJqC+8vTBSbpT6T29UZbho0KGzzlheFSLc66xnThdfNKED5l3Yk
D4sp04vFRNOsaPR9Rb5SENXYYCLLgado+3/M5tlACg6psvkJpIYj89DGMCBjo9UrTF4fjz5+CJ6H
KK1DLwfT9pcHxNday21LOOyWd1afRs7yfN3VFQMyEtcqgxbi9hXaMV4TJuyFrgHRFUkJXBDDhALb
IKrbly7kvjWUrYe1NFN7n3fOtu7umX47sns6DxBgOhYTmEPnNRIiEa4uL1WYFcgntHERz+RwNjtQ
lxsNqEObxQbJSfvL1O7LrNz0uh+vNu2VqwjdGNH5ESdD2i8TNaCRMwljqRd62j3SzJWL++NVBndE
sQhQXiRb8oQxTRwzXVJYyFMIZQJsMwCYXVVryfmaGeHoWUDGow/4BmGmRPtSTHB17HZ2hr9yRkA2
BOUu3rOXVmhrmM6QLP8vQo4ZE+C7QY1/fWMrpj5AroQt54inMjo40uVPC5RpbR20jeWdXYYzjmuH
hOqODjvbfHE6KyJJH6VzjoFJAozWyrlShpBz89JK5kDcZEmJg+XPEbLXu9J9NKFn7Ou3WmGE5Rhr
NeY3hxefOpvebPYeeEhLDYz27uqM4cc7T9BMofyDtx1oUmX+Hr+r/KS0cQLtXdP+JFmL+ZZXilGX
9UX/WBu5NCUlERMpHI028JpCLzNptim5m7N8C3mHqMziyi9Dg0fs5/VPrTp95/5JEaZO3H6c57IQ
xQTPfq7GtWtV/AVyLEEfB/A+pAy4XiWvmlavdH1B513X8QW9TZN9JuSZ2Ht3Nz1r2srpUEUuTPcj
3kPLCIOhkjvFotfMnmEtI2O6NWqMAyazBrVOr8sP7uCBtmHAxJDnFfH1dVwxLIMpvdZijk9guBTF
sz3hcWH8nJydkz+mQFhcN6a6ys+8lHFOtACIoiuBgxkrP3TsZ+KQcGYMTALb64bUgcBEP1w8UsEm
KKV8HsZdPX0ai9OM9y/v30rS39Xpbfez0o6m9VOzoPWZbHSomo1gJlvDqagiKroUeLmi/AqWbCkO
mI1Ha6sG3mEqXzBRknW3LH277qHSBEqtuHjQSMA+vQyn+gKGG2s2i5PlHGh/p/Ot3jxeN6HcGugZ
iEkJFMTlxNKlOjFJY+H6AeNBemvxtxZTZWxvNb/Qto6uG1P6c2ZMOgDL1PpLIpAbzkTCPoEaQBrx
NT1ctRFMEICVxIEOvLRodgJyOn+AES99FqQkrvala8e1vSeetx8iB2ht/7Ui7T2QIxsZNQEH8aAk
lw3xkOwt+8Sdb6P3Ynlx0/sRJujz4rPQury+isKBD6YhOwmiJSAYMCZxuSusClpyWoJPlhnDtCOL
ZYez3xqxUbagYGp8a63DrsCDI/ijoIs89f2kSVsdzMs9z5iPrNleYhAfGWMIerMhdqxbDr1P3AsR
5IMC5yEnKDjkKJavSesqt+nZLxAf/Sx9MTBPTbQBv0CPuPNPm5OQsl1xRI3eo2thWr2+v72VNlDg
phx3fIJX0IL5qvR1yh+1BPNL9Mv176i6fDCkBA5UAMyRy8inwXPQJexpeXK+ps2h8uLO+4dl871D
Ppl9vzEbbXvd4HujTt45oADBxwQIUgzoXq7iZDoYqSxS9BmC1j523CrD3hK6cuPIMXmclxgldZct
ku/sMMxVugGeVNsHfTd84nltRUY11kfeJ9pTFSTfmVcOKPGimOA0ECphgDqHDEMpGyHEsXPZ4B/z
tAXDtT0Ft76RBTdoiJPDdZ9UHwsUz6J44uFNLrc0ClJpHZrRxUnzu61nAWfZZ1Gv55vW//MpLPDq
g/XxHUSH/FOEhLM9ODoZz13wtpycbgrNFqxDTajpK99I+arCAKHgQQcbDboCl1Z0G6JyRMBZFmIm
0cJnEtf++M1mSxYFFf9O86HYGm0R2XYJoodx3lxfUPUPQKMfY0oAEUNf4vIHZLZbdw3XsP3bGHPF
y01fbgv7NrUe/H9yFo7frttT5bACV/CvOSmQ0qnIADrAaUPN8ldbPBsJxITMeuOWNO77ldFJsXgf
DgAYOQzAFHVQ/EnGph6sboEH4IqlRQvbaj+Lbrqj/sHx6ae5TP6ZqjW2daV7wB2jyoZWD+7yy9Wc
QWw2dulYnvKyj0lzI1QCA+CUWKyl+V9cryCqEmSNmArS318uZxu0HXJzNnIANaqm3TZavdGr4FjV
a9eB2qXfZqQN4i14ipR0EGaA7qrS3YhRJzRaYjNZjtnir+kVKkrN6DYLfAMaip4o7l2uoZ4mYJzw
ACkzqy9Tv6egUWhZu7cJQBV61LJqhzJf2nztuzUVFNW1c25ZunbMIkXh1K3K00jizilivYwdMu36
Tjti20Fg7uH6YVDlLhjtNVGoxV1ryrqqRqFRs7GB7zG6B+ZC6jS7zao1Ih7V9zs3Ii2nO6Eu5SXY
JoW3T8FPR2kV8yEK8t1Q/jk8AZ8OkdkGzhJwGBlSZbhtZQ+pA8yAW9rRaMwsWjSQMIDscc0t5dq5
oPl7J2P4MBXtLZ3hDSPHtrRG94YayxxXun8wmbOW/KnuHGBtBHoU6R9oOi/3Y2WBcXiuE+AE/DrU
hike0i86JnPzeiUWq7YfNj18wV5A1JK2H831EYP9QPZkzlZb8piPn3U7bJ79hG38YXy6vvmUbp1Z
k851CiYskMoBSoLsfNosmQVw6OBFU+2lW9tDjnvdnMI5rJ+BKjMAzRAZksy5lDuM2ojFHbS05gU6
Az9AUWD2R9bclfnKwVL4hgoJ2sBoAeKdL89MBtVQ1XwQB7nZz90JGPjUBT23v/LBFHsQZS/cmmjT
vp/iy52RA3hEGJpTJx0IcMePmuHorOp3K84vEKiIhkhB4JGshmzNzjIHObYfqp8psTfa9OKCS3lw
X4AlWPlICkykqI8AfAoJKBiUKySD1mA4qM3ZqTRRzLWefL/aloONwO9Vp6CzT1b3pgHTq6OGTWz/
LdftXbpLUMpIjRuLzWu/R/HuwvAUWiCYphOKh1IS1rO5ZzaAlqhDbdIpDX0fjVWtvRXczim5t4vI
CuJh/EoCkIoWxuv1Pfs+PyUlEDCPTjXa8YBTO/blB7a1fp5IB4gDy7NdnRw5PzTaTZtqKPWNDwg8
W9LNeP11UTsNeuSwZ643oDG7nVzMRNw42mvibYd8x4c7hi43N46j9crwZNLMm8zclf3BXxtsU8yE
YRpDNBmA4AQJqqxD2Za6NqRLx06NFxcZajIu2ReBHQEllkber9IJazJvNGOBjukY4leNOkQm7nJ+
K5T6usXbIRn+xLu1fFqs1Ye1hAAEIP82xNlkOLU+uSMyasAWNLMimwl50q62m36tXKyIM6jPiHwd
QQa9LXGczrKiwUg622kxxBA8pvw4pj899g3aymFl0QgyXy1fbqaOfAq+0/a1L1/TbHwczDZEeIWa
4H5sk5UsTRGKRL0IkGb02YDZk34PxyfyAHoQhF151BfD27CYu4V6n3m9diWqTIHvEXhalMgEq+el
62OSLUkjyM7KLI/99GA6NKwmGgVsrYvxLgcnfUzM/yPpBOoLkUJuHaLcqTE+QFAyM/24SIJIK35o
Posc4tx5069uRx08WeZx61v9Y5p0cZrse2vcElRosNRoaGrQ6Lu/flxV/r8jVlGdE+Anaamp5rtt
vYDgZ2m/GskWAhVu/W1aww0qgj4OFnDRyEyBW5XrMTOG5FBFxowvCoH+UofoGobJ5+ueKG0gAIOG
1vIx5mBdfkm3BdoCVI2o+ZhPznIqSQnq5JXYqlotAYr914YU22a9KJOmhQ0UK0Ib6RrNt9jFYTav
Ie0VJ98HABFXP3qH6OBJ3wVHYKzdFL36rLqzMzD6ggn6+nqpDv25BfHnZ4c+CQDeKEtYmJe9PqF1
F2wxy2fpIcApUFL4C2No3qEKgcoKGFQujXkMSaI3iEboi4Y+eehCotnRn3Tvc7cWzBUPWIRyEGWK
tgi65dI3qkxG/IUBV8GK7pNnd48B0e8KF0U4n7pPBuQtAQUH8qac3q77qNgcF4bFBj1bUMjt1kVW
4yiZZIo720SRp4PAiBPaersSIFU+ItsAATG0dwWW9NIUsRfIUI/gXVhwtS/GIeC/6k8gITOeLb2L
CtfcXndNQV+EUYrfBuWECq+eIS963BBJ1Rj3jteTLeQw8jsy9SD5bwe6bQuzD4fc0KIZ0i6RhaZD
FEwQw8wwbhnyMRu3c9KlTyUvMhfISodVWxPD61twyE4ryAHVc/ji50rPDwukEBB+ATGEX1qnNHhO
m+yeJsHGSm4yUH6jgEdLEg/THPrOn6fRIBFG2gW8Kva0jFrIAanMzRQr5eRs0xvQIDN++Dpq7K62
EvBMEdGkC0WwTeKG9MESAUDx5S5IGGu82sTdBSLs7dRsfNqHk+PHIHHYW92NVd4QUAujMBx1PttB
CMDwtqz5ybJ9nwSxXu8CN6omFHrAsjP3IQ3qr9awBnNSQNWxdf77lR9YA/q5I0VSgfCwKzdj9w1v
23CeP43WsNVA3gEIzT8pX76y9tCNd9aQr9xviigHNBAEeIC2AweN3Nczl1pr0hyw0ELMZz64CRjQ
oWMK/WOSWDFQB/+jPWnnFTXPtYXjm/TZKSnM0IIYBgkOdV+GIyrA2l+ZQ7MUFD8oIry/Tc5iTqal
0HXwsLigTgg1/1mzutAFIkcDSZxmPg2kWwnk7wLOHzbd+xyNgOLjMrzcdDWCGXNmkBE6HKX/MQeW
kkLo3OqPrebGNYaaLbaf2XNL233B9W2WeJHfLM/lnBwS43O5nKAbBrIW+qmvtlWwJZb/5XqwUsVh
ISuF21MQAMn9Ot9tiNdmNuLwOKJJp0Ed1/T6bW3OG3ex5hWAoioUY+nF8iO7Q4fwcj3S2hvMCnxf
p7yqNnZhgfoVh718LS1y30ARpuvM14W5++s+KpId8c2BHxEMMfgOl1b7nmG4DwAOzOE9aR6D2sje
W75et6FcR+CNBSgS0CX5XVvpDSD+DZI2j37ve1cAzgRLQ7ZGMaayg9wTg7eiWQiS0EtfkpK0/09u
YdJjDQ0g3SLQLtu6ZO2lrooF54akeKmZncWIi+ytSyHI1pCnyX8ABd9o97upTTZWR3bXV1AkafJZ
wUwqxNhQFwA+Stob6HBWY/8OzkieJ2LfMvtWH6Pa944lVMH+whYIKDBSJ7SOZBqdSucj6Q2g5fzM
BvcUHzYVmBrq4K7Psz2YXtd4VJR3LHr7/xmUtmCb9MVcuoC7QOV60bZFaj8b+g9QjsXVEEH0FxIw
cYJjDpaU656qQA0QVUPPH3pZKFbJDymwtzgdtQHUar2A7EdNAIq6ZoEE4mCjRutrO+YmxQ3LG3Lj
us20of74kBoEwjiN6dwamLdYiYqq4whtBFtM24AeRy65dN6YBk3BgTLqgE4L3nzoTZG1pE+54qh5
i3IA/gck7+VBaXrPHQfLQIfX5ncc3NLV5MXOWB4N4uL//c7MgrjT7KMzPOT9sv2bZRdtBiDXEOhs
6UnCFot5E/eQw5MCJL6JOcbNnBUbHZIpoc2bMUJU6iM7Z0lMh8kHWnRiUe/iITYOtXYSWsIrW0G5
7oCFoxrggntbfiXp5VQVmSP6/EMR5tSDztJLPqwR46iOMb4sxNax28HbLL0o/IB1Q8UF60LXxAv6
jRud1kGYZAPdNUN515UrOaTKIMoR2EeCxwKX7OWHDlxQqIwjQMYddW9L/s3Qj6iP2Ut7dLP8cP2z
ih8vx6hzW9KmWgI3mRYBUe1SwfFvJtqGzLa3cl8p966nowMNahUQCcsDi5XtF5wEOLM0aOotxtPo
Jk39ZIvpX5Dyz3zaO/owb6zJYBu3WAIjZCxpT7NfurvrDqtuAQEmBeUYStD4npeLa1Xt7I4FkF72
UoOIRGhyEdD1bEeST1FhpT1Yz4InnvXjSpBQ3XPI0DCHCui9hwfCpWFGGsiGJVjp0XprUfIM7Ntu
oLH/5wrIuGtALiMIxg2h8HxpBypA3WQncHDsF+Qfvp3vUWlt4n4ma29tpUuYP4XMEnhR8ai6NDWP
YEntalw6jpWFTtvf5hALTfM3vMxXoo/qpKN0hjEoQX2KqH9pya7thHcD9k/ZfsYoSJiBQdYs57+I
JyAFtUB9gp2BquClFUxjdKwZ0XCpkEDfIpN/7q3U2y8BSVaua9XKIX1D1dF8h0xIR9ys0oA4Prot
VITzJvSqu6n46aQrL2Hlsp2ZkU73vLARUnkY5kc7x8zeCHfCYA1trHRF1GtRPhcqYtKnmSor79/x
JVBZTJM6tv2DB87itPx+/eAqffltR37Kod3BWp/h+su6VmiSpOALrPOV6KAKh3hNo3kkeKAceVgc
ganOcZEgHBoWxi/LOMFmu+6Her1+mxB/fvZm47PGtJ4BJFMnO5b4sW3eA4Kt/wXIDzn7bzPSXvaR
mrVmC0+K5MCM5yE4tMnrdU/WFksKpVPbDhUBFvdkpH6oNU1EdG8laKo/+m8vpM2VFOmg2Y3gBjK8
KsraNPYB0wVx1t8EmADJDa5cKCahcXb5VYAODIiXwNBg51vL/G7l9cHw364vmOrTo+uJ0X0QK6Ai
IRb07NNXbspIzoErwHEMvJfO0cJ0quOJ9ivbWCyLfKuLSWa8SwMg2eRwmbn1nCwB5vRdZIbFQzZ+
NwL02Moo1f5pJ7Ixpj9OWYDTA6wA6BP8i9Tl0rMmR8vX4zic+eQevPl+8btQh+hcY+YH3n7702XE
TA1ozd6ZI1DXkb5VPjWY1WPouHYMJOpvc3Wq+QvB/O11Mx8XEeQ9yLSBIAUj5QdBML3yyiBo0ULm
9jZzdchnl9t2rHH3zJFH3AjBHVoW8/66VUWqJDiDwHUAog+o5spDxY7FZ16mKGCDP4RmO8d6s3hC
Q4A3Ig0zkLmdh1NWRfkyn/Q1nb2Pxw22Ua7DgQN/DkZRLj9jVuionRRoCuDeO9QWuHr4BDz82vb8
eA4uzUgh0K6y3vZrzAeCxDikJTRTUbYyPrv+9vpaihh3eQwu7Ugx0HUagy2YLDn5vNzkDeBl/JZb
fTTNT1xfY4dXrx36eoC9QLxLVrMxmoVSjadIhtinovhkdD1Gu/544Fw4BKVtwCzFM1AKh7PeLrVv
ENwdVP9sNUHo982tydeqfGpX/jPjStlJM2pJqesw4+JdVXS3tfHger+ufxvVHkC4BaGpDdwJssfL
rTa4ns5TEGOddLrXv3cvwUAwuP/6vxmR1qvvuD0WFoyU1hi6/LNRgpjPzqPVfp0qVriY0UfFHy0Z
UDdfetPAnXoUs4RcbOX8MAFEML5ywzl6Gsb+SjMqynLlblStIPB+eJCbgHp8IB0yWtebFkFZ6VE9
xC1f+2SbjTQGo+r1VVRth3ND0jGyXG5ys+xQW+qKKMdjNPuFpsSKN0ojaA97oMlHVixrSgfOgmE5
YcRMwZJfvvbmbjVVVdiA4hIKKD7+K2B3l1+ps6Dzonc6mOJsilbIESChsMQj6fpyKb6LgZ66YBHU
cQXLPJgtRLkxggmUGOPagztVsd/5gPN9W50vFemCFN5gSEjXAB+CmW5p0yWjPzDNA5aqHybhDtpB
K3mEIoAKWBOGWPGeBImBdH7AVNNSXgNeB7Rljjlu5F5Rkd02Adl2a+SWqo/zny2xdJcfZ5rdfKQ6
Pg4rgg2nm96215lR1UaECI1oEIJV5tIIKVJjTGokRp3r9SeQ1hZbrR11FO5GsnL5KE0hUgOsghIO
YPGXpijDZIA5FkyQg/R9GSMDz9q1x4TKCCDTmOkXTSBM4F4ayTCuZPUMBDkke+gb8Db3fQgqtD9+
F6OfAtoxQcQD/Rq5kN171J5zwfYDThUbzbri6A9v1w+N0hFUK0BmBRkXvMAvHcmppuu1BRNZvUQa
5ExKwfTprEQy1dF0RAkK1zNAlXJPgzKjTAqUfPCcgEpxZgFU9gAFHI9mKyumOjjg5gKgCOdHUFZd
uuONXWMXuclOAfmMCb8OFAGCgkbH9DJIcjfX107llXAJGT8+UCAHnMLD68VrA7AKZexAbRphqxlQ
2E6XNVyvwi1TTMeg3gq3gIK+dAuz3qAIrzH5sBRQAR4OBtsverYvCwckACu1C4VXF7akHaHPrq+l
Gmzxoz1nca9HHajJ1z6UygoCHKqsCNigU5Q8as1Oq0BFDjxqz0jYaCQL++bngrw89vQyWflSCqQh
uMvOzElOLTNNc0/A5fWXLoXOQve5K9utjfpS3+7s5smZfqF/aM1hSbc+wdQymNQ6fgrQE8MJifV5
r62tgOLkXfwkKRErSUVLGmAF0vEGFFgL/5SutSsVFxVMgBAWHT5cJnLnYilaK1h8MZ4wl2FOPhvt
8/UToPbhtwHpJqwK6MmkwoAH8QqwarP2ngfb/82GcPLs8d5gRnjuNEweDP7jSJ65n4RduRKfFHOE
Yn/8dkQ4embEGOyRYl4RK+W4QwRC1f4RBGCCtmEi0YRxkk9WTcD/5EIRZCnyCiTlurHN7D4/9FNQ
hDQ1nWiAyOTn686vfUHpmJCS+F4uFtj3H9n8Sxt//G9/v3QuMr2f7QQKEycU/zeB090MUC76CxOo
FiBdQpKpy/X3EUAJouWCSw79KjM9Tt3aSVIu0pkFaZFGK2NeMoM8sBpazPzrUIbYXfdBuc+RhgEs
KfJXOX2xFjIQV1vAZUm/Z9NRZy8g5bpuQvxIKamEYtJvE5ITszVBrbOFiaEGL1UdDeZWf5xRzrlu
RrVWqOFgrhOFjuADu4utdyNtBjG4MXzX+5dudSRXtVRnBmR2lzkZuKFnyMIDu95pfLgtXf2Wkvzt
uh9rZuQnhZsTyiFje7JHL+y9WyPVorUi6Mpa2eZlUJi5bWnTYsIVyOQa/pPp/7ruhOqbg8FOTCCZ
QoRHOn1sHBx9FGvFuLkHkdmrq93VHobH+mUNQqv0Bf1jAB8xYPhBLsNgtpemOnzp6i8TNEwqZ416
W9xX8gYW07v/WpC+iFY7wSQIXk/J0rwxMC6GGEGomu7Js79O+e3ipWsW13ySvk9bjsvgmcKnAnLZ
xXMxrF0L4jd/9MkSdD42qvqBdCiHkhqNxT0xZVeMcWukr4HZxksudHvdCKpCoGOJ6eJ8hW7UQU/+
oo6GKQSAqoFJhpycDC5hc73ME0YakfbVPEzS9NiM9tFjXxZu71odbf7r+1G9oL/tSbcgONqRuru4
BUfnmdav4/hw/e9XHlrB8Y9HM9TxZCiDM4BBFsUA0OdqWwe0orN+U6yq3YhD8+GbiYcf+J+EoI60
KyyChL/yCOaCZvqjKZZwwcyY2+0L047XimkKgK4Nzm7gTjEvhtKgXDQ28oHwPsNjkxcjhovsmQBv
SJb94s9jZDhaEukYvXr0e8w3pFZFt7RrHmpKv42+1kcYAcDoISEEsgA02OfA9mAyqwZnTzBMa28I
5eLjReyLX4yLRso3p6KyvbZkuIdJAskD0YN3wmmNOuCaFSAO5JEeEE7bGklhpRl+zPXz2N4N7V9c
xpjxBQEzim+A30qBxmZVRf20ZafET+4wc5aB/kpPwfWwBlxThucAmTPQs5iJkR+TQKo2i8aQm3O7
3RpTFrLUAKA42QC9e/1gKMqYpngHicF2PI/li0CnPSYSemwjrwdQlmx9HvvJL23+yX26R0d39tY6
Dqqjfm5R2g2FP/Ol7sCG7OtamAdfklVFgDWf5BrWWPO21GBBA8qkHe8bkE/17rHxzbBrT3a/yem3
66uo8kn0bjBShWYK/pHu67IEb+Vis1PtvVoU02J0c92AanPjAQ4uNARlN5Cbld1guNSrEVpAN15+
84qmjVyvTE90hELLdVMKsgNA/AC3g/zS/7O8XTrjWX3SawsOkrNgKr966Ji+JTTb6Oap1o2HRXDE
Oq+lv5ZMq3yEc+jHouYE2kPx52cvoYZWXt2lGGP0mnlT0zQKsle6rIy+KYxgDBWzIuCcQjIii3d5
KeWTmQK96zmF+9jWZNpakzUd635M1u5wRV6CCxz4H1ESgqij9Eats3bgRLDrVlmybdLsk5UCdWT2
8dLsJu+YVBMCtc7BN/JsYhbSC8YH4P1CduuDh7rPjTI0gww9kmRYoXxQhJeLHya289lKu3wEG0iA
PqdhBN9S6MJkaKW6Gd1TbyW8KKCbgGmcrYH0UfuZeakzAK+eD/MWKgxNCjqE58EHGbb1ybD2SX1y
pyJ2s82U0+OyrAE11a4CRQSObxwgmQ+rcka9SPASPOWsC2fyZuYY5HQOZvH1+qlR7ivU+P+1I0U1
FLJncDCih1vyOfnU87I8ONn8hLHYNeoHpSWQWWBKXAikyXA231k0h9cgGbaAl3ag8QUl6mpyt9f9
UQw548OdmZFC2tgAUVubUE10lwgDfhkUXvVwYcl2McYf+WgjBjQb4IBuR2Lf6RXfekG/s82pDkt9
2fhkiHS+xtqrSLCAdAP4XYzaAMonHShowlUz+iM4ULqf7cF3ERfO9Oy2zUOpD18mf1ojGVcaBNIf
l72oUMv6bVPCm9TVMOFFMLRSObG+hNW3IedxvjZLpowVZ5akcwKxaFSvG1ia5yfTeNJoHhpQLnV9
VALnrcafVj6v4sYCoBgMVgCloLQge0bzgKYNRaOcU32J9KakG6fmaVxYOon6qUjCqcn72EiTKQS7
znhgI2n2dg023yXNfyR1P8VpW/srl49yc2NUS4y3YABaJpDzuTmNjtC97NgR2NywWdrQHB6vO6+I
CYBt4+hA0Qj0SDI/Eki7xpoamHOgcxvE9vwwiFc2qR9SVOs3120p1vldkAGVUCGwIwOWWQLzU424
4DDrpW37fTp0KyNBCo0BPDnQK8VAMeo4MHMZzmk1jrrHAK7ol+YAHZcwGZHuu+AAzSNmooHbfKny
L0tZhcBVfTM5jcg0xR6Kh9yoIjaj5Nyv/SbFh7z4TdJbCLB7FNl9HxPmufV1yZZ9gU6YXWbgTg75
9FiaTsiMMR77u7btsNf079SsXmzEmdzOVi5ixSm++C1S2OgTas46AbiBpIV9ABbYC/V8ro/eUCdh
sWjldioXvvJWUH54CLAJzAaChy99FJalNe85Pkrj0C6q0w7JrqEvh+vbS5WsQVDptxnJN551QeHX
8K3kzxCKCk0kFXr75pO3RPejFhNoqWfttWZ1JkPtnw/8J5IpHRO+l5uurtJmWWzQ2mqZY6KrNvWb
osiAPK57A0oWo7FAFCZo/6EQED7Uw6Td4T2abzStIZGhJTTyaTeEFU2SlZRDufPM3z9MWhF36OYE
5xswE51BWKCJ5+n1L0aYcOTOjIjVOcuguJ1bXetj2QdCNoR44TC/dSmwtn765xHxwpIIZmeW+i7n
GLEBy/k0HBvMt7vJwS/WWLKUJwQpNzQKAWXCE/fSSD40qL4I+E9Pk8gZtjiktPsRFEdWfb++YZXb
5rclmX7BLPsF3wUB3vD4cRk+08xdORLit0pVGBRg/vNFbj2RcqS0p/DFAPY5N44lREdL757qT+Iy
EdwKGH297pR6+TAPhNls4D/kwo9bQbk9nYFkWTABvlu6hDx0ZbIjQRKWA8+QFg30+bpJ5S538KxA
zSzALSYdv8psGb4X0rPG/paDRdClQCauYQ0UA8fY5mdWpCi+uP48lZOL1xJPT/YUVTTmrAgnW8fg
yIQpRLsLtaV7HJA0cL9NQ553IbQuQfgw1ceg7DYgiwq5QyK7nWILHereidmQ4PE6PHoGW5s9VmRR
+L2i3wNMP6axpVUZp1G0d/F7szoNXbDO8PSnZR0L/Wt/63prbwvlN3CRQEAMRmB/pCCQ9RSuDCKH
8ttbnQ181w8mhPN4sNIYXzMk/vwsBozepPdlhcsUvabI8R68HtkhmVd2sQqHagODiusKogoGHLs0
A61cP6AtzDTsaDQsMtghZ0MEAhgcHpa5Mek3jx5bS7KVIQGP/vfxXeCOxOk6864qyrpDtoDxXfPB
9sitNwYrV4JyW5xZkB5nhYcxNhtzEachqMLJ8kIz018ycgN9uCL009Nkr6U/YqN9CEJnFqWAOrMk
q2cB2yxSbQ9eD0zEjRvwYSAfI2GXBnuXH6ihx0ta/NM1ydP14HB9RUH+drmi1DYLPffgb+uyg9mX
+6pZKaMoU+j//IMc8qUFTJciJRDcKw23wmEh9xhC/dTbbmjTNZigelsCHwg2a9QpPyhwjJlW8SWH
raoZopaOu7Fy43ReDiDCgDKYxSOUrx/bYHhM2/SUDmswNeVqgo8NtRjQ2Xgy94bPNU8zBNKzm4su
NIG//Myadvpx/ZupgCKoe6FrBEImwQAnnb4AHBJWQTEthopJtKBHMZVGvDjImIkZVfUNWv89hCPs
o82fsn7Z5KMOhdt03+dWiEb3djaaQ0sN8EJkJ56636//PNUinP86KQ2pe1bSbMKv06EFQjofgzhf
rltQ3dsGRAoEDN1HuiGFAWsAU23dANxaFgcC5ViaNduRYzp8j0sQb5lxz2waX7epurjPbUqBIXd9
VmGaHmtOvtP/I+3MluRGcm37RTTjPLySMeTAlJQpKatKLzRJJXGmc56+/i7q2unOYPAETTpm1f1S
3YlwJxwOB/be6HUvTDsvLz8FbGfa/Lxta9OP4cEB3qOFAEd8lZj2elYnFqNUfEt7zQE+5JVzL8Lx
n7Q3EF41n/T+qNSIfkXGlzgVeznKhhoVULE35pcv/CbM2iKJcjucEE7vXYR70jNNGfDX1bmv5Ke2
fQml6DCaAI7qx4rKcjFEvVvzcELJ8RB19QnwyckhxZiD2dMLaSdEbz5k0OuAX76MbgDYePnz0tTU
auHwnhBV5mVB5PXNi2IILw/ll8ZWvDoIjujABcix7XyXZd/Xsfqt5VUsU7IGZrMqQzMbZjeGzx0N
74r2x1j+qMYfmja7ckFfvHqUyG2UQD82e0f/f1k7YHL0XJGlW4vtyGqIbgA0DL+TS8+qnoVdLDAf
r59mb1ZBwjn5Q9g+1nF/d3vtm/7P23RRYqA7vy6otbkx9H04LNO7VT83irPOqJBO1K5lN+cKcvlt
c1t5zPIU/h9zKxfMFBhq8TJwJQtfYEWdpejZ+RMgJu2l/xpZxdE5rk0FgVUephoyN5XzVCtflfwh
d6B3oeZ9e0WbGwjk95fgA2CK1Zm2xVABysZ31Nrx4uFYG4mXyF9KSgxzvHND7Nla7R7EZbuolxd3
XByThkdF822S3I4U3NSrvdl5Wxc8c43/s7DVLpbpSMRfjEV5f5KsB1tRT4CUvIyzcHsLt+PiG1Or
q0WLezmUJZXHJ2qntXhM1cfAgJSeCG+yvpGe9QkIvMovy34ni9n0R2jTPHqXsaxrudVZQkPOKQiJ
ih15LWMe4sobyh0jm/caTwRAweQPdCEuA5udOUJpO3YSzuTZDh+aJD+kPaE2OLX9p06t3VaRvdt7
uvn13thcXOlNrLfMkpEDAzad+j5XvzBewoUUc4aD9vIHhtg6OoUWt8uvyPbGEChxGwmIigs0G6ez
mPqeJKWcUaQKHbftxE5evfnBmKXLnNulqbSW/IvasK7agSs0Q2MCRnAfI72zJ0/zK9O6uhCA3JBx
6mSca+06U0560S5TTAYnO7R2090HFk0Wo1S8vLNRE8sQO2LW+/w9aTIUVyK3V04ogN3NSKFM9l5N
fPNjOlyNzIIjbfhV/n2zx3UrZ13n4KV1965q8tm1Refq+nzUEq7o299za4OR2KaosOhV0ou9dJzQ
QLgrUJdBIepPHVN9/7nfPfFLoFrv71sjK+9EcqNt4tGAbBaVB2ai5YAbbi9jK1S+tbDK65QhGdQ2
gts7iMxTu3+V/mxGmtvSIFIB5N82tvV9EIBb5t3QsABedLlnk8NrMiS5oqUsvKpA02ic7psIbTNO
w21Tm58H1r2G4CW4LFW9NFXSGCYJsCHdmolXq4eisQ8IcP3fjKzutNxCwSgy2TzD+Vz0jRvHxwx6
///NyOoy0wNlsGLNgtfYP9iS4pnFk1TvnZzlM185Gvi5ZY4cidVamXjuksRwZggFvVl9ogjn1XP6
uev0h1GVz40ov4eRs7OuTc8DYPZLM4dBJitn6NVeSjWecn4cV75h0tHW7uOSpgPwLEphtzdx8yDB
hkZyip4Z8X7lDpoeVE2LeoUit1yWsjWc7UQrdy6TTadDwXbR3AFGvXa6PteKSBpz6AKpU3iLGL+n
m53ChTkU59sL2jxKcGkX4Z2Ff7Qqm4xS4hi1DDPBgYFd6q91FJ7GLnWtZEfEbXtN/zG0bgG2YKus
QIBuLxnLXffj0Rk+p7s6QjvLWbMPkbzmUTPD/jesAP1R+1ttf4iy6pib4fH2xm15AmLGIFsoo6HI
sX49TSJrdISX/LCdATqYepd+F6a053Bb3q1z9/5StAFxuzKT9ZredSbXwzD1j5PEHViG5Y+oU150
RmTBnvl4e1lbG0hIRdIA8hZ4uJWDQ+IOw0qGPFPVtVfYPxIm24dScyqG59uGtmgYLOq/llbxKLfA
Tg5ygzyLLWxPnRCMtZzGeG50G/1y2U69cqrbez1Me8Cjzo/ODEKv02TJQ+XIT6TK9BoUAP/gPLz9
VatoIsVJzKRNzkOpvVr2v4r8lZ5MlHd/cMKZFrfIVENdZHL6ZRxRhyJnvlNLHGFcg9k+LOF+aMOd
aLUVjaEsLsN6TUa/rBNhM7MZw6XCM1AFgsA2w6M78cVqq4dGlY5JR2E03hs2vuU/nAngoEiF4UWr
p31thG1hT+C0RTdrbtR/UDXbU7pMdsduL0zu2VIvNxGoSGsbCwqdRv3fRXzssuQQ8mIPgvlw21m3
TiFVMsh49PpVFJ8uLZHaCFmaGCCiqaOfGIofJNIR9YFzlpmnMkt32udbDxhQIojFgz3U1XU6rCu1
XuYt2MMpd3LX7Mx3zYhurPMYGcs0gzP/rwdnNHci9IaMLFjtZawBoG1EKddPaz3KzFGKYO8YEWWf
qH0O4uZ9wSs+t7WzZlDwnAsvF8mTXA2P5hy48dD8QfhxmEvJ9BkofEgQXm60OiXxpFrQe5ypehgq
66880bwy7e+saq9Fsek9FH7BCvJpQYtcmsInU6EY4HALVD5GZ3hnAfvpJ+PJ3k2ON0wt83t0NCPR
YWD8x6WpAikix2H6pG8Xr3Y9ezXTWqrCoun7+bafbhriqQbSEskHoPeXhlSlNBAs5gtWyhNzGD4U
+c9iepBM6/dfhehKgFWkao4m6xotbTR2St0KvK8uyfchgKVcbs5/wsS6sLI6dZU+Ro3dCzC+1JUS
6zlmhmci9lQ9N4LkhZVVFNHmNiqjBXzb99L7HrSVKX1UpXbpUhVtfAisdif2b50zLMIDYn7Hcges
vlI5DYMRlwvW3DI7l1luKGo+m8brhNiNXB5FLVwR9m4l/xUOoQuU/P62l2ykYgbOQUUcgjHnfeX5
wimkfhAy51wf3TL/yUtAFzs1mD0bq/dgY9JYUDts5Doy9NazZuuu8ftyZYt2EO0EnuncOWsUQJxl
NMRKGOCJ+tMqqBXUzwmidbd3a+tMqSjqE5AZPQls//JMdXMl95XIhD/Hujh3k1m6Qa79KOXqPQoL
9c5Ns2mNceyQJ2nAYW5lDdFVA31VINnhfF+j9x5W1cdOiw5F0e0sbOsTqVwvVDkovThrYHYlq2Vp
BlLhm5U4FkH7QF31Ke21l9v7t3jz6kkIo+m/ZlbnS7WbsTC0RPhDnzGz82dX7YlIbS8EBYhFV5BX
07Knb8o1XROhI9WlgoW8YsB0Psv9z9uL2LiRF1rWf0ysnMAaW3uOodX4CkwjZlH0teu0M33lYxqP
j9aoH6SqfJRy8/W23a0smUImcHbGOoD7WuOEyoKEqrUM+K6i1s5OyWy0MtY6Nw7agqhrE65ITs7j
qBqvg2bBNSotLy0SDal6S7+n27YMWp8Q/rn9w7b8FM4VurD8qIX8c7nnZT1Eg0Mp0ler6YxIPwn8
fJq0JzHvFXu2wJboUaIjsqRCXGvL53/zeUelb0ii8VMlMe4nuzrN6b1W2UdrcDy79WS6d0Ps3EGK
98IPTmucAms4TCL+MNijp9YfTX0PhrLl0nAEGfXJ8ikPri6meoLIGcZC+EVlVK5d66EX6cHvK+/y
tnxjZXVw6mFQRa/hc+PY1MSc2vBUxpW4djCVp9tfc/NK4k6C76IxwZ3qxuUea0KosTIXggLKT6tS
vAEATxkvnbdBhuz/WCp3o/o4FeAqHeseweedsLd1hHmnoN0KTZkUabWj01BUedtV7GgjHeLsPNfB
IRp30uo9I6sNNcYchqVVC18A6iGfsKfKRaz69lZuGuHxzPwhZImoHl/upCMHjZZZI0aiZ964XlU/
Ff3vTzfnulv4CFzfy9D4VULpDPksuMJLvwwb4VrZU9knP1QDYkv2J9cfsBPkZ3ksIg+7BII3p69J
ws5s26pk1Bnjkwrp26R+V/L4kYN1e+MWF1vdE0RvHdYg8QSFQ+3S0JTIsdSkLfPcdIZyO6V0ktrw
wbZIlZPhYOR/3Ta38Z0uzC1n/M26rDbIqes0wre7yQ3EVyWlsbE75XLLCsPxls6GTaKyBg0GY14x
OFTGr0FCFm1zDu9iI90hF21RfhiazhuG76NDiFl+xZu1BHKER49l6TeSfR4c/UMUfi67+MmEBTU3
5UGIrwAIvSKp3SbIz2AJmAne7jj+RlBklb+mqME5BVFw+SNALRdZ3DWlb4vyXtT1Q7GngrvhIVBR
5GVMPBVYml+XFiiTd1mXZKVfM/ShCt5F+jlE/1LLIzdgzsxt/9hYDsVXrnwaMxpjgVfLsZiNYFvZ
VPLUV7T5gPdXX4wo4gly287WomjjMlALqgIYpFVQGvQumOdJJV44bcbIBLW4N4ciOfUMGHSDEkaK
PUd7g8w3FkduSUuD1SEMaK8OdU6jaejRGvGNrDymi6Z/k6h/wKBk65j0rS9EHrjtl5+rVWxDckan
BLHt2Oe2lNKHOHKkB12Mzc4J2NjE5SuhAUXObBlrHbCiljuKlNT/Y/4Hp9HotQe96mLXnE3tVBQM
JLJEq+08grc2EYNUhZDyRJ97tYlj63RSHhQV6r/1VylagLlOcL7tHRvxA6gxvEkqT3B01tDqODDk
eoz0Cl38JxvSc+2UcIb/QDACniuKsowIUR2mAa6+VD+pjT3ENddJcmfP9Y88+RMSHdIGMBdsvtTS
/L+0obWKUXdaWftxb55DSzooVXjsuuDu9oYtm355i7AINL9pCJEvI6R2aaYQdYMob8hrzQz9Wv9i
MmOxzlu3j/cEl/YsrTctKTOuxUiA1P5oJf/kAVQQ830q/XN7QddexoI4QHwaXiCc18sFlcgGhB13
vS+lTKKwDkVqHm5buPYxcljEJLnbiXgojl1aoD07taWJhTo4WwwsbdtXO9o5oJs2KHwtQ4T5OGv0
qlwVVNlCi8u9frbjV8TT0OO+vYytjQIw+h8TKwcz1LoJq9Hky9uTW/TLLOTbBq4/OIoKnPbFtYjW
a9fSCzmaMl0RftowCSoy5Y7hmSUtzrJMvFEa5p060Z691ZcPi0IfZXoxvikCzbP1Krgfc+mfQgYV
p9V5vVOxuX7iLsuDWAoBgRES6rK/b5KIPJCiotNm3EDShkPBYBFX505Qhvqo9v9WWnsYFSG5wTTs
HNnr4L0YXkT6uWqZcbD4zhvDfTDHlhaQMYMZyBlcUYQMiH1ikJ0Xp8+3P+HWGpfa6KKACIVgrU0I
eSLpCpXL1rFqP0eOhHGMATqldn5S0X8WtuWaexf8tV8uYufLpAgSaNDMq30VqdC48OTG17Qfrf7U
7M0f2Ni+i7+/2r5CTSzm1/L3hzHmgfgucJPwvYjd1N7ZvA1/JHazbdxGAFXWBNZF1cjRZrUhwft3
yN7hC0x0Qdt1L/PaXNBiBr1A7ry1zm+eN4Y1j0HjR6ZxV1pQrT91kvDmqn/IjJ2ex7I5l9cFH4fK
IdqezE25wsAKZMBnVY5brovYFTDl9YjMcieEbxpBc3epTy308VUqWQtpDm0dIyH7JZLXvjtlzetv
ezaTCP5rY5UbSwoyFQwwbeGoy56dJQ8VyDomRx6mWD5G5Q9tQNK8VeOd7HXTuZmMiPzmrzxl5Xx1
rwfmNOUtnOmXongehr3a3qbT8bLR+PPUQtaT5jJbwFYRTevL1YdsDHivjwci0qiqx9sbuLESel8W
LaelooPw22UUqotK1piR0/kxzNajxqyl+6aNnZ2YvvFUo9Wz4O3p6oHuWF8irdRGgdPpnT8Vs5c5
2auI7KdeUU5D2jLTbniZuvxFn4sHIz6b6YNiv5r9l9srvQ6CQEqALiwCXrwB1oGe64qujan1ML6D
4hjRNT0lkkr1Th0Ct1bT7BiFtB2R8b03xim/v239+oNiHQQNQwMV6grr092WZDptZfc+jBavd2Y3
k8/ctm5p7qTnGxhvmnvcJzQ4UF0jHbz8ok0c1HZj9oPfDkmVIkeYVQ+yVtjHAgkwL55b5+Q4eeCB
SK3dcgyVkyQ34nx7uYuRywDDjwBhz5uEvJdWxeWPiJXcTFocy8/n4DCG8HaT0ZVqfeccbuwqpTOa
SfgvfYp1/W4MgmIyBrSK7OGYfGjChSLkR2WxY+badZbnFbpS6NOSZhvLz3hzVTeUnjMrrWVfMSr5
sdS6+SmSYCdoffa1tdAXNCe5udOz6SPgVG0nT9iYi2njOfRRl5KzZq0XWc79bI/CUnwDFYRJR499
/lRmT9m/Q3JIH535ZVITl+l/QXcy0of2hT90noJP/c9C/5gG97IZe3tqK9f7bi/0PYcPy7XIwb7c
kFwtDJh0kerHY1Mep1qurWenSPrKMyJDQKUpKYjvRKoNx0ZGB9mBBUTNp153pPpOzfo2m1HUtnpX
gyySOx2EJNtFjsvVK+cgMus4zcmxNn8/SgKDRJ0YshC1Cng1l+sNlSQTTaYovpZLTEZITcNv4rb6
dPvQbOwq+APAIyTZy6jF1cmtsroHExuyq0Ws3Mu9WUuugEDjdhpPugGO7E6suD6lXC2/MgEafaxw
SUne+HWVzKNtlZPqw4dSEecxEeb4ltVGnT8lo4jtHU/+Vam6jAo0D5xf4iM0Fa+6J6Km9JyIRvFl
85BXnm4xUMAttQNCoMwYcN7lQPPH3w68lzZXGYKcBEY92EL5xdIuhw/dQRiVh5ri7W+3ESKQUMMr
gf/AbrfVy61MK3J9ijGKb+V6X3uz0Sq5l4m64DmRpZXwgAiiUGyX7XwIoxlaSi4h0nT7R1ynkKTE
yq+yK+RkWqmXPwLtfFsapZ4fISnqmWqGfRgRUDkpSW3dG3N8Gjo93jmWWzaX1BiFF17qULgvbSL5
OY8aTQF/nGx/MqOniQaKKzSnRlRY9hmVvbPIrZ2mQeyQSIDYuRp9mjGIWG9RLfKLYvgeRRCY0JVS
c1BdCEzdFUnqSaJxq7Te8d6Nw8ItwPHndqXzvoYIKnWk1vFIzAOYJB3tcWi/CjV3vDZp+mknX9qI
BDDLl8F3yoL0XqtIOnlO/ocuq6/L4UvbQzxNq2NnIi9BynDbZ64TQG41HcwyNfTlKl35TDpIZd0j
X4OmqR59rcy6P6lSLe9s3rYVanngyDj3ayhQaMRiVohAPlDO2M2nsrtLy2EPnLr1iXhU84dwC3o3
y7a+iWfD0IohsxLNtzOmQcta91OPwtarAG/tRJVtSwt9ELQf1evVrpWctDRJM41J3Ma3cTA+Tkb7
Tur3xqBtmuHWJ/kgc0bh5XJBdAzpcGVMmm9mFWWJMXTOSxHjrqzkeadUtVxhq9jMWpapoGTHXOyr
ctgcyYbUhKbqG332ABbD06q/qlr28v6DJkln/rntdxtLo2lC1FBgMjAUcbW0yrLUqIOl7HfjP8Wc
uQ6EF3VPz+Da7WgU4nGAvqjwWfbKiKwzwxX1TBO5RGavOeX0T2KO6U5A2jQCmoRa+CL5aq9uGBHX
+PMYYkRvOvlQVYLOzGCXdvwnhlDO5JAbFPzXKHynS0tRGJW5KHVVnlrk5D3hXLT//u6X4fPT0kK0
mbAOF+jS6eS51hPmzJjM5Gly+dg4Vl/d9RMpkNsVlZK8/L45/E6mXUINnvfupbmuDepGRJHlZ1bd
ub3Vf9Qj+878fXI9sIX/n3wsDDJtZWbuqgG5ydjyI6nyFyvo6vx2VcUBXkbBC93xZRTfytucbBla
LYUW41HjzzxaAhox1r9VZu+xc66vh8UQ0pK/aocE7cst05kiOQV2atH3+dKk0ieBWHvOJDll792+
Zcig5cjNwNw4ez2kpx46OSgjxBpN4XjhgBZfCNVVRsNx7/PctnQ1bWYAFSZ3Mp8HPZej2n7R7PIw
dGh32Xt363XCQqLynzVdzfiO2srhQYolLXhSRP0ODZJSat4pYcUjdUdPZXtVBAWGeiDMuX6LDxXH
eK7YPzWJI68I1ehUl/EHkYvisbCbnYO7EYjA5izzgADuUVJeHdwOidYulweyhojmqSsp4asFuPL7
7fO6aWXpyZBnkoGtmZhxqhpBoVYqihxJWbmFptZnheTvx20zy2G5vI8Ya/8LKcr2kVuufLwqlTYs
c6RgWyvLDokDUyCTZM2rTGU83ja1uSJQ54glAD0H3nt5nESsKsXQtGR2etx7CA72aAJY9k6jYdvK
Mn+M8EAAX/79m+QEkcDZtqMe+nuSOy/IjyQns4jsw+21XHk3OoMEbZScGTPLf1ZFV2lAISpEpsTv
8tCtA/2loXHWaFznlv5RE83O1l05OOZ4sCLiCyaaLGX5im8WZYi5Haeg7fwUjeWM+OMUjpczdWbv
1F7tHpjdRUnRAQ73i5d4aSgYAcMlitoxkKx/Res2p4gl7Q2j+hXPLpxusbLkqKhDkBSvna5Tp1KE
XTP79aIq6JnalIUw0Xv9W4ZIaXswEqnQ3o2S3WePSZJ0L44W2c457c3MehKB0A1gcZo9u+Q7UXdo
9NH8V2tLozwGhhV/sRHf/CQCWWFE97gAKcem099pw5B2h0pSqpe8LlIUeUvhvIox0n6KSVTfjVad
32eJnX4qUrV+ztpJOmZhkCc8oLXyY4+SJXUv5o2JQzl3w0tCLfX9kCdzC3rckbpjT1n3u1qI9Fs+
BfGnJIiywjWKUjwH6axnXjkb5pMGsjc6gvCMOGOIJ/wdpSqBPugHmV5ENEwndW565wyOLjNOeS/S
+JMuiki4WuZMT7VeS/opilUJzqOhfTODRG7dCPiB/KRUcfbc50g9vytiiXfxLE8oPEVVQGMgywfp
UyjH6d+z1Ysvg9VY94lcTX/j5WnmynSuhKcxn/lrkWRQ2ppc9MpBCkQGW7Tvuo8hpQv5NNpaohxy
Q6kSr20LHhlZ1Da5W3Wq+bmZtbE7NkUiApfj73yNYoZD3HXjlDiUzWbpuZeTKne7uGrFwWkiBenu
KkFVbWb6zz9xEYr5vmPvTEYvDlp7P41hruy8+X496lbORyOaAqPJu3ahF1y6eKwmUaMO4+Azy6xA
sXnqecfqwhyikzw7Q3YIEkt+6Wr0Vdw8c+KPrWitmA3RCt3tO8GnUCqnbzxtUvKvQZmN4D/SRAWr
mrDphlLUCbtCee2gMgWhP2aybUA3M+PccpXUap9IKeQcmC8cCC/QSPs8FAPlJ8qT+REh/+o7oJ26
OjjK3P6QEAlPD0VvowVpDwBhjkqqRo9D6QQfrTjPpTuoJnl3spq+Hs+tU3fTQQO5XrjgWayXsRlk
+QC5KMyO/ThPInSNhukMbldpVuwVNbWinfRsI1bxlKJEsaCKl1zzcn+TqS+jwqQmPZglnNKzqUWn
vvohZXui+tfdDgClMB0gidC7oZm3eh3aUtGPKNVRlk5C5QX1h9F1EG0+TUkpH4scDY24G9vErQqb
ST4SkaILLOkkLJCZPDnD46BXyZ4uz0YEtZf+A5cDjyHwApfLR3s8NVs9H30eDxPXgYT6jWn+/N3r
B1If28tMCppyV5Xysesa0cX67POkPUFiQRS0fegaM18GsDqI7fy+OeqIPBqoDC+q+Jdrmmez18Uc
yr4AKPi+W3raVonz5mCVybJmy9PiUf7tO48rCKYW1EK6K9b6ksjsxhqaUZrR/kucI5rj+V1Ti+7B
aHRBcdHY0xhY7tDLuLDY45ORhfNyWSNE+2YUfNRI9qMktrww1Msnp5f6gzH10k6OclUEgLFAm4OZ
FpRquNHXOcqgUbdTE9mXjWC6N8ziq9raw3mMHS4bAHvvClNpvUyRqtPtD7lxZBYELMVTbnhAvmtq
lSwVcShUbQb1XXlOpR5lu78bOue5W9RZ0ONSx099mzIx+j4WzejGy8iAMkieb/+OXx9vtdkAj0hk
ECiEFbj2KHAwjdO3heLrpFleLyicu9Zg9m4yFtUxood67Mra9AiVozfNcek5Sd+c8rhj5DST1Nx8
6H9UsaV7ndIWj3knS0+yPM+fURMZTvD16wMd34wxcqNzV1RR+bGYqtadiik4oXxWvbND0X68vajr
k6/B4CG5hZhKpc9cvvqbJE0uY7VsYCX52ji9K9Xqr7bU9jpxG04Knxcwrsy3A/axOonlxAwCMprR
nyFuPKnqGBzw5/ibpXbOTi3x2tQy98bgVcpIT5qLq0DGvOVYRFqp+iKtdNcx2ukOsZLc08d23DkP
y5+69AbWw2UMgIU7D83ry52jbBWxZkfzazmuHtW2mY5yb5gvRa41j1zX5sJSbT1jNEPPmad+T5P3
mqDALULoYhQz/4AQX90ktUM3Rgs0zVdGmnuI1AUOyqjpN4kJts50bOzyrM+NW8rDqQ8Xie37266z
/QMcqlocT5a7JhnZcGCdnFoRoELmzI7hMe1GL5MrRNPnV0X+XCEGWFgaxHT7vTw0AA73nhgbn3vp
ZOO89JOXSUSX36DqsD/1CjFJ5P3nWoGzR/3D1r0oCEA53l7vxgdfrm5e6osv08e5NAaVCElfvZX9
XEYljvx5RgWn1/WTlTbD6yDFwbFR+/RUWEnuabMjjrftX+coFI6W+XvMEMbp1uQ0OxqlAG+S/b5R
nEdjivujKZKGhNPMvhSFJHZCw3XAx56xiP0wPIQ35yonChRJnit6A7QcE/MOodziIQzsjAGhav8h
S4P8nRQM+ntbIBZ3e6XX7VyV/WWf6XjCb7pKFdQssAe7Z6mZGnmBcJ6nZHoV6P4l3eAZifMciehT
kyBZqO+hazZWjelFadpebpv1NReHejTaEquu5GK5sb2g/0ckvm6mbmmVXtyc/2it/zW4+PibCKzF
AeWhDoNONbhS9U9qpyeIxO/tUkLItAEgHj8UVVW4g6Xs2N44PmAGwA+wTu719bSqmSYFkyUo15i5
nR/UNFS8NO/pRPZGumPqWlkU6jWgKApDSxcGj7pcJuRec+TJrPqjQEO0dAukxG0EJ+cg+1eOm3cM
aTlIaXVfVvHLMEdH9dsw9H8lTnNEl+0YMDElYvDFnPyEXXcMhz1ozMbhApFCaQQkxTJieBVJbGph
ZQIazDc0VB9N4cXVl6SguVbvhZE9S8u/f/O96XGZcmVQiUsRYJP7p9ZsT4FBi3tvfuOmIRpQxMdF
N2B9F0I3dpoxqFUIZM67of6StCWTtQzX+O2RyXxarh+0ciBkMjtpFRiNZBwXfITqZ0l2KMyvojTv
NG04As/eyemvsxUs0Rki6C9dZW0VkpzAsnpDDzXfSNriLrTyz9zCe3qUG/cazWrWY7FvLGfddVBS
yUQ1OQXRgYg6kuLdcA/Ag7mUgEeYFhAb89E0x+auBiBxT7uyO05kWE+D7bSf6df2O4Xi60VDd13i
4DKPZNF4vHSYNpL0PqpT2W8aFTG0Zm7OatWnh9tx6DoWMMwGiMlCfqEMub7dUsAymsaH9JGuv5/N
ADXW7j40d5Km6+hKbkag0eC+8OBeoxAQ9ZJSOZoVP1WbI3Lip6o0FmDW4ySPX4NKfdb2ZtdenwKa
ljSqFi4RWeWaCJbrzuD0EKd8Hbz9s1I2/SEtAvPBNoGDSYM5/raL8kAg8Vmwbcv0ylVaKFHLsMVc
kxS1avEYCbNB+CtCzfT257p2ChiBAOio99CPvXqLANoQeiyPui9y3Ti0etqcBxH+/nmju0+Sayxn
zsEvLl0vk+q0jxqsICljMG+IYoXocntny65dDysONhawPbnsqrg1W3kRjK2m+/YYVMjPSso3zr7z
XDWNdry9bUtOfJm048ZYo3qFbs0VsaPJlTlOssTwpbJNzkaZc5fIhcwoeVU7T0k/vUZSt3f3ba1P
4wFLmKSAjG7k5S6OgRXkhWgNP671PkfHOEmAwVE81V29EeGePta1a4B/AwxHzCdI8jS4NCeKqSvn
oTL8Oa8Mz2ZK7KlrWul0eye3FkXlbtHD4ikMGPnSioMCzVwhyokqQ+GK+b2ThndKou5Epa3vxcMU
lDhHCdbXqm2FUkZroB1v+rEdg43t9ezezLThzg5EdOe01LnBzf42VIRTy76R+dIMhIK9WprQzbEH
kGwgcFj2BzuKxkfeV6U7KU67448bme5iC6ADq1sYbauPpU1GWuuBY/gV1MqzyCfpMYPPdAdJq/M7
qw7viyzq7ibJ1Dx9UJPHfJyUPdmLjRuP5iDakQotatiJa4RaPPah3AcF6AG5IKceH1o9POrFP+gv
msi/oB3rhiZFeYilH63dlHvDlSg8UAqlArsgJZZ//yYjKmtHDoNZNtD2s2JmvkTjQY+myCVzLXf2
e9MUL1VaU2DhyPAvTYUjMvpdZ4NfMCNbfjQ02PwfkinOVNeR+lHbERS/Poo2qSToKYbYIU67Bs7k
WRZVqAKZviSC4FOdWc2Pcgzkndz6elGLFbKDRWNsIYlcLqqZTYnoKpvoP9v1V7V3tFOm0clx47Tp
dg7k5orI8+C6IH5LwfLSlrAkI8ukzPKdNhpql5LYIE6DgJC/cylsGqKJvIgw8kaxVodQqWyjaHq+
FJd18ZoFVn4nS3K5w9C+BlAvWIyl5L2QxTmCq/U0Cb0MASncN0JH/I2YCBDepJHe10PdP3SDIT+G
46w8FKM0HRPI0ac0kfNzk+fdS6Vk93qSZMw4DrKjlVTB2ZZ6/Yvcpu1fSTmV761oMA993ab/WnTN
djKAja+OQhB6gXyKhQC+hM43p8Yaah7OcROAKmWisQipFJq58dHIpp1PvhGjOJx410LYN3iVr7Lu
zhppLhpq4LdcX4qryFH0t8ldnR2pOsTfK7EIm0Zd1R80s4+Kk50O4rVPDWVvydeiyKpNgko6jEfQ
7V33KUSGeqCcRDazj5PkUCby+KmWIqc92GF6AksR3PWM9TqkOWldPUj1sZ2Cd3Hu1O/RZkmfstR+
1Wu0OzIC/4ffvQ8ZV0MVjrrjopC8VoWWla532i60EU8wp09mSMdN5GH5PFOq2Dka15cirzlAWGBV
lkEOa95w2y01oqJMnwYn98z8u4ZKYo1AqSgd6PG/HVxAmfJiR3WVvJ3/vnSzSQubzhBW/iTsdwsr
RJkRu/7yu3u3VNOprVEgJk6tS6kshcZRqqZPc0HTMR+Vf3Wlnz0z3B0mdfUaQH+K1hsKIZyba2lp
DfFYLQpF9hRwmb7P0ngpXEYWsx6M5IGjszd1/KpmyCuVZtDy/F7kcddMx0i2ctHROH4qcln/OFEA
OfR6hy5/NPyYg9bwBh3QtxJpzovKQPudHG2JkRfZLtZJ3CkTEx8ovK8uhq4KWq1ue/HUp6H+lBTz
fGRi1nhuovZHKjELWERy7SGgo3y8/UGvPHQxvAikk01wV6zbUlqHCumcO+JprBY+k6aFJXJQQRAq
7qTSCjnlc1v/SMrxt1kLGCZAUaflrbcotl56aywBuC6UqHzqZhTDocTJR9wpdu1saHcOxnVYXGyB
pAJvSQSGPHtpKzEKlGC1vHwyqiE4FHXpwFAgTVOEonwAMxv9tPtEfwjaMclcK4zVD4ozFne3d/rX
u3z9jbncKYigzAG3YHU+BzuM/h9nZ7bbNpat4SciwHm4JSnJsiU7Tpw4yQ0RxwnneebT90cf4MSi
BBGuArq6qwrVS3tzD2uv9Q906YviOEmV/gUaG4J52jA35g2FCYCOFPVjthXFvP2Sai2COGESj49j
3iT2ZMX6bSNoxrbxrBcZvOh2ssbtALnE8eKm+HX9t57dWPOEzQw/2hYU25andxF2moUfdXGMvUjd
JLJ5n5Fl74rMVF6uRzpLHog0E5q5GJXZEG9RbKRpEksID+fHyZJCt8RtE73cIV05h88Pk3l3zbx3
U5PnDtfpAgjN2itDvVRo7nlN7JZdJlM7rfT0sanFqEdOvNHWKCvncwj0VgHhSQI7lzUWb2Xe4mPC
rtax3Jv86UtWxkNgI+chlA/FkEdrxKrzcJC4QHCRuqqmaS0poFqr9BMSM+YBA0gwRAYNSfMoWoCQ
7VAM/PrDQIQZWcWO4v/B4hZb1roKtapLYTSNgy/HSmhjHxp1W6RCA38lM780MNpWM2ePeu8Z4IMl
M1VxFpqHAfSag3AvWsugoOIvvRdgd/XR5Qi+812webm+S9Wo4AUa1sXmoQW6YvOiym19iMwPn/Y8
3cCnURICWIIK22kUE6T0lHYCyN+yk3fKVCESzSqCu6UGkd33BsmC1qi5XSl6vIKfOT/wSUOpeNHG
mEECS3hz7eFi3GuBhdLE4BaddxcOIY3v+mnqpF0pPH14PjE61MFLAj1GB2TxNvCbMe8jMsRDWyaj
YY+amAhOY+qx9dEcGzcd3jhIjYMvnEtGp1OqmqXEG6TIIaXFN6HBfS23krCx5LWu09lyXARa3NR6
aSpepiGfl+idK2d/8/7RKMKVu+LsVCQIL0TY3LNkIMvkdDSeN9ZBOKtK5HoDwTnPnzKxTVcqvBeD
vCGJKJxjCLBY61UgJIJnImvSdiEYPc1vw3sR4Y7so3tqHgxCb3ybWafn7GSyEkpGlokUoB96+z7F
tJmubL0SZbmuudVZ06Qx4JVEmlaL4zZoUrNqeRrd6aNTSLHTtpHtwSI1xt3g76+v6uUaIBYINLgo
b957UMlOP0+vj4ZWaJ52l4ifzGZwStdoGvd6jLN04S0I3G/69RRAQEicBhnhblCpsPQ7MdIF4JlB
9G1Sjexbx5Pothwt/3vDW/V2An6285UpdEwodc9iq/uP+lAlu1bAFgx1x/o2KxJofKn6O88tBbX/
SPXX/P7ejo33yQ2/lvozGQMiZ8zM8nVeKNNYmWli3pFjpk6XWv42KUtpCxA43yE0NbjZWJWbZihN
NzLD+F6v62EnNHrmU61rvdtcNsuNZ+TBvVHX3tEQwvypEfPms4VN6w2Rxf00BV7kopQjuk0DURPC
dqvVG9UAVWwHEjjSlUNlmTYwKHiuMxsUpCElzcVeB9KbTsOkm3eQwnmz7SS53gvtz5jSw/WPvRZo
kRoW4ghgAbD6XTfd0bN3lF6x0/Ah7r79hzjccDPuf760Fwt3krOmCXHUuzO0ESdefWNl4c9CLTfD
ZGyvh7qwH3m5/Qu1OJBHvc3FNDDNO5TGPnloyxrlthmPjSbastyvHGWX5s/iGoHWSX5Nced0r8hJ
Gypwm6y7pEPlvUfce1/DU74xx/ZeNUZpZRrnaVosdhjsswEfs0hOsggndkrgSTnh+soa7FjPWreS
wzW9gjcuwUkYKvYzkliC080aXGJmYipFkWWUwaGXw6J0UBD3ik0XNN1z7XcG3ipGL/+q4TxwAo1J
MDhDPbatIw5yMzpxbrVPrSlmgVuhxO3bVKMVpBXGPFYVW/HH6aXT0+RRz0RJ2WSxKmOzrPmK9Fss
KgXI9thWvenSKuERGMp+udZLOlMH5l5DKp/H/WxIPUtfnX40aWxDz5AG/2BFQCY68xE09I1aaQEO
igIuZz+7EoMsBQ/TOn2e+FsRi1Ztu80orOHezhbr6U8xFq+QlHqAlIe9f2iE21SMyB3KXSLvjN60
0e7dfXBnvAVDsEcDYGudwV2ht45a0Iz+IUyeQ0XYdOPfLnjCMfauG75fD3V2Uc2h5s4I3ExUiJf9
cQGzV6C8k4/6cOnK3u0ARnxck0c723wIovCs5pDkgTXnLKff0dJy7DBzIzxUqXlsvW+eFO96LIzV
diV1PUOmsGKINPNMuUXA18+/5F123lmW5wXpAMZHEu40I+83ColsUyr5l75Uxl085MMmkTB70H0p
/jQEZr0dA6QX+sDsdnAZ5EexB/KbS+RuJVfjJ4+88aHNlM95ZxmfAXeiWX/9E5x1bPjRM2dxzn5n
jbAll2cMAcWWShQdyug18EvsnUZXntQdhKmtgVRNOd6hZulmz2zGxJhWip0Xw9OTA1tME4YG3WJp
lxAKqlHUIsS/MXIt4Q5heXDbaJ0N+QEW4MC5on3StB9+9dzWqhtEwIquT8GF3QUN9d9PWCyQXIpj
LdZ0bBnHX34Em62xPcHtGtFR1gAu83ticWSSyc5oT9or8+vqdIUEg6Gi7s1ovfGmL/8O3mT73c8U
m1LZ/6ph13t9ZOdLH/ImMzsXXrl6lgz/PlPQLJbb4CCFBzogTmWGbmZpGy19uR7ofCNTQaCFS12S
hji15NNxQe8XzVxVAl738gystlPha1qvwFcujWY+L+ZnKfUKcf6O77ZXlGRN2yV+eCjzP4Lg+I+Z
dddUvz4+EtCCJogLLjesA0+DxOWoyVFbh2zC2kkKN8EqURrXqiEXLhdApqSk7Dn48FCoTsMIhq8Y
nq6FoKWfDSX9JPr5LjeCz2YVb4sJ81XUwCv1u+UXg2021cM0Cn9nSqzQrjzlLk0qn83kyUBzkR91
+kOmYSysGciAYNVtIb95lFZla/fDmnbJpSXC6uBoJCkhV523xruvl4RlAEm5jw66EDlZH9qtNth+
tCIwcGk44IHgP4L5hGa53GBqLgSTqkYHX2xtgdMSsprNM6RTVw77sxyLDjPgJtD7tLIogS4ODVHq
5MD3wHPWUfMpl9Lenk9Y9/pivDSa90Hk0zkDBC/p01BFh1kaWS+ah0LJ7dh69Cvzvwxntim3yHlm
1fPTSLJaDpYVt9EhMtLIroToQRT6tZrcWaEbygWMD2BNEuJKFF0WUYYyL6oqYQ2McjfsqkDqN4M1
aW4FnItikvl7FBSRCreWbJpssDZeb0UfPuy57ABkzLrJs1zg4r4hjRxQLBSjgxFqgStY5l0FH24T
iMrfsS40d1C5qK9/xUsrHzdN6vt0UDgbF1sMyZNq8OJ5TUbWjkfCdEMmGTsRbmgrg7uwXjh/aUqB
voAUtmxa6IXYln3mx0iI/c2ZPw5IJa6cmdHz4SGdBFp8SD9o20KNhOigyckGROGt12sHmLmb62GW
TS/Wy5y4gfRFbWXmYpyuSh+6YJeGcYyXuVVuCi/ze3ucrBc9SmuH0nFgR6Yn2bii9T50w361YX3h
0538gMWnm4QQz8Yyjw+1JH7Hw3zXitpDMgo3nqj39mCq95GuPJd+eTO2uMBRkAbtEmH5nkZIhw1J
Ktqo6Sju9Wm59Kt423Hs0JSARLT4VVkOcgKaaXwIKs02hmiTTJ+NQvvoo5XJpzhKj4Ayg6wtAUVl
pAQtiIN57PWxLH8FyoMkhzcWr56PD+fN/gUiPm+tJR0hLGo9FK2E4SjVRlLhKRkvdfnhAtw8HF41
LKe3KMsDu1WM3qvT+NBudDpWQfZVqv/kkL2+Xh/NvCZPUzzcpzjeAEEBtYVzcLpme6Wzor7CrFqQ
8RetuiInk+0314NcWgFYnpGizKLJZ073qV8pda0VHNf1dzn5Fsk3VfT3eohLZ8msfwXLCpwEdb7T
cUhl6sE8LQnh36fe5yHet56rrylWXpotIEVcBrRoYPkvvkrZIpw2aJxYSj4VfwDp1w5eB3q+cjCe
Mf/mk+R9nMVNWtVFjmpBEB+K70mc2QKuBlIG79yzRbSbqlLceWlymxSljWFdYgT3maSu7KfzZwY/
gdxkFsKit7JMgOowD2utj+JDLhzGMH0YksbR65s+DtCQXYOeX1ggvN/J/mfhPerAi2yrrTDRMSIp
PqTDZDf6X7/O7MTQVpbhhTUCRBl0ED2N+fG4WCOdUAa9V43MqvkiJo0t+Fso5EzrGl7n4nCoRYB+
pyOvL5W9It9sy3qQudjaypZz35mm2zH7KBSaRcIxx75VWY5M3mI4fZmFdWQYHESmzvrwHbGu/sOM
8empydObxKVusQ6THs8XfHRjLGB/h9Nj14VcaKUdV18+vHtn4gGkKpYaqc6ieKVHngruyWIoZI5K
H0Dx9x0l2aGysbK1Ln0atu6MTaEyi/HF6TlBSa4agCvhr50i3aQ+W5DsjY9K3MxfZu6u8ueZo7zE
8MVd2XlpVxMEKWnf3Fj+gxQcy2Ste3Yh4QA9Pneq5yYBCKLFYEDNDnVKnDrGgTOMN1UV7mO9dBvA
97l/G7TmLUDP3fWPdV4VeEP2kBrzodhJi80aa5OYpt2YHCbpUzzY+H0VNP63r2rxfD3Qpf3Kec7j
GbzfubpgJhalwCueaex88F4vuB/YnVg7q0/1S4tiVq4Gtj3D/pediU6sgtYak/RQN9FrDqSznsDI
6vXHMwfu839hFhtWqMUhGAW8vItau8myYD8l409Djdauj0vD4Sp8g0CRDS2XHw1UT8kmnMl7uDV2
C2hzG/f+XEfR2pUix4ULEQU+qvYgTljrS1MSGh601aTZM1yJdEfyoH/oxlrF68I6AMhF5gg6gQfs
8twe/Mqy+okFV9ehE2iGLdSyQz2UTuvK6XCp0AG/ZIYso3Yzu22c7ijDLM2kNYfkELW3mAnaKBjK
yXOJ2WNBZ+K32N2O4Uvq/6LeXEqaMzZrh/rFsc7Eah6dM7d5kWFEXpUrQ68kh1y8MUguCwRKvdDx
/8MVhfgfdB2LfIni1Pxh39U3JCnXrA4tQMQa012OtgAlMCFYKZfOC3qRXEInVWchinkoS6J0qxcA
7RovOcQK8qfTbkokp1IeG++bsGb7c+FQ4p6FxIg1M3WqJRCjKWntaDELMYOra3epHyEvEqW7dFSH
fdGScqaA3o8hkPeP7+oZ/IpKA5UVsvXFcch7S5ZT/jgYKr6xf9pD1H28oQK+F4AQIk+zfNWy3KF0
Xl4EfhAc2ualAPckamDP29sUroC1Kl914fSgqEIjha7mjOddbAH0EGpdmMbwMAWFk2EQ7iNxNz5+
+GjnunpT1gRdQLZ7uvwQDErlWFNDJPYf06l1Re2vjt/Mf+imzMDaf3Hmwb5b5qERjFOvUrg0tM+6
Z7it8CvKP4OiWTk4Lqx0jj8qpPOpwRpcJDAIUw4VElghir/RxiSDcUNNoigvxfaYxj+nrviouzo5
xruIgDROR6bWklKAvQqR8UwclReCHH3GOdHWxWRlbBcXxP+P7UxCL0iKKJMyj+Jv7dFa7EUGqP8a
WmPlLlmLI5+OyGqx7GFmw0OKNPSoRBj9kdeuMTEv3Fjc8bzgVPhbvLEXKw/AsBdrZkb7pNKGnSXF
N52Ci8T15X05CE1t0JE0tJcfJ+5rTUQJMJrr5ZPu/zXi8fV6hAvnHcP4F2FxT3S+H7eJRIRYrDeJ
+gs1MKcSjRtBOkIUc8k1nesBLw2J1Jw+w9ubY8lIa60IzoVOQKryDxlUNHGsvl0Pcb4AFDyHJCBa
Mw6AyTtdAJCsvUFKOcOFwnTyILab5mVYK2+eT9wcBCULHmcsp7NcrzYwuaPUdcgLb5tY2n2kfA11
9S4YhocgbeDHGjfXh3V+pYOl4oKg1cqW5Uw9HVblCaoFMic9wIqxOy6i4ZNvPnVrHntrYRbndlh4
TVBlBTegvkkSLbTDmvJAWiZ2Zf25PqLz044RzVVbSuMGRMvFTpUtITEjsU/p0j14YfGtgeZbDPX9
VACMCNZMyS59MVhXVKfI/mZK2en8eWIrUIUj/QsiWjEh72hh+FaqaFhXzV+gn+vvt7OFOO8r6tGk
YDNee6kli1xtM4hT0R7UJKrcGjCBi2hBfqO0wxpt+kIobnVIbDSaZovYxZvAoN+Zj4HUHeLQU4/p
kHwfIl/eTobW7q5/tLMNTCeDPtbMdpxRncuiROXpslCWXXegX+EKRuEGyf56hLPn6GmEt37Ku8s2
9RK9rgrGwj4S7LYV2w0Rq+2Uxc0NDfXIEcRK3qpabblDPEhfr4c/W5VzePwXwUzQaKLgfLpOutIL
AInLHXJZWx8zZkN+8t1Kucc5/Xqgs502B0I3joc3ZX60tE8D5UWE8I/JOGv9LkERx8ODNDJQvvp9
Pc7FtfEuzmJAU1PGUiAxoEb8FitH1f+WKCs8wLUQi72Ve6E4hpHKJ1M+dcNLbx5z5ef1UVxadyhW
QBiYBZpZgqezhUBbpKAs0x3EcLBFrBEHpVj5IGsh5hPk3cJDpzGrA4UQTfRTbh6i7vP1IVyapXdD
WAqxJY0/1qHh94ckK91cKp2chnCmrzQ1z845lhV0Vo4d8A8GfL/TUUDX65O6iftD9krfwYm0pzrd
dd2mCnfqGo7mwohgDJKbgKDh8Fye4GZr9ODXGFFRPWbRU4JFRfR0fdIuDOckxOI+yvOiMGJUQQ6y
9CNPXvkuZf5QA5T/JOUr3+fChjwJNa+Pd99fbgvguch8HtKkJkH9pZg/BlQkpbXc4XIcqobU9N50
Dk/jQKqI+k4JmTXFsXrTyUweYKiDqtbkXp+8C2cZI/oXabGiZ6qINBqshSaPnBjNVoyaN7HiCB7G
Siuzd2H3IE2EKyEytbPlo3w6Kl8c5dEskv4QAj7I1MnuebVcH87FiUO/9S39gfi/OMk0bJMbhPqR
GRVv09Lfoi1gq/qNOqQ31wNdmjcKDRAkZnoSl8HpWMxy0Ho1aQfQ8a0dDvukeDazH/O7SGpXbrtL
02aBHnrTEKQMugglR7nfi2o9HJC7g0ipRIHTVtmHkx/Y5jPhlf9QOkTS5XRAvZkauTAwoECJ7/RX
QfbdcHyW/Y0k7YBBfJAdRC3vJNpiz468uqwh7gYqrpGb5lg6eo/dGpX+QppAEDIrqu+s8SWYqJIo
59ZNNRzG8g5jNgxaUcstf1SoLHiv6Kyp7Vqx68KnomxCSQMqL0Jcy4o1QgSdIITDcOiVY04bvlqz
Gr4wpJMA8z9/dwApuZmIatuzFuJh08eRQ7nQQxcQjZ9ENuzILlaNmi+c4O9DLpOtoS+nuBUIKZUc
RtoxIDfmvXx9O51DYGYBBRwAKb9T2zizIIjQozELst5DHO270bcnRSftrjddq9tx5IrsMgPPN1H/
thL48if7F3ix7oFKRRBp2V1mfUhqF+kPuQ/nLPxn2X5XwnwjDpqdWy9qrNljZ9qmbPfxmmrGOQ9j
MfzFHvfyrJJNnd3nyyr4LPOoxrKLn1PDz4kEp4bVNhmul35GJlwZnuCR1oVNVzaxHDFxy3bXldu8
8/ZqXNAD3JnTtrHua2n4T58JdgBVYzAQiGKerj9T8lsVQO5wCGkTD0lhVxSmE4qRqeYYg91591Gz
bfE+v/6VLhzrIOr/hV0seyobo5YGI6et+MXyczt59lWPturKoX4mf8Cx9C4OVK7T4QWoWIiVShzF
+mUmu+ST0O3Gr3gfzx8h+NH5P2u36BR7amT+O3T6lXFe3N6zhCsVN/BKy/xPLjQ/SnSm1wwRjA2F
TV/8xapqOwm1I4fdVhi+Ct7++tyeYwDmQb8LuigbJG2P0khCUNi1jyautxqchCi/hU2gaXd+55jy
N9VI9iJLLsC8c8pX6nHnAPH5F7DB0R825jrWYvVLk1n28iSx+bU02ynNU6vEm8arf0rlVhW7TWuM
+7IvbV9xg7hBn7y4g1HfBQLew/k+9u+q6adhHdvEu039tQNiHv5Jb2Hx4xYpRV9FOMsp/Dhf17aa
l7qN9clrd8rgetUR0aLgszTuC28NszbvpLOwqHDMiAhmZ8ltyNI89aZ+DotE3uTvGsVJUv9YCdav
adA2pimsvAre3kfXIi6+Al4KMabYRCwyDdJWe+OXjqLJtnbQo10QHGtV4h99U0SkbkncfMGu4n03
ibu6+jCSa55zmnCMfu76qYsliXOPkBe+zE9pd3J31OSnQlkZ7vlWAzxHgx5db/4HcnmnW30aayUc
C2mc5bWehMqpecunE1TeDR5SZKc/5KJ7vb7Tzk8xIs0AXGTREBFayrxYXllneqKPBwTePLIdmHNS
5NarkOLzpXMaZ/EhYyjlU6Vq4yF6EnU7q3YCKNLnSnxsATJfH9J5cnAaah7yu3ykjK08llJzfEuD
MfX19Bp/8/8UBBQuhxSvVWUZZOgSxe8JoqtbhE3LcWLSVomb89l+uvznofyLMmf874ZiTXlZ6AJR
1Og5g1Syy7BS4dxNlJ945VnQI5VBWxnZ+SsCcgfysHRy6DojFH4aE6ugsZMxVDkY8TayfvfRzmju
C4xcUmXlZrnwoaAmwx0HtzkrQy5utkYyRyuu4+mApg+DaR8Q05jCcnN9OZyZjGLJR/cQdTw27ozY
WFzUbdE0Qz9F08HIH/LP1aHwYjstqGeiZvAwmHaDsUvCX10Pe77giYoDMc1fSqnInJ1Oo57mU19o
DK5WIZDndxnks8HRlCefQm4T3lyPduHCPA23GCSULcpPDeGmeOsFR7VK7L566vpb73MMgdcQNqqy
EdTxZgwGHh0v18Ofr5mT6EvKblPSLs2R2jxk6N+r4vdSfx6/02N1+v7vf4lEk0QFysYbd7HvMNRL
OEmEEXTZl0j4Kno/g+qv4v3huXY90OUZBRQDREDjCy57ZabVtfCrggk0hOGWUYgBTGhzNgu8Oupu
S5uu8BD2ASAoCY/Fzw7Y0fVfcH4bMKmzfhCoQAq6yyNGTsVGtHw+6YiqvG638k6atqpKYyhxSuNW
/nw93IXnzmm8xWEjp22TVib7ZBSPwvSl/oXNzndFdPXQhJqxHyATX484f6vT042APIbRVZ89UZa0
dGMEhxiLrJpmgpKKwmA9VTYNtmBVtP78pDmNJJ9uRtnSG0nLiaSKO5Uqgp5OrjZtY/EpT75n3lMR
aJuq28mi7xSFtKfA7oz1vmlXtsl8yV0bsHL6M6oai7fByqeD5f0IrZd4WPmEF7fhuwldXLLmpERN
EJQTuOm0+Gx6lMwf5NKN1WB3/cudUwE5U+mCIbYwK+7wBDkdSVFnyZjUE56qfnLE+Dt1GqU2bwRR
TFCbmoRj2re1rSDm5+R6sUmMvNynVRvxcvWV7fUfc2lWQcLNBBvAupzzp7+lETtpLEMZ+5XytxE8
ZGudnfOTHN4QfnPogag8CfTFvjADyfMKWfcOfhq7psBd/0kTPkUxFkl2/1FjcWpdbHVSWPQgKE0v
U2wrmGIjj33vEGSlrTaYTH14jcyqawCSkFdA+HypIGj2BbRXk2NrkOF1lffpRokfVVQu1qSylotx
lqWcq506UoWgZ5edXynVu6EsFOEgUCfxw9es6OwEK3jg8E5erizIS8FAPpGJ0dujPbVIWjzKuHo+
Rf6xqffZJ1bgTYp0t0nHIphWsOHL5TCP632oxVnSjFUlF0nsHxXP24eDCXetFLZlTTLm+6kdIdct
wn25vsbPDuf/i0ojGIgmpfblItTxhYvaVhDAGg526z/p067vb/xjuB+Kv/4kgZV7vR5yef28RUTV
cNZUY8Foiy0+5rJn1AJTKjU7WXPLQbTF79R9bcP7PO6NcOXB/aZM//5wfIvHgqfIwPpnx51u4xw6
ajLFzOsUJl+SIZ+ltWyp9smZ9srXIP0ih199DyLPHa2UaCY4F07d7bossIPR7oo/8rSGiFxeUPwk
+vwU0xUqw5xy87XyLv3OVRZw26v+0c92aftQB4+D94nexMrHXR5gb2GAXc7FdPgGSx8yWrphxiHD
4jW7H15Y7X28g65/zLdW+mJ2yeUBZ/FigV2vL1Ztkpllq0stL+bqW2f+5DmIqLfbjL+rH2b5daxd
LUA8cyNUr/UhBmlc2mH6VVtV/b2weU5+xuIGNK0QNRa5C46J59kWlGpLeVQFN25vlXgXreHdz1J/
ZhZlEsAaKieRoi5rVz22uJhd9OHRGr7IeMcq971fOQa92OAmfiCtOWprEkVnYjtzTFowYOwhxIFD
XgxRGiCwD9YYHtP6YGzLIbeNbWXcRtjxPqIEqFhbtXR17ykJX/1taqNrKnpubq6sqbP0dfkzFrmA
kKTAnvUpPCr+rx5+NFYc9OofUgRUvvfDXVs8yYVbZBtdbR1Be76+3C6cHbAA5o4DwJWZR3O6cQaY
eHEBqeUY689mYNiehtugZ8c/cyOyQ8nbZCgXXA+5TPG4+5GE4iUJuR39riUhZCqgxLbUzI9d8RTi
g11U1Axvrsc426hzjFlinc7NLBu8GFYSBB084m44tkZh99B04mjt2Xg2c4RAjWLWCJp9NZZkELMS
5a4f/fE47qb6SRNc8feQ1XaNL6axt7K1t/FKuKWAbRfoYWT1hGuqPXpx2ICOf9s/wm+93eSpnQWO
vJ829Z36kISPQmGLbvZ9tR1/fjadjnnZt6xNM5RojI7HvPgkUuHeGrYc2/gdWgG6TE/Bq+Dd5WC6
auHOp3bE8xJaWFus3OvnGxeOHKiA2eiclOXMkcDrOmtErjI5pjLVlX1df63zzC1/htmzhF1hTVNQ
PPioMozH3oNvRIujtpvapkNjIfZ5fald+DWwp5AhI6NFeRuC/OkWIqfIaikLQG1nOQXuvPSPLO/Y
9QqkxC3Zazay5pc7aRyaTVNNzW81k619ZuXpfTwbJCdjFmwzUw5hFo/prq9zfOcM3d9MoSiu7Ivz
vcdvVWEFzikybg6Ls2aQ1cnI5ag+FvmPVqndLv0SDWukUHTxL8XhIQdLisciG36RIgy5nJdKJQxP
imEEqp1QUJzs1gvlR7X1pV++2kW/p2BIRAeeQ3f0BKH5M46mnuyaVEUavR/T7FD1sP/dsEqlnxXu
9ffjKIR/8yTWNZsmvXU7KXjDbpNiCJFazr2HqW+Mb1XWA++Ley2WbXBWxdek98ru1kvCfNfTlx52
EuKzT0Gr4E8V6cGg2KWXUITRxLjdjRNf2EaET5D2idbBqeh6M3MT6FjQonu1eS1RhvxW5WWg7ItM
UFpHaroQj0Mjmb6JZV3XsWOUaT4WB62oh9K3s1ASo78ByhQ+DWTTs4zOHqK6n7Z4Dmf5PsQlbdyG
sYl9gA0FPHoZWwGd5VhBHNiNtG6idRiOArxGv0FwzR6R3qxIo2K1tiU9gEeV1GGk3au5maf72spo
50pFWMS2p7Rt7+paMnnAviJKxXFXKyKuwpxrjlLGZrqTJ70Nb/gp1IMEDAxfG5/Unfq8mieO5tUS
jRGRgiKcgkyzu0hvnnPTGyI31ppQv1OR1kE9uZaCfYD17ecyiSvceHOtOASJ3nQukPL6cUhF/3mK
0uYFSJosAkyqtKMcxVZDhWsyv+BUYZW7CBVcrKhHteldLHQ1V8vjLnb8oo7q3VCYse9EbV/9GSQo
ry5SQFXimqZYchoqYxRtx1CJUReHTb4vmlT+U2qWJ+wyMCm3WpQJ8SbMzWHCAG7+3IPSGlg+J2kT
OHUrNP4O4ab0yTNEmqBto8Fm1mNR3xlZJVkuDcR6sus2paXax0aUbUvFl45JbZk+5bu4eIAolXzh
38oT21dDBXnNCqgrxNekegS/JkV3U6BWDKwIml3YF57k5IIojzdGaTV3/SCOkjPQIf0T63ko7JXc
S3m04FJTb3HqZmmMuai9RjnOMnbT54m1kQUlUexqEJXHSum9yAk6kMk3bdUaqHOUtSjh4xgHv/PU
bH9bStcjpiXUTTlrhNAFzTOzgeAidZE96BMfzfebVnR8Xa5CcvepSzdJEbSTq6udxUNQjauvcQx0
2C5he46ukNah4laW7nc2FCcw90Pflo/9oMjftbpUd9GssazR7YfyWY0ICUd4cDpaXmfP2oign22G
fJZtoTZ54KKBI8i2MknteNtjSCkcDRAY5rEWNAycpCzMq22jTSpCOIbe/RoQYXvCqkF/7JnKx1Zs
rF3ClxqdLOqG1w4kXGTLIa9QR8LCk1QGO2ukFMPoa4qy9ldf0wPPlgfcWPnxPnOQe6w12xha/VlM
e4OvKhnlH2UMst6OKmW69aOQM6Ch2hnbSkO7mQZWUyfO5OV5Y/P+sJCRBoRLu3fo429SG0ODH0a/
ehmyYdhLQjrCsky14C4zgll4wex8ywFlrt/0URYRkE4qXpShJzpVhIW33ZqF8V3Dldm4kZu+SOw0
y0xhM3lpsBHLar7qck0AEoddqR3Hafm1KLS0Be4sJ8xWHAqcbZacviZNX4aIY7b80HDSE9NptFQK
HQF7Ud9Rc9Eaqa2b3hPiHqVoqx79M4CxGsmZgbPQq1Z5fe1mfWAxaB0BORuCsvTVAOAwuqTu+ktl
YEliT3UeT06AI/hTFqbDr6Iv48Axw1HRbtQxMssjGh3iPQ6MRY3bKn7l80LjZLDkproVvApkV5zp
nFyNnGjZZjImUbmJxCp+aYfCglHne6K2UaQSvSLaFfWtGI+edxOQAPZ2Lyqx5KjqyIfoeqvXAR9F
o+ZS+e8RwFSnpnBEL1W+61KTqzC82ryzLXSykPQYfLmCmlqbmNZmZDZR7Lf7TEd+M0hLQ9gZbZY+
I04vVHvTqvPdJA5tsUu1MpfsyJuEeJvkqWUegwDdn0ewv77sCnU6+5FNUX83tD5yd+NIF96uEj05
1hO2DLtpEJovWPUI95SV4+RLLwt1dBDENpeoYavKjqa3D0KC4/87/EU8RBX8u1/q1sDphoJt+Gug
d/FlxGZSseXO1B7b1mhKx8yM6mlqkjiylWLAJNEqVIXWs5GK3c4ke5o2idVOyjb0hzbdq+oMDR5M
v8h2QojErR1BF3tCgUQRbyS9FfRdrY3ewyBx5Tg6EHPJFtTUeBlqBK4fJq3sGgcZUEX5ImoVVQ9V
8criONSFeSzgYtA/LNH4dPG5l2MM28qmdeVe88c7oemDwA1EqdPtelSybJP5jSWh98+vdyTWZ+Ho
FEqZRpw8vE8tZk1PZBy9ZCehqU13aVCOxKtUcwTC1PiFI8mUAZz/UXQm3ZHiQBD+RbzHvlyBWmy3
d7d7ufB6ekEsQiBAIH79fHWZOXi6p1wIZWZEZIQI9PwD2ip5w+FP/GjltrVUag/T6ihrdv1lpitY
r5109tcO+qA9T40Let5HmYpzQs2dk+uuC7ZRt/9ZqUWKPHvv0ujOr5dxKwKSlrPPAwtWJ78FbtZl
NOjV5KmzHD9rHLv3vOKLxuzd2dh6MaMTIMNMgkdhRumfxSBCn2V4t9rvoklnpgCBaxpa1dXW7+NY
Z10pWezcCiMwK+FaUnF/X9uuTl5Nk3GKRukmS2FG18x5fePSSu70qLot14gBoQWHu6iyefxM69gd
0WaSen32+ppYrXAZw+Hk1rr+t0fdPp5kGyXP+AvdRiX8PLqy3xx8B+Z4m3hBG0DpsoIb1KWzKX/t
Cdp03KWoA/4vl7WecHbzHXqbXWux3PMs3Gcnbm31MHurFNdo5aeXvcpMfDGeWj6Shr2mwlTj7J6n
WHbTQ900zoNT1eOfoY36NxsZu5eL6EFu43pcGzbTly1lGlfhfJfhRMVaDDbkaPDqIck4kTuQgQp8
453r3TOvfbiY+l0F3aTJ6ZxF/REti/9VLirNcqLqvfkhXnxriAy0uKIhkJjc5nNgm0LlW1gBV9GC
cN1gXGu3MiTgr2WH9liW3F3G9ZvaPPffYfpxKCx8/XaFF2rqnL46887VMvU0ffSiAOoEHmP/Tsqc
Oa+d1+DA5w7ZiUTWdMRfZ9mia+37U/12DJkvynTEK6EcutXr36sdq4TStVX7dXExPSxrt+rDL4lJ
jrY85nWsL4fQKrrDHWzI7pg3GL08RJHDL6fOkvq94h2SueMg7iu3Nd1cWq2ORoqOIU02+646HByf
Bj6VKk2yB98WTsdPv4q98Vwd/GMTSy1fVcOshXp4cb8HnrOLIkAG8DY79fE7WtxUnLwqla8SBPJe
mZRRwjR9916T1zHd6VW6b4jqwVlvRZf+klCBP4yx4ucqOmvfZNWlNdnZ9WTyjUU3cXbFcIyFWD3R
FNGo6hbPNjOJXLGV/pjV7v477E2a5htbQ1nZLU01n5xY8ww1RSzICZUJ+alfyz+4tSJrI99D/5O9
qr5OifHm08TV2BMtH6VLHqRIVoALdd2cKpkEIjc4tH/x7WDkmYuMHf6mTeqntvFnD/Xg5L9QQ+I+
71I7/FDWWpMTOW7qq2023qO9Ow6by5pvOU+3RmTMIb2xf70laV+9rjrQuyzyNyELY3WaZsPF2LST
QAsOtvvNH6KYJsDBWBb+ObCPWTMLHyeB4JAnv6UajIsgVH1P5Oe4e9WlG/z+MSNb6tIdbvqtdlil
N85gXl3tVlXRh5UXngKjvZ+ZcMELiABqeRxLGpZuG4XdNQ1EwgNVaywuSe1OCxFi6z7c+6s7mlMT
bZWbs2CEzhUondTqOVz09sRXRCPepBo4qs+0099n0+jc1xFz6ynau+mz8lfAI5HS7+fsUmcRzjD7
tufz4qc7btBdlpw6rRBXb5M0Ps1IFTZlhHewKplqjoEe/gDXBIhCe4JvzCgKp02y6a/dEr7zYMYq
ix6pke3F4G6zcG1Rfh6Zw5S+6DaSd1Gtm+7KrkXol76rx/k1madD8mJSs3oWFRyUw0j1zHlO+qAv
cFpvn5UJwRTc+tZp+EFPj+buGPkXiQY4I2Ut3Zuc2hl/X4ch+hYsLZPHGG64zTtpO3X5sJjtyVk1
/p5bjP0l2BmMF0y02XVhVZ32uarH4xRxU3uFrwHu85joAbfotol+GEei9aGOEMtJxg1AlXBTX/yV
jQs6Ky+9n5p1b4osnnudH6kzHnnnZjtYdJN8r/0GF7uZcMGdHTcrabTDIXveAxWOeT/VMXFja9TF
N1/drivSvvGR6Ier/V3VSe/mGCz1bSmW2CjUe+PwStiC88dlAwNkJzPSsiWs+6FY43TIOJT9oGhV
G/G+Rzp8nclvSU/hrJM5n5x6J/BIErlK9hNhDTYEYMzR24ErTktDJ7rN9fZPA3miQg1N+DDxs6Nw
TdQ/I9VhfJdBJ/8af+uevE7UwykdNa9kGw9pU/R0TXXRN12QlLWfRLD77cBnikJjX1xXtPrs+lw0
3ChT8sHJE+8GK1iV87PaKb2sVwL4zNfP+65qjc2XmPZyxwsWDCBU24uscbI71VPXMEaZtL0PDr8j
RiweCRyOt3V4WmPQxNprSWuhcTtq5tndRLkgMxIvBtj5b0vQt29Ep8XAQDiefLiqc7FEx9PDz8Xo
Tjb3eRtI0AjxQs6lP3Z/W6k9l62zmmtQmJSI+Cw+xG8s0I63pdlCWwYVUAd/pG0f+GY1FjRerJ5w
y3AWvvXEebc+K7aeCpR7cnUbow7zuiAuffwV6twzNbHvVbrLsqtbVt0qts7jMmW6+5H2VeietjaW
z7I5dizCnV78sEysaR6v0RLlEy54S96LPsU1cx4QkxLtgMGqdprsbSOIRF3CphN9iUiDhbptjZoT
toCeuUqAfwh8rXovxyK0/uGFoRnuGSaUR0u4AuA1qcPIOpCf6zOH9ZM6Yd9de6c6INdh3FqbnLat
F7+n3sgXBQoqrv7UBdN1kvM0vo9Z3VOsV3dWxWYGyKh+krL+UN6gG5Y4jiUsU0V09t3iSf1971RK
ZZyj7LOWcjyKWwlN8vBwR0Zhd2RkqUm29K5Hv0/dRVXREpw9Qb+bNrvXk+VmVkKTgLejYnY87zmu
W27ufXDnZ+17iua6c3zee0mNzSvl+OKL0p5eHyK9MjASaAFIHIooo9cPw/oab0tli63Ds4ub0kfb
N4pwoIldZDDmMUcQgHdvK74uPyTykgTGMC10wxxQApJ+8tftF+QnQE+ijtZvR6rUXiyTVgxjDhD/
s3RcgnUNib7U8l0c430QeUSAhNOi0xIPWtTXDSfBLzzCA7x87pA/5EnSzvisMT5P3FAzeblx61du
qdytfwoymY05wxG33eEOYYADex22RZDUvs27uVbJqVIHmR+LHCakkZVdPa6+JjhtXtuRjbMpeslh
DfY5t0HlTMXcxyDXYW3hmVLGk7/uoZwfxxQt3jmmu14omjcf84qzjsgyXpfsGcOJrAJi7pLnEcvz
DLhw9wa6S9LSaQkFYnKlaz+99kEkf2bedHz6jm8Rlhhn/+dj9c8sE6xeV4bhnhZpZau3bHI48Zvf
Uf+SoKaMrxBg35w2NcwX2HdEeQZ2NfEmD/Y8plzReYb8nlvvQBV3Zp4emyLuwzl+XFkjqS6r7ZM+
d/yGO3bteKKnHp9HuC2brHOxtbubFm2FdLsQe7z8COZhVyfR1jokVh5JRi629fiVbmvwZ7BBDIQz
RP67mey85WKmNyqSIeRlxuxW4fYeq44amgXyt+nwq8CUiA4flFBLLvC5vmV/a7UOBYEKw8PWZz33
2NYwPFVYNTnMXeYWdup36rnabHqcUncf67JvZYBb4U4YcNFxHfztxy5zcxO66lHpIQAjbNT8zfei
PrgM7rE8pumkmtIqcJq8EbM7PGZdF4trnJjZO/t2C/xz6xgIINHJgZcMZx5zhmHYkJFHwYKk29du
XTrGC9qr4W5/yaK2d0q/iRv6NydJmmI6ItU8R9Zpm4ctaImWmD0P8bve1OjnnU2bsLDTuvwOxOKN
ZTS6EqsrXy1bMXqySU9mCv3/8IVMeDZHN5miodvxTwfRerow2t++pSYxT9IqQxXwR7XiKz3pn87q
EHgxkL+3lmboIxoA0fZUN2+Mv2/RDYvcERvcqcxR292oXDEVI3786uQMa3TNElJ5Sok6x8sHbLmv
ycoAcsqyXjaXwUqZ5rfNSO7S2kmfpsUh+2ISdFUqNztXQ5kg/EFEaCnYjgWfWWvdv02y68GONxUn
l3bBKZ0FzRXO0th0x3O5w7bnbF23UTik8UoUnqxdUGZp1HbOJg1EPDGXibKvSWXspsjpSvQS0hZW
i/BhDqdEX2viYLEw73ZeMZaZ06o8ADUFELHUS+FNezKV6+DvP1tOmSpM33c0vSM22d6YibHcjN/e
O2ssHQTTTgAIw5fY3c8dFZA2KxwflOmAcnYA06fQDTddZExtV02kzFx2ancxLO2k+rKI1eUjRCsM
IkJtNisO1fxORcodWFv3E1Cns6WnbEDDNCBHpJWZFJY7CAGXwielcgIpWtJ/XpPF7OsrM7sXfyTW
N2+tcE2Jjt0drjQiUhX4HPI+8bjoCmwokkvCGpr4vga6+kVHZkUh2r3BAn+cRn++KnLtGsBdVzr3
rTdM2/kw/CuH6IGMSoN1Yn2eMpHdVhVSYCG72qQMGNX0mWjV+L2bvO5+q3uyMiPSOqIeVJrbqzZ7
N746vak9N98Ot/FJRM0wVts7NELTvlsLo7RWD+0BqlKArwRR7vbKHKXuqn0sE2Di77bZ6ZCUare3
OpbV90gc0e+pao/hO7Fb6/4yU0KiD5+ibe+OigXvFz7lLsrDnSNKW5WN/oMbVX71c1P64IEN0/jF
GzdpiiHra1XwfhnWn4Jk6sp6D+of2vVSDkM4pB/TlqLIqlwjaU7cvRre7dhtXGtSzmCs/mzrdCv6
RcnuMqbzzVmUqLFQPW/hPqu72l+Uh9kowabDO76xHs9iNDHRKW3bOiXpcjFPWqvmre9VE9LneZX5
g7nrkgKSwxow5sPrElutg4Ggi0pgFXcmZcDJCurehoJ/NSQj3S+tk/hc2INwSodudbs3y+F9BSFf
HqeEAe7S0UWIU61NGz1i4aP/q/tUW1TDQ7g8Bb2L2DwQVoJgMy0yemcqTYqZv0neyc6Y6brE+96X
65zs5t7AWnFNO17f0Ll566OctR0/Zxv3DciDikV5Q+HDMpnH8NrvqyuvxEcKx8HBfBA+eSQbYLwM
HIf/clwRPKEqk+J+7A4e2moc9wcdb9xi8NuRLBmmMoIeYuv19slCHlrdCYYhaI44eQCxm+dTtbaH
LesudRB9AqrO1yw9Bq/oFhOPb5ohqT81KRdpGdRdNZ2j1qurCxq84GuY0KbwvaWNUzYLHnKC/VGa
yHWsKnM6EF8sF28zfXu3ZHM4POwe2axEESRkx8bdIptv28GdeNdW9DcVIJ/FZgAMPFiivwF2lvbB
Pbz4bqnDJcZg6rZNDQL0XTrzaP80S51Uv4Hq9uSV+howhdjhpqTRki5JeNP9ESqVwGI1PW3sAFRD
by+c6xyGCqRLC0V+RgW2BS2AuMbuoGOaDeorV5V2iyMblP2njTrkgxMJuZ3FmAzPc+NNzWMV282l
hemgbXAD9CA5hPb7opnG4XjraEc+nZY+r7Bx3H+gzoDVKTpHWec+azKTfht7/7j000FLcbDa1N/h
zwyqOaauHMt6JnjjEstNRc/Z5jVs9o3d/J/XBERGbXbru3z0Qje+pmu/PCeYY8a5nRfvRAbU8ViR
WePj+kzndwqUPB525eo4r6sMUU846PaPLzo3eTRqWvkdRvAwetV4jwvunVncB4HR+i1S/g7doaQr
zk3b0fPWnQxBpvdUAnQuqWAi8Ue6g0Eed/6Uth+i4dieeidGtETiwPI2YSnyZmiymzsoflCGgRIZ
5+OoGIxE5fqffKXpC4PG/tgtW/zTZDyyXIXCXJLmqIhpieX844iyheCkCC/8s5jioOYsJJOPPLhZ
wEk3Hb96wJkS2CBObF5NU7rnYAFW5d4WOx8dyLuT12rH86EdKkrCBvi/59loEwk23YSaT0OeRZFQ
qnmNJt+eEi7tj82Owy8NivfSmoV2DNsQVYTHEd01PRDUabQMfIXXLXymJuz1VMrQuP8G6QVLHo6T
970XjvpFlqKz5qPZ5VtInxWWK7P3fpp9rV83djmqnMXg49vaE9K2jOkQnQ5hp71Qtz4TGiPuPkV8
MJvLWMD4xL6oPrt+jtAj3PD6hfn7tCNNaGhpp3YrxW6arTRdH2e8FaF+z+CkgaqWxsbFDJ4yFLMY
s+9WIEy665kBng4kve91Y6DyKm8i9rfajH3uHQ0S7VlhftVVQtcvmn7Ycw8A7X4e2i4+b97Q3lXz
ZmHWoIbYZwDR5Dkyz3NGMRy6wgRF9DWtjF8sUMAnNSL4jcgEgoiEcQXVhtP7h9NS5Bmc1vEz4Isk
qEhS2nNHS8eCvDf+r3id06e5n0aIDG+ausJJF8NVG/j6c8nc6tULWRBIlyP7sGnVuTA8xjq512jw
/n7tAe72xtOvCIgjrNE6yjZIXh19W/1NNJcp2cVFEEPX5Bo66su+4VyZO51t7oM9WyBpVNgaXcQ0
gnd7FuLaekDS/KkTqJAcDFR+JZ1mAA8DO3xjV2HYTuzAzBmRTdZlMdETc1BEPb00o4SpeNLCBvcJ
S3ttPu2N+S3cYQnxFVrBa71om7YrraQJweqhtgu0+RLubAz39jzOlfsyVRNRs9sO3FWkauf5rqFL
yK4eFUjF0qC+3TefVAJr+v1rZ6r23zZm01DUw5JAJrVL/DE4gwq+zDJQn7D/x5BnG6NwMcx9qi78
1v5TLcIGWnxrsksb0DhARVTLeZZN86ang+C0qVs4VGFjmYTl1PS3l9yq6zi1PQyHrbp3Mc2HJGKZ
7N1TtLLhVriBTX8fbYC0epXV9oZgoHuRfMzntY42TsR8IzeYjZfvylnUF/CB+o81YmaCpHn7RTTQ
8Sg7HyQntfG99G5SWLNk0XsgROTmztDH/4b98LOTadd4eN8DGDfOoB3v1oVjpdGafmPEuCHnJkHg
ZOpBPUyrwLbjSP2Ztsj170Rvq+Q0B5FFBhV34lfW78trNwIv5AtDsz0DU+5VgU3m/ssJiVg8k641
fkc1QfOT1lETl3SXToRSYJ3vN9+yFE0UkZlAI5tpuuuk3cZzS+f7nojgmH4IgTIEWTYUurwEDtq5
QibOdHawHp0e1jmDcI4Deztl7WQOcAVfhFdoC1/AmuOGe7eOhrDhPd6D4CIW5/CvbZ/Jby2vWghg
q6PgPyDZxfvaJ1ugf9Bi1qgtNlavgJj5k0fbteSOwU/+AIcf4suyz4176hX5VjnTQ0ywFeZNaCxk
gthqXT32RFAQLtGLa5KGrrCpxuk+OmhoS38d2x/xAENeVtxR7mnouxD1BCw/SkyGkObKeFZtRbpv
VXY+joU9t7ADpbpkrddPKLntBFaRbOpvmsFDAcC1y2fCbJZy2mO+SINqrit4IZbffZpKibbyQB2d
rZvjEacoXH0O5AoWnst2Gr4ONVzN75QfJw9j4zpNoccgo3AiJFhhJWoZlIduRgd/aRiQpNS4b7FZ
Yaswexiruf3ar8Do3CdV8hLZOPy3TtatTkvqjV5e2yb5mQ7eDCThri6kMIT8OY5aZ7u2AjUxMkjm
UrRNLjYGdg5NB3O6KJCDVHTOfIq2nUt2d0Apz+Q0xPOJYwc4AGUdLjnaoAHnSOPwog74974Eqmua
5zlSQKQxIAqCiBC1zT3ta7jCnypMWkwToiiqKLmy6DG6HIpA+5YGdkqjd9fLDgN3bJkoUXR0zmMv
k2lj5ssEiFrgdv056LY+zG2IBAnyMxlg7NbU+9r53o3u6FkCu9vtViW5Sk3scW9n0VL0ImMGWmns
09xJQEq3DKq3AJVP/+M93pe8HdcFYnJfZiIoWMSwX/1OU/FTuS3OCSnV2N7rxm3TXBwCdsygpohP
JmZ4LbhQk/UM62eDEpMORt3VtlKVnfSD/bneZg+iV0PTHSfHn9vjtI5YlL7suo7r8zJDRL1EAfI8
wX1qkvVlA1TbSuJfD3GvRiO7Zx27wr2YsPe3u0xvoPZybl3nBYnVLq5N3GcJU+c+PBL6Wy9eHjqZ
ab+C43Wkx7qjVm+BtlhaQfyEY/PhVVGX3aUqgXtZeyeK+IZBm78RHe5Nl8GTQPXZ4W4fAVPaLfRS
25t9gpj7crfZZi9ZpRJgvNbp+e2dcf+DdgxUzA3axJwzMTXOBdAyUOeuO0hHqyycqwrt9p8JnHU9
e041qHJQqd0L59CVKLZQodezfC54Foa8FynMWmNB6WbUp2Gr9gd0eIsskOwBGwl8WMDXQaIAMOU2
ZMVKaATGQ12IA1Uv/QaLluUAmE0XPY5vtRQA9hTa7Th5XYTseGqym8bI3WIC3aZ0+cGwU78mew0t
4icNRsozcoYJAIRVzdPSDeZRQ/cfZ+lMdc1KE43F99Yky5aHzZhWZx4ywrihhwTOJQrnpRy3UWWI
K/wjOyNVqyYiCEXT5SE+qO2pIZ075UMGOyIzPan9e49yEXc27c/m8+C3VK9zhVLvtEYyEG9mhUT/
XqdOFyJKq3D6iDzV03Pj2WieNYLhx8mRzfLN83FVLRUyPd42Q/EtSCVn/b/2ZswIxnpq+CoqO7bN
u5QQNUUVOhszmIbjBdsSR/VoBxXCGuGhzwIFxoXDHdLJPbwf5sg5TuDWzX4e14zVEjNmu3emQ03j
E1jOYHLBI6/ubFPrZwcuS13JnHbb9zUD0/p001H49wOlR/xZhyRdHjzLghAucW60X+3WxV88lSzi
QnqcPIpBWI99/Rg9ymO192wjIbJkmXI9DkA64aQHYzfcQvOVmPtg/uKjVcuelsxJ1x/hGFA5nLDe
/PuDPicuIf00ZqD8srI8lq2FlUQ3srIw2XtUra5K0i+EeCXZZd2hGa99v2QdkGlMN1csM+/PBUJ4
XnM8ekPvjIUY8eoT5pwZp2xJ0GVEcyjuSbHhVG5orfbLpNx4+OtNLsG5RxWgeVvGLJNQY7Pana9p
2Mno1K5O1V4Qa+xd6UTGG5+5lfuXUXqUQeUl4/bS8+tl10HvffU5rM5u3lyMYPjolKvqsdsq2ttd
mvq357AB9eVm/AZSD1TtPEAiYrrTA/tujOjCa/9se+zjMDQrclrqXYWQqMDx1R1BRlSwbj52iCku
7r0/HfvWe2eXu3n5cGB2lht7A+1Hv5kiTwSrrsTdWvv1bwCJjfBMtDeBLQdtKyw9ofL6uxVCAFI5
kzgcOkPmbOfIjfCBsX6b1vexoxb/Eh3e8ZFgpXtcHdv6Anc3aPB81mH1u4sJiz6t7Hf1kCWUbZUD
yYDvonxh2GBKJowUfH5cSwhypOCOWWLKR0axRqOm/ZuiZE6Wq6NWRz/wmqNnSA8Zdv8NPfMYmeg4
lp+2zPhxGRrCnT8mzx9j9nr3oX2IVWIeyE9hBLSLwxLoEh44Z5u99cCwZeg0Z8d26EaCSIVh4c/R
NHAmBWXVHS1jga7opSdSVtOLQoq855KmR+euSRenRF+HbclaEUIG8+8ksBnotMKcCoQash2muP3R
qcX9OYSTmUAedHWUyC8ynestSX5AFIfJJUqV9858FNFcT23I1dfOU/MEdyK3yz7A+Ny1Q3B7lxd3
591v5R7DXsU7ZVqH8VRMndbRg3O47sLgxkLZvVM7PofgiMC4/ahrj5ygKOYrvfqBRb4yeOndgCDe
Xp1DtTCzsqYhc8IouHUQM7PozTAjK4cK9QRjYJ+Od/56YJlNTtD8Tyr/+FfHbRufJBTL66FiMJts
HdzpRCtzfHJzxM/hxBz6GmRwopepmvevmyNYpcvUML+B64/PWTo15Mma2b43LGpul2Ya9HHuGe4P
RIVT8HfgNEU5YA+dTeMFNoQ5JWqZpWliZMoqS5d/kTPb8FrHq8cvHyVVB0aE9yPjVOT8gktZGsR3
Y/w2Wwi3Ar9fLYtqWBCW6do1jzul1t6FdCje1bNZRgzNYi1ZIPsivrlN5v9gOhufDC6gOl+3zO0K
g/rYu2pvjfAtC9sRHXksdeHaqKtL6FfSc8aknR6VZ+u9SHGKJL0a/uBrgh5QXROLVOg/Deq9ohAk
b6NETy6be2CKcMKuQBo3X3eVIi6rOfMnpGNkwDFBcOA6MnJAF+Z4/5uY/pjYhZlH57zUBnHFLmbv
IC37cL8Y3p6uJGRyo4W9WcHmWRTQvOq58S+4NmQoBIZU+qchAGErV9S71JkwsA2ZWgrvzybsluEy
qGYRJa8rG3IJIfNAOqkgYjtIHepmEvSGxUjS1F33ls6rx7qvqAUULYQGuyBgdW1xfDQ+TQcv2DyM
p8X1USXuMTwuI9ZNRhj72BYXm0K+BLmweRb3LdLhiK+xDDz0Ru5+nWVrngTK8QFAjg4i9/uWnVMN
wrydaI3bq4PF7vgIk559ZMgA+lMSrg66+VnGUbE6/RHctahS93sIBN4G50BhfZKE+dbQkNOAnLUF
Firipp4kTXyyf01j5qMCmNOrL1vcQ+V3c6abk45l6BXuYVzIPrlOb7p1aTSiBEO+LY5GlLXWVPHV
X1M+s8Y+OFi69G+kWucdZU7yYiqN5GDESju458OAf+2t3/fFGG8G9fmUslnNGGB/L1j/D993Pbpj
ngzWn/MubuvoBc4iEKpspIPZfImPveff9VB1HDs4Zg9VPpLjk3bn6PgqUvDbHASqIcp7CQJRdOG4
9uc5PqInj6eTFSrSzfTlJqn5BTIuSU07pmYugkHVb1Wr6eglJ+sevoSzH0TMlGcSeuZ3geVcmEcW
TvGyLDV4r53d6jv3/ZGeaUGPqpTVCDSnZ97wIsEu130cksBeg2OukdzaZaDVbhbwZX7zzvmeJIdm
8uwaVlvMFoTVzwVC6HqzAYvQa3CE7SVy5YzmX3f7u+OERFibFMjj57AEmnllnFj3x3zE8fBP4iYG
yujsq6zsgNQr1jiIJSNrJmeyWfR+L7niPqBj0t86QuR416fz+nNCSiHKKQp5u3xkxtu10YlkwzCZ
rXlVmO7tX3xhZ/EtCTexnflucaamEXQ+zTwl8amtuYeLqV+i/X5TdaUTJB5h8GVju8OgydIB614N
sc85KMJhzklXZfHZNJ26wTJd9jMZvfS/YfX3ETHwEHw4Us/fw8lxWVmCn2pPQ1yttlibI32dx66l
3nLT6HMft57D2mU9CrrkAOtLyKMuqJ7QZTZzuZjUYJPQrtH0DqkS92WiaESLZIsxV3LHEVybBEj3
5xoa8dLOIiD5N7BAjX3PuPbkZ8eoy7FudkQxmzPpMhuW1C9vmx8TCMauP/1t8KcCmUj1sW0V5KkW
TVNTErjITkzG8kEmS0pRC2tQaPoqFjKAk/tvZOIsf+ifu/1RdRrMJtnMmp4c7Stx1/AU/i7R2HU/
Q5f1EDApbp7SrBtoRaA1JTQbnWMv56gWyykWc9394gGSGdswoa7lzgYpTilUY1nGQdj9GimPz+7m
7j+R4nZRkR4RMqbJM9FcHLMb/1r3YIrOCzdnw2D4P2nn0Rw5siThXwQzIBMJcS1dJEtRNnmBNVtA
a41fv1/1XrqLXJa9t5exnumxSiCRIsLD3cMqtScjPqvGqEBzS2e5547vEjnDIS6gnL1XVTRo2xpy
tL6AtheWt1HHMfMw+VQ056EVgSpQ7AUPXiKqSZMtaLJX/yQMMvVV41iDuImHISsOmlFVnGvD1MsZ
/v1USVRVSQPCg+HF8rYZVe0t4Am2Fkr0pjPvVTGY2jaKOAQ2E/cC9ml+H0LJK0QXrKup7uNVYNZl
slG1n9o3HVe0tgUjpg5q5CXleBrSNsaC2zHQV75QlMl9kjEwD8dv7sPaJVvXlVk+90FhjbPCcij8
GlCnHiy3CekFQfiNm4hAFQrDIqAq2qROyeE+WcW+GDUo5RYlqG4FE9vgqb0Rdjw+agM8u0lyaFAT
77J1WWm5ecdytP3l0JDHz30DIHyG+61mrjkHp3aeGj49H13dgMzXQA5jeuOinft0635Delw+JFVT
tSe3TqS5zHvde7dqiCdhohJv0Wde8NMfTE/O/EaG4W6wRw1ABolWcCewz3kH2XDfu9wmBY4HXTn3
Cdk+XScyiG3xOqZqBtOYgmH74KGHgpERpDXhp1IDe3GyPX1Vh80YbHsFC5hzSg/6hV7JclzRb8zx
7nTdE9xcvSOKIwZ3QbhoKxosUkSw7Np5MzVyBRZpMr70NEQ01oZRwXt3vMI17jprovozZNMod54J
D2Zl2GIi0MA2o7OLZYbWomwh+iTw3EDBsqEI1iocVQGvITcK8AC8mds5keDISBpc4yx1TW1nGMCy
PrvXUDTloR5dPKZUHrNVCiAwzcvaE5wNbhr/DFlvwdyh6Fw8V8oOrTkW73hARnrUy+92LHHz9V3Z
o2NToCoLcNpgAnkmCuv7rnovqIP9ckczs2Kubzhq2jBm9P8pNCcBwCjG6jGOsMUh/NaElt82ehxz
OCV+8VIhf6Ns1On561QM3WOlj628dwcfJ0rKltk3UaWtOe/SptdnKssM6xuGaAXU0RA670wEQ8rS
m/oSEDEijBLzflCjs5IOCnLEOvaUr4axHm6FiZ38DJ7aFBx6MCqDZDkEm2kx5sl/mMUEZNw4eUPH
M+QbMl3WvTM9j4HrHFPUShWRsojsnQ5Qmd54ptf4dzQojpwlNK4w3pl6lfmngSZWsiJwcsMUKgOB
1QiDMh+c0wjHuXuiMm681jq1oSXidy1ZBg1kFw7owOaKBVnoZ37WTiDjhgoesRyJu01nQLOmwDMM
6UF64iy4QX3Xk/phSLf0Eo37wkuC6AeVdR1gD9ZA6x6tSi8wZHAwbpmzBrlZ4Fc7r00dpY+xTXUH
KU2aAsiSuRqrOnYt1pEXNHSpQpt6l/c2eWudm+keAvRZ0TvQxJf2q6N6rWx9So/UP4mbBryH/IVt
1OkbiJXk/qIKCfmnVTnSCQPIvbMiWgyrKbQQTWRnhrMeGr1zByGBIlvS2jTIski/EgrOYexyIxcU
/z3F3/4G+PX9rQV+lK9CC64S8QZMe86vxigXKECNdOcZSWAsQ2JdWDBO0sGKTHSZ9gefWDHc9nY0
tWtdz6q3qCCDX1iTHDsyfoNOXHYUlL8GNVhvgV4WHBCZEc2jzomPudc73wy0IG+2FlUwEX0DmaFh
O7VaZG2OULQy8vit6lvNuKVvDkIJuOxhtxS+W2/jvlHOzIMsp+5k04ftt6hSrTdj89rGDP6mVy1s
WrLmi9bUoP8WrsRALcoSSS28HJwXAmr6U1ioEoIZWgiEaVD+IUS63jjwhezWG86iDZopMfVEWl3c
qHKOELrRCc9VNS6KOjX617aWAINJmg/+xjELE/Woe5beUUYilJ9rFI8ClJBjKhDIOdVJVZ3cgVM0
Lehq0vzIBsdGcKPAQAGa0NFMv4iUhueBMlu78ouCQHTl2xBoM3yXk34hrCDBSYXMjrTbjIcWxZeH
jV9d5plYeEGFziIzg/Qhd62ggDuSWtW86aJSX+ZGp+UQNrzshIKTxeaKTr8hRPechU4fzAcM6Uzt
dhKpUS2iofXGfW0FKVFvVbjmwgXe9wm+LM4qNgXsjqoymhdsUGtr3trU+jw8Hjpqc87w4oVt0L9M
wwQMXQkrbOF2nZdp78fmL4AavkOECNPb6G1bEnWzrflKwyTFnLKh4kuaHWaIJtSshV2amoPe8Qxt
eNM5SCp9iWa3dqlnwqgP9dsxdL10JtLQfKSTcemhBxIwcSzfr0HSfE1rF+PUto+UfDNIOQkiBJD/
0PMWtqj62wYOMoAoM3kgL48PVuOhKQKDytO5gjTbLp0p0lFe1me5tNJ0irkhmk+aYOWWuAUVad+6
2Oj62dBF4y4l3aMXQOx5wzrrzpxN6s/6adCZlH3XUKvYUlDrCox46uwH7PmCBJ2esXsmMBrA5yC3
UgAJZbUy3DinwtCZBgojeI2IJPKpOtZaWyQLP8nJ9TWXh1gqs3K+S9miNwAEhYaemqIlCPcxgcKB
ekL8zXZIS3gJZ25nr9FWZK47mY6QF5bgHEDTfbHoY/2e6VHOv4NnvzSJrtN0jmB5nlNvevY9guW5
2U852oHWi081KjZj5kBbBN8FlpvBJwdZ4VKC9FsAMP/g9MXbHSo9mkE+ySBXQ+gNxkzJZGS/+y6W
Y8RJrb0LJ705+qE2HgNhZPqC4nRarq3UHX7T/EmrZ5FqqBziiN4+UcEontAgcU05MonVxqih4d9W
1Cx/pLGHbGGKZaeWgRXE91hXdST7pWz3qqBAfyYCtJQ76jJ9MIcqEUt8bqBO+tMQIV1veyR5mR5v
E6tQNmm/Ib0s4wgOC3fHGazB/vKUgO9DUT0s3kwISXheIPOpo+8hlEgYi6yI9MYwtbJfVEq5KEd8
rABPuk4GfjTLzKluOLu637gC4NdOitUG6zJV2QuNXjQFwSvK68eoMHNtFWaJsw9BJrlbQ50Py4vA
qut0QJHZlEtICEVkUsojQW3MWwNRZIneKRnMfplmYJjPU6r8Yz9Q0qMXXanfx7qTVLeRS0e3ZSML
Ge57u1bVrZfJMzO7dY1gmQzE7SiR4ukHOmIqR2Q4hDQkgJScKRH7r05N1MT/4anf0gbRnWl6gtqA
BqEx3YUaWIebauodd54lwjtgDhO2y25w61OvDYbcKurExjev8uSj2UT198k0+hKeUlvQBSApSFah
KriNDXUijelk1sYuHtK2DdtnW+mJPt0ih8mdEyLr8UFmMVSIISoR4J9DsuamLmwMHTnw0fkh96CO
NiSRoy2ioiphUIa99JZCT7ksIFJ5G4oE3VMjMvkC6BJFM5hQWPdDKXYc2iz61dtET2RY3p0+6jNU
H+H3anKbVzeLNTbgYKJHGWCf/hRESBQQaxCcOfzooXvptbiliNdyKq6o+UiTXuQDGTGioobWIXqC
Rs71OY5I3+OFO+aDSXfYFM50BwSRcydMFAdb+noim8iKwFqZOhH+ye171z3ayIag+dm9f6+BF3aH
wepdXBokSU0G3q7BuEXR6TXzQcug06SoVJu5XuaV3JgygIQWk03Yi5GSnjsvTb9+zGLVIaBr0QlR
87W9ZWdK3dyWdV5QrAns6rWotLped2mCmDVo22RhVKFlcXp7WQk9Hy9owi39tcBvmEp0VuRArZFM
NwZI71nHVqVLMAlVs3+GKZ13kSCDa00RbHp6qfg3iOI9CO5hrPXfiHZSCQTQZ+E+hjrT/CKBy9xp
lngpdkWgo4nNvR6M+wIZwXMvGtizWUMsMZNC9OXDiA0ShL4JUimP66jkmZi0DbdlEXc/4wCF0gyq
Usn5UNjyVWXauI/1kUWYh3kRr7qyLZ6GaEgf7DCZACP6cnxruax/dhBUrLNSqj1mQagVC/qqjAJ6
vw6t13YG9aC8ERKhqhz5kgTF+SgYbS+do7rLEr4Hod68LyBXzsKywcClMSGELVye056NnEXPCtcJ
uFZV6D83XhCHDxImF5V/ztXkoRRD8BSnzjBCVmzaI7hwVbAUJ9Q0ra873YZSEBC88ptUrXQDve6s
AHr8ZY/EmYtaTtG+GT0kukjOarguaOMeE8ybPEi6AmsVbOJHVDb0xnxrpsJBcdlr8FW5Gr/rbO9q
AYs0e7NB3vHgQYzYLVBzYGaQ9bo9pzjdv2CtNJqIEaPokGaeiwG1o2v6uiHE3MGKCF7gIUGpV8UU
4dOGiccLGq+uWmHD55drD76TD1O8jsvvE/c4MZgeywcyTCeYpzKD3K+HdXWCdTKENzCWfP6z1Q/Z
1sL8Jb+bkrTdlFNVsUooJoWsXdOCCU1J4GWsYQ7N7brp9vGUm2+VgHU6s+lcgFFd1QNyay6KHqhE
FnwpQOH60SQ9/4HUI23WqVcZv3HwoEHqgFUv3rFU53E87/zz12hFCMUeI6OppbanTwq1SFFQ2i0L
kcu5HRdjsCL/ybS9XU35M9AYRR/f67MXDt1sPxAT6HMQWodoqQ5pFm6bQfiDE6A1ZqjCBvduxLqC
UrGI3BuQYuT+cGHT+N7EFqDjNXNwwKptHMJEN+53tgkviyOv6IkySkKqWRgnHDhdomrrqTOEGXxH
t+IH68zqojuIU9IFWcTjh0ULK6MAqhw2wCpluamDFl8FFUGfnFsi8ii6mLot5lNh94gDVOb+PHOr
dh31A3091U6vCNjLsbo9o8jfQ4FxOeQEWz7FSrig5kMfOIfc6OvynjoVIrPUOXsbaGFsVPtEZk28
bO1MfWsif4xmKJ2jg0fNiVgeytO3whhRtXQimyiXa+GY0WFhJEV2u7gD+8/9JAMzOrM2wN9ZCGwF
ur4kelcR79vlaOyzevIPOtqbu9awEGLPOOCq+CFFt+fuLbvPDKK0JkL6PddNXTP0PXYspBGrPCqV
58DqbVX9PqXYiFcLcFvosrPUMe1+WOHV32ntCT6+URpHZ2wRWK2NQIQpoh4Egal/745YLJS3joQU
TKZIviX9pYWkXtkoVJCHh1tMyB2NthHKSDTi1Coov1uFNelkgPCdFnHYFSjTM8v2VqGHpWy2yCsh
8hDWMdF3PC87Pftd1H4JJ5N6dd/vtJzGeg+Q1CdnKfK+J/LSQ3wUZN7Y3qyVxvhL4uKS30weAQfF
BbPIHvvQS4ubgJNQLdrEyd5czJX0Y00l/yzX5pB3fmpd2vtHYY8uNRtHxC7WbkOYtNtYS+1pTX/I
JsPP2uqAXHqfhsnTaFXpdiz6QG4a0E5/5/ZCt24SN+DMFPUUpItej+zhoWFP00Qisy0LcQaWCM9l
K6LptnZi5e2QGCG4EiSoyLiohkKDMNj9jZhBxUOXNcvYXYq4FQ3JEuSj0u4BT9DuDDGl2xsNbzq6
kGEEw+6ZMCnA0CiBluM37sjPUkTvZmTe/RniKzGd79MMMhw9K4/t6MRQ69vBmNASuxQIYFxET6qr
rO8CFQ33RdG790YxZTSjEICdI6VF1EJJGhHZcO9kJOKup2ax7Y1H01Nmd6A0xR3GjjSfaungc++z
x/ed1nU4HvC53RtNVe6PISj995gJmJYBxHAdoAFkZ9lWVv0jDXrCx94MgUBtWojhTdTzm6E39Ujn
TDG9FpOveRsRF1q1oXw3PHeZ3a8yyxL1uqm9odtnQ4X3igOf4KFzgfigTSAF3gxegewUH6CetWLH
2AZ2rMD9lHPD3gY21B9ok5wOWAdF3pJCd7WZ0qkpl3lT5vfj+Oe+k8bwVEqKcJDoA6qYKGgyax4w
rj0PetcYwMhVjNikbM1h4+Vx8ILrSEjW0KbuHXpWLE9o6ZTT5NSg9TdMC1iqoYKMPgO6bfMNx3vB
mWV2WABNQXAC7DKqGWk7QF2tk4GdgStDLmukmA+U8ClNyzLRDmMQANlWfop23evc9nffWw3pKRuo
WEbwKUjVQYpz4EGEaXsfjaiH80NOI6kBDOXWmRpI0wMtYuhSgJGPuG1l4UCz9mu4Ezql2ZINlQ7R
MpBFzav5XjPdCRsYFHV65XXzvgaVxl7EmEhIalMYx6SSQ7h2aic467TKUr8THcICSgcauF1RDd2w
0FMyrjn5rw53YozgYtl5jaLE73BaoCIXzfxayHwhYr//BYGe3M+DcOrOjMBuzXVe2z5KEu7rdY6Z
4LTEJkzdByWmCYuzoddJ7x1K3K3nkTjBz2OdJfDdnhqvNCkWu3W9sE2wZqhzenXCASYEz8Ksobqz
cRx7HvN+8PY5rR1eHDrELmIh2u51lJS8wdFHNyLupV7P/qZOi14WE0D4jVXnzijr6Nkca0AcXowI
KHIJ5wSOq8RjAMIFqZmBZLNSL8U57Vl4yi59ntgq0q1rTt5TpdvInincqge70McF2vLuUHZVspog
uvrw6K3mJyp+uDsIRMDfcawj2ZiAffUlWbx+wG/GPQuWqZPOQCBjJOtouI2lhswJ7w54yHAI4Uyg
Li0mCu0irZKXOO0T79ZJEm2A453oizSy8AtwDYc/u4XC76xX/bQrSdp/5MgM0KprfXQfTJUSaOlQ
x8xgILeSOiXc4lWEnb5knbn1ba4bnihAmarsvjB9cJRMz+rfmdEV7znQME9QZQ5JOojB+N6ptLKX
jlsOhxRoq5+FmSfdX5auUUKS1ObXvhG76RyuUfOAi4RVIB13UrKipsjoG22V8mYwK2oodaYCf5tb
tTMtXEpQxdJpBf7WDqz7W+PsNLQc86A7cLB28ZJCEyw0g+NAW8s0t+W+SNuxv0UJgGCix4LE2JYh
EjGXpBoeoF7X75Ztu/T/ynTXOoJfuybyWNkt7MHFUarT6F4bIzYMtGhjpS1asNC0g+8oBiIYwbXb
N4fAH6yazzNA9Yrq1lo1BarcQ0Ndrd/pnTdQMEHQEsYreAwOC7ePUQYaiIB/hGDA3+lyVhzhDcH2
JqDobHyCXCSP/FnkOxtpg7Yla+kE8uAmT5YlVagcSwiENIASIRy1mUcspc1dvMzjVZWQOLGzQqqC
87CSGk2iEs/xbjjlMJBUUjuTiHDZw46mm/r2CCEfo1sWfuHgaeJPMP6auQrNVh78WsugsCAoDnsu
tQBtRjU3OKzTezCgCYkmFudq1Tc0XNq4KkafSLGtlasJS0jzduwpup2RYMHscP0uSE2nYB4mRvOz
b0t5TE0MYZO524Ly7Ea89/GiyiydPmz4BjXlLSSb1Pxm4ChBEVhpWn8Cogoq8CAaeUIZKZzBWUTQ
XWDDCMqDYIMYq2TPod1ZPxIOGtgfkhqFPXUm9Z7ewpwRSpudLPoKGjpscAqvq7SIG2+b9FZnrzHr
qeq12xOwcCHC4aB5VlTFBVxny8Vbcqii9ibPUkTJQVfJ3TD4uu+CUgeGfJ8ys7oTGej+NxtCl3Fs
oB7i8zWNjXMfFU3p3bloJUEvCk3D13dimHWJ7lb7Zph1l9MXhV97SGzw/o1bVhTzUb8I6HeoxGMz
XQjPL0+N1mRi24ItOHgwCfEQidB3F5MuCK7LuIfZo50VkaXhN/qNBscm3g6Itv0VBzLEgKYySDPd
qsFsILWd4I0Mc6jX+Fq2x07YZb0Me6vt4Ck3mr9FW+zr86LLR0RdqBAM7dYBvce2y3MD7+TFhfgR
FZpfbgunpFW2JV3SECS+1htnSoPDUEO1Dj8n3+li0AZbOlTPajgx5bd84gYs0NGlQXwTBJHevDk6
ATfgAEr4ZR6OpdwrPOqCTR5BRcDqGv+omQLJo9NKEvnxC1YtvX8m6Sr9Pi/rIj/QTAWz6kqadX2s
3RK+28Q307cIhXyCdqEpWT6abWFRo25rUI+uj8JhkdaBmR7BzYfhRlrwfrROWkgBbDP3ULO1nUmo
SEPHHT6z00/T6VQIL7eJ3q/4jH70tBW4GUIjUTpNwZW4cE6Pu9RwoD41O4jDbfggknSZQsJjQNhN
+mzS/Ed/SlZtbmydTTOf86WumdCerUz/8aY2eAQp8LzH+hvt4IV9qMYYXWL77a5PynHZVRibVxCi
qM72xYacHCyQUF6u46FsV5plv2YIyLZ6F4iDj2DAu2K9+sH12xA060XLRgH7bGd69pr/y/VbtZjb
BHne7ihGLLtxE6W/XP8brllXZv6DZ/2fceh8A7MKKx7nYuZppNUKlELtzjkNzWM+H4etvVPaspnb
xmOY7aqF9Ncp7gjznB4Oh/Sa4fqn4wPsnduKC57gcnw7tJGcNO0O9fR8avcTVhIkAL6+Rpbvcnmo
Apb9b1IxoNhlcabhNttR/ha9tiry+Moq+OjtCiil6+dJp1vOh2YgVYP0scPOa0fF4+CXK8pKu6i8
/3rOPx3EwAmcVWZbxuWnpW4phwRS/84w0xP8tlvZ3kfmw38xCOkb0DjRijAvXGrjzJeNZXrdDqvX
Z9cyfiHoPjmBvOJXfPkuLE6uZSRytgvWpi5dky3NrXVHFRgMhS+VcS/sJ6e8MsTlTmAIQ4dwYRmG
Io4yLlYI0Z5qHAKIQ1Scmvg+9n4L971qD//ZfF2Ocj4e/tpvIYbaU1IZ0aGu3kX403EP07WeDZ/M
1T8vcnHCFNrgBUMoo4MdPnlq75k/zfyKB/K1uTo/wl9vgZvXYLodb9F7R+XvmSs9uh/r/3BtXc7V
+Sn+GiXoJDIdnVEwo5snRo5hzDfTOv3/PsjFARjCNOf2VtFBIl6ItV/40CHdu/LVL++d/30TQhN5
7impGxdvQoW50Ardig5nO6sZpZcbvUHK+fWbfPpRHMq5ioPcgif173SRCsCIxYv+EBQHB1PSCNdK
I/xZ9deasBuXh+n5dYRiO0qbVFzKi0Vsd5mhB2OcHMLmjvw4rO8Qai9DGGhT8ToqcB8qJRgtriZx
8OxvMWbRkpZ7A9h+AHvPxU/q61c/e9H/falePpD899WHZjJHzeOBgkksE3y0QiUoFvqLSisQZfWz
+OXrAT+b679n4GKPaV3uWTWwwqFz1+J7hkVh6lAZuzrTlz3xLl/sYqNNdgnsVvrJIcYIM4X1ilYL
fgm+Ye4aXzYX8V48rGzY81+/358VeTmjjrS5I6QBUfhyxbZObOgoC5KDm2kHpHdwso64tMElxwFO
e4jv7Xdyje4uvbHuUnx/AFKv+fV/NseO6VDVOQcopnUxx5EMVDvC/joUi6BdBpqaocLD7/vaq54P
9g+vqgxLwFFXtCW5mOPRcDxoa01yKJt7QMMZtlsJYb7x6s3sk7nCmQkyWDK/MsGXzQhsQdMMLn9L
JxyxhHVxJMSQhCogivEo6JOhkwnV+AqYiyLq7q3+0chvgZYiUv7WXjvifSiT4/lbQKEY8ZkqNuTN
K9WlV57qw8a+eKiLw7AJw3HAO2w8tkj3xuExRErv4lHVkv8a+errKfhwKJ4HIx6UOLS4gj4E/27a
AhtJlXrMgO3fgx3MqurXfz6Axe+fu3Lg5GNe3OiAXpBUVDEee+pAUuL1rL1+PcKHTkXnr/j3EBfv
oHWDcsjtxmMBrmU5d4H5k3fem/Gyx/+ZwuoWE4mudK98p/9jXLIH21aEK+7F3gA1xEQv68ZjnO27
4hVfvYV2Fn65B83BT+d9aPEtLK/slA8bkpdlGm26BNE0goDv3w9WI4YoqQpPRw1X4iaFXM+ehPuw
M6+1cf9sJJqcGWRIJviZfnGeO6XnVb1f6kfTx8MbbyIv2mJADdVm9/UHvDbQ5Ty62RCbfqIfW/Tp
ewxjNQAvLFjZuMm2GV1n8V+MZwsQ3j+hv3NxR49kp2Rxg34UdTxLmgeX+Amb9TLdfj3OhwtR0FlX
WaYQAGy2EBefSvmwW2BO6Eio7UOj4nVTPvplhTePCcAvjl2uP3w9ovh4djCkTWyD6QIh+uWBlqKO
rs1+1I92jkFnYmrvtWc5T+lEsSDFOOpWmTK/qSn83Jj1ZPwELyqxNKduhulovU8jiiITqBN+f36U
3g4NPGlswNQNXhSztineGjQTiHtVs+mwNpg1gOdzrdf2qaOiLeaQwSsi5eDKTvtsIuW5BbLhsOKF
uliJ0DFyJAxCPxr9Q/YaxZyD86lbNNW+uLIUP9nTZIKYDYINcBwalz3BwI+0vC5cthf203FhrArL
WobTjXSGeYE/y4DKo5/wB5rG5dff7uOnOx8jLhbXHJI2gd2/GzuvY0ELiGE62pa2Qj+Pf4S26tKb
AAZULd++HuxPIvXPfSsYzZQO3f8U/xDnPflXWB9jLQPL0p6Ofo0BDvqU28DC3D5Kvxkp9TMsc7HZ
at5z1KbobhaNnL79N0/gglXxZYUkqfz3CQahYBTj3XCsa43lVT0DfW29YdFHaovY9w2pKXxmy4ln
LZHd14N/Ntfc+bQIVDSVJLj6d+w29KeopnJ6lFn96NzU9tzNsod0+u0U6//XSJf9wAIql5D/rT9f
NZ+Z6I6pad6kU7LVelQiTvb89Xgfz9IzzEBUDDyluCAuvmsmoY64sa8fecOb1vJW+Omiqy/une7K
SJ9uFQsYj1VL7yKynX8nEdwumEw9ZVceSiuHPP8jqh9p6RQhGNI8OlQn+rLM7Ws79NM3/GvYi3WD
TZtM44phNbteVd06bKq5ZhW7JPIePU/Ay10Gfr3ziwq73QVOSa3W34RuvCwAOKtrbRLPcenlPuK8
BdGyFQZX1sVKGkTe5Vhd6sesT8K12w2/ad7Sb4YYkfXXX/azNUsOoHTXoC2MulxJqcgUjEDe26SG
EU943W4gnxX9k0IB+vVQf/rgXr7V32NdBG1TNRSlmcT6sVctmhnac8wp4W1MLXuiML3vhdTmkTnc
TWV1ojBwm07mQ5rQuBhHoDlmvdGyTiGUKpzKZ7aL41FmSAQx+sHHcTeYmpMfGljBadW0yEGc8AcA
2/aMn4Gj1gKK2LwU3tLqeoitor529H0MeSl34RwAX1KAlrkXL2fTWRkKX8W1LBTmsLLZt3H7oqsp
mqdJRtMcmb3jKrvNS/ON+soudIKbpMoFKky5gds6XbndPn0eqZQFuKZcnurffUTwBWLqtfqx4Tad
9UpEc/iJ5pVRPm4bhxtS0UGExsdgsBcJVoUyWZPSF0enghVeiLvU3k+0kIKPqm++Xj6fDqVoYCt0
QixXvxgK4uUUtqB8rB6yFlzbAowaKWhC+f96oI+bj3ci0OG0c8HyL+MCzEuSyRoZaGprfCFEOa0b
2uis/Vz6V2K5T4eydAp0LsYMljiHKH/dl5oxpkVLmHysqLP9RpoSzv2wz35YofXj65f6uM95qXPQ
CKVIuLpzcb5J/G+V6zNSRuGX0vA86W4o26Z49eTJFbjVOEdO/250BqP/r0NDZZrHX2YTcWLGNf0R
BMXZAu9R2D32E11sNqb92NhvKcXKMHxGZ4Wz4yZGSSaDK21CPy5+KGkWsSpHmkPx42KtZAFKpbKn
I4EzQpklDEgXmZ5a/8VCIda3Ta57A47YxSiYKBlUwHpxJPTTqcCb8JZENhf3X3+6zxb+38Oc//6v
RWJWSH5pCimOecJBcaOFJ9wj4Zx8PconsRtzdr7meSPW/WX1qqinQvMwvTpG8tcIB0uLHxuMG7N0
Eye/IEbMzPSlyeCSnr4e+LM98Pe4F7M4FqC00h7F0ac0Zabmrd1vjKJZfT2KIT5Zk38PczGL0ipk
P6WGOGY52mnHk4ucpkfLugIjPrPPaB3QdFti5WqPa3B4g8VduovtOLwbEUFfeZrzYBcbxOH4NU3O
Z87Oyy7IZpMhLO59+zjCECAjJT/Cx2PmV7Zc4nXaLr9++XO4cDGca5PBuZzRfNnL4TzAdis2sRnr
ojeJfTGIytwfTqJgxTYoCPz2NijrK3vw46CujqRXmY4FCEQo/u+yhbLfIZeJ7WNYGhstm00PiTz2
o3EXR/eOdeNaV8b75AujiTddwiU6HTu0b/x3QOlFA9yt3j0Ko12WeAzU4amMtzhGY3pVzcqO6nb7
ZEpjbqMt5PC4Mst/YqV/pxkypIP063zyEbudl+BfG9WFqu9E5hic0va7cg9I42YmbAuoN/Ewb7tN
MODzxpRjp66lJ3hS07izUWdgOVNiT9RaKV3wfrqqvIJMfDYztkPk7kpaF547M//7YDkKTRgDhneM
ofZD2dBrYqwbCLAdBNyAXo7AB4gav1mr8Go30vOsX0wKX+NcdFNE8459ccV1k2xg+Pn+qW/Fc1Ft
Czq0tytgKOy2d3Y7LF0sICsNmxt3WufpToVHQ9v4YX1ly31yKVGaJtAlgaGpConqv5MAyx8xhhH7
J7RZC6me9Yncu3rIfwiq0juIgnruz3HzWPTFq+1fuX7Pb3k5C38PfjELRabQr4foYePMWZUjfsrI
ul3zDXfpeQG7yPDyKx/9s3mn5Ckl95Pu0kn439cNRx32nZL+CZMYBE4h7BkM69wNtgzX0PxPdvo5
uGDbwWAy7Us0n0ZB02iPtn+ydtjXmeE2G/Z2784SK17m5avmXNtoH4IZSX0dYgMYA2mifgmBQeMR
FuYH0Wka9/4mMbejvzOj3x1zGkePrUl5FE/sYjVa/j7pwf7mxvAjWmDIos2Ftna12xonVA/zxLLQ
5mW/RiQUYGacROGV+PhDIPLvk/5Jif46EnqaONJFrI9Odf8q6Xzb/vr6ZP9wkVz8/sWRg7uTXVse
v292qP6dco5erwy/d+3rfz6OIyygMovrQ15GdE5XNdk4jdGp6V/Mqt47BTs2tcZT6PfalTn77Os6
JsuJuIprS7/IXLJS9Y0We7yTnWZrfcgTPABL0qipyDf12HZb5FdXghDj44eiQkSk6lIqcpWpLiay
qbnumzo2dmkKeTQg1bZOKlr436b+pPybOj0JcDP5SO8P2jtqM1uzrrz2J08gDP38ENb/cHZeu3Er
Tde+IgLM4ZSTJYsKlizLJ4Qjc868+v+h8b/7m+EQQ+x9YgEWoGJ3V1d3V61ay+CePg/SVRDVstUX
Mv0fjZMU5RtSBYd/u4r8XUSquQVY7Bxx+oQzb2yQbmgaqZQfQh3JRxhHxA8j+aMba3W3paHIImGf
iKAAhprFHoX2aoEOdhmOZUDn0b7SVtz+71+4iKfg884tzE40OpE9Q42wIIDxm3D2E833vejS8pvt
0tap2kOZ/2hS4ZRr72axRSbSWLlvLA6SmD5BeQ1RmeNWZFUwgiTQ5AcNSttRRGA43N5erutc2DRK
cgooxoq6BELlcr2UGHxhpoXKQxK6+9b/xIlttSkCdBnN3b+swDFRp1DyZOWovIrnk1lOSMpPMir0
8xJNhUCaOSoJXUHJJgxSINy/afqtzVPhfxLC+yJ7vz3Oq8ORpxpAJp1Ul0iI0WYb3u/GCGVJ03pA
fW0TRrSnxflOztFqhzClgIujWBng9V1A0S1TVVXqs8hzG3/fQmcbISrC3JQo9D9o9PILJdI5LhRx
EpTQQ7NNkcow0jtaTWwBrjyppIIkwK2gBvbtcU/b4NKJL79iFnMIoY0HQ777YMi/B6SU0sfCWNnx
ayaUSw8SZIPGqiF2H2jX3IfxyeruOsjT/sM4JkYs1o+8ybw8xO1/IGXTug+VV0Gy+VQXnxprBeV3
7ZOGNG0GbXpSSABtLgeiomAjxePoO2Z0p32VHnNlJ4a/KusxThFHLf/13r60Nnu7DIh2TOlS3/EQ
ONo0CT3zQgWE+/a8SdeOP12NuZEris6Q5jk6v/OTMDcCGjvH9JRknwO04N0NGtlDMdD5/CVBaoWG
+B3ts+V46hQ0lYx86gZ8pMFtF+rtzh3MlY+6vlFcftNs6IWcC3XUeaETqtYdCiJKZ528+LmFvnxl
9JPvXbq/SVcl41YNjgnujpdLGsMsbapdFDpmUG8L4z1HNM+33UfP31rPXMgc2NT635b2dNuusjBC
yQDgDTqDZwZPgUu7oxXWaFW1sRND9elDMGejv2HrMGGkzX0r/ZCidJP+UrRDiBoJ/HRwadpCfIR/
SBbgJ7ejb7Rpmc29IOw6qPDC95gij0+7C007j8gYhMUjjbjxN6Wk4rQxxXcLApDbY7g+e8DOTDlQ
BbJ1Mmyz3RCSoZCLUo+dIs5+mcA3VHrubpu4jhyXJmZ+gAyfpdbocjkeIJmsPfX6dihXEoVrNiYP
OQvDShtogzxgQ4PsUbyvgp0sr8DzrtNanMxg5w3aoNChVOeBQ4T0UHMrVBqEsthXxpNUflZ5ENGt
Tv/mNtZO9JbYXRUd/DU86PU99tLybAbdrm+UMavRIDQ/f1MyCkcxGq/Hio6Q20u1cE+4tDTz6IpC
bJp7TebQAG9IW8/cob0ZUFI2D/UDPNr+yvm5ODKelabJNXXaR5frlitJElo0zjmJ+iHUpd3CJyzn
HwX9aQEUtrdHt7BdVe4H/xibhQmxV5NJ8YLB0VtBO7HSfDeyA+D6tdvWNEuzeIQhWgdUiczVFWwL
EtOxjBrWy+/QSpBOun9HS7dRA4oLHyBg6/Un5A8o4Getc3uIywtIbgS8FDdKugguJxT1iEbKhCJz
oIUvfah23xAdLTM6O98M8al0P/XhShRcOntIhACJpp7Lbcia1vhs74lVALtZaOTO0HxXfyeIG/ou
InzVrhI+jdlR73buTxk5bPOhexwiC372Td9/GO1O173d7eEvHIN8hE69XuZsN8TZ6EMEcEQjTXMn
y+ke0NpNNHgbsI+hfJS93PaUYcWlFg3qqgHwg/uKoc0MdkPt+SQsc6fSvoLg34jdQ+h621B3qqwD
i7libsGDge5y1+RRCy5i3ppSGKMAYYycI5LnA6hGRp6UF0xFYbMGHls4FzS8V4ffbqrHzRO98HdT
Ji+SwqGrGYK0cNNVK9eDJQvcv8gn4axkW6ffn7mNnDd0lCtp4VRBIt33tEHtYNRYCzDLVkhXErK5
U6qzPT9pAuYpdEhOblYlrDi59ETf8Ro2ZtEKcI3JBUhpKLOxgNFM4ioaCjglIO9M7icC9duevbSx
SXuSdrW0qcInznZZAN175VtB4aDWYyvA6h5hZxTrg3VIvQeJk9VEPfS2zatDFdIvyrEaiTg2N++q
yxVCF7zJqxQfoFMm25SwlR11VFh2pWq029um5OmAvgiZM1uzjYSIOFTIXlQ4Sf+ahL9+o2JGn9xW
qO8HdEFN9bGiwz9/dtMtYtda/Rh+4+fwAzba9s07VZBFevLK8K9TA7Nvml4SZx7awSklFSbfpCtf
ew+GupMvfRb8D9QCSHbbsJpEB5r5PThDhsPY0aS0vz0r11eOiy/gUXT5BYql9AAt+YK6++MeXffP
RHFTPI4KNC7jXjO+ZOMXqbBWoujVoTzdZjW8jfu7TGSbrbuSizUSVE3jmF2yy/XnVrqTjXQT95Pg
zq/bQ7zyMQotBnEGJBA1FxIglyMMDKUpCl0vnSKJv+aRt09zNCia5sttM1eBc6rnWH9BR7Rrkhm4
NJPSNqhRiy8dJA93mfI50PJDlz10iHreNrQ0nnNDs3gTVUxt0mAInMQrAt90SVsPo5qtTNvCeDQy
Djw66JTj7T+7EULsktPfHTAe2GKRcjT9NyPfZ7CA/uvh4AhETg4vnuXzAzWHW9tEFKN0DIpMVfgU
7EZeybdtXHu5hrfRk2JNGXieIPLl4tQhpF+aBLxT0oXhIWsLhRqfVNIoMqDoEcK1FFUu8kJtBA8j
nDITyJFGc+g997e/ZMHxQYJT3aJ+zT9zsJSY0GmZ05zqiEZrI9NzEIOfkZpuXCPYqtbas/U65jFu
OnDUqb+P5NH8NA/TcFII8CgT5x+j9zMr6NXwt4pMamwzflK67CjkT6iov/X53vrW1d4BNVqYa3zx
qMnthuyLbjQ2EPK4fbQQg11Zl+sq5N/v43E4oXWpuM2cLCojaI8pBThNaR1rVPH0n8hWApL/Jt1B
mhi95oYNf4sg3sUR+t/KKe8fKp9WBNg/1IfSsv34y+0Fms7Ri1Ni+iLYIyQVSA0lhJmnNOgG19Bm
cpoPxTtdLxt6slfSQwsbGOg1jZe6CkKIw/bSGel08fu0K2onl0b0j+96+LkifWX7Ljja1BQAklbR
yW5fHeZNZRRjVNVOFt1J45/CsrZhaG1kfxIXWQPRLMSKC2OzozWGbU9P9bJ24CPbyA2dXz/b/Heg
r+DWrq7CmsKacGAotHtZnB2XE0dOqW9R82wcvf4hoAZk0m8kgcwnry2LbxrJp9u+IE+LPXMGkyY2
nnMKORgc4tKg0nm5oupd4/jmQanDHc9VSG+qrzXsP4rlVKcUZhhjN/zMXsX76JS9Wu2bFd3hqY5+
X6nH259z7TdTZZobJs20QHi0yXXPLgtxgkBurAYUXNKnWv9tJp9CyKf+vQ3elBIuAy/vVWnJV7NY
gD6scUpkoALvMc3iTd2u5Dmu95gKPpcdQF4IjNffaT8biK90ak5iq3EaBXLQWuofZfQsVkbyF799
uXiqzCvVJNrDJ0oV6XK6AsPKykZBniJWk4fuVe+4wdWIfBUbP3hL/Oexyb+KPRRRlXuHgNjgooSk
Ir+gAn/cea9+vusgsIsfMpTUis8w9n1CmnOPapbgvtye9IX54Eup5dF/ReSZ+zXsXRKX06J1XLMS
TnXcIrJQDb9vG/lbk7uej/+zMou1eVkiWAGXlZOMDw2MPCribZwC6nf/SU1QpkZPDVFrK3vqxfRL
/kf39wiqeXK84sULg6WLAe+aEsm0g88+o810F+XTanBCGa3fFs6jlYEubBOEjrhKKNNRr81TpoIP
O4ZQyYNTISCvwzBME1tc1dvb03kd8pAI1bnzwbxIeP178p75sA7LeDb2sBhLaX+EgdLWOmOTpu9y
vmLo7xl9uW4c3ZAFkAOgGwP3uPTj0RwNNMcz2UF9L9qkRmC7wnuIfKn6WxN3CRpNwL8Nt7Pjl0z+
UlZ7KPr2Udo9Bi7QY56JMLodWzgLh528hsi+jshUpib+AHIGXBLntanSTwIdsI7qjFDwbbJRUrcj
JNIoWueIJaiJDnWECFolhJ3u9vwvW+YcNbh2cyzMXhCGmfFGrrBcknnvyI4jmmOL0CGesuprgFjv
bXPXXkvaXwFVQAWE+4E1CyamIYbCGIaqE5QAR4R8XwvBSlRcOG0APAH5odeU2MhZd7nQEiLF5Lgs
1an9Xf4U0vZZn0aEEg/J79hJPuUOhP+RbHefQIgq6r6GHU56kvbBVtpAMX57vAvR4vJjZl4XulYK
17GpOsOzCCe2fi+pG2rvgH6D/lQh/bJPitfxC50zQ32U91ZzWvmA6wvMBP8CngbkmFfBPOGRmUU3
AI5SHQi6KeNuFOk5uHeN9C0PZVtv7mL/QW7uIvNOk6C3NaGF3ofaj7B56X7c/hJlulbMNiBfQuCU
ka2j/WoKOGdbXdAKo9Ahg3eMn2ZMCdtWa5S/H4VN8KQFj+jMNcIhKR6Ke/nOv1Od8Fl/LO/il/E3
fRiyLb9LxpGClEWryyZnj6zEh8nz5l/H24bsqEVIpbZ/+XVRWclZHvJ1Q/2zgV2/tp4T5c8ftd2W
kCxn+fvKbMhL9qamFzhMgIVqs/jt0UMnI7yhOcpjN7ER2/VTP+69l2AXaXtIzuIDlEVd/0ItErUq
7774Ykl7+aH9GOFzfRD2o7qT6/1oPGv6MYXCLPfGHcK3h0Bd6+G4Pgimntj/+9JpJGfrVkclutF6
olHTaG0dlmYoLjR1LTc9jfdq/snJqToFG+o3s/SC7Eu9Z1QdBBdQGpWQjqncaF4CGfVqZCdoSVXV
2kZUba/vbq/ENVJy6vnl3mCCWlHJRs8sW6gMDInQak5Q/NTuBXebSluoIFv00YdjHTwOkMw24ssY
rAx5cV7P7E6x8mxetcGVGq2qNeLRlzJ4TVnx/D+tnQkCiOGRUP+7J89slHUHEWs2ag4qVM5oRMfW
rA8wvK88xZaCDEnuf8zMnJkkKiKUfa85WqwdtC7WN8aQ/yxJdMSTTiD8ovnKQbJwbk3HB3ko1k4G
53o5eRKUezElHc2J84+ovA/Q2I40lMpcOD4DULfCipcsjVCnW4MMAC8ZEFuX9jI9QjPF0zUH8mLA
0++a3B1C9/Okx95DRXzbJZdOyQkcwOOZK9F1721Q9oFIT5FjklVCys0ydllKF+NtKwtZDQrwpAvI
URP3uOVfjslvhEleXFYdHfLt1Ow2WvSSxF9UKFNEdafjKCB1RbvfdRAYGqjf/ojSfWGd6knPYm8p
H5C92bWo2U2yM8sVl1o8xv8C5Sk2WsrVjGsIGjRypKtOGsZ3qC/bLjA9eP07hBh8Xbbhjt9orrBx
XdjVx+8xePqmOiTSRlFePesIBsxSbfczehZt8wlxmhWHuM45EzbofjLI7BmcrPN+k3IYawXqfNWR
AJprCsqadldWR3cLx+B3dwuMo9FegqdOMLeD+AaP2+3VW3TIM/Mzh+xVntq4O1fGPkGczB+6XRAW
BWp5QWIzmwUv60FZGfSSY4KSMcDgWsToObAbqjWjMwYOLVeGXZ7iV7hFUyre//uhgVTkMOZpMCGA
Lv0SPH9bV2iFA5GBEz98M4b7zij2rfQoBeHKNF6DQFnGc2Oz6O8m3liZg6o6UPPv8vKOWq9svKnp
XvqBkLyq7pI35c78FOb3LhyStwc6Ban5mXdue3YCkN9UKoRPsR1/qHC3duW2+S/3GjjJWDXqXbCH
Td9wdgJEUFMivkGg9IZvWX9sp4MGOazxMajuRW1fwiB6e1BLPkI6DjAh4WvCal8aLGqzgBWeumrh
olUV3Xn+Svrq+slIvpfaMUk57q0kJi4NoMkNOXI7GdDuBwfWZG7T3yhJrYTHpcWxgCbSSQlE96r/
eSx8Mw2gx3daFNWa4a5VjhlyVrcna3EsZ0ZmIVjQ6tLy5Up3evzOpEosmTAZ2kb2/badxUU5szO7
3VYGmREUCHQHgd8UEpoK4FMRDSvn1vKUGRO4C+1tnrSXKyOWJqoPba87ioZKk/oJAkJJWXtSLZ38
dNqIlsXZpYPnvDSCRkTroc6gOwMMptkXoD35m9Gj4cZTLvtxe9oWl+fM1iw4yLRJqyUKCI5n3Y8/
RdoJ6JqRqrXLzNLbgx7Nv0n8qadwtkeltoG41i90J8+hDVVOVSXS4lps+/6ZQw6tb9uyXm6PbOH4
YJ14dhBf6dqcV9vNPA099DB1x0Lf9N6U/AItOekw5vpDxZuaPupgxeKCC9I2jOoSYgNs4DkAA2E8
I/EEtq1SSu9SyHu4rV5vD2phuS5MzLILRpDJqdjEuiNFqg1jngD7pjruk+RfN9rAnANsh8sZRIYy
qLhLH4xHtAIjCUNF8Ytam1/QUtuv4FEXNtOFjZlTjLVoeEaJjTr6xlga4yj1KwwIi/NF6keld41F
nUNHLH1oYwRRiT6xniJoObzqOk8vVahiOwINdXt1llwO8CIgBU03RK50l5Mme2mSVWOnOwKap7t2
4vaXRkg53MoXD1oS+AdoqlY28KJNQIC0tgK3pZx8aTNBIiQFUc9CWfVrHfTmJjIbVGbJMKrWYLca
7ZC3R7m0bAzxH4vypUVIq3UJIKXumOBoy5cQ5eJgBTq2aIKdS7cMLsh0Xpro0j6BQVPSHXV87LzP
I8C/zlzZSku7lbr1PzYm1zm7NlheVQpBrRKSxu5nL9U/IbPZ3Z6ppbVBtXB6VCGvBQzv0kRbobE4
ZAYzpXnqXvZi/eAl2dcc5TW5kZNHHYjc9rbJJYcnkwFTG8V4uslmJrkmRVJnxIajGW9DfOLWl4Xh
Rs6if38Q0tpA1xSEOKAy5mnOZIBHvZQCg+MWnJSYwuoft1REOsRWVvxtcRb/MUUK/XIW41QrC00T
cIaq/Byq7Re1l9+NQKoR1hs0FOr6dn97Epfcj6OXhldyNdfQvRR9gz5WS8OxBBizn0Xxt8XJeNvG
4qgobE0Nhpzzc1odwYi0ofUywyl8yDTIJz9VWcODSiMTpDyN4eG2ucUhmVOJS4FEiDzJ5SRSZhnl
wK1hektQ6RzQUTK/1+PbbSMLlTTweWQ/4QlSgC3os2BkDL6K/k1jOKU72H53j+h9S1Qf/vT1EzK8
rbm3TBCo4lOBPE6NKHCzQaEgHSs7PQbCS99GdtEhKAqXwuB2Dx7SkW68rZoncQ2Ec41h44ADrMLV
R6bAftXI3fV1WZX1YDiunwCaUvZ+fQ+HCjqkiD+g1alXA3hZ2foP62CwCCqsWRCLzLMsZaeY9AUp
hiN1kzCpUT8LQpocXFIEK1WCpRWnVZb+C/ByMryFlytOQinVYrp/nGDUXzl8XvXSKJA6ksUVT/57
k5o98v5StsF/Bw7iivxOKhCEyz3LcGLUpdVma30dsl9Cd9Dqg5ve64kT+ghk6rx0LVCCPwQJUFVm
l9VpyHZqJ2/asd8HlWlLBZAe4d5STmBetrl+P1RHJbw3Qx4O9FfXSI3SJOPfJWi/NtFj1ewrAVIf
7vmQDdiiE+jkUJNq2+muDamJlg8bxLRvu/jSqTHR0/1vrNPvz04NIezrfuwNPLyV7DCgi2ytgLQU
wSkhUMeYbq+kCC4tVFGU46+e6Rj9U40WbBy8mkq6yZqVILfwyoDbRyLAkRrWFX32YGoLuTYUhI0d
xfsuDt8nCTrEkIr0O636O9VMdrcn7rpBhQ13bm92dQ2LvlDqHHuG+UP0HlxaeuOjXnWO4YPSzgtb
LDZJh+ri1roPwg79ir2bnnw0SGjIrWVUN8oeUuWdMiDbmN9zv9+4NAYkn6tiG0sfAzR3rrdJ0GMp
XuL2i9l+jlxkcqJjBE3D7bEsBo9p3ibQG1W4OS1S33SZV2iJ6cQns/+A/s/2SSSe1GMb3Y+q06/k
0ZdSOMa5vdmVyzci3fIL7LV1vRmz5F2z3sXG3+iPMMx61nNuFnZGn8IY7PToGTUaV1trzvl7IM13
+fk3zE8Qn56BCSNG4/mj6CPc89mQkQtCGE6CcvUAJk9WnznnNgo0ymi5dP3OEL+LQflS+sfcd21p
Fba98KqkpgFKj6IKqH9j2kpnm7GG1KgMIlyqY/0dpeAVmf3M842OeJd3pLl6ZdmnrXc1BZij2sit
gIzJpT0EJRAk83LTSTRgzzvtSRsdevX7DyTFk8qG6rDKVp4U102dbJupR/3/25y/KQYdDfbKy0xH
6/d1pd+3cOToSbsBdqtXB3+oNnUFFThw8nv4latsDXi9dE85tz9zvab3wlrrsF9Y+Z0ifEUByBBP
IsLEmr/GUbW4ntxPUDwg90rm63J+Q9VH0t0t2VaDZNNFuLGqbcy9ITTuBf1JVopNtJY8XN7KZzZn
AT1WcqVUAJo4irJTD52RbAwmlyQ7VSUkFd7zN8n9c9uPlk5m6hpcnelyAy02Gybsn4UimB16upq4
rdOvIpXOLHq9bWRx3ci3wNkGdwwFpMu5pCdeUrPSNJwwTDaBfHS7eIuMaq1WG8Fb6XhbXDfusTx1
MHd1Q/cF9NrSjvCk+SnKhPjFEN1HzZYb2D4a+m9RiS5l+vX2AJfOLxLbMiW/CcCjTRNwtvlFKWvI
4GPUrBRUrhMbbu9DY9HYmiF+KL3dtra4ZmfWZqdlUZdRWGi4ic5Gz+Ufqvxr4KZ628ji/ZlTEpAz
Gid4x8wzBiuJUlnwCWjCl6RBYEj/0Vanpnv1vK9xfUQ+pwEgIAbE2IcwdRLp2CM8l4iwAxg/Quth
mFo+mpFuhHxXKvl77dWHMjjk5iHvjre/dXHjTIV9GjUlXrhz5jpPGmt4RlrTkbydr+2y7JC8QHys
8b7wQRtJL9Va/F1a8XOLs3BvJKoXhpCgOUHAld0bhQ8vhYsFQZ7A+FlG3deOM+f2KNdMzpyscbMm
jAdMDlG0g7MfOq3XPn7MgO17cbdTBW1lK60ZnH5/5tVIJppj1faTwTv3LqmCT5H7q/BejEDfpkF7
vD28pY1LWpabJnWTiTvg0prWyEoFOxfAB503UHkvmcdOsHUgCJktwcu9RoIyrdDsADV5HVqYAspN
H9SlPclrB0uWSIjgPDvD+yHn1bE2TER9q5WttBD+LizN5jEWcsTgCizF7rdaLO3pgolE2jaOeJgK
K9O4OCyAPxZoYyL63+vb2aJ5LWptYesbSLVSEPLDvSojaqXD0SeuJUOWQH7mFBt4sU60AdYUqM5s
RehZe0VB4oVqVxCewLONxknPfo7bVviI+l3k59vorRHs+gesZEGFgKi8keu75qT0r4N+kKO1VPFS
JOCTqBXz2OQu/PeTzz6piFABFBI4MhO0fdXxrZReVBPR+2+5kJyM7Enxsi+K8n7bdRcX+Mzo7F4S
kUzT+xSjiOwiOP2bUv+2zn43wB1JLK9407QPrvyWeEwmnAOHpM3lpIuomqdBgzExSORNHFNyF+Ji
rfFs0Y3OrMx2RzMGaAKPOS926Q4KTYjPA7Ol4aOL7AAh2Nvzt2iMwUwCRZSy5mIGo1SEcRpW5LjC
D7MmlKk/qupdFtbqf0tTp3NEU2OcgPhX9xBIq5Q2Ic/Sm6/B6Jj1r9vjWPKDCSTCVQfuV3XehlEa
rVsDuzMcqE9srfjo1di20i+IyEMP+/22rSlozN0AAOc0XWA8r/oxCqULw1CUSXSou1Eu7Uz+HI+C
3T5X5HLilaPnb936hrU5HQLJwVgGAmSgDm2elOxBzKSNGn6UwklKv/vKPnI3pUas8eP7MPa3eSnt
YnG86+NyBx8UajLvfdVtxOpk+l+MPrFd69Htnv1s17obdBCCHhHe4D4q7iTxNKHqx+qOpqcT1Dgm
fPHZC4h7msbsVACSmH6CM6YZbCF5MdAVlIft7ZldOIhAevwzs/PEIUwrbkDnleGgQv7S1QdTFzag
uoDo3oMl7U61tJZ/XfJLkwb8qXGNKtQ8q9xZCNpGJO6dxAg3YSo+mEJ+uj2opS2GS4LEnnQoIL6+
jBrwFDcDjfGGE2UqwoKxbG0MWIVtMeHhnHuesXIMXXe/k1KkB4XUK+k+sq+zMOVDvaJ0skuSt98p
jQ05faLfR/5Rb07ieGr7aNM5dQWbzZ1IMX6EDwx4BHXEwa7XGraWtuXEvA2+a2qAn2s7Raoy+t3A
7dyrBlvvP1T3hSY2JK2fSvSob8/zEgSZGgSdGxPKkd7g+ZloGUPGevJuJG9IMqY4+v5hNI4Dg0N4
HSg8Z0K0jRrkde1+5D9hJQ1fte515UMmQ/Mte/4hswWwTJTTJbMwHaE46nVwFIqdzsCHlwzmCuvA
AzYN/7jKpuRq/5ueuWGtLLOULriYitkZUkh9H6Nxajp+/C0z9lXVnFoUqwVtb2h22z1PQMnxd478
bZKd+rW63dIDZsLaAfEnH4Prz1bCbOJWyNrahOWGxqdS3jfJ+FmlGFrHn0PlUXYfZOSOw5918kdT
0AY/DT9H6JU0kvzhhxgMmz63JaWyS1mjElDZkvyr/kg+98ZKcF1yGRLj4HfI5YrAo2Z7s1FRtfSK
ynRc6ytPKC9xty1oeRMOc21AT1iNEGG+R/rWf1KsdJO7x2HcAjbdSmtzthCIIFfn0ss/wEv12Zuv
9aQkyDuJNx8ajjB0xWtEZAs9rX/p2yfdoumM/LtoZ/cz31OyXK8006nNQ2NsraNQP0vaw9Q2WTzn
umoX1X2whm5c2AoTZ/w/RmeO2DVBVbipajpW+qpZP6acfK3sV/bbNDez/TYx4/JCAa1H38s0t2cj
w0va3MwEoowYFls9gVIKruVir5fZW1q7xqb1+3Dfg7Wi1NKHR3gXygcxbMxnHapDW8qt/5AuIwKD
qWJB0Zqbc59XcpEmUs1q1sKDVBzcJ0G7j8mJJi+3h75wFSGxA84EamsK5POuzaouQrWImN6IfITI
nV+O7uEdJwfsjR6lt5XItrSa5+amzzmb6AEVb7cqFZItwUMtf88DGG2jlTC+NqTZlrSEKG/GgSGF
DenUzDbzPdLbtlzsjE/hf7hr0yPFMqFrxMt3ThppokUcNWpmOQkdMZH0qjS6nQtfG3nNIZbA9xeW
ZiFRpYs7i9KUJlA5f48BzA6xnZbqoXL3RoeSumUbxfeq4Rm3rdeQZIthDopiyKOR3aCkNCsmSZlS
WU1QWI58UMdDFD3FxkuK7pYiP0aSRankpDUvtXWXK68CVDHhm0KvULNyL1m4B/191ZOIhN0SRPul
86iDqgSVVllOS1taTUfhiCaeWXqbylzJnizcOqjMgcCZWud1cN+XltJMDupwFCzQu+lW8z4NSWPX
4UkKns3uy+0NuLQj/s/UFR1GCt1ab7We6yQiWur02NH1RA3ztpGFGx1xTeZGQ3MD7U1zBEnmBuEg
hDhPEH8utG0ab7Tmq1Tx9AgevO4UUzQNTl3yzRColBewTh/d5gDYoxaOa8yg16tIekPiaskPDpJ5
kiMGVVK3OjsmzsWPTCq+CqECzaTR7WOlWntwL+QUaFKiWYbkIhxKALIvV1IsJLA5ncRKStqGJuq8
nC50Go8BM8g3Q7wXbTXf3Z7t6yXFJrBe3qoI/8q6fGmzi0gz93XoOjXXYa/eN7K/6Vaq8ssDOzMy
O+6rWh5EVFJcp4r/hOGLtU9TG8YW/VSOPwVF3Kbj2gv8Oq7CEwddJc2P5MshzL8cFr1gg+iSvXd8
BbCW+5EFulN66qH1f8XpJ0ro/34Wp1Wjbxt6OvTwLs21au7TtxhajkhTwzDeFZP8wErrxOIsnhuZ
BdVKoZGvVHzLUbVmJymfEJGoDMuWa/mQhs+99a67vwYhX9nzCzcpppLzAnQ22nG8HS/HlnIeV9HI
HuhSJ5PDO9cqtvD92eWpmRANxr7zoej1AkirVw7ghWaMS9OzabWSrLZMobSckrpUH70998g3HXuU
Rm03PKRb85cF36PZ7o1sJ2hr1q8rn5N1+taotDLueRwyVHjVYn+abylt7LT7HQK+eFDkYzpymo0k
OjeK571Vq1I8S85LVpXU9ERgfcXJExaJ0nopZ4f+pnXqjsND1ncteUZJ/lhViV7oyEGhEu4s+P8o
KHOtvFxf+PmbTDdrfNeEKS7g/RFoh0L82rnWviz9jVnuXZXYIJmb0uVpOdi98mD0I68prdoMwVZs
fonl3ohJCkGiUh2MtZa6aZkvb7zTF0KBRSsa/HbiFKXPLmKmpESe7o+Wk+r6ky/4nl2W3srd8voU
xQYU+9A70MV8RdCcSXFdIWlhORZ8fRW9oWH/UmWtXfCUXCW2WlxgkgRTCYIeXmN2Q6EZLTMhs8Sv
K2UTSSceYB6wMdPM7EpO7ZBeI0V4FKNDgFiLIPcbUz+g1whsPNpVJjIf5qs3rFHpLZx1IO8Vi0Z6
+jwAa13OshqXvmoELqePste1e5eMmSSfgqpeiZVrdmahuZHLaixE7itCoz5UQXqkVeJO5aUUrgBq
F93mbECzi1EgZUluVZw6eht9N/0IDlpYGG8H/iW3gbBhwiEjf3zV1BSrvTqBYlzH0Hw75V5Am4eS
vouVbPvtCq576ag+tzULxDRPSUKbpBzV3cFQvxXJc6GtmFhyzIkewuAuQB5rnpIMKjd2rZrh+D1I
l60VomXS37vKSVLudGN/e+6m+Z9va1C7WAKojrbZbH30IgVSPVaug7zoJw6uDRDereALv3XSsaUp
f5K7n2W3clteMTpnE6mDOsh1lIqcZkgB35EntO5LkVcB1F31GCf2YFgbX/bXLiSLiwfbNUzscK1B
2n+5uxo1zZNQZLBe+iePXk31VyH8lwvCxKj9PxuzHZy4lSeoYek6GqIAyZ18KncqiqTDtzB6gK0k
87S1q/p0O7xawjOLs72sKDU8MjIWdbd/bGukOwxbNBEF6x+87CUnBwjzjy596rtkX8r+8bYDLST+
eCVAkCdDTzaV42celCV6Pg4J5k1qFLak74bkRy59RyrFyj9LydGqFVtU7Di6iwZlm/6HI+PM+t/7
2tmxNI5TlTyvXYALkl2AR9B642h02+SBd81K0Fx0Wzq9AO9bOiQbMzz4wO7RGo29H3Beb4y62vaB
Zmyy1j207a7/Wk+i69JhZX6XQrU2/WkAtXzz/EiousIy80RieYN6kyUH0maRcOzHbQy9q1p8rc09
WoyB9y0Al74Ps01RvDfSKrn6UiA//4yZl4liBhaw4zOiRoFtFXmlz2O+83bDXjv0W9gvXCr30H8U
zIqwsshLEREpNaCvYB6ns/py31Zm4PVZQEQcwmMdfcBCCwrOzpHUrKRNpq21WS669F+mVGO67ZBE
ubSHGDmsdCILTR180+vJW6ueUCZXXX2TpZ/qOkD2l7u3iFwpyW1RPaVratuLI6aVS6Z5A/qpOblA
mg+hKIxESFouNlK4t/IDsGS32MryJ3NNVGopLE59Y/8zNrsJmQhKdZo0GRvfJiR6+QCh73+JUudG
pih2tlHNeBy8RCD2cka7ZbmN5G+xAomX9B64yUbqvGNCb4/ddOMeifa0j9f20bRo8zCJ8zCfosFV
YX7SuY1SxX5iuE5IMihWN6AZtqB0gYCQwUju63bfxD/M/CENrKMc7A3hy+2NvBQ9zuzPDz34hej4
iHUX5vRdXPGc6OOXYjOI+1xrP4u8poJVtPDSnqUyzdYB+AKqcbawgxiGQitb7JtOPySRo8k/x/K9
dO/FLD64akfoMrZRvJHqH4UX7qDredCt1VTg0hOOJADnLQ2YpKZnJ6Jci3UOi5lA2ASrPHz2m5NZ
QHkA5YlXQzfTt7ZBV1yhhE6WSZ9vz/rSg93kMCYlR8s0T4vZHPhNV5WRrAqT3+lxtPWDfaK+tLvo
0YpsFB/kNcj0dArM/AyDMD7R/IBq3fzF2rtGEkexLDiVIW7qQtgBD2gGxF8qZBIPRv5HtLqNsure
C7N8YXaKKGf76/9xdl67cWNbt34iAszhlhUVqspykC3fEO3QzDnz6f9v+RxsqFhEEW4DNhotQJMr
zzTGUFJFL5g+6Zwnnwb4ndEJii1k3+EfTOC4GjZ4W/W2CtZI7JYnmDYcqq1o99yk55QgDLSpaD30
H1AmDV1a6dNp19i0YrrNU6tDhbRG4rHwJMLKKyTRoeeDM3R2l4Ts9cGuMDlK0MFpmyiAkNM3ngA5
PtzfPgv3sI1XAxAQfj4TZOr1rDZ525uRxKvX5faDTSBoh09pah9tM9wo2lcLIqH7Bhe63eEYBYEN
BBYiReSeri0W0VCXo65yT0okdkmVwz5BD/tgPoR2CtLgBWmYDSyLOyWHBsOCV40uHZ0gGb9zG6nf
Mv+T6n/R1p7ghWoC34VsAEzFTMYNOiTwjVDVskg6dwnkz9LOyPj7HGncHEQqSuYiJXbw64Oa9giK
/31V/9r6bB0Mxffbug2ks+VNqVvXtGYYZxP58s6A22GtsWxx1UFoku+gvwfKw+s1CJNKhfG1wBqs
+UHEtk7b46ihxNfS7psUUA0rq5nFhcsalAOcruRKRU5iFpxkTSu1rKdEBXuk0UVFOeniNPvcu2To
tNNzDJMVqYkAAqX8SS0vWfqUDytv1OLATcGNgz4WWf/ZNCOKnrRSmEnnwTzYZbO3ynBrUQTjNFfa
L/ivV3b7gucBPQ7U9zDxwK6rz2KH2oSUb0AoF6UNU946BSnpUFKybWfla+DhxXtKYXLReOEck2S5
XtRmkD0/9mtsEWFv2MtHKZCHhy6Iqb4n+cl3AP/FSW489nkwbgLFXHsJF2eX7C2xA7VTUv7XXyCN
QTK2gSydPXaukxDrBiThn1rQ0lHzFiRfV66SpZcIayjUQcpP1//sKpmcfhy8lNWs0ycvirf1v7q5
MRrjAommZcQuAaq8Vj8Rrvj89Xtvc7aiMSwFraZgM61ccyrcYtfS+ZL88Db3B7c0lwh7CFY5SmD6
fGx91XWNZDjSuTK9t6zM90UCYw4I++Q77d96469QBizZo7xH0Zvgj8duFvvlsaK2aczatdYmasKD
dKkPSqtu5PLzkB7vj23pJnhva7ZP4jCUvVzsk36Y3LClf3jtOl16QN9bmJ3zEpnirClG6fwaNOrO
RNpX2glxtvvjWPB4bSEOK/iAcb7mtPZmZTZK6uB6maV5GuyjP3y2vYeihBRSKXlAdsHLfYOLw6Kv
BsgSyWPSutcHzEAzsBZl2HM2wSUtOYjzwq2ryQd5TVFj6eKiREgjOdwHGtTl15bKVinULMXJK4zX
3nzOrG/BGlhn8cV9b2N2lMqE3ViRbjx70Nd5u/p1so8WCljeQ+Za21D77fy27f39GVwZlzXb5oPd
JN7UYdNR/03af23nUnRv900sXsTvxjW/Bk1NIpNhsr017iA5eVLgP9POsncky1n99r9O1RoZ1NKB
AtVF0yUdMsCeZvkDp+ybsLVl/2IlvbydNGN0pyxb0+1b2n1k/aDxJ2BXbxDWZe0VnqJRMke4CbK0
Xef86CoFqkVnZZsvleRsYNw0W5K5pedgNh67CBrbDk1qU067jUFNhNM/5SOQ/qynHbhAa/EUOPuJ
K39UyOJ6z2b0lk4fV9Zx6ap//xWzM2DkgTNJgUWLR/q7BVf72HyrnC8EA3TvDi7chDLUuqi/nodw
46nPfInUPk/xWkfd0rQL5huIlE2VBqjZMUlkSP56dfDOkAO4RUybWXQqJ8ft4mblPlvKC5Em+Z+p
+SNg+pOdJvZECR0BDVt3kUW2HzMzOoLQuvROR3bmY5xB62crJ0P/WK1JoC3tYzhUBYRfEFPPQ8s6
Kmojy4hGavk0SgHY35WzubCkHBPRxSJ6WHjurq+1zrRyy54y/1I7cHeEPseTFyj+HpQEWPWaSyZW
5spXQEtDUMIKOXuYKOaZY39MIq3srABlUsqZW1Hu1NF4R9omfC6sfdmvvOEr9v5cTO9C5HKcsr7J
saeEGcoM3wMVha7x4tSvEPpvq+yxWpMFu5lPRmiRc2J8DkrE+uyItErj572n+5euTnZlph+r/pDE
L6Wjf/Gk7f3zeHMOhC36A4RS0Z/W5+u1S8vi/9ui24KS+KGE1aOxpMNqsXrN0CxQsYe09aPY9i+t
96HsNUiGkMRJVbdcQ5IuGiIIUdkbgsx1boi8TYUf7V+GTttGoA5s/UM0OQ+5+uP+1N0ebDF3DgvE
tS3TPS4O3rudkUQyvGd9EFzgjKh6VBSicUvov9XT/HHQwqckoYcFeUvAAewROf++Otalvfn+C2Zj
FUDTvB3i4ELhd/DiB6l7rM3wwdbTbVzHmy5Jt4r/+/6wl+YX0gxLIfAiqT6vZ1haUSeakwYXmZAL
OLCOUJ/pPazWxJbtWFBO0pjDWRA/fze7XQ2Y0RiK4KInR9n/LRDroI6Dv+ZdYxEJWv9nZnZ5RSVw
OLPBTOePuyKEtj823D6uN3Upr8Ocb90YYU60FVJ2JsM6xxcVJeJDxCaYa8aNwh32FoW96yFya3c7
48sofYsjZeWMi/tifmPaQlYdqDMUS9Zsn5ZF0w2B0gfQr9Eg/uyzOU9e+EVSD8Ha5hC/6saUWC7w
4qIbTmzYd4sWa1OodfkQXHw/4qUzW5Nn3V97Am7ldcQs0kNN6xuOO+70tRl4bswqhsnpohiRa+b/
dMhCBzHNJeNPJHUmPdyo6XBAnpecSNkfm6naQL60kePPlfkxg/u4l3LgBdqWlobD/eOxOANQJBFM
oG1Ne+f1p5nSkISRMgWXGC6ZOAHJueJBLRkAEKXLsK3AjT7P+LR9rHd97rCaicERL9mywYji7f1h
LE0xndoiPwslMU7DPJz0QtIRjR1cBOBoClLIMJWd1VzId7rW8XdhfbaVrRm+SmkCIZ476NtidOPi
QVb+DZKE6/0/NBNRRX3/SbOp7ZrWKO2RkXddql/swlAeNK//fn/gSyeUFCqJVMYHYNOZWQm6rAvJ
0XOnxgHd3JCOH5ETibQXhHliFzd1Ddp4i0IR43pnUaz4u0MDhLqJA80LLlr8LNsDLhQoWRIgIk9d
JiZdcid9jLYJilVWaz8pWnAYGpqPniT7V4O8oDH+KNS3wP/cD0BWDl20bQ1YKIJwww7n9Hy4P0ML
18nV584enSjt+843JXZGCa2NvI1onGnBLDvJ1zwpwe3lu/sGF/yhK4OzlyBO/VpOdeaH0sCHwPG2
tfzkeMFWylfWfuE5xRACRGSqwQfPCVO0vlbDoI1hmJffyq5x9WyrKSN7eZtqMKgbb8b07f7Qbqly
xNqz0QQbsGgCn4XOulllUZUn4UWrvik2t5LSILAbqAdVyjeS5zzAvLFzpOHBDL/okrRpmw+TSkW/
XyNIWLhWaHhHDQLibNG9PduEdVjJde4z9sFSAhiKRtiI0uKvce5iuO+szPZOk8lj1sCIfemi7/oh
Mg5t8NpkO5jy7s/r0koC38UaHb2A92cudNjitTVI616aiX73c+4/el0GJ1P3I0sD1wF5s8EzvG9z
6Vy8tzl7+zzTC6VUwqZz7F+A/+z0nd+e8sDYwBn696boJwOGhY4AoLCZ02KWY4gPnUcXpdl0Qv5p
11DV0D94zUlaDWD/YKtnjzotZUBCwSpSzZk/6l3XKYBDG6yl8k5C+aGLRE2h/ywVB89XTmGHkAqy
OOaLFOzL+GBX9Ig74echYsr7/lx2v3tJ+5n+0J/Rb6+Gf5DrKcOvLQWKgYc7qh8C82iB/m8eIvV7
pK+RECzdHwhkMl/4QDhXs/sjNKd2kqIyuoRTcyCBTgeKmT6nCjRIa5W/pVMEsQDidNCpgoCYLYzX
hHEiOUl0UcNfJKaitfTe0r42KfXQU/MnoJ/9/roMR8OJWQoHp0rqpodoOpXJM9TYLs1EfdPTU/7X
khWcIgJuYIfUtfAEZg9iZNXwisDvfclMmqe1zo2iR1I4K6dncebeWZm5dDr+KbnknpkzI8dNG/sX
Gb41jYDF6XtnZHbJMWmZqThtdJHzf4f0ZDhbJXuV7WNgIrqXv0VrOLSFGAbmLflPGVhIm84GpfTa
iB/F1Cn+NoifExkpcx3+h2yN7mxpi783NBtYMxg1+hQYUq1PslHvFIv3/xJa9T7Tt/fvnkVTpK9x
WESyZ95kBF5qCKWp5jQ11VbtPjotBSJp41SvkbQSat4CGMhJkJBn4oRAGIm6a89Ijh0LoQ/8fNU3
PqRjdrQr2RVU1V487mJv2moGnHkbW/oShmsdkgtrh21BnohPINivrm3rid4nkortTvtYFMcMplOu
9DW5r4XZvLIyu5tMf5Acco7BpbWV3C1oGTOjZw31qWEyP8b6w/21u80BC9guwxFkseAGnJm5UQ11
xBaD8NJGqvzkxUm5lRNr3KD03e58OUl2Rt9Ph0EpC7cqLO/JqsPoFJiWt6frPaM8kuevY0/U1Fht
uLKzFk4nHN6kKbmjReAxu2hq01c8XGHcL8c/1EB+4en41eipO6SA4jRvq9TNd7TR/rk/KWIhZ8+b
+oceg8ebusy8VdKUECfTBx7Tfig+x3H6KYMWR9PWvNilwEIjbhMd2pSStXki0VBrv4msOLkgvzce
xtQp3XaKkCrxz6jW6mrj4/DlLqTcLZ5nsSaYszBMxCY4Q/+P3mT+CnYoyadl2iWXCoLSeNiYbxM6
V/encmE3YwPsDaAUSBTmcXkkZ6Hn0Yt9qSo73rF08qm2FYfGlyz4Zil1+cHX0zU+hblR0in0EAlO
RUrIPFWzSyIwZS8NgeNeerWjHe5g+WeDVpLStA6RttaoLW7s95tFGKNNG7ZqQH6iQez6VtCkwJwa
DWO+/Fa0w15WJFctEIsDdW9fHGvbKW9tte1T2fUsZRObK4C8+SoK+wZEwEjsCjHfuSraYHrOkFVe
ctG8xCX7NlDsjY3/YkSgwllGWEPnJdiUZK0T03h5qYzaNY2vQ9W40qrSy+JQ3lmZvVn+lPJSx2F6
Gck398xfLjDFMETe35M3IZaYMv7SwSlCAZbveskGva+jvlGSSxwr+9pGmSJAbC/+rHtH5dFSDrKR
PSipvdelxg2cGs4f9KT+8mCIbxDktbhtApQ6rwFRGPFTO2HZ8ib4COsNySt2irdXkl0ur1XQbxLT
f6yJh5PuUOp88+KWFauBrFWsXzpBO1xsO9wO0kSizJUQrNfx8BA6g1viq0+w2hbBvykkfPenfelU
kqYSZ0WDUWUeS8Pl7JUVZNUXmbt1Y/c8Nz5uw260gEt5Re25ST6Ex/tGbwDkjBzNTgIiko+Aoebp
VbCik9fbWDXAa0ve93w6qkP+lqgbpwf9C9Fqv4XvS3N+yEa6ReIxArrCZW+sZBJuRi8KYTQTCCUP
m9hD/PxdSkducy8J6P16sTVJ3smevDERetlM4+STuDGgycrT+nB/8OK8XF1N2ETfmEw23Y2UG2fO
pmQE0hBrTviSN2OwrQNVoU9VnXb3rdxuLmEGHiDeEVS+b8rieiUoO5B0fwHa3fS/m6LcaKOyz5pw
bxbOtu+/ls1TEHYwdSHgd26SZuV2uklNwplz9QWzC3+gQ8ToGzt8MROw7MlWGp+6+NnQizfy6G2n
uBQmkiGFDv3nsJOI97PHtoAOxXQb9SR5R/rFtbVvunkX/oTjvHn4LSi3zvvEi0nqrLRlwftUyR/C
POoPcaIoj5oHcK30K82dolqhSQwdgLg3zFNc5M22qUN1LyNo80EPbIHYapr+cWoU1BZjL9lIBVom
Ms/otkib18DQf0gtYmuot0e7ICBJdH9p5x6vgLDz/VQmuDSg7JttWjR8ymQ0k+aEbHO7y3TZRHPR
Hg7REPnbFOmfNW900SANFsiQ01vPvrk+JcYUBJLUlM0p8M96ln60m49qiQhI9bGrBtfqvle98iBl
/cH7Wj/0wVNr/OD6mgJr5Yn4ky95f3TEyEEKO1RsqV1wd1x/iO90qO3ldXOC2fjBVx6b/isc5oh/
lcHG98OdXkL64z05neWWEpTW3Qc/2HkfkvaHb3T7wj9lunnMqzfANAH/w6cxvasv46spKYd+jXzs
z0G++VokW/gYPHjYBq6/dgjJZTXJ0JxIdTwOueu0OsSKljsm6AA2n/24RRLpt0kTN2nTRy2bdnVj
bKFbTs2HvnhMK0F7eg5qY5PBcGc4n4xxEPxqK4XzP5Hg/Dvp/f3TYoHDO6cdl6uqgX0uaU+JlRaT
W/VG8ZIpQktJnYKWLghfDvVtUpmJ47a+FTypYxJ6bjmg6yaH1MhsQFoQG+lIIX8uC9oSXbPV7ceo
9IZs16aVco7iFtBS6UUZfQ2Snf6cIp920MJvo59lafQ+LJpVcRpwtL8HcSWT1FSraNjqWWNP+0yL
NWqLU7pG1yJuoJuRkwfitafHHVDQ9QrpeggxhUE2roZJrfDCrdH9mynfEQUE//xs/23nMW8Nbz2t
AvDbEl/M2WFMZYBDMsilkx96pzTx2BjVo2VMT7F00uMGd99Tvv7lXYFJqkMKLpqlQSI6e2yCydcq
CmjSyYweKa099M1pIKoJ9S9/a4c0AxAFVDq4kwgMr2eyHRxYUUdcemlCgteujlX5CJP9rivGFd9h
7o6KN+W9pVnBKy36rKoT0z8jTL5RpUl2pb75JTX2SvlE3KJXe2NmZ3Z6k7rsfAoQ2NHbZ/y0bZH5
T4afAg2LfibV32alGZbwwQSbDs4RFBfXE9hpudYGLRMYJN5j/1Erd157itPveC28iCu74mbfz4zN
oiNJyS2dEhVjy8JHG3Zn2F/dIjVAvtEZUU8u1F3398fCbL4f3jwbZfrtBAUJFvX0UxiTDbe97QSI
FIRU4P9739bNc3U9ujkwqjNbSY8Lxz/LFJDDfqN3zxne82iu5EEWduLVmGY7ZAhrq9MT7Ez5GyVY
mCXVvVLs7w/mplF0tjHmJxj/cNCzGCu99DU07a+dl75mnvqkfk5eSn0r+eFHNQMnYUwtEiUrWO65
rzo3Pov9prxwtErx2JXWF6f/PaZ/6X//+f2iHQ3wCd7YH6Kid/63mXten06Sf04c8LWDYoSfWlPt
N75SFfuuLPJz2Q5rGcOldQP5SemY5iPYumZ3VZdK09iHTXDuE7l3I/otH1NrzHhm5DVT81SZGB/B
uXBYiM+pbFyfalThQhzdOjg3ehlJOwDEeGh5ndIFR4DwIalTv4JVqcyHQzmV7c6T/W6NOWfhOIgI
AI0uwBE6+Mjrb0gTrhZ/DOOz3/fhNy106CJtvX6nDI20GYuqXil63STQGDRaUEiAoi4BUm5emc+t
xJkGp4nPQ4d6h+rBeEQaC5kVv+p38RSj/+xtWjM8q3CfrJwWsXazWxtmK/iIyCUg8jYnASjrUTcm
Q4nPsPolr5GTy4dRKxGxcLR4MySFAqBXkXalI31rlL7flmXurzxQC5crrim5LjKkcHfP6zCNVUSq
NGjxOXe6Mt0P02R8qruKZgvbCfJyH5i6nGy0rMzCrRfGwVqX95J93i5Ys/kM0Dez9W4sL5PMbIrO
8qghPRGVycFo6+6LrPrFJibmfJIDqTmgTK+utWIvbDU6pKnfCS9SZwNcb7VykkclbtsUOljFv+QQ
qRycpkIYPrf3XVXqh/urvWSOSI7DBQAV2s3Z6RqjVq2tqszO/pTBPEKIlqftBiHdDT3oawJKN/kp
tjU4GySNWB8BuRHz/u6uyjrZrvpgys9qY28tv3X7xHzwwvAYqyfEkDeQM6BZ7baKuUkV6aJTV6xT
7alFzP3+sBcWGGpqgz/UCPD7Z7Mc10ET6GZZnEuyJoUF8DTID05sPxbV0G6iqP2oSuHuvs2bEg+j
/wM1BqIviE3nmbFIRLu12pbnKrePnf+PVL6U6VfLuzjoblEdNqLmGI6ffHWNe3bhtqY71CKbqrLS
N46RPeZAE5WsPCt69m9j+bvI6EEfRWvi2Ut2qJqLfDh8FzRXXC9vH3tx59lOcY5jbkg9SU3XfPUS
w1xZPfF7ZjcUEbQAbnNENOBb13YiiotIVuXleazDXVqBNiTXZPThXk8+a8aH+8u28H7bRO3g4RD9
ojgsTtC7PeuHrSeBuSO9g0LkiyJl2cGHiGrFEVoaEiktRHFF1QL3/9pKTs+nZzlhdS60Dbfz0R6V
Qxn5p67+0strbVgL55AdKJTneE7FMz6zxkaVnB550jOif4iZSEAnH8eW4Km5GId0Zxbfvek5Q0Eq
tb5Hztp2vB0rYRRAWQoY4ijMm4lluc9HU4uKc9KBs/O/y5pPXu2Bx2DrhJr7t8t3bUzs2XfL18a5
NMZFXJyzBmb1iobXNXYIMVnXu1GDkYxktw7Agrh0doXGttnDp2zHZ0VOdgOEGzGYgKj2nlOrWAG2
3B6wa1OzULRFzkeQbMfnAlbmEBWfj3Gy1kKyZmPmr0pVJFVQbCVgZTIAkF0RJlDKpvbWzJvm9f7i
LOyEq6mbLQ51gj4tZCc+p37pTvlDmbAT7CdZyzeTvcIatWZrtufJ5RpZaLFM8ktu7o3htfmBeNcm
SdfwNgvhxvUqiS95t+UM6tlFlGIJ4Es+bQbA905C8mrUgk9BUG0L6VMaPfcJArr0BfXKmveyOFKe
N/r66HDTtNkKOo3XBuSV2ZB9tsn86mtU93t5DNzE95AP+HJ/DW/9cxIyPCvsO4JvMETXo22scTIH
OU7OSYny0aktDnq8bYyjFJ+8+kWXf903t/CKXtnTZ0+3OtWJU8UADhp/J+dPaYCEKepS4wbiQ7+C
k65uXIeEYDGsKUwuzSu5JzqExKyChLgeaVyNtjZpNAFXg7QNXV8/2zZZruxnvIaevGleAPEj0lz/
MzXbrEFcWnqVY2qYviJCOymeq6rd3ssRYDzm8XjQrK0/9dDuoTKOslzo7c16cGsk2e5P9+LqvvuQ
2erCtl76aHklZ93/pjzp0zf4YeDKaD+nP+VsJVJesyV+/u7ceAluQ28XydnyDxkCs6QQdWlflm76
C1o3o1uDYt+U0P7Msuirp8ANXGBOfSJw4Z5itcl5kvbTvkZ1Q/qR0rCUTkdl+ii1v7THbjqFJopf
6XaqdmO7N9eSVguhHieU4wMxP6eIjXU96kqS4tRqkhT23kpTXKLCwXezCJbdjR91ishIWGVDiaDN
/01J+SJQIMu09pWIxv6H65g+cPwLEXvd4FDqaBgaucyTs6HXezk9qmzvMXlK88uQDCsba+mZeW9r
dkmWcmT6Fu/smUy5X39JpA+Ss5KVv3XymVkY5CnJ8ioSR17PbKyZRdvW3ExO3G/R2iNO3QY2vCvQ
vAxvdrSWqViyB/UZ8wdrOaRUM0fAbGR9yroyOXvTyReKRL9N88Hvnkbze+8c75/LxUcGNmQLKkyN
ftV5BBMGoZ2PsoSx+nWM3BSVPbhQom6A2VFxZcnNfHMjlcZOnX6OazmtpZFCmaRR8EBgnPzp9czm
WpWFQRenZwm90TQNTpK/Ty10fdp4I9k7NO7uj3bJnogqqPfyrBnzdGTla1o4KAPYs1B+NKQnpZI2
nvfR17dWBoi9hQLgvsGlqwgqA3EOmFroma8HqCedXLapnp5jtzAjt/Fefo8B//3q1599ba2BYGl4
tuAtZu8QaMxRS4PVToCvnZR7yHN90P+mD0o52xghIXH2KQ+8lZjmpq7M2pEoQxUSximwRXMYu5X4
ilLVUnaeJmrLZLLaXDuP5RetfWq0z53TvyS2dwK7WBjajkb2jfrsUwmkyamYOvBixnYKf0rhY/v1
/rzfsPv8+TBSwpwgIFUg764n3vELtIK9JD/bWfQQdsZT1ZQ/NKf4ZdARCUNVz4YzgADqtXwoJXVT
EbEErh/gXqGqufcqcyNX0wcpOpAMXfm2hfdfR1gYahK+TgjEX3+bZla9Zg5SfrbM34M3XiY1cm34
hPNp60sfM9Dk1Ys5xdu2C9zBO+p2u5FIU0rdw+QN7kSi9P4HCXuzwAMoKwkVQijRdzL7niitdE/q
/fTs2d7G0MF66VZ2CvtI3Rb+p/u2Fsf+ztbsuq66TDa9SRdv81ZqD5SxNiUTXyfb1FqjkVwb1+zw
pX6Y2OS9eBq0YKeBbFM/SXKzz/qVaGrp6WX7g4KxcbZ4gGcOR0Rywc4drrGqh5081guqyDlyQNAC
xPKmjeVtkGj7CfyNla5hdxfeP2yjCkWfFnnleUoZ0OkYpV2Ynn2kOfPQeojH6ouzSjFy08MiDpQQ
LSVRD2Ey98v1plXiTrJqr07PGt2tVT3s5LB/bv1PrfUj8Z1tY7qTqW97Lzz6df+Prn9JVpVXxJmd
71NoaGTREAqKby4CVbaVNk1elp4zWQk37RA0m7GJ/8OVjRslKBppbDCpxV8PtAtr2ssaBhpM5i9Z
KT/VY4NM0OcRSbRwlE+Gr75pmbG/fy6W9iqvIC8hDVD6DZmdWnSGXiZlCu4m21gN3QmQzvugB2p/
XLm0l3YMGxX2foHXoxBxPUA101ihvhHtDLLi2q0jQZPoqDvFQ2H9/qgWTf15GlDvI6cxKxDX9Kmb
wMOEqWw3+BpuYF0/h0Sy/8mQWDYE3eCpm42JSK5sQqtPz6GmQ3b4Jezpi4xXqilLo6F9nxY1QKqQ
ac0iRg0cT5o7eA8SrGW7zlJ/9VUuu2ZjrvWrLO10Ua4iCUr/JZ2z10vkpXkhFx5uQyX1ZDBe8nBY
mbAFx8QQRxmsqow+hD7b5UbX2c5Q5tm5mrocGdqhIUvvkdo/FNLYeA+BpBErSt7oRFuJ+tKB10lO
d3+9PchTksyG/V+UiGYfARHlWAVNl9GTgp6os6eL20Gz7r6RpSQlVFIUNZFztzlcs2VzCjvVo7TM
z3FdbWGXhQZ7gE9+zOtdFT00zmbooDLZefqxiF+r8FGCffD+Jyz4ZYYKw7iu0tuoyvNxdnkCvECL
szPtNObeCgNvV9E/D4Mj8AhbK/aVibLEpBVrGdKlWxtOKJBVokufHs/ZuUjDIVcD/jnzchT/lHLT
oyQ76BtYhvuHsLHF4irRoRhD1N7T0tz0DiXfUInSF2A/0ibRsnrlpluaDApiSE0gzEgXjLgJ30Xn
A6IySQGR9rmUYvupyh1lV+OXPKpFKT/6pePvqr4Yt4YeyB/vL8PC+aWzVogTk31nPcTP31mWg7GD
UjIrzpIx7b2iO2bRZizlw30rCx4O6X3RscKEE73NtpvsBNPQTHl+br1dWf6jdsevvfHvarpsyQxt
yihYcOeRdJitLOW1gYeqYhqLmFVMIly3QX7oJ+2Sd5OxJQmwhkRduDNI9uNliPCCUztzc6Y0GNIs
zgso+bVHJQPbCB9JYp1yTdkaybE7yNDK35/MpcP73ua8LSwrtAYuBgpsTf/J9k+h/L2zP7aJ/JBm
A7vzoqNxV6sfJrri0uxz5eeHYi0Pu3AZixqHgA9AhsptfL1tHMWTKsB8BXHNtJGG73W+5j+Ke27m
2EC5DcqXSiJP//y6l+l9iLOyp4oYH5VoJ9MSXBC07brutU9elbF1/eRzEu/WpIoWnA76VnmWyRpx
Dc+hTd1oDp6nEb21iVrvUr35R4N0fBNboeymhV1s7y/m0v6BhEEgT0h64oBcT6QsxXmbjmOOj9NO
pWuGcuH6EPC9KB31gc55KJFrfai6qESvTZJX3J6FewenEReLJlxoP+cwlJwcqxWFEtUih87UOtgg
ExAn+0o79lImruKV/uaFbQO8EJeEdnbkkOYFeM0b404rKgpG7VelbdxoTdxhYUBkGxUBnaWznI6d
6+mMEroGOtqCzpGmV0d/hC01N4bxQ60l8dnJVdpbJNWHXtS3VkogCxepyBQhHGNTqbppQu61oa/t
airOMPyQL3Ka564dj9H0H2pu3DWCbAxPCDzjLFiklbdV+jGmPjsNm8A3XV/b3d+SS+kv6tk0+1Fy
EGXE2WsEwj3NVYdaup9Jj6hkf+qmZlNaW9urXL/LPwZWDYcForN9abtek+ybdE1Hc2mjqERXCBUC
2QSjfL2Oo6n7KPhRVffikDLL57r9fX+QawZm09jV9gQAJCnPdfY0yF+H3Fu5pRfeIiSL8IzphCfn
O8fsZkGZRuHol+dU0EAG8smCB1Xf5RqkdPu/HwsACgHXYNXwxq8nK50K2S7yujznFmrYeT3JGz8J
VwoIS+PBUVDgG9KJdecrYsqxmteFXp71otq0k7qVoYA268iFO+UF7qgVX3zhGiaepZNWR4CLa3Hm
McCDNdhjl1cIxqGt4Q+PVqsfNK5LN1gZ2NLBZe4IKETOlSdnNntpIOPtx9U5juxypzvlpY/b/JiF
KztuaQKFkIbodRAgAfHgvfO0Juh3h7rVKzytZN9LwVkpDqCYqMkWH1cpQhe2N4T+uPb0pQi9z9n2
NosqiCMzqZFlyV8nZ0CBuVypACyZwOWh0QHWERLHM88nTvuxp4BFx03dAei3vGjXtcla3n9hH9j4
GIyCLAtuwOwicDwuo0ShHUWt7KfOilxpgsTETLddeLh/ihYs4TmizAPw5k/m/3p9JDNPEg00zRnS
gK0e/mryVxnyqVVCstt5o4NHcGzTYEPOZt5go0ppkekdraPmJNuXwbD770gyJ9v7o7n1K7BC7Y3m
CTJU3AvXo5FDNeoVH78iC7pnvc8yMPaestX8xnnwIjDCw2AXSJzV0s5uRmd33/rtXOLS4CDS1smF
QSvrtXWAnkXO85Wf676AnD2JjBfds5Ktlw/DIyI5wcpoFwrXoumNXCNledJ7c69tUCE6DfSiOGu9
TxPlJDXKcy1HtpsokvU81Fl0mWreZbtKae40a8/8ZnYF4ggZaJL9/cHfHnQWlxufL2IjsQzXgw/N
tA9Mj5AqVMZXuLeeNfkNFYS2LjeWtXYtL0SzWIPLA5JCwWY5bzJs6jjoYYwXfWFqnm7ruijfuGGM
3tW7RH0Z8pxEr5SVkFRkUqh/gwhGV597kJTIfMYV/GVaJ5UIYUxW8ddPIC6l4PyCl1ZkSWcTEVW+
EXWph0tU1+Zx9HPvYHihskviyNhKXvgJNhV1xQ1b2nkig8fhopXYnsdG3ShnkR7hHjVVsJclKRUS
PY9WGRWb0qz/ub/St96mSBdSWMZNwZ+d472UtDHyTMVYnY+uSNs7sHpN42b0kBOOnR2J2ZVncelY
49WC/CdA4UqcPYs5XiavM9dhHX9S5e+FsgusR813m8da/xWZa7fv7dvIAN+Zm61g39aODGtLee6j
5gPyAMfBfKMPZE3GY+nEQJgi6P5susDn2Vc98ovSyggL+PGhT/x9PYynocONVhPahKP/sC9NXmKi
EG7gm9RTO0hhW4xycbZj5RAG9MZOTvt70uwf8vgzAIV/f5csTSLFQJGepxhIB+f1fRDHrVR3tV7Q
wwYasab9Fly4M66xGS7tfNh84GfhwmcuZ/5F4HulY7UjLjP6QlktF9vR8N+GSf8k6ebr/SEtdHeA
yAPlSQ81fftgB67HpNSWF0ixijHyh0gzHIM+3w/qBrhTqKF0TWhS7NXx1XI+ybGOXgZ+Tn+RrdMY
/ofblmMOjlHIDN3kS7P/4+y8diRHliD7RQSoxSvJFCWYVa3FC9FqqLXm1+9hLbDbySSS6AsMRmCA
joxgCHdzc7N2LJS0MqtLNR1k/dJET0390QjOmrgz0EZFizkDlQKW0auGevD1nKN2TkqevOoyY8wl
gRqi0/WQ1sOD6Gt2akkUs8ZPcZl+msu9tHaDswQUjBcImdDCKl2jIXWG4lAaz9Wlh6xEQAw3v668
tv6WGapdxF4qvdfkHyLtka3/lBRI92XCK34P/xwrc2IWVvci4LRUt6+XAIHmOQ19obp0snFpxciO
5Cd8rT7e313LQl5DP9ejrA7MVFSzHNF5conT9FHXHQTabLLqQ5vvfNKNk/mWYPJUUyzk9byezhAU
kaZFVX0x++4gmin93fJDq4y/789ncxhDR59v6VGGyHo9jNAF1ejPzCcVFItuORkaa5W2pxBofOeu
2XgflqDy/w21ivsFET8v1PfqS9gPtpl4Whw4YSx8iFo0ASsrtpMKgQx/r3Ky+cXgWYFco4xGwfd6
hppfEGFV4ZLbxDYU5ENBoKPG1iEpdnbg1kiUsjDeIFnj0C9r/VcW1VVNM01xXV8CKspRqrtK8kiX
4LFq/9z/aFvHHTd0QkmY41AB1pUtq8FQcAyG+iIVUvcuKab6KJXT/DPX5PZUl0Vsl5L61EfGfJxF
+bGNij3B3Y1ncelVwWlhMTEn0riea4zgXE0TUH1B7cfVM9zixo+BcIwE9Vh1x/vT3VpXygDYizAS
/TGr10MoUGnyk7m+5MmnIEW3+zuUMV/6dH+UjYCJ3iuIHjJt+qhUruIJ3WoEvU14oxDAyV5Cfse3
TCgexZj/qszIPKQt5ss4OP17LySVFVBdKpT0adDecL2UQd8Ioz7QaJB2h9L6poXvzGYHS906en8P
sdqZdZ92eaiJ1SVJAWtz9EBEikj59F612oMovqbiQa5O99dza4csoAWxtQH2uE7zuwagkP9XXdiA
vda7PabAlj33naPWwU6L7OaBQNOTGIbwk4LyajuKfRBJvanXl7qUfwiRKB17wwycWtUqF6K+dMSl
ezEJDXK3CeDJdOlg7QTcW/PFd40SMKke9bLVT7CyPkBEAgylbR7LyHomoPwQRNFJCqSXVt8BOJYP
tn6G6OwBGUKVna2zOhIxGG/dR1GLwVh64CpFAST1pZ0Le+vc/T3I6uYMmhy+nRy2lxYHxiE+zdar
MNjl/D9cm7hPUrEBFKfGvRpGoHMo9LuSeM0aRU+WMiebjMcmtlQ3LJTYvb8ttyZlQbjTF0V03C6X
z/jXJe23ObxprOQubIOKfnQ0cFupHtxUq86+3rY7w218KIo1SznhrWK+xj/F2KAEl/rNpW5b9p5u
Vg4IdgLxJtzzOdhKt6ktWvTYsSlw/1sHvoqfWGHdtRcjLEv40//leKXaUaAq7jRiUN9C2D+as6Ce
005Ujo2c5S8Dlq7HMAtN6HNlv/NlNyYPJIuqAYwBlnqtL1hF5tQYY9zwSEBcCUxb6TtXV3Yumq3D
D5RNd+GS6RL/rhJPSx6rLqzD7qKfrOrRNw9R9dQaDfWAh6IojrIRcfIf7m+jjakBj4ikGPjMEHmv
TnvuZyN3QNO/BTOd9r6UFDvuROf+KBub9WqU1WZt0qBS6rnuL8Nsl9PnrnUL6XWg+nZ/mK3JEBst
dDEyJpbw+kzIY+ynbR4NF734PYSPoeQo7a/7Q2zMBPSLasOyFYjRVxcWjfCFCEQ6XLLZi6NPJVRJ
P5EPFpqM9wd62+WrqxFUj4o+COOSCqwC52YSR3RWm+HSxVBqp7B8rqsv4HsIRilDRkcORHrQNsU6
F5n0vjbob/7WB04no5r/c9C/z/pLkcd2xQetVXLI1zR/0ftPeqQ70QDzpE3Oely9u/+rt5YHVg9o
OH4oqGSvfnSU0Q49+9JwMaLYzS0XEXi70T5FerRzH20PxKZFonGBvVZRzjSlZaob3XBpyuyEFEJf
Ke+DqHidAixg789p2TU3H4JEDB0t4C4kOa931TiL45gkynCZTkH8MOjaCcgp1ge73m32u43dsCfh
HGq0plOXWccaUZ+OoxjTgKr31N65zNun2I3CX5X0Xyn8d39a6s206B5GZXn5VBTQ1s2uChaMMxA2
GaA22iMX7LjXeXp7HHHKgrNhggOBOa03Qz1XetBkC3SH36YLwGEPKo5Kkvqvvj/sNbpgcFhAmoqS
7fotjJtZJzKLqQOmemuLIUa8nXkSI4SeEixVU/EyvPRJuhOsbSwgQAGmx1BvuW/WMKg/GmkzTyRk
klp5SCN9l6x85xLYwNwpES+OTcqyijeN/KPYmHoSEQ92aAi46SzhRm9kL3obpq5VIYmHnQZW2zWA
uxyaOLPPmePTL71zBLam+saXo+mb98laHeuuTEuzEEnisUk8JEJ+UP2f93fj8idcHzLKT/S5gBiy
92EWXR8yUGa/DxujupRlaWeRgv980meOXPteqUqtG5jqf74MT0ysdt6m2+NNnA2+v0wMUsFaTV/o
NQ3ox6hxr07PGim9HnrBQohJgmdF/XB/mrfXFnweGvYRUaNqQ1PP9TRlFcIj7Wg9ht2z8lAqSD7L
Zhi7YdtOD4ZSiDsfbmNyLCe0KXhTxBXaKpRCE7mQsr5gvKI9w0P5UvooPghYCNjq1D+qiXq8P8Hb
G4wJ/jXgaqfUyZQFpVz1l9wyzjJ9GGHlGjA2ZnZo4ssnOkRO90dcLSmPPbwask2yXZxzblIISQ2U
YcQ516tiCWE1fcwftCE1HVWK56e01fbqbqtb7W08wEE47xLPP1zt60+IO4+p+WJRegZdOyo1oAjw
tTK+35/VmiDyNgxyZPRjodIL0rxM+6/43lAbM6XKwjBxwRJych6R+kNINi5LZzYG5Vc7pcn7fkDR
S5om48mX1NGV82F4nCI/28nTVvto+TVwHmBq4SpA1LMGJa2S4k4ky40nqFNzlOboU27EH3WNznsr
yNQHwUfX5f4KbKwzzy3FTcoHrPMaTsizJsChSGk8hR1MQ6EQovUXDoQ5c7izhdZdO2/T4wUEn0Sb
mHdktdhqkSnITspYMoRSYhwR7vfh83U0pVlJJBCBRzp8f62p6y9hkfTmQZBQ4bYLRQh++bhQfe2a
XniXdFNt2lk316jf4bKnIOWaFvWhRvhltBG7E0ObrsFyBxRZFwrefj0mGcpijMV7exOTDrwbRmU2
Xi2l5WAnQVydA2PO3KIw8Ptp+kEAsg7yY9PpxSkRRvEHNKpWtsOuEo5CFaN7JArdYxzhlKf66G/2
pV/vfM51dvP2KxdofZHEAU5Zf88kmcMpzI3GM+glp9k6rt81QgDHZUxnJzDT6ig0XepoemiB/OPN
HGBjtPOh307NX88MP2LJYAEb3jrj6Pm+PlXF5JdGAFLlzX6CKVIm+1rgyuO8NP35xohiZRE1nznf
fncMITB1xxq+WWvn0xj8HHpfgScztBWRmdRXL2Y2aU6tafEjQgB5AFJvTiUJ4oiuoRmGev4zmsa+
dXIUdskT+kD5qKHOJNii4s/zIR07v0EsZhQ//uvRWbzlEWBScH1bKI/Xs6yjedKTYWq9QpaKQ143
Eq2GpA69Zu1CuEugvV5R3hXiY25gcPfVinaVYcSUGxkLWVXXD1JZcdomxvLH8k23CHz/02gUvqsK
4XSulY6DIM/fsKWLdzbYMtD6h3BbIBqwKKKiQXI96aCoo1LQ2F+FMVpo40cffT1NzjimgsPEGJzF
zb89rm+bCTSX/rXFJQ6LuOsRjUbV6kSdW0+fS6Q9DcKudlaRKe704MA+G04wetqH+992FSj930Gh
a5Ec6Iuq+CpQivoAX61Yaj28r+p30EIipDTywjWqbjoQDTanTgrVUzhNoePPev6/DE+4zTlees7W
ZWQR2Y6s6/jceqnXjqplwzfUoyXUuNXfSdZkD7oqNE7S17IDcLpXml/X6JbZUyogVuNFXBiuq7RP
EylFmr7Qe7rYRB9SvcH7QBURKzQxtI+Q0zooYzQdxq7onIDo/di0leAQ5rxXYEk4bSVXbpEPwRej
b/fqQqvQ5+23kalDpoN5JN+4YYvdSLuHNJReEIA8mC3M8F7FTLyZJbsCVXtn9ob/WqaWshPB3r6U
vJGgtbTK0dZyI1tEnaTsKUrVXo+Lz2jXQUMvlyXonXjCmlQ1drbAbcBFjwGqYqBUIM58iuttPxtd
OMRw072C4vS7VKWPRNWbyTG1EsZ4UmrRl/tbfvkDVycb6jY345teOGpy1wNGQRzGc2TVniDH81FY
Nh7A9F4laHNaC3gE1gKoum5opKIyNFYfNF43+nqGq3Ov1IkDbFUKr5GfzkR6gq8M804WuTEsxV70
ZxexExQbVqupRzNUpmVy8vRd0uDswGHNhB5Rx3YnxdrYn4RR2rI7YU2BZ14vo1FKVk022XgVbjBt
qjmG3h503Oo6yC2lUZyafK/DdyOKJSgBYaBCQuML4Mn1mOVQ50nfdb3HzWR9CbT0y6inxaFMM80N
NZxhrFFJnZ6w1U4wLHHAwyj6RaqG31Tv7+lubWwkBN7pQSSV5r5ed2SNcVH6DRqkHt166vtwDOZj
2jd7UPnGDQ00iDAbnoQQvdaNnCXofxVFcu8lavbSWf4xMUR3ElAAmR+KGhkbQ/k4qOFOhL6xj0CN
aESEqMZqry/mUcLw3Bjq3quDrrfDYsCeLvsuNuG5Us/3z+NGuAxtfdHKwXKCt3YtgJUVZOGNr/We
KLXRB8UXOv2cCXFvOXHrxy963OXvE98sLTtUuKddsWygv7V1lf1WAjU5DmJh2AnP2EtQRuMrFb9v
VdJIZ2Lc5qFOBOm1V/Biu/+rtxYIMy4gVdwGFpb19VYM4O50YxkMXgvTftCsHr5D/0MZq9Ip6/R0
f7CNswbSuQh+E5MvcN71YKU+KFmdL+/UWPfOVM+Gnabp7zaQv4d96zYlDDa13Yv7tkZd/H5p5OWr
kPFfjxp3emd0ZTR4ta59aLLnufrVp6fEJw5pD4uT7f1Jbmx07qwFcnvrIlonheYQl8LYFoPX9Pp5
DAx05T7niPKVycFS8lP+2x+mHYR/XRtaHlkKFW/vHRVSYL/rKZoTXQSJmA6eMZvoWWST+dCnOjru
KCWeWlXsTygRFucgmhI308yvxJntQQLrtDMrPGmTudfmubGtlkeQa27564YELAWGH8RZM3h4WcRP
iOO1pwlk+iRzMTwI6bzXiLA1Hmp+EBY4f7yJyx74CxeYu1ESOp55T1Jnt4Dsa3PyfgRK8ZVYtP33
MwPzjGgGSA4UQlxtqKy1Wh3fo9HDEPxbBYRjzf+V2vQp0KsdTumbuMzqkQd7oxmMIhQZ/1r0K+YR
ikUr6rxJl6ePaLh96pr4m1j1pSvG8/wUyKnlhrVifIRuXzjp0NQvuJQkB0OMInwiIy3O7KnM/2Bk
PFVQr63yQ8PEjj4Irh3GvmzHRTKeUESQjwOow86JX9dr2Jm8cfA6FoI0Wcg6fmgKwTDrJhm8WDVi
GoqFLn0gdTA/BIFyTPo+PgdZW79LIzM4hwbqnJIMRXfQczLdKDOOZaiMSKzpittSNTnVVWwdO0tr
z0WfTxjCSC22N7pvi6n5PsxiwQ2tjjwHVWUn4xZykzJ9jPoeZmDf7rW5b3wdzEaptZhEX5Ah1vzK
kbYUq87awasSTGogzUQf4r4JPkbU3A7D0NeZHTbKJ9oVJ6edleGYG9N4kKc6dvtumA/d5Hf22PTt
I/qp/qPJBeXUFLhOlhbop3zSfDsXIxx2FKy8465Qdzby7cvP719UW5ceeu6sJYT+69TUopx0vqYN
nj+XPi1xQonyCt5h9y/E27PJKASQPPpci0ggX49i0qcqJjl3gdoKrZsn0vwcyMVwTA2xd42xk3dm
dXvfA8fDPlkwQsKZdZuDpDdKM8/h6OlZLzuJaQzPiNLMthoq/cFIitBtW7NA41rbkzrbGhkFGVAU
lFLhTq3iuqRHINMvuYWasfRPkRx8imdkAodeQ/5TlKfntlVOZTPu4dm3Tw4FF2VpOgS7wa1i9R31
rNNx2a1nr29PRGAuqh/jO01vHiXhNJVOs6dstIAG17fSMh7yA29ApGYu//+vfWNQVJryOJq9oRxO
chTZioQHUfCuklRnzvWd/bM5OyogEn1STO6mqNktC651s0fHeOfWVgXJwhIUTrpm2dJkXATIge5U
LaiTrs87u2lj9wKkkwDR2Ymey5qe1pZKWuQTgnG11H5vpMyN0u+D/ifESeX+MdlYVAayUPxBuBjK
weoNpzXGkAaxmT3aFsL6RYwvWvdJTCYHQZ77I23kHwu9kMmwMAtpU77+fuHoC7qYWpMX1KQVCiTU
QxS6ceI04AOq035p29Su5VOva+7O0MsRWG2dxXpzaUQiwaNZ4npo3y/6Vg7m2aMI2jsgaO3g8DyY
Rz6k9mSNYWULWgRupoWZOxlIk4RVH+1kBVtLTa8VDEuWgKh3FYcGTRealcqP6KLZVVN7BgORHrU0
dLiRdxZ7404gqQRUAQkkn12LnM3SKI9joYoeKMUzcLk5EAVp/FNB9qr9Kpf1Tvx5i3uAQnATLFRc
QtA1TwikeiySasLVWEsfBGLsj/gxRnaZC3u8w9tlZCTU+PFog9zAcl5/S70My6YZfMlrEFeU35nV
715/RNTCpvt0ZxW3JsXVBsJGDEThYxXfybVSG1YayR42R+1TXpshPgGCcuzKVvh2f4vePooI8//f
hwNQ/sYgsa2k2gi0SfHiPi8P1EY6Z5zNvQndXitQpkCiCY+Wc7im1Y9GnmfiIMpe16sfZGTKxdqy
I6xg63RPDH75DNdHjqE45Qr3ikwavHp/icN1fYoM2UNS6FURXUl8Ro/+GEziiVbnUw3GQYvrDoBz
+8EW9h2JEBAcBFFzlVeivDIkVtsriAz7iPoB/Qsoefcowe3sjI3ch5EWPUjuZgLHNRElr+cgjTOm
V+qt5Gl9+71v6RPqcr08ZkXwKqmYulUC8im9gclEIlWzDYob2vNcvVRR+49qQUS8QP6QVagIEgeA
m12fCoCxflB8UfHKJLfr7I/if76/QTfg3reiwhJxssQ3ivOmFtTm3EgK5kxiHNtSpzToCvhIyKoT
95fYyPXnqIqG3CUqJwtQtDqFFAvfrHWaSOjGw9C1o+CEslaETiqGKK9YXZvtHKSN2hbijkT/i8UH
zRtrxrxVjWEZj7riGWWj2mmSGqcuqfunIrAqd4LS72gzu15RfPy+KvNnJ3TTzjbcOGbI/LAFKcYs
BZDVFTVoidENdad6sflD6RZBm3NuZcfMl3du3Y1DhiIJlmYcajqG1+DP5OMkEneNilLyBBGkx0At
NQQdD+K0OGliGR/KakyPQtqGp35UdvVmb28tYmtATJQg8G2nAfZ61wVCGddSP6oejSVPaoEpvRi/
Tm1zHsXoKUjoWlYe1OhHJEWg7mjQahKWfK891jj3N+fGuYekRaREhGGwGuvQ0NfGjjxd9biu6RWQ
Mhv9+ye6Rz/eH2frwy6WLUuorcFuXIUwFqJwdSyXmmchAWs182lCpn3oA3zXdkbanNFfI62uTzmq
zSIwC81L6hrq2Zcoix4b8cf96dw+pWRfdARRr6BiQbB5/fnqsqTkigm6p6kgg9owDg5uZJ+QuqCR
uKMTaZIw5b0/5tbE0G2AwYvh8S0vVM39hnfE1LxxAAwdJgOihJmqx7Kt9iwkNr4WlQrqcqSBdLGt
C1RpqOgNf1O9oCxfdQv2WSg+a/XvCnXZ+5O6DbewiKZPDooIdTiSsOuFnMootAqM8zz8KR4F47FU
IjcU0VWWfir1n1w+3h9uAwJgPCAaBNGoKjL09XgQ1PqyayfNy7RZxBKXyEFmy0vTSermsXbGKrSe
AuQov5pZjpRvSwnvZAg5XcGTWhXNeZAm7VJJViTavd4ns5NqyuJ9QdsWOjhaG/5W5SyEUm6kQ2EL
wSw+T4ZR6rYSG9HP+7PZSAyYDVExUyIuBqpdzcaXdCxAZc3DnEKuItvwJzsVklNJO6cpOrGEzL34
0sH3nobRZuY7X2/N7FseT+5q0DVG51/W0JqqEH0tMIhnBDiKF/77IaXbqfmihPGl/WKIj1k32G17
TEN5j/G29VyBH/IdiZm5wdel8rFKoKehzeLJ449o1hxYdt+T5hVpSgpr9M8qsaPLY0kj7en+sm+8
HSQ6wKXQs4mn19ypLFlo9Fqle34PMcUfg/4QZq1wznsLyXJZLA5mbUqJLZQjCsLUhg73x9+4CDDk
hiaGQBr98msYqELHk/iqJxZF09MNxiJ1Nei2ThUpe17Wb3NZBaO8DQiy0b1OX9SaGOGHs6ZMIdFa
PMcHNBzd2PpWRf5LAsHRV5wpbOjcw0Eo6I96/TFQF6Hd85SfS+1SBn/S6WSFkS0hvNsAOaQhTQfS
0Whpf1ce7i/K1nYgb6NuvZCOkWlZvWS+Adai6KniqdI3v4rcqrF+U7dzTfl5gQG6sj/Wo3Jukj1J
vg3m0lKPe2sMRRSbpbo+hf5cCGZM4EREG5xlJTj5WP6q2lezHB1M03XzWcT0Wk20k6G0rt+dw6g9
+/l4rLXwnIb6+/srcfs28XPY5YAFFG1uUUIjmbUQqUQPz8fCwSg4ekziWj2QVpJFwF4FNjD/+dFd
hD0hEy6+Odyuq/RhUmKz9P0INbtmxj238Us3luXMzvopPt+f3u3pW2RkiKJFVIxILlfvey2Wul63
KobGteWUqfKujhpnyIrLPCpHM+jIyHTe/fb1/rC3TyLDKhDbl7iUs7ccyr8wtDLUQhhZuu4J+cep
fg3HX2kAbrj3Hm7O7q9hVje6LOTpJAam7ilxcQSv/iPBu1Dy7iUeaH8gRkTIyx2EndagjS3D5FBB
JtKDSr8GWPqwqytDR4ywqhe4I9SDp3Asq4c0zTPXFMr2YJZovt1f0dtrbFnR/z/oakVbFIKNMEFe
racdzaUUAeTbF1+Dym8P90fauBsYivYAsk3ArBtIMm/9SRsS9kxu/YiQrDesM+fZkVPxnMtPSf3Y
h+ew3PuWmxMkQkQZDU7/jdSMXqoQSnqst8kp7BSfZOmz7u9JVOwNsrr25LRucqFbNswoubWh236s
PZfqP8eeLCB0KUpoWP6aa+gosGId2SOLO8UKgkMDXOV0Wf4buKnfidCWy/L6wWEknjciGr4YOdL1
OQv6cqxkITS8WIP3pktx5ZTU0v+HUVDwWopBZLsoslyPYlZinSwiHN6Q455uDhL1OZOA4f6+uw1u
US+knkqoubDMlNUOT/QZHqjfml4uZsjlZpXopFZqYnBiNY+oVMz2UFQ/09DYU+HeGhhGH0UuNBTB
rJZb5q/LCjH4aRLE0fT8Yca+Rc/0Iy1fGWZ/0XwYYyM9S63cnLQkL3aO2ptby+r70fyDrA5PIm/x
Wu9DUQYIwsJgelr5cRY/4/B3zKLhPGcof0XfRwiTiXRWNeHQa4/9AiRQv6JV2I7Vybaa4kz/x6OJ
uEskRo9Gs3DOdsuAy2O0/olssSVGAMxDf+l6dYIsjUsjEnRPb9P4D9oO5cdOEH0iBb96UQW1cMxK
SVzydvVU6jPoG9rsSL6FDsJYgmuGSnespEF7oUwlOnWsmp9ia9Ch6umV20nCzzGbk/eRKAw7u3bj
cYCyj0ob0TZx99qQs+xK1UwnrjFjlpx40lwxd4v+Syg+zMWvtnqVtG/3N/DGYeSh5WWHqQh3fk3T
nKLJKic/R4xFE7qDlBrf/RbO0/1BNmrOJH8c9cUHknOyVpE0qr5Ak9DXvXSqvMI6ZMYTyHGbhZmd
zHZghcd5+qn7f/I4tLPwJaAPxG+fAv2iUHqR8uEYmcNTQ/xd28lwqM2PnXmu5OeioXfvkITUu3q9
3gkH3rxHVpuIRaHIDzOMpq21rq2ggqX73IqeOEsFexsj7Q+SXlsfo1ZvM2dMFPEkd0af4XmjcsBV
ObQCqJv59F+nRjTGVdR65iNKPxFV57Aqvvm1FQW2Ifsi6q5GmkNCHRBwCY1Ebl05Q0sl1LL21zhr
M74yQxIprpTM6q+Y+nroykqUi04Tpvjq9JHf009VtF16EDT099wyjLsMGmC8uCnkk/VdqxrDtDUh
q7zFKzKBb+nTgS2nGroHbSnPKfW6qXkkFPLf4wYlfVXDxCfnbWQS5kJLpI67zBcMu0ulJHYQ37NO
qTmoX4JZqQfbGrX6UxtmYmzXfZN/SVHlb+2gKQKiZM3qkFsLysSFWke93ZeFwBGsiMexyaamc6cB
badHvTdIaOoaVPCgdYUenZB60cuHpm2672IvSPJBQExDPenaVH0vAF+/6UGf5TjVan7gGF0+D2fc
5QzFTmdZKw+o9uUfxI7axE4evI6fIKqjaU+7N0/k0hO1itrwz7bauRGAZiKxPBUS0nlSOcauVfT+
UzTI7cEPxT2u3PagEAFJ/zVJM1aBsFhLkVj0ke5Nybn7bBaqOxcHqTm20b8mnMv0UKLktST+pe9h
Nb1aDOkgUkpiX0ux/VD/bFXdA5n9ThS6/DF/HylKjNw1xNf0Ci79o6tHOYtKtRQzkYRe4ARoruyj
6DOcFGWP8n4DWywjcWa5n8lZ6HyUr1+ANC/9ue9bzZvi32PTvChxdRr65yjP7LbXXkZTOYn5uzax
fiTDnoTZ+hJnbCg2kOqWvcJMV2NrlTULs08o5U+LsE98pFZm57n2aMS1LdHSJmEK2+1EIusocRmU
ncmUEX3jX1Z7JbX0JoGYpHtdFdthG7s1/PYAEf2dq3z9tDIOxrZQ2xDDIQ9cV6q7LvQluZZMTypy
85Q2Jk2rMFkdWmSko9y1shukeuCgEdA8xKE5f230pjyavfU1MeTuacoGyZt8woK0Rm1x0lrFE3Ss
n4Q2iR/UHvVgX8v1oy+Fe8KQazMmOsIQtKHehhwjPd/si+s9Ec2YL6lN7HtRGthKghFzKGSf+kA8
iv6zb54q9cmqDUdcpAx84XmY6kNeThB+OqfMXE34YAzBoQ4ku6YIHpt7v+8G6wNcA4RBNoyfBn/i
xg27TgIRtNL3JOlPyEeMq6PUvEsOahW4uTij+w/UoHCRS81zUe992XUksIwO8QijgyX51tZ0YLnF
0EBpUt/LaL+xi0gQ7dDXd8KNzTkizgYyu5wPytTX30CQQqNEC5JHdaj+UwzKubF89v8IvqMIXuQ3
H7VgOGqBdEQtEl++Pebp7SlRkFdXcEEBXUDfdRWvh4UMtE7c5plqbgdidhRpam3gz98/JXvDrK5T
RffDwOwnwZOjyW61k1D+liJjZ5CbnJcv9sajRlia1I0I63otmxRl7MS3BK82k5M89DYqifpAcVf7
VvdoraaN75hl66RTukPXuGFWL0MvThFkPVCU6f+8HjqLWwEyfBxcfAn9K8MVVOPM6Jr+6ku4DiEO
Pivaz1TpPwhd+4rD268BYcpWJR4ZH+VcBx58jVLHnN7fX/ibSPPth8FjAR5lcajAXf+wEAAy0ass
uPTNASkE1MkdRY8uVXFMtQeDvltaFoL8fYafJ9LLLSpocvF+MUnA8MWVsrMEQ7CLP8XFwbLed/VR
jvNDOZ7juAflq52ofDQbdcc35/a9IDYmo+LFYi1v1BTg38SKL5f8ZuE4wS1lJAoLXYR0Wmw4psjS
lSZNHTRt3l+t2+d4GXiR7uDJpzi4XqwwVjW6SYOLFcmXwRjsicZ2TJ8OSRY+/OtQb1U01JpwQOd+
W26fv/LVVDICKcXK8FL5pum2RnxsVGk+BPl3SOfH+2O9yU9chxnLYNC2CALgOqwJ31BsFEEgCcRA
Np5bW0+COrX9hsYfR5ZjabSTjjKrgg7eaAsCcYgaWumrIWAubYezNT0VFdIZ4mzKR6WHPW5LvTT8
tuo0+JxlRbNzmG6/AqIQeDIRLSAvBZqwWhpQBSlT5xSnEmrUFHvOQe4/UvhZ2tZ2zsftVrsea4Xi
GnJaVvSD4MQ6pUvzrz+4xTS5Fl3cxzw0v8aCOh9DMYkeAjFuzve/y+ZELeI+qJhg9esYuvLZ/aAK
6UWIn8XgqBfPaR25VrdX0tgI/iBDLkCWBN99aVm6XlEA1Dqzsji7kDc5XYAqZv2pVP8DFDjMlP3S
3h7CU5ULrlYYOxHu7SuqoRr+1mmw5LtrKyPFHFPfwsH+wi9rP6SVKj1lWqK8u7+Sa/QHcReL6Jl3
FN08pI1XB7dCpcA0Rgz1tN6PHkfKNQ70xxJ2yShHTE5UPmVgfBjt1rW/c7q2xl7UR7kusGOgPHW9
uCnCQvko4P/mI4I24MaiVokTCkh8oPaTyMq7Uim//vt0IXsCObF3Fj+P6yErqZMFq1Pw8MNsMprZ
s8rJiL+yzsekaeni/Hx/vNu8CwID5Td6H7iuEHO+Hs+UpyJXRg0jvZ6eYSCJIQwEtyzGIX+txyKW
T1ZizvUZ6kli/r4/9tYGWpSCcNZj94LuXY/dTkVaNc2MR2lGC9Y8tZTSFDV3/32UhZFIdwYXAmzz
61FkrGYgqIj4rrZ5xlUsSi9WKU2H+6NsRHsQGWBZ0uaF/jlP2/UwQTaIWdL62YVilm1oodMOdJ30
ZxH6dRiOR0ELDjgjhpn5QfA7LzX3ArGNmJ+2CZiexNSLHOl6t4pGkHGUJozvYLjboh63x8rILqKR
/ZC1zj+iVxPaSWFwHY2t7+Tq/MOo2nNci9PRR6r8lLfpR3SVMichr7MXwpoTtHJ3MJRMPUbS//JQ
QpUAHifnh427bv+qZix/E9RJLq0lHNHUeRkJSJr6tfb3zM+3rmMIGUu7I3IZFJqvPw6tIXInin12
kTs/+YzPoe9ixDa+Dqmlshs0eWc3bJ0qkmHOFUooMnaq1+MZnWLlesbOFtM/lpXYkDMy4oHhMQ/2
fBXfTNJWEYBlwa8k4yMdvmn/1lHZg04s8NlxNHqX9OhxyIEknjXcf59D2o/dvqU7R8yE+mBlAjcn
ip0uhKD4FOt1cVSUzHomWYgdGKGKYwxR76ZBLbzLgoDeYakxz5PVGm7ThNpToFXJiSreS1CVwkGN
8/I0xErwKCqDbstt1f9RTTzWhbZIHSzJKiQdlfphkhty5cIwj6BgPp1gSbvz3m7d1IRBNOtyxomG
Vx+4TyEcAsFhXyXMf8gfPoai/39IO4/luJVlaz8RIuDNFGjDpmlQImUnCGpLgvceT/9/4B38bKCj
EbpXceJsjZSNqqyqNCvXsiUpPuDXjlr7zigCurx95K86FV3GeSwAdsBlPTkVTE+uhio7M/j8UEkj
8guPapA9Gc2P24bW3sStwh1JusqsHf576U1x04QCgg0IghLIoFqbSsmu4UDHk+Gm3fR629o6buKh
hVaSkQcqOpCYXFrzJtJSSy+ys6L/1xl388BDWtlV/1f1kwfAxJ8RdL1t8R0EfOnCmIQOiR44IEYk
DC5N+kMT9qIEEb4WoEkDpnRscjsWQut3A7fLZOdMC5LrKVaVO5QtAHn36OO4ChLN38Q4177IcK2M
ttEVU2sbua60diHGymlqMvlH3nrFixVo5ZsPmKDbiWnqM9WlFdrPGtGzgwrCbuODrm0Y2G1gEe+w
heWT0/lZCXCpz85Cw0hKIdrUjwESja+x2TtaG22RLF7bMhJBemMsIX8W180Q+HVM9pbTU9dPI6Om
T342HhIk+AJPvLOUmKm1LTm+9Ynj0gS4B7OUydjIcjRl7HSUT0c/O+swIBXWIdN/lmZ+Twe8DoK9
RT5+20muRLoYnIdoGS6Y0XXzcfyQVpmpHBpAaBGQFYWG2j3jzt9TENT3fl94XxhIMDsnVWLzJQAO
rBM3JVQ7hy6H7SrQBkCpt3/P1e+Hm4ADwrgM+O/LnzNNiUWuVWY8KXHsqBFdtSDrkLnq4oyWm5V/
8lXIilAMtDYsz3fZ8rRQciWDQGhrjk0vLbd0FUQx5oCag7rrdMGJ46MSiP+cqbPMBN80blg63pVL
K540oNvkjdm5l+4YDreT6HNHa6TPJ8cQe4D78Z7KyAZieh0RzkYhAoC9BUTMsmYlW3GXiOPE3dND
u6C6JNgb0eC1xYN5bR7nYlCX8ujlZ5WZb3m+NYvdMvOeE4/FT8lmq/za+VdmOC0NefqyyzQ3MDxJ
IY7Kzj4ykTEg+FL4PHgvHhBMf9pIc9ev0DzwDQXLjHInrV7EnY0/lMo4KCyZkuynTiXobB0lm/Zy
V28RoM17vvQ8YEGQCpHSzedwsXjhWDVBOcvnCvmD57+IxRdRtVUfQQRCm7fR/FlbWyRV11wCkBJO
yDQvDPgLm0xR1sDV0FCl8+cdakObdhFcB4fbp/lKgZEZdrjdOFJMcRNHX37a2A01Ix51fpaCApkC
uqzPQVY63via3aGXuytMzY63IohrzsgsHEeY6QCe28WV1ilNbEwy46Cq8VCkr4l2X4lbFYJr99RH
G4u3gdpK1gUdGrt1NMLDeZoKZnvhL4YNS2HibMMbr3n+R2vzr/lwScP6WRlK5SNpoyX7NpadzChs
pfga1c2dpmypIlzzDeAogGsg/+VtWBxmsW+jSOjIuTQNcEXUEOdBBb3VYLtywhhgggvVIkgBubX4
pmSQymbK4uLs61m2rydDKcEmt/JxHNLwLoNtZ2MRr3wW30TGygQYwwXLmanJipIiS1rEifMiOPj0
iW3IS/5RUZMWES0t8J1z3mDS9V8crME0w2g0u+qsDrLndi3MM2YhGLuNg3XFI+bRYGaSIfrA0sKM
AOo4hhV9VligsNu/FkPwGIuvatWTdBbPCY3lRhlP83+hFNorkDUEKE3Adm/naXegG7DzAnWjdPUO
vLq4yaj8UWGhBsePYrJ3saclTJtazTefO6MdfiRjHEZOETEduutHNb9rSiUUnZbOQrRTwljYdZGm
H1WFGaed1KalZqOWa7zFYAnemtFDhcAvG9nGC6vaGaNR/QQ7UgWIvLKCvYcyiLFXm6AfnLKqQQaO
WtmAYIcD9bfQyqp/EBjA1R3m7vs/UWsOwyHRvb79nGd6099VRRUrdgkdS20bvSWHe9/o5mpi5sX8
1R918AcFHKIbOzdfeas1ouxFxRynX6neyLFV9FYR6ESxpXLS0+LkiSmF87oXTxkoQMeYGmO0wyCo
ZbuuoFToLHEWlerDRzMvkw06inUAyKs9j4sAUQGIRinj8m5BaIVcFJTKmW1q7DxRTnna7BTrKCUK
bJz+PVy8h4lpHD+OPk29txEQrS7rd/MUoEgvAV8ueVvDLJHM1kj0c1/7h6zUJfKU0Am8PNyIdFc3
9myIqsGs5UbzbjmLXZZRG3VToZ9zMwM8AoVGUpFBpHbVMKjcPPbexhndMLhkobJKSwEWletnoPh2
Cz2hBcVpXewkTbWN+I9gfd3wrDkmWXgWDzrYdpDHPLbLzlVoGkHTi5w+8MHdnpsqf1BC9e/UArxP
gwSdsDCf1Ne6BFLeZUp+KPpePwqzysjtX3JtTwEIs6nchdhZuFSaBmqHxA3gq0ratdZRlfYU0Db2
87oRkC1sKkHtMrQgQEt1OPL0cwMQsKZJSlude3/juG5ZWWQFqUXJxvcyrNT3DYVGIzuq2kYAuHYU
XJ/iNL1G6h389fIEwlfJPHyuKsgTpzuGtWTpzotPUDU5Ctrkobnhl+9dkks/4aSB/6ezMZ+GZeEj
EFEHqbRIPRNCpQ642Qmi3VET92n4SY6fR/WHKH8VKRuLauY01K2qbjygL/rkq8x3JFsv5rXP//Bz
lilRo/uD4tf8HEV5VD1YC/XHxvrayIcheuizjb7HOiIFhUTQARJhZu9ntS8XG9+PI0MTDIRZRf1x
iDPD9gvggx7R3AF0ZnWWU5+3gCflU6cVo1OiRXu4fT5WkQi/Ab0XeCHozMHPtSjMyEoQg6Q0jHPC
+0j3aRen3//dAlV53mCgZjAazWv+IWA0Z2Yea6rNcyEKqhNz2HdiUmyJXVzZOUoUwDGpx0A5s7xS
67xuc4QOuVLb/iAofwDMPgrhk3qSw2RHmv7P1woVEboaYD9AsilLipIuRCOwE2KWzRTvNZmydoY0
oJrrW+KH60NP543Ehf8HaQrm9HL1EOEsJBmOdtQiu4esbkJa/OEnybM2TuIqBAYr/9HO8uDLNc0D
ETtxP9kmVBVx+BXw7r7o//2Rny2BWqEhwN/e2ywf/CHExc1u5lXJuBQOZlsrtuj7id2C3d15iSec
umby7uBYhajJG4RD22Ya109m7m875mrQnXRaRbKL/EJT5iB8EbiK8OYJhu+hrTgKdo/EU5p+DeR9
lqqvHvOA5dGYdmUxuJGWvRTD8ErPbgaIJnG58UtW1b15QIjHcg49uASXQwS6X4IgrWXrTI5Cj1fK
6lOZGP3dqGTxnsC7YzrQkw5l4xsnb5Sl0+2FuGaeSV2ITNkRhTLDpY8FellEVoZ5obdgiPTrXWEQ
BmaRgcKvdZrgTtYz1Bm1jc9eJQ6kJvSXaUuickmxYXH/Rbw04P219qyOrhd+16iyhdMfMzt52kY2
sP5ClYITZBrAwaBkWYLRvFGIYfiphvNkQXcptOgcDI7gfaNmWPYqxTzBgdt2471eHymMzmgmxKJQ
tF1ONYy9EvSaLw9nSfsMhornFBbu50wfN6KPK8tIcjfbYoxuZm6/3L66FZGtCYzhXDJVBr+I3ZoZ
g8Fgs6UXKSw3IoT5wrl8sVUGyphbnAGheM38oHw4voUvtrXXR+OZWZDHngZ9ISDRkm2RDl/7KMpe
jE4g1LtOBQYzqgS6WuO5rplM7Z+DAJh0Zjew0P77WPCcKn40trj8WhOsOxIG49mYAhzBEfNqZ4n+
k5KkfzP1raofO6F4zIu7UNjYu2uryXs1z8fP4LPlIKIoiGrnxc14DvRTaAinLLZ1ACW3z/fVtfxg
ZHHOpixnClEsxzOFv6OhhnbSjw/tox/sJ2Fr3644PYIF/I9SCuwhS3a0gREyy4ir6axEQC7DH0ot
O6L4y1A23qsrwRMz8TwgsO8DvqHrf+mHlYGHZ3o7nYUKdJNxNL+LDaNDu5zwEKLdfZZsPPnr/j/U
sh8tLq7JuJdj5v+xaLTTwVTzz+3zBNGSQykDhcwhf0R4/i4bbLn7X1mmHUDNnDyG03f5rVFcDbru
99NZc70s3VfFMSU/P1Cw1OO36hP4n3r6nP5rpX7ubzEQBsSYGdnVowQzcD+WEjI+UUShLxT2cRH/
+7XMqA4lX8bDiTGXDR9pjOLQkHKRJrqy14SC4A2Z1bBqai7ncF+P4VmpGU9XxY0TccVLGYDgqSN4
A/+9xCVI9O6kUanEs9G1z11+l6Wn2vwVq+2P2ydv/e68K0sxATV7KuTElxsHoKkaq8iXzlAR1s2j
VXR2WqARuhvlzskkZW/Uv29bvHIumOBTFHjqcVdmIJZZ4qQmjRTr0hkSHHVK7aiWHDn62ydQpWQP
ensfd/0J7svnDbvzp1y+C/PkIGB9akkzE9nCRxWtNYl+NemcPQrm3aRKlNXghB//g/KXua8meyn1
bC8Z/xxDzGZ5ioB9UGJfFtijpOXYtKZ0jmom/OOHWPjZoMoYuqGwkcesM4xLS4tntivkRooGg71s
Irt9E/1XWfyalfEuuPcgQNtYzvn6Wi8nDWYYmMgOxUXWJHZGA7kq31WP+8m1uLQZzfc09M8iCbI1
D8aR3z433m2z176R9aLNRANIJTi+9NfQguJGUzP5bBpMMlmHoHk20PPznDZ8E8SNBb3mqrgoHbSZ
phwqgvlx/BBKVGIYT5GZy+cULGvf78LaRvsYqqZ9Wtph+SR0sZ2g7XH7G9dnf55ynckhKG8o3KaX
Vosm0McpSuRzKT6B4Grjep+Nr37bbzztV9YSO/Pnzeh8oqVLO6WXKGGpV/J5KGrHzN8ChJKisABD
g7qcpd3DBX/7w1Y6K+QxFxYXu5dkQzdpRs3u5bEdJ/CR53bWfac9LihOOZTHTtiptYVomWGTr9tC
YAEa3+X8tRn+q7XywbOOTWr3JWISuFkdGsfM14+JbDiaAtp9C7R11QPAanFdzPxdeN3lGuVRKrd6
W8rnQjhEXmzLUbXLDkA9pRICudL2DIZbtygTr5SZoQ0gaiDT4aoE4HBpNRilgt50h98F2m/EU5zB
CveisitIDMTfROwQG1d2a8Cbm1p3tzdp/rcX55onAW+nyA10eDk0JmlVP7VVKxMfmRp8EHV+mLwk
Pty2cuXdQYeGWAGqGQgSrMW701flZKaBhydE2Ys3TOdyUpw8bHeCnjEQLLKdCjWteuMyvrayM/cm
iTVAJrZzsZ96UPWVQL3rnHf/wQDXY2EUUMe1lWE3mjZKwMqfWpB3t7/2qtmZPOT9mNH3XwS4QVfK
RV0JVBFBuyNnXgvjbtBT2xxOuvS9iIsvunCQw0dYvf45SIIz8oPlxWubA06OjdjXzvlQVky99kQu
DdIotz/w2nbyDDAfj/QMgn2LZVWSUMkiL9DOkUcfLWZctfk7licBxma/6/b9pzIyjrdNXjuaNK1n
kiawh8xVLOJrcdLo9XBkz35ti/tmfJGh9yujY59/ERPj0E+xLW3EEOuzQRxPMDcX1WZav8Vijsz+
ChDMT+dEjpR924b6qRaM6nT7y65ZoaNMaDRzaq1O4Biok5IHxXSWJwLaMUSvBrrcf1W9IB7hGSV7
pUQIcnoZ+VUenNRxWU5nXZjSgxnCvGIOSrhxm6zfsksrC8fPU0unZU1i0CFi+mgg2rJHh66BLtUU
Tpan9htrd8Ue7ybZP71ehqaWsLfBmuTEi2Pp7EWK/jPXrPEgdSbhgeYFlQ02YEtwe50fE8e+E8j9
T0S7uMhmXbKKPISgi2Y38GWvCZi8gi5LyMum2zhm8zG6vJvhKkYEGjyUzDFbFnWDbADvhaDWuUpF
2xh9OxhGnqTPmv9nMh+UaOOIrRfz0tziVA+l0KcWCE+ASpGjJaPDgXPQ7a3+veJ6aWi+Xj7EWTL1
Y7XxRQMQSv4fEr6PQRhNdivbshHYgvEgCNrM0Nm6qvejRxnm9nmbo47Vqs5VTebNSbWW9BWGWehW
TJx7Thmk/T36J/1HkfyJ4ea6bWd9rsH/z2MVM10w3KiLr0zqMCgFBObOU+X/SkGe89B56cYLt/ZH
jDDzRUeTfJWy2+VSSsicDWaemmcrSUMHeB7fRMcI0H3T/2++54OpRTSnp5mpF9Cv0AQyM9tQi2wf
DlB+/i9W7YOVhRP2/hR1+cgHmV56aJoJLb4tXqFrDvBxzRYbA5tynXU+G5Mau0woMieln9car6ae
wEYSfbn9QddO1Qdry6L+TIKR6x7LJmlJfbBar935U/MyWv5jXI3Thj+8/3NL76aEQdIE69xcQL90
CHWqq7BTSvM8jtlOhuzKa+qn2pL2YmTupu7eatojwmwnVW4d8T4eEztspaOUtz+tyPtefI47448V
e7YyHRWJ5IeCfxBLbqro9ujtDIh+8ILjCKQ+V+0u7ghJP99esPX2zH4sU4AhsOBFXLwhUxVC6wsm
BkKyYQIBx9su75php3qnTDW37tgrVTQTXWGOKRVkiv/LuXV1SAqUq2OF4PtbZN0xiprmaIYIdlDB
QRi2o+MNzV9FeA5S2W5T4Z8nw5nXmzkYCWoINcA4Xm5YLczAUaFQzh2kfjs6XYqtRuIWwuNK+ARu
2sQWscNMUryIZfxSEJh+CfVzqRR2VqPEuCfnM74ijle99m4WVBvX7NrvKf7DoWRCZwBr7fsQyYdL
3sqZ2/C9CqBDBwO3YJbfipSikxj/EEqr2wh710OpgGtJLRg/p3/GKi6uDbWNoZEJdZBDsbwvs4n+
nJwdgW+Q31ryLyBQETqsJuOqXXJKPc5F08RHrfgzeOFJkQsFxoSkulelbrwfK+3XbZe+AisA+4sM
AJEXGDjiyctNNluJ0RgvMM6+KT30gv5YNd4Lo9R2bn2VSYMQit3pdXvn1ckBOshUfdSU+1oy91Ln
ylsY0Pe49fKOmH/NPIIHjnXu9V/+ml4YesvzaBbLXwcCC5OZ6B8WHLUOQ1xa+yv8T+od69lo726v
wupgQxgGuIL15nWFK2Jx77Z6LNcw6Fjnqcv2Y/AdvV1HyJ+N6RWW0dum5u2++MLZFOViOODp6NJN
vfxCwMlqmkWNBW5C39f5C/TftoA2awIfUv5d/Xzb2srVF9YWj7AidX7BfWqdM/1vM9Y2k1NM//6Y
xQJvG1q99hhCB43xtXlGFU+6/Cyp0kchsQLvnOijXfIwysFPq91i47lmhXoUTX5QijRCF/skRi2K
00LkEVRXsETspOyXkm6ciFVwRAFqRiHDEUdoRO5z+SUyGGRdLHzhrOlpveu1XLCVXk5Pt9drfevJ
zPBS2ZDekW0MgF+aAShfCZkiCmexeoxo2Y2aZtfxT5QduyazVW8nF4AxpI1tWjs6mYjJcSdNA1S7
pFJFskUItULxXaYQ7W76bTW13bW/DOk7Uh8bttaeThWfyiFODqyWPbv8wjLqoljIpsDtsz9DKL2a
7ZMYtzuQGVBhqbt+S/ZvxQDNU0VZj2YagBOwtcv3sq2CuppQ2HBVzlRav7VOLLpolgDIZ/B9emy0
/3oIvdr2M8h59NZAEgvNA9Q1x3BuNnxHI8EoYDa1EsevqMVv8T1cWXwgMJQJ5jedrGlxGKdx0j0r
7EPX9B7jwqfMoqEp/afwvqPFtRESr9j6WAzqhPgVU5648XIUAkRv33twbrtZ9xJlP7z+yzQ+jlpn
e3q976XjpP0uBTskimU4Mfsvq1wZKjP1W1coMJdMoq3AGN/MWFt/C523PmHEFPj9TGPILacuHENE
fnkcUyVypRDoXJ1Rf00Gz9p45VcEx6wALs5hpl4O3HBZMZ1Gj3IhQ+quJvs289S7RIxPcy5SwMPk
C89NXp7aQtwZ37wht8nH5YCWMpir1KcBlHxjNs4RiFLHYj9Gh+Yd2DdAz6Ht0nDrXM4X1+WrALZs
Jtx+F6+Xl7gSEDyeEYxi7LaBU2cval4dypl8Wf/Vyv2dl6LNsHEBXXFGsFikM7Qv6Ootca5BJkvJ
ZJixW1n3QfUqtc+hf9/UjwA0N+6BdRxL92D+wwQg+mw8fpcXQeCnJQSZXuYGeXcAQmeH8WhXfGkv
a3bhVy6pKG7o7eLxq+RlT+XQ/fPHsrYMwtLIAMEHovjyF7RhbBS9V2pnQbCccBz3EL8kVC0kOTma
Gy3o9cJCeTh3TcDUz9HlIqDy9TGuZDPk/ci05hCmQmCPgyY/erkEql+tVVdtN9m8rxuFYA3qchrQ
K9XFJJjS0IyFc1hIcHerQW86meVL+ykBBSqOde00QNu/3n7E1jc8qBYqdrSkOc6rEybleicV8iBQ
RzCrycmKUNNR7YUwhxs+rz27Hj2LHlwo1uIeAEe6JTB3xbXeeZvp8880drD/X24sVY5UlfqJX+D5
QW4PCRP6gMCCx4wCs9NlHNQuSbOdABWinaUxPC56dUf4JR+1BnKd2+uxDk9MsEtIHSCtQDNrGeqj
k4zGrSkmbiAO0j4T5MHBJo3lot3qYF0xRemNUal3EV9zif/PeuqkVWDFbj0oyi6eYVlDxdhDOYxb
fFNrLgW+CdYRQHdwHXOpzs73IV/KBfBZYRulboHYU8N8gVnWkAVWTvegE6twb8jDF87xI5dIN+6y
yrhrkvRY1AdDy+2qGg5jWv6qmSCTN87aOl+YCeyJLSBRAhm0WnFJ6ZIgaNLUFT0LnUeeeunYjenO
K8BE/5Sq1jG0g4LMUHNsjIckFf55xyFRMufRJOQauF8Wh53bVW3k3EhdT7xXM5Uzl+zSrQbD6nAD
NoZ7Dz4DcxbwfA8lP6y/r7bQB6FUQVyj3geq7LT1JwuKglZz6WMebvvwOjBdWFt8kqYKbeuPfu5O
Zncyy94WvVMx7L5E0OdBZqCdZWUrUnwncrl4/mabEHaQDs3HxljYJByrO2uocreGucAOpC7fR3L2
iZmjt0od6wOPVfgQdSHsvG067pSxju4ZBoZ8U7TyXeFFwluQCVvdz2vrTi0WlhT4iYD4LN4tv1PG
ZuzG3KX/gheFBgODTWeAf41+Bn1S7id1m2FN5jAtl4KuAZx8lF0I0hdGKzPS677WczfrUVPQalU+
+Spzg2Wf+hREav/O9H1eL0EQdnqceg8ItP7IJaM89WVj/t1whnnhV7+GX4GWMfJyQFYuj34hwnZr
lGruDlN+V0q67X+qxmJXdzXq1KEd6/ethQTIDpmX25avrv2cqDDEL6JTsbjYrXBk2nzyC1dsmy91
O0Z7r2Q0WdYm9RhlogHh3ZT9um1zdafOoH5u7vn1pji0vL41AQiUME25G1LoAxkfIcxVtIJTAcvf
3za1CoFnU/QLQVURhJENXK6rPo01QY9UuIb3U5G/6NaX2//+7CWLfWOOYIZKk4PR0pg/9cOV0UsI
UCSWUria5RrmKe92TewM9efxRdB2KPXetnZlsy6s6ZfWQnnS+yQxCldNXjSEg7VPwZufvqLcctvO
Kt4gkZwzBtjq/+e/l3ZKlEpizRwL6Ll3I7SD/d+SV170X6A3c+Kh3N02d2WTLswtnN+0hJHABXMT
kmXRa7vVxL22SeCVABAwdkngsCh8WoJpZiFFTzeRK1uoX/XxPvb+euVJKh0dAcKOWfJ//yJUC2DT
YvwDrquFRZkiDYMLbJSZPQSCv1dRLfm/WZjX9IPj1YEI8YyJBSYThH0a+3CXjJQRb1uZHWrp3nTI
dAhdeRCpMVxa0aNktOIwL11fPwRQ0iaf5DSzB2MD+3jNAT6aWSxXB6VNXtezGWQMm+w+kO9uf8c1
A8DQwf5CkICK4OzwH1ZraPSxIIItXdOsHSl9yraDtyvvyUwrj8AlaQEghMXZTJC60ig8VK7R3sML
3qq2fup3MTGbYhzE8FmS79DEHvbDnVV/CQN1jw55bPdO1e406UC1Nd2apb2yeRe/aHmssqhM68Go
3EFo7sRYnB3EzoK/nbhVlLxyLxGWzcETg6Pz0Mbl8kZp28DiaMAC3Y+O2P3VzYeQ8EGKfFjWP93e
yvnfWrgkcyFkQfQVoCVaqiMMop6URVo0bgu/pENpBwnbOkrukojG57+bwmWQjGTOnx7G4vHo9Y5S
flA37tRLjoqaaESeNx5vG7myS0yBzoEPrTqO2MI1sTuak9E0bgpXZJwyiB7Hb0Y+3pd9sfHWr7O4
uUBlzYz7FAcoWy3Cv6ivuZXgkHbRlHiQ6uNo4Jrqi2K8GLHupGp0iGHF9AT1rhb0Y5BsURuuv5XR
PoqhDFGAxIJe6tJPVJgaoekua5cfAojuTyK/esJuQMzz9pqufYQ0BTjdOxsaDrnwRzi0wwg1vNqV
BIiksxx+Svko5FsFl/UzCZyGD6LYMqtQLrnvGniW5aybGjdTI7uXXvPohBj3qMDuPGZOqZ5uf9UV
cxQcUFoBBMufZfNkaBSl6WOlIWzSvwrtAWRNVzti+1o5Uylu9U+u5Cdw4vx/c8v6igRTIlzcY+Pq
2X9j1CFN/VCVPyTEhrxdGJqnyFPtJvp9+xuv7BzKW+8UNhQaGKS49BAvTqq0QgPNDRHeUruHOZn1
ig33WF9XMwEFR42KCsXRZfwpJWlRjLnXuEnBLCaTyz0VFC8DZPrJM4qN++qKz8+k3wj+0Aolf1yc
76ajUGSGfeuOUfZ7Yng/AptRTRKSl1ux/JXFA0E2g7voY/Nt80/58MpJvRgVjSK2bqN+sfzy12TF
Pwf/33uH5Gj05KlEkUZSEVmYaTUdffiobN0+evIiV1P8l0rbC8K9Xv3Ve4alfQr7lnQXTeiUKvnn
zL+77STrKcn5FzBbBhUYw5rwFlx+6CR6sA62eetaZgL1mt2Lih34D3J+8LTnadpNSeagUDEG0A4+
N2S6hfW4hSG6chovfsPsZB8WW5Zzb5yGruXwUxBpHlsleTRRn63hH0SI68ckbpGCX9teenKkrHRQ
Of+L2ztv5boHWde68ngXjH+yIrCL/LCxtPMVfPm8srQfjCwivi6DRdSMh9ZN+ofOAA0jOYPG+K34
WRmOiX+q9G/hy22b826tTAKQwqdo3q8ip1xGrjuF+Qu3DR0F/SDkR7JvnrZVxLxqBzo3mHvI+YFl
Xe7YpFtBmuhK64aR9dYj8mIGwq80+jaqWzP7Vx5aVlFHgxyqG3x0Wa6aukiaxAJTVpQ/hvFT02b7
kslOCpe7PjH2/UTzp+1tqfOgmRi+iFm9oc68jngvf8FiH4V6qPQQmSU36arnSG6+aMHWel71xw8f
uVjPNjKtPqPp7cL8uq+lwLa6R1X/P37H/CM+HDPFC8Lcb1WuTznbddLe6Lc+Y112nW8TeHlA34M1
Yu7y0kTbhyKCXtZ8m6ivSfkU+oyrOmHgFM09JZuTluj3WeiowJuBPJ9jU3v0dd/WhvokFjRW1M5W
hdHWEFkx+43MaJ26Xv62xeuRlLyHvcnnl3tEikknPumfpPgLYxD2oD+PlbwRY1z1XEA7pEiIe0F8
NvvVh/UO6ritFcHv3Lb5LI50Jq3wyQvnFrn8NA2fMwo201Q8pWJ9rDTxDr3zrTHKa8eUpwV0CvBM
3rNFkKhDxDDq8tS7Ql/ZSIHWcm8r1X/qFnXxNfeduevhTwY3jFjz5ZdmNePLsSX1PGCkRcWp+DWV
o337arv2SCDOwiwtU94zqcalDQWi4Uo2osEtp3IfiY+GvB+a52HwdsWw31IBu+YrTPcwPULURk1z
ceRTqxU8WU8HV4g7pw+io8aYDZdM2WQPXWTYJZSN4ri7/YXXYqmPRheXQCXQB0nSeCBK/BPEB8Og
qf1dz08EjLcNrdvM7ygeWPxnOAeopcV+9R30lrmOJSP3nVmxNDOru1ZsXpmC23nxLzX7kTV2GdZu
yAQLknJHXfpRhG+50P3UQ/M4waigV9l+kBKnULxDieJA+9KUME+L6fH2j12jvfixQNKpcM4sMkD7
Lzde0oIA0mv2IhXv2nynf0fyxR/21pg4afKr2af/hYyy/YFAYvD+C0q720j15n9/8aZe2F9cmxDS
DTVdf3whkk+lIbyYQ74Vhc3Ou7LBoKzIFUUNdFnxMKpQSrSyHNxpCHYoDv00lbOuNU9p7gaTadfA
tvP2L6i3vTFpWws8O/PSOAyNc8cAjBf5+eUCJ63WqorXj27SWr0jm+OdiCISA2GK9yqE3S9RgQ7A
b4RjWMrlPhARc2uNaDdMUr+xDlfOuMaYPBtOlYyeynyffbgxO4GAuEkjfokq/ijzP6LVPqMC5vQC
APaforWFc7xybwE3oU1CgZFEcJm9wEamqX3Tja5sFI7kD3dqse+M3hmCxJ4CWIr8e7AVY/GWqt+q
0nKrt9b37pNoi3Xhqo8zqwjXKIVvPn3xbppZbSZ+PY1uk7kRPBZtYMvKg9EdTWM/NofOsI4FU/3Q
AZ7m0RwxPIgQRUl/Ms3f8PZrrxYzIDTu6J1A7S4urr4OHU2/FcfRrfOHtnCiP8XO6uwJ5MtZ7vbG
02R+N/yNSfGrRplHotoHwgxU5+KMecI0wtCSTm6BzNKAEljQQlwN7fpEaQ90i0nJQbZjf7ILlAw9
w9pM0ddPJThKevLgb+CNIYS+dD09zIfK0JTJLaNvkAw91m8s0UMZWaVT9iU8zIUjiA4SW6BeK+HO
b2tb8n93WfY7iH/dvvHWFw6MKVSUoCBiH5h8ufwppjIi+SKLk9sO4Jn0cjoxIPzP9CU0CYHxMZnJ
MDfP6eKxCbpeU6qmEl0t8p3ckG0myP8m3eu/fwqzRKwo8Cle0vnAfzjQZoRSjyaUoosE7EMvG6Gt
pOZGVeBKdYW5MvJn8hGA0dbSY4UKdAlDB6IbtPfegErvfSg8NdE58Wp7IqZSkLoM1K25m2u79K5r
zvVB+21J8ikXEXzWHlZRcBltmG7iPVrWW0CGa24JlxLTpMCxZxaYywUMYkNLuDNEN+ffr2LvCLLh
Bem8tyII9/++Vx9NLTxisrJEbBJNdCV12nfjE6yfzv/NwuKMmSiNKWWpYkEcQV2UuW0pyUbUvb7S
SXzfMYRUmfG5RcgbRKFsVFoqzl3KGB0KERFXafrnDyGxV0lIYWGgKbpshRpB3UlYkV0fPtGmOiYI
ct1eqvVn8E/zJFMXossGZOZy361aEOqoThRXREYzSqp9D6Y9pYV928zavQg6yE3mXg6X/TJfGyoK
XXkzqe6I6GosnpoptCftPoy32qBXDHE4wSjPE5NE8IsHzhBSuetjSXWzpjxEevhceOZfpQb32qTf
bn/T+mDCbkjLFUjbDKpdthpIdbIUul/D5VGxA/Fnwc1228J6InnGbYHfovZO4wQSzMvdaUZVy6Ym
N11DcYb0sSnHT7UncY32ll1HbQZgVXjTwr4GJPpkwXu98QPWq0k3lCsBaO58Ypfl6xDg/zCpoeUG
9VPbirDSPukVGg/hBlZpw85y2moYO78OusByhSByvDCyO3BJsnXqkl+3V3Qd+M0fhI4Mq0kvahmI
DaMoV2MXW25hPY3yPTm17cGr1WZvki+dGMH6fNveesJldo85VwVQCp7dWOxgrmtZzEi54GpBoyIF
dVdL92LeP1emyFhS5zD6DUMGU1JP1vRpSgK7Fn4XvcKbz7w0cJ9wIwK6sgB01We5RwZiaXYvHkoF
nrq50xM8G7mwm4S3uFXuKqHchx4EvT1QiE0Y2GpvMcRUwiw7Rx+EnsulD5taj8ayX86ksS/WCBGv
4FfNrjOEvz0ifreX+7qt+Y4hqmeD5UtbTdVWaWD2+rk1tfE+rOsvZo3qRFVWxiHSlORw29x8mVwk
NPNQMWxO4OwI6QhkL81VBXpHTaXBqtjtihZqSv3YVd2Lqntf9S7esvb/ODuvHrmRJQv/IgL05pUs
207FllojzQuhkUb03vPX78fG7t4uFlGELjAPg2lgojKZGRnmxDk3tYJ5NmbGk9KVAIEjLlybXxRq
UzMn/dIa33Tjr670H1ELaVDZztDQxZM4aru1obcrxKYKkT85C8qgy3Ew5L1zKgkMXVbdBClW2VwI
vo5V55V2moyao1kA1O9v6u2VmdfJrZnB6VTMl361jzOpaOPGfCkr+OCwecoNvT7mviidaFQ+Kq0X
PQWx0BzjPPueky07EKGgXRlM+ufcKpEXqS80vr1Pno6gd9ltElTcPJqzjCJvy/zdYdZZ9n+NHtVu
5r/Nl0hA3TuFFMNvUwbl0s8bWzGHQtcHDEOQ/xH64T4YaLw+YKkgdYjp+DA6PrPer1NzhLyuQ5mp
eQNOa4efld/jmXKYip7qfdM3jxtLnJk/yM2Y9mEm8NpyXVlq0LUFZI5R0h+kiqEHJgbMjSDqFtyI
GbJA4icCa7ZzEX5oll94VaJaL4ZY6X+PfovvlwLV+mbIU/1P2aQ4zbH3rW8TM5Kl3Xph7NsCvqY4
DGPPbGwbBkZyCqa8O6aV2W/xwa5tA0TMSLXBOUsLZ/77x7zCr8W0nSnCq8mfnuBQz+1AHvuNzV7b
BmSxZ0wj4C3q2Ytt0HMmIWvZ815AFRSPE9GxZUtVTJMYTSJbn/T8GBujuVfjXnuRFCBrmV74TtOn
7V4wI2NftHKCaFe8xT5043PAEM2seHNhamYMWXi4uhyKWIzi9FMqy4mrhoF09L2kcT1fqp0gZE4C
VDEsUmY5gulmNvP+Kby5aO/mUc2Z9UqAgS23P2hDsS0CIMxGau2yTgz38eSF1OPKP0be6Hgbk0hO
o6UlQzF8/aXHMkwgozCDCyTD/a8kJeDuQqk6jXUiAr0N2h/3l3abTWJw3twZ6TjndYuXONYzrU1C
P7zo9U91+NKj1QXF0yF8K2SI/4Py4AmOoG4xYdy8kEhn4bI4ZABI8bCLk+YHCAKUsRleMkVFrLGU
/UM1Neo+1uvCDsdsS3XuJt5Y2Fu8yD3KBAV5Las0Hsv+FX2bGNyqRnnRSSHnv7+ns1O6cpc8+3Og
QVzHKA0qftffUJBQD2mZarqkGoWcDH2lqGNCVtX+gUbrnxj96Y0AYGU3iaVgHJw5N+djc21QblVV
KNskuSjhkzShuTZd3sZ6a9Z87ahcmVncQqmsVaii0wT6Uv8IlNvI/EfJD495vM99z0lo4rWKeSok
cyP/vLn+bOjH9c3r/+D+oHZPBiMW4ouIOqA2PEbJp3KAROVC38KGGlNHPfbPP+FHi4t3pxfiRuVW
JJdqfBGsaocajP8sFIcKscD7lla+HVVQpAApAxtkcYtNNQRkPORQTi8qQshTFx7T8KuS9i+TvKUL
s/L98O6wSs0z5AQ3y8lSs4qsZpLj/DLmBrQVmsM+hoMDR3uURlBUO1ne2FoEkv3+Em/LncCBZ4G+
96ldApbF9+urPJR7Y2Jau27+LgdnnOyaUq91kIN9k56lpLQr8SiFyUnfJFK53d9r24svaSUNRBCi
hO3hcwBDTJKd0hZ9xb821niDfnhfIxJglGPoMi0pDrMob8woLvOLIF1qNFTz2j8O3lNkPaJ/QbWO
8caLJvy8b/XWrc2L+3+j71/8w8VI54y1aev8IjXCTogtLofqpNVZEiEXnioHUZbv9y3eXsVriwvH
XQVD5IsTy+xq1xeTnTQ9Z/WhDHdh/4KcA+DV432DN28vwQiddY7sXLhlUvb67jdpkXU8zPmlEnWn
k4Sdb8qnNNvggb4tccwxD98OxQtqHKCDrs14/pCRMwblRfBQZaJU3O161GFsRamVfVPy3+ohFnf5
gI5MogzpX+CbU6f2jeJ8f70r55WOEFOYDCu9R/bXPyQbvZCnUysuodqTNMzSLQ9gZ2HK3Jq4XNlZ
UlT6b/AH0mdcYr7ygkYXtZrikrejnYnDBW12OwKKe39B885dv4a8SlTcqbkRHNNwu16QpaaxNnVp
eTGzpDuUgQhfXzttCaKtnEsGNWhqQd9BoWhppQ6mMq7CsbzQ9jtoXv/ArKUbPQrh+F0SzB9jMh1L
f+MurPm1K6Pzj/pw/YLeH9vcrMvLKOTnOPpaVpRKqodU6OysGmxDawEinofCyQThza/Cy/2dXfuA
DKfMIi20rxCLuDbfycYQpJ1UXrxGQy25cbqu3TdCvvsvzMyJPvVSWgtL7+1NFFasQi0vgUBDrFRL
5HLNw1jov+7bWXFmgAL/Y2fhqc0g1Hr6xeVFM85yWTHN9UXKYK58ypNPDJZtwGPm/9vyWJozv8c8
qQK+f/Ht/LZN40CrqstQZ42r5pH+tc1jy6G3A0F6Lhf7SIr+XBSUEI2uN7eNyYhb/gMjof5Wqml1
0aLghDRuRtdPk35ScIuVV+glCPLbKTsKyRaFz8rmQntI8wuAB/2pZcdVosVrFoz1XyYtRxTC/NKh
frobstjVmG4JG9NwLIF+1f1Penv354qxjFGGnknkF8FNTBM3TYS6voxGRcdZSoKvta5H7n0rK4HN
rPlCcKORIlNPXLwRWZmKQpiqLC4d41MdjPqDVlrhTkHEnFlysX7Ny374GgmtuSv1VjjEJGGnjR8x
v3zXB4ofQZEC0QKoUGmXXN9GPTabOJGs+qJUpWwj5Ebhp7J+SLCqnacRZJjRzQOwnpY6edLmezSr
LUqC0R8PrMx1DEpkpHQU7IG8XP+OvIaxk8y9vrSkw3ua781pitJy41le+7IfrSzigM6s6GSEVLhg
4ur3xO+whox1s7+/qbeXdF4LD+/Mws+A48KKx2hXHabsqdSWj0rjRXAR6D8jOTj6vq85gd5uQCRu
XSoGuaKYBITJfbnePLkMU0WwMKiJI0JtgfRTljzEyP1qS2jw9p0nOdTpEM3DtHPP+NoSZTaDoZCq
udTVr274qrQ/yvSt8jZ86soGXllZpKIZ5cdBKfPmQv0Ioma4q+0A3SXocuAjy9QYxHVmbE1cL88G
4QidwrnhjrgG7AqLpY0VMxRWq1UXcAe9UxRlRZU2UDeSwpuQbWlmsTa5KbJpKE0wqiZCgzLT/Ih8
9f96HTOotWsE/45jfQZEnv/hGVnaXTy7U18MCfXK6mLpX/vo2IxvQ/T1/rmffcVHX/JuYt5DIlHq
3UuH5qu0C5Pary9G/Ldco6QHHA9huT1IcSgNAa6rmo0I1Ya3Xh4WGXwzfoO+JZWLubh/fSRHBCg8
z6O4Hia29jPrg3Nk6rsSRUtdtTZilxvo7NLYwl0WSSAHqS81FyuhonEQM1Us7TobxYeqg/Qfcfp4
fBgG3MNJzQZD3wtyVgdO01awPWmG5oVH9Im7eVyukJOTV9aG6SRxyHiEHiL/tSu6WpxOsp4Ah1AK
vU6ccuqm3/c/1PIWswoQbLNCAVUscK/zln6IAEm7fL1Jpu6ijF10FGgCHOMxeARgH528scq2HpmV
TzTfLN46Kkv0lRdnPizyXkmTpL8wGiI/h2kjvNVjapz1sEe4U+hq7ncxxWB36s5R4kLYFYUCe5ke
dQ5tMdnJJ/kUFYXkaIIgnyOMEfuk9dbvXGbD7MtM6YMk7IxJwJde74svjOqAuEh/iVrPsnU5f9Ss
qv6O4mX1hH61Yg/UrPalnodngPDSQwVR8gay6/YOzSCZuekJSoZnbuGFsj5TijyX+0vYq/0DNYgX
gdnNb2pVNPtQGPJPbei9Gb7yIhXdFi/ke0Pq+gLPjQRcLzVV0solejeRxyRB/mS4RL5cfqoSbzho
sjLSRAgmhyBBPMQK4y6tJHRP1oTSkZ52aEeWVrFP/aL/ESVR9hI3iuxEvQDBU6L15PcoTyjoPttx
j24K2oY4uqIyHhDrKB+jootfINDpncZSPZuMBJqy3NMcXRxf9XCyDp3Y+Seh0z9Xedk5zSjuBQI0
u08b2PCzLN/I+1b8Mz05iNggrJuD7CVOKfPjKgnEcLgE1j9tLu/8EX2e4Ct0/iczli+DB2hFPhCJ
feYX3r+WK9fkyvTCRdMqhBd7RGgpk7UXLfY+V7r0bbDil7p7iIU+2nCcNwHofNxpwM6jfPRF4ci8
Pu51AXvKICbDRYoi1BHUXQQtHBA/J5EVOxcaR2nys1AAJvDVw/2l3jRtlrYX51zNutaojGy4dMaI
ykHJZMEk77rk2Ao/Us9wZMvbjRkDw2odH/vwYIimA+ZTSbYQYmub/p5ewGcGNH4ZO1mROHUIJ/O9
o9ZmwkrkIe6QHhjr3/TdN17/2xgDJiU8LqPlXHIo5a533BitWqm7iQsWCXSgPE06aZVV/fk5giho
LpIoJDCA/a+tmEqQWmZkDhc91dwuQIxJZejml2oxa/628R1Xto9WjAr2DX+F75z//uEpyQ2/gexQ
Hy9hU57CQLMr82s5nlUmC8ZesCVretBq61OGlklA95G1jlZg58apNn5mIFezKjne/0nLYBjfTaZI
1g8mk8rYco/HofK0ogyni++ppIftUMO7ljQP4chDfN/U7efEFEbmxfN4L9NTC1khJZvS6RLPqjAh
0ffey5Vsd9/KStDBU4Q7YtgepC9Z+GKPOy0T/LCSLrHfNfskCZtzIaq5XZhqf+xHQXZH2rfQCvr+
wS8VY6f3qrGDn83cad3UodzsGU+xlWcHP0jL5yZPpKMh9oYTVC0qNoHUKq4FFdxGxPmuW3r9nFCp
wLVoVEKBiS/HhbsiQfncjJTL6Kc7SgbqPkD+97fa2npx0Ay7Gp3IRuuEyd5wB0VP9m2a711lF1vV
vJUzMc8Q02xCDAaa+vnvH07p1Oair0uZcmkIRbPiKxJIlbUF97iNqt7phmdIIB8KMMW1EeiouqCO
UuVSxW9QtByisd4nPRIwwVacMl/g5cYyFU3+NeNLQEZdWwoVyK4bPVcuyXddOBn78jhGx6w6UP4R
Hqbc6U+aZKdbxH4rp52SHXSCQB1BGywJhKI+5HOGk3apNP1hLEfV0bTY2t8/7CtfCo816/XMqAZ0
ea+Xpsh9qA5xZV4aqat2Rtwk9lhVT1MTbinyrVrCWdBXgu+AmO/akip3iTz4snmJNCHcaUbY7NRW
TXdWzkz7/UWt7BzDZSIIYKhRmBxZuH1RqZs0iAzzIpQqmtFUn9DXGba0DFYXNHs9WIZAHC2tGEKt
NMUgmJe0VqpzR7wW4m/b6K8GEmL3/opubBEhzmzKtInJ+KnEX2+eIfhFUoSJdallMXdjz8+VgyCb
A5eaOZwtQcOb+ef50IH4B0UxT4GAZrg2FzLpYhaGIRAVJ7YFwbXl/W0oPWJcx75NbSWeLmN5UNuO
gafS9ivvyH/adwJyN/4G2vLmW/JTZgnTdzoJUJCLbykhzxrWXeK7Y87w81RXv+PJ3yJ0fc80rm44
jQeRa8DUF1AuCL6vF2w0bZ4yDBS4Y/gXd/KsqZ+Eb+ilZjXEKcl0UNSzFn8pgpfMHx25evZl8XHQ
ncq0NgK1G6fGDwF0zMYTDYN7XHxoUUrrOsKtuY0anYIwAd9eNQXzZEZmx6GycVFWrFF84R+SD/qR
y3kHwZOEhAnbyC27yeaIA2fqdiIamcn+/vldNQTRM5Efrhh0zPX+4r2KuK28yDVN4XGa+pOVTv9E
ZuwY/ta47Q0kj8MLRnwG4ygQgZBdXdvS0kQ1mUyL3DAKLkPxPZ2OYve5TY7d8I9GcCLqdiRBeQ6o
e6JQAk6NurBdoYgY/asLyeX+ym+YDd9/DkTBFPGotBK8XP+cLG2lsRa72B0JOI5hHWWKbVl9YRd9
8GAhQvw6DCjsyRalykjKGdjT4uDcd1r/yFYGjq/Vm9ODNw8aDlgCKTnP9MxEabO7+fA+MymEINig
xq7XJ1+QtPkUm+1+FDtb/pJXiqPkx4xeIhFLZ4oBDJGTnWyF5rfZ0ExGQ1FEpNFAv2+pmgqVahI0
MOK7uf5I2vQSxW4ZHwP1nBvnWuYYCjT6xXgjCbt1pNSH56oIQ32AFd+bdR9WDv2Hb5LJxy4xmx3O
/KbF7zbYAoasOK1ZZJPaOrApnodFBNkFvlhpgLTcUDIHp8xEUp3OFHYbR2t2BguvhTg2npGGwizI
vnAWRWSonmb2ievJKQp3h0qjZhs050w7KkIGecPoJB1j5vlgS024q8zHLvkFzmtXgYhRhefUizfu
+U2zk9NOfYtXHmoC/k1drFwPtELzGuB3SZB8tjzz3OXVT60/aJn1syw6Z/Q8WxhR+f4XsZomHg/3
t2Rt4wkIZ9a/uQ+5nEERhD7TuzxI3WwAgSgN43jQfFjY7ltZ8WYMdc/4GBQ9KFwtrnQUqVkvpU3q
pl3iKGV4HqcvUxp9FtL/aj0ADpj8BHpHtej6onY0rLpA1dnOLEfi7dz4w8YhWrsQ1L2YUaeDwloW
YVkoTb0ih2HqVmCWnbrXf3pDC0mjkG1N76zdeNBnTLuwebwEywgwTkCEtGWRueNRhP2g1w/xeBp0
1wtfW/kijF9K8c9vOxw8IBdYHgCRJU2eoZhTmgLMdeNO1hBa6QTbEpSzKL/dPxA3VURuOXJxPNmQ
J0vy8kAUVu6PuRplrqp8ac6QQosUsay3pn2KqtdKLjeWtXLvr8wtwjOviowpGbPMFbWckfhR6XZt
0fwbjgPioZ1VPSimv6XavXLmsUniTd0fHailarfe1ZInTdiMpH+nNjloauFokxv+MQgTDwKzt8q9
IliA+H7p1DwvFdSkzlw/dJrIOkgo6r4xeJKRuYqkk/e/3DtH/cKHYo5/4Num4W0uOgxeZkaQbKe5
GyWT/6SEarj3mri7yHU27MTJrI+9Lw67xqd1VBWyeigrWXYMQYcf2Y+Hg0rB1Mk1RB4qQakPEO4r
TKeqljNEhX4uh0GcuW2Dndzrmh0FUf4oprV0srweCiEflYJMb9pDhb86hNYw7otijM9VVERPdRlq
dgdu+S2RJsPx2BQAcD1O3A+y1xid6mOVorHXtXSYhLLZ+YIcPFBOLR5kSqqf6qmCRtpo2+P9LZtd
+HLHFDqts0w9ifdSSrSSeW34Y+6OapoeFU/KDgJ6L45mUNYc0kQ6dJVRvVlJu3Xub4vFnA3knYnE
6ZzPjuTaHQaTpdSpSgbUMuusSk4nyUdzOvehO2jHuIp2pTg/d8WhS9vz/VWvnX+GKAiTsUu3eWG6
EMzJLJsod3vTZHDjaxcWrjH75I23Zc2VfLSzeEBlrZVzlAVz1ysPSvyWfRJVwTa8b+bMi9n902xR
Y86/e/k1P9pbnP+G0VMfxEXuVuHfZvfaQ1VqPcQJ1S5Oz/0tXHlqKKKAoJvJbPm3+fH+EHvliIYC
IbEyt5RD9dyZIdV+ExWxPmn+vW9pdROhd6NaA1/kjWaG16V5kqUsSu2e8kFzTLqjehRAk/ST0upf
QIXqrerbOxPvciMpATN7QcwHF+jiwwlWR+DZCTjIYCcVyI0Htln9CNUvvdzaWhLt/fRkavHBzJ3c
C3Y9AXdkayeyUjsWHvzWIcqWw11jPY1i8qB3KFRoYArML3++NdQriP75FHPz6fojGO1khp4W527W
mE4x6Ye6iHcTRX/B7A+FV+7FMvjKFMzGsV47ZkykQBpH4ES1bnHMzDKVAiUqctcEnF13qRNkv0Pr
p558iazX+ytc808fTC1jwLbIs6qS8ehapVT4Z5iVpKR/NnUgdsokV3umxxGpS9I/ZSmdX66PhhfP
8kCzIRPqHMc4ZJ8nvbVH6akoi90QfkviX/cXuXbCmYI2Z24SifnhxX7GStZOelflbuCFdlF+yhnI
jD+JZrSXrfClT57F6o/LyywPVVxa2TO0FNmb65NDuiMXehsX7iQZNaQ/5SnT0tSWlFJ1EmRDH61O
Q/E1noRjMEzDqQmC/FBaGTwAygTlmh7+mnqr3dWl2pxMqUtOmVd0J5l31pOCdHd/g9b8NeQh1O/p
TvNYLSNnS/Soj/FUeIPVMYOTpmczYSzQzwXfHoJqC1q6lvlw7ecqP6ygFFUWF2tKErRuvbRwFbM+
SP3nOP2eaGfPg0viEw3/Nv/Rmf6uMIG0bxQH3yc3lq4HrQrEKoAlI7e2yEfaIrNGznnhNlOx9+JH
8vvPjWI5amjuS7n93Ma/YHzQh4ehei2T1rYuU/I4aolDSklU3D8G4lGI0XroH7okgQ/zwY/sVNii
bVjforncSh2dYvpynjdQh9qyxIHf2fndMagGUtWEiQIkAiYnquTkIcBb24M8lKdG08YXORrTY6i0
1o7GibwxXbwaTRjcHkYd5urqEn6gtqXUxkJRuGrh70vpVCO+7p8z4yETnOlVMUbURl7in/fP5W13
iWuEpogo06thIH/pgKnrjM1kZoUrhtIBDHDOkLX/KwkK2/S1f6tiSJ1yMP+Os0Ocoflr+s993zt9
MfFmCd98GHjU0j8Vwu9aiW1zk/xgzbEwvEl3mhxNAl5+fcsLyPN1cWgLty/6v4mvLEeoGbdWzbQ5
ywWj/EpsAqTpBHUvtHl9uL8776/k8ijzJajdw/EyM4Bem2/MNhPMrCwgoZtghyuHlEpZZPrtd4so
/akvdW8G3k8owXC6T11XwotjdUp9bqJILuzR8ItHUa39v4qspSHKgeqeBlkt+rl7AotoqsTfN37z
7NdvfvOMl8XbgCxfzh3rkeiXhSpyjuTxIdcQYC89O8oI1np/n35W9MfAc6ZKdeBD2XhWV88wTyqC
7LAd458X70ATD7ERWXLh6ulvw3sOzJle+TUpvk+V6dCB3Vu6LZn1i7UVN94Gc5zemaB0plyYNSev
P1SZ1GVmpBzjEEAVXA5G8CvdBEJvGVm8qOaQWFRD8amy60+53X2pvWe/N+2uKnZRdEqTN+W7oT3F
lAmBwuzyghxo49mbX7Xrj0uuAVCBDj8Qerz7Yp1a6anN2BfuoCYHJe2+dOIWO8tKYYS8AupeKkoo
U3Dprm3AKCp2Q5WWrjQGTgx0PkH4FjT6OUyfAh+OJWN0SvFr7m2sbW17Kf3M6DTwlwxvX9tNc8VE
sTIr3VqzCJCD1nMETSmZ+vI3cZjzeVjuo8Ybhfcgr0fL4tpWNQgt5IFV6WboC4WN+lygWGgwkiv4
ePeyOBWR8Ch7EPtZ2WXjgs5v/Y1tHD3PM4kHpaBr26U3jeXA2IdrgcNjcJVX0hADHVBTZFvMQg3l
mO9qHQrDqK6TfTaElWOOfX3O6wreRvTl7Pu/6DZE5YPP0RQ1cNr1yzzWwzloYy+WrpLJn4Hdvepd
xv4bP3NtRIE4OxnDlqOYv+VyD+ayDUZhOORMX++BJneMQvd56XZ1tDcCmJP14jz2LrVSuRyRx/Rt
qu1ODNdhNqJS400ba147bAyHzLW4eRpFXfwApQUJTouBw6a3hEWJbgeJzkOL/sfWWm9jP6aUP5ia
f8qHRDNq0nyKJdi2u3z6exgiXtbffp/89gvpYTIqp1L6p1C3HFEd7SFOH+tOdfzA4LkXj6N2Goot
SMna2ukGIKJJuC7e0GK1cWmVsZGULpP5tpiIKHbCjJBt7PDasmHLm0t0wJ6Iea+XHasJvMok9K7u
dce6kO1atP4t1OLETO7+/gFec1kUYsDGzB9UVZdkO2opKuHQWpVresK+FAtH7Ew3aSp7SCnBTJ3w
Jc8FKDTL+FkPDveNr7hkQK2zNi0QKGK3xdNDaTk3IOaqANF8yfWfo7HxoK/sI4k8IxooCTMqtnQX
hSxmgzi1lcvkoiDTAJ+e5eTZ38J3rBwKkDrgdN4LIjQtrz9XVY9KO7VT5Sbg38VkP8KqilrB/b1a
NUIoRU2VPh/Qi2sjtWiESQHezp3UyikD2OFphPZb0ySrO/YfK8v6txh2ja627FiUdgcjERxR+V3K
P8zgv/kyH+ws4wFfDMukx87UnE0Pcg2/sq3oWMRbzmqla4tfpj0qw9yMw1wWOYWsjfoolznfCX1i
CA6UjkpritAssAfbgggScsDsSGQVvHWdebz/1db38z/WF0cjCbO4LxETcmGAdxSlskH8Eesz1grP
5X1Tc4C4eBdmln1GvpkhmOEe1wckG9TQy+uk5oDo4kEpheQoyB2knzTmk14q4M+SxVmXMH3WAdHs
71tfO54KfBn06nmT0Ey4tg7GJJdyIPvuWL2ChD8kXWRPY75hZSXxnKeQgJG8E/qDjL82I0hZ3cp6
UbtlKDEdVHaHXJEPyCo8anJ7sHzhqUhP0FicLb3dRZNy0DThdH+lKxCT+TfQlXynh6fTcP0bZAPK
Ecmsahd60u+F+ayBukVKcz9aiY2eTUvKXWQCqg2yLRt1ZpdS+SRMyimo/EOnfZGCrXR8Nnjz5Qne
ifsgc7nhn/JzpHvh7KldQZiOI0Lx5viiVD9M/1USmbbf+AarX/qDtTlG+/Amm0EkCwkQHldoCgaL
2tgedTeV863zvHZ15pTk/1a1DDMSUYiINWu38Ww1+2KZk93I37JND3Fb0ORz0sSknq1AereMZzux
UIOWoUGX4ByqfXnvB2eIO+xaUvejtrF564v6j7HF2QnTXEs1H2Oov1vWd998o/WmUHy7f0bXfMHc
cWOyHOgc6tbX32gocx7FYWzckvhfzH522rcOvFM/HMX4i+w/xvm3+wZvL+YMt5rzZot8HymixVMe
Kt0ka76QE5WWTthnu1or7RLEMshUSzzFT1FbHrU4tDXgAn86xgcR4txVn8dkgMDIy+E6c/T9MM4p
dSTWGwFLVDV23cl/uqdA3KGsZT6FcAmesMWn85tREyddJ09uX4ezf271g+EdJeFRSTpUhDfQcje3
bGFt/sIfblkSC208iloB2MiVvNbp1dAu5S185S0+cDZDhD2Djfl61uKgGJnlRZ5lFi4q9POcgF46
iVE+DL4o2OQY6qVXItDHJFKn1MzyoyzIwt5MWuVQjc0jD1lpU1nod8HcMrx/pG7u5fzTgMTMWS2g
omVhfEwihDkiZGPrkGymyA4K3izR7L4WnxV/w9ht+eXa2jLwaUvNr9oaa0nBZBVcoWrUOOhWOHFu
Pot5Z1eUgpoosLm7pSGd7q/1JhBeWF98BqHpp6SZjMLVBA+uL33ynNAotjqS8wm9eiewAjqEyjaO
QYNH5PpMmUQHZuexRjM9TsUp0k6dwEDQOaWxYWzcllVbFNJmQkQJap3FKyFOkZ4HkUA5yxgRECud
wXs2u6daFE9lHn0B8buVNK1+Qub7kYLQiRCoaV0vTynGqLWGuHQ1BsIZofxlVJ/LXtoXMUpKu8qQ
9vXYN3MPY88Ytnv/C97mUfPmIjjAKwKRIL3la+vZCHNLWvEJAxV28/w3kOhdrjZfAi13h0h47gyU
gnv/VZ+22NJu3pR3y/PAAMN31LcWodeU56mkxX7pNqV4bKBnEX5UtXWEZuh8f41rPgmkgITWBgIo
MOhdLzEKKng1KhJ/MUGL0C9NxQnMit4v3ZmN+3h7IbjNYOXhL5ppy5fF664dO9XMpdJNpmRyBqPU
iTKaLZ20lSNDueyd+Im8iqbP4kYISaLzHhmlG3yp28jOB9PukyPMs2OgOLp3GMqDmb4kwtf7G/nO
snZ9E7HLQQGtz5vCVMD1Tg4N+rVSHZIWVDIN+oAIUhsIcEKxEI7QCsh03/SI+da43/UMyjNUhm6B
ZTJVLXbJG2hBiLD8qnhV1GDYV5n4ZYKN8zQideX0Yp8eUqE8lJ5IFKOKr7nqB8/xaCjQeSQ9nARq
dwgrU7IFQ6g2PtxN5AHFBqM9c8OOOP2mYT9NZWcqSUBKr1T7qAr2YNMPOcyrF+pRLap0ttx2+/vb
uXZYaA1aOsxydKSWAbkG5jk204L8e7JAuooMxDaTWG50md4pz5cfDTpZoPt0vgn+F/5FyKoccou8
cmXt0Q+Sv4axdgBnzpy5lBmOTRHtdMGCUqffiWjS+f70EkzM6SDvYIY/FT3lKzJdkjsFdcE4+VT0
DMPSryvKb/f349YhKCBxmbCCipqodvmWxUpa0MFMKzeNP0/Do//mMfAibcx73j7PGOFtp86NpsYN
7wR902GyTGo3sncpm+kpCjunDdQHapM7K9gY7r31PBhjYAJAKtPxMHpf35fMs5j9jysKOYboyHF5
EiOPIGWLeHrVDP0XJgDn6v2yjB40XB25Fiu3gepiN+VmSMVeEU+M925xTK5uH8naLFEAvf8yka0U
yEIGVarcWn4ILRFqlhMC5nbi/+U3G5u3diXpDTC4zvwkJfuFkwvDsvQjGFncNhR+pTPBc2AHiMhX
dLAlaqpi8ZdYbmHLVo3SJmAmASAlkxjXXyyfch/EM4UPoz16Hhx+XWhD8JM7CvFGahzj9tf9Q7+2
oTxJ/2sQCOe1Qa/XmyKdBDZU8ITPmlX+CKRmV1RlahtpnzFnrZgb7YhVk3BaU47AHRBaXZusjNLP
orkQUMZndZ/g4BoJmPTRTzfneOb/1dL3wMQGzSQMCPOBuTYFGbpEk4cUfxz+DglOnUg9yLG+k7Rz
YGqHUny1qi1S+zW3CraItIqYEe7yxfLMQG4UKS9rl+4uTf1mJ/0puxydc+Yz58HeuaRJ3/V6Veh3
5pkqDTUx02uU/T3UpwTksBXsmTjcB37mqMFW9eI2LsUkVCzv48Q8wfM3/ZBXmUIcqWOl1G7oaw/G
tyhvj9JrAuUj1ABfyUU2nsMtc/PfP5ir/aQ1PE+tXbEebQ+G9a6E/CLOflTKsyQ/FiTI96/BqkF6
UvRNgDDfIDMSPzeEtpBqyvnadPDN2CS8MOMjcrrpyeqHZp83NBQ8xGY23Mya8ySUmSsANKXI2q6X
alZKBNmTzs7W7Rw5BfXBN6J0l/tNsru/yLWTOY8kzIPg9MCWyUUXlMNYeWHjJmNe7ptezmzDx4ne
t7L2jH60Mv+KD99OkSYpFq2ocfXEs8NI26vBq++/qfDb/BeGeHNmDAnMfMs2hd50mtV4beNWYunI
QrBTurdQ+quxtgyt7BuqaNY8TgFSFPDK9YrCwqrixgg6tNmjaS/GbfZieH78p81oRrXmoRwN7akZ
JrjwVV3i9YHfQdeMy30D0+BOAYJOWnC8v2sr541qzzwiAiUCc5uLDDNNMqtSCqNxuzCz6Ufa7Joi
bVF7rPh4wHnMoSFWwmFYDlh1ouqNVpi2bqAjiym0WeQUff27A1R1SBnReSp6vd5wGqsroyJDMEPd
A0at688UR6kslUKAzfCfJvikpC9CuJGBrJxtEiyaYjBtMV9uLkzA5lcPJsAatxZpfiS9Ju+EAtRY
iyLPrgb6snHEV06eQnecvJEuGax/izMBHMIa5UBr3ay2ysP/cHZeu3IbzRZ+IgLM4ZacsGdnjrSV
bghJlphz5tOfjzrA7xluYggZNmwDAlzTzerq6qpVa42NPsFbATPdbZdY+1icIRgh4VGi4bdwCc2b
DE+P+5YCB7QrXvWYT5qjnKWyOJhJdr5tbO3xyAgFIe0PCoxZiuvPVBedGPih1rsWmrTPQZNqO0uo
ZJdZJe1O4OHlBKUFWVopyIdEDOX7Tta7QxXDjXL7l6wtGyA783/kITMbx/UPKdWI/qMR9a7U6NlR
FQCsVtKw05vso6zHLyPuveGhK+VeIEOUkRiEZOICnsFrk1Zd1LWlCp2rTyF3J0i4XSWF4cEq4ob+
VpE/t00m7sgthGfum+Ih9S3e1iKQatEQtgQ6V5LNq1+zuHoEqhJD1+udOzRisVMQ7N53uiU40Hlk
uyFWwvu2UJhyaev2Xur8LUjGyp0LHINkApTlzIG2MG+VTZinadq7GRetUZnfjPqpSXVnan5P5XQX
eOKW8unqgi8sLgI5Y0oWuo1YTAIkKrqv5VvsVXfznAFUS8bjGHy+7WEr4YKKIbOJlJfo7i0v3Bwo
cObp+eBOMBxmbm8NtjdSpNjSCF2JfCrFHob+GGl9P5GiGJ2mQVs9uBGMsW0J5UQ83WfSl9urWbFC
+w4VaaCrFJmWzzwTwFKVyP3oIqLyiITtsPPVZC809RYnw0rU47ZFFw5MGONyy8qc2Df+BF/P5Ead
LtxDw13vykIuNxKv91bm5jYquEQAhX8vzmKp92MJ/17nCmEO4Kyy1S0czvsNwwJNMt5yYMZ52l+f
9jLwBd/3cLd6LPdWCR7aMCIH4butsDI/0q6fObMhciBayeR2S+XWmLS0k4amd8XxSVCCxzKHKmuK
znMHSbaL6WsW/PL6nwgxb9xPayucEfg65U32UlscKMXvAol5sMGtxhI9xobpu9xpzN+3HW/lS4HF
pfQONQBsk0u1h7oTUJ9ECNMV/ZeiiOx2+nHbwPtIxFcCOs7/HXJ5XgDXH0rquqjSM190KyPv90Uk
qrz29eEVxNIuS2e9ILQz9kOvpRuX4Zphk/obDyuQRNwJ14aNWpOSeApF0L4m9DQHfUA/RHAG0Qk7
+tHJFlPoyvei58eXYpCLmtyyORSaXtyrXTC55dDaYn+nx509jMfbuzkfnIU3MgBAdYszPM9nLA5W
TDGF45pObj7epfWPQFERAH6Zy8JavmHqfYBlMp6HPdU0NM/esdeNRTb0ilVNgLXNw5B056nXdz36
OoYwnW6vasUJVbSjKJSygTB3LrIFKpeVGYqd6HZpYjlGKwa7qiqLjaO88oHowTDfB7UB7+0lHY1n
JJC8W4Po+mnvZIk7+aVjbBG3zO68+ECAbaFHxOfhoVmqIcZhJTSeoIhume7HCTVrxNj9BDXMo6JA
eZd6e1n8fnv3Vj4UWC/YduGlgWhjSTMIvtWLY00Q3XbQEFKoU8gXo36yY708NbElbnysFRekUQel
D/Q0sLcvJ609qVTVUi8lN32utMwpDePgSQ8m8JIh2xpRX7MFi4SsEQJ5xi+BEHkrW0Xt6ZJLzTgM
h109hE4YBy+F/NB/uL2L76k9mFRnShfqZBWhWXpX1/FCGaU2qpJadgtBPXrDUyD4UD5Vtg6rWSH+
GGsbxl+YDaSDmuVPSeftxSDbT31xagPpufC7g+hZn2//qJUYdvmblvxnrcbAWT4UshsX4X4Kd4N3
EPT7Rj2m5lurNhsHZKVhOFe+KHyBIuXrLueahsCcaN3Foivod4mf2p7yMaySHXQ8RvocC2808phu
Otxe48rh53pADmQWO3sv7Rjmldo3Ria5TToGdm90A2NmnrIRzVY86crKfIguKidGqnbGVEeSO68r
1xjekBoo8ifHl0dbiTagEmvWZq1IAgGPEoZyrq2lVKOCuOwkt0ZPGN5x2XtilG5odmm94SErh39+
8swayhSYtWVlQ9biQvR8VXLDythrURfDrhx1UNKCKMySraLvij9S1ZCJNijwKlx21+sqtT7rtdGT
XKuvd57uPzNoHmkfpe6bJKBO07u3XWPlTUdqx/gCzFT07agPXdvrKyNOsoTOuEytq+w+TvlvJWuc
TBpPmrYfcuFgejB7xo9WbD123rDhNO9Z74hvc58CDaU5mV1eGZHRJLrpl5y/9J8x8j+PsH1B9X4S
Gv2+MBR7BHoSV8qRzOkQSeL3ehgdX+9OZe7CcPUWHoLH4syU5u1teT/mNf8sjXjPuZlz4EWoahPE
LEqDd33eVDslwab6Wpmu1B8S82sUBfuAYistlfhXa9lIeHcVqNnkrYP+sxZ/wUb7GDHO4llbP2wt
gPDDwFwCJ7NgFll8rySD7h6YEPvFu2JEiyLyx10UFrZhtHu/Ne1RhZkgGY/1pkrLShgxSFUowc6y
7pB5XbuKVPaJ2pi97LYtmnGd0JUAhYUtxZK148aQCWwmsBTMc2TXVvpekzJAMbKrlp+GPtpp9USV
QTl42RbNz0oImf//4HRBHL2PxXUUKgEq27KbTcouTv0diAY4Knw7hDWiMPe3XWrdGlmyKZMy8w69
XlfqDwqD+ny4NDKNQ6mF1t5nGu4wwEFnD1QTfgt9kP19JoEAGww0tJH+AKGvjYa6HgeGMco05j9p
mbEDrbpvhae+aY96tlWQWcGVcbvwWiR9nt87yxl6tQraBtFX2ZWEaZ8jANVCfqD7yn4Sxx3Dx46n
F3d6+OyH360ium/7fwrprleYnR/7jQO85kXULJjm5WnMnNtitwe9l8pJnmTXHE9W/bnvPkbGh3GL
qnvViko1wQDyxI2ziBJSN1rG0MAoKkbJq9QNT0qV5kfNbH54lr4FeHgPQSYmzdMacEXRMng3hjLq
UZrHRCw3rSlKV0crPoACPmh1fD+I9Qc/PGfdz8LaN61qT5a4l5Nml6QG/23sjHKLD3ll7ZxQdX5N
iLzal2I8U9YPWZQlqpunR2voYbdIbW34CAHL7XPzHssPFujS0GKTfU9TsmSIMaQ+CD1YCj/ejS1q
qNbwqGTxh9E8wwVQSadMRnpjSj6ltbChI7PyrmFKk0SDe5nXzfLhGRndVABeU90p8/x92OTdnRdV
opOroLtvL3clyF6aWsI4UOIMxTIaVDfNxUdhSD7G0H/dNrH25eZRATBdgAJ5dy6CAmzDRRqqqitm
jXauZbqvaZ8LpwGZ04O6XaBfs8cnpMjDq5CZuYW9DHUYref0uN2Y7Sut2enGW6GpO7/Z6EGt7d2l
ofmHXGSgUivGEfGAvSthVchCuzfd21u35ggcdfBwRDiA4/MvuLBgtlXSDXKtufRpSvQ7DaCyGxCb
tWNObf5fG4vtQtCiMMS00jAw7MfCCeqTJcQPklcfRvFUyCBUp+LZSnbt8Gpp3X1bvRTtWy8eKmYQ
bi937ctd/pTFhoozg20KxoAbMtnncu3MmxrCX29t3fqrG8slRSIPFTWIruuNHbV65M3IxiYJJDYZ
CltvcrRRMl3Ldakxk9XRRJ7H0xdGLL0smTU2NNdLmySxY6kmzyw0qo5G1e1yT/EfZak7d2pqJCCc
w5PiMYaQt0bxaKrBFrR8dXO5mJn2g1oThPn1kmFD8sYSCi03l1XbmB684DXxIue/be2FnUWVLmwB
aomdpblVXNhp9E2FhasTNhKNtaNHV/F/i1kcjLz1Mz+oMMJCavVnb24Bfdd2i51CXwpyUCYXF7eA
Z4EaEa1KdwPrZyVNAP6+TkrLa+/3X7s8vYE/YRGmNEqq11/Fg5ilC9UMOwE0KTWSCXtUnqp9Hofl
E2M2W+taK4rMVUbaK0ysgdVafB6jqJsqEkPd7cWvcg2Dv/Fs9A9ZnT0nge/osB/Go/4a6sdIt1PN
uDObU/emxhB/7LMtVs+VTUY67/8vWzT2lqW1Vs2nKINfyPV49aT5Wai8nVE9W+MW8n7FXa4MLXy/
rVqzALOAu+i+TTMR/ta/v7JxFIod82w+meCi4BnTkxYnb/6O8mAXEeXo2tW8821nWYlaOAlvROo5
QGCWnQvIKhvTK1od+oYjPWE7DM7QyG4E4ZWWs0bHmbxapIegv+Mu64om0EZe726ZRONjr3lvAiQ2
u64EWWQkmQidsRVAhapqxUnqTPMYTzG8rwCA4sPfr5cyCNgIgucM8rs+HApIyTHvEsOVrDdDQzhT
P5T/pSsDuIOxHjgbZlaO5f0X9kNfGo1BEfkEiYkiP3j1BoZvzc8vTSzX0fpFLOWYsBRqRoH0vS2+
tAmIfWkDPrxlaH4UXuQLgRQMjACUhqtUX+PA3E3dm9+6XbvVc9yys7zZBE8XzbbFTn2aeu1D6o/P
RRj+6sSNFGvN4y93bhGGtcxMusrLDTyeAb3BrgMTxv7f/8HN/vWAZQ4c9n3iSXlhuJFIXxOhqi68
T73dbSPzlly3Eajm0W0kpacpgTtffxqjbTw9GS0Kbeib7YlIsqPHo7Kv8slyQrDsQegHd4HZbFX4
3m/hPOMPChLWF5LRZcVrUpqkRV1CcVHXc4LoxaDJiXDh36+OgTyYMUm7oWxbhD8lGhTDUyvFNfvv
BmCsntp6+Bh7p6bfd/kWaO59bYPHD3cXE8jQ9ZNZXe+lWFdlZ8iD4tINZIQsCvdym9R7NTR2BUTY
U9NtVH/f+zsGibf8Pb8Ol5qB1jBUNGAkxe2HfdS6FTD7LLn3rS1Fzff31GyH9ggtcKpRSz5kxYdc
MafT5VagbRyegKat+NIWbHp9Nf9aWRyqIuw1gPSyAptHZ2v1cS6cDz48MuNGOFpzPfqadKEhr6Ks
ubh2kzotowhiIFcVRCfNWzvMNdvTN6ysL+dfK4uMxh/KUksblkM76NDHz5WC0IBU2aW+kdBvLWfh
5ELAmz1naNzF++w2OwflJ9P4dvsgrXmAPhOO8/jnxlvmg9M4hVqjcJCQhlYfojTsXmamjo2+0Fow
4iXOgDnPZFKExYfJrbZP5KlR3db6YPovGrOHZws6k0LuPviCUtqhPAwbKfvaoYXJbH57EIvEJU5F
KYs26lAVcOFb3JvVL4inphT60G7cIWh5uL2Naz5xaWwRIUxvqJOoEPAJ+akIv6rFKUC5XNtwiLUl
wdU/vyAhyqEqdx2HhK5pJuTmVFfuo0/asJ8s1NMeJT24a2gj3F7Rmq0/BXgEZZgNWn4yJSnDlhik
MkUWdt/0PLV95Z+06fZRsbF3Ky6I64ETIM8UIYufj8FFEiGr/qiaQ6S7vjdVpz5BNiRK4urv1zNH
OQZGQC0R6hantmI0rGr9mLQrawF5dZrbSZWT6xBACl70Qwv9L7c3cMUlAD5D0DJ3g6n2Lz6WNqmx
DurVcAtOH0wtqeYYpfaQ0Gp3tFG8+w/WALH9oXeljrdwwCbuofassTY2GvRJnU+ncoeIwdA6gzyZ
P3QgEVv6HPMKFinGTCWJkBKESRy0RVxv21AZ1YlbSigZXlacKbWF7BRl5nPuRS+Vv9XnXYmHMlEE
iC8jWvA0LtZYIsJupbWmuJ7U7/T8exoMzjRsAZVXv9uFlcV3y5RmKsucuCFPd0on2VnrMzXeQfyx
cY9sLWexfZE4xFrEBI4rqVN7SKX8u94nNLq8ckuZbOURDraDTwWVADFeEpc7p/RB3ka+Cq3ucFQn
VxjD19LvHjJqJUnzbCmOPOZ2GWd3ldnBvfmiINXoO2hVTWniaGWpbDz65rW9cx3GVZjom9lPl2OH
mZxWold4CtjLp8byfo+J7ITPgX6cPLeoqXfHvf8fTgjwgLlZBKEL/GbXYQb6CGaL0oISnCLbhpgd
uvhDOv4KIDO5fRRXvisFHEinZgZNii1zvLuIZ+i/GmIjUMoZhWdTcOkYdPrG63/FR69MzD/hwkQ0
jUVUKw2v/2kKj2amnyj8dTsvgkqAaJNvrGglQs/I1RmrA8E4t/i1Ob/r4UcxPe6dPPQfLMrrtpJ5
Wzw4a/smS5TtDeheiCeL82Ci+RI2Xay5fhORzUc0naGH2OTUX7nYaHWQVc/og1lh5noxtU4SP3YZ
NW51HzE/n2TweQg5zbw3caiOt31hxc9n2D7j0MCCaGotdi4FKJuoCRVmz+qODA05fbdrqh/Z+FYn
wUFEYz3+9B8s/qGAn2UsIBW8Xl5h9X6n5lgcfflNCYL4vk2Vt7pqDIfpCO6gJAxO3SgIjILCIXvb
+JpfwlpCfZ8NRl9mYbwkefFEoeGMIfiayt+GNrATr3Ziy71taPUjMvOD4hbPMqayr1epM/SlqxOV
PKFJ9o34q1G+G9W5aftD329s6AokQeccU7nHZUBm6ovD1phGlEgxpTazGw9RX775eo2U2q88Sx1q
V04tDMfa917pt2+cu7XtpJNOmxcdckZqF8OKLfhJP7cmmIj0DLFstBzl3nO0xnoxpfD37R19r8GK
4tKlscW3a9CUZN4e2iMdnssQDRRdFPeplhSPRidZPyXAm3ehEuqvVtzdd+lUPAl1G38b0VU7BJI5
tbZH6uo7dSxvgdhW94FWrEx/GEjp0qejoJf6wUzQYinzn2PzTfZbmALSb6m32Y2dV7m4mKhZgISC
ehkxxeXYWuSV5f9H1nxE2GDaCdLOy4y7poELUrKDrLShFf7VDOlBlr7f/gJr8Y/oJ4J21wHwL+Vg
GnOqRzA3hmvmz34ADbh8/1+eewqEQkD0aFVSAl8kAomWNFRUqW956UMOGLHdmstePS1EHSbkEAUC
OTB/y4uraZSy1Bw6dHNEwT+CNT4lFpolpuDEkL+XvlMN4imseieC7fL2/q15CbNf5NxQo/HpFoGd
ohovzPm05N6eeYudVBt2o95DzbAR5eagvfSRC0N/tuBiiVbSCXEHY5urB7AkdI6kPQoSlRMBJjw0
ky1loxq05hjgIQBqQQM+Q0uvt7RVqtGUCkt3i0KzRStnAtaz4+o/FO6gDPufmeXkt9RMSh9NmAkq
w3xJa6m/G/rhJ0xFG5fiWjoBdzYzgKTzYB8WkUaAMaakSmi4jeHbaRM5fZUc/t4XmDkFe85TGQYb
+XrLxklhmHbyOUsC2Mm+doDKpDK8FZnw9zEad6N7wYgaH2cJWBuLIRBI93TXED/1JEZT9eBJ9pRt
SQGt3HhXdhZO4DXD1KYRK0qqk2GeTVibWiPdGbI7Gu1GuWbF4f61xTjR4t6x+hb9n9nhxEax5eFO
MFEEV+/++hPB5DHj0njQMWGxWNA0Bp0F48WfQAGrkJLBpB5MlSNVAKUr2dhiNV7xOqBMEu5G/5P5
h0UqZjWS6ZkyL+Sy+ZlLOhDQD7cXtLprFwYWC4r8aRI9euvI6n2Nk+daCbikTrdtrMQ4FkF/n7oC
DLPLqn4M93VdjJnhas1J0n4X0yO6CnVsbUS4+acuItyVmUUQVztFEqqWpSR66O21Ko+PVkrxNsul
0Knr8Xubt9qp1HPrQ5AUG+FupSEIjIbZQwqGrPKdEr1itYE3ZYPpalHtyN14l3W2Or3xNLBNpboL
gg9y+r3VADJsaQCtQCiuTS9Ck1wK5RQamFawKSnNfVVNRymId4yG9T8zNXF8b9j7inqXWcj0eMlG
hW997ch90RmEgwYqlevA1ceRKJddbIJlzw/t4N+PSXDPa3Xf0BpVvQdZDx6iecwqMvNzHn+57V5r
Z4RLhtyHmuk81XxtvUzUGEXE0XTlDrngJJFjJxTFrSRr5f6kZ2PN8jDQfYO5vbbChECSpyVw45mD
YKi+Rnly6CHLiOB5Cg99+/v2otYyWyrAkCmSWzEjsHzxaZEeC4MnAm8GAzt8iM1dniMheAfu/Q52
1V2jV7vJ/Ch0w1tR2hVyaJ21VQFfC9/gOoD+8CizuMqv1xxryMH6I0VOodf3vdXd+WTXrb8vdP3k
b81Or0UJsJQ8wLBIo3kRiYy21OO6p6OeDEV/MDM6OkmtaKdULvSDbKZbd9Na5OO9B8SDKuA8U3m9
uHEUfAH5X94pFlgHUSsUm6oownORvNGuWF0Z6rC8hmbUg7a4mcwuQQ+2Y2Vj19w1tQEWvM8lu/Qf
g1DfuKBWQPK454WxxVnUGoBNNammO0ihFtn9mOh3hZabsQ1wJN9N4tRBfaLWO8UP8700pHtNjnJb
adCp9XLRzibgq70CxULvGdKrWRflfkhK5Z40P7sTxihC0a/eyILXjvC8NfSGRNjDliRzAS0vsUp1
0BT5+CYq8ond2gjQ6ybIeCx4Pea5m+vPHQdlNtIt1d0w0X8VUvltFMctVo+18zL3kYFZz1SZy0Ei
2Y/roWk09l7rHdrlR9r/D4PpOb5UHRs52Oj7r/kVVcH59UALAqnj6yVBhZWGOSQw7pT20pOmJLQ7
Rqs/qnIw/kiGoXNvx6RVe9C7zVLQ3HHWIhxY7VjrnUXWGCi6rY3TIaxzu86fais73La09rE4L0z1
sTByrYUTpwJUT6BfyU87IzyAs+kcXS+3GMlX10O2rcxgcUbDFxGgqLUx14s598n6Yyznp6aTnang
eZRYGynQ6oIuTC3yOFMLQ2nQaeRAMNrtQhhzbDPVtyhS1kIaWSIPIg20nLZ848lzw9oPQiA0HsxC
go4cSGBM3cG0vK23ypapxRcCDdLRl5qz7Vw/9qlu2m2InEwyTBsJ6trbnLl9hiHpAkAVsGRT94pm
iHU14lWUvUbdb8EAq5wck+EQGrGNWOveCl/9LSDKqmtQAaVjSd6KFvTiaElWGVkRRrUiv0/bec4o
f1UD9UHT6/N/8HWu+Zlfd5bDWbhGUHr92CXAkUQ1eVYCmipivnEprK2GZytZKVg1hj0XV2uT+Hpl
pYPhdmVz6q3qEHn+pyIQH9Gk+3F7NWsh8MKUvti4pDfjcjIxFav1vab/CpXPclseLAZPonTD1tqy
YNaCbpqHH/Or859flDQY1pUKKSVKyG36GIb3ss9o2lA6AoiQ26tasUQpfB4pIf0j/1tY8hEqhfCe
DLsopszhBfFFYjLVbKALN61y6yW7sodkXVSiKEnx1ZalE2C1yqhUgeUOdXjMJotbGw5YZxRyZ4jb
X6niJRsOshKeUHSeyagUqojq8uLKwBCV7ZBbrqYnv8owDZ10ECzn9iauhAxGGrkbaWNxP/7JeC8+
VypxOZpha7kSWHlbjGTfrvXwY6Fqx9uG1vaPQg38L2Cf4Txc+KBnBeUUKJU16yrX2b1VCQcdY0mO
yLDy+bat1UVZFKFnknf+ufAMMstitKrRcv32DNolk57idiNzWXM+3gH/MzEv92Lf4igIGe3v2DdL
dSj/HtAqhkwi24X9Fmfd2s6R089pOHU7MsVrU/IQpmVfsprO+NFFyn3+ViWVPRXfyXX+w5GiYU2j
CZJ6ip+Lj9Sj7g0Jq2i5RvhY1Q9y+Th81sV/bn+dlZIA3GcwxRMLwFEsK2oMbAq1yRCD2/ff6vCT
pL6l1q6vURvxX2Q1hpFo41utbuCFwUWK1Gm9ZvryZIGfQLdTT/ai9CWeXhkb6sp649CuuR6UYSSA
AO7ek03lnSiNmqdZrq66df+xy1/7cms2fs33SMNmzxaBoC+l7Ccdat0UHjm3k3sHviEtR1lU/S3L
329/qLW1MFo9Qz4tnoBLcrcsTOpGqiXL9YIm3gG9KqDRFNOnTM6Oty2trogRddJKCFqYi7x2cb+h
Bj2pHn6nfBJVyc7Dc2qR0W44wsoMNahwOiLUvGSaz++iXdogkSuKHhzFWnRg6fXJlJraqVSI65oy
yB6lJPoMoV61p9owOb3RC/dZbmTHNpWEl2iUup06BdMxDRRxr3QxMAMFMh4ZjU+70SR9f3tf5jRj
UT370/1kNJNpWG2J/ClVYxwapipcBlOevMp/zYTHzPuQdN1Ro3g/Wl9v21vL6y4NLkkeRIGFSJrn
uYEm/2N5kmHPHJUVb0satXYYSyR3HrwesV2pWy+nNXcD5DD3JSgcvXM3c0riMVZMyw377zA62ULz
wyy2XoNrngZX4QxmJo2kC3jtaUafmErYRJ6bjkYyE/zHRylWvjZo9drU3ouNgLoSemAZnZkrYReG
uWv+ORfXhNRDH9EEHFVNO8vh77JFBzU86wF8Q9GGr6yEVfLVuamJn8D6uIjdVjGBPCsSwWXofafm
0TFIR0fqHseOoZHIUWO0OfOtC2Plm5G6skSadAy6L0NEWQmQ94+q4Ea9fOwAF3uZfLDijaW9tzJD
RSh5cSP9EeG83kVfKrVhKPhoslWjP6PaitXZsrpREXqfb11bWbyeCtWTLNrSnqtnveOp+S7YGkx+
73yzBbpJMLFTUltmrJ44w1L6zENAjmnuLxCB7oTmKe1eb5/i9e3618zslBdO1/Zi6ilhjo9nQvUQ
Wup0L3nZXZ4x3nzb0nv3prRM34V3INzjePi1pTSsuew62ZrB86lnOqJ4MGjcR3Vkx8rGzbpS0Dag
rcQWIzUMIizZuyplaFKpKPg+zSFtX8SxczT1cexTR0gOevyayB/9XjgkVr5RCFu5NmbLM5PlH6qL
JVyQVLKoC43vltc/pOitUuzMmOwiPRT6UVbOU3CoS4AcofnivWbVQRT2gsHQ9YsYxF9Uz/xYpVtz
BO8PO7+IzRChMmb7l+O1gddpSkjtELj9t6wb7FB3uvyekD28yW3g+BvfeeVo0MX5I6wHkpczeP2d
KVpUDdmc5/oJoaTqIOGFtWNLO3XFb+eUEB4RRlog8Z7//MJve0H0p76v2WYUkb14T/qBMPKn2y67
snMAhInI5BEaCIl5qRdGciOMe0EgTE7lcLBqJ+k+BeCnuG+KcTeOP1Pjn9sGV+5URJeomxm0omCp
WtZKJKVXm6ypBNfI66Hal4I0q8ECYkbWemqGH8jbR7INEjf9KFDwbp0SYBUSTXVj/X3ncnZg+Nrm
kj6qRovFa3VXojqtCa6UanTjyvL7gJ76xpNyhYcAK3Oo5q1Co+TdK2LsBmvMFRZsJrYspyfVyHYM
rNrKaDpWc0iyfd08mUr8Apj00Aog6fv97U1fcyVYJcG8gsCHMXGx0KIaY82zDMEVii+1+aqMGfSI
f5208rxkQkSnFIoGy/JdNvWt1E9S6p8jH/5wfRcXT9YUOW28kZStreXSziLIGujI1o2e+OcgAhoy
lvflPIZQbITXlVB+tZrFpRFOZe1resxqookq5f3M3KDpdoYcX7e1c6seYsws2IRxymvLcdByYKQC
tW7/POVfE2WfqLtIMu9Q6XvV1FNQJLuoetWS0h5cSBdO7VBuIVRWbmIN5lGSTWoe6HMsAlovaHLu
Tap/np/vggKzmvJsJMFxc/JmLdwgzwUOC7T0nMJchxsrzUwjCKvg3LyO4X0d/hqqh6ZAA87/Dh2B
J4Zbbd85zbt+MsCw+6/BZRqYTVqlVmITnDNdR373VylE+2xeoIdcrfiYS8gvheciieqNVPf9WwXD
FHeQteHlS359vdK5cG+0E4bjqjjEpsZ9+LmnDzGqFIWfTPSDbh/xtU94aW/xZsyblABp1MHZaiW7
Ht0p9mxkZcdN1ObayeDu42lK+OY/FgsrNVkZ6qwPznJ8p42fi/oh0H/2Zm5XxiNgAnKe3H+S63mu
Spq+DdmHWoCYqzuG5UbAWQsElz9ksWIjDETQqnJwrrqHxP9Wy5+CYcN91k2gmDVLdBmyPP/5xe2Y
WNEwBbISnAv8pPFkR4xzu+m2SrdrvkKBGAoL3ilMmixWMrSyElk6PDxNsJPyb0NRfpLSu+jcGM33
2Pz4945yaWxx1lGFquK+MQPyNJN8Qn2IpVemwOV6i3V1zSMvDS0unTKVaF3XRnAOw3hXjL8kOO/U
WuJducXkvtw/QODcOzPukvewxee6/kxGw2lWPCjNy2xvReKhlnZFeQCQsgumveVtXA3vMu+lucXd
0EpqBNI97l2VSE3RW852UvBjMn76+lnWpZ05/jOGBy3caKUuDx5NZwboyQf/jAug2nu9SrnQQk3z
FNGdqvKQCGpkq2Z/rgYhdfI6PjWh+Pu2p6wZJK3mCT23LoBqXxtMparq9DiVwERZdplBPCl+MprY
9rTQ6UJ/I4CtWSOrpgYxk8Byw19bk/vcgJigkNwhDjNHq40fXiYevMr80nYjAizqVva3vIsMjvU8
SwKBOI91YCzXBtEAy+sCcKs7ibEDl/hjpkyfRCG/Z1zXQYrlVSm9fVNu6QDNn+nyRlqYXXafxtDw
9THGLNXM31YQO5ZYf7r94bZMLEJ0xNgp74nAc/tYvk+T5kCrYX/bxDIyzv0zIIYUBjlGjOMtvlZV
+EHRGqF/tvz0MBkWHLrSXVh9vm3l/Se6tjL7zEX8hV4+7LyEnFIcYHdHNzBTLCeVPiRJfAp4fDbW
Ey2AD7eNbi1tjjYXRpMw9eSuwajSMlbiAyXKoTGXNk7zvEHXbsDSZrZOcERgI4xFfWqM1akYNKyo
WW0rFXzHde/07X0SbfX1V9cDez18fpT4gO5er6fXsnaoi8w/a9AVZhZDz+Vu86Z896zDIajizI1b
DhQly4WVUihEUx0U/9wPBlBGX7Brg8mc5LU+ZHHwZyAolvRkx0Cle/t7vfd2LONeJJQUJOC/ul4f
VKpqnbUWOxnIKWkHqhFDpBqH21ZWdpGHIvkcWQCjmcvSnp6pPnTHHvmVnJ0YMLQbyT/F+gaJ14pX
XFlZHCtfCOQ4oDl4lkwTId23Qr8PmuIglBtzbu+eHPPnojLKk4PXPy//ebkXTj4oRaSoKSmH4n2P
2/RgQjKiZW4x/C6r57T+1oqSPWqnfgAK2x3r9G+nhv/Yp/wHSIdNZbTg2j4ARjBOfhZyf0m7QAt3
2fA2fgAVuZUXr323GXU54yEhfFhScMt+atZWQI4fedMx64wnsRPuDPX1tnesfTcmM0wqv7SoqUBd
L2cAFmImwRCeJS1k7NmAVvilFoG2FRvFt1VDpsizglE7JpgWwQnJlspozTE8a+axTvTTIO4DsXCM
wdsoW6ydKkROKWTCBTKT9ixW5Jd+nHViePaU4Jvnp7EtiRAo3t62d6nUTMOu/elusHt44eKmYoIv
E7KsiM9p+5aOLoxpu0lqTol6MOP8YFa+M0FAyeNiC4j9p+RxHX9niB1/ocL750Rfr09uR9H0FSU6
z0LuGsxxk3kUdcbPXgZhuiuN8GgUThs+qEZ9EJtyVyVfqkjdWv/7zwlQf35304D74znXvyJT+0KI
DD85+ylI0pOVn2LvPLTtY9jFd1BxxiA5wmcjLo5mcLSy4cUK7nI4bgkKG9/7/TmZpXkgWURLAy9e
crBWashweDem5zH5qRT/WN2+7DeCzjLD42MzXj4DRsD4IOy0iDlBkGi5XOXp2dM0WygfCltC5k57
iqg23vartcXAfUXXHpl5eqiLN84YeU3a9mV67tvh1Ht3eg4rmrrFXbfy8eaVkKrSqAX5tbh4qqmp
IEuW0nOAhLRKkVZOfohe+ZqO/9xezsrlCvkvGza/unkgLosJRliI/ujJ6RkWfCdE6ab90mTM8cb3
eVs70hg5ukqC5G1hLd5xSs6f7NLw4mU6+bo5ChGG9eIc9KXd5W+hel8M/0fal/bGCTRb/yIk9uUr
y6xeYsZ24nxBdpxANw00awO//h6s976ZYXgG5bmKkliKlKK36uqqc07pW5ZxL+0kn+Ov1IPWsgbX
3Q5/EJaZ9bZxwttTMH/ifX0IksWT9hKwH9psRaF5AITbaGZh2bVuTGM3Fs+F2Js4vLoFfb1sZQct
2vuKbQHwBHZrNnArYbaFBz+OgzK86LzRK5fxvPKysjf3QlMoWIs529BC73a3R7p0SvDgciaJC1zS
c6wdKzqpB1EbqjR6ezAZolzLt2Wf2Pr3XupXjC25QUhNOLhKpnQOxAwuHVDJjKqs0HcIJyXDdY+K
86NOOfFbHvlUEtzLGtJsjExHyy4nkbaFbbG7qBTVXimyZBc3Q+rbfc5WoAlL048K0yRYjEsVXX4u
P0uArpEPJc/Dysnv9Mh4yUy211i0H3j0UOaPFZXWqqqLe90CMwTsajxtUFa7tGkoddK3xMxDS3no
fyRi22nwvn25RfWqjLddmbhF9820DqpSu1N9PH1lB74meDPdq7N7CbUIILOnLh7AOcw2egGxdDuO
8iKsYqD9R620A6Wjw3/h7dE5xpwaTqH14hdd5yz80wy0Eh9lWElwxRL1E71x9JUl/No6s5EgZTG1
Tp3wekBqXc5nLRpVILGQh6PsuMhn69IPtFgRv/StPaDBA/f1aKcmsot2u5V5YOwdAhniGEHbLPsz
FD/yB1A+xz4QzVbgRWGom1Z2/7VgD7eCCUBjEYDwwArSZ8e8kVqa9woYPyYdtkNTf3IdglNJtZbh
u+I/fRn6Em/DT5ALmW3oMTNaJde7HI9KHT2Gue0TKntAAQatcZA/OHnlKMBxw0sjX1qtjy7cVCi3
gaEDYZDJ+vTvZ8uNftijyBNkZGWIFdgPo3iQlENK3m97roVbF+hnRPMOsnFTI6RLK8R00gGQIBza
SEIgn7pNmfo0WYvov9J5s42FJOn0yAQJFWSnWdAo504kSQkOajzuap64UvzYIetcO1AsTwNB7yu+
paPAC63wHDvMyaaO36GBgV7gmUvsA30h5DHuN03vKbx1mdNvc/sOHSAPklgJ1xdOMyJ/5CVBPUd4
NReWIo2wUjjdPGQFBA0MG3SOlqf9Shi5tLwAgoBaj2664FpMX3G2vNzpx74z9TwsxXuM5vIEcn3F
CCHPP7cX+DodA0jLpPEEgDYUX+Ycfhldu+y0YUVYWicHEDFS/0FrLW8ACsX5EOxJRObKNbxwGV5Y
nPlk2jeMJki6hzbERMrcL2nu8/SPWmZ+J621dVs8pBAoAFgROEIglGYbWEm0TBt1UYTD4NFCYKle
C+ubU9foedV4MTFf03ZfdTre5PpTSVbe/kuPIdz3k0ABvD+woHMfwQC3QZoBkVbBXcjkuzJJ7iO7
25SW9E3w4WdeoMtR2z1nfe1GYz2uXApLmxWnCvlXVAARgMwcdjKQqEsGxsNcjqRN3ZT596GW5JWn
8oKVSY4M0rd4bOCqm51ex0wYZWXKw76srUDYY7/PaKWsBDYLWxWvfoQ2eLnaCOFmc1lLZulYnc7D
Vv/B4geSS9tIVnYKUdB11PIsgdpx94+IKfhWIHEAaQJeGFeeOTuGVVmYVasUZZiljQ0F5kLzuk5f
05xaOBIwgN0B9j2SUV/NNM4OOxuTPJakugxBun6WWUDibmfFwiPm76xccV8LHv3C1uze4Dq1ywKv
39AYUPga9WNSDwfDESs7/3qxsOllpIQAvQeCZ46bMtBskNRlXoWyvmnbXtvpaqlvqp4eKOUPKql+
No2sbiw7WWOdXMeZsAzFsykQAhJ2DlpgOAgDWjdU4ZAdCooHjPOATIdEU19zQjlao0Ffz+dkDrXv
iSuErO98h3QqwC2WWYWZ6dfdUSoeADNYcZkLk4kvBj4Gr3nUUeaMsQq2FYflTaiI8giMzaNd/0zJ
kVDkU0z7Z0ECbTW8uT7TzleTK4TNeC+CnHF5AYlKqKVV0wZTxo3NIOjU/BoYsNvXz8LsgUA4dfcB
t29KJFxa6cwqZwoz27CyfknoLWAUkKX/cdvG0uwBSQ6p/0l8D3f2pQ1HpCWxuNGGVFN8maBbCLLX
h65m3gFNzP6kHJ3n9Hp72+hCNhbK1WgVBqAvnvf4fWm1ELlZp2nThEamPRaNA0CUtne62EXZoUyM
u5EQN03pjzZNfDMifkcfKKtXHPNClmH6iqkr8VRkxNvj8iuykREatUUTQhbXN/sAF6XbsqAe3nTt
QZFktyg6rwRYd2X0C+t6YXdakzOPhkaMpRDoZBS2f4Tt27qbSiGHEMDoGw/JqxUMSdCjLqK5Tu5Z
a8+UhVv3YtRz7fosHg1curAuE/m96j6F2Max7vZKHcCLD/UOAh3g1fs6Lt3bA7/25FOdBD2GgIDF
c3OuvtQDi2PRroLl/NMw9qrYpxy1tNYd6zq4beorfXcZM1/aUi/nGLJWaYoXAHbYpPOw5dFjo7/m
AgxMKCBDFnAoJZd/vGniMa9j5BvuMucXyl+VCPqVbbY26tkDVx9QUa7jrgnVpNujHxh69GyZ8Z6p
9t2gkxVjC2+FadxI9cItYT7nj1Ao8FoQTsqakJtM/bQ1IR+QzXEGdyzk6k87tqLyyBA1Y5CCl9q6
dkRlZZ9WVV5s9E60wRjRjH8rG5Rg4szQP+qccuaSnlmnIstVDk5pKoxgNFXypNNKrX3ok6bSVpEZ
z7ZJYbTyvq9Nqh1tKU8eiSbyNbnQRfeBRAkydZDRRspk5rQIsMDo9zk2YfMD3e50N35Sgyw99v2v
Ud7RsnWtfVX6qbISL14/OzC3sDbB1lCyn7fxtbmgaZsMOLekZR43o8ht1Tzb9VbUfbeyKA5XNrGM
TXq1ic8MzrdOmheVA4GCkPalm5FypwKAYan71Cr8Bim5rH/N9NGT1mgLC9cb0vOAFeNPpB/nsg84
JszmitqEJFM1L41T4RrduNbBackNAhML/wsdTTyvZpeAZDRVI1usDcvs2JC3SP2t/nOPIKAMkQX4
a2Pm4q0otuQYOvKhafyQu7Bkh64KRFCUdwLEzfoIBET9YrrtUa3vq/I9Jmy7sobTXpyv4fkXzJx9
rooxbkXaIkg+JHF7X9XooVf9TlIw7ILmaGvNsRLtc5OuMVaXFhEJEGzXiaYIhYVLD8iTWnWkqmxD
abTlU0ERPQD7G73cHt+iFbzokaaeGiY7s+GB3R6jC3TVhoZRyHumVuXeAC9tBZemTjt9PosgjYL4
DSUfNGeeDSbRuqblRG1DQUDaMkifQpmtb3/qwkz8kdP2jlfS+AjOi+UlmpIfNTNCXkSx0TOPWGhY
O8aNjze+/AB2HkXFMrP3rM/RKDcZxaaWwOTS1ah8LVOHPRTy2O5ETNZQ+9cBB6DCE+IVuW5Ugq+E
SQc8BfSa2F2YSTz51EqWeLmolG+FiJW7sUbzZMhXMbA7IVwLLj0fm4MCxbZft5fs6tzhK/DsQJoS
AoFQ7ps9clrN6uqBMhHqqbYnoEtXSbxvmjXhg6udMZnBvkDOSkPTpnmpU0oGQGbUVuDoGexHbDdm
7/FCAC19ezhXXvnLDtKt0CKckjUzJ6lJeRqLoRJhCRVdn2nZn7yD6o7OBkj2k8K/bW1x8qBP87/W
plGfxW4qtY08RgARmk4eeY7JpGBk0O+skDjY/DemUBSZ6HBIWc9uuTwtqz4qaxEiQe6WanRgWedb
ZFypUi6v018zs0ipBMiDapDACBPbeAY5MjqonZOsvHgXpw38Toj1qZNPnrkJIreCk6TDtNFqmyt9
YJbVQdhKcHvKFvfCXzNzUE7r6KndgWMVNurvpjsIZ/A6eirVfsXOynC02dJY6cgNycDS2KDUWcju
U/CXzWat89nk1S68HvIqOENIzwHNAb7P7IbkTqqSNOpFKNMyeSusCKphSRV1rpDRNVMHWtePiDr4
6LOw9qpeGCGUL1CLAtMYcJW5w2Uc+rRWxvqwlWrPZngYmVWAzsorT4KlEUKkDJ5Cnmjnc5RRohDM
mlL0SO4EXA/VenAJ6xWvSjC01gZgN/tX7D+A+GiFDT8BSCBKvfMKoMpryAGpYw8Igpa5ZdUWriXT
3yQpgJLvm2H3z1vywtzs5rIrTeuoKfpQCLFxrLF2GxBdXR5lvW9E9spFuXCYoVmCDYNsAWhyV3CZ
Rq1yLZH7MGfZTpe7LYo9/wrkm+bvzMTsKOutKiD9ovahyb7rtfBr6T7V36NoTSt8cQf+tfN1mZ55
2rxqgY9VtT5M2XdoQQdKig5vzvDvjgn+FZEFmlMAaDBXJHdaalt1Y2EDQlNbaz6V+iUaV+L4pZGc
25jNGG+TXuSF1Id9PXhJmXpthUxp9Hp7o03OYO4soEn5BatBUn3uLHKJA2RbJUOIx518ShoIcyMk
o7uSK1kgVUR9MKNBrKSAl84viL9Iy6IEBsTZNPSzRSqdpm3BBOtRV9VN4aNQleHMJuUwbEaiV78M
i+jfi6LnG5FIUb2/PeSlgApYBYDDAFGWEYBO98G5eWkcpUzCzArkTe1xJ2l3BkPeptt33egKlYat
sXOEd9vs0kyjXIJk/leufZ43Mg2oFVBBh1BvQ11Co2jweNufwjyI5Pm2pYX7DDQJpFAnPVgTVLbL
8ZEUVZPESfrQchAr2lG1iYrUdK0ikz0t0teqw0uraU10KAdh6pSYuzRnZekgckkbwiHW6tCpRU9c
g1Zmt3GSYUR7scrWeneIB6hXR2YRrxVkliYWNw40QQC/x6rOrlWdjamSd+oYjry6EyXx7czZgfb7
m0n9G/zomou5soeHvG5AOVgHBALF8Nn0drIOog4ANmGC3ocD+hJCQcurug8p+ZXn7/+4lJMtpBrR
9wCVDATFl3OraCOwTJKNlygRmxwwiqRH05Eu3qvqyva8PhUwhcIM2h+g/SdAJbNhFanorFqrutA0
28AU99iuWz3qN230ySzuxi2SOAl5bs01CeNpDBcuSEcafsoZAMeCfPIVbCvDbZcKkDQYj72efNjJ
AaQlj+EOf+siY9v+c7wHrhmuCPDdAO6AvsYs9mcQBBuLnMhhpdxxCGhHCX9Se7op2Bqp/uokflmC
5DmkMNHiaj40GyS+Ki2oDBmH79BxK4ctjVWXrwZEC1MInVqg1lW82FEcnR2BWCF9j463Mmh01gNX
m8DMKBJxbmlVbgOdR97TjyJbiRqWBndudPYEUGIAkkHIlMO4BpQ92cvxJ87/oH388xEA5xIFtkkL
A8/4WShE8yZpIWQkh8mnLLeuSl9NtfQGbeVWuPJicGAA+aBDGJqNIoCeXQocysZCSWsl5Enypg66
2xR+pisPetLdparXJmsyLdcpdQAEwBpCkz28RRFHzAYWd0osa72uhziNm7EZPK0wtjZzvFxlLpVU
6E32ntzyUykjS0l+3Z7WayAXJMOnXpOY1UkGcv64Qp9JqTDM0Q6but02yUMOleW8AjokCwr55JA/
vH+j41O+LbUdJWlgmj+lb/a/dl3BdYG6og3/BsYPvmV2Fp0hRysXZkYhkyoIVpu5dBTIQ2AulLW0
3rXfnqjXmG+QrxHxfCXBz659Yg9TXUxNTpkMMZA7R3pE7W2IuRelLytzO331pUvDrGInYcPiAr56
hAswFDJraMlJq5lxiOPyhxBEeUgHCJ0YuZR9d5iq+IOsMa9m8rgvFfOxRg+tQ5o3SEJJa7q1k+++
+B6AYpENAF4Db0LAJWe+3eAaynUKvqezH+vuWeQiSC1tszLqq8TzBL0FHhPAQAB5oPFxeVlxVYkQ
eXfk1EOjth2freyERu5QigtS9U/Bq0BVOxc9QG+bvXq8TFbRAeyLdYLba7aDZDW2CpVhbGkZB8ag
e42R+/83EzPfoBtSWkhtQ04QrnEj7ZMka12Ir/bmF2oZlzwiRNSj5w2pCLrlmqkKCxSee8Jb+YkF
EdiysUM0QPiZqfFK/ubKec8MznYEYwngaTFmDZ3F3cyJD1T9qMwfJu9WDC1tPdzrgKAhz4brfbY8
NalYqho9OREQQv3OjCSXIcLwhC3/M1zza0x/TU075eyAA42sSlkBUwM7DZKNXhWRi+h0Jflw7bcn
Mwg1kbaeXNb8UjezOO1HNcJhkn/HhbI1k+apzrR7gvIr43vtXUB+AGIhD6m1Vgu9rmHNbM/uXBZp
lQptL3LSLW9kHrF9vlFar4o+Sum+RGOxdB93bm+4CINvn4GFDQMNPxCqJpwQymezdYwrg5hKh8Mt
W6BflEPo6L3jslx5AgFwDby4sGkAzAAsFk4EyMC5McAApVQQrGSlsdjD6yKUDJZvO1tbGdXCuUNy
fUIyIJU5UV0ut0wubIYPwVoqj0Z7KvUATZRIFWTjip3FAQEwABYE6laYv0s7zLASLScSOSGC20nO
Cxo0UFtZyUpcRYEIZiHdj5gMqBmgdGb7v43bKmkrRk/oXz/SO4Iu85ISUgVw9NTteeNra9yOZYuT
MgyeJnilzDZFTY0SooYZPXXtwfnO2ROAyqAl62WgGlvp8/YOXDM2G15eDVJDwcg70cQJeIQ4OrY9
q/ct6ZQ54ODZCNJi77bNpcOOOf07wpmf7IyKtoxihHEEpKP+XMpuD56+BlVwrQ/S6HcsNhVevcYa
DegaZvm1mn8tzy4dZjJN7gespvILzRP3HbDh0ksZDyfa3HV9DFdqeXaXeA59aOtuJRqe5nIWMFwM
ezo3Z65UZ10pZxXmGjJtecB4NwakgG7AyuwuRAwIfeFWQAhEUWkeMVQZR8N7mtMTNBR101WtLSv2
REXf86BCp+vxKFac9+IeOjM4W06eNEaWSjBYRfcT6NA4CYT6Ch7VkOooniklm9tDXHKbwJkBgw09
V9CSZgYlpSsgQoD9I/hDLzZK/of9rIoVI9N/crVaZ0ZmW6XUYjrERU1PUalmm3Y0PxK1UoDYAADg
9nCWLiCs2NR+CumCCSp/uTFyME7qEofi1KAgqliHYRPttbu2fjHMQ0x/ldVueK5S9Afp5ZWj+FW5
uh7lX9OzUVq1auQab+jJ7h8j9rs2j1rj1SXIRrE7yMda9avyl/ncvtPW0+vXWE/c6Bfjg1uXT4bz
Xbc3lK8121xe3r/fNDsnWQahVjSdgHugUuQbZQrRb1TlfMnRT9K4JlC1OgWzawQ5GvQJsAq4wDrZ
VLqAn2cdoPkfsdF9axoCdwgylMf5of+TUGUv7F2vbGi6Q4dXXgDaP8I9P2navmWJf3tnLHqMvxtj
zi83kA03zGL6NKMCKXqoiF/rKHHetnKN0Jq8ItSXpnzRpCM/HfAzxyQlrdTEDcpzZhbIzkM0sG3R
PRda5Q7qpnRe2J5WL2i4deSfdn0cWkiA7KGmorzd/o7llfj7HXPPBRJH38o6jhwEP4rRMzZtjs62
98wccCoeM/PBpH7Da1c1fDSScPsCPcC6ONCtu7R+kqJdK72DjaeHK591lcW4nJ55PEO7kWvMxPR0
XfKGzoh5vRuSHSsfESTWrHjS29IbTX6o+C51fqn0DV2ViBIiMTVokHxqdTeJdnzY5KXPDAJkxn2c
QbS8so6acJk9BBlZS/8tOq+zmZzFEEwbgOK2VRRco3jcDLXdu3oZVV5jibX2VVeajCg1TE5rKk/C
faHF0OXuYVmFuqEFF5JrsUuLzCNZvAfCR3N8Lu+aZES+5VkbN2bjjXbnRtnzEE/0Wz3zakQ2VuNm
8cpOus67zr5p5kKATzEk3pSI2mxpW49vOpRqCCV+IY0brfmVMtvl3U+kvja398qiKz+fjJkzEZo6
6mWDLZzExyI/aQV1NfJolWgc81iQDZLa0UFwn1t3ZI02vxR2n5uenWIuSs2iI0xzWfqOpZBofJdx
NLj8Yatr7Pklx3Rma14RNHnl0Aa/ThU69egycfu1Hbx0CZxbmD0idJ2CFNliBTN12LFB3WdQCB+h
US9byQrVYHm3QMcD0s4TMXFOSRxHq6nKTtBTDSlpBikUv7P4kQeRWrlpu5PGH4O51jDrmv46bdEz
o7MjKpkoQ9QoSJ/ULnMHjhawu0r1qmc0gh0ORUxcvDGAmSqLJ0t6rbOVjbrkIM6tTwt85vLzvmaW
WvdTdGMX2xivNd/pdXh29DZau16m9/M8xji3NQtvEpCX8yKZ7vPiaI5eJt8rMpiOGaToXKm/6wTx
4uoRHAF5JbCadvwtwzPPpPRWP6YDDCfWrtf+lHhCOV7vpk20Jdan9Xz77C9dE+fDnPmcVHKMiiPy
PpH8oUJ3N9oKL9Z+Rh33knhEXOXftrc8OuDl8ZaH5513hep6SZVAgobf3RvlHti5Tve42GaNb5+0
ai1Lsnji8dJG6hXsYOScLjcMUMltVkU2PYGK7biaIKM7GnhS3B7TF4XoasnOzMz8p0pywHAILi7K
HhPNVcaNVT627QHHxdV7Vxi/9WijSYGZu8WQuBp6Vqw1Yr9O4k8n8+wbZo605w4bDYpvEGiWvNWO
iuLK6Azt8fp79al9476ZPjDl2eaHWspR0lgTAPiSbPnPkwCdmsu5jpOOSKxVcHvJSF4f4pcudw37
pQXfPduWfKOnuyYNU3FnPxXfIdDhSAfCoFUCMYZOpdvMIm6tfiPlm7BDmg3b/9MaAS50+Xk5a9sy
cvB5mbxldNO1D0mzbZuPMd1AGaKyN2P0JKV3jdztZWn06di5drmGAF9MIkB3CXxQbMpJmOHyK5iK
xjlyrJKTc0wpsnbqEOjkM7Pu8uYnrVowKBW/sgOje7s9/KWLSQMgC2rPAGXj0ri0y5shycq8RkLU
oOBtP8rZC/RaPYgarXivpRN3bmh2FAgbG4CLSqSve+FyIjzDfr09lCWPdW5httGjrjSspsZQUgMd
dQF7HsVdyh4F/SjzjdGtwVAXzUFIA+338GgHQ/Jy5jKF6JIhBnJqlNKDwoIfpczN6sGPLIN6BfRM
fI1WKxfd0nKBfy7DLoQVgGW4NKqQLBemQDKSssgzuyMarjfxk+msOP/FGEKfyHWAMaAF8pxBi8qU
3g0achJm2soI9aTeJyopXipS3amQTnqCEPLgZmXp3GkKa77pqUH3t5dzmr+52zj/hGkqzu50p7Y1
KWspPVmKr1eNm7T7Lh/c3D5K+n+xN4EwQDVOR7oe2ueXplq56XO5xMM0tkv7kPHKcPE0llZuuMWH
qYWwDAtnoVHNnEJj1V2BCwFBoDWcuvggyldsSm38U/7OAanQn5Q2dcnnaGzoRyT7wtlFPBCP9sft
eV06iOdfMTsmxaAAeVkjsI5j2dyaBfpv5jJbw18u5iaBE0EpFcAGqCHP5nRszS6qKUIylgSaJXl9
pwaGBKbmtwjPN8P2SvsejXKaz15eC5S+6tLzrXNue7Z1mrEXVuVMGYD+MUevsKiRDm2R7TOo2MuH
TjY9nlKwNN5U/ot0zBuUTYqGFhLy+vuu/hgM8AJ3hrKvC+j/t34cvUuc7lOF7nSSeXEm7Sl4AqTb
3l6Z/zBniKKBrgEmaz5npsnyqhkQA4ksiJuPQr4fR2MnQZgncsfXJN2TDrpafGO93jY8rcX1fAHZ
qYNFPvWfvtz/zeg4tYy79lQneu1y5oBjpSXldpA0c3Pb1OLumxoe/D9T6qUpkwmko8RITz0QfgHU
t8YdV5QV9zVt4VvjmT1GOrTRtpxGxmOEKzuwY6rBM+PUTeLoFMXvkbADK7bXYr1pkm4ZnUZ+5q86
4N1VOcPi2dAzjCPDMyDsYGl4hLTEjzW0/QB6wRzvwH6U6eDfntalFbR1UOYR6KH+N4+emQl4mxCI
Z/W+bwO1MPKNlCaSn1Iz/y/8MiIUiAlByBY332ycEvDWhdM4U04gg4RzeyCdD8XKQO7MIM6f/otx
gf4DxwxGL9L/l5OKzFJpDjRJT1qU1C7KqINHRA1VpXxcexIsTuGZqZlf1PMBBcQsS09lw8xtikdO
kKYx2ciZPazcN4sOCsW3/x3WXLpWblMpUqnJTjKvoFPf2FXD3NiprXZTkW4s76NREdlwkAwkDTxZ
aDp3BRGQQkRnACNIUUogAQdTUttpNEqVfTZacXtsHLVXfZVQ/BxruVZ6rbCk7MmKC1L9UeSkRMLG
VPvtAK5S4Rp5ZQ5HW6gQfInNvi53lczrCloLMjpkjENSTG0VoBtjrYx/6SZEEINYG2gt4JvmhN1y
TBlOYMNOlf2pmNUBEvlBpEN1rU/lk1T8rtE+PJGQdGPjXTvk94IEevqciwjNin/30ikyPh1Sf97e
awsBnYYXLygDAKYYV3oauSNY0/M4O+mTijdY2rmcb0w2BA7foPGHy8XbbYMLOw4VLQRzwG2i8dS8
2UqRoH+92pHs1EAq10ts63fCk3dDydaO7OJ8n1uavuTMNxkiitCkEZaGg0h3bbFFqjIaXrSi8NFl
vJDu80DCg8MIIuj6vNryd0PsaOdT/nJ7xP/hQ4A+BFkCTYXnN01m59ziWZmd+uq+V4O095jcBw6a
qr+oP6qwLIP8Cc0OKVip8uAyEuaqm/RoShbe/pCF4HIqJv7/75hdQ5VVjrSUiuwERrPrDL5SHlH4
GHsvXhPGWCoDTDCviZs3dVqc43MbpoNkaDaY++hbtTftB956vS+jr0/rVm9V5yniV/Ma94cc9Dwt
KNpvZecqW6vajD/zNZjSUkYCX/Ml8zu1HZ33+MvysWNqia9pDz3j3hi9ddIxs5HGHfiukY4oBCXG
m24+9i26IXW1yyRyMJIVSbOlxDKobtALBxoclLd5EaIZ015StC47oU3j+5iDQWpXrtUFzIASha+i
R4hy0qU38D+EtuZ9pgtqdlFP+ny4KSFSB1jhLB8hJ12Vc33MTtxOUYqqjxlk1W5vr6VIDhcxeEC4
syA+N9cJM9hQoyGQjEUfDyb3IMNaIzN4l5ie8Vq9OOiBYAWVsZKavHZgwHXgap5wKsj9zjMZal1a
VNeH6sSgtqHJqeskG2TOW+yzjLgQgA9WRnldm4e4EdLM2qSPAqWyWdxoCN3OgPtsTjbZJ6h/tNB0
vhNCd62e+1K6B2F+MFYQLFPsfrl6sAlhpekFPOl9z2K7GmIeZVEUzUmnxlGhwKE7yWfVaZtO5X9u
j+96o0BFCiJSeAQjWlW/nNmZ14z6TCe2wZtTXMt30LZE/EFWQv5rP3RpYhZ02FTk3BzK5mSBl8tq
jnznriyhUamgorZy6FaGM5cvz4fUbA0CW32jhzFLN1q0hkhZMzHbEDI3aaG003Cgz2bEhkvj77fX
5HqPY/ER4ILThz9BAL68yZI6KsrOYFgTPkSuqrR+DcHtEXRcgxUBLcUfR65WUOxrNmeXBcqBOtir
WXPKIuppZrkfwJvNs28NgPpth1Kgvrs9yKVpBAUI9JypBRvaAV8OkmrUyvUc02iMgxkMFjXcypR/
3DaytPX+GgHN6dKIIvBfxg0OklHrgTSeDKfDdXDKOq9da8C2dGbPTc0WTaQcxd0RB8muf3FIy9ds
8yKtCi8vW7FQ8kcjCpzZmWdQ9DKpCYGVsZf8jG+Jom0qjX407ZoI5Zqlaf3OHIPjJLQv1KY5FbmT
u5EahwTKAKjxvUplscKKvA4SJ4IucIHgEKI33xy7bDRNn1JjaE5DGft5gsq38jHiArm9GRYurMkM
lgF6CxN0YrblhDBGrowwk1T3MdosKmoVSE6+5zZxrSRQrfghiTSviLUfBh+DPu7/ORjGB0x0NODh
wTKc90IkcQYeVS43J5a+FQ6Gye7iZA2BsjiZZ0amk362cGYLYbksUTBKR9okIjkySXzLpNVmWZPb
vrykoMyHux9UEexDpPsu7USxI7WWHmGDZL8jvGUAFvZQipWBo64o9G4zl42/0agF6b8M0LKAdlnQ
FkhJFfTRSAtPJYNXkmc+Jiue5cvJ3/qy2Qyg8FWStrLgPxFy+lLlR2EFLNSfaAyyB2snFABifOvF
ejC6jflpn+yodg391K7s6mvngwlCzQERMeS6kMu+nKC20XM76jvgaVPHS9RvvaocWXaA9LdhruZd
J/88HzPUziAjAloIctqzMUuSZAy1ztsJiDMSd8j2VfpeOIHxMy7fERG7QFVI2W8QPldGee3HUc4E
7fGr9TmUfea3O+/B47KAGk6sn4Z5rNKPlVN7HYDBwEQh0ZHRBTNgdjNVUPIumE67U1OLDpr7PJWV
+y5FJeQua22HbPGz86FIdqv5emaPlmumpbVTJRRg/dvfcn20wLCYVGQReAKQPVdIkNMxTu0o6U/I
UyjEB1EKikmDKXMfQrprlKBrBwxj6B8CPWtwqwH0mm0fKVNitcz7k8TYXs+G2uMKfEZP+8Ht87U4
cHFoaNQKAglqL3CTl9aifixau+b9CVU5+TCYkfnQ67K2h3gN/fZfzCKIo2ikBBQSAt2ZKWLKKdSN
MbAB7GLAwdlONQrtqEVAMd82tTiHIDtNHb+mSHp2BCubQIg7UvsTLUjtxuouSbkBVF4PIeVhDG4b
W8CHTNRfPPhRKpuwkLM5RPFFIDTkw0nuJeebE5s1OlYbMcjH4Hw6oxdbA0+/IenIIAsVVxsra6zq
QEqLffC2A97XKiLWoz+u0j03ImPZ6+0PvD6q+D48B0H3hFohHm2XE1+1bTHmwBqfIgB1jpml5xP4
d62/2vWcgzIzdTHEC21iLM5CFGuMLanUpOFUAvN7BPFlOJhQYIbIcE2eZV2sdqe59rMwaIK3iCIl
qAtf8kdnF56RUa1NNX0AzuGONUdWb5Xv1PzZV9se2EJbD3voHzSuvOc08ZCMdEX/VCWfpb7GDVl4
8V9+yezIjtw0Yt5rwKbHgdYezXeT36t4H5fvdIM2nHJuuGzrtI/vt9d1oZJ5aXe2zaHiJY1IwA2n
1vnB0X0k3dXjJos2yMl/j3+tqXItLTAQ3BOsBB0+oYN0uY20Dg3UszofTyRVUWUoyABkUPTokDJy
O7WoVl78C7ABRIS4WRBioI/y/5B2ZTuO40r2iwSI2vWqxUumc3HaVZlVL0LXpn0jKVHS189hDuZe
WxYsVA8a6IeuRoVJBYPBiBPnQM7h2l7KeDHiDphOna4FVvo7T732HO2/TWTX9Y4PUltnc39DFw4K
WqSYtUVqgwlJd3aZji5hqS7UCbmvxTaZmjWb0eZraAH5t1xf2ZhovbAy28e2cBPQ0/TTyaG1T0m0
rZtt95TrwGs/Om628sBbOiVQawHpKh5buMRm12jBiyojjTudXCcun1Ukw17B7XZPFKZvmVGf+iyr
9/9iHy9szr5cT6gQiESwqfYZmqHNsC3b2tn9GytoNaCEAXTJDQYZCSW0L1MU1TWDPxXO9CHQk10x
suT0kuTAxWsVSc48qg05FBg6FZV7jQ/xU0zsjRbpb4XtVMGYQnj3/pJub2O4BkbZQfYkO/bzmwQF
J6WOmlI9TYjjnnA6/hPbXD1Dna1du7Vu8ytpCyzeKNuCyWFOzBj3xmSwyJlOEzjA9gPkOdChYLUP
CezRr3I1/tpz1Klt0YCAmBbjgy1cayUlWNxdtCSgHwWNQGTM10dcwiqJLfBAn1Dpeshyh3up3o3g
+jOROk/Or/vbu3i+HUBx5FUIazO/nHKtBO0kxrvtfmCbqSSq59BGWQlcS1aAu7OlJCbe6/osipil
orWmSEAfaItjlectCKO7t79fyaWN2ca1bqfYaQHfz0uFeGnPY793V3EOS5EKGThIW3RQUyB1u/48
dm5Xjl4OsNKDeQzzDezRdkZ3Hw2Sz1OFIFvuMDeksY1RSIMCRxOPlkeieAzbSeShmSruRjBBPdKO
U9ApVnqOG6PwkwLCzvd3ZOnoYLYQ1WHg26FJNrsL0XppK7fUVOBcoigA2ScGVDkGibusyE//xhSo
n9G4BeHKnL8HUkdVzHJXhWhxN/pakfRfagZGYnNEg+2+qUVfgtwMqJbk1K01S90G00zTgunwJbWL
nyfojIeGxtV/400XVmZ3BKelbqeI2CfN6YxN0jX13io6Y3t/LYtfSOqXozUqaz4zn3W0YuhzKyYn
UkJHJQM5ZdhMWvaMuou1cgQXWkFAmfzXlimD30Vu2BjobWaKo55KPJtRs3do1R/IMNZiF+uT2h36
MdVHT2FTT8Hi3pbjTk9dNK4IyMbQxSrMDnUgML9DXsFkscepidGW2shU7v2bXbFBAaOCthwM89e/
tFPrTuEkUgHvzpsHwm3zY1QFO4Jj210pkssNniceoAEFYAFJOpBgsyOC1r/dcDcnQHFoX4bJ/EFb
7S0xTzEBKBPZs+xF8pWUaumjY4hZ3jEuKEzmqtU0MaZ2YLApqBRhMdvOb5Qk2aCfuEaNu5TpgJRM
ivRaoNOYX9Uj0oGe1A05JVnlpY/cCoYo7NmGipWcYOlQXhqSf37hXFEU5aC0rKUjV69lkvpFXK5U
VxYuRlxP6GWiqANamznJkjDke1J6Rczih4qzbYYpR88UpW/XX+474FKeDXIMhEzMoeo2vON6OWNP
E3fosRwVnGu+FveBxRMI0A90eHYMqvg8rcWBU8PwI9N5sqAs+V4qerOyqwtgbtQEgA5GrgpfgU7r
9e9oCgzjxENG0Le0vLgungYDs1faV+oUHsCcfvtgcIzHxlogGjxjR+uZFV3YFf1LWdd7pYqHlaO5
cF6uftDs+mto7SpCk+clgXReutGK+jHCLnSj8HIxgs/oYKyBnRZ8S/YAsXqEA7yxZqHYGRpDTVIG
m3EZGNmrCsLU+997eVX/taBfb/OAJ5cLTUL0oGkSbQr0YNzh1In0C+0pXuwp5F2jQ+uusREvVUmu
VjZzswm1y6agnJzG6peVvyvPsYsyyTSeM9XY1lnq1RwC8Knv6m2IeZBnaImk7grz3kIrAJsLmnfQ
vSPNdudkbdVUIadWECMAVNAjMEoqws9tE4zCBBiYqkSFLXrILL6JyGB5VaYf9GGNf0u6zSwMX/2G
mVvZDDeKO+IepGC4/kdVVLz8qr7v3ocemdIE0rGDyHstmMqKrUTjxbBysfzZFWwJpyKpXL4N1KXi
/ET26hv2j6n4+4qp3GeotKPpoSN7mbkxjVIQ10Kw52Txg6GfFLYxxhVmlYVwf2Vi5sd9rxXFKFqE
C+tnEXmgk9DKf2Lh4H7Z3z8xy7v238XMPJeXwhSWBc8tJ7+fyp3plF5t1S/QJLhvaAFCdL1tsxsa
SeDYxCrOZoeqYJvvabmxmOHrxm8N3TElEQEhvpLpr1NebgZn2/TiBeUsaoybsbfejVL/babqr/u/
ajFgXHxLuT0X1x3BY4mUJjbaId+SNIB6i2dMDyL9zpSXirzoyem+vaWyFvplqOtZIGzCKMDMYNVl
aYaiAS7y3qORh3GNsfnH+lVqnqN5tHljazim5bBwYXF29ZT1pI6D3HeWRGHTtp49udsmP6ZjvDWU
f+r8IDpt29Rq7bH+q8lXajSLQf/C/CwidGU7JlbUSViQS7eJQzKPxW0W3t/XxQODPiSqC6BJwU17
/R25Ag4uxYEbG6D5HEGY3jlaqJBvZZMEfPq4b0z+ZTdB7sLY7BvGHW/SycWONnXznXVF5TsZIV5Z
FPm/uc8uLM2+nbBHW4wDLE0mD0vzmDsh1XfMOoDHumkmH7WaFYuL8eDC4uxzuaUoM2HDot1XWyfa
jf0HK4Gd7zf391D+Pff2cBatDaqRwvz8YLT0kpPItiqHbocRe3naBqT8a+EpUOkjTf8/B5kX1KLB
yHJuYl1Qr2WgTjQiCF6rK5ntimPMcVUlqdNoTOGFmnBDoDFyd/Ii9cv9nVv4QujB6pqs9OCtOU+f
S+HqXQSew1NNqXlwgRB9i2pT/ZEMNAti4Zp/X8eSTXFgnpGtu/ocuWNkusOTFvZ6ezuajwNGrRWt
2oyKvbu/sKXYeGVpdrEKV60pCmYEE7oh1G5bl3hV9ZQFRvuNFS8A06Dy+vdpMGpmtgkyXfmCm4/R
Qb+CDDUU0E5NNYm9SpviDSjDauPiHRbyTp3eQHdbYGLKMIZdPBhr1JQLHiOleTC9BEosEJfOQonS
F9yqUSA5sbQBnpGGBYec5MjDla1dszMLJKVr141eww7azYGZxC9d6wSxMz20+kPDiZ+DHsIsTcXD
KMtLI9y9k+cPapJvczxJyLg2MbNw7V4texZlSihyxIkwsex4OsfGA6mnpxR03iPRH9PC8Fmlhkq2
pgG1eHIuNnsWc7I8ReujhlVRdBtuxZsI8+Y5eBt5P65s+Mp+f7r6RV4xKHXm2oIQDBmmnjCmD5s9
TwYIGFa+q0wEZ2H0ciM/378Xdvo+E9BXwJLU8k9pf/S0eABvqzeRGqROSLMKZZcgrqJfsakxfofC
rm/lzcpiV77mZwZy8SNMVvc1Su7kpJSNlwrzwRnos5FZjybvQZzT7aFgEnJ9bY+XHvdYPFrTUmoX
XdLZ4Wmz3mrRccAmJw6YTfDiSYHDBhBugCY7DpU/TRDIM21/0FWfuWv8T0uFODDmQcfQkNinG0y2
6+Ymb3uHnKpOQPQhexIYfVb1/nliFkrWYot+PB7U1iObDgbLT2NmeFO6s5TJ69YYUBe/wcVvkY5y
8Q3oQPhAMjiCXmyEmvkM1FeBPYYZqLbAi5H/m0tBonnRfgNP4vwpr8ZKWzBLwYN3+Nbqvpg2xPCq
biV31GTEv3HvCzOzVTHisEqAA/RUFQy4+jKF6m1DeQKyj6xXMFwNUS4/E5iDwWBk5Jfm0HiMNyLU
ndoNmDPlD6CXiLagFhrCXhu/pfYATUiXRQ9lVxrhpE0cxIr1FKTM6J/jEuOC90/oQvory2mS/ROU
ksScxRyBQoBlGLF2yqP2hdP6FHfOGknJUrABpZvEg0g80Xw4I3WyrrdJhl2yxnGX6rG9dxikn9EO
WkNQLsEBUEEFgBdkD6hDzge7anCqMZI22snO9e+YUsOgzVZoz5qeeaZ7ylMtKNR/khZ1w5yF5lDH
fgXE1v09vUn2QVSJKijqebgxJZLo2tcBUp+i1GbsrJqNp2IO1EijINL/NFYcxNrbfWM3iaoDyBKq
1xh3QDsRQhfXxpRUGQ2i9Ozc581JabVjOtSbuOGd14DdV5ka+L0q1O19q7exRZrFiLrkXpT0vrMi
f9wqYir1gZ3ZNG4c3m+b4kDzIw4a6vobPn7Q4tCo55iHPem3goF5Y2uYa+Qen2ycVwcQPwNYfYCn
pN4QJhSvV5+zLBGj47LzlH6ZXiDcBwGAot/anReZnhGO21gJ7erQ/YEw89g8ptamJGF3bJowMR8g
naIKrz0kZAvuzS4/QBKElEE3PJLC65QXdlojcF3wDEzqoJWEXAoF33nDoeymNnYBRj0DyTZYtd9p
7zZkzkiNWIGosfKNbi5f2Y+DICvYSEyCzzXbnJaNIgLMl52zvtnZFT1X+TeM+WIGkW95HB/qHNMA
xMT0qPjDld+d8y4KEqz8iJsQKX+EAdQKJtEc/DPzzyziWq80FjvnwIEDJrvX2+wYH806yAzNHznI
piAW5fZh1ArbA87wY+UHLBwQiZzBPA66XyBxn6WWUQq6fadK+dnI3iPBPVH/BhP+Xi8rr7NVz25e
mjzZD18Z3YvmqSniHU1A7qcHZvyRktxvNGNl1OS2HIs9Qc9Jx7Qr3i1gTL32WhS2za4tdX7WwQ9H
9QPwO0q8HZAXgeS5dsHb1v1Jh62Vvbbq4DllE+a6tvIWlPs+Ozk69GxVANrlGZqrfFsCdEMgqunO
cd0SL3NH3cPE5uCv7L5cyo0ZzCHqkoFSh9rZ9VLR3xhVlfTdGYyXLPbLPMydr6n+bLcgUTpHdaDW
Qdf9WrF663TuJ688PjtcD5JxM6tu1uVqhvYaJFamcjM+j4NvDL1nmo9QFsVd6FneMOym1bz65oBL
nWwHbyUQkePEzUcvwcLAtSHt3VNSnx3tqVVAp0+/pc1TgSL7/UXefEBI5qDAK0c8oc6HQcDrNU4k
mfTObJWTrSVem/0o10SPb9eCQ4uZL5Dk48sBdnZtwGzRrqC0T886bzzdZJ7TbBzX9RHhfBKvqT8u
WUMLFqxJmDdHJWSWLBsKpgPwVoA1B2AsNNzqb9q7AR7FNd6gRUPSGwGlg+fPY3BhjH1dcT09a04r
FQfKc4OnZrtr05VjfpPyQsYbEQeNRFT88HSfnfIOD3fTVtLsbJ9AO+4lRhHWEfdaxS/QXlG1cGhX
TtvS0iz0ciTTA/Avn5f2RZJtZYAvW2oBi96I4rDtGxh3bh5zerrvejchFSuzZfwCPBCxY+4ZzBgt
q8p5djbxoHKqxGM+2t6eTY5iX6zdmYvG4OgYqQTNs2PLs36xqEFw+HlqZOe+c73M2fFuCnhLduC2
kmxC5Rog4+YVjsWhSw+0OfJV0OHP7GlO7pZK3+bnmln7CkzndbS3FPugrL0ebt+HM0vy/r5YGe1a
3JcDLAHqpW/idtN2m8h+LNqtEShIWD7UNXDg2tpmRzqhbqMrVYO1dZOXJa/d8Nyng7dWU79tJ+O2
RzlOxUdDLoyJjOuVpWVekTpXsrNmB7R7LItzLAKko4mee3qfgs1a88bpsVd2YpufUHJvfjM3uO+k
t2vFb5CzRziBCMmWfJVc7K46icQkSpqfrXFH7ZcofYzaJ438uG/l9sgh/MIxAXtCIoqeybWVoogF
RAaG/Jwom+jJeGb5boykLPzf4kck4T/688j0QeGOJ+e1nabpUwr+3eqsYAZ3co568WSOL0bnu/SL
ZATPVnbv5s02szfbvUbp7cE0YE+NnrW+CPT2MV2V75I/+io5wP0CKAwgKqh2IEmdHbXUikfdpmpy
ZvSHSt6btexjYREYkUZ8gl4C7uI5/1JfuXUPMHVyNu1fA39Vqm0arRXub5M5BFwgNxxADoHUQwP/
+ssgmauUqKmzM4nf6qHwnOyVFE/quK3NX462qc9G/GgczH/cvvRR87nvfvMdxOFCgo/3D+bOMaZz
w4I/iZRB16w+x2AZyk1gRtZ4Ked7+L8WQBuE5cHK/LrM66FthjGrz/VUBAM/FAmu5/7r/WUsGUHM
BUUGitxyYOJ6D1s3hy9Yan22zRStj1+ttc/y7V/bAPcR5KUhnIbX+TzhjSslb2tFoWeMMmWF66no
GsVrpP0LC5GpBdo4qABgznbmDLlelKSHkvU5JfsMAxB5sgWG2bu/ktuPjptJ5n1IqzEgP98ts3Bp
C8Ql6gs2iGuzwlJAC1cU4f/PymwpaqdUolZhxUiA8q69GjNQ9y3cFBGwTViIRAsiaQZEfhY8zdpJ
MxbBREceJgNwDHdjab5lTV78CvL0ccP9vvahEKPoXlvtq2oFxrC4kXKOEpQdiKvzbJ3kVm7qccnO
Q89dr7TbEkqXI1lb5rIZNPfQwIHa1bxWAq6daBxjlGgoCVQTBJQ+aLsh/qYxD2Vv7UPNv/fT944F
SR+QNfKG+TUo9xiVGgmGxsAOitHXRwtykygPR6iQNCPdmep7ZGXhqH1l2ZpX3rr+tSG5Cxf3LUEZ
dJSt2TOv8M4ziNc3r+baIV7aSjmfJ+FZGDCbz6UkU22WJWn4GTQYyRvGBt1gmhK2u++YN2Wlz01D
jxIsFGC9QPJ+vZZJlINQoTF9hsxHzX/Y7wN7iOwPnmzs98zwSYIwzzZ56zGyrZQJ7ApuqAdq9WvU
WxQYDiDcs+z6kOZKAG0EH7MmmD4tXfzX6a2Lt/Xw2xwhigxtt3rnrslwL+0RIg/eN5K1C9/++sc3
HXiDW0Xtzmr3Tw89FiLWhq6WfAoFFVNiRMDqZsk/v/jUoAg37CHLu3PCsuJh4HW1p5VDwWDuuhha
IG2w8j1kInCZKMjvgUxSylCio4zq2bVBlbLJdLuyQy7n5c5jZqNS9KYmGxeZs+IpKJQfyy/T1mrO
YDnsPqrcq/E48IQdtCChDwwW8i969kj+cJDvaT/cQAPzwSEag2Qtb/p8dt/7qbO90YZeVbSo7s6i
3I75Fs2NWv2BykdMfSm/c2Tmg1seS/HSNpOni0fINqXqjwbSCdCsRnoMMIOufEyOnz/ZNHCtYHTf
evRM8tAAcsR4ENqmFL4i/jR7KjxSeUTZ0vylzkOo0Lh5SMAzC72P6DVjnmiYH2EqAP9jwbz+d15u
u4PThJO10ffpzyxOHx0gW8HSNURrQW9e+MEnkyBKZCWI7SDlmr9+KS0x8DEittr7QlV/plb3ZLxn
/9jKznI3FeVnp/ua/TWR6adZQ0PdAvcJYrqMUheuqddpEUk08lmYQNqwqf1uZO6HmsVPbjqpK355
gwiQ1iAdCjJTMHvJl/7MWkbTqrMQXDW9ACr2zEwWNKoR2MjIrY9Mf4HGAVsn9ZXhZ+ZjYG6QKa1M
Nm4k24SdNobSo3YH1snUc52NlsUB/4LxTzCdAbFFQuQ3L0azkkEtBBY8dD71fSHxhBnp69WCg7A0
qBp3Z8V8qrUY7MlrtZmb9o3c0EsTs9OjJK2jTUPEzy3ZNtjEpMJ4Y7Lt402uPDR+DSFYT/zot7H4
ej/EfDaBb/ZUJp+oyKKLMp+3AREbGNOMpDs3emgXfrRlxXO5y9XHErp7mhe9qG2oil8rVmUSdWsV
AkRymBbqIrOLxlHUqNIZAhv5OewtQB9iz/iuhoa+SeN97kfqKxkPIIDvTkZx7pinBJrP85W35cLN
LZs4//kRs+gqGCSoEwvu5BSdCBNMhfki1Wu/t5r3++td9CA5/4UaoYPJ4ZklNx5crW5M9D9AU1E/
qZT79w3csKLBgWSuI8emgN+/EdjOKrS8K5A0n3n7hPs4sejWzL5Q4wttpx0fwro+N63nFijDYaRf
3QFSDgF6L0Evpn6gZYTpu2pXVxuIptz/ZUuuffXLZCXhIjJ1guoEmjGohGc7rX00UfDvXxPtW5UH
xvQcKZv2G3+aHorsx33DNy5G0KRDWVUiDxGP50VB6iSCd63eHtH8cvNNY/maEb914yuUTkIiIsB5
1krTt4k9CoNyihJfAOBVfJHrtaYxMwbDatgxUV7i8Ri5SjAYLxW3Pcyyje+gK9OtQ91tdAGlxAAT
SWr3+/6qb1rzDn4CnvwGZhtBR4ci0PVPqBsnSVKXs2NnA+PgKdwf1e8F9ImTWt0QU/EtG5fyczru
i3ZvJ0FbvmrKn2kEJr5vX1zo0f6KFU+Hspuy8kHmBc3PX4amD/im0LrUb5JLk3cUTWp21FkS9Mah
Vf5wdhbjB7fcnR6tTVLcnG65EZYBlXJUT1HNn13EIN5XANbDVBOoan0jeXSH1LfY6/3tvvXumRWZ
wV14dw1cdjGC6/Moyj827z3O7cDt2wBaIZYCceh8k2m7Kir9tttV05chTVfO1/IHv1jnLJRigMY0
Y2AtjmA2zZJqayscvF2Vbyvjnk11QFLfyBuoE3pl/u3b0B6M/DvnXwC6DKMkiOoHA5qZbvaKdh+J
q5UXxeJHkNI/6EGaIJydHYgaDESplU3sOKFA08W7IWJ+saact2QEWTn6bJjKBpX7zEjnOCnldsSO
vaP8AGE93eX2VGDaz13Ddd0+kPC5odOOwpc8XOgDXH9upncJh3QAP/Yq/26lURgPT1PKAm5stRh6
UwZy2Uei76oyYPpb373pw4PZ7dLX9jGLxm1T8sNUnBKIyqMx8j31s1Cg+Q5Gg77d1/22tj0B0B/4
79u1etain8jLVhaGoaQ6pwiqh9xyJtfmx1whj7kwQ0VAGjgZ39LY8oza8EvnVWF/InyoBNOHpf0D
uabH0leRouNQFl5ebLSPLg5c3gSFoQYKvPr+aVoI2XKAEqrjKCmDDGEWuzjJYtOigh8Tvy+fOhQO
leFNH4+95ZPqH7HaLpWOcZWF4GvKij36EaiP3XDspAhWeCbE3bH7wzlQMWD8eSujt/FVDNRDFrBL
zb+cGEYMRA2bYB4ShLiyYHbtP4OOsnllghQEr4cJpGoiCd1Yy322rlskU8bZ4mSktfEUAbwJ6eu1
KbV2aULGaTgCIBE0GkTS3Niv210Xrww4LRy/K0Pyzy9CIOm1mDZcHY4939pF4/HsoRvXAME3GZTc
uIvVzBJkhzHcdwyrEfl7nP1oopU8+Ha3gCaSR1vFQKwFS9eLMLSuyG3QLR3rOq23idnkj1yoY+BM
Y41WjhYH91399jJEgQLoA7zWgEMA5fO1vQmE0X2u0eEYp/aOvxQA2EcRC0uwhYHLlXpxtoZIud1B
lIAhXYP5cchA4JBdW+wNwKl7VRuOhePGIVgfAOkH/c/Kuj6p2K7dTiMErxmUmqUuwzxCjphiTpzU
xEb2rb2nRelsUAnWfKE2edBBfnQ3KEq+K6jFPDZWf3qnG8N0sHsvLoc4BLY59nqa9xtU9uPQyYdi
q8eYyLm//XKxN79STrrKxyR4PGbulPZm6rZ6Mh7dRnium/pqCeI44QSO2GSrbIBLW48Q8x9rs61n
kAMwtREJYd/WQczMncGqlab70oJA/QYKYBv0sWCDvv66I17GnTDy8aijmRB9SU240ZOlf1XJ2/2d
+6Q4mm8dCJBA7QKmCQCMZiEsLyJwkJTdeEyaepMU31W6cZTGy7g/vNBXOx42rvOeOCJoB+In4/c0
eyvjbQYdHhJAPqDof5rfqtT2HImMG1ZyzNtYBDTcZ40UE9koxMy2Qdh26Y6tGI9tHh9SE8V0t8XQ
bFIVK1fV0idFQ9LBiwu0qTjC1/tt1Z2tCYWPx8nhz7FBd1qZfLm/04smAJXANqOYBEPXJmzF6Jgh
sJaEJMjlK2JiMeq0spDbAoAEEKKFhhtCYl7m46ljbZGWWuZ4rCNQ90WIC9vYJjygGMz3Ezl4baas
31VKQv1yHFloDWb5wCllfskzbSV+LH1APFxsDbIuAODMGWKKQtQNzch4NJn9YsJxiq58Ach4e39v
F8I9noSApgOjDpz0vClWFDZ8w1LHYwoR4goIvXyqQkr/Gdcw+EvnUjJK4XKBKpQ1T4AhgmZprZ5P
R9Znv2nuBhX+5aFIGGiTe4YW5Fpt7jaHwmP3wuDsBHCuxbojYhjs+FaQzCfNT6M6F+o+bTzN+an3
4f2tXHQg0BXBiyy0mhH0r/10wiBSWaLVcyyzBwJiRI08RNAl8XruxXhvxsavEQwf4xS/gN9vz6p4
d/8HLJ0TMKJg9AfVSDDQyx25yD9ERlodM1fT0baLyad63GwVTV/Tnrth+gS8mtjo2ElOKxtPjdlx
HGmilG1q41Vv5zvSBP0Y0NTTeBCVlpeddHuLaSZg4beNgjnOrg30SXsEvpahuJ3m34W1y8r2gXL9
dH/5t8VY+cMAjcDIGQHu72bwTGOcViZ+2KC8WM0b6hN+ooQaBGi/6M0mNb+LtXLW0iHFRqBNBNCa
ZBG53nHNAAlCbugTTk8cKpG+QVdkXxVrvARLh1TirTDsBWoG0JrOzGiVOxTqNB2HoS+AI8sI6hIt
BW04YMwi+XV/HxcyMmTCQFSjdANHnhMD86TJ3YHH6pHUXN3Waf7FKRQTHLM6P5RVVm5LSuywhyDM
SgRe2E0YxqSbAQQgSLFm2UGpljppMhh2IVTRmtYG6n6bZLRf/359qLbKIQEJC/o8xhfHZAStkhHV
9Xik+ca1fqNp6VP1mAPJpjpntjZHuhCGQOAkHUQHi9nNLECcNKrIXDoebbUI7SRGIxD6bU4wYo5d
Vd+qBvXs6Pz3K0QCLxu/kux7DqvR6IQxSwjCHinUdY3jqGDcIjQrjDht+mwFRrwUDjB8AEwFtP4k
zGbmnKAFsUunNcbj6Nqh3dUvtagCc8g2UWbt8+KQKSFFJ0q8mqnYVhP/quARG/1yrWfV9FNUX4+j
86ubft7fgoUjc/WrZnktRCCEoqS4zIcYQDen32uZCAQQ9+C8Xkmhl87L5QbM3DZy4LRqh9d5rBmF
x6rO07T4F4rongufygQ2n66YXLhMJfsvRrp0DOfc3NpjFUPLcUoRd7h6jOJtE6mhm+z74odphfc3
culQyqEdDaEHEWguABWRKe+pXk9HNHm7nYiccaMYeNBk+tTu75taqBqjtY81QfMQ6wJV7XWcq0eL
JerUTMccAj7a1zL/Xdg/+YuTBen0zOnXQnmvmkdeBui2i0eebe/bX1oqrk90zAG0Q4NrFs1VR2EC
5GjYVWPItyAA+emkUxxODPqL9y0tBQXUzhDj5KMLdfnrhWqJ3bojwb0hBr9800/1+KI/TloKXOsm
TtYcdHFdF9ZmDkqHqYmV2pqOZis8jinpyUnDtotXXl7a0pnDCx4zmmjSo2g1yz/4iDQzBivq0egD
sHWA0Mttjq77raIN9CtTb2rCzNz1CvVF9ouyIMIbP3+NdC/LH1q2b7XMyw4xxGO06dkczmnjgOnH
frLWtGqWDiyqa9DdAOoQz/PZd46G1hgcM5qOQJOonk711w6z936fU+K7CVTHGAad/drh/6LWAawR
6g4otYFS9XMDL26edmQNszGNcrQ/ckz4ayxwYsBXoNk9BOX7fRdb+OjIFUCbiYwIOJk5nD5XunjE
E0Y9gtHCDUlSgmOH12lIu2KNPOrzTT17CaOLYRqIEp/yN3LDL9aVZa4Qli3I0bHjs1WoZVBHyP+K
gWj+NFIV+oxAkA5UyTbTZJXhZE5k01G13MUIZG80HapDbqXg3+ms/NFBDrex+15s9DSNPVq43VOm
GVXgFIQemrx2wop2TeFNVkQ+9B66dChg6iGal+VrMarJ25DEjqcWfR0UXZysRKkFLwekWT7LUIlD
X2Xm5U3H2yzpKv1Yd4eS06dyfHWgO4En8soLcCkcXlqaxyOQm9UtVJX0Y2lvJloBSDIhR6FhUtU7
kj7bBWZL+tTPE3DjxZvs+xg9dhAytQfl231fWnhYyIlGvGxUULGi3H/9fTu0dqjr4oeopAqYgZrt
GrLgBjCOM3FlQrrzhQtxpZwGt8r1Y24+WvWzTWtPQS4hmV/sAdKGz7YaEJQGi/HALfA+Uq/IpAh9
lL39m7UiqUdKg0tvjq0kOcsZt1r9aKrKQVd6387TlYfK8nb+x8T8u2o9UI9FCRNp3/kmFJQASrq/
iIWnkA5gsCsbv5AIu3FSfaDN5FSKcWTDfrD+MOOde8b4u4s25c8WxDOb+/Zugw3MAcmJArsMAnOW
CMa1iSZmZR7hKJu0ehnKnVqs8WfdbhtkpFVbBzQDNUTgKK9dBPoezMoxpnYUicW9seIYuEbfILi/
FHl8r2MZMNyIZbJbgH/NST8VVkLUULHMI99YLff66aD44GWj5scXkq2NtizsG2a3pDQwoB/gQZjd
zEXeg8s0jc2j1ZaHFtALJaj0fmVIfaE1i0FDVCRQ6wYQ66b0QgdbFbrNsKSooRtGOAVpCMeYozrm
h2pI0tAyJmfT5oLsRGOXftHZybOt83rbatCtE2aerTiMXNh8lwGGRZUCdzBuqNmNQacM8yF9Yx5Z
6NgfkERsjZ/C3JnK9v7XvA3WgL3CMyxABjGKdTPLwycL0+aMHKckMFXdq39aw8Yc10B/t98Rahx4
UyJJBo4YJcpr10zkEMpYWgRPrbbYYgKr9jSquyGKNHR3f0UL7y1pS55rHZ0eABuubbm40VSTmeRI
pveUue/6kIUQOclzKDuzsLdTv7OZByQxdyaAXLappe1ywwNLY6oADnOmRpAD7dD/uv+7bujT0E0B
uh6OLHcaWa38FBcRvLUw0Z+iIXIUGGXikcc68dq0H6ydfvQgcGlRCCt6TGPGqq9nL9CGQDfphbbv
tSrOYF/1rEr7pU/Oyjvw9jgDfWJgoxANUT6eBw3SC0HB4q0difJgl7UnxtqrmO/QZFNPXwfFa8aP
lY1YcgYkXuA4xFbIW+16IwYRVyTDnxzLt7GHJlUbBVldZF6s5r7CcY2rmeP1z60LzRT9JRGhCln3
qLf3Me1WjtlnyfH6nEF1AgOwEguMEdG5/zttnfdiTIyjoJELsSUw17VgV9z1Y8uOtdGoXlMrEbA5
Ru9FTm3tFCOuAA8X/Z+VXZHR+eaX4LiT/yHtPXcbR7qu0SsiwBz+VjGISrZkOnT/Iey2zZxZTFf/
LRo4eCxKEDHvQc+gMegeFyvv2nsFBZETgF+Lt11SN5kacJF80gS4dIeWxv1pQYxodFhCJVabHlvK
76rYLjXrfsvXKwBD8Kvh+Vr5tS75NtGkRsYQJAZsKc0RVPs2w8OSZsaWSx6bcOUZdCMNrIBUOu8G
pLCwIeb18atBX+cEQE5q9RTui9CDXikY7g53ipFQ43qStzmkZEljSDZfrhTVb5wNaBrHHbQ8ZqLB
Ek2YSJnPBR1TT5CUJlEmEUP+2/s11Ax5E8qmNEo5Itp1aUkwZvmHY6KorTLdGH65GeVDFLtBkFqG
Pqx81/VpP38WDntwiPTZXOdyRGAQ2+ax3KsnThE3UuOWATjfk2DmhWLDBur+fN+47mBACqURMGRk
LLUlL7oLBbmXlFE7sZT41b4Gz3ZOu8WjHcdPY0iyh7o/FLIbxuNOE1ZiuxuBLDStsfuRyMD8A9J5
2VfW58i7G512aiWrBzNW9WHysI/ZU9p9ptVZexmsluRD7EwzPPsVOJlxWGG1zLfNYqtdfMIiUOJD
qCwMUa+dYBAqcLaYvADphyzjQW93MUjw98f7+ri77PBiY0u6MOUcN2knvEZV2pdQx9LKEcwWvVh7
P9+cWlQdEAciykSGczG4fd5OYZvJ2mkISzqWLyHqOepOmEi3k4vWRbIgRjVfM1P/kLDH+/28DiXQ
z19tL0YVsk1xy7eSdjI0JyofCx9Wl/t+5fD42aGLuQNcQMI2AXUVBJTF4YG6uJI3qRSfZY7HCqlS
HxKjgeZ3oCflTVyZRiygOtlWEoACUZskxaFqhOE1KoOyglon1/qbgW+i9wpaRK+cYUAwCJn7/Bhn
A0hWXTFChsrAX4bnH58C19xFYe5v2iTmId46pZMOHRQgJ80u6LUv1rGopGCbFxmNBqF+1qGC/SaH
I2Q5p/lxjl0waU4sZbjdlX7S1G3CAo7ZslwiaydEQGBRLpfnH9pyKe2TNn1vpwayUyDi5dtB8qGA
ldaKgFpGMrz2PPN7M4/UDuwJScgoRIBhZFe0lZbTRM2Kt1gbmG+mSsHBXq8XRdKg6qbQEbqG+uNQ
I3b/EpoC6gHwPUVCAXjb8aPO+iYnQ+Yr+XHCWffKoIk5ERmw530ipGlFy9rPTLWI+8RUmA47qL5q
uf3ES0FCeiS8GlPF2CQmzAz7D1UNG3jSZh2qXkwUC8PhJkUO3jMD0vWEZ0pR2VEhg+U8ZkUnPcMi
Lt2PPjBIK6n3GztvdiWAdNOs8A7MzuVRgxuoCUXYlpxB+n+MkdMLkndOG1YCu/lwXqxIJPXx8yEy
pAK9uNhzmZKBnRkY8ZlTlFfOb496H6krZ8iNvYVazGxvBEoRtvb857+vTEnoAnngkArKYtpBX7zf
6sZg1p33n/cwGGGQZJtPaAPMjct2OMlvQX5Pk3MbIx8VhLYe7WQf8N9oZWpuDtqvhuag5FeHhgEx
IPwZwVFqP/z8eaqf73dk5efLixizi0qQJMciORta8mHwHDFU9p/RbLAs+l8XlgFboHKdipWbnAcw
3Xg4/JA2YvZgQJDmfl9uLGM0NIMAkU2bTZ8vxyqIZMSbXJWcmVzux6nalJlYkYT57v12blyLyLQj
PMJTG/1aKtH4VYl6qa/pJxx7j5OYEL9UoHOnbsf21GZ/IPWz0rFbk4SC5vz8QBgCZ/rLjoEll/tI
QBonqX8S9C30sv8vDaAjWM3ABErLl4bIdwBVBB04ZcZe1h+mIF5p4NaQzWI2eMWos5TOYhkzpR3S
WvP9U9GK1BceuGkkUZPZTIJk37Nc8WupihuR4lx4QX4cjHpYji8aFKByKolVyM2xWzZC7FM2WfRS
9y9lN7rQ3B0qk7Eno7D18YVHQlTOiG/YSlXSeM2a4XpZIiszp+lnYjIKBYstVhRdUoD5zp0AuaBS
PQCSCKpVvEK9mTt0ebpCWPWnDqGjbML/RDy/DgpNHnM5VNLorLZ4l0NquJqc/DH9DiPBDnI74ldm
9EZmUMPZh9rhT1JEWh7nGsfDbSrBpQFxGtqEmSMbr8Y/BekRgTIh3U5aeJjwTLi/9241CwUBPEsQ
1YgAAS1O+FiTikKF3+K5gd6ACQB2ZmeIki1fqvsz8CC5qxn9gMikD10ILAvPRpKvOcxdz+jsTIIE
JQAygLYu9Xi4LkP+ppmicxmNOkiWGhZzW3BuqfhrhNXraZ1l8WYXCaiDwOBrcWlCl8lP8y7Oz5oA
E1gI9RLk30iun6Yp3UFhDJRC6/4I32pxfuyAXYB3B864y8OmC6JMj/g0P9ciqkpkMkgu7QPDLBjt
ZDjMayszutbe/Oe/Fq6k5IKUKGhP1s2MnyAzZImKBT1LHKN66onn+927UQyBRuX/+vfz9P3Vnp+W
U5REaI8TqN6+q7CBZ7sQYLW23GSgqvm0i9y2KrBVZRqe2ohCNe3+N9x4XgNcpIBTBrs0ZHaWbM+s
SfkO4Oj8PGeGlX09Hjvu3Q8OAvOyYsfKf035YcD98nsQUC5HmaoQaBOlRBqiXVIg0A2y7VSv0b1v
zAS+CheopsyJ8WXyMW5TodLUuDgL0Edq4fSFk8oZStxvyb5KD9rK6/I6VsMgzPY4KGAC/bV84OaM
xWoNEaFzCDRdchZ13NnZc1CuMf1vAKgRdBp4yYJnDl2QpXBg09TtGMP25dy377IMNIW/602s7Mz6
811Zxnfkw3fQa5S9FhXA2u+qlRjuOnkm4pwA9QGCITODeYknU/RhqJDUlc9QZSZd8xRVEYFBTylo
+O1Rg0uEGj8YY07Uzl9Zatfn5dw2uCmQ9MRTEPmry+3VA98acgHaVoWDXL7L4lbiCiLxLlLkUnFu
FRvvm5UtfXX5gjiEy25WFoGrK0osl20mAKMmQZoYZxHi8J2bcrtKpmDOSWuAhJsNATEMdOZ86S0H
NhlTYLP81DiP4bd/ApV9CGoCzkRY2/d37PWpMXfpV0uLaydjddDAAcs4lzAkL14hBqpsKpWwc83v
B5ka44sY/g0VGSO7YRl4AGvaH1e7Zaag4pehAzOJMV0ck2qR5NHEJQm8pBIyfBbd0wj9pnFV6/Mq
1pRReEA1ANm1WapdEi/nLhwAre2DpH/SuTB+YKDBmWKFmun98bxuBT2YWWzA6MxQr8Vwcn2jBWOQ
y09RC9N5/cFvvPsNXF3RcDrEUP2AsBF8LfnBsjKmacwxGeq9e6HF+5qjkf7nfhvXFOGfRsCfBwQE
w/WzaH5dJTmK+9BvnOSn1h6Sv/LfvCM4wQ3pX+Y/JomrlANJk12fUSCWiXACmovUszqooRAVGev9
qtLO1X5YfNBiWJFVEOIxFeSn6iUbrQLCFbG871PRhhf4/b5fTSByZio2nIAEPFh7ywewnLQD6kWy
CuN46IKUr0hh3W/g6sWgAAqHgh6yr6C2AlV+uQ4hUYaCNsTzvQblEa8ucDrW/QCR5VCLbR1qkhR0
BfncGeGas+/VTptbxiaAZybuJpSJL1sOpSjoJjBnPK1wdbbhq4Px+H9gyv20gtsI1wFC6OU+830A
OuMY/VOqEPgUC27npEU9KXbkZnJVLTFTR2gD57+P6uzBABAXHkWAEF32TULWogU8I/CQjaGTChU7
iZY5pGJDR4j/SUhm3W/vahtCNRXJTjA7UQSHqNji5cqJUTs2LSQXc2XfxI+j8umP//l1jDZwzWCP
A16ImsBi0Y9GG0iw10w9FZiVQepIsmZOc70WL1uYt92vfZ6yOK5isU69Tk8g/nzM9JxC8JWbJQjP
qG6vDNp1BRQ90mYzXRBuAIcwFrMUi1rMGkVOvEY6DYy2HB5zVtCfOWkv54KlIIrwM94tgGmpFTtu
RpLLzCzq01Du1RCCNYX936cROwKQanwXREgX01iLGetFhFCe6sOMFecpmJbwALKA6Hy/39KVCB6S
A4iHwRgEDwr7finSWSZxW7ZRlXlIIY+QdS6C8kvuWcRRFnLFl9YCJmyGWjvtJU1r3kZxGFVYN/r9
QRVaGEHonBFjNzVc+g8ER1atbKDrysHi+xZDAe71GARVm3lJsRvyEbY0HAkn2Q34yBTTz0KwAd7O
yRiArvAcDgi1+tP9Ibo+ejFCKpDgyNOAebxM1ih8xPXZlM5qs1AAGjr4sslrit832gBqHyknIM7h
I7KM4ErQTwJYemWezpelg+g5oFBANFaW1a3JRgCgzaaVAh6cy3eQ4Q9aPtZl7vko8j8YXC2+AVNR
n7iSMRrO30cEvlN1Ig5aiZEtGyEkIl71kGdXcXw6rZ7B9rSB6yTSSqHRhCtfeH3FQ9AN6B2UiZBt
QLpvPuB+bf3W18ag1LXO40uqI7gM66in1XSqgq82tvvCFo1z37mxGD1xoUEqFppj4wUspLCSCXxT
4iy4GJES5cM1n7mfSbhI+czfhusXgaGIwVvmuPiJr6DYV/ceB83hQLBL/wNGtJCrOsNyhvrTZswb
K1EqMM/tiItcv0sdyPzlWUW4gmZvg/GG4gRi1iK1VcUKs00afjO4uOgPcBC28LdZfYCTR4QKhAHE
IHxF1bElRWlxmsXxCAzLN062G+VQlQ0c5f7lfGGFx+gr6yAk9aHGbwbq08is3V//16cxoNUzcAXg
kBmRujgdcRS0cScovZdVfU5ytVMtnqW8LcfRdyNXs/2F/tkxLll5Sv1cJIvxxvsYQiTzzYmAb3EN
CJGvAiav954yvPoK8HC8XQRukZ/H4sxHj5JGIv/FGF4iTqKIy0tDsMoH6UN1RW6b7fmnWDNjHS4e
xwGeZgFVhIewwTvblXeybiuqKRzGSDOF4QQ3k9KKHkXD1uKWlDUZDoXqAKFZSc/Gl2iY9wf0Oh2B
mwYJLWxDHXQziFlfLvJcaXrNr7ne4xPoBEDYtJYfDBnua1STnXA6sAqomsjUTgqF1U3wpGqHqh6I
Fjv6MQtJmKxl+aT5zl4O9e8vWrx2hhrA+TH0e6+DVIJg9xUk8h4TA8LvLS0N6KGp+zEwZSRu96qr
hu/dix+SmntUeFAo37jO1Arq6xssxsMYWpNmitkhl3E5mHALkfxNklZYOTAN2EHuKlwp8F4FPUgN
gkEGnRxU9ECKXDy5E1GL5DLvEy/2OcUdAP+l9TToZg+Yz8peuDqn56YAS0EwCbwUyA6XM9foMEZH
Ki+BJwLyc7gVGRX1Nqb3F8hPMHoxHWgGG23mU8zvtmUYB3X3MtPEpoC87sBt8kAuRFrykZ84QqUW
Ci1GDUn0tJVrZ0oZq2kqp5GOKu0IeHpXATVIuCnSS5qDlDvS3B9hT+CHWt+ZQxk1sRMz1kFCh4Op
NBmQKwcvTfLFp6qUDEwkVKU6mqljk5KSTWNOwWnvcSYBihTZAHH276nBxb7NpjyUKFAE3d+oiCGP
ztejxq0cA9cRwHzoon4JDApOAfx+OeZsrJNSCsI5GDq2dt/YyKf0PWF201lt/iLvmk8gZACgWZnr
H23CxSwAS4ycOzIRSBwudagDREz8oCJZloU0/azNyGxKqzPr0MmsQN6weldUtAMoZQvzZ2gBDGYn
Ud6CSGhAhj9FRrTZUXuCxPp3ttWsaivZwBfqNckO+kHcAtsXfFUJqaFr81FLgPmS+K3f57Ca8aFx
ATXBQ5oZRNjw777uwI9AftUTGg7vuDKi2msnp8utOHVblXTBCvDn1qAjXzCD7zD6kDSZN8Kve1jh
wBoLqxZUfOC8lL6zJelrlE8GwPw5b9aQMKxNtdv0rWOw96rsVl6j83mzGPr5bJzp3BDLvSJcYBkO
BQ9fck/SnaZ5Kdmj3jrKM58+88zO1morN1uDjjWOD4g7AXp02dkRiZ7cyGVsN/jxbQJoMBKfPfTN
JuiPa1ylH8zUZddweKDwD2Qj0H0Qqr9sLE+yNjICBRKcVD03wPYVz6f03NopJOL2n3u20em420sv
rUK1QwjzRXBr4tW1fWOCLz5j+TLtRWPSekhdeBVxTYO4g8l9JOQzsQrabDji1nZn2kBwVERGfet4
MEOiuJzlhvbOHWlgIrcifTwox7c2p0zceYNJOrvYZNZBITxk1K2gtDbThjlvjfOg85b0Tz0JeC44
crD1HWMv4dVEQp1EVDeHbeUcUH04COeQZiSAfs9j6qKS2D6q35CjNV1sJvwFmGntBgLHNVI56f71
G9ZQg6kfa1N4anIzfux8tzqe833ZWsWLZhe0xedy//R3JSbwTSNwuO8dyR7PQ0OLvb/VSOYITmgf
HgvdCenXgXdb2yntL4MoZkFcrHLKbyvrALEzGiWbwYwZkIjUp8oHb0274aEi3dODboXUzG3LoCoN
zdIGSvTNrQjsQAlEaCEqAQ83G8lD11YcKM8aUBMnwNUSGLe8750NdvYZyCTL0pDjTA7GKdiVOQnI
Sd9mVkL+9nZJOgqGIJ5kEBI1IUphfGk70ZVRy8hI6RwfQ7MYiKtGKFYhYoDk8wmgzHPvm58K7YlO
qp7u3/mPzNm+VrtjZSovD2JndeQpsLCjMy+nksuZJ39bPmserK+snnz2Nu5vizv5ltMTiALDeeXY
9SaclyyXbZ8L2JZQxQlNqjM3ciNbO6aEWi0wZDQEkgtGGQRrJIZGy2R21HetcvPUE8nlSf792Zvi
w+bzuX9VJELCrYlavqufByvYyiTckPpL7YmzVYlIJqA+D5TA0D2AKQaV/iFa8jSJ2LXtO/GXRg03
PspQeSTWE7glVmUm5r6wOyrR1w5CiFTbJuY3E+BXt6mJu5UOdDodI5snwrl+DklKvAzzK9DueHTx
P9s9gZp9TwhSDvgWM6AY/Y36eVRISaiOH4qR4OhbaOYfk2Or5JjjPwVrlxEbYc8rl1qbT98qPnob
2UiSEZn0ZlRaRmodN680/ZKdh2J3ZBQ9rVKq0dR0osbSvNIxHgVhB/8qM3n+cqFshZW/9/e03ZaH
T2cDHkhJPvkNkFObSbO3TrotyNn4DHISfkfm+Obbz9rje2GXz6ww823RktjERuPJYA103BDJ2bpc
bsLjQKehxWh+OIrEocrne0LP4GydgdQiW2Y2DSWblGBo/9kAPrvHFHnvh2aXWnVCyMa1IO5lGqal
0cASH0GyMJOHkmxG6mNsvr9CkjgIs3fPn2/ZwwsMt0/hIX4388GeNjw2A0sPWxX9vx8y/ZxXy2N1
LjTOcomzCtLiwhqhsCE0kt55AgrUo1lolujTP4HLN5bxMvqmNq+9+21ePYxwU4AggJyAiOSRtlQH
T0E5EX0ZkLeRNs+MvSAKCEpTDa3O/77f0s9TZ9E7gAtB4QLtFEya5RssDzuxTMOg9/TBjKLXSMIq
hc2w1ttFtwlVh4EhIZkRwkGFxMJDNJJJoSG0JHiaZpYfY5aB14M2SBya8bSty1NTOXz5tPKZcyi2
/MzZ0wCpIEjYIEC+vNu6BFXyOinwYgMFVGosCSp+oJ1lpUQ6/n3QbZUzYKUAZXj4phRHP/2TcZtR
e49D4BnLbQGimJR3HVHBkwsDU+fXVsn8Afc+cPHOUeO8k5BW6D3piXuotmmDPdRAdxfxsv+mqu5x
Ohg5hXRdh+FrTX7tLX2NMtZBZQDlEv+A3AXdtssRUqM0yYpGhIGW036CHxceRc1tChu/KivcpIfh
WXEmayT9Ggz21g5B0QRUGiic4N9lRUtKVMhWaXh1wh4KO1lnXDeBlZhMD2qmyHg3sMJoTTw8RgmP
0iqqSJvWAuiuo85Uy2di+w3ohfDv/pqRroMvjAgiL6jlKHCyFBdTwk8JVwh9MnipCD1wKjDkGLep
RAaGynEIwBAcH6HRlJgz/yDWz/H0DyLtlXSC9WuZvsGeI8WlpFQfKSo+ORHHV2MqrKY+FNI38GgU
tORI/ABPJQFnYkClkEJZdmzcGA9qdSVsvXEioC9I4KHKgKh52ZdCiXmtl+LBK1Maq1/dU16ERHpP
nqTn+6N2ezL/19Ly7Kk0IahFES3FriFTpMTD4GMctolIecze3yh04omW/cqJJ93aP4AezcV1yH1c
KdXoqGUnCBsH1GpIAuEUoo7WaNXQen6KttN+MEjnwuZZpsqbGLpp6Pgl4jmFpKgIDhs8JRoqQm4f
MN+hP/AMog6Y5AmIcFcPHG6LR2anHlPdZOXGWMPEXacJsOhnRpEAoiBM3haBd8slZTZ2cu/JnZ8i
pY2jaJjLodyEF8396bm1pn83tTgH+9GHex9D5op3pDfghyrN1BADcRk0se1JXmntOlGGQwU1n9mj
FbxX0EguD5W66huJk9CzFHqTU0sFOTRTiHWEDpuA6zbLPLXSzyE7QBqQMma2Vj+9xQCG9sljnG8l
+WBAY8NPSb6NGlcJAgJoNThNPkyK/jLDS4udryI/+a8N35ryYISfU7KR8s2Y2GHyKAewRu5J7Sv7
Xn7gm2M8bPx0BWB4Ldo29xHVJuA55qLIlSNQqtQVryNDNT5LIWk5V91yESwFKHgRKv9WPMKTLfrT
vrTf1QjSCJ7ItuFN0K0/QqA/p/WaOPN1Eu/ngyA7Dr8lZISXd12tqpkBFXnsdZNTLF/j8QrvyCC6
goYI92kIN3lFyi1cASCGWCEGhzNOROttENvaWr3o1msOowMhcKhnI12xzCiqE+M1ucLHDLWpvw9s
Vz8CTVXVtLVUrzgpNgwwZLFbWXi3m53Ltki/wTjn57j4lSWAIKvUNQnWeZJsmuCktU/xZxZIjpRZ
ORh0/F4JUeSkslK6a1WZW0ft7CPy/zW9yKHqZR7V8oj10BtHjqGOS4bRNJTdWJrCGkv0GtQzzzXg
GYjzYHaEY/dygyUMGMhpTtji4pZiOiS0fZBHp82247jXimfg9u4fILfOWSDqYQOCwBLifNJlg2PI
J34352Nb5RMCDc/l33yi3bPRVish261DEZJKWDGASsF0ezGMvdA2kjwmo9fynWQlvF+bXQT90K7s
jZU+CXMIvgy+VBnXPOSsESUuFR4VdQTttcwGjxU7efqb+rgWzBEm7pbumwn/qEJZOXFn/IvJy879
Ab3VNmq7qKmiuIQq5zLKqAWJYQ6xW8OzNOs44qa838J8fSx7hyo/rhaACzCai+slKJJSjgdYSeQ9
yJCspwpe3YG6geTFykDeSCGhQAZzXhUKASLAg4tJE/qmlnzwEz3VUXjib8H8BGr0aTKx1wxifMB9
FtL0tNznBp4kpH0P/uWAwjRErg7dS7zGErwRjFx+z2JwuXZq+XRCMFIkhtLh7VUZrsAUOJ3wJR6t
jaChLlsLVeUZY6cfZ1I7yLQ9EyPiy7DGI72cQcr//nzc2LRgJaBOB56NMVtqLvaQMvKAaHf16KHs
OWzzUgJkKKlk1AZBVKlj8K19PQvtjs9qRy5LeeP3yZo25Y1b4vIj5nX564SEpGrUBZU+4MERG26a
UyisdzLtbKaADGX7f7SRgmSV0vIlM2FukNiKjtIeVdYkxoXrmOTyS+aT4NeXMABwUCrQELpVJreX
B1pIjlZs5ISqJj9sDzFKqONRC9yo3aVUdHg6fmjS2o1xfWxffsVi6cLkoa8SwcB4iARBviiUpO+s
yG00OiJbkiVEnh4F45UZn3Fnq9EZ9s/AnVftKVPYCmfvZ9Nfbll8DOC3eFkjHsOD7HJIuH5MGJj6
GBIkCDWkPY2N9qTlf1sDuq6Q+rWV1O46h7OzBDR46NvYkk5q8VkStlxMpOwVYUbY2Ki68tNOK5GW
bA9t4pY1DVaO6RvDBugXXhRAMUNs+Qdy+2vyEkEalXocRo+Jp5xrSGoc5VogrEVxCLbI5QqF6MZa
uWhuMUtVE+ApGKM5CQPD6RqR8xObS6lCgfTlq28wWkYv9/fr9QkN4Y7/dXEZxAJdmRlp0o9eGNQA
e4RmPYab/39NLB7fMkS9RzFFExmLaF5/oHjyf2gA7wsEhMAiYrouF5ShFU3A5mnSE+Ri8UZqipUN
dH1fY5R+tbBYsqmkMwlIwNGLxL+cmJh465II6dD7/bgOPy5bWZwVDcfKQJsHSoE9qc7wqvYR8uQG
NdJ/SrOyDde6tHgs+Zw4FHEkjB4/wXNJ+td3Cmiy/sr1fHN5/Rq4xZJuUiVXq5QfPQRDeI8GSM+q
4sf9YbvZxoyNnjF4OFUW0y9HGUNFCz3x8SLWpc+QrVWGb47VrxYW048ybKXEGnph1G9K9Zrn1qp5
+M2jBp8/M2DgcrKMCOEYqsAHPZo8URz/iXFkMmOgwdB8sopvLSHBG97vx5XZudkvQGog2wPyP6SG
LzeOXEHZDTSRyaurg58c6/ZR4Na0F9faWKwAVrRCVDTp5MX6R8E6YohbbpV4t9bIIhSSjdRPeSOe
vBSIWUlyu1KwKjCh7y+0m3M0y0MBa4BH0HKO9InjBsbXk9eVJzl46vNqz5fPvgIqT4dbwV/jKN1c
2KjHIuEzWzMtdSBauQ/CbMzRnvhVcOda9u73Z+3nz6P663oLol7myq7A1GR/E/1Z5VYYIbd+PtwR
8KKCaCBvLLOudSyCat+qk6epxZsU1m9G8Z81cEG0BK8G5A8ABqBEvog2+6SbpgoimB4yp8QYXaa8
FKN5f5huBdrQMsCTEF5rQBAtwwBeizOxYDhg+hika9obUDOHF66B/J/cy5UPjk0T+TSTJibs1NEw
IA0iaKijDp3sE0gCpHaVFtMaV+L6ugCTFaV6FLUBn0WC+XL6oB3WpkzMYcDEaOr/aUk9PiDRFUor
nMsb+Ya5IfQc9R3QZ5evuLE0IqnkC4RBmcmDlgdFamWTDvvUeJIqUz5UspO3gIcR1LBWhv56Y6Np
UGwkMCFhx7WE5PZx2nMJjkIvTsHvhIVeBxE/xRE7V0YpUdhGpqTu/PbtmZseIdfb6yuhxTWrCjzT
3x+wGOQpg4kEdA0HT45cnQdKK6HMEf/VLwygE4AGKzI4W/Fz2E2WEr5BaG1lAOYFfBksX7S/TDHh
RZvCuxgvmdpkmjlCvvAMtFrtWx3SXC/GoQkJ2xRrJ8/1SYdWNYBBkXmB5NhyaaUDnoa9mI4ebMBS
xaoKS8HDIXbjcpetWdDdWsYaYIbAZczIU3k+RX6dQph4rvB7efQqyYlah/Ot0eVfjXYllXkjDwKq
w4xWg4EyZD6XAHotToIaDDXe808j3j/ZXJH1vzMTmcGweO99Ekwm3hdA4hnbUV4J7W90UoWutYos
1szWWaYpOMYxoA/ReDraBkn7o+q/8zvtP4s3wQIJzDtIniMMAit8MZYoFGR1lWq8V+N1K1jjORpO
rfgezBgxx1ijNl4j+OfmQAzCgKKmhim8nLqq5MW6h8yox2gP+6pN+VhmtKyAnDXMMNsNk9UhQw0X
PRNbVCwxrVJsFWslthuLFaq0ECqYyaaY2sUW1VqBHwcsV69m296JRLuFSq2jJ3tdW8Gk37gJNKgp
oswK6P4Pc+yywwWXNUXmT6KntBZfvySxow0k5GgN0CrgjzDCNEWzHLz7h8B1jgsyYLj+AUmcK1zL
OCCQ8xEM9FryDAGK8lYBWEjPP1VrANkbqRtAfpHIhgouuEEoNV32DvYcRuB3E++NfjNZKY6+P0HS
liGJS94g/RSJ+0I3xk1kwNYI9h/isWnGeuW2uT7x8RGISMHLhoQCwqzLj6hT+JVwnMh7cEOM07ky
benF6/0BnbfB5aGq4yLDAYf9CBWNpdKEBvUbvmgq0RsSD6p0JGLyysV1swWgYoEbQF3gimScFGKk
5KwUYQYP+iRuSaVZA8XeGChUbsE5QhZwrswsYt5AFwOZ1aLkSTJgCN2mA7xq9eVzY8UjvphxsXP1
ca5hX05HrPDtNPKZ7Em1Gxsb1quU3ycNjc9Azqh7NlKmEXEt0r4+LqF+hhchjKDmUJtfHCwCkwc+
hc6EN3ZmHppRuht2shspK8mPeYgW6+CimcVai1s5CxgM+1DOZZNlMMAlIMX83g4z1mxlE99Ie0Hl
DAL0MKkBDEFeZim4BmSdovcNTzIlkjv5PhvMyZlo8Mw9tG73qjjNcwzBYoVoygHWk2pug+IVMMrc
6Vz+TUndwkrPCxTH/7q/Ha4PUMh7Q+0Tsd0sSysv5phvhyArwtD3pgqI2n2rZW4hAwILkQCWpram
mvfbu94caA/5c1R0QIbBJrxcUxkQoclUG74nAysdq3hSr5wh1/MKDQmcYIDtyDwP8tBlA7IPleuu
4WUvIYAn5qh8UEUjENZO1Ad1jTZ3vVbR2CzRwUMkREdB7rKxepQg9APQiZeEJzHbd8wcOapwZGWt
XtPrsSV+tzOP6q84KWuLQux8RfZa+ACVD/p3lz1DS44MudV4447p21X1k+uL57LJxc1q6GOXN4h+
vej7rUlfCm7L9JUr9cZaQOCAmw00VgB0f86fX70K+KqEqZGkeLIKEVgFOjn95v5qu7G6wc4HqXx+
voDctzgneQjTt7CPUzywBvTqmPnb6T1MHcNcU3W+EWEauLlwWuLiAiBuqR6Kx54i+uDFeSNQee9Z
aYtet+FDGmTvMjB4Kili8jRWjhQ597t4A9902fJibehxH6hpqChe+Q/yjbUni66Ku5PBLCAH6POP
/scwKO/voH1uAMD41K88U35wAJcnKWyLUYYzwLnFS/QHbvRrGptC0wejbzhPh/P4APil5ukfNefU
0aNSEF8ot730p5g0gvJUVtgJO8FfJDIGEvElKUVg2Q9KXJMYw5RuG3mTxHugUrL8odNpN7hwtgHj
w6u5YzhZMG1PvyB8tjKG8z690wV5cSqNZTG2pVpzHmDN31LrirDzy1xmHJDXKU+ci9xox7yVRucf
eq/RxeGRhpkWpgYazRkO/Kck5c3gUZXO/4+z79ptJVmW/aIG2pvXtiSbpCiKlFkvDUlLau99ff2N
0j4HWyzysrHOYBxmAGaXy8rKjIxAPb2sG7PijmKx1GRw40D8Xis2Z1JDCwmCDhV3UkSrbt1At4AQ
N/qvwUczmyN91c26/wzMT00xiWymdg39pIVh0xvlYtjYJ4gxUZNGUw+S9oyDVvhyUtVADE71sxGb
Orgehg/e6j7q3G6MJ47vzWXK/KuppnsTjSyIlaBrivDy0n/OIHnngh5btM1WSvcy8SBq9MenUDCB
SRu33Pr+GK+uBTyKUGzHy0RFRQKs2pfmch70yYbKBXgqoMb2XBU+p+M23xtLW+jGXBpIDiK0wN9A
qk0zCL+OXqnXUBEqUu5UQ453nxgbNXBEa9Ih5P3ZWSABq8Z/fkrTsdGnH1rdcUOwqCBBKNN+qBXu
lIVOXz2Xqs+HD1VnRobbG56eWeq0j9+QwB4Hr11qp726Mahx/AVEGXibAL26HG+RgB4EKorcqRQe
BgEMkmWx4Aquy8f4eVA4ogEGzYLIXzJbRaiCcJr7PjqL+h7Xn5Unayl9rLhXVYaWQuFyVu5Au9sK
wudCetN9iVgY7FxtFNFXEgekmQsO/jp4pANWsHURiiPk/ykz/1pkaNU3ZRxo0Zlwj1G3nupHeTxP
00uLSwUtu6Ul1s8iulal9nUQgTWG4BgxyXMyvmuaNQAHCKZPCMuZVfbFjVYM4VJSuqO6Q6l5GPF8
XcxbXYUO9IOpdCkec1A4YBm9Qq0K0Bw3hGeIvAW24GavsmZpJticSQ/VaEuXoEri1aE1w+VAhyT8
vn/8fpLxjIsB5Qo6yCj0BQVOJqjVuhH8U7USncEDa1YHyId1doRG2vX4Duq48Z10aGxpn0m1E+q3
rqpMQPcQen+UJVrrTDAh2Iqby2bh6p0FnDcaYGSn5N7JsT7nhgXINK8eESTHDigSeMVB8zEgoIIX
bA3dMkCUslZfKmKRfbzuAxBPQEXZLjeR6gaZG/8NcLeduh26K/C4zk2JQ5bYjt7H0E6Cv/cn4hqB
AOY2zL8ICDI4rtFWd3lecjGSwUIjYzOTHfJeMQCqhx64OaUJVzWQKbsY8MXMLJ909C9wKyV4QtPr
cOxUq1+CA11DaOi3AKYD+J6BIIkFg86oBRdkTuJzh2dFtZ4FO3vHVNZfSuLO6WRW6akJLVEAtm9D
vTIaqxMqNm5WYeyImcuBVMYqUkcYXsalasWNU49OR/yBTQuXjViRmagqqQGiz+NztOZewXcfHNpk
xX9D0zzcB8i24kUE+C33Sb7y9E/C7wCV5R7RGbLweLkO5jBJFFCKujxlNGY5YcppUptubOJzNh+M
J+xTZZufEUb28yNH+9aJi0YdBHfE5nWvftKGBfd+3faAD4C4Ke0l4CmDLTMRMcRlGiHikjMkcKfB
aolValb51QYvpcPN/lgXYPUZzKbf4/LkmuNUunXojLpZfoQPqbILONx4bgvVgmPXWMrh/oa+etwx
X8f4/2aKWiLRr0P5BS0DCTBNJXwdWgjKYwA4aGfft3ddAkBnC4QIJXS5qEhJsIp9dUP6GUTa+TkR
t1Vkq+984PSJXfN+uQsCF2c5PvHNSpDM6FwmFqkhXbAQMNExXTozqm+PNy1Eg5GRv9qaatVNQZIW
54L/NuDm8bxcGCQNNK8tIG9Mr3OwkjCzKgRxkqphU5wHfd0/Tr7kdr6xQUgeNqvSln2uX9hl9A5l
DYJ1AzU7AHnRds34Z1CsdJwkReU5aL4Bk52656H8174A8OFBkPOH7RmldYMZU2DkodgNXXnGlQOx
cJGYRXKSW0d45pagG9d5MsYWEzJUQ51kCmnLs/Y5gskA7Wp+FG3T5JnrHtTXtreglJmVzv1V+3mT
sJOIEg2y3uDtEMAXcemykr6WCiPWqnOEpjuCewZKacV64NxqsCJpO7R2njr8QfquwXmEML5LQdqx
4h5DY8spf2IhARTMrMGvWZoqGMkTEAhYWbHSNFBmPPftmkBvpl0PMRooNzMuMMiEzQgnEqvsn4Il
UavrHYFkKVwv3YSIulg9vApSPlE8jvU5im1F+VMWO3lJ4OPad8AEesaQ9wWE80rlLSvagAsMUp/D
tjOn6alBp2N85CGlM6+LR/V4f3mu6yNg78C5VSmDDaXvYzYF2iGkmefb+iwF6PMxQe4+rKPGi/o9
ulTt5igcFacyjTRFWPJXrT1u4QDcGq5BAzCcAVTX2ANQtUMgCWNXnxViV4E5TrqXTpKdGZCTfo87
S2mXWr2U61cWhoxCLd4+oNhADv9yR2aG1AV1P9fnwZYmt8TrvgBJoCA6+nf93COxik5cp+CsgLez
whFitwetgGyRYyZC7tgHyxGlfnqvE7NzREDLE3RzplajQ7bNajKLhFZ7mL6KyprANdevq+oDnUo9
2QH43+Qr9UNsrYFboQRVIZw7lAu5pOtOHMTewLXiIYkiHnLidPi/4nBhEmOdDApaWCWTRxdL1rwk
uRXWbpPOljSCkMHjwY4SuenbrBwn2ZbHJ+lLQ95DscfEKgyzJYAzOka+SiAd0uqm3KxRyiWizSN6
F61EW4HJPdL8XrBLw8V/VLql2+QHqXzpNi5Hwfheoc4qcGmqzRkEA7Fha+RJ0nbgqDbItv0mH8hC
4xEeeMVXmZnhG9HXSeIKmhfMlqav2gSi5xuR92Z7Vu2kW42FZ5BDxm9lDmR8bhNY0VGRHsqD9ic+
SqB4kV7CMUKgYCazEz7In13gaOU2g9zAy8T5jQdOcdV41BAHf9WJB4lzLn5ODa9NH1LBJdwqSF1R
sZp9iWdKtZ+TCoxctQU2KOIh6xnhV6INhw5M1YJudbNta9TmXGGw5vEQfYCqqDZEvETx52FEjjFa
oue8zsxiU6BngF7QVD2IzWbMTSmlLac1Zx6N4EX7DbkiU30qjoqHb0SzzsJj8EaAeGGP7UKTCl7N
sQ+bs/iYPof+oBzJm7wbdattwbj4RuY1/HppQya0VPC+EJ/uu7Wfmg+7fVQKg0Lll2KhmNSGkonF
mOcYr+HX7+pja01+YTfEFVXEhD54l9DACWaFNXpl+2/+pUKTkF3job7v/vKJZXxqqzzPTQX0A+Xg
QCQuMIGtNWoLjVoGtDAwZ+kD6J4EbyTbwOrs3B72oWj2H8njgA2BzvJgiZ75uvZJ1xCUL9BYA6YG
XL3MwR7nzMi1uD1DfyiacCl+q6Vh6UW26sUtz9cWiFb2jfbPsSys4m5ApA8hdkT8l1Z1fsiVWAma
syA7aATrn6cJXfx/Ij8cntQlLOZ1fpqOUaesjzpC2SvZiFoWkeTkkvYc4c3VfkWd6KrdrilfkGqV
qxVJPpUB9IyAYYQbdAkW2VKzxlXmkfkAmjP75T2hAxqNfJm2ZzldZwLloQD1QwrBZ3+RNQy/dLVF
fw2V2aIolkhzLmOofLoWwHidgNJ7WrjebzwYccPhWY1QArWfq3OgFiofqF34s2eS9q1WTpmyUh7y
FBVR7azOft17XOVqswkABl7fNVjFIqeb3iYU82aPjxcgvTdeKvSDNESD+Byk55jbqdbDbB5UzK8G
h9dH+8mFhoKAOwbtDxkEWiqLA3WUDgBKg87rQ4b+9GxTKNZ9/3BrlRGUopQI6lTEHUxQ2gedWtVK
h1WWUZGu3SB6JuVn0G6Q8Phn7SbsKNTcNGCVkNKV2YdRXaUptHSj7pyAy/sTbp9DCgWPZCS4kFq5
P64bMT6MISuIKhVkgpEXvNy+kdYOU0nq7iyNvi686t/cIAJv7grIkoeepIDXNHTqNt2I6cJj6VYk
eWGaOTmCWuVVDFbTc/MpfKSSZEmzLYORqtNN6G9brdnLdvmkKt60b2Wg7OMUWmW+vhSi33Qhv6eA
OVeDDCkkXmi7cwCGltFOxV3NIW2TIMX22EG6vbfAZ88LljastJMxLOysmzetARreH5ZxuExmBQyJ
BCXX9d25hwxsXvmV7Mi1FUy7qlOcxkisVjBnkL0E6mlh7a/zmUi6/rLMLMBcoGWlRSXxnLQgwaJC
ZVpu5eAr5ZH6/Upbm3TvRf2Zz09t74vGOpxfgJSb3hY+g5ph/RpemoKMPIAE0AdzTUVp3Et1Cb82
pH/m3QDyAnfS6cNiHjeFQ9650k/ltRZZ8avwoENKr1qKgOmVdPUFKNzjTQH0Fw7e5SEQ1TSWxDZv
z8IrUIGHEe/pTgRLFu/wsZ84hewFrYdCXzu5sx+YjRdkYKZJvjoEaJumMXk7fuW8aQeNOWWytNhD
zWf45zZVuAWKLvjfj6Qu6tdFUwW1aCQKpgm6yDM6lNEalPt1hWR4aC2yS9zcGuARpVzw2CIsS0iv
FWmkAN5xhiqYVSLujIJ9kdiJthB33fKrgNoB7gzycipbeDmorMgGreqH9qxvhIcxzEC35xRW0j9k
S8A+6qGv1viXJSYsEchYGVkES10BvM9YcIobtvXLwl6me/WeFWYvh1IiDDJwGme8Ss/ch/qd1Kti
dEVpqxYmX66jXRvY923eSDEAQwxeS/SXKVCrZvxHP8ahrA0KgDZd5CQ4oGn1pkj/vk5YIsoiDDJo
qmx6uU5Go+RjnnDtORtfYg18Q8MjSEbB4SchPh+H6f8ypl/mmMUa4yirCRe057r46qEhWOofVRov
eN6bEwc8Ke4+PHXQC3c5JsRACelUjKk3rBSoWZABZOk/g/lxZCE2BbfGA2OJ+/zSSCVMPTcnSX8O
AzD9KebUASO1xEdx6ypFvtFACojCZK9qz1pKjL6Qi/6sCcdYtcrM58YNtFJsNLOHMoiz0KTCtW4O
Ol5p3JBX0VOt2H1W54XkzI1DBkQwuiKgNQu4I5tWDqRaH1K+7M8T0sVE2HXo1r2/229cFpSXgFbi
0BoF1OrlfM5Ebquc9P1ZAmkYLsmu8oN+lbUHOXDvW2JdEzIioPhAZg0AQbwvWI7eIesDSPaK/Qns
ceKYb6qR30WJARr77jGBElW6hLVhJ+8/BgHxooUS6G0xW0WNeTHpGr0/cSJe2oN2GuR24VzdNEHB
ArT1AIVudsvzJCtSIx5A74HsqBgBpvCPh+pnECCWorRENFHNBFOqEXFFHjcgzyKqyxmHWkpNsG4v
jOMny/jbz1IzIDOAyjSSVuApYcwIRG8J7pXhhDRIvFJlW69NcPBxTir4Eb/it2K57j9Kv3UWI2bW
bcA0tONoqgDtM1Ta7XIH9nyW6I0BliEVmZHYmXclb5XJvj+m8pPSnuR+PYg7VTwooNTcN2A8u78t
2QPwYx7FT/AewGUBvcqYN6qoTsp6OsVxZNXoZej1M3JFrYzG54XITJLwW8wsA6CHZi2dQsPBRnBp
S0cv1RiGPWyhttoEkD57lAdo0ZgGBKNpgQq5KW3IbfDLI3b0chlsV93foHVUqTHn5iVqN2n1PILw
DZgxyU8FryxAIWZWnaUKG+AKnoRuo5ZoBRQBY5MXnNFVZP2fqfrv5zMrpTTByDUapqrT1uKMiNJE
Pi48psZ3lpqGhNZnK1voibi1MTFlQAmAaxRIadZrxJEcpFE0TKdUt7t2BeKy3q/8YSPKTvVSCk9z
ZvXGekj3yluPKuz9vXHbOqC4iGNxEwArcLlgSTN1Gk868GI0Rxn6A03rR3MAJnbNDFBelgRTrFYF
5Y2t1lzigD6tHJ8FfUnO8drNQBgG73VkZECmDLTC5WegzdBA3DjxoF5POasSQSSepXOx4ATYGBWV
XFQNgQBA1hoXApsyrEuRmydFR/8JtB2kbDfP7sgfhMS5P6lX98CPGSqcDi0q+kS+HMygDTyAJgZ/
UrbhtItHp4rfBkEylR/gAVmwdpUI/RkV2rMA0Yb6BirVl+bmXp0Q+8CcUJ1qYaXVqxatuVJuoX8+
BrdBR6pVJBOrzatd0vfvcd2+A1VuJbO32D1xc4ZRHwYlEa1nsklRiaSQL6PfMoEhIJwyjyQ7UHWn
0uKo6SReeBpMMurAaHcHjQLcKzPJRKllpIBj4aS0jjw/Fie5sHTumB9Fmv2OEDE1sx32D5RfGuUu
O03zhXTErWWmovSIb/EMkX8ABL+eV0OWZj1J0fcz577Rcy5ARKATSbrPpDmI41LR7tbMYlZB+4iO
JpwUZry51IpGCJmEUzbt+/a58WvgeMDDfH/rXnU50s2E00FbxMB2hX+93EzFiDL/lLbCSWud9pwD
xJqpjSUho5CAUkqEOryIm/pxIG+5VmyMw4L5W6sKqSh6VwOkjEvr0jw40kK0wzTCSYrAWgrgRLNq
ogz1o0dj+DONuYnX7ATJwE6BMFZqSyAUzGmDwP3PoLEAu7cokl3EeYKUHFvf0oCsSyN5Ek6i6pag
dR2RmX6vnsXUHcZzjOvrvrmftDprDyAXHBs0NiFfyMQmTa/obZUKwkkt96mwojrvYLMLhj2J7G4E
toYoKwnaw4FrBHZbnZNnxKGmmnqTekJ/txpuVcWaithMiAP2dLRN5M0Ham3Zupx2BDLWc+5U5cIk
XblspOvx3Ddw+pBJh/+5XKp61BqpqokMtzNUFkUSWmgWq5YuKLrizNxAfBeN3+j/RpcSC8NpWtAz
EF0jp6qtTWV+SbqnOfFqWfFepiy2eEoSWSxtgKtCCLYeUpxwYFDUwz91ZkUyuasGsR74U6J8h+/g
+Bp0TyNuNv2d/3ZBa2nR0nRe5VURXmO7UWQLrj90gjKRdpoPmSYR7OiKoCaYSa5BntsIbgyZ67Cw
qqF5wqu5lUGRf47EhafLjQFfWmcGXHV1P9WDANbAwSbI29ToIw7K2KzkddXJlqqtmlT0geq5v/Wv
kvU/owb9JoDQaLrh2V7NMZt7fdZLRFyzmw0bTmtNUpKVgPKmnO6j+bsx3CQEAm3yFaVFEVM74tnq
dVAKGP52/cJJvL0IAGzS8hfFmjLxqxyGopYaDVh5PsEdS5rHmqxK7s/wrQ6o9z6Bw7NfTUtO7/oi
wdz/MkpP2q+LJJaBIBBkRJ0cSC50oXXA2jVM21pDi0uymudXrgNWZ62X40dpz8nDKABCCgJCUrzP
8q4rzgtrwiY3f9bk1/cwJ5uvhzHG7p9oJ9Rc+FoqmEbpqAXqJo+hcJhNMSntxRDwChb5H7O0CQsP
B2DUmbkn2VjWwjBOJ34DCSJNPmrt5IUiOsKqP4n+Jmlureb7BLoQ3JOB1P5U7qp2nZK1NOxAPpbX
h0kYzS46SbOnyg96XC94vOvLia7Tfz+QWachAtCl5fG4SUbptTK4yIv7yOcKkSycxquaGjsVzApo
0EPhAL2eTiHaa4MnDdINgtihaJxWLqeeNOT9Z1tCRIkpyDdNbYnBjmuPifDYZE8CJADDt4U9IV65
YYXSVdGsIS4qZJQv96gSk0qXQmE6GRD7mJwir9CVJ6fyuzHrxC2U+qtDEuahUerA4YXJ58AUY6Ld
833M9HzhmXZ989BvoVl3bBO8XRhPmRjcVCQt+PSytMBqK4UMBlc1W/AFt07lbyuMR0Q6O4ulDCNW
XpPRG6AjK5i8hDf7Oze+LszurZ31yxZbslSTRso50IScUm7L5W96/kWCP+ofsdjGkhWibhmlq2Rf
Tk/ivAcpvbIw1BsBCGYUHSgCwlm0FLDB9ID/qbaKOJ10/i3THzq+NsticMpkhaaUMfE1FaTQQvzQ
p53dlG9q9z5D/YkUax6Bh45qS/QFCmk1d+XJ7yoUeMmRFF7aKnudC1atPloVd2i7GnohwmaUR6hM
3J/BqxwHLk9EbEg5ABcLknLmDVTNhpIqIgcOUmA1ZLsq68TRgfcGULjqEiAlZigbkblZmDjx5rH4
ZZf+/1+ue6rDTpVTdTq1ED4IBjtG6l6pJEsODlpmpTIo/bkXofLCYYdH/BhC5xloeWgAj4odqa95
WoKhGK0IOL6Fv8TXdZ3OoLOCTjSkFZB9ulJ2y3QcQDKAdq+RIUIR/82qvZLZGXK6yRoqpdrImc0m
AN/u/cUQb10glDkUWT30ZuMTLmcl4+RRSUKshhINbqICj6PqvhrMZqVDAwD862GYgS8SHM5+g15f
YVdVp6S1BbBOEJStcyL5WugW6mEukURdDClvfB4StTLIc2m+Fun8y88b1LEA8BZp02bao0hhVvFR
jKwJFeN0gBrFfApBDDhvlfX9abmxRyF4iGol8CdwWmy2NtPqItNbbjgR/rkVSo+oXlvW7lTkjjQu
LAF1TpdRMxoLwEmBjCN6StFSejlEw8j1MZShSCBPYMSOzGF8RvZZFbeD7gNNKB/vD+1W+IjXC4Wr
onqBeJm5uweZK6BHKw0nsBqWT9MUik4Fuy52CUg3kDiSMPzHGIv5JIajtsmKYimAvuGvdRBugrUW
HwGpWmbIlZxlYhMbw+mog9G/72WTL72S+5sRSFQtKen8CMOyE6yCHQIiDLSbhAWVZiifIG2tgn1Y
nYs9kRXumGkdmFPqNESxEEKhm6nHjpcqmobooFhWoIGjmI3eiWcibjmi11+cKs3WHPQ5kp7ADPZa
ols9InG/j/VzKkaSrYnAghItVVdDUEEcAMyINopGnSM1+jtEJyqP6yPB5cYsRhakk80eGWBX5mel
Nttegr9RpJr8u7MFxywaAcA3hb4imTneU8TXYZyn42nIihdF7B5l7kMbH4d630rnhY11w8HqeBVT
/m3keq42VqZ3wKRF5XiSA8eQ10kZrA0kIYsIDbPj95CVdpvnL3M7WrnGmTPJzIUPuM67IC+JDn2E
ZDhG6Ae5PEnV0IdE42okGmQ3AHS4h4SviPuxQifZSPyGrIt4k3OAQsiffP9U9uiVqlUQQr8WSbjw
Uri1xaHTjVSTAjZBoIouv0UpiDLISgVUYPCn7j9n4wHSAo1qauW+LBYGfsuDoMqOd5mMdg/UIi9t
zRrqt1HRjyexSz4IeLxSTTUFEj+onwNXQYXV6sUl5NbNxf5lk5lrMBOJFdr7wXMdcJ9Q30oCr6xw
hYabMms9jgBr209uDC2GoCC2CKnvhcW+EYdhwJhi7GuQGfykWn9d56Tquj4TOshNQqcxWdf9Vsl2
af/A74TOiUFbC92opvKFBC6U2MWOLHVQ3FzhXx/AHK2mz2t5prsNvT2OkuXmpBRucAC9mtfH6V4r
5IXQc2nE9IN+jRhXuJokKpY5mYX9JLTrOje2Sq8utXPdunN/zywTTXOAT5RGgpmduXYlpGDZrnHx
qusYwKlCQ8/gTEx9iNxEMXPFu7+stycV7Aq4fZGqYsl0uKDRuaHFGLX8reZXXfpUaCY3HyVg1BcC
wlshF8j4kMiQqDW8UC7nM45CgOP5ZjyNxdcY79RIswIqu40WlG3WmmXgfpfd9/3x3cpaUAZAqH5g
fLSd/NLoUHYF3w04NyCimfXRkVxF9jJoR/UWB1UMZaX33Rp8vdHXfcM/Ke6rW/CXYebar2pDz0pl
xHkhayE6xsF0Jnxq0kbSBq4pUivIgyQmH4M1I/QztJ2OAKnpKwPx1gjpShJX60Q+RfWh5p9EiJFO
ogfo3BQgzyJC3Fte6cPz/W++6c9/fTITJrT12E19iblSB+RHdTRFheOq45aq2remBkUJ2myKnnQq
MH+5JtE0lj2RWiQLjJ3iRg6oDaQWhGvPgeKhbzGDSkaIA5A/Zh/t2WhOHPhUAewzSyM4iNwObz21
3KF1ZtPs1f4wEW+UVhNegvdn48bRQFs+ahhw8KBkYxnZ0JkWCRVHZ8PLyWYKHhVpXccQtZEfamWJ
O/62MeAWgQrCBcYzviaIyZRyuYJziA7kYhVKkD6Dslv6yUPCoxiWuCwWzP3ErL9cWzIpSkVqHgnV
rLVqXnXm4j3chJ6CzuYMqpL3Z/JWJpMyHPzv6NhAQa6kLi0GGRdm8hRA+UvUWg8qqesCWIZG7uy2
e4AOn9atdWy2YOKBrkeVU2semqDZiHG3g4DqwureCsvxTRDXRXkZmAe2kKEUgwhpb3yTypcHQwsq
ZFQzaOMOnahZOijIUZdUoAMaahvgBEEcrADUuRC03Hj24AWCHfaDgeDZbmeAZXsjkrDqVf0YiUfe
GgOoT4ZQ1BMXHli3/OCFKeb2TOqpNBpJxQartYe6WHWvNSUiitstz23iz0axE4Cv0WqxVFimToPx
g/SVhbQxvTDh/S8Pu5QGQdMI0OgACYVucsYom8aULHFEMhsatFSoKevQXkBRSkcozFgBPZXWGdEo
brWHAicoMhGRjK9lZaMX/P5mZpzklSXGeU0CCflMGkSwYD1AP2Y9ZHawiEG7MqKgF5D2fNAeOZSR
mKtyJmHDpyI62EXxMZ83Q0NxDryyUKW9YYUawKMI6ulIGDJOB7tPT/lIibbCqzq9g+9frkHqf/zH
+cJ7HhAKNBhKiB9B/nO5/uUkqwnYZKKtpEHUwIstQfOzJYwEc5BADQreCzQmC7QOhroUMxIdesk1
9nO8rWxZ3BWiU3Mrff5qhYXcAbOZYUeGmg7edlBloaVYxs4YzXlWhXW0NeZtz9vCErEIE3LS3wdt
ChU+0PE3IBwvJ0vKIMIgaVG8TTpnVtFuh4hswfHdMoEuBbQyQdvNAFDg0oRQB+jujNt4C2ARmBNn
d6lGcmOOQDmMZjdaI6eg50sDhhBXEepQ8bYYPLRlTv++1gDN4qEHnT6q6MKejSwz0r6Zu3iLCvCU
vp8K3a7b0/SP7Il0KeBNRNz9wKngVckMo5P1jOhclWyBCpPDHa+/L5IX31gKiljASuASUPGMZ2Zq
Sgwpk8pk26Jayz3XaFvVF+oB1wcDcb1Mm37QeIhAhvFWZTKURQuuku2kr4thM06bDARf+6Rz75/y
m0NB0lACVhU+hZ0tVRz6bGryZKuZKfI4Rt+j92Eht7JkgxlLx8uJqrawIQUbfXwXgFup/v18SxJ0
6KheqUDRK5crUqZxOmkIywEacGPN1PmFt96tIfz+feZRIKF+jcOB3++b/YwmX9UeuaXsxC0bMk2j
AnqDO9FgbORBmvBcOibbiN9PRyG38VT+98VGtocXAbpR0VLFxBKtQYIqSZp0K2+EwCr+/CP76s/R
A4k4kocoKuLiYG6/ZuDKTgmNZFvkD0380EbOP38/qHJRrQS4G2Ep26YVzKNeh0mA75/P3SpTTsn5
vgG2C4qOAJ+twT9Rjw6wBLOPpjwaQ6XOtqnZQ+yt8b6q1ppFAOvM+UmrwLtnfwfvC0avrnOYRTkc
4CCkv6h3vzSaFWGUzpqGMtOrvBl3HESM43N4TnfyIdlzmwba0O3HfLxv9YZRMHQg0Qv0IIDWLEtH
lbc4TYVEfDAz5g4JnM5LlrhHrnY0SiW4SAAEBaQGy8bshzxpC6Cee+KPG/5x/hssbGc2MYHIB4gW
JCZAT0gbNX8oC369hsamB6iyGIgvb7TX+nmKKakTlJvRrFaul8RIrgeDBDxmi+YikKlkUaUkrHU1
USFMFJT7kfsG2+IiZSZd6F8hN8aDMiV+mzY3wQDrxboeUNo0jEEwwllUhBhZb4gf7YEYUB/vr/6S
JeaSlNM+FuYBlhJu84UqfChZyuxUnHffzFVIQQcEll8Z7SW4YdgSysgXHWqJBvGBI1w1C4f1egdf
/jgzhlwW25Do+PGO26TlsYp2BBwTg3N/CFcXMR0CQlPaWCTQysDl4RRDLpqqOCB+0awCsM1yPqgG
EsT1o3vf0K3hIF5BWVMAGxGamC4NFUbU1XVU8X5cOMoAZjo/KZwifb5vhUmB/2wxXPZ4OSBhgRIP
cyRDI5WAc294P1xlwh4FU3V2Byfg7MJbbKu9NSIDvcrI6GBDAwZ4OSJowWYoZvC8DwHiGeqOvBX0
gJcsXM1sQoAOCXyT6BWh3GOyzMbe/Ny2xqQGg1++D+vMPhJvdt8glfl2f+auRwPaLPoORosmJf5m
Ls+oQoJNUvPR/yOvD9Lh/o9f7zJkrBB3o58H7zo4msupKqqkUMpyGv1xckDXgYalSfFmxRmWgvDr
g08NoXODPurRZ8qUQIJMD3I8hEc/Bg7CKj9x0axRnr4/mutNBiOgkAB75c8NwEQyhZyTqoxgJFtD
lVi19IcWQHuo4bYLkeWNtb+0RJ32rxugbzM113Qy+tJr7vVfwVtuSd/yKtbNdolclcn2Y5tdmqL7
45epTCQdHgQwlRyag8SbnNO7ua26UKAtTM2+P4M3NtvFDDKbjcCvVdoEY7OVH+XEHh/GJa4YFhZ9
NSAm7EigehZoDZ27h+gwdGb3Mbz0drTh3X4N/qj+5f6QbtzWlxNId82vCUQrbdOWBex1bhO7IFv0
JI/fgj5mDVB/QBb2INsNyA6PpYmMh74zYl4YfXSu1bGVr5BcQoWN+CLUizdwdoC5ebrLm7Y2ONGf
pZ1J9/jlXY7R0hciMAs/yK7L0RpJnscchzMQ+kSyy6+utKcSptxhdA20SM81TnnkzFCXWN2f6OtA
5dIys64aJ6KWl8KynDp64kWKp5N5aXZvblDcU8D1AuMNapzL4VV5HybdIMIbFmvZw9POB6OQaiUP
4LJXe7OECC2PbstHubHuj+4nz8FOLCDF/+GhQCKEucESMY66BprwfrJV1JUeWW7mR3tUp1fcTnpU
n8xxLXn3bd5ymshSITgHGpLC8y4HqyFrWPdGNvnBGYRWq8409tMmWnLNLJ/nz44FtoV2LQHnAuTa
pRmxGvOCiDCTbVWnXIVOCxXNfb1TNobVrIbNtNEO8QdxVS98kNb3h3hrPX/bZtZTywtdIaSYfNUb
wI4NNbeNer5v4vpxBQ+KxAwA79BLQAafsZFngOnJLWw0tmCSlb6OvW6VeppVefIRoqCuvhAa0Fvz
aqv8MsjcQzmfylNXweBogcpi4QiIN6fs168zu2JqgjmYBvw69+TWx+rUOuF7aZL1YOprsoo3tZ1u
1HW9nrxsJb4me+0t2M9+e1i6mG55GqS8KDkMSjVIqF9uG10lbSXRURpufO6e5I3upKthFW+bfbvu
/7Um9J9d+ssc416kRE3Lsqgmv/1uV8ZTh70qubEj+NVqPIyv0T57f8qflvjZWFQia/bndvl1e8yE
kmdq5eQPNUimbN2r1mptmoWt26otbNon2USPQXqAppUlPQ4bYaP/H/zqT6cdEGFIn7AUJRFBrFO2
3eTXxNMHCzHzzDsLR4QegasdS7v5/scGM7llXA3JrMNG/giCn+JNgThXsSuGI3SMv1TehDRuvKTj
yCKz/2dq/2uUuZhVLVSFrGthVDUhy/NBtvO77jUrzgTYbcd/4vZQP5PVRnrDrclVZrl0V94fNR70
lztY7vopNdoGHzA/AFi5aS31L/pr2xFRsAlc+HtfLRwaejb///N8jQRqm4GPQb2K7Iejc14cO233
/0j7zt7GkSXaP/QIMIevjAqUbTnbXwh7PMOcM3/9O62Ld1dq8akxe7G7g10soGKn6uqqc04xnM9q
vIMtCbiipmFvXrWnCOqxDdp62qevkHDZAmK1rTbBprIaL3UZ+4ac8avx4IoCfhw50CsmHbo6RbwK
cP0eGuH30gC+iSm9j3fLmxGaqq/txh+1t4JfRDrOLELWlbzqgc6sE095djbDAHUDsFxwJeeWBnXD
P0T6fxv+TkVTzCz9qf4BX4sFPaU5ov/ZtmdWqW1bxsiYLsKA+Q0c9GES4Ipqazvsm/2YmAAhFxu/
yu342WBclev32D+G6ciy54w4Au5n2vPH4EBU8jTHsCpntHWztqddY7KEo1fjjzOD1E0Drwf0Yzai
FaHbpZZxF7j6BlrBNSNCJxNGbyKF9FKBVDbattBS9GMzIr0liGjIlJo62j8VDlc5ar2tUa8pLbSG
ur1p125nFByAXUeKEE9FatckVSv0QglzYGFbBcOTrh3w8x+nLsUpUhIwHvHj6Qbioe8c472+GoWe
/z7lqElcjJaD+H3xkJvH6X6ygU2qj8mXcAyfO+sP/oN1xlceoOiFqqFPANQMgWyhwqdakSugdyVx
3xfe3Lq1F722H8ZixtB//VG/meuz9kC8MEiO/dmx7jpe6MUABvFUNMPcEb651My+1Cc045a+wodQ
sokCPmucK94EMvKApSrQukMJjwqD5SrVhGbQxP0YPAyAFN2nB9UfZBe9Q4Q7xTNe+4eGJQW+svUB
pUPdFpQ9qM2J1AmTmjLSu4YT9kK7m1/Ry4CgHd5UX+12cevd3vcrSQtSvAeGykAJEdh5am8ujaoY
C/7/vkfjhKdhdgXeGqTtOGxAW8gru0n+/oLFnkFqmbRcgyI3jSMfOEHtu0pX9lNoh49QPgDTqYI2
TWh2s1nnVvP5B0Iyt4d5fbxPuiSQ54CmG9FQvdw9ShzP/ZjP+p6XIZv2OrPEUq+dogz0APYJ8kx4
LNFjmvqxkbmO1/cTt5jBz3Ds76XF6yrgBBnJmOvNAUunlDze89BYoDZkkadKDgEjsAzKj6CAjJDV
h3Y2O1aBRgbKX0cmqMcgvwjHCIQTSOuX04Yaw9J0YotwOn6s1B1IcErCikxIPHXp6JGSwOE6CWYT
aOelDXHkAfBH5gH3SeMvkG+UNlFmeukzH5ms7qwrywQyNaqNp8KgTLfWFqperaMGthrBBmV7clFQ
k39qPAFVxoNsZZnOLdEVrXAax7QdYEkxdWCsvV5z7rrF6n/GjIG/ubpcICNAyqfgtwNqgILt5fzN
fSEMNbgMfsxvo9gJQdrX3//y9FAmyOk6871cbfBFOs6Rr+4Kt3m8/ePX3486MwlJ8WwEeI3uYBRF
XYmHaxz7RuRXimaqrVcvjENDbu+LPabLKKMCHn3Km1whbgT0zR65Piv9HJhkAPPex7ZBjzDGaVmz
AlEOtKhF1IJAm+yJs2kS0qAV0qYs/dZEX6SMN6Noow3b29NF/PHlUE4gOEkCNwapGfqBrQYB4fcm
uW9MbsgfZgvtGtCPmmcBrWk7KDRBN4y8/MijAd3mLgczSko/zlCA9klXnw0i9wlym405Mt/S9PkH
QA1UaCBxsDyk+wXlYxa1rjiRC3Jf1WwZTW4s7r53kJmEsnP0oO+GrfRYAqk8mG3mVuXdkpo1C7Bx
dQnS30CdoUpqm7gJudzv7PfRiazUMfv37o411tNePl882g51DcVNx3F5Z+R+7fSO4A5+t5Ud4dlw
y12Ov9JjvFv2w77baM4Divwu56kbCPnvwG+8/7PJn6BtbuqbwUMLHSd3Y5eV6acb7KHYc1IpAj4N
8BsFva+oVVe72qgLHV1DHyGrvb0PoZTwqpbW78YUrMLUTTTqdkSkr94+QquxUls0FauCcB368eHf
U9uwAydwbm952muTfpQQYEMdEqBM8B3pWav1tgj4sfTHo9btaqtCx7jICt7TiOG0r/f8pSFqz+ti
XSTaDEPofSn3Nld5g+oqzzwrbUxfDqcBneYXcjOkkcHlLCd9w8mBPpX+rFkhksWDC41qtLYBj82Z
/lZ5AmuKUamQe0EIi8cUrUaZh8bABaMB53cX7yF/DmrGS/rQP6Gd7sJ6iazNINFIApmLR/yqUweJ
X+QqkDjI7o+7e7RgMMk/ENow30vTFdFsYVd9xe+sp+JV8pOMEHsDzEQ0QpYRVF7Op5Aaqtpoce0T
Y+Gm24abcNNsRxyxsDXRYWBbbfVduO+26QbyHlC8OYSZz9uTM/oRC/J3YsdfHnKwI0ETAaMN5wgp
9MuvMUKtkzm1qv29RmbgtfMHW0F/8nKj4L8/v5FuNiM7hKbuf/5Krd+DtVizLTjoDm8pFiCh1uTM
OE/oMM5YIfqOwlSBZacKWCPgBwAquvy4RBvFahiWFmhBU/RQgcohPMY4RlfnFc2tUDCAZjmgFoDA
Uds7kNt+gvZ95EdgZSgO+Cqa4QaunH2GLJ3gq/1GmSKfcnbllmKf98ghRICJmiGor+/hTzDs9L9U
+CMNu9DYBC4RMGok0GiM5dB2jaZwQuSXml22Lp7xB4174BjxA3EvFxsHVoDhRFyvo96KmbscjI61
EbN2if3YDGxWo8jrO476dWrlEeVHhTqQX2/M5Q0N5Ta/dDdzVHNz21vTJIHTZIFPCiwUudJxJC+H
sYhyrVQhoLvRA4cjJ0NP5CnbzzZiOwHdR82BRUw+PUPoicNBgyIaEXYFavHSYtoUbVO3fOyLRxUc
yj0PoeiX0AFoyUn3+adylN3MBAPvS9slobmtE5dFv7vy6JhctHAnPYaJuN4VWCpIBTVIjNhHZwMO
Lih0Fl9/gHRWZt2e3av8ONmKaMWOmgfuDpLOvRwrpxtZOyHp58/O9CS/FkcdRbj+MTyOj+pWdrXN
4mV26g/HBtr030xRqqvSB22fWt0YSlEGJ8E+JFPwHLSVX9PDZEMG4ohERfwpeMvecDgHhKMhuENl
eV9ssw2rerd27LG3oJdCKCHwZ5eTYMQjqtZpkvjzLt4kT72ISWdWlclI6F2FjmwQTSUvevxxaaSs
wiZoG7QInkmrxvRYJnbxlLwvnTl640MTuvE9VNk/yifug/sYWfH3Vcb+NNEqWkpCThUcYVr+SxN7
kEQUAJXV47SN0YzkFQ2c6vfgITDr4v3n9rZa3b8kW4/ZRKxAi35rrYiinTEAUvylbfqX1CrvgSZv
96wAc9ULkd5b/88QdVWrYs+V0PBIEGn/mWTrObB7f7kb7kaWy7666Mg5AbQMmHuofaGn6eXqFdwy
BhUBMLvTt+QBVPh9e8boZ+tpef75fZ3aHYMwAdmcY8YkN/V3KiPkXT9mZz9P3QVlESco1+DzB3d2
gq/OlRGBb9tX7t1AuTHcIUWCB+b8K/jQPmXBxEPQzRRTrL3bo7wqL5yGiWomAbIjcqCHySURdiFZ
r8UOdx/aZraUffcWWxAWOcZPtcPSfVjf9mcGqQ2icM1gSPqc+PYimujKmR9lb6ns2tdSS6keGmaX
YXLvXR3zM4PUvQjyXMLLIUYIhQNnPhpuuGv9n8XCi9dptwHDf68etDNr1BOjlNQBp+9krfJFSwYW
YPijWH9uL9vq5j+zQl2IUo9WrHozJX6+0R/QwmPPesle1bvofUF5YOiMF0UkwUL/hbKG2R9QL3Uq
J7El1BM7r7cnb35MWayEUzLg1mJRp3rJCzRNi7A7ZA8dENJPdM61W7s1U4TO6c5wQACun2c7st84
j99IH9Bj9soNv0cgsIEgkBlYs8tKKq5+FFRoQZQAoYuArC5dDQKTSk5jMA00d+BwOQA3j6ZTw0/m
Zf70FO4L30D80QI20/qV1/0p31svf5aczum3vV3dhb8qjxWQrEZh5x9FNuJZZCwFYhxmEz6Ku29c
iMXYrdWhjXD0Rd7rsnt7v11VZ8h2OLNGC//OYlwB/RgQdyVbsRXj4ferMHOkDDJvNjn7tjlaBfsU
Yp6bo7zjIs5YixyD653CHjfT+4/gRtgI0f34Jd3zTve9vDVOvlM8YRPcV3COyQEC06I5bkKve9EJ
PsvL8SJjfNdaBH/+XZTzijP0TQl4fJfNH7h7bitb0lYCiQmNmADGeY43KQo60qb44hxhp0KDydSO
kQPM0W/oerYIop7DX5LFP/A+QIh3rCLFqjM//zzK1bVLrnBlilWS8BB9rcnfmvWxICzf/U4Za8Ta
gDSZVg+rrJYTGON3UOQyJc99F0zZTJwvZqS25u7Ox0U5o57jEznVye6DK4juOXNAnixyZze0J+So
JDPxXv/cXupVB3hukzr0aNyeGO0Mm8ZTiuf97Eib3sk9dLi2OGtwgMd5L3YVa1JJVEH7v3Or1Knu
0bc0GhdsMN6LH5dNb8VH2c7d2u4+b49v7Z46M0RD86HgHqh8j+GNjuKD02IaXuKMZnS8bWYliiKK
+aQMCLAYYs9LLyUAp6EJ5Rj78mh36lcafAesQ7nyVgDXg4jN4LEA9QByZs8coRA1LcdlcuwLncVH
B4hAob7gQmv59khWXgsoLgIyr+ENKgMfcWlGLVtxrDsVz2thC9AXb9VQJVlQeGc2sGVZouaMk9VZ
atGP10fXRSF8aUITvWwSZ+72BSP6W526szFR7kxHL4OyF/STpbRw2ninF1aQvox/2TCH+HNQDIkm
L1T0kMKjrnUIa42xKqRACRqHNP3diH9L/joZANUXQlcSEgT0W65p67kb1Dr2U2myMGNsCyuuH4Uf
FOvBYgONnMLh3N5LK/OOHg9AVSCNikzdCU1+tmWl0OjyTMJe4jg7XhxlXw/PuWRHLB+94jfP7dCv
Ph58BWXstdiH1uyI/liBHQS7mlV7Z1mh9muraVU+R9hFuckHD++p9hpIjIt33cSJ5okFviqK1ZEW
pUOGIwG67YQWIL6ROjWLo7Diq8h6ALBA1KtwyqkTDlrhnDUxXGJltdVD+zGyGJ/rFoBhR0kA6Wya
exnpdbpUEGNG//fRrqLB5kJGinHt/Y1BgNYFZTlRApubGkSfaUnJI6mh7nLDydATVbEC+a7vId/B
bSUWfmb1VJyZIwt3tpPLJdGNSEOiJnowewYrfXXRz36bchrgzHZiAHaBXyL7Jd83u+Xj9jFkGaAu
2yKTJMh2Y66CbAf2rT55cXvgxZf/yQpN5ezLnhdyCcMIXvo7/SF+nhgAgZX74nzJKc/0fzRuKLMa
2TIEy0Jsohe3Hm6i77FzjOT19lBW/dY/K2LQ94UWSeKSw5KQuQB99roDVwuJWJ6V9l89KOB1A8+D
oiDYtpfbquXCoiygUezLvJfpCC7RRqFm5WBW5w2vOgQn0E+/gmEZdRDkZYkEXJs7SeygSleij1du
zZFTsbIQq+fkzBY1oHgcxoTrYQtwKADaIsaxX5svEaxHQPLwQAXd7nK+EqUlZY0SXPjlJwmfJ1Zx
YW2qkI0WQBlEd2osyOXvR4KeVxpPwriXPoX2rqn/8B9Bcp+ysnorYSmkrf4xRN0l0yApUGiZcY//
aT5gKp3Mx4Vz1MBmJdrXpgzxHKnSQrL5CuCoxy2ZSiH275unfjsyQHDXv04k2LEkCngSwElT670A
bdpWCbKH+auaoZptSqJ3+yySX7h8KRA2PSBBJ+n7qxiCy8VRXZY28RPjRVAOKfhIDhO8sTYMIhKB
oAc56qvmRmUo6UFLcmcFsoGZV6CPB2vrXlHnEAaBjKrqp9IugIjUo1XNqrFu2i7x09ffwOLvGlvx
v4OPyK1ejV3tcjv1IX/SnkP79vytJCIv7ZIje3Z11fUszApkT/zwNQT3WbZk2YTsHr+txB3aCCC3
VbBUdVYelbBJ6hlA3RHBJjLfZzbVphuWXMBYS5MrzftB9SJbfqhfJt4cVLN7rHX0IoFWuTm+zd+3
x7u2X2AVOmaglIGRTQ0XTbmWKOlFvGfvMcriXiocFlLt2smBoITQGMVx6MlgRS9HV4OHm3JdnPra
m4Bs9t+XnVE1hYATaRxMyjaUb1DUErIVMX6+/yOhXjOZ82iikw/ykLdnam3Tn9uhbjm+1dJ41qPU
F50P3mTkh1dyNNDYQbNp3DtEj4ru1teEaqXG0kRkRUzgEpEysYw34Vl7S3/zv/IfQbPB92//tjE9
XmAwi/WHbSwRdKku10YfErnmZCn1Z5Rrfe07FFzx1/DFmz06UbTm7Rm8jhNgDO0UIfqLJnZXvO92
bpWianpsBPMb+W9rlzGc3/osnlmg1mjumx5kOFjIX8Fgz4/dZrGqjeT8ROjrwNk6MkO3h3R9A14O
idrbWdgr80SGNCIHrtvFFiJlkN1kTNypiSLt1c9njnIQUK7Ng6SFmYnQFhVgWyCa4MVm+An3YLqt
vxvt2H4LHfQWQNq13ob3g/Pye2FistYOAVoOgfqK+Ah1Nmq8c5MXBm7izBfa41TtZH1rtIwU1IoJ
iLFB0gqgYHT7vCK6tkuW1eUIoI6jvIFWy+oDu7ILoW0AHi0EBSGhf2JVnDlbePe+isspA3DWQ3vv
YVMPB5wtkaUMszoOcBcQLxAqLQ1wjkKD47NezfxR8JT2MCaOxpKDYJmgXF+oZ/rUJDAxNU5b7GCC
Y2XqVvK5IkI70GUJgBrILsrGkqodl/UIiAJP2Qdu4kLDH3DAefPzwroHpZXL6MIWdefHYV9wNbEF
2W/jlw4o5D68G3z+ZXEVJFiz/bew6WxoFDmx29v9U2Jlm9ouX3qvsKX97MqbxhlIGQIlvKfZrZjn
8DoPezkZ1PYv1KZCt1t84Ktg884Eoi2aniKZrpqNFdhv5QOPZNyrYbJEp07NKikHcDEzZFOfbdop
1ksZjQCQzbR7s77rd4Krb1VLwjVRWpGVbIVNele5i63tVbu2hLvPdtdsI+SkPclGRd/mbdktXSDR
n/jSFN3sKAB7Fm3AqsTHSkBwxuA+s3KwZDror0YiC02INYSkOM+XX10ZwVyLcoS4BqjRzcyCd6+d
ZFGAjBguE2h30kmNuW0STpTweqoeJqxDaKXjJpXMrvq67eTXtiVE/IgkDhhiCNIuhyFxUz2n6Lzh
V6kfKVtAwIBG1lnIj7XJIkINwKwjIY6A5tJKOudpENYaqhm+8Y1evbfHsPbrkEsmWVZAZ+BWL39d
yVJBLGseWSwESE/j5vavr60ESHRAXRARMUhOXP76kOfDLKY1bvbZTZsvTfaL0EbKzmYSwtZc3rkl
6gSOA4DCnIiFEFtzG0UmQF23h7K22DIeNnjloXqA9//lUNSM43u+L1O/ap0gdcpwpxXeMjCSM2tW
wPg1QIeCLhlatF5aSZcyQF1ZSf0mcuTpYASWIR9T0bk9lrXJOrNylf4WqgpAPVgZB1+oPTQLFdSH
2ybW9hWS1UgrIjsqQtDpciANOuBMaKqObImjOawK30p0hfoygg3w4YB+o9UIo1hVRzXBkdALjwf4
hDMlwTFaN5kt9HK8PZC1FUGBAOw08BLwpqUGkkCxvNEFrHvdmP1oB9CjU3adsL1tZW260I8dsrl4
C/E4iZfTFU1tgcQ4DsoSm4bVP9/+9bX4F/4Q3gPYMcCfaI+4dFywKAvZvIuLiP5dP8zmEFrismli
NP59VDZ8nlh87ykvDMvEO9GuXlPhiXFN4ZV3hbviRwhShwMGZpjCcIcWK/WuKRyV2/Wq171vDMZQ
17Y2cgMGam6AQ2KolxMJ7dOyw8sl9TuI20ce8hwsOd21DYF3GLbEqW0FXQpNq5gUXbXU14Vd/ZUF
eyFzWM+HVRtElRDKZEj+K5TfLHu0l+rSHLHuJ/I1/R2QAanM6kW9NlXopqMCUojDjivgcqpktJ1M
cgNPS/DRkMyum4MWv95e/pWDCkVPaBKSjBmqC9TtMpa8lPUhh9UvP5DBgGyEgtw5b2WZ/ee2pZXB
QJgCFpCzQPiukhk9C4RCvqzztOgyH5QQ6CZAkzYaGA+QlUUhGQUY0PAevwKATuDFctOMN3HXW8VP
1e1DYxOySvpr4xCAlNYBMUXugoZJKAnq32FWZn6u7atvCHSz2DMrngZn8R8D5APOJkodq1lG0+jM
lwDYlcyR1cp1bZYEaL2A+QZc8pUmoaoGQiQbxentsfQ7pdwV2Q71t79fbqCrSdNkCRV2eu9ympw0
4QItVJgIxiMHE+Pxton1gfzXBI1hSjWDC3m9gdxqQS78fLSW2jVYDWjWrCBWxVRBzpxwri+Xoxo6
vVQyKfNlBzWlFKlyyYo1xlDWNhWRzwabDtMF9btLI5lQNl0IMoG/YPMOry2PHA4jg71SSUQu1oAG
OMihiFBoqk8UarEoF1lGIrwg3M2A/h2VF1U0Z2DAZrsZGYEr+WbqYoFuJ0k24wUKfgl1Y9azXES9
jjEN7+qf7KlA6L2Bjl/bvP2LK4VoBSL7Bh1HED8oS9PYVIMRFjkKZkFtfTe6fXujra3O+e9TJ7Iq
Bk5v8iz3eW3flz7CynBgRGNrJlSQMODnwalU6FRrFysKWqFhCFzvaeUOUpfD9Nc1JSz7mQmy0c/9
Si0l4cTnOckAIeGQxQdtYoRirFFQt4maRYHR6DCBUSD+xijk8t+MAu8hAE9wZfF0cqbKYjVRtBrs
U/4TowC45d+NQtfQFgkVHzCQqYdEFiCLNudKTvxKJ6YmfJfGypWt3buaDOQwbik4F7pIEheLobWc
dLLBiaZcm9GT/jxEh5ElVrRWF8EbGDkgUiiAPBLlwEZRyWRsOJj6A5W9xW9FCOo+QOV4DszsU2XJ
hJM1po49HmAiAUQgbAHK9nKbQdWvLiNBOvFNGm5fb9FS5XeVMJzLqbxBmwErDoJ6IKGjwEhtNSHJ
KjHMAe6oHdkbfG4DfhxaaW6rh9IavSKBFhXoSyT3ZObg7aXOx8tbY0m7l8FRNuEDUvIAl241r7BS
pIDSbWq/okBkJV62HX7fdh9rVSLwqv77rTRsJxjTsJB7ZFPEo/auxWa/mO0nJBzTF/1++Areu6/p
roak5BHukWF6bTWw8mhCqUHDA8ool6uhVnEocALqluVijdB3MnFJtofQjNFm9bn7Y0y28JmYc2jO
z+2zbt22vnID4DLDgwkCHlC9puExKPIrei+GqW+Itt65y1eXmeFgxb902GNcbysHivDJkOYk7VME
OtvZpuOShx1QGZPiiNMxqh3pq4z8Xjd7Vu1lbU7PTVH+IVHFtEoghQ8CQvkq+NlThUCTtXArz7KL
8VCnVi6jJQUbBhh10f7sR7PKUXdJFjSqBaCPCetc26KgjKA4gCco3k50T6IxjKtZURB9VOpjbMZW
aafP6ZY3g/vSr6zBVXYcVNFZMISVmbywSh3iZZoSLudhdUYqVDN/ax4LMbdyI0F1jyc9BUA0vO5D
xKnpGCZ4ElSS2X4MtdUlzu1NvmoBjV4JJhblOBpH2tcV+qlWeG1CfHkoiQhP9ffPGsRR/1igzrAu
VWELgjLes7P1bXRusM9ZW5o1CGpLB0tf92GEQQTiBxqJNsPX8q9W4mwU1IYelrmI8gYmlgq0R8Vw
jM3thVjbTMCKioTxS8RIqYqoWs2RMcd4LYdAjPaVGdSHNNiO+vHnth0STVI3j0zysCiMQ3wM7W4v
XaoeKEapTSIygIKtQUpNer39+yv0FOjDEGwqnk6g9unUDVoFS1lWoo71PkC/xec3+kGyO1fZDxvR
Vo4paE/qU3zo7pdvpLVtoBzARee80EXLGmDLNQ8t5Crv9ketJajOP4q+SFAs6IJWxibk7vMNh5pF
vgtc4S3Y8L7oJ16/jZ9uW1xx6DI43IAX400PEjy1JXMCP+YizMI0PIm1FZcOzle6CbdV93jb0trG
wbsBhGrCBZLpZCVyo103qUDvRlt9q6CcYjVHZgOxtV1zboScwLPoe4kGxGaqEvsui799khejN+T5
T1OBfV8B4FCRn56dzM7NdC95Cdgpn7Ld+fzv9lg8LHvhXXIT0FtyCyUXcDuE6aUDOlxgOMMVoo+I
Vlz/zCV1OAy+gbM18C0GFBP20U9kKe8Kao8TLsvMCXaSL7h5jk4bEHLo9pOHTtzpg7zPPyanvA9+
5ffdXeqi3+WLgVCB8Yw7BdW3JopsubM1GKKFD6IQC43d6yDPiV3lhEjcOTMUvkNT31UfRmcCnmhY
8zbeTtzd+IOKJWgIG237v+056oxrIETFC9lzOS7W7DW2k23095WKs6W40kXl+KqLAGSLfQjtHaA0
f2BM5+0dfaWCGivozqBwWGrecViioLePJJIHlytVyMFYKmSl1MWC7ugCiQ3Wu+gklPf/3w1XnT4F
yK6Ggw4bNnqyiNYfaH5+JHZ6JzrP4X58iWvzNzSBRTd9EPczpEm99H14yTas5nJr77OLdaJ25SLw
YVP34LvIeL+Qgq7w2nnpob/nRhN9DRmOfO2m/+eAQvTlcmZHNFOUmgwUggJE67ee1bCa8fN0NCSp
UduEZDDdz3zHWdNT6mWIvGZTtKqnMTPjTVPdjeVhZj07VyPYs4GdpvnscItRU85CjYGVZmUb+MMH
GTnciB8tVLRHz7grVHP0mQ3jyHzd2EUnouWZ2VqboNNfwGxjI1PwPmzSbWgJFgtHsGoGLT4IeAfV
Ohqwm2m9UUkLOBkN/Cr0pXJTcgCwQaP3fcB4Sa0BR4gmz39tUZGaJs9jwAc4GMEhsxcoVPCu5Os+
/GIMlS9Wzmj1qJ9ZI27mbAL1WZpUMMHgpoD7wuN7q4FKobm33S1r+qgzVmZqwrdkSPkf9Kb3KgiO
cy8yD4b+bTtrQQtgBtB5w3tXB1fncjDRgNcVwigsE+RzJtwoTWU6ofgwjQxDq7OG8jOkZwSQW+gq
RBmjwqpPALu6GoqrkyeKTiKbISsvfUrT09sb6XskiJAiwuOGWp24j8phJt33xOPkzxt1F3njIfwc
H7XR7I/5Ef3Kzfgb9K8FCu7FcXZLxKL9U92baDxmowuNeXuCr6RzgXuEGOQ/H0TFUd2Y6GlIPmi2
NNdwUpBxS6/ZJ276IrvpvfSRHBdmFoUs261ZoCKsKJulEeQCQo2NvOThO7Abh/MWS/B/5Q8sD722
tOcjJP//7EBoTZdrDXea8sL9DQU3kyVvvCJWcTmJ1HFYWhkCqyNMVHZ5ZwCLcWe0li/b6V58aB5r
qIz3EI5IXWEXfITbZtdv+TfGOq4Asi7WkZzYs1FmOaAHKiFQZFvFlr1015mQrsPtyvKcazfS2XTS
90Kbx4s4BhkyYA5Q2ZLFanx66nt4Y3Oc3OnZSIZwaXS1wEik+xqU4glPtcCqPuQd2m+Ud/IW0kK7
yZOeFGt0Zzv2ssKUneI7cZe72Z7uIh/YcAh/Q4zvO9oUFlPpfCWTdD7Tp5fd2fdNbaj+hxYjWqPF
m4mlgR2s2/lWNHXn9qquub/zuaYO51IMdZ5XmIreUbbNA+5/aJvPDNfHcgGnSOBsQKHcSQNPuo4e
pp+HdDuZrTk4A5b2NwrkW+M+ZwQ1rFFRB3IQurmOI9jrbNUxgF8k42KRFYkLubWLqCMp85UeGwOM
LILJ3S27FDZuL86KEtXFqacV2pUhFjAMkLBQgcdzp7rHs6fciY5qK6/VPY9uH9ZwKO6m1xLurf/5
0lh+dO3FAKKChtoA6uaQN7w885DSrKd2KgCVF1HgRCvl0mYMccWCcmrVjN63ALXRUDz0iBa6VAGo
iZB00HjzI/ACNL3YoHXzU/UcIvXu6UchcjjD5GsLoutK5PD8QxHk1qYwww+W2v+K8yEtGQUiSQVy
D319SoUB+kQfAdZuQp4TeB6GG71WUoR27bkB6sSFEjcKUwkOhQq4aP4FTUpPeM83mhv96njTey6R
M3ZmX/GiR8WSJLN20rtkmyI9cJ8xKnNrcePFt1DnZFoGrgC2IPUPhJPwflgae16cIrbHh65NzTYi
f99e8LW0FGxC8pwUt4go+uWWKhtOUtOIcEisyJ2gzoIWBwJCSTeG0JgBjYc2MOM5ZphdW1aUUkGf
g0oxD5HBS6scYONDnBJwQ4zEvFtMn3LHKAiTn6D8AUrOkCXWIIEsXoHpFX2Ua60EXKYrj7U5BbaQ
QMi+9An9l6HoTdaFMoW+4KhPnYiTkIG8HM1YtkUdCVXuN7WNNFsKtdY3vtsBNcVYrBVHSqTE4IXQ
IQL4EyqRHWdyMDQBysNtsiliU/xTPQRIUkWWjkY1jyEW723xpj9qDI3aTZbYE2NOV3wstBpRCkDD
RwU4C+qwpCr6JA7BnPufZWkZuRkmZsaSe1+ZzAsblI9TC1Tc6gk2QEJFFTIHLqWw0MuYZ5GzWIao
C4NvhzkPShhCrR2EDkLcReeoEolSxrlmGaI2eyCqNTfKMDTO3sKjQ2L1Oc62ujDO1MrikAamACgA
BINWX9R4Kq5Rp1owcj+sExNY57Ld9c2BmYddMwN8sADcHtRFDDocrEKhKhJo5/m1cCjHo6TZ2OdM
yY81XwhwoEhUTIiuLA0X1bpIiXQdlS14CDGx1S8Oatxoj8SbOhgSEILjzCLzakhs3j5jK0fswi61
/eZuCUI+4FO/jVAGR/5KBYWg3bKwPSv37IUZsmfOQjBIEmZJFAooeu1cFk5l/behoAhmMhpP0OWP
0phaYKzn1AcjUPRZWKETMIDydvj0//48Td8vW3UQggzlm2w7v8he/jvfGVb2BLXl+8bZlZw1O8a2
s1ig1DX41YVd8XLKcqPNmiyH3dYE08GeTKI8JJuZwyJCr9wc2HFA9AK5gjQErc3CFXwnhCmw48Gh
LWyOtINOWxt0VP2OZWp1qf4xRZfcQjHicAaA5QVTKu08brRu7+a1pB6gCxAyxK0BLWzaKaBtbhsU
Acq3mmQZ/mO1T3eco32XXmv+kmoQbPmN7Mb2basrt/uFUcrh6QVaDwwajDYQfX7sGGNacUCkty0w
t0gEqSgkXu6DQIsEIUqAuNVAgIon87vGKZVz9/YYrq2gOYMoEWgR4k7M4KUVWYzVXi8QoQyCASVv
dC2VEptVYbhefiSLCf5ZgdIk+g5Q97neiBX6+TUgysU/en4IZsZCXDsz/D6aZUCfB4D7K1DCIo9l
jrZkQMIOZhxu4SyFx9burHr8fXu2rq+4S0OUOxsSDn2DFDAXm+n3IFuqj+bZbW9meDD8b4aoxU/y
eeqXDiNKwIePZnBbY3thuZq1tQeSFCQVDZKmgChfrr1eoue4kQN42TocJP0Ei/WOW52uMwNkX5x5
/wHphHQiaNVqK9hIskNAkGckoU/g3Us3jSU5s0HFahyvZVMpwUa5U80XGWKRIIrtHgyn2qC3QWYF
Zm+2TmP9FPAElqVbKHDWDro3c4wvOR2VW19CbY60KpukLfEljS/OZruv9+lX9Ev6005gKzZO5Q6W
gp5Ij9yTDk4jq6KyUlG9nAhqy/SpHuUCGrsip6JBMxnaxma+g/hTXllE5o0DibF0cx/BRfJaOY0Z
Y0uBa3wfu4JXfC2v4nf+LTgCsj0sP7l6PDVsM4P0aLriDvR5KiU9B2Q0NBxtBUG7L2zUrRZvbp+Z
lZuT9MmBQCSuEmCiaEQheWwFbaQBsP6r/8T7rvSqGhRO4XF5ZeIy187OmS2aVl92iRynon7i/hY1
AccrwpZXGKXZlZofhoTxgCYN5g2aKV2eoBKo8mUQ0hwJWH42Mz96FqEaMHyH6Ho82gOL/np9oxFz
oNzgEsUk0g8fUa/lMiTQ3zzb4OkzE/jN7UVas4CQA10rUMpBe2XK51RFBqy3JOT+nO5K2Wz4bfwv
brRzC5TT6fqiQ61IzP2oPZSpMzRWHmwLlt7WimvDAxh7TILgNZgxZH+cubYwUyZF4vAKAfa3b6x5
OOioC9d+weo6sbLRQPYC2hs2yGuE8m+iOOdcEnB4VQkeyAtJuRt0+1+wFaULK9RwtEpJhXaBlVzY
KYWJlJCINoOs7bUyaei1B4gnlp+QCSkPGU5yExkVkjBltuMnk5O+CLxLe+gZt+fKnAHDB4wd6Asw
xlOnJpSXWJerJvXfO8Mb67tKfZ9Z6fKVmAYYUrgA4LsIxZNytwVfKZ2oIvibvWrDCP3W5glsS5wO
FbItV60AFGFoly7AE6Brd3i1Q+7W2Df6/s/to7g2SwqSG8BMIQuKXMv/Je3Lmhw3cm5/ESO4L6/c
RC2UVFtXd78wqru6uO87f/09Kd9vLKUYyrA9PRO2xxECMxMJIAGcg1sVlqYmD+ohBU3CM3BWs2yK
zY5VVFlbiSIDZYWmYmSNaGo9Lq0acQ4gQ/iu6b/qZ61/q8MDAOqPl7IixgB1AQGrgBENXf+3Syky
Y2inPkDCuLAxIkIClZedG/84ysSoQYJUwtGALEGlHmZcJi6L2ECrxE2M8c8hWLEFK/vzeCX3jzII
ITSEmLFCsk+UWuVBNvFJGAFFhF6ThSSfuI+Ecwg72avMSgIwhNHo4bzRSx0NxNkhAPnCYi5IN4xm
kFnIdzXojg8Zp3Rv+0HKAew73jQYgoKmxdtTksNcxfzLujjYXOv9EtLt461b/Xnk7FA5QAIdvBy3
Pz8YI7o5MTScIK5BjAX0zb8AlWAFBIwB04I4g34tqRkaeNtQKA5z6RgyETEUH49XcW9XMDUPLzID
OH7CzE/Z+17gqiXs1eIgmD9Y2Zj7G3/72+TfXzmtWM0XOaq04oD7zsk+so1t7oNZ5PEKVs5BRDMm
6FIx9I+0A9xKWbg2VXs+KQ5TtxleOGH39Pj3V1aB7hYkfEDeB/NFl/VasV9KlUBiXPFL/v6D8etr
Xw8QBmiLAYLCrDzKR+Uq+IvqLsUeDYrZ/kn4HgNMGZq6ugLkXRBnAfR2h0Q3ul7KAbErDlVod+Mm
lo9L86b/frxN6wv5SwhBvVPXIQGSdwZesCBVvM5w4/GlSxgiHq2DiKA8CK8mQKzkWAeCIKSWC9mv
gAFg3QjWQiizoSScpI0jkSI+wUoZwm5ZnMd7de8/kGUhZwGCtMt4kVuVzcIEczAN7NXEHwQwSQEN
BKqnn3Lw+ljO2oaR2VmoRIFiEG7kVo40lotW1U1xWHSvSk7Zvl/cNGUIWdkvNJsjvIZigbfhwjRz
dcsbVV1qbUReNB46U9wGgIEkDKTBqgiEDZgwjIwbiBupdcx9j/Eh8LetqQW2jNjUerxRKwIQ8OIB
gpQRuqNoDCofTpXehwaSX9HGSE5quy2Cb49FrJwFRCDjhYogYEd0NSvtxaboxxielt+oOUDmH90b
z6JIXrHmN0KomCFry6gYy4SkWIYz9/XfVkCdAl90RlRwcN8LJoaK/uINYIGQGFWd1ZNAfhB1P0RY
KITcHrUaokY/izgJu+CPwnAuWSOfVreI4E1RzgGomaZ8jcSSGzIVec6U91JL7TePN2n958ljA+EU
YKDUCfRRPxmpECLKhenw+5f/9uuUbeoxGnrJJihRjdYdRj5jbeeBjCfkfQJiJppbSYi6McqVFrEz
uuXiY/6asqDea3uD6jRKnCC3B/qeUqAineWgapDE4EcLOSlWq+2KVcXzC8VplBfAD6lRW88riGVj
OSwPkfHWBOaSbxOMxhg9iZVnXNkpMl+PTD0EsvtudPaU4L0pSinm8y4W/KmWm8bI6O1ZsRYK+gbI
AAAE/0iW3l6DKswTNS+aEs0ou1nc5T9bkGky7vPKMjAzAY2aCP4B67mzSEqQFKWWNAcJEay2vA3D
W8M5jxWWJYO6zkB2i62UpA2mvEnWpgZ6QkgZFuNeq1BRwhi7S1kJ1BFUBNUmmtrN0lCC5EqYzY51
2KyfJ4+aK/cm12ocRj1+fnRaq2dEZisJN8RlBjLK4LjBTFq6KFZNYz6p8NOHZrB0PO0xXudtqEF3
DT7auPCFfzr1GWjXS+4dUH7C3E6zswqDXgRhoA2HFK0OmTtW7qhYS+hzKsOjkm25yU5jQgLIEOHt
MCaUPMapbYtadNyDPeKQZa5Sez/ndBN4rWSNshOzyn13SoZSDHht4LsRhoA5mrosfKGWydQu0sFQ
HHW02mAzsmzLnRagKgY6XVx3nBfUjdKCOY6jXqoL8eAugLU9viN3dov8Nhn3QFjCVOjC7Vb1S5gH
xdiJCD6cirMTzNU9R9n+7bEUsgnXB4KDUBVClKqjA5uwAt9KqRI+ACVVoe7Db1rluJho5Az+8OOx
EHopEIJsrgDrB9+NRjpi1q4uC6elfS+Wmr5PMawptH2uefY6FvPJ3UqAWcd7CYl9JPcJGcKtkFyS
p0VJFA7DuNr6bcCkd48XLC7ZBCx+2bsUPwD8ChwJTPFlRCSdD69atOboiAwJnXrn1sfaLH7Njb3L
Tyz6nruSMkQRini8wBFE47lPaZiMfpY8HkEcEAWmIG+FEIjxLS+b+dnYCZgM9NF+BoHtBk/FHyE9
Pz42+rL+JRspABhRMhmbkq0WQdQKMkDdfW5zgdWWh+WpFEwj2UyjWbMKV+QleKOJoJWAESLcK9qF
6P32/PQgDsVEAwge8G3gb2o/M2srUgGPYQUcd+YV6iHB4mF9yAiCloPSxwRJ5mZswhjGezoEO9V6
VmVwbnGoRLHo3i6lBHpZeNbpOESwCyC8uV2WmsxtXBYthsdu6mfpO+8kkWk2mvtU/8qQfD6zGrzv
D43EIH/LIybr6q6lytwmXAt5mOwSO26uYO5z82T8kRnjMe56hsgmwq2CBgjcftBRSlCNyZiVlqMF
WDsJJ/Wb/qnawL7xXmOF+PNYE++aqIkwJIeJK8R/7mHro8KHRbuQpmb9KTmruxB1xef8eXgVDjUo
UUvwpc9ez9JJEofQh4cMDCiIQDeJagGVvdASMtiAAHGAClVnoEbGcwZgaLuVHBaOYnU/r2VRMVG1
JJOQcZA1WgYZ5N2a73j9A2bQWawMHO22yG5ei6J0sm14sesIlrB1FEzdenxWtNvFj8twh0hPYuAE
UgzUOmalqxBt86gSZpbkiAWTwnzFUMCpE6I5MgEex3Kr4WWb9ZgGgcZdPTWLz1q31T/6jwqlCTsq
nX/MS4zlEJJDghNAuh349ltpWd438zIKWA7hQzkYvclvipNefIh2/zmk5sxqrb/3Y7cCKatb8Ukj
DykR+CoCIc29oSnZkbaPD2nFhWE6BJkfTx4TZBbU7bKSRC9rdUA1XFfN3NGL59TFBEPt2/InTC0Q
rDDEkTOhLtKNOMpYLGUoRAonE361/aJl3vQzRNPa6HQYeZJaQ7qPE7et7L7epe5j0XexB87veqFU
GFWBKS2fDDQkqH4VHUDY/IlWGf3XfxNCORSAapY41LCbU7v5mXykP9DZGjw/lrESCiAMhNeCm0Qy
CinC2yOLACNb8L8ckFEJYzAX+1e+m8w/QJKEVuEomETIGoR5168O5b8RSWnJkoZzKo9xDuc1uPxu
dHgH02M68wyqyu0ENiLFfrxIslG3eoL3joq2aw3cLmCtoATKvZF1XF+CL2u2hM7R+uNSHdWe0UJ+
b2vxAEFyHa90PHBJeo/aSr0UCgySGA7Db1l8kq2toJnhtnguBxO83mBbYly3uzt9kQc1xJsUdRW6
GKHnpZrWujBAP6zyD+iEzdKuenvhzMfbd+8nKUGUIkq9nIiBAUFlZtffckvexn8MB2A1J7bevng7
dRnvh7vrRQmkou4wjKN64CHQX36fI1vYsVz/nUYQAZhYgWoaIoq7DmhelcN2rMXhsPwuY3CJl6Lt
MDbtzh1SIiiHwpd4ndSKNByi+Dlp7bg5y7LZeYdgMKvMHL6F7xPGDiufnPsfBVNWsVLqcMlCCFZO
ooHZL4DcRbX1ProS7ym7H80H4LgMkXfOk1ordV4lQt88J9uZRpjIl9tGZMnfK0w4trtno9gEIkMj
yU26udCQJyGfilIiahu4dLc3rY3Q+JeE8XgQMQNwq+5ZXV33JooSQLnLSBK4tpaj8RBM26ralpNT
R0fpY3xFL8yR37/FJ7D3Pz3exdVFITODbhU8zmW68FDFhZhnBRYVTJZoIsRpWPHumkoC+4H2MVIa
uKvNRUUWiAOS9odZ+MmTDIYrWI0ZmV8Zegfln1gSQyLZprtz+j+BpIp2e07RkE5doxGBVoURwbGl
/eo0cwG4fUFRnmHl18zh/1YHYZQn49U+HfWkHOHJ5i/DNKevD4aFX5GABjIEiRo6o/BsoK50ViZj
HEvlhMfJ8NoCvSA4VW21mNuTM0z7fSRloI/MQByK2BBwIXouEBfB8yvxMB06TGQFu0hQbnjOm1Rz
AWJiW7JmlDPlUUajmabRmKVuOojNUcBYOkszrOHI537UmhwmA7PeQCsW/mZ95DJcPSjHQFDHUekn
IJIHt7WSU/mmHWs7ANJbICN7zc8crdr/lB6LFEEJIzY4LXmk1+hszlI3adYXI3bVrv3K/NixFP7+
YX4r4ZIkuFrXHII5s5Jxbmg/dSX043a/Dspu/t5h1ntgle+PTcYd7dFfC7oAOdCVAM6F223sGrnL
5RHbOFrRedwMW1xpzKtWNi2SbrINap99u2mc8nBcJugRt1e2uV26n48/Y+VeYFv/7yvQQHL7FXPG
N2k44CuybfU6OsGP/lABlfBYyIp5vBFCXb4AmcZaQSf84fVssZrqVrQRv43ufVJUBrcIFeCgijrM
nQG96PlNO9mgbW0NswOjMosbiiWI/Psr9WjURG+qcYZ6uCNnbne9x+rdW3NdN2shh3UlgpvEYUyj
iei4aCVQB8EFZsCOPoYMlImY+p0wjPx94ovoPLqf0TUE44i/u5UozZHYLL0wHZQXznsNEMYDyX+u
bWMbM/R9fXFXoqhIXszjLKoniAKyUHBfAxu47c3RgVncZMcDi4V8zSrerIzSuaKOiwSx93TgBMB4
LWGx1QP3xeV29VRYrEn397cIpTc0aSCJgic07NPtNpZtNUlhKcyH75nbORa4RRhR06oANBUh8AVc
BS+GWwHBzKPjOpTmg/Qd2MIpsZA3P/enhDWt5Y5jDEhvkN7+LYhSCJHvZH6eIQjOS7S6XyHY1rz5
m4TpX/FOA4ddvG3dP42jqWaNMMc2zuOvF/UfO2vyEbqC7mK044EN9Xa1BujlJ6XBdooqnrKNJe85
O2Co/h1N4WWlaGEmpRT8oEy5MU7I4qrjtfkwgbBNdzq3Izwe5rjTrfloLpbioAkY/A+NUwCjkIJ0
RzV3hblrgEfR8Dn/4ohJiQ+pRfRwAm1P6dAs5LJUtTXyz2D0fQ2A7d0HGDJsnB/b4jsAIapfaEBG
Gw7a4AB7oAdmaKO4aGmRLqBn5MxTse1c3imdBdaGc/70rhRZ80FgovpWvOuNWLpEEqYqNxZdvhy6
3/rbqFpJ6XGa63VWQ5gfJzPmMC2EcWvuMyRkrXjOk1I/YhaDcg5LtojV3GULqBFLp4vsMvIqxM1O
8BI9G7vAeulfiqfoT8qydfdv1AtuFg2zgIEiaUEZ8kqT8lKrygWli8FVHb85pQAZ4c9WNgPzE5NQ
mOyA9xbiViSlPnovgSllrJYDbwl72dZ2mBdlslK5d8w7F+XBRv7/hdEzCxotTEFDCCm9U5xE63Ux
I2vxTs+/BvNHaAtWsZGsbFMCwyNZjEjljv+DyEaFmFSJMdeLpxudi0YJgEGF7MnFG/Xb4k1m5XVe
ZmvuqTClnYBpaKpb7BSQ9L+zLPyKYbyVTvmTMezbgUsgXd0h9W/VoKKM3NhvPA2ZlMnCB1iB1diy
n/jcVt6DqdpkBd7kCG+fZPgEFKfgtjAFAfwgt2YxBztFGbY1rpALaNxpcnUndBW7daotkF2CjZo2
nmgIf0RU7M0CGUeHYTvWlAw9rigmCWiww0P+9gtSRZrbIRqWQ/kNM0rS5+a1OIsf2mAXx/Fd3HeW
ZA0wl8V+PDFxp+S371f/t2zqmaMpmV7IfL+AMb025424aUDRM22Dr+HQPsG9y3YFYtDQ+vhRWd8U
mOje+pzNxHnbHN/edHBCG9ZzZn6E1o/NK0Z4YTI5wGet5XwcQnDVHI7NUXQVq9u8vI179Zll3dcs
wvXOUd6mXzJNLHPsXA6cWbfPDxkLkUNO/3Z/0HQAKA5GYZEHLm3rMkxaDeRI0Q+dbJ1BKHIodizO
hhXfgeIvmaYLDUCcc5mjeBWgxmIrZ9qYBAf9rf7GOxHo0lorcyeLd8UtSBVMJwIifGSY05WbD7Fo
SkC3GZoqkOy+VTsl4oeiFZvg4FaRs7zntbkdfsmvMOVZa20qc97K73Nn8oEN7jTuzOLdWLF6kA9s
APAPGA4KPvhb+VweSmOfd8Fhb2SYCC1+447pz+IT+P6t8dPwR7t8rc/dJvFaDyw1Z/7IgsReiH+o
w0WTI7gTScET+045FKGrBKNUtACPRcxZPcUfIM1zjZO4GR3FjZ9bM3PTjQpU/mLG5uuzaofm+fiu
mu9HwcrP4xaET7boDqBWTszFEXE7GJbh/omH7AoZxwNQIOiO6YdEzFdZ0E2ccZA3nKt8bzflW+Wg
R+kdPXbH8qXYCOeIFayuxPi3Qqk4EVQsASDoYXBon7v9soFuOGQeQmGxui7WNNAAIAmnr2FxAG/d
akBQdmMH5Dt3yGcz8KPzsJX2IF3wK96Ut/w28KIjWIre5H14Co7cgdULQVt+pMTwtAB/ABGPNwBl
d6c5rBpQtIV+83rSEzv21W0KTcdifzHOcV0SyvekyE1Ge9wutAKCoagiDktAovsA1lM3sxO72SP8
BfspPCwwwyYAuyfj3HoM2bQFu6wSmFKkOKFJMGS3sjNhajACAqsEpR+C01Ow6/30DdgfeQts3iE5
Zsd+W/kxbzJzWrRjI6LRXmeQaRwEnke5VvS0FqC5qkJfMYXGT35X78GP6oRZNhb6a3aL5IL6iTtI
b7PLbVkdIRfeoOvLTQunL/dY97NeQXjt9E7uYMzsKf9AHdRK/figRBgB8jHvB4d/OXLngTOZTWu0
b4J8oAzQ0CMhcYlnEXXmUjGCebaXQ7/9GnaLxei7vIPCk5+XkBUn2DRM8aDr/xFwBwjbMBsm2eqb
ytV3i53vWl/xfM5RP4GGxYTAnWEvfvWUYGBDgNDR8/AGwoMs8w2kIh6r2V0kh+8hk/uAjURvI9oS
qOU2eaTVYTnFfoSBcRb4tt479IqgmSMyYxntwMhjVo58mhxEcl/znrcxVrvcB63F0PeLUt2cO57z
yEej3giyWmw7pXSCItZVmtWTn5slopHWAtkNCG9E9OSr1vId//fPX+cfs53iIxfzvUFNJkLzx+SA
MB8PVNX8w1mD+b6gCIYUpdebhj3Cvls2DyO4D+0KUSm4iEym3b3MvqK/HBEoD8wZBt+j5+f2pvYd
N2ZGFM3+bP3094PtWd8be/ndO6GH2Fy0MGX9PTZ/gszd/C475skt7I26VYD+P72eMKfRNLc/X7e/
BzOy3wfUIl+eniTT3h0G68dXbu5GVzZV85xbHRxYZnkko3IUNvjbxv4arI+v3klNBSwKo/WlnoAQ
dSX84yfpE9uNVuO+6OZk6Wa6zcwjQkHlhOfI5iBt3kf7R2G+HTLT6a3HWnVpHn2wJfT7lhvKsZe1
cPb3/k+ft8Cm/K00t/7nz+3m2bf907Zx8N+Ds9t9bA5/ms13j+GCL2Qyj76AipLyeEryUcAXqD87
uzmo1vbnyf3jumfHRsG3Ml+cwdyo5sZ0POd4sL55B8c0z+bO3HzYOjOdcWfModxXKkJDZdRZlkNt
wdekIO37roHG6fGGX1qeHy2XiqiLIQgwlggC3G8FVMv/fipRMN2npm9Az15RRLIsrPu76z53uNKH
jXPebQ4v72Db2L89QQ8+WTH+BSlKfRL6B9DtRMY6EeK722uhcVoyKtyS+d85c7DtbhvuwWB0zE6T
Xeim4oGe3aptYdN4+haf1G300AxwSewG6YDa/Ur87q2YGEmQO9eGjp5L4z6P2a8gyqNih1ozUJA3
ktZXUzTVvxoA1IJlTTdVFnvlXa8B2lEBFFAwcR6QZwTL1PJrtdCqyag6H0/SGVYgdFJLtwM79/Mt
nKoVuixbviYSZWRYUUgVNAzqu91xpVoiUePK3s8/kDGrOmRXFAdB2fyp+KMbmLxnJGYkuJHB2FVa
vZGnR/8B4iPg8gC+uISmVy8hARP7Om4Qk9MAn9Y5TW/2qtdkXtcz9JwliDo+JUqzCU3fQOXJVtuf
JEDbZqcRXbVhpBfuYlzURpH4xUsHuB50N9KTIvM5EppiGJZz89sA18KP5VN44XcGpl8AS7cVt0No
8qNpfIDi7rV/BWWf+/hG3zHVXD4AbbFkPxXSNXh7mDK3RLOsT8t53IXPMtJYcMfcUcFrZtlU347x
OUf0ZWxbL/FzhXGelwO7vrtI0qGyCLgDgE1oGKc7cqremHI+5YRzCadV78ZNOTrJCRO/ktrNmG05
JJS9k4ZCvgrsDnoh6FSONAuRVC2BcBYae1TdxNZ+4gWRufxheJtY0uiYnowYRXckAA/goMHoWspS
YlB2Ey2FET5VIG0I4XOBde/tHI2LlS0zgwP6JQjUIhJ06GxCQeSCuLk9RcWIA15P++Sp/Bb9KGtT
P9d/6rfJ6bfZTve6t4AwvTM05247kRZD+Q+N6Zhij6COiqT4GQdaS+ri91bvjCCRRTJ5K4BM6JQz
bsndXkIS6dwmw9PRdqxRe5krZa7FQ8j7kjnZ05Y7xpbu8h6ri4UOyQFQuRFDxaizoYGwmeOwoN1k
p14KFkZG9HlXj/tLhEG66jBcDMmN23MyYi3nOTnm/W6LO46EgW629u/wbO1AQn34fHxC6+v5nzA6
OooMKU7KBduWepFtWOKBNbngzkxeNuxvAZTvyYJkkmb+ci6jA0bWg2iziDbuKvbUjtHOpuaNpR3H
iPe1l64089oiA0GepwO27z04YUw8Vjba8TnaR8fxt/EUoMEJgxxdDey+j7eT9un0l1BOoVNCsc7H
hPdbEHoTscYutpk5HbJnN0aK2lPKHo+Zorc50fXOHpFzVVzdln+bIoBNrPWs36q/T4+6VWUY5P2Q
YD2zFe4TEJRrT6LHIYP7eNvujTy1IupacVkrF02BEwTu2V7sCGl8cVt8DBuWOl6Al4/2jrJI6Nce
K2WApODJuLDqp55ghk/pW7U3juJWsmpXfA94PNlYsCfWTaDeZmHVRnEsQrKIoYTVXgKOhbmPLP2j
bMcCfp46n3Bei2u4+eRJv4JzahXgcyNdaY2lHo2z3FpGb4fM9d31LFyUnzzfke4mEQuVJqoLcJwp
UUbUEgOTd5ktbmtb2+gg0mQeI4kf747xShZlVkQxmNtCT3m0M/XO7KSe5gV24UWe5JQ2i2D63nPC
6F8JIx9zFVMWYDVY2gQL2z57TwzNZy2EshiNnLa1FOK3B7iT2Mmh96M9OehWDG1mq8eaO0a8oSFd
iow5+BhuF2JIQ85xRc37GCqE+hwoifbpufIDi9m/wpJEmSiZGxA0SpBEvGRrBjb6FHcFKrusW7Vu
Oq7WRJkoIcklviZrGp1h25poz/J7UEw0m/LfRBhXgigbVQW8mIVzRWzUZMsWcZfarvvvW0dbqKKf
S13BggZ72E7bxEb73peFkdTPDNVjnRFlkIxpMARQVkMb3NKskegyjki6WbLH6uBb9SJXO0dZpT5T
syJIsaIeXjHDwxMxoNU98YwFrRq/v8XQGLCg4nrMvcR6Jps4X3GLp5DFsjwrVlzAO0hXAb/WVKRP
b69QpQ+YtW5cFDuyEgiZD/n7Pz+YGxnUwSyJrIS9flHp1kxsZCRMMiOX5S1W9utGDHUslZEqmNzR
kGNpgeDk4fxGj2kJyE2nLPW1FLpDKuSzOV7ilvdr0jZvdahdCKhcFF5szSLyAKRPmrF/xIw9Ekk5
hz5twKnTY2HSSX0idpWzCi/LzN7m7d0Xyy6s+T2wYRt43aDEi2Q9tY9C0IVJOWjE76GzHQC3CbdI
+4jtjBmP3ecCAHC8kkWXYkYjSbWqu8jKj8Nghc9Axtot3o5ohTqIL8FJsMpPjD3Y8fvgmWlsVw/z
76XSmaQ8bxtDCi/iiVnP7Nb/6zbX7uA3VoR3HuMsV2JdUl5TCLCaYLipu4CKn5Alg47NjU0ZYRMq
AEggSmg+yyzWG/KuLQkRDHmtokEcT3OQaFL+UYjqOI3VRIAvEa3Mxmy/X2Jljj/I/KjK0lFARL/x
L55nLPKu0ETLpbzlMilcIY2QS9pHDAPtezEyv8thPMKpHcRvZIzoZuwxAi04dR+kza1lFIPuczxk
6aR/m/TiIzSglHgQRMxSmTG8oN8ppyqyo9f4OX4mJk5zWvAAz6UZoyzwXBxJuYNlJVb1+ko8bbu5
NgujLk0FPwLEprP95iDvukPsua5w3ExW9CFYwteCc2eieddUGrU1FPBRcpLw11uDLihjKfJzizN/
wnQpr/UjONzAI3dYNEVUa1gqfVd3u5z2lURqq3l1mEMp7jAnIrJUGN/R0l7GDYknCq/FmAC86pAt
EUxpP2HAJHlFBh6oHVUz+B38RuKrdtmPk7tWCuqjaMr9hIujjluwDYannPQnZL+e+t3iiugjieyM
B29C+3u2h02F8taA13TNpMe/yxnTn0CZ7TGIk76U8QmTndkRwoTSD87idrFAdeJzuBDcK8ub3+EL
aZlUaI+3Uqtycw+1d0DQk3rS5ZXb2rOtAAb1wgJLrEWrZGjT/2kbbWG0RlJGSW8E/6e0jxAUE1hS
ZaGY6jHs5sq74kYQZVK6BdMVMx4Lk3CdymNrcSjaYYB5ZgIpxIyK1pJWN+KoKLzpcyNYyLpGlMon
nF2CWvKA5eXnAPYCLYjb/7hAKhzHI0fDrDZycrgs5A2IBnZLey682cbwZ1YIy1QUKu4ztCmQuQDK
CdoLOz8a7l+nNwJew+1YjDJ3dVxaLSmjNHXSzPUaTEQPRzRsE9003MXubM4MHVD0eQGMAPekIL6t
LA3KE9oZEk3MPSaWiA6krrWVslR6KMZho+JU+113ScoEKJQNJ2KsZJvzBas9Eztg2Bwzk3ZXs6O2
gI4bVaASjJzcTP0p2NVHmEJHMtVj+N4BBVRh10/IsZ1QdfEMCzjdYZd9U1HrtjqnHkxt19sZ2lJC
q/qXCbhrbac7J/J61A1lgDKUzrcWtFKBfd4oT2QGIkPJ16IfAioUwI6EmV10g1uF8REJIHiCrwK1
q10sxrAb0FSQeMwsKksWpeEN149qGw8kCBls4WVyCfZpsIn9L7zw3Jka8CDELSa40BozfURU+l7X
/l4qpfLaUvZxHEJ8vzPQcoGsLZxe8k8J8v/Sqr+lUBqdqFIQFwU2dLQQNlvFKX4iZhEsB6d/9Qy5
OjzapcLWC1MBRgpkW0hSc3gN7IF4TxyfaMr/7qWF2VDg0gXnHPiMKf+ZSRmyO7Pw121NACNYAA4J
HRzedsB90F0WW/dq1IaQEXR54NaCTOrM8lEDnevICeggmr8mW/wmddtXUkivD9zsxJXpVX7pRn6J
Vx63UVgx65rGwpeiRwcVQmQcqYRjPweGkVeR6Bu4GTo0lBAsxHA2iNIZyZ9Vx30ti9rcutf5rFNB
mzlv8Fz2DWtC9wI6edmPEHLP6ItwLYkKScQ4n1o5wapA1+O2H8Orhv6EAHMtu6/mozjWLmaRYIUz
I3uyGn5dy6UeP7AzSd0PWGFjB0/lcUBMquwxkfhLA1WA9Ic3O7QK/Av7BsIxgsZVwRVKG/kgCIS0
UXoRfg6dGadyF6IzRNosk8nvWY/XNQNzLYs6QUEtu7heOmiLRyqR8Z92O2xY9cE1j3kthDq8QQE8
Kq2xIHLnielEWL9REOA93jiWGOqslKYdg7C87FuKxPewG23RDBzVeSxmNbVxvRwqimzmStTyYhBR
VR1O7ZO0D50SaaJhI7/HDMZM1pKoCLITR1FbspGIQvyP2YYYLzdB21knxFwTFTjG8HG6gs4N+FQS
74cOMcsTBv8Ifv1vMnnX+0f51DTn6lIIsajGnuzxGDsRcvuRh+DtPyoEZYnLYmkBa8KiQIx2IAkh
YvexKJYZJKdwZ5yuLizlP0vQUoDnAwvqd8SnpZ78MR/JI7VDkbrHs2kpN8YnQwtXEtVof/mflaCJ
TqUhELo2glBS7+SRmMmtZTfbDYA9jyWtxd3oO8VwMHASgAhOp85Ly5c+yuRZRI1uPKYeOgkOkv27
QwkeHYqB+fGGi+bULy+h/fTE2toV+3QjmzrClsMsTF5ZRH//vTqLTroHnwMaTNF6id4p8AYlTu5m
G9beEktBHeiNVOpAO62WKnHCioHfscQU74wA59ge8vN0VBFkSq+Pt3gtx3YtkM70tJ0+iArwf75m
+oId7iv3tD071bE9v3mfjD1dsSk3siiTnyw6ZqomWFzvyMhkxUiRJibw4YzLtxYH3cihrL4xTXEn
N1jT99qsfvAWh5r8st3+IX35P36IbmlfqEcCtP8ydnMlBMLUATCDAQaDNj+aDzZGR4wA7Be5jxNe
aGhk9Kt9dyT1a2bbgbyiKteyKAuttKlUCBWRZV3yowADJOgi6jBtbtigWmkbHPsFRKwxrZ8glgD8
FrBY0K9Tnq7P+zQXEln05c2A5y/qbshIbZ9TvPNEFwk6m4ffY2zq2k28lkk24qreq6RyIcMMiL5w
Cp7y5x59rLwj2a+DeUEdf8tArt0dJWf0GILX9PVaMGV+AowQBRRXENGnHOzS/a/UCR3eJ/ZuMDEC
zh7tyJuO0YjWAaYmsRZNmZ9B7HkMRJPEC9ghPQJIg5Ei3BE8W5goOpGRgqorYTAerg/LJLBEUzZI
Fiqx6DRi+X75vySbAKU2mzMSzdPmBZB9lpFfuzNXu3y5zVfHC4qvUq4K7PJsqRuQs9Xm6WdmbwF1
hrFVYekb8j7bj+bnf93kSyHgSnTUSdogYNoY4Cwzim6cuWxPr5szeVV/lLaCZOAT6xnK0KlL4vdK
pNyI2oRaGLEQYMA2EwACe2RvWRHpHQQRL2sRLJKkUZXQp+qUrdUaLq7LQiH6k5VmAoT1yT3F5h9w
EjSOKhCA5xfjuhCzemcbrkRSZlfqBCmJQ+wmCm+olZe7GmmDbtc8q15lMSska+bveoGUJZqEueuj
GguMImQ4Xf81vFwN8Tv/W9lxNgvatuoor+VR5tYYwPxYBv9fV2QLvNtOaWE3iX5mIG/96sG4+3hH
Vy8iGm0NAVPK0ERN2R8OD+q641TRL76HGGM+2NU7OhxryVFZPJOrWnklibI2aV+OhlRDkiSYOSAz
Cl64MYz57/4zZhExrbqQK1mUeeHVpmnEQhf9GLDjw/NYAcz0n/aNDlDbNlxkNcZqqt6aRHNOTflT
N8gc+IplQhgbR+M5lTjMFC3SyOslzs3WxxCuajal0Jo9kXVIF+d6d8FAewHgMtDtYOy+dYRqOxZG
rieS39aoRqq1mYdWHZu8q+MPEoWn8Z2lgmuJdsxlMHheAyoN5DfUNVP4MauENJL8cXZyb4Q9luF2
2981OBJFvNGMHyyRq1sqG5hYQmgLAbS7XWWb1I3cJ6nkG7WtZyYv24Vixp/za/I2saYRrL0+wawP
XARQZOB0pdmlyrjVQZdVSX7/FT7n3uBxR+k4fUtfU1fWGNHh6sL+Jwvt37cLG4d+UUajwFYCPVma
wqsqmeFr+Fna/5RW9WL8ryRRxp8LQb2vjZCk65YC8rHf01dVm5noPr5nazmqq91Dg/7tilK5UcWU
yOFM3o9/Iv5UccdyVCTT8+w1b+0vbTuCUP7tsVzWRlIBYQRyoSrIILZszKBBe76roQp+Tp6bHXf+
b6KoK8fHBoCHCfSDe0mfU+TDgsIsX8FdXDr/TRCxmldxQcCBDDTsysua9G/Ce8CZcWxyT0JoCazU
20rJm4yMJE2+hGMSREm3wiQ0AHVg7wRO2Jk3s5U7Jip1duKGm9ARbM5pbd1GcdJsNjlCeuA9N6oL
okv3TfjUGRxGK0YNTI0wMBgCDYQrGHduv0XWhlDNWi078hvld79ZwE+QOFPhSf7iGIrVYwhW5cys
u7gSH8GWEVwSmTcJi0rtt9am1ahHanWMPxa3OP/irPEsAx7p6FixuEdcnb1pNuuUVzIat2IpR9tN
YSeDWvn/kXZdO7LjSvKLBMibV0oqlevy1e5FaCvvvb5+g72Lu11UbwkHizMzmMEAlSJFJdNERuQ7
bsmbEmaGoqu4Cpx+Y9hRbNYhIqYRtS8f0+N0JBWE0oC36Hb2JFcz3ugPiMntozB+dhxyb+Bz7EC4
GqHFAG023P3APLQm/2w8FNtw+b1MTe6gQ1X6/ln/o3qPWQqwqWH2BZ20CbpllPgESLeg2IGsHT1M
0Phh3NTbizPtpb/O+W87bHHDUyXonIWw0y7iS30ZUQ8QSLjn7MJqQf7D2TjwDz7w+i64Od4G4p19
W18mi9Rp3r2zsZob3fqJ7m9vcLB14bhjmFnHeDVLpmVAEVooixqatisoNYCOOlrytmwrm56AXkVd
jnZ8ys1rB5z2NZ6lZ/jDX9+aZwJKWemSsilhXlynF+45ANaeQ5vUcgAz3QIYHpLsZabm8wcUATZF
OtGuURyTxHhQxVMKvY76YmcsxXX4MRTEfVGt0q7AnuVu1HfPSt5njhddxmSXf5lkvm3AZuQgq4Zi
56+UD+kZy30EN8N7uglWQ0CMdXiizTegPOYy52lllJKxUXJ9kASCIIFda1r5eoQAZgeONMynLw4x
sub13Pzsn74LHw49QBBihmDArcuMoZXLSQOUkdGBd4AcX3A2IEE+lEa2EtrBzUb6pPyi3+HchNxf
zhqtof9Y/vmwf91SZZIOUKmHZQWzuiVydOUUb+T9aL4ZVrPRZvZz8h4VCeRJ+FAgNoJmFM8cVyGQ
o1DuhnI3PMrQBTbLQyHbjTETxUytoGUJlDAgBAp6XhoTTeQpr1Zhk4MxfYFxJSklHnI79IT9GTuT
bA6u6Lcd5nCArkSp5Bp29AGen7f10AkTpx2JPjei+oclXO2Yu6UcR1MeoKrwvBHwwnaXWgtasQ6J
PHNrTyIw8AH+tsBc2o1aGKGvwAIi2UUBCo5gpS+Oc3HKFIgJD8lDP5IeAOjpstF5CxQmnyftgA85
FYn0HJ3CS/MI3s9DZSbg8YmJdwgOOtp6I7RFRPI523H7YyuRGEBZB1reyIPYgm5XpypfV+W4G6Ab
0IPNJj9TyE8PyF1qD5uBBAcUUkJnPN/3YfQw3LgwrPy3XeawBEnQpDxXjLtn6zBTcJvmPMxvM+5R
FkPMSZf4bYPIznu7qVFRVMxjBH7H+4uYUIiAeP5mFcwHPJQaB+ksWBrM98QJgSDUV/IqXY5O9VxZ
b9VyAAuSusN1C4YR9LntbHn/Caa3D2ZrfsTZMB5AWfEYV8nJadGpSajs+tbR1t12BzpDcn3bnT+t
+5Y0umu3bwysAQqdjFaQnKP2duuUtVxStaiT5F19iXpiAxd9MsztySOLV4MsPpyAoIy8wn9qO84y
bXu7frK/yNv27XpuNiAq+fTJenm2ne3LcnlcLp8v38czqDGsjeXtnjcY1dkch7n3Mz3dt8/MnDLP
5fO87jV5t3nOQJSFTABDAaOVEdGJQYtYEPS97J7oQLMfPCLW62qLY6JZymy9+0f1iN0+yDxiAFkQ
wJrI1jYGw0tBGBGru8VqxZkrMCZ+qZZMPjRbM79c6+sQgBICxGmgKSDnpbaKnx9BEUeG0+dcdvkT
hN17FObUVqrnD6mGR0nIsE7I87NB3vfvmMch5fb5fXFZ6dZXYoKSAlDgw0f3nIJNISfws0CPLt4o
9Uy0OG4yu9k8NrNCHz8jBczT4bOiMh+yBJfEVhGa3PUbIeHVXb9ICLp2GnkMnUcAhG06NYTyoLn3
yJdmO6fD4eWgWycyLFKyBXzaMjtU0pff80w3P0na5KHAhkt1kUFjpDFbVkt82QSgEdpV62ENDF6D
KZIaz6eA4bcBUUD5vAF1yvpZAl0RjtrlK0NTDg8P5RyCHCAzT18rsA5GKxUZWGDKqP1rpusDCiaD
9iZahY/QMyNPrVktCE/QMTzO+qppGAA+A9BUCFQ2kEq23n6/XqwrZREk2u6Zlq9LHP/HAGX5GBNl
SILR54qBbgQqBnRLOjDizyIg4WCXWCaKfd+TyLSkxm4mZCVB9I8ECQEls5ll1+QVF0rarjHbRY8/
CrzjAEI7fJdIGoD8P6Wr3oJMKl74Hm+7JxH4t1qbMhzF5OA5X55NtoFZicQHGnN9PDamMSNjJlF/
NnlK0NhRmXXUItnajz/GeTwkhoYQQCPxKgKTi7CgXRTwy3hLwaLNhpZ8xGSbrXJ07CnOrkPMr5g+
wfPM7Nn0vgRDrwTmSHDfI7ti9wysWhBUSfE0JfYlI8+oQVkajl9CJIIXhiKHgWxLNfFUJ3fr2V8f
Ovn4oPRJBTYOXNT8Bz1hAxiOj5GVguYHQxVzLdtp+gf1Q+iH8ZB0hIwe7qPbMwbYVe6qXqbj2wWZ
MIhRfbNfcpAG6slBJ08pnoCOc4A7b4dk1JobqJlwAWHSFNw2vAxOFsybYoT21r7KtdArrkJ9l1PF
vlW44kE/U4EM0QN3HAeXdjGweb6IzcvIiP7uuwc9F3V7gFwrBVxc31ySrLZX9OJiE/Tg+BZRgQOv
1PXz/vsU//oaKT8nUg1e18GTcfukXdmluJ1UZUebrzqa6dAZWuYHaYHyFHmVMWavon+GIiq5UMrg
llwqc9QsvrbTuXHjP+IlStcDiU9ogaNGxRK+dFJo1Amfabv4ueat99EjkovUFZDOk/cYv95f+RRo
jW9epzyaKEmD15v1Q1SgLWlqV9s9PCvEGuFERQfkXBp5fn14D633DKf6Gf/0CNylSb8sGX8cNTbb
68yjUJd3+4ljzRhDwngexq8mrEGqktdlkFbGDsNep4tvCnDUH5qpojrImZRDE+Vy2yOvI8F/4i04
5ckaNpRdLUX/w4z0mQxqGmLheQBMxMSdSIUTmeMblL4ihCVn7IbeVqBekDi+Pw/4nCTxIFD+ZYWF
scrjIEdjDiuja7rQFJQdTzKj64cG8o/mMGgzi/ojSIY9XQOsHGZppnN71BUt5GNhSNxdRLgzDz/l
X4DdxWd5QX5d491qYCODG9XWuxZx6/13PE3kDPQ+QOiDQTu8ZIP5zlysNIvK0oVHwIRXjj0l42C6
AibalGYmGKe/xR4nCNriL3DhgWGHsQV5vhRS7qG7i32o8lpz1NPTgiYcGlwr0NaoauMDYn5f1Lui
UnmB24VbWtTtMUbNEWFZoUlmYpba0VeBzSW22C1Ss1jOOddpcQ3msY0oWVDhWRQubt9jEriiV+a5
sWutAnTfFXxTQDQ7t1+uOSJCfjl36U1b0oCzo5GDGw8sWwAcMYECGnOV10ixv0++ZbBFcvt4pa8T
O3roTyCLdM8eIlX0Y2bbPpOrH7UYWtRDQYOmOmzJPh2Goo4H2M1s0NguuyNUdld+tZMcdU7QyZgE
Q9SWJkI0CgcV+QGzRo9TdAiXtP5+8/wK0m57vxcIqBE/F8CpLeAcgWogJ/uExIqcTqG1+AIOIEOU
5FuXL/tweQW971cNZMAWN+p6Z77s7MNo7nz78/v4aKyOm8FcaghR1wiQX5bn4ydSi6N5Ppr22rr/
pU1uNGYhjPOKsxxFYboQbycfICy3BIfmXH1uEgX92DAgFQ1iWpB+sF9AkaptxJX+nl8LVvo2U8qd
uF98PKjC4HBjqh+FMiZ6UTNIGgqujuN2IgcKjrm/QT8a5jf+gf4+kghehjAuutz0KPwqLnaoIMeC
a/j78QNXC7no1uV9D76UCBAzMAXSOLcl9fpp+2L3pv2pm2vytpR65/5jTDveAJzK8IYAuKHCCvqq
28eIRk3jaqOJ991AigERpAwZrB3ItENggqoncXZuY0KCA5JwEa4DqwYOCkoezA0gCCXXNrqX7IEg
0K3aBShZMmvc7XSY7fz5+Z3su1kqavY8oh4CtUiJ9thBYKz8lHp/7bYwDo3qaW79AAZjF6xFEMMm
ibq6v5n0wP1+pSg/SiA6A1scxFIQStAj9dtI47VtNIYemCzIvyKpMDWEews4iB+WdeTDt7895HKk
ebnm7fKtONoPPUDPiaNcdXztwswdPfHtBlo2kLyGqhyK++iXMr6dK4M60Vo9QiHLWGRrKEesii9M
J1PyYYTNkL8U/HUx26RkAzBqFihLfMooLOFYMtUrLRazIVGimIYGhLdTa3/6yEFMjg7VTAI1KbX+
mIKGjArydthkEyjflcdGUbN4l64KOuZucQISJ4yPntK9vxdfvIfuUNsj8BgBiVDtSHuzSGY8gMCG
XvQhENxhHBfnEt1g5kOo+DIYQjUBoBPgZwld0eQ5EUmC8cpPzKB4s0ycbPQDe+jG/aj5gqgOQKvb
I5Rksa+rRZHtgsR6MuyWZqwode2uT/aA2sRjgyasOrdI9vaEUQR5yCU0GnNNETU550sJ+Fd2abxI
W8gzGOCNtLJqCV2FxBLABDi3r6zjhgwJcj66PlAj4SplHHdltCDjK3gIwkJ22TvW4bEMzLKb6bZO
8iRqBlktEiWklhLYWG53U8BUGJg+hHxXbqPouwGRPqSlo48KssGgC7jOZCc/DurWtyA9Ak2AitBZ
h9YRYy5SYjdzfa3YRSVRNUwdZyT+UAKS+mSVdcRtSFBZ45xWzsRtYvATVxT6tyK4sZFJ3y5SDGKI
ZiawmgwqCh4giOqwPMmaiRbYmxx7KYCoVcYlTinmWf6HoNVczKaH5c4YHpV4GXy4c+2ovyzAtUCj
G++KyiXcLkTlEhdaDW25050WQuB7rX3/V99PyxwQzYMGuA6tT8YAgHF5V0lCuRtrJ8sdSXq5//t/
nGp0oSCWjuOGc8CyZ1WaFkpZETe7gIyg6Q12cfY28xYYE1AHQbEGbR/A7aD1jajndo96qekDbSzH
h05cDOB+8h/a8nXuHmO/mx8rqCoIBmUdFqGrfWsllpuyr7RxfEhFS3pyL7KVoNItWjoxwzlVYOb4
whbSL5TKVNSf8PWwF1kAWbPEjwf1IQzsDmn8bicOT1lu/9OroVbw7hUQHIPbFFcms2+aLKdJg3Lr
g2CAxKHXHrS17s8UIJnz+982EIxSohCY+gnjfoUWRd4qSV/L6oMPBKTBm73SEm+cCXmZ+OV/jKCn
A5gKSiGs3nUuqJzvJYr6oMIzj8vZG489YAJOFw/JLdwEgkb7HrevXlI8NYpBA/Mg+W9+fOV8Uwl8
8/7LYC45KOEhMYVaBO6cH1gCc8mBjjMyCgwz7YJyoQrrChivoFuHqZPaGT9zubHHS0CHG3cMbKFy
RZP82/VUZcYrIW6HXfNWRABuEXfTy2Qu1Z6siLHC7FogJwlw5rDCH3mzPTTXNoRYmfFVCDNbx54x
djn0ePw6Y0Iv1nIywpCUEdnyH+Ov+6+GBSih1yVT6ClyaewX3hRzMxu970Y5Hw2oGQx2/qIXpAf+
DPmrTBqZRCpoQkBG/4IW4VPpcOv4FVSYtRMsfGh6ffVf+TFf01r1/af6IWj9dbPSpwLpErrecKqy
qrAErgqXNAEvdmg+Pz8EZPGAZhZ5ReUceXfy02MCJcxAc2wUVjx7FYG/HP9C/MX7O+WtE2hB2T6c
nraX7Bn6Aq1NS8c+iusiEIXZIocCDSoiJMCQ7BEKFhxmo842OTnb7fr7uAFw5fP7/op+QEb3VsSc
mNLQew2ctCOaFRlKBptNuxDBURJiJthYALW9qZfh3rDdrWoZr9W2dhTFDPb10Vx2wO+gzb+UyIxr
YbM+usuY7xbhVXC9I55gDpdb63zkKhkPMeIM7XF0cwxAsQJ0cJ6u6CLyZCefZrZh4m4Yk/S8/zrP
SSC3Y2fApCy9qCblnKQ0NIl5Qb+kIK8BXh3IpZ4lJ1ntzG99J618gBBVu6GDXQshBhk+EcGxvHjp
6plDx8b+QEsh/YUwEvBM6B+C7fv22YoRhEPNGOFbw2jVo/td7nuk25YvOoUOXeH7OzHZCBiTcLKR
3tM+CE///6+NUDsvBAA9cHeaaEWGhRJh4m/0OST7n2sCGgDXOiqTaOUxr7hEWNHFGsyM6Msex2UN
AYME/ElolsWmd76/JhbrQHcQnp4Cc5Bya0C13i6qDmM5wrwst3Ov5UG4yMJCB372C/2KYVis1ZPS
2gKQKsrMXrJlSES3VGgPjHAQUIDgILuZvN51WpWL2V45a5SxKbdqWnHrvyWzx1e+yiDhsBDmMlZa
L7v5pGEV5U9kcBrGRiV28kLgfEUFxW2+F6Ey+hjWpqCRsjBTyCrOnc3JfUNdIWjYQEOHoHxCuB8j
AgzdWMv30Xe+yg8RdFCtAjxHF3+WoZ06ImZVCMkRnuHyBMEem0NFmdfWXoRVVZCugYZTYeboDm4D
on66l3Qgmb4K0Q2YAwP/sZnocKGtgncICnx2MzFgyccov+V7BQDwSyyvJLAJRssQ7BrN4v4xndyp
wHmjloFsEHEP8kTmm/C4DKKJglZBlzHUr3G3zedqxpMgBDO28KmguIcjQVeY9SS9249+KNT74ts7
VvJO8xfXFnyT99cxcSHUCgIr7Bm9K9n8qcuq3uASud7LjmRpp2YbXu8bmJ66WwNMwRixnAEOEBgQ
0b1W0XxToc4DydCZ98Hm0fh8UYxAKgCILnR1IYzIuI2BVzvZE5u9v0ItbdV+8Ovy4jn1OgLFifvc
OveXNXWKjD3mEuITlwMlttDsISW88tbiRV7ltmQrq7qbeUV/Lg3AUWhHoK4FbAeztGbU4s6v5Gaf
LyT0C61aJznYdbNFA3xsbAWYcADY46Va3l/ij27t7VcMOKkKn2TgmoGoF2M3aYohiDhsqbQMXisM
oX++++gG2dBpljG1Bfe/aZcxnCRmY55Fj1TL/Ct7R0lNxW0MWVadQMs+/ArmHNnfG6IhIYA89g/U
5fZdC+NoaJmEDQkxUgt2AdL7gLp8iP2iaVHfjlbiTMjxx1cCkZT/NUj//6+LNpAaIQ1UGBzW8Qqo
B7OTZq6fqQVUgVFLg0C1blDQ660FIUoVX1PGcR/Xa5QZkvxBgLSma91/pZMkHYqydBYNKZqmofCs
sgvJ2qTJtZLfp6DdNA1MyDTQ0hWtdF0/pK9zjHM/2evtCUKzi0cdFqQXKNT/oA1/7Zuh16IGqVJu
Lx5Rn+eelZqs3Nr0LukazK4P3OL+8tgmNFV4k0ERD88PQRsEX8wuVnXtx1UlBIcO2OR2adgxCHME
S0KrPwZtFYcQnzMXHc7mi/iRHBrBVFKzm7sbpvkQEFgoStAZCQVJO8/kqsMQ9FqaZdmhhdnoWp6V
9+gI8SAMa1Bp2sxRzWSbLfhNAurVYYvZFTt2xgN/Ek+DUy+U1VxxZnJbUdgvbhKImf4Um+h9/fs9
VAXwq9kI5AkIafAiXue/SdbP4x6kqTKowlB4h6Ij4yyKMUHXGPz5h0FehPvgKr6ol+ChXbvb9Bu6
imtA5YCCgzLYKvbW4Wy7i96Gv08aGoWYIgBBHs36IHrDmEeFQuOUJJQO6lo1U/AoHkpQ2gaLYsYp
To40NURJYyAyjvlE4Hput1IyOjDnSal0kJBrJHaBFmW4+JDW7gb6nOf755k+9M2i6BlG9Q51TSgF
oNV1a0svQq7jDN0/7u2ZZcz9snj7yzxnQH4TTdAjoAXmXErInjZUs9AHhC8DIylwLmwjsPZ1ww+N
JDvmllcBiiuqJCtNPkI6za8Amc5J1hAfE4+kmdmwvyzjukKtDiLwtFV3u6xWH/N45JL82C8Abp9j
hpucMawLasg/kyMINVhiOiH2qizqxfwoPEebGJAlHdxwIZZx/62zgR8isZ+iIyopOGL4+3YRQE51
uSAlxVFVN2O57gVHNpxQM6W5seHpbuFzoThXJKw042EM+XLT5IrQlMfyWbLkQ3O5v47pGcPPUx4Z
NIapVBPjBYvG04Wh6fHzlkxm9uivR6eTWArKjiAJZHkhfFfVs95rqmMQkxHdkjb2iT/OvPCJEVzG
SORFmRb+0ftlQlej0KvIb938CAH66LMcL4hr/nGLUI/HcAtCC7Rh4JwZv5ylnNLWgVoce9HCqGxR
WPd/nz7hjQPB79NbHtNHSMQmSlmS2xlDPHrlkXtKrtGrgVZgYimzAerE98MMBqqA9KPYY6A3mBM7
8pnIpWp5FCGtE3MWVBflxYBZ2xbo8gygupJANM+Rzvq8SP3klNGWBmh8qE4yyLV+4vRfV1vuVTiF
gV8dFcHKXotrdh2u4d4FDlQDvmJ4FlGXa1f3t5UN1vCykGDSYgiSJhUjv7frlYNYlN246o/9R4B+
K+pPjSXMjQ39YQQVNRXejM6XIqe5NaJgxD6D7KVy7BsnbTZtBcXpTj/eX8n0iKPp9MsIcwBR0E2C
qIQRNXHEfhn4pzaaGbL6Yx0oT4F0gXo1mmIy66gDvfK9Qj2W4nbQtlqy6UB8Js28kulJB5ET3oRA
ofsY7aML/XUM0iHywPSdYSHyQnHfJJQE+WbZNeuwngkyJ+4Znyk8NNwByjUGuN1vLRmVIGmRmqhH
gUQPqEoh3ZmjvZmeaWiAIPdCnAH6m4mGshykg5oHrnrsItuJO/v+O5++kNtfZ+5+xVU4QY3x6x4t
qTmRGY9OfP13G+gFIShE/ojyMOM6g6H3NKEotGPp20prDkA9Cw9BM3O0pqcXv64h10fUT4GnzEsf
VDeLqqHH0VIdH7Heefb7+ONlI6zETaMCvAfIAd3LX8cqr5pWburEOD549cLll21p6pwVx9Y/bxfQ
IjRZQN8JgRPzrcd93rpjrWvHLrM9ftMkptHaMef8/6ww0dEo8F0I3Ix2FEAPP55ykEe6Zp7NfB/T
ywCjakByAhpCEQ3s1VwlpZJ0XW0cy8YUY1KuYMqt7BH1g9fZFu1fxgAxp4R0CPuRANy+n7jMVKNt
BePYBiTQTL+wd+Ea2Knu7M31kya5Mwa3qO7sf2zRZ/l1FoZIL72h5I2jAH7e9fgu1MQ4BSsIWNhc
ZOtzSr5/HG7UxpCuoxyNQqPBvK1crsFmxJfusQS3ACrg6Fppl/sH4o/TjbYYvhxAJ4ChYIFDbuh7
WZtx7rHrbaOyXXibynvz5hoIf6wEUQGS8p9YCm/qduPcVAfMNtfcYz2CVCgiPufNkkxNlwJcG/AT
KsafsaIJqB7sxui7pO5RS4mCfoulOIbT9//8nWrI6hFLwe0g//spTP06AkqqqR4SBO7YgQSgfHIb
R69MZS6Znd5lsIJKJsCGFLPBQrAbri6F0ou8k9ecgthxtO4aZtZwztSZAHfS84A+LMbEgG4EoIly
TTIOVE18DwFU7Z0eA8wNgcmBqJ2VHJtNoBE/QtEeX5RZuubWTIoZ23+8MJpAy5TVDTHIz9f2aysL
MdZ9t229Ewp4LnqYlVODn7Bx+mHG601PH9aIITSU1rCn+Jfb0zdyoqBzquSd4nKf57beOH73cv87
Ym9UoDZ51CEpWTnSXghF35pwjSHloiH1TjW3xkfU83afOZEysxD6mfwO5oE/QrmTXkfo9SHHZe6i
MnAhRha40Sk7pqc5Tg92l/DjtHWiIVsQdIqJv11CII5Ca4Dr/VQ+F81eeJDnnn66R/A0cKCYYEZ0
hir2rYFakBMR+5SddCc0m8cYU04z0QAL/kTL52dkAUkbxWqhOHNromoMZOfKUJ8UoEwzp0czXKIS
jmvezlcgIhJJ1zjq5py9g3lOWVnaDJZnUhuiD6BScDkt20zBaG7Zhm4eSc1pMIWF/KajzpdBejF/
BA56l8522Vg/AS8BTDJVsIJgFf3H7XojIZEFf2iCs4Qhu29t31rvWPN3YHYvGciHoC1FYhtCHiHp
D+4cgnByHf5YR5cbMHd8XAjybq2LUp+2gw/r7XOPZjpYYg07yEj7nZP8Oru19N3dHH661l/WGE/F
BXEqtnwdnKFsBKluDuNbkBs1hcbCQJNu3/+eWaA0HC+1hhgfTTwV+B/mJEmukTRe1wbniuSraOMd
keWtmxAYEN4qH7old6ktJZ8pBkw637BKCUIwPYWrBWkfs8ZI8kVvSP3wnH13uelj/jO19Jcv8VPA
tBoRDaIuqzlQ7fTM/hgFhh5pMj5NhXGPQjpihADy0+dRMpPvbJdgLLFzxpVq5tEqaU19pjrIRmw/
i9TgyADZR0LIhocJYuDK4GFPNcdl6AM0opIoJcPT5/13OPUGdGG/DDELK1zAUkUBhoLH4Ts/axv9
K3lrPNLZ8V5I6EivtH7ZipgQ7c30RKG99x/g75399QBMbl3xch8OdYzXiSnY09ATUOYt+AVUri61
o62sGXP0dDBfyM16me8x7dA9anuYA2WzbL6KXwd5j44kZnOdrXGwwq85guq/3yRALgBC4mJlo8dK
LvUSs5XhmU82IqrufbICl/HVO/BzFdH/Yyv/Y4qt62ay4et5B1OGcRU1O9q2GDCWUMvSn8K1/zWz
k/TFTHYSsQJmM8GCAbX0W8/WxXIcpWIfnuVr9hqfo2PxkDi93V3kJ/8Ynbm5Ss9frhRYQJQTUFTG
DcnejV6gQhKBx/Kq1B7RYOXeNDOHKFr/0D7MsWX8H8ZUcAOgegXvzRxLT4qqpNNb7GW8RTzkPQgn
zVQGogK7JVvBeZhrzf9xTSGqQHSOuRM05nhmO0e3l9tOVMPz4Bi+lWDC93iO51D79EfYdyYBv6Oi
XAKWWYVJBMcuApyzG4KzGz02/ndy2XEqWfM18YZPDmRS78eZQzKJZ+BeKPegjKwdjkZkssFQ4LSc
E4zgjH78B3fOeguzR4cEpehlYUWfEsSWW3M5HmbM/nEP/jbLlh6jPh/5sYDZxoxBQ7H3XqUTvxhf
+Sdubgzvr/sIQ08/lW8cFKSJt9+BMSRxUIhSBFuF/T6CLPwLEkrkwzNB62dGcw6MhivMK0QJD+kO
omjqTpj4tlO7vBq4IDkDUSGQ1Go5k3xJb+O1OSc+mdnHv4xRvOoPvBeVNuYrCJtEQ3oNY+WqPSdO
U5D2MV6byT5cFzM3HnW87Lpw0aHKj+o0qv2MKTVP1Q5wxeScLoJjNsdDzM4L01iF3qP/+XnG72te
MAypWyTnYDC1zApLJ4wuYUyGTfpVvGcQMfsaQ7wv/mlYpld914Hb3pvZzr8uW4RJGJb5mS2bUFz1
hVuUut4nZxDbn2Qb9Ejje+EEQGBqx9a+Gk5t8u8GQv5sWW2amQ2e9NvpFlAYJBJY1GeA8Lo9qEol
gYyZH5NzjnZ/hwGzICLxApgm0x0wbtlY0YFbS/bLqt4r2/7ipKd2B8b7pfKNtJrIp+D9/uliuXd+
3snvB2K8kY+eVaVneCCFiOvqLV+8U4GB8BNyxYAmQchegQhkZ7pfxfKYbYBfIeWGO31UkEX1HOOq
o3ESrOql9xCTF8muHYxT5SMm6JtLOCtC+BPMsufz98Myn3mdFbUntnjYGGF8TJJjoJrxuTY5S3yy
hZNiN0t3xz81q9pc3t+naQRBVX8xXYGiI2IIg3lvuRSlbVHm9Vm/wnC7+kCKVj4msypwf8QPmK4C
D4VKB8dQK2YMdV4px4UAQwB2X0dMVUdbFG/IuMaggtXP+OjpfXdrjHn5QZ1mANun9XkwBzCrvRmv
9QBmssf7ezcN926tMG8tMUos04WVfuFf/Mc5OOzUaYESB8cUzQc6+MpkQP/6qLe/xeapfCKCL0Ye
zupRegc50tP9n/8jorn9fRob/ColqaLvuVyA3xd9M3qNNv55ZVQkAmfANQEb01zb/C97aP6hzIBm
lkqr9rf2irIIPc3LhLNwjiGaGELQYtRI+Fhcur38PhuOTt80psNQ8EE9HdkhcrRbc1rWI2dKG+Gs
6qZ4XcmwRMHQWxHaaTHiQ5M/zWwo3bBbj3BjkQ2ARc4fwq6shTN/rN5Sq3BO7me5/Ah3RWS6c8am
NzFtpNJOEepDKAfS5f96e6LnhzXlwzgnj+FnUZH+ouy65+TAb1EzmSuq/+EJqDUMi2Pw0cDBZqx5
RSRzWsAJ5/ylrwlK+C0ZzXXrpEeQ6nekfbm/lT9h4M1W0hoCEB1Idyl/LFt9xGCnVEWFW13ylfae
fAV2iyGTxB6hr1Zv+ENpSzBeLctFveiWzba0k3O3qa1xz++GZWjff5pprMA8DROKcJkccXpgVBcR
eoOFXWHc1APrTQiABuVr/vgawLTx7Vkzfn4C2NSAyEV5EVPCmBOacg9xYQ/sYyHqZ4tbLlbvAfj4
sPmmqW5mLLG8Q+jK31piPpZYVGpFKGFpcPJtuUqtnnylALqPIF6VzRoDPwsBIz41+KH9ZWsHjm6p
IAkX7MDy1wkged5iPMxlyiwt4OSpmFOXKVJDSyE6IukBEqHhp75OVynUTCiTs7QRQH4bAyjxRcCo
AdryDn94KONwjrjQHEg/kNiJMHAUz9TgJ/cvs1lMxD3GEo9aDDarMwGeAGCCUnfROaaZYze5ERk7
zPUrVJmRZeGPneyRcgPR8B4MJx9Pb5R4q9q6AFF93jc6DWuoUUBekFL8DFYzJ8HguS5RUkU/jwsq
yyotleW4DExhHe4GjKaWYMTbgwjPWmNfnfu2/9hXeGzovaEQjXiU1X7opFb1yzDnEJKTrDB7nnio
3+UEZSfMxvNz/TVx4q8hMAFRC/RaEUVRKoBbF6pHUZaHkRdealDXNQ/v8nowvyGbtU8whuWhw4/Z
Nd6qHdQUMLQ2h1aYQOGBJMYEC+UAAMwXnV/6eL88uC7XfN1LcXhRr1D0AAt5vqwWZjNzzYv0I7lx
pYwZxnl1QhGWISqVl4S4jgL+sAH8ab6JxFRclYibZeLvGjDCBWA7lAilK/JA8Xn/zYqTtJ95CGar
Y6A2tCrAQ+TP3pIDnwWUtJFgZCbqNhiu7MHLg0k0qKGT3NEJjndsKnsI3Zv3n+MnxmA3A0wEqFBB
VYdium/3vGiaIOvcKrxUb5GNksrCANOdC459EVx42iKx8VSLHOSOPQQV3081yGohEmwGTrZVzBI6
mJBWfFFJswL3ncM7uA/Mb2T1EIFFZg+dt57qgs/ikH+GtyaPrWNSjbY18WEyj+2HYVtGohxe2oUE
8voVRiwpcdFxxCCjCOqDweQhCp6vCgcyDsdTs+gWAI+u+IUEehfylgCo3vfkHFjcYZZ4a/pqgevi
AZbD4BlQ5Gy5oxf7TC35KLr0C2MvvRR28p0fQkvEZKjm1MvSBmsIyElnsoVJDxY9/l9mAZW8fZMd
sPNeNsBsvW0c+ZgdIXm5MOxx3aBYnK81C+92L77fPz+T2Q5YRSzJI76nHTmV7d7wAQojucfHl3Fb
HZ8pSS78cWCHixHJ6Mk5bLdPztfh68t97vbRnstJOxdGU6d/exRoyId5BLTMQH7Alo+TxAjRti3S
i/uaLrg3wY5mv9ZpvINVAq2FOg8iD2wzkyQNuVC4bdmnl2EtPzavYK169akC8ZI7DZ+13Z3dJxyp
hwhCKLk1KwtOHdJkhaAOoPhaEaPITN5TdlKdFL6UXnIofsr2uPGcJwFNuRTuAIH7XOhDD8o9c4wb
FoaojSNMEyLUTJbJsRfMxORXxq7cqCuMISwlq7gqu2pR2yjHOME5vRoX1wah25MGxcUd9xJf59zl
H4EfXsCvLWB8Nm8EIZcb9JksNGHBXFo4/kKB2phoZQsXlNn3j/UfZwo3EB2aw4GiI8m331KvJEYv
q1l42QPQbJ9EUs1ock3GnfHd/LIw+VqVPktEcYAF+dUrzO4x+oIo5yZ+7yzvgUjLIbTlVYDxyiug
FHPC1n84KKwLcA2UuWgyyHgKOU2lRkLyeUkS0uHqW5bHWUTy5JOBTgFwe7CCah4dcmAuuLRxtdpL
vOySbrtv7gPGHotH8S1Z+2c0li1lHblk/Aa30aG78DNHeJKd/bdxYO0olktEcej2/bVlV2b6EML4
BRz1T77pn9VtbHOH1Al8MveBsmEptQZqVmj9oWAHZAVzGYWtMRaNzGc4nLq6KK5RYvYj6qbdTH1y
EiCxhphlFV2dJHkxZhcJUBfT22TXeCOs852+nHMCs6boF/IrFlNHPtdF4LEv3MZ9yFfxHtowW/+E
suG/dlx+FoX2GHhl4L4BHLm1BE4RKXIFIbt0a9n2UWZ+z5/+i7Qv621c6aH8RQK0L6/avDtO7Cyd
FyGd7mjfd/36OZWZuS2X9bnQ9yJAvzSgY1aRLBaLPDSeIzJw6KRETLaMm6wL8JAgQIIZgTWepGVq
EStcsgriUC/SA5KF/VP9qD/El2AnfYUPLEtb0IwrLGoVm4lr/YBLyku8C7eN6WG2dvvKYvWnnRUt
EOWsAlUfQKgAkGCTnKQ1/4D6aIZBLcqBlAr6MBC3gpTseo9Cr4vFuCjLy/TZf0jH4KdUmeKr93Hf
695k/yEJniCQ5gD9B8nnUo5JBLcbmoDz8pK84bl597Ry3WFn4pw7euar9bgm45HvQy6s3XfxANq6
wKOL5oNrwVJ0YbU+X5eX9MkHv/9DgwpmVs3Jza0dGTeUfpDmK/AZgWCQAuEUIVeDXK0vhLf4Jwg2
hp/+76y2VMx+kCEdD+6PYrXWegwdqOxH0dwGZmsqNrmbkMnFZ8Iaf1/um6ve92/SUQ5KesJvc4/a
NE6BrnMNLkE6CPzSJxvdqJkr7DBhYIVMVrJWd8gWgCXf2DDcmEhc/zzAoLGpeKYtO7SxGMAGI+0r
yFMijHaqNuq2e6hdhOduvvnI3dR+4W3dTRwWx+/N/Y+GpxxO0hWS0Pp+e5lccEKs0OWPqJVfFRsv
MXHhcRVUfGlWjwKL4kncD8dsy8qXLHhXhDPIVZIOUzxS0hPnlD5Sg7Dt2otfWGGxr31H5Xbcun7N
DsaepeMLHo9wpul42kIrHUq8KIHrMdYSLklbnE+KeYjOymGNGfHrr/sq9U3FTW/rHIaK0dBdrmVc
BJhxFe3FrXJWPoWd62KOunqq1t5+pbybK/DSdubTxnCiD4fbPD5iUNP7Y4vM1LnA1I+vv71mk72e
/ybK9Kq0brKmTtqLGO/q7iAV1hooPggjDTL/oQeXzdeIGRoRBthXK0t8sh8TFl3m9+2AWhhQZeB2
jS5GRJT0zaw26i6Y1La+vL0//ESuiDObTWlmJxDKh2aN+z658+O2xGG4iA8WHvKHbqdvilcOubTj
cetseXP7kayfJQcTyuAxMJotQK5xxBXg//71ZDrd5vH+ni6ZKmmARkyD6lr+JpAqpZKvRJLoNR5e
DLM4yZibecbgx2fV7pFSlBwM0jC5DW8LiOm4Tb3LVuU6YIQIC+cCxnvg3oWybJSzIRl27aXVIhIN
lBi3FzRhuxXGnSO7/z1OAVMK0DGF+dQVNMi3McPMZk3CuLlXQ4WuwKnjVZT9bGqDoL3IB3nbnQtM
xHL8LTi70RrsiG9I9w+r0h01loemr2E0LnXn7EF56Ouc11xqp0ISJSCkF8g8xnsFuXYpxbnhmbmb
YT6DcdFMkVEEe1O0QcHTZ7GRen6XS4DndsWeO2pH42l41Y7aYVi1P41TcGDRmP2PXSZDxxC4o8Ca
2uUKj8eqP0TtxRvM9CV+Ks6BO60NK/8Er70amKiJ4X5Il3Pt8D5Ktrwjq1zzNsrBTpM+PDhkQuND
OQtDKlot0vjmMuxBMbBWYhONs88qa2UXN3YGQwWgwlRlKDESMBjpS/rk3uLfeKjfy+fyIcsZ2b2F
e9C1RNSSTmNWTKEEqAmcVe8T1vCQgKYM6eodvx8ORm82P+57DHoaHxl9grcZ/KOSBjrUk1zbqsZP
Qlqm0Bsw9VQ/vI36I90qyra3MUYYfAmYipe++pmpsjh7blIEFDDd5yjXPEcmLjYXGUd5tVdXxpux
Kw/CaHJfqRuemHVG5Ni8cutImaLlASwBhD4Eod21pPI4RmWq9M1j2duBgMRInmHKTOI5KCosz9ov
ZNtGxnl2e5SDzx8FtogawJNn3LI8e4IaRv40oEvVFLR111rB6CJRi6klqo3JYt1Lx1BXsl/XUpKp
SmgTIARCaMKmpETIrstjHfCPwlkEE06/EntrAs3Hl9AyVGcJCfEx8nh4UEUyjwoL5TSZDNQ8jI/6
IbEqUIS9POWKhcJTJi/jjaGTmkz0liEsJ8Uc9BTvxNd1LzGEEXyJqCTCjVMPTHGXM+Lchc0SYQ6w
dDTfIACQKVOIqpYXmqaQHkcrk+xEXaVWnljaqtrGlVN6dvLGsL2bwBo6gWQsSAvwJk0YOq81slDG
HI9JKUYzm/qhwssk/oRd4Ko9EngDhklZpYwwgYF6488oVCq89Eol4SQuj5/UdwxN++2d5E28b/fe
6/TXCkLEw+wDlEvIqHGlxCMdEw3SsBh7mOBxAuO1xd6sQEi/z1aoTGNIRZz9td5fg1FSdYGSRVME
sEJ/SD/6I3rN6tJODMzmVbYNSmqz1WjazFidBMnXsBhIhJQVulERqOMp7noLE67USi+L/Kfdz/Ep
elPU7bRSBiffhJ8yJpoWAL0v6M0NmFTrgw8VDcKo3b/h3NS6se8EPsqetLNfm+6AcbA1q59lAQNW
gH5+1J2QGiDqYG2rJA512ciewBvL+XtV36c/hA/JCjSTx2RhNCNUK+XQb2pX3DOnQNzGFaCohw2C
phroEsS8XtKxlfhQRRX9U+kU+/yYbORH9RF9d2Db0jfTo/EePPUXZeW5Mh5zjQ1raObNUx+hyJ/j
Ux60KvxswA7IT6KVbQo33qarZpetwbGJ7AZ65Vf+RnWjtf+gbMRH6RS7uSuuMXJwxXrfvQ0HyEwb
A+Tn4NGA26Pbg0u1KIYyLJUnlBN+FTkez9ODv0/3/gmh5APr9frW/6GNHjd5DESDK0KFOKXL/Kir
dSty6tMb0ofvMqhZwR//UBz0yZwiZtvWbeSBgZaoS8Fthbg+AF/vc92VddXmifHUrUEo9pqdy4P4
w3P7vb6OH6JV7QT77DdzcPjNWQJvhDs8bkggtCStgdeoXsFH2igN3lOrmCH4HjEAwV8d1ef7Vnrj
jSgUyhsJiVekPThBn1LTff1rB059nPikWa5Xb3OO50d8vD2OSFE9XPoTihoLE4Vhq/ti3AZpBAp0
pmh6xQkMLrprqDKJxIHrJe8JXMWVyX0abnb2fvAbSTGj0PJejROz0p2Y15VHRbc9uq/QSke4nzFB
4hrSG3lfbhXBP3Nrfxd2NobLG86AGp1zu+Z/Vgf9mL8i18aK1G5ORcBCH8AmgcYPQr50Dav0pTIF
chCcU9lNOLO2wBYm4cEcxfZO6daMWGNBC0GbBUopGDfGSdEpRhRNG2WfhcE5w+OvhmcdCU9WHuaX
vv/tBpKeCLBIYtwmPCmM+1qsKvfU0q+D5OyDuGil/q6QwHkNXjl4lD2ImH8rvwbGU9mNaBQitZCD
6PkYsuAnZ+Ezw/PxKwZy1fsMpIEs+pmbU4oCohRF7ofS532IFpLZOsoTgmpRWt9fvxs7pjAoHzWK
HYb6xBCmOxkOUgf3v35rXtTnqYMWBPDg+pLw+eCSH1EobmvHWF23b6hTUpB1ilCoyHIe5BdfmRcF
SZ1unSd5fj0Bsnd+9s+JiIZK5dHRG4zo/fXoSQwHcnNHoNDIHs5clcF3k1YRAUEDqCNXfIpaF8Xe
08E4yaxRdEtYoP/C0Y2WZtJHeY0liK1RCrWIvcKsUZQ3ghT6c8Qo1zWH8UPM9gtiONfriLMZwREc
Iw5L9AJdo6XpJJdlP8jnt/gDwoVPgZu8Zi/qZ/cRv95Xk9vkP5qNUEZAWChQLAtujWssqZjamo8V
+bzrLYzz9dfo1ZzQQRmAb3uwftSXjw9kRfHswOpQu7Xla2DqRgT2nixuAklGoX6sopoy+vA3AcPE
bqOcK+nwyn0tHS9nmFk1iQA5FOdi89PbxCtjy21AfuawetK+HevNtv2zlCgVvAZDO0IQCgGWsqvW
fG51D9qT5CPN3WzDvYp57N1R9ey/7/RDtDzbQdRWXsMm+WRMfISFjF+ki4iK1NARHrUDd0C5p3Nf
W27OTwqKcotGUSZCBKU92+XjpnvhWJcD1vcpl6gJQxs3niCfxUfMOYpEOziNqd1Olo9xgTVGSaGP
Y6t+TqMjhyx/uWB0MG9wv+I1hszPovSxkLh+8LNAOVd7ztR23r5xvAfoyaresegjbqNhklr8g0VX
XUTo3CpVxZPP/GrYR7b5iaFxlZPvWW0jN6Ul0I0rIEol6yCcZC7U5LN2ri6uBLrxHf9DPmU7FISB
N1SyqmcUb6JA91Sz+rcWDqBrbEovu3KQRjk15DP4mvyddzqZ04p7V1YT2M/9wGQCLjiUK1kp5SwD
w4/BOyajQWrCEGFQta7IyOD7FnCbC6dWlFLRtMDcsXLgZNQ3R5vsVB7wVuzZFRZUsrrnYNu+sjiT
b2OR63WkTgMU2lXoxYNi6qvc3A8Ow6ZvfaSCuzhqLUBxIyggyqf2KTSSlITK2rl44780F70nmsPV
mI2eIPZBBV3ACk1uBELu9ZuakBDSoDiS2qhGkoJKGsUAFXQ8nk/8jeD8fXkMwcCdAvdNAxRBNH1K
yg2hEXYy2pg28nbYD6hXq/dgkXVY5RC3b0IUErV8nlSOWiwrwaVyuTW3xuzjbXmo1mC6cby18Bhu
UB2+rZg5KfLZq8OGgqUWMeajsO0nwPbb4BSuZSs7CY8/0E6z0V1uw1D6mwsMBUYpfRa0E8ehcOES
Hy9+bMrnCWSM0aFcs+pXFpTxet8oZS9F3vcw+yO4cGt9pbn+1vulOMpWQE1hwOR2XlTEmZJQ8Wqf
6lKQZBArPD4IrxkqDVjy3MSN3wtHyOM1FGuCH/v6bM4kI1FiXgouoPd21K2/HtbSynvAlYWxQzfO
D0CkIJSUviJspPUdOZ5cjdUqvOQO6p5RMZ/Yyq7bqXa8mSzCKEvo8XvUzLwwgG9Vg8wkRK0+WuRB
JkRHxm2O2V1eIUbf6u8/KchhJV/aSt6x6qduCyWUayRqt+QBBFZJB6TG7lDkjZYA51Vy6l3OcohE
m69N6xqIqM3sYhH0eehNRCQw4/vH9+706eq2chjd4Mn/gbQgK+phLSHZ2xleMUYTVzTAG+GpCMdo
67Y2khLC35sxBMNbB+h5SRsmTWgQJqlcYkZVhDrMlnSsCkf9QXACvFCx5uncFtaQzZpBUYqfhygB
QVY7upROtU/c0krs9w5DidN16AzrvjDHk/igP5QbxeIxWHh8Gj5/lXjGtu6rJ+t3qNQFIEpR2ls2
+B09WPYFWEaz1x+R7uSt0clcvN6vwk3vtm/xJnmJjsaKTJeNXW3DVKqb0PZ6QVQqEgv0UkfogB+C
GTA2nuhqi3tqXj9/RGZ1qDC3ynM8h1WMepsGBShK1eF/MPYYhJOUycSpmHdKD83qXLUypX1gTTvM
btdt/qHcNx9bK3osDuWrwKIdunWs17iUBaUgVkLxG3D9DxkVZaKAbDqro/TWtV5jUFYzFEFIyuyI
1XComvmp2t45df+a/h+ZXIz6ArEQ6MdRukxz0BeeUFTtiO4SfiVvvRW/xYA4vBbUbogninblrepV
tRa2E0rlVDdHBXq/ZvHQ3l4X8BvQEkwiNJTn4fdcO4h+0vVc7Yv00n7VRxToWXt/U34Kz9FBON23
l9vwllAofZNFgZyatNNcQ+ElEU2nU5pdKtAeTLaAA0vfqJjCmpnGFlnhNbMEgvx4ytuCzl0GEyoy
syD9ok78DIxjoNPLskttlri6+o5hnZwPUgN5Yh0hC44dUGCMwS2PDLCmwhhF68qi8fLsElsn1tX4
dpNA4w5qclTFkupRPEBer1zcx8UwiUOMyk4b5IMjBofYzhld+qiPub9JN5pPkJA6B8MBAgt0Jlwj
lZ7eJeU0xZfYtLXR7SxkXCvCOXEf5lYXgAN6ETz0E044MGtd4/BylfWpISRoXkKR2lGyazRaYDyu
Ex0/5HUCEgxWFHOjCxQipX1q13ZT54sJmg6L/SGUtmlvgQ3VKieXcEd4T8xnsJuzl4xCwlGIx3+0
vYGp9lpGodC9UQjTFJVVmilvD6gu2jTOeLHvr+WNQ6RgKMESLRjTpk1gwVb6/OP8xcpX3wZHFADl
cWujCBK/AIC30naNuT9KTmRaf/+SQcFQTpfXuqkoaiIH+iQjqJ5uHgNkBxnH9m3ugMKhwgclnLza
SLEtjTu4EMl1fVPe6KZvadsI9X33d2fJdjEQC8WNpL8WL7SURXUVr1ehROBA9dJsxN+1De4eDE9m
McjdhOlErhkQpW7BMEVjX4Tp5a000buFWtPUZaja7RWKYIDgFw9cuAxAq69VGiUuuJCOOTDcByzb
Zh/vz4/MWHLBVK9QxGuUSC9LVBAABZyCgukKa5StIs/5jBbZr8f727O0aEhk4YUJrhsVLZQyDIKO
XoDQzy5cYL7lA6pmIt9cr++DLDhVwt2HqQak+QRUDtfy5JUhlbLU4mwwvXfpIQPvHN+srJrRHr9o
qHMcsq6zYB+F3hzHZcB5mzzTOJj+pUnM7ZlJ9by0aHMcSqXzRBokIwSO9yiCJ0h9wCXQYaga8VpX
Rzc0bY5BabNcBpj2oTbZZeeR6aHJr4HVfLdomXMIyq9xtZZ3RltjuZKNuOItzuHeJevMeDJdOuqu
JCGrOdsVfmokJRQgSYTeA7faK2amb7TqSc5QXf3Muq0vnQZzoSiFFgSwi481hErN+CMOTYtV604W
/s7G0PWPiZwJagWSsEuzke1oy9j2Re88+/10E2qRyaTOHp9Xt15hKo5qHitr/WtEi3z5et8sWQpA
v51rlep3VYCW3tFqLc1Mt5xV2uleQIcAM/hdCgbmclG2aQx81+VdRfYFgYArRmbshi5nM7SNYZp0
GBr16sBVE5QNE/bOHSkCtELbZ20SSwco48yTYezHGAtXfkWuvPlt7DYGuCKc+DyuxZ248+2X+1vF
EouKcfqIU/xiBKAdPv1O99s1SySG2dCMW7mX8J7EA+BNRvm7/AlKhs19EVgIlBvoi5JrJx6GqR92
kzuYKH1h2T7jnKEPs0D2J3RUY/N71C2Wq8pBg1dgMk7MxRjgjyajyOvan41twola3RFNHq1uX5rj
r97drnW0hfy6v2QMZ4DW12uoyp/ktJJgNGhLiIzHvfMMrtbelF/rAA0prOIWxvmJgRDXcK1U+wLP
Edfm2oqOh+oCDA7JtrBYS7gU4MyXkHIGvugLnl98OwMFlC66VbmTrayrnYx5mZaVWIx1JOv0v302
ineuBfNrXc4riZhPbL5jVjA4hPbP8QPLiO6f2TdDbRqvjPpmxPphuoW8qcHVsWYIct+Loqb6WhC+
5wcxrKB7uC82Z/0U7CzH0lk9MUxFILY8O7Kzom56ToAg/JeJ2dyTZZE56iwvet8jYOLYNUqXSQIG
5yCM6i2kf3QLz9EPgRVi7GD3kYEORftq99wqc1gXumVc8jKHlAKmYFGLGPvV4HNcAO+Njp9DTRpe
Xu7v07Ij+oNArV+qhD3P50l2Ec75E4adbyUksKLVfRCWGNTyCaXSV7wHEOi08dS7a+n03wCoUIpX
hxDJCwCkk5mgD0r/jJ7vI/wPRftnoegUMkYNT/04AuLQg9jLmo6OlDlbzB9i3ELJWtw6gD84lCP1
gg5xVRZnyBHwLyCgf3hOHIZtMvac7v6Eruly2UCrehBmofPndXC2xYEB8j9Ctj+CUJ4zKjplrLQI
LgYttSke4zkzXtV2dEzWLPMk3v7emlFOM+mrVEobXA2j/Q4MqK4ugZDox3TIrDUrObXsOP9IRcVT
Qtl0faSEyFNu3zB0/MwQ5fal4vsy9ef7lMVnRh0KVYu9EeqtZgqiLSimcOSOtc2bqVuZoAoK7Ken
+HdoaYMpIrpiOIRlRQfhNbop8FzA05S3otIpRdCS9CgYqIaNYGprPJCgr8JinXVEA262bYZEuQUU
k7ZJoSDLLP4uwfyMlE4AfqjdcEBPLiPYXr7azbAoD6GlWZKGHaQaUYPlW/3+w3KS9fbrRUKUIjJ0
fzHo/gNGV9UjN9ZPGQewYBOcrdK974oWvens65SH0Esj9+AgsssL6d97Sj/P97+/6B6QCiVdAZh+
RU9YK1HJoIBlGCf3YNvpGkMPUxOR1X0Qsrc3ez8DofajKMDOKwyIc/QVDtLVMwqQ/huCRAW/FYd6
uMBHiB28gaIRqtWs+DUjPFzc6D9S0PNo0R76/6Lep9UjQ2MXd3n2aSrCFccQb881Fkh8Aa3UFuPI
14x9ZiFI2KJZ6FQ0hRGjdhauDO+BjXP2nv6jCJRb9vAyp3MGAJJTh2Zwh3mFXvZVs0WivDEap/ox
0KCqrZM+/cytE9gt95XFkIOhq9/Uc7OFSoxKAhJQxse3n8YHIsxf/8kYaJcbgPlCaEUABBe0c68w
wLta3UdYPLZmC0W52nFs0lzBS84l2fjPYBdhppsX7y0zAMqe9bzgyoTck+TVS2VLO/RPwmeEYPL4
T4LQrlWT+ymKS5hFefTN+ILJ2H8ff6EGGrTvsoROVo1+7kpLDxeKRsoRtuBmnluja2Y+S6OWgqMr
FOqYL1CxbuCfHA9OkvtTMDfxZsBTzcgK7xds/AqH/P9MdYW8zAaeSIP7/4Ys2MjS3QXNQvcxRgyD
owdXFLryJ5alLABRW46buAv2JJD8lYwtv62oRp3gHIJarAkjTHSBA4T3jhlNLw+FWz8XmJckvFjx
r8BkWPvC8XeFRi2ZUeTC1BRqfnnzDi5fWjIaZzpEP9Xv+5rMwqFMEkzCfZPUBAd1MRjhc7S8I+vi
xcKgrBJnCKeoHVZutNQVpiTiREe9D5rRL/dlWTgH52tGZ5rjRuu1mODYVWfmHTOZsOBdQMCACzCq
H1AgwFNrZTS9IHAT1ip86UH1oW/CDWYsRcgsscx/KZF1BUUtmcf1apSLgFJQkq3h0uIGYDuEBgTO
aPKvrITP4g79kez7hJsZaB1JbRwRyRTTcDmrs46x+8U4Xpa9zQyEihhBWDK07QCQ2Iw2u9GZjsiT
PDNiISYKFbGMSmNoAQ+U0pFXh3hXWv6z8PU8vjKAWEtGxS2YUxOjWuF7ydoPYa2enez9674+iwvZ
K/TDEhZT1L+AGo4KXfJe6Ktek8kV2TvEx2IzbtOjt7p4dngID6hI2P8YXsZ9bqMcwbmPvRBtYGw2
OM/Q9Y16H9qWuixD134l4AYo2MVuUszn0Lb/GwSlD52G651k9CQvLFquuv84swqmliKzKykoZZA4
UR3Fhs8ueWW+leAOlnwzU5APfmR1EC1Z7BUUpQ9tI+e6WkGa2ok2RWK9oYe7ssrEIm8P2obFSrPg
667gKNUwAlHo/BRwO/53H5rCj/t7s2RGV98n+DOPANKNpJnQunmZHvDSrVUW+Fkyc/2Sr8Wn+1AL
wcEVEnWulni9l3wBSONKtA71Sv9c/zcA6iiVY6WKJHUiDym89ROcXwwBFjzBlQDUsTCA/j3LIpgK
0qMb2akS82P9xQgHWOZIfsNsO8o+FPs2hiKHqJV1x9YZpTUr53J/I8CKcI1RxV6l5how2q9DvpLt
4sX7W84W0gL0j1PB0OdrhFjCDHCPx054z2A3ufSGaeW2xThnWGJQNu+VaifoJcTYdUhWP/d/2/ZL
yUDZeSLUA8jH8KKQm4fQjOwnw4lZ07tYIlDG3cpF5g/1iNwHj4e5xC7tjlG2txAvX+0EZd4eh5ld
QkLcR7g1LPBbMOdukr2kUitXCJRZD3FYi54HBG7Hbw/k5QDdqoP7DDY0Rs36fdvAdNFrreKRp55q
DTtSlqZuWj5e48s1078vnMVX8lBWXuQYZh032JM33C9Ei3c0q9xrL1tGWHHfr4PC/FoYjCHIpUyG
MJdNY7ICccZK0WEeLFM2ogQf5zsbROgY13JoSmZClbFS30fLzFflaSrXfQB/2FuS+07qoVUzPEWs
K999twu2yuuV8mQtULwcCqaYrsufrV+5w3C6iwiYPQACe7C+yTfxvqqjr6mTYCQaKoryyVQezf4X
IwqSyO+8MZQZCrXjdSZNoW+IMJS1Ztp1si5xA3cbkKCAjiYHmV5jdSse9a05Aov4qK7WDVpo2tcv
54N/2LJyiYuu58+voVUEfDChxPGQOTbz99L+gUYdxqouKuEMgToEcjHP/dIDQtOYhsWddj3M9f6J
v+jdZhCUasRdVWRiBogXbJsKlNwz7yOwhKBOgQgPJJzcQMeTynZDU98HmC9vMVSDoX/frwkzQ0ra
oBT7HiCKGXRm7XS28eBGmp1f7gvDwqEOA7nV67BssFyj9V5NrmFVk+Uoz/dBWCtGnQfVoIe1il25
7Kq9i/o8u3qprPsQLN2lDoKw64c47wGhPbjdLlqzPBtLrYiIs/2oVS03yhr70eQYO9KAV+d8XwAW
AOUKjGzC2y78/2U6vykYDsKsLV50zX8M4/vCOZNAjoYgTgNcKMFstTHMt/g4mHjaS7a+e18SxlZ8
c1/NgNpBKhpYSHbJPnPzAZYe/mLY+C2RPwnEZrJQRl5zbau2Ana7dBrQr/KWgrcVcM3isTVEp0hX
WdqjU5nnX6yCcIYmi5TtK3LQgnkJu5Sagl1H5uu2N5Vf99ePYZI0Z9Q4lcVYlMCINr2jv3wKK7Bf
//5v/uX7FXi2SYPeGgUoP8lBreRotAZj7Y/q+B9BKLuXvHJM0C4Juy9f4MCO6QasuBarRGXpZfVK
Gyjbh6I0Y0cUzh6MVdsihbVpLuVb7Mo/d/KaBfe9x3cObfp1Mqq9ru9qKN9btxdUJ9wfLqNTnOIB
PUPDVnqxrGGwIacQO19cbv3LzMZM+ylXEbV+oogRfgDKQ/21v5XPunnWbP3f3Nj+wNDPl3I39FlA
Dus3frUbvws1Rt/Of97X9uU8zQyGigmmQMuK0sPuDTgaUAv268OzshXDppYy+HMd+Y7EZvqOwV7Z
qAVYM9RT9o4S2J5uI5WGx5VAPGCaJrwHq+eTKRnlLEIv1PKR2JjdZGYemR/Io4XuGtSC/3EJ5evD
KeijcpRDLCFupelzuHr9yCztxMqoMXwf/S6V8JynpYLyXfYKIvBN57BaKZkrRjkMtJkNqTIA4pCu
XTf6lWHWGouRdFEM8NSS6hLMRvmmKplpAkZElgMmsSBSAG/SjxykD+o6/DeOb4ZBWWgRhyonJMCo
RDsGfZGwld/GHSuJunhQ/EG5OdFLzK1oRZXEbtEP6RG16KTgVWPIspwOnMFQBqrqfTppiN8u9mgF
JwPDJjHfctscGYf6zdguNBCCYOSfjflmiJptDEgLdb/JgRMXK0x8eMf4WbAFmJYDUpPN9lhfdtGG
c/VtbWKqGiwWPUvsgmVikzfOffYjKJvNQd6iFiERVsx3/mNroMIKZ8hrYHKr1GadJcsKP4OjLHcK
vGLgRijK7iBWqO4VOlIoIq4YmQUmDhXmh2nep3mtkatdiuV762x/O3193fdDDMuiyaertEtCnwcI
WrHKl53Ym7gZoSHjPgrxAfd2iDrtw8EIPLBpoSyFzD/vwRj6r2L92aYQOWeKOGZpMJYdUUQVYw/5
kJW9YElAeYdQbNDi0+P7A/ohjhnzaZ9Ev3dWiD64Rb0Zx1jBCn0/Vbo/fSfcWB8RezgmC4jyDEEv
IivGQRDyti9aDxOZi5M9VcwaeIZm0ad3N6he7vmQKDXBxGW1ZvD40qJRlnsITiBW51cdXkbRuqJd
7usaw8PSPJ2c3mfkKZbcwo0z99BddIyYUAPWDOFF8UASQOrdUGhNF3GhB6uCfzXgdNqXZhdvnmP2
nNrF698Mg+zlXKn7MOb6Hhg7dZXt+a2A6cGjZH38u3umjh5W8MyAI4DuChe1KA79MMyxVy8Ywejy
Lxi+qIDdg+U8F++ZMyDKp6ld2tYlj4Fq8GigMkWHHKvUdql9BXwyf2Sh4hE/EyYhmWJSiiMgOh0x
Vfr3YOEstwOTlWVe1LUZFuXXhmYYQYWMdeti6wg2DtwgQswOYZ3my3rwRyTKuRmTPhVaBJi3yZ72
J/Wh3T8yWeYXHYPBg9/agDbLKuXh6m4ak4jLyHN/5+Yf/QfiUsxlHXNTdkUMiLlvpcsRyh84jcg8
0+06AqszxxcY12ZN7vgCdhHzhJnfb4LDOOGWz9EZEuXxSiMzukgBEg8a+4fAlkFJnEIgljIs6vYM
h7LWYchaTmpKlLOAC5PDOcf9i/5fQ0OVAkhESZs2/cjf9nIX92kFdQMLjGqRuIOkm9nV3Eun3RyI
WrLM8wYVszeImcbHEGTRHUbH7H8OZmmLn9CIel9eGuvfbNQclVpAnms8eRqxgJI5vaW4VzZg/euQ
E2IBLan6HIgKGAeh44YxbfOLhrxg8kO2avMpMyenOhbbM0PPWVhUtJhEvJ81JfascRHBjY5ArMqt
MZAZvsK9D7bkjuZyUd5VGVsooYpt6wjLFUbK/8ht8Cey3BFLO8j/z0xXqyWjUAPAYIjqN1sY+Ige
QB0Kle+sxgEBtw83yCR7YcFSzhZ1ooLWGDVxUBOmN4HNxpY/ZAf1u42THId34UVlD6VYMur5klKu
N05Qwhs335Yw5Wb7Mjqaq7nGW/8RWD4eyjTd4hUnPTHbbRbPsTky5Y/DThp0pYK4FVYZTVxWsQOb
CTifihWTkIEoIR19/sG6obqV0kQVE5kojisSxsO9K+xVK1UcczyztGfpMJtjUb4F1+yIa9AqAiVN
fomOb372drvxdo/3bWHxgJnjUN6k74u+URPg1In5M3UC93fjZEcRrJ5/PXCe3ILnUJQ/Maa48Psc
UJMr4/l/QDcZpiqj8o8Z3CwvniwroL/EVGH6uTnRwrAK6pEU/ml4k8FUYdMpcONmDWNZVvt/cL7P
1JmJI+JVOL/9xqnfe1dwstW/qGE0MMtOxDkG7kEMW7j2Ipwuc02iDUQP0H9H1ow7KB9sAn2iT7Ru
66D/wFs5BrZifuY1jt8bXO1L0O0GduRm2J2TsnqO3V8MfVty9HMcSh5FqMeg04AD/snP2uzMcDO6
xkrA469vMwtOlxRhhkZv0BDKcuqJQMMoEvPnsPucXrYsxp7vV4s7S0dXBkxeX5UBcQs9WNhTE1PG
HjpbxYQ8XLEfnibbxe3x5G9k2Rm+ovXW2LDoaxefCeZiUkachLyYdjx+wdRtlXz3vHv0jy3GFh77
DcIe3bq/h0snzByNsmNvamONm4CmoPMdiYT2rfm4j7BkV3ME4ohndjXI4wAlhVP3P1Db1gWWtrkP
cDslBr5ojkDFAJo48o1SQ4bKFgmxymRnqEXWTGWTmm8H/xGTxczePcm+PTw79sc2s75YXmrpajz/
CVR80HKaMfkKCXnQ8x4jkSqaXyxORBYGFQxoYYppGSTUaV82hdM4H77NEmOxRHQuB+U5yjprRl35
VgcNgzcuoRk6nt2h2uOZ3xmn+xvHEohyH0HCC3lK3If04BKYwRrx8HAfg3zjjj3TyefGz716bHBO
IREjfshmCi57cJIyTniGjtNvyeI4ieEQAqWH2g3QwMA6fv03QSi3kMlDrXMcFssOEWyasTVZMSqW
WHV9i/4AQ1B0FSx2skJfiY2oEPK8w/Dyd8mdNvFJXt8X45ZjkxjrHwD6ElxwcSaEZBC7nQWOq25V
awARAQaS5WaFU/2YVRaTP564mBslmGFS8VckJX6klTh3Yzi53FTRMEyiS9XuLN61yof/KiO1V2KZ
F1WcYhERP8sWhykR4nPixpZ66ayPAMN7edJk2a0YWvh9At7KSXo/YMMY0U5O0Jmr7XqMZy5VzINH
ptGOftRWwJv5ZRsNJivSXDyLMQfw/yNRK8rJcEajBCQFExTNxsVw5CG3p1UrMltaWFDUYvaamg9C
IJITyo3s+LDfksm9zFdQ8pl7a0cdhBgYGeqphD2r4zXStRg7JJvyp+BY/eSy9IOFRR2JCGizIkog
0uR24PGMAtCaSVb98BiiTYKVo1l8U9Zne0Udj3WvZCnYHNFuAhYgyUn3RoWLeLMitwKU7O3yNZ6r
rGDFMHSiArcLSpjrNQxnUb8jrZkyxoXGc3wsIePwsHFRgNYf9gPqqf7NGybSkf/AUNLxslSA8E4m
eRvDbGVT2BXv6k+WZbGEoc73uAFFquBDGFS5lWbwRloE956pvYDz7v66LR5YM3moU77lG26qDVxD
eCd1fifmnlyqWFHf4k1xvmrkaJ5tTmUUrV+SzbGT/SGzwSSLs1dyWIq+fJr82Rz6hPc0mVMDwGQn
2x3s1qmfyw1/Hj56M7Iqu/0XdZszqegXJe7/kPadPY4ju9p/6ApQDl9LyUl2t+2OX4Tp6WllWcGK
v/4+6hfvrlyt47pndxfYGWABU2SxSBbDw/R60S4+7tXrmJNiX6DfMWciD31b0R+KLWNxFqApp91G
lJUVOEBShiU0bgJYE5zXyDKfm8hMVtIqdMQzetXX7TG1fZYSLmrGjC5lc9EQIKtFCroVcvzv5dND
+fB4X/emU7/HGWVqC/T1xUoNClvfw0iaCUvLOCEWD5TlU/IqGEoeFCQntYQjT3L3kTUXNt34Wy4U
7FjDNC921gGamU4Zy3JwTS+G3JytNcsZTZ9376dvj+C+sH/GjLefSQlbGZshDEapAfZF7WRe55is
siBLEJRL6wDW2wUyBPFxfGB1T7J+mzpItb9maqPhtzOTiUK/8Aq5FQ1t0wODawQFPy5Zx9oCsIq9
C+CiTp+n5/tnsNDZfkuJsusFrBPXTiJKyBr4sh3Z4hKfVIs45umYu9t3C3fAtmwMyNmMvrXvcuk9
ZaIsvY+5v6RqoQCe8949RU+6nZl/ABPsWe3hGFocoJzNVXSyzcY6rfbY2m4GjrH+vC8B1jlSjgDb
bGK+rfARzhEZPIYv+2n+b6VLmf+m1QdsMsWP9+QP65YvJIvnP/5jFkxvFKUOAqU5Pyc2t8/c4iMl
AL2OnyyOhc9//9rTQ2H/RuA/1niKgj9WijgJ/IFxlKyvpK57ydW+H5XQ5X/9yxPlWbTQjo1k+JOp
AsovK/C+r4Aqvbxv4Pgs6gZ8tUIIYYxd/dzWp9/qCHXFOsEfNH3SbmyfMiWSYJuGs5vyrjXJV6Xz
+jQQd2V//cuDoO7UoGl5y/FgqScm46cl1iFTV6ov0BiYqPhtPBqSkiSPF3djH3YDOZrWY0N2q1/m
56nZmq414V9tpNgqWVEd4xOoPOz92/CdGfnPRvDH5vooFNDuP4Kf7XtDUAGNLcfz1xURif0HSOn3
qbG+/PaG/LvfmmjN7kQvXcS4LfDh1pERNf+MkW6U9vs9N/vlMKiFSovwy+jmIYmt7BVgnnaEtWtJ
ZNGhfB/QGy5cnYLOqwMsCkK8A2e+e+fAllHKWQGn/nlr8+T0vGJB0zCu/HeKaMZgkNSlkE3mBDkY
ljlhXRC6b1bT+6LjJnvyvG0dJ7TOMcofOXk5r7Gi/UhW9lpxN88hMYGy+TmYm8BiVXm+W4fu6TR1
R31ZTMtrD/5eLcs7fh4Oq5K8nUvibC8ks1F7dxyAv15MLJzyLaD0AzojINaInJ755T72pn2yN/L2
lHob8hBZx6+YrNabP6s/e5645otEPC/EQp6Vbt/XaPF+RKrS6SPOaGvM+cGjCs7Bt7y1Z3X41HdH
WdWwJuhxzhyJ7LCl43JgJZ4ZN5NOoMajUGPjBE4tM22Wun1DHd05D7pjV+3CvC8nG2OdA+KtJ0m7
pv1xRiUnJGjczbHc0fqM4CIGBFkYXiOKZf5uUOqGRWU8gL4RUO99zK0N+h+pUFMuEfExgKy11q/H
l+BRXr+6nrUuTf3hSuyVa5IT/kTDJbLhqm3jA013dYpdHdOVK5a2Mi4jnabhQk1X2+nQAUbDiK4X
43gDb2Ss1RbRyiVTvIrhEGTXTGuRm/EqAcs0u1d9hekCzqqZ+86WrNmcFmWPlRDlUL5XW1jNCMss
f/vkNJ3l/SuykDdRpDmVSZoz0zX4UZb0qgJgANNLjh+Zmf5CExwTPHNhcuyWDmWbjVSvL4YCOhq6
rTv7XfqogKYMoLAcmI8cOrlCZMvtp6/Kuc8gS4pUwNTUMRKT6bcUsWvyXYPvOWndP0D1vmWPipDC
2BjGqAB7VuoTKSP+7wxKkeIG3mdnMQBEf6eEfZ3G996a2/NSQi25+L3enl89AT2/8AfVigMacYia
VrW6oikuwAYqbZ3+mQbzSsZlXzKoc+qU/guFVAxROVFvjsd6nduf99lbfANNkwj8tMJQ0Whnx49+
wg0GLphnYMJc3cR4NV7t0Tbzp39JifJpnCZJjRSDFct/jkertjaJlVjNatpGx9xrPMmFtpEztmhH
BCTEvGojsFVYCumwOkcg/ppHsymQSDUMlhMGcz9LDJM6/iVG2vskcj8GmQDm0rdxpexdU0TmMNwE
p/t0FpoLbulQKR/BD2tfjoz2HGyLy0q2pNbh7GKLbLy4zbBnIPV8+HizIBssXiXqvtQI64Iv1Ihu
v4HSyRAg1nU4HeSAPrbEvq70nWCfyo9/LVTKIPsxx2HACIc4AAocLYBABHee9P0/GMa6ZYgyybEo
lkY7fDM0AZFkmJXrHCwJcJkcTVbpnlpSRjnCSs8h7cHRtPbIAPpBiwkjNEDvpwZorCOE+UpIhJ54
JmWWglJmOee5CtuIp3vuAH3oQbU4NwBF4eG+gi5b/7/vAWWWYznMuTAIOvjr5jlxU0DH/YqYBamF
ydTbE6NsSSPpBpDjcWLyYxeamMKBargesm8FgkzD9J0IaFFu65tvm9Tj1sGhXrFKwgucAjhMlUUR
oQnQwyiBZt1QVBcOn9A6rzXQFyq0lJ1Y3keYFIJSmBsqlDzVxhjHAOvnzs8GCc2kJz2gsAJSWyJq
LakdOcFp+GBSXbCeN1Qp8cpZKsmZDGVpne+oC685wSam7myYsL4LN2JG6kcTZe2LUVBONyIjPIYO
FFu0TqzeColF5Dbp/j9YQF8GAdBz0DVnbPO33Ik215Vsl4/GcXxM9Wk2BIVMs4Arv6y+qkdxtYNN
zcnmqXAxmIDefgtjwRa/MpjdU0tx2o0AaIt+yYY8n04YsuZ1szQNlIQ+/N3Dn2L7UqC0S9TVQLj1
4CP9dP+yLllyRUCV35DRFalhE9ttbJMrfJDEMW7rYKLJ2t/tfhXMAOp7dOiHCs+IUO4i6+IOhX4Q
Ke1sb+zlQ/MUbNR16Sp29JhgWGLyVPvcXm17pyNfDep6X/kjZ+FvAzroWM/7pQD8hmnKqxiJ0pe1
hu+pHE+0eZm4vd3ur6jzseZ2mPKlHEvGaUWj1iBl+e6UagO43NPJeGO9KRZN0UzClFfh0UiRKiHI
eB/B5kGHynSEtW1z8QrNaFDmTmxKvpQH0Cge/F1ly84jXrmMYJfFB2XsElWIA/7qw0fFD5H9m3Mr
PFL+iSe8OX/KuKE/U4wrHpyUdm1f7MZGdw2cbsbe1rYUXM9J0Z1KaSD0CtxhBxg1zPJupW1ga/b+
4lyfCo/F11Ja4IYYZeSMEU0uMgfpCQfhlYch8dYa0V3BctDF/S5vBi/YpJYKe2K9NWsz/6WsLiZn
7mxJJjBtPjHL9Sb0JLTGiBjr8J39ZtW+3bc4S6+pm4+kjEGMT1SvV67FWJG/UV6CbX8lSkZcm98C
0myFDZqg/PFZYoQzcp4ZxJd1WNUktKVh+61OSahX1UG5hJDQYHa/XsMNppyv1hSFRZvOS3UMBo1m
MRI7OssHuIQG/zch3dawWEtQl3LWgCFDQzjiB138seSGFzkp4LAPBnFg3CJHK5DSza3sT7l+6FcR
mj/fkJs/xUTeom/YYrWBLptANOdpsiQD+IunTGAuVb4RtnhFSI2Z/MG6oGwN7WcNLSxe5xkVyvoF
SaEKeQBx82b1yZnJGxLCLCSvZRM7I0LZvhRD7KIegwhc9LOKtsYIj5/uzJPH+8qz8BBXgIn8l8go
+9fwJV/JBegAJe0oniQ8eFb3KSxbixkJyvyNVaZn10k94S3aw5+3dHWxvhg0Fp4BN2xQxk9SMAxR
5aAxmOmnsCq27ab+NGOXhdy6eNX+5uX72GZZriBsAdnwrWHQ7n7NHVWnRXrkPjdLr+E5N996PqOi
hrHGcRG46R3JcS6A9n6P9tOwUWpdM6IfVGda82esTcHeRLjtjOQJkz4VPwljLVWpjHv0/C5kprCN
zmeElpzZODCgD5d1gXq79GBghjb3GMaMdYe/M6dz3rMw5nMdtMuBvJ8NIHRGpk/QAchSy+kG/Yjf
ZkdJGQueDzRAHcJkv1qR7XniRtqXr4iVFKyY/z88VCcjfI8cbTX0azqqFc60KMjLm/Ack63grNhN
odPv/KQjYWUuMsvqz8xy0YZi68M3GwSTNDnvlJYCmMjLA3AcYuCdlw/MDQH/wVj9TZMSZVLGTRbo
oIniTR7CVGF3b+R8dYwjWyrD4F5okozdynAu3xWumW5EMh/lTZF0yGRjSth/NhJT2l7MK95xupOu
zLfpWS4SzpKRLFKeK/fTun8zl181sy+gTlHGbuzrKIXd+bXPCUCBgk27Nezyu0E/Jvw29/Q9EKWw
RzB3mc/X6dr9PNq/2ad8wmBIMtcnIN43GPda58Tf2aS17dN9Jpdaf9AjpqmKjDVeWEJPMRnFYSOF
StXB98gbYP1GsHUYizX7HJtFvGglb0qijNb1pYlJfcZOnG1Rwp3zMWCf1JfkhP+uClZ9f9Hrzj6K
Yh7VN21U0xaBOjYQpIkpn58A3Vu/3Od9WZV1QUJjriBLAo3aHih6HqWAAj8PmxHFvTfziVn7Wbyh
OsIjnlfRJUkv7vQBb9yHfj9xkr+q71v5MT2o6/7YZyTH5rn3R1az0VJaScFwnYTjRC5X1qgDvWAS
TuH8tDtHX8nztEVtSvZH5s55+b1HYS0gmic8jibWIYduEbNe41PsS6st4MFQ7NJF7AynV9MMF/7S
x3zWIcQY0BdanRMb6FM7HqvIevfEmnlamBJTwOzf5KhwI7oIRaQnZYfBcaA8l3unBxivTwbL5FyF
BWyyGPGKosqriqbhutAtlUFedWWuQ18qq3fi8zUzA81UQS1d2ebu7W3E6+PyxmO2iuGkF5rXweeM
MhX1X/3Rv0Rt3f0/gFvfjXdTKg0L3T5FRyQlEr2MUHHpBs4JUlFBMEj+hWvAaugTT9qlREkJ71wZ
wc8yX8jdSJo2HaNKnV8tXiKpmJQVmqo5ySYggffHx2zrW2Dyq7T8J/hYkCRuPG+oqqGoGhU8hhEn
aUMMxhTgKu2OBtoKe3PPMZPVy/fwb0L6FMXO/JfeVcN4nST4DARStCq/JkS2DSc/CcDY3MhYcmvt
f4nbwmxyEm+Mh6vHShkuPlRnvNJvRakV24Qv8QnbCXezXXd/Sq94ybejm61/YdoCq0hXdmyvYtff
s/Jy08n9MASyqmLmQdDEH8BtY+qLaVoMyFCUUxIytBtmA83CEBXOckaDOktZT7GK9wIa3vUhT8wp
NbWBW3afkOYl6NnhLFYGaVlh/yZJ1+R8oSy6oRs7VL6VbYa39yrxDPsBwKKhx1nCuvxgbZf+DoLv
SJIuy/l+Ugx+DBdiTes36kdsVwQ2BkZyoDXsoelFA65IWGilqLIh65RM+TFtgaYtw2GtnYg3cwtj
+uqh213f483AyJUtxv8oPfx/YrRB9ZsMc8Y1iD1rSF2hGC1gzYCIAfqUFecsS3FGijJoRpMOapeJ
yFY4GjnEog2oW3RHpI9XdGIoMbPpdzG4mPM2CXp2/7O8zBKAW095s1hA2hRWBpgchMNbgBHGLMUY
oqJO218kXRNVKlpK8BweMkOZYgzM3aKJagpTe/O3aK1Cm91NsMwZRo0RZWC6HgP8t5xNxjzQ9LhH
t7iArijUjSRzc2VmnpeyFdOOMBT0DSwj0ijfEPfSyHOoNJ4jbO0Z9/UDM4W0FGNDJSRekgW0kSi0
Tkgdn2QFLnNlZV9ey5nqugA2sW0Wf1qPZwJ/LpnEOTlKI8Zc7ipO7iYVnGIj75xjfF+zX6ZUt25/
nZCuYz4jloQ4p0m91gZf6Wu8fDvs2UMG64DJ/QuwkNV1hkG7XWJdLPiflcIan110fnOyVBCaF00W
jSPIXoD7hkmxA4arJEA9yB0cvGxN1plfdejiKreXbWXF3sVG4YrxgFuKYaZnDRpfVA3r5ihTdlEa
P9NrfqrjfqSWZo/mr9RlYUwvvhJnVL5vy+ye5zHCpKCUOtyGknwcOIKsuIm1FldyPSW7eKuVrJTN
ohOak6Qu4OUqphjnBmODLf8Zz5bzbrU72QoeWldeJb9Dm2FglnzCnB51T3ou59G+BnpeASzyqDD/
jPsEi+GQY59CtE9W4m0xi6gAtUPWgEemo6R/a2GCqxr5oQy/YMEL1cfLxreQ1T6q25jZO7RkPOek
KCvTtAMnYEPzVD6c1hcPJfEt1FWR+8ptqz5xa5RLWfKczof26HOalGLy5dhHaH6cYlDebPaB/bux
RhSNc2bhctHtTUGSLom6rkGct5JU6ka/GLGPEBDVlIA0+xBdzqITmKFdPfbu131NWWo7nuzoX+Qo
TbnyI5+rJch104B5Tzw1JRl6Q2zJFJ75nS2+7StskqiIudNM+2nKG2FNdWKhRnr/S757vn7IePYl
lLG9XC650g0cdFbXrHf9T/JoOL1PjlqxNZ++rr+Gnfl/qMstmvgZVcrcGmlzbbMCVK3g6GSkXk14
IqId5qT9IlJsii1G/UJPY0x4LFq6GVkqAkAKOUzqGmQB1ZITl3d05GQKFlSpPH39PZlS17LG/ru6
rUCmtZLRzNf8RmtIsEd681drT4COyqFDrec4XaSRaKb2HrmZJ77uecd9M35h3tpFhc5sv3ins/Zv
vCOZjyzomsXoBDqInICoIipSqYP30yxJcj6YopMWKUqAddkt3uUBE3CFSYk67MgHSm8xgNLoWD0a
7FOSPFzNxGHFd4vmYsYR5Uw1GRs5/Djqz01F3tt1sZVJHRF0Hq7+AbgQRDcjRSmSNNRNoaRgScUW
w2bfeOPecNHAAb9J7l/QxWQKKCH4n1LXOm3jjRxTMKIGZSp2nj4CHqI+CigYeg/aQC7Ol75CFbVe
x9vK61aMwGDxlqqqiG5RXeaRC6CMYoC4tm9B+uo0m9FKr6RcZ9bnfQZZRCjLKxs+MEIrmEJx47vG
NiWoA2QMRqbj+HEhZ4xQuj4aFabKG9Ao7eJT2gimxHJVS7U2XKK/REXp+HU0xCq9goJCrPKITh5o
eW/3buLcl9ZyTDMjRCm5X0i1nEogpLuKiN71IUdixHwT0QTaWM3LFCGzUqWL2UO8m2AjUGjAW5fy
VhngIBIgXk7eCvDy/pcSkfAtsR/SX3mxzax/9gidE6SkGRqylORt2J9fP4KeAL9QtlAh7Vb1qn+4
L8/FuH/GGiVOI0diX48NOCLlJcJuqqNv1v89KClMxYwGbSwwwC5fJ0vLfyVPIfZgAdW52QYWx7hJ
i2mCOSHK72RxJV7HAWKLvl4zO3fWJdB9kSfYMq7TskXXAIUs8JM+aBRHA7qC/dy/9HhJJ/tgddDM
l+yMwYb7Z7Ns+mZkKH5aKZCvsQ4yjUL00FRSZOkvrnp+ST6vdvZac0Td7bArtHW5zZcRknL73+93
xNHNvmAyXrNHSztWYlAp+IIYYRryyLUjuDoBlNZ9TpdPbkaHinTRl1dc9bKYBBqaseM/6Ja8fksf
u9U/aNqdc0TbdICfxJJfg9LFDvahefRXCeYnWWHlYqD1Nz90RnW8pHHcVKAincKzipRVafEOE5p/
2TDNyFCGiQ/9GFuLQcb/Ix0APupmfwwbK1Ac7jG1Cw/ZRsY5TY7ihyOZEaQcySUr6kDNQLCdsmMX
77oKXGmzR0vpesvCHGXJkDKCfMJ3QhOAlrFKgKXaE8Xeya88gyUWFcoAKhH2NGvTVRY9rkFNMyD8
SfN0YGsxRLfk51VZERVg76Dq9j1fOrtKuTK2KR9mPSpewbZ9KA5GYcWoYGiuYGObnU9UVGe2um+G
7/8oXJvRppFeNF3BtGAK2k56CA9++NDazQs/vVh9ZrJsOhZaRea0KJ28+lqeGjXScZcv39taqtm5
qCUCU7C3r+g+NR4Zcl2Kbeb0KJUceOy/RBN3PxXbAvs1sjmTXyuP+Tb18Z5Efejr4pusaeDFMESd
6qcoXvI8otNbw1jqftTE6WSaj56DFb6yecROzNZER/fpi2PpzlJ0NadG+ZtIyhIBiI39ObWGfYE+
YjfAC2kzDixXvXS/54Qoj1NdgjhR1bw/W9JoVbZI0Iuy+vJtFZiajHOb9OCHnswkSLkWLIaphKgG
T6/5TgOIuPxLypDwa22WgrB4onxLokZhJ0zC2wLmsn3RttH6+r7C6GrDTOYvGZOZ+L5Ha+d3PAiE
oRhAKngOSmCgcxazXriYR5zToN4LQx2mUdqBxnNnvm6T/buEplcregLGdEHME17Xz/dP6jv3c+ek
ZOpGj4EOlOQW1mN7qM3E/vgoyRogLFJon2UrHuxmZ/LbU2CtzN4zAbD9qKw/mQnq6ULd+wjqmvth
lki+MJ2iVzhJYAbrfiDmahU4n6uW1Wy3GI/MhUz5nqqspKoZwfJgvgJG+aBaKmpOMcrMrOIrS2Uo
Q6L46ZUvS1BKiBXtkZzFhPsnq8i6sIUJEbg2FUfQJ4W3LGVA9K5I07IScK/lX9dDKtrNW/uhEnGH
99JRQgP9yjrVh5PZbfG0dgYUGiBXVn5i8QhnH0EZl2tfCRctxEc8W161Cx8Ex2l+laRdH18ytEiw
oO4Wc5pzpikLk1zaqtZi0CusZyDrl2b5e2+ajyy+Fh27LgE9C7MlikLLNhuGWiqw4AyLCs+a3a0B
lsAaelh2NzMalOiKJI6GSzrRyH5lGga2DVu1dsLTBhP33iU2Wc/CxRQedqT8xRQlO+NqVD0fgSD/
/q4RcZMEqBcej8eRlGawydzD+hxaZWAVm/L0tXq8fDyihmg+mcB5bu0ADVLm6RG2j6XIE58/rMDs
syhbniZ6qaalDKehuv12WN+3dIv1hBnXdI0mDS+KlhX4ebEigSufNtjG/PjI8OaLN/5vHr5tz8xJ
ZK0mlJUOIlZWmrJVAYcJWsngZElQmHLWBM1QZAmQkrfxCbr1dD3FEovz6/adV81LRyTbfDSsr8JM
/1jMAcFFHzGnRx2Mz0uXupV8MPU6YALZQED7jDkDa31cHzXzwX55Q7rOVMx0tbm6A8lysgoOwOT4
vM/3dyRLK4iGCS/MJ4uSosnUd1wSv1RzvRvOr69opRmBfw9Y5nGFgaQe8ClkR+xfMWaGWveExLf7
FaCYCBQzhvRZX0FjHrZi2dQqygoYUpJUNyIaRuf/HDMzdAxbfnABp3HiX76q9+S3WWHj3VeHldlj
a7M6Uxd7Y2fSUKhYobmGbVO2PaRhedjeRg7JBhDVMsGncLwJeBRs0wWcMP79Sr2O9K3NEoXwMzxX
0d0nAlhQk6cRUspvd7EatrJ/7c5cSNKduGl3mS1jRcU22l1tAw+Cqyti5o+Vs/t5yW7JUg7cV6t2
7BSQVYiPA9DXO52k7F1pP68ZyOiqwiM1rarAFbi9ZpkWiz6voeI59RVywB/aVDyR9uIBTVtfufnU
eifUrF/uK/lPh3NLlBIpL0mt6msCMsZu+VQ7/uGEsGR1n8aS/GRRFg30D+v6D9ROLGToOLXUJvkN
dmKHluJiZgmTo/fJLARaaEef0aE0NM2uUV0WoNOYVydCd1/1ImCjcIGlRazkxXeL8q1tuKVFHZaQ
DFpsXECr2+S7s5GRQ4nqo2aFiS2tX3ExNsA0xO5ss9nq5tVSNyKWQNmX49oNQiv+NWIQEGvUo51h
x76lPXaAEVMwvg5r4lnMJ/ukoPc+ljrkpk/kdGhQb5ZIui5tD0vqNFtcq2RTuL7JOIYljZqfAnVb
Kn5UUjRHTKc92UwPm2aZDP18791Knwp0/bgZDU6G9Kdz7jD+HABNQTM5jwNOy3+ff7slRsW7pTaU
Ydd9S2/aVr71HSw5qhkB7ZJpm0ttMg4zRw5Pc0HzE4iUnuCibMgqUS7fQRTjMXQvavil299Pg+7a
Ddl3tfYQ/LF/fdXb5/vXj0WBElNTY01p0oMCurDt2CpW+gTxYrGitoVIfDqOvzmhJDU0qlZxgFc9
K87hNTXhmh39rX3OHGagPNmLn9fmb0pU3BP4mFHo02+ODpEbA98CkQamndlNpcsX9G9Kk2xnp1/z
fCwZJSjVdgy0MgTGHZFPKvBIMGIWWOWWNUi5UHW4kSKdxRvKrFBiA1J8rh9L9NaY++wQWOZ9lViI
gW+pUBY5DuWkNVRUaxQs0foILf7Nxw5itGBoVsJwZEyOKIuMjbwh70+nBQQNG0sths+pw3r1zySH
l+8E/MPLIk8ZU5XnglrBzgm8BN+DR/jnAtNBnJXwhNVhsfBSg/hmpChT2uW9VibCNylkDjCnF774
Vuxw+wBjyG5Wo+WLcWCLKj+jSJmJWg3EoMhR9YrXvfWReP1mRMtK4ACN7T6lRWsxI0RZC82v81pO
kGkt7ddeI9iTlZqsLubJEvy4vzMatKXg2iqKjaRHqfU1xW1KNwxxsZigDIRyESvNL5Dh3KbTAjyS
rFG9YHVuLYBw3GoBZRwEaVQaroGo8tcKTZzv4cmrTXTDINoA9seGNwUs26kAnVegAUb8lN+m+RDZ
0R37TW3wF2zVfEjWG2XdBYxDnPi7I2D6idsIangpS2iLJ29GPHKxQ4YJ6biAlXnDPv3ENfprc81k
EHluc+K9+2aKmAUzlJanP/gyBil4Etr7zZFgkNPlsdvkT+oyLz3jpL8N3cxAAxTUTxPj25AZhPeA
+QXog2L1lq33T+ZlDbDAIysyXyCJDBDA01AS1rCzjFIuI+1rbHNsMAk4AkzTvGJY7HJiRB1LFmYq
IeEfRRJ0nuZL64M08qcOiAxt1YJVOO0WvgCDTKkdki+fNWO3kHBGeQXDYBOSgIQZesohlEkuc0MO
Xd7W2PiHx5SH3uDWQkAaRNh0JJiZlbv6MbsSFliVvGDabkhT/oET80jJZRjT8qu1OKSe+p0eW9MX
vIYebDkWMRBuXwLe3wwtzewc8UE+9eav5NTv5S0GXHdYOTZpXuCkrvbAiJ4WegdvJUO5FVFpKyWb
Sk8TAoWAp0OCr1HsDphrzknf23t/r6xZZdGFroCJqoJ2FIRUmJqhPEyu1FWZR7BgEihO+7KTPWbA
Axttgxqw+rTNqSP5hrMUoLINzJ7ihbDnhjrlbZRM0PrKR76ad0UXmDLCClG83W8Kor3n7uWFhZOy
FI/AcU+tFoiCZUOlmrASv2gbXwa7CqnWgtW4eDcQZcMB5TdwWO8GcfJhlHmUVWHabiwasGEKZbir
tOnbREOZAU8ubetg1F7E+qP4UG0BeLrn3MK2V49ozSS2+QZYySdmqDzJ784H0OwiqLyE16nOccXb
U0DkAKj2beIhgbff5CWRgHazZ/amT/eIJqrx6IWc9j/wAp0n6kc1CwtJR/ZO3Aw24AWQsto/oMIY
/L4fQiwUIlR5Tom60bWi8XE05QmTVY9+hRQucHRKpOakCc0iOOfojRxNIOLY3HuMBX5iQIByba60
s8Ce61gINm4+hgpoqquYNJjGhS8E0xb2W9lkN61va011C2f1yMqqL7mHOfNUcJNnlRzruTad7QXO
9+WtRSrUYkiYxRSlwQmPan+aT2eJdVpeRsbGBFBEvPbydbyuPidUnkKzorXmNlZO3hRXtGw9M5kT
YuLPojWOGrlngG7xoqDQgFucf+V9JQoGDDa+vuveO6qUBgYr9hZBrDPFOxNKxX3mFyb9bmlSFrnw
Y8wfxKDJPypQG+E0TabbgEx9CNGt32EOAX3lPrN9flHmCq/o6K3GwBONj1fzKtKsZTRgTwsWmJnG
Zs962LIoUJHFWNRI5nfhcM5WsWWY6d40Pu/LbsnyaTMeKL0R+GYw+GrigUgfZu+yzmZR+f/6fTRN
wAbNwjE/5i/idQAH1rQDtzhcyZvpf9zn4dv3UYYMS2wwRC9qSDUL37HTjEhaTmABujic643oyrYC
SsdkZ5h/VDTYtI9Ma71wLDf0KAsyylfMw3CgZ5ymBCYSijWavdR14HbY7Kqhw55HNffM4HLBXCtT
5yGaTzCtoX9HbDMuA2ytC1HOHfCcvTw3buNlCDV/1zsJI4qsp8yCP1KwrAt4eahvapjiuz02nYuw
UdgfhnOA1sPQ6hgntjAJot78PiXBVMBU4pgJw3m79b5rFEilnNPf54tJ1uT3rrV3yY68YQzAzO3N
qfJyYDp/IhXBsBzSokxnfFLqHxsRlhlj/wr6CzynO0YA0wiIse9JfDoepRrOaYepYXKKcpIdTl/6
8WtrnD+3LKTNpZTITB46fU007pq0fYaSDf8YPvTr7NgehFX2GSBjcWHwvOSMAVAmoFaGSGey07dn
q8R6pGYDZF850yJY7zCuz7lz7rd4JrmuveusAg1AV0Q7J2P99fnMUOOFUBKQIgYwEngFO56/j2Sm
xqNWjI0wXsbvTNNWdzlAg3HAM80J514A2s3KXywFd4qgIW7G+hv4I5WKXbtkHKaFByNMnNci1DFI
u6vO4vPH4fLokNLaaRV5q47ZQ0WG9Sk3WQBeywKffQCl7LLSX8ssrcfz9rWPSIB5iYfB9j4Kx8nM
Y2SWlt1YRQm4OnsjAnEIqDkHJC5ZLXrfiWPaSs7lMFm1meBreQxUqS7H8/OzV+zea/IxXMyAuJzp
ojk7eMAO9Bb7Dqc1GjH8AOPcmcdAXbWeN3ysIAb5LcoNg/1+MJyP2uvJ+k9kunaMd1NlXk4nwGI+
Mq/5ojn7+wRolEKlSZpMNCba21fdfY8/3+WnEZZtDVi+1u6st82v06ZbfW0ALP0GGJ2nmDAf8EtO
A9tGgSqBQShN/O69mIl/lI06jpUR4lcc1eRTdFZXp/NLJmIy82p3gEA5NRnRGF5jAeUBFUoZEAsC
CrEYWaBOPVK7KkdeV8B140QzRF3JKb3Mw16H+MA9IQ8Uk42xwfDVZrVqVs8rxm1fMLBARJEwq4Np
K16lAQMkPcqyAJsr0CHgyWa0KS0Y9K9HhnItFRTnZGiogFJPKl0ZwSUQWAkKDdl7ZQdv7PT/Qjhz
Q4fKivhKGg5ZBzrcCpbTO3z0mBk0R9eG9pLT44p1aZdCG+SvkVueTJgBAPnbSysFQTm0pSKctRy2
OjysXdwWAObYG/P+Sf3MEGrQDvQpYxra4H8AJuqpKpZRkyBQc2oyvO3MkYn+8/NpcEuCMsS+PuR9
V6VwcptxS+zdZn8aGM5tQRFuaVC2NiijkSs1sDGBqpTmmuwGy2aIaiE5cUuEulNiBHseXsHIliPy
2x55ze+9UiyztRAV3NKhwn+OR+X0UoPOsyehkS0/skZaWIdO2WR/uF6KppoOvX4cXk/q0fpXSvXN
4MzmGVg1Mo4X/H6NkCon2Kd7uk9gocZ4IyI65xxJLdKULSgoQDyKncgMV6vVJ+skGHKik69BMWZl
q+Agkl/GL4wls5rDFrK7t2xQ1zyMuew6olUBcSgwa12IagOtGsgja7hxAdDxltIUns2ORIkvePHJ
oDQevNfGfH19D83V4WJ+HDynQLdfj3bsA9zwI+OgfjqCW7rU5eeLoKqV6fILr+8PLbbY2XZMnhg3
86d5noig6cjAGwnWkroweaxeI7+6oAMLGWIYZkR0ZHy7z8kCesUtEerSjEYpcrWQf1vKp+Nh2p21
Oh4Dr7lax91jMlpGAQi8YIKNYVBmsCdTj+kQeE1+JYJyuGuOSMTvaoBnOJGL/RQQqXDckRf7skb/
/hOK39rbVzCiGVM3JeZ9WMjy3MjgO4U/06KCEzWj4iHoZ/3pGfsWiLMmD5oJ2OwXe2+ylPY/GMK/
zpXuRa//l7Qv620cSbr9RQK4L6/JRZSoxbJctuwXomzZ3BeJm8Rff0/qm2nTWSzlRc80BphBAw5F
MvJkrCeM2gyjAuJOWBKG7di9v7P/FVR9i2Bu4EXR0PpKo2sbLOal9QKy9EThfMCJosrPY2Mun9mA
Fq9v8AHXtuu6n9LD/GHl0D7QxHrm0WRwvxFz4y56pOvXCoeG2HZwt66IjzQ/e4W3QlYES5KwKovX
f/enn/1TP+b17YTs3FcqDnHwW9cyn+7b/19Q8vsbMe+u2hVycc1raHRIN2uMJTwho0gir9pgtQFH
Fv2pP6Oln6owUJKi4JdIJU7PXl8wsZW46MSyiLOPUfYybd4DMNGz+VMcAyplotSBoMAyfD8n9hqf
a7F46Kz5Z+M9wrtcYgLBRNcZ72H7i7/0z5GyPatXoVbyYgY189BS35YwRQPVq9rjlC+nH9BvMYzf
XGI3g4o5DuQcSiIstK3t9dwU+J9lwx9HyPI1XfNrfDYjau/2wa0tlNgR3GJLMZbD7as5Wrp5QQdP
KQYy1GvUp9fT6fqk/VIRzbkLrCZW7Dl6TsEVavGOkPupGPCQNbHRSxUmUoAzzA7X9WGJ8ZvdjvOp
JuqbP8+RwQ0xkiusDIYcmCEwA/kwlOvn2LDnmaC74Q4a8d5TlQGNRD8NpgAywKdnbMB7u70lT5/k
A5koxFQWlkrzuBd4z4nK4IgJ8qBYCyExJVjfuK5dvClbznvCw3qVAZAkQO6rrWAdBxuFtSeyQHYN
Pf8YLvANh3ePJ7IrPz8agx91Wku9aEAlH+LeIC9yH7FP2p07BYqWuNdfu+NR4GznnoR7STKQzwOB
rXILXkdeADo7a/j3sBS9JeUB5C33MViavNGjv89YIrgUi0DtcKNl8oy2qre37QIZG6wzaTEyaGEM
jHej6Y39A/RHAhlTvGCMSRRjCKTEhhjvp4G95RoOb0kEvar35DAGmKmSoHYtDk7FgrP+5f6xTZTD
YAsjLRjLq7Rzrs+y27HZxm9MHqzEJTj4PPMB/PA8y5sEwZEwxvBa/Vpr3SxHpSBD2gDJcl5iYhqP
viXc/JyRlYVtOCv1BOpUyCFtAeufFI6QPMDMIQ/7JlMUI1nMO9XJVzABBvgwpptsKw9Zf3DnHnnO
Befe3HJ2I42a7L+fX97Hc3V+//NPpJt/fP4b3o7+elgLXZtRZ/kZq3Rpmf0t9dyn03wxR6Z1NVi9
7Ww2uZ27HqI8nmoT+caf0plXSjeuTSOZOEEfnRTDIhMx9HHGrAnYga36HTwj3tHb/xJ8bp8ixxBv
CDlS2yxmRRqCcelJ3xoLFdlMjm1M+9Mj22Au7VkcZmlTUs1sJJHhfW4R8zTIIPe2tbx6/yJh/PMk
mWt87sBTBbIqmsoCHaTr/h/42Y5qLe3dfZuZzmiNdGNusWoWil4YuMUAPke3xPmrtdztmleOGM71
YnuZz6qiVyk9wvhChNcGlYYAm7AsSecFWhwgZ4ntevPUZC2NlH1bcFQvWG5Ph1/dG3oeefjHe6TY
etYlFksxP1FROXk+kWblqiu89jrStJjMdtLDkhsOT+ZSvr8WmxS+gnIJxDv4WsgWEbvGxrzz3lwL
Hal5faPTXsxIFHOd65PU5mqCW4WohAYln6AhgFPhWN6Xv+ONH00np0bSmAdfMJJBUgMoZiOHv3Zz
BwXhxWNtz1+XzvJK9h7CBv943yin/U9kizA5qBig/WYwX+ouWlOJiCplEIFsq/3TAnGDtCDYdmh5
mCH4+upvmTiO2OlH4Fss/cgjvKoieVYZ0k3s4bDFsCbo/xw42xZ2q8LZtr7MnlToFBI8lEtmHDCb
qCtQcPmWzsQucdvqmXRurui4blbJ09t6QS4W5D9tNryx+r/ckG9ZjA0lctqE6gBZ/jOoxmm9P8aW
+TnWd6+AnQ4c4vtH+xej/RbImNEpVLDKiAa1NBIEbIJXSLPnyEvttA1HFtd6GJdRzs1a03T62grz
AxqA19RJDdyXubP57cBLdWyPox39i386j9/aMe9QZ3RJcqFeMV5YksNkUMOe/z7PuXx/f3nLvyUx
L9ApF+qqmgHanpsPnci4HYt54Q3wwF9A0DlgVy3mvTnq/eWZ/RbKPEV6VP8nyVk7je1HKNUbKzJH
Y3xrWUd1sQvt4zOXZ4Ka4N/PFJ1EPy9j00RKZ1If82zb2Cy31r0tOohq+zJvOfr9xTv/r366wMJN
pOd5TmOMN3Mb2AuiIBdu3SJdXquFTI/qnlYMxDRxj7moiAaFtmtvqev8mM/d2H9D8hGZEei3Wjme
aFl7zwZBghfbu+wXL7U1nbX7B2p0dgwHkK7nZ/32FqPJ5ikmyJOQYYm4nnu29OzuKcwgTTfTsb/h
TA0WY0zoyi48BL7GhvNiaDwxDL4Ycij35x5ijJSYEVpVD1dL/sixTC+L8f9onzzc7posCgM/Y/Ex
n69el0vEK3vHIYvIDeyPjxf0Qx7Q5WTuypV1DBDMLpcOwtq25IXR04mj0QdgIGqmBXUS0KyzDT6M
aoGRiBnchh0HlqZ9u2+7ZmApRsv2JaDJgBL9+dbsTXCtncebbaeIc+8DM4iki0VphDS0HRYnOyCU
pOi+GtOJlNFhMfDThVIj1ReokRIk9XYH9GpQ0otH9AmTBld141jxAzhh9jufSy817bX+c4RsuTSp
1MAUaOS2htTaMh3hw1qGDcc55sC6frOXkeeRGnWaXGiuCIws1MeCtzrvKEmCc7b2mCDjlVY4kK6z
5dPyekFEmiAV5r+d6NwGHKzHB7DpE4l8LcHhuU84MTDP5G9l45GKbXWJhOFWo9OWQU/EHXBA7RFv
2PfNhSuIQZwmEqprQ8Pdch684rkHXae35xrGfV9RZxtcE+GSGvIFhvHsVxiYNDfCa7zPrN3NN7yv
0USb2NgzxKjJz6ewm0lhrM6odTyv1yKe/BwkfHNsT/FQs91bnozlvpxT5LxTbI9Sqhq9aBY4RD/C
qlCsvgmfdjx4uu81gdr3p1ohqBkbrHOgpbcYSyHP2/zwdXoBiStCCi5v1W2R1R2cunmoI/uLGrkv
xAIWf3HtNx9t+Ovt0+IxXn8+ZdtH9AxdZfL5SYhVo8kStAPmyt+n+6vn8U6W4wrrbPIsqRGdFvTq
nW3/8LZ1nx66HN8RqR99kVkcZ5h3G26RwEjtqxwP2YmqPfPcKiKBB/oZSirF+ZicV4DNn6lxEqog
Y6URm4bFdGujIkNmCxyr/Evi8R84ZhNpSRv8pxDiYo8JCtym9Uis30vU1nH3eC4o5w7cQuPR0Q3h
f4HEX6MCHTyAXeL+xeY5nreLP5LQNcjy1Bpu2XVuI6G0XSRu438A9WmrL6/plYNYbDbuklXqYFxg
CfHy88Tn/OVZAONsqFUuhyda27bRx0qfE/TRzh36ZVARe/4fD46BjuiS9XgtoQvGlt6ekM/EGvlb
+cHP33npJI5ibIas6FJR6ETI8vsv6fW8+eJcnYkh3R/wzmbG2jbOkoL6rvnvNXpvU2u+cNfK3IU9
PIZz1GbJxkG3O9bUo/uIY4Jc4UxAUs3QG3uuoV3pHJDLf3pzbV9Ziye7t4bKCdqdsbWuL/bO+9pn
66QEdvj/I0SxubOmTbTBQBsBsMMGpRlcVfRCZPiHo+t0kfHbkbyNQIyu27mQRSzXoV8y/o0eK92S
Dmjp4kjhmQsTiSC0SsoLDSZPpVV5GimfrleOCA4wyYw/cI10IxZS9HQgNI6X+tzjQQUnF6WzWyHF
wkzUsIaEwzrfCNYbqZAYAp3efLbg3GQOKrH9Ya2sNK3WQVJvgTd2FZJ0/jh/2JwfUdbmiBLvRyq3
2Hz0+cO0TfsemP5k271GBjRYk99IJ0YcT5djAAqTuMhmp7aJB2iEiK4EERUiBoVT5eWkuEDo9dN1
kmdCZWRXZCp7C6Oo9hb7SkLyiaCWYEBng4X2qNHX4ODnUSxOxw0y6PdNrLeUjJvhjM5QCsVAD+k7
b3rPbuo8afYnsiUOSto0ZdFi8Pr+R5v0EUfymNsUXGZRnRT4ZirxL575K32///enI6+RAOYuNVhz
mWGGC5aOGQj37R2RF0pyGSGvGxSsdv6/s8KRQOadLGQ9NdqAniBZLOaBi5YiEjjXx/t6TV6rkRTm
gTSqvLiUMfWtBxvMDjzInswsjP48RaiRGURhlkXmiV4lbRfPM3LLy3NQjmdrrKMMPtb/eOwHH3P1
tHP8EzHxyjpb3h7pGZ5Ok6H+t06sp9wPshH1NEUdrd7xaXRsQfI1zOeatvha88phkxA+Eib9PEBV
MAtJ+j9h9jpzhQ/P5ukzCXcjEUw9IdNS04xvqUbFEh9fkGpHlMjzkSdoBeG8jKQoPxVps67OYxmn
ltlvIMP+vGBgnTjxAv0tYeXcN2quMAYNTmF/vcoGhNmHw3mVE7+3FLRNusqrYGxPC69uXY5E+vP/
iBpH6rHwcCokEF9AIl0WV84JUrQEVQtPXfCsnfe5GFwAYT38Wdrtiko2pljQLzRXUfddoWKB2NBc
9BjDe76vHc8IGZCYobOiKBt6i5UzmaUYzODWfXjnxwCFHJtVZ1IjLBbx+uKb1gXNtV/UuUvwX47J
TydKvr8W66q3w0U7mSakPa+RXMcRgvXJfgSPAP5B+YcOr4LisiVYFck5yuk66Ug08yKnUjpLriYM
BaspkXDGpi0kK3vL3FfbkFwfPnq3Ww5LeR2mcKE97/6HnG4WGEln4SQ9lV1Omzn9t/yzdlVY6M5w
nrlj1hwjZV11ZbiGUjnggGUSgIRyg4W60mrp7WNeRnQ6SzLSiMGVWGrMPlGoba5p7xy4H1PchSWK
WyCr5ZzepMc2ksXAipLLuSpE8AHO9qF1UGvCw9wQ0KJihgx1GI40zq37w3svQ6wVotBvoy/wPYTj
tnhENQL1eyyA4+Iz56VmPXlVU4NZc4W01lqfSOiIc9BDc+7ddD1pdIAMkOhQqD3R9HW7zFYgKv2S
fTUnIbb1bsBA/cX1oXhKMahyaQNBiHXIu82OZrb5Nnu4/5V4fiHrxQ+pTJWCCHebO8g0deQD/a8G
2SDfuvPkp/viODbB+vOGAa5kOaAKgapZ3BREe+R50ryPxE5stHF/lRp6aGhBI4+ftE/fQZjg7M6c
R5NelztvJss0XGpmresVBK2xF2kRb+8fFe+vM8BQJbIkGzRr7GtgIKoX9/86D0lv3LUjzzaTzKqo
Jfz51uqX9oXumvsYlqeF5fNc9GnU0RBJKSbdZsZgdqyiTemUIIYzPlsba7TBvsrbV0J9hj+/xLcI
xgUMZppUGgVEuKIvPWRE4sILTwnma9QDhmHzAF4L+oHX6/YtseXKkV6u2JqJPQZoSUK+iPOFpt+g
b6UYtDaMtD/LV4iU3jIsp1o9OK9Ly7svZDr2UASBElCB6oodwhAHIxK7qqV+X46NoGv4Y2haaQiG
gzAkh2eI4z9MAsBIHuM+iL2cN3QO8Gn4wOZjS14CN++rNP2ijkQw9iafu/jUmR39VBhqRy/XFoME
C2QbkW/Dw5rySgLT3hgYuWVTNkGPZjIC1fqqlANlWWqtnMQ1GTxKbkC9srfINmI/+FjuMcAQu8Va
Tvwdr4ts0jRH4hnjv2pB0bURxG/DHVwUUMzfP9DpJMxIAGP7s0gzOjEAa5VMotU6srZuYre/FuRR
OKId7zLfYzIp+8VLwUxnMUdiGfvHYevhddAuTxd7IPmveI5m17qBV8vRb9IkR3K0n5FdYV5mQm5g
88Tzs46vZtjX7enl/hFydWGCHtrn1+gn6OLbwXIWogcFtWf19cgRQ7/EHzg4UoWaygjUsd3oHCl0
a8fpMQa98uOtkRB1o/2VpxC16XuS6KGOJKFm1Gd6DoWSDsQ1TW0RN/0M56G64IVWt3rN30VJbIOU
pBrRSRtgfj46M7XPVAJDnRLPzyGy52VEwLVMefkiV9gc7Z2eYHDZVzkmMu1T/HOwEts5VcRNXV9F
ug7FzipC0GVXkOJxv+cSZHMsRRIYMKnSbkjNAMs6/KrzUb7KgR2evtj9T5byJ+eC3ERDkdBDXQtW
9VrHmwzcGFcdKbrA0Ste2Dj5QI/Oj7ljZq8HWq+AIy7/ilMSPyxD3ks2DfsjEcwVC7H5S68TfCLM
nILjJfXxkhGwLuvL37Kzt7kDOzyVmLuWqkUo6Bk9Qbv/jQVVNDvc2xfnTDyLc68lnizmtnUhWJ6N
GLKebUpMWjogK7bLzfqtHSxjT8rFalU5ratt1TMG27F/mfOmcuTfjHZ02+OzlqttDaMs7OZ94wCF
75sjT0G2L6jNT1VvphSDD4dguYgdwJcrLVC3ohG+XXq+t9Rcz7K5kT61vDvowjYIXcDfF5cmXY6z
ro6LC3lqP0PiVl6gWGAL9NSn+5pO+93fZsq2B2EbKLpcLjd5JemdCESu6UpzC2SJOJLuv2sSW8Ko
YhVLf1oYDXVLrhb2F60q7yMjtOtz87vE9jSb49xNN2GMlGOe7LLUykqJcc1L51n5apZVRpbcOZ/7
/o50S56OjDEz47pVBvg7mI6efSjWZZl3WCp2//Qmo6+RJgyaXDpjqBJ6u93Hr/t/mWsBzGU2TrOy
6Br8/iiCs0HmwA00AiHBxJug4Jg2W1do5fPlktKDSn8n++H3/4YJbBlBLrRYFq44oXUwd3U352Ae
5yuzjTaGnp5ihZ4SmsBSFJhfwVB1/0NwPjHbY6NeZ2JYlVAgWGAUoOZstuREBWAS/ukhiV3bXfWe
mulh3S9pa26zKmK3zizQrKHvcLe3LOd18zivVN7Nn4wcv42XbbcBgbVkqg29+cuDsYPHXvX2kTew
OB06jqRQ8xvdQ6XqMAuUQ0EQKYruG51Cn4M3EWl8MCVb3HYyel53gPr2hIzEgd8h7uOUnmdmnxti
SQTniKwlCmRcd493gNQ4R7LEWYihnBlwrD0T7PXK95WXPA/BPuLFHjzEZJf0pjOtObcUZ85uvQ4Q
dJ/nfLaAyTTi95diywWSWAah3OLorqDofjmtTx2xsGaOh/6cK8v29xSXWjJaCTFBv1xrlvGQWh3q
SBjuudo4OV9+4DY78vxydgJOSGUhyxWI1D1kLh2C1nbPwiZJXvvQNNnT6AiZINtUhQQLcfGdetUu
sYBpsz+qRxR2aL2K55tzgIlt31F7WRhODawvRWElfu6wz6GzO5DQX0HEdSZGs3QE9z4W3pyBO7dL
Zl7uNE7LMMggU27B8PCYkY8GfDrgh+G8GjzdGNAoW1lSZgnouM2GxAGpeaA+3WqoopsB7KKGqbAj
H6e46wrJpCTQGBss3Nljun61sDFguY9dm0uSN50+H4ljUL7VS6PF1jua0KbjZbvUfzIWykeMJRem
7S0T4u29Hedp/MvH+taR+VhtJYhmTrmZh63vLtyZNTxiwd8XF+GpUf9pFN9ymI9VX/NO7mb0LH0w
KG4XgY3+YUobdAbPP8jOuAJpcHtPION1NeAbrKIAAs9oy6PDUJjWoyyH1GXFu4JnBbPVNsf0p4Ob
by0ZsBcwoNLKBkzy2YdId9332NLyEOwlWyBZaO1OPm/nzF9Q/1sk4wKehFMT9QI+IFhAamI8rCgf
GZiYOJpNP5n/iGHDtgi0Z8OZRgDP2Wp9tQYXeYtyfY3pgirubCDHWG46j95Ms57JqpRgAai8d923
4kn5naYkcH+XrcPRi3fp2JgtTIWmUCiNPoZIQl91XcwhewuyRM17/2vTLmR4Brw2E2rrd0yTjdtm
lRgoRgkryXU7wOKyKOZoxUMuNl7TAywt0zsKJdjSI5GDMkeF8bk35pqLtK7NeWV4tsFgSGmmYY8i
EIDYx9xX/HLf9G5v/b3jYqCjC+SwSNUbRNkHaYn9a1hP8055kS4YP4itBrPGq3yBHpMMHEl2Nudu
SeaeJwMmVaNUcXqBhtUq37wXNjCkXq1eVngOPF5752SsrWMFLKY7sCKHdfZPWNAjVVWCPsUaJFOF
k2OlNaVQvH+qk03MqobtpuAYxFYFlk8ao+KnSLvScWYbuNG9lxZ4n4DJ5uZTsx/Quhq6rR+62uYY
ginScDglqak7MBbPfNRCPRmogUA8NuKU6NqJPjn6TWHIWADzycQgvg6nCNUhf+2+u5/aovFosyfK
XgUM5Pg8c+8LnMy2jgUy2C/qeaH1OWpFIHjxFafy4gePt/OQ/g32KoxlMGB/uTSKKcSQcTi49gXE
PsmJE8lOphRGIliS6bQ594lMPwx21e+Tl9MHavdhbR25K66m3sqxIBo4jUC+a8XOiOk8PVrYg2Vg
P6B5JCMr6id6mvN8/+twzI3ddWtc2oscXyCsdjBP6/AQfTJ4wK5LVUJqGLVPNoMhhq0Ivl6BlsB1
jMyKDTHAWHWGLrtZha2svPTYlCGM5VHvZ3x4Elp8+xjy5JgkLxmJdgUIJe+f2WSxbiyEXrGRkFA8
95dOgpCze/DhQbXOW/EaO9JrbZJ40ajIiPfQ7csLBKyNPHEn92/pN9bcxz+APjyjH9CHTaypswEg
kSLnsX4/zQlCM3FOBsfzRE77CvcbMs9Y3c9UZP2hLoQ5axuk2NoTTahdoSUH/Sbdbl2RUHcUNV2W
DBpmjzSTJXE2nHr6/aDYQfwPCCYbcn3hYcYtJP/jFEeymIt2RfN5HtSQ9exjqeNb9aB7yfYSkto+
g+fK3gcOGsT2luaCYA0PDTfJOn2wox/AGGuaYsSpF/ED7MNbAAI5eP0ePFSd54dMXfLxoTL2qoV5
KecV5Pgg56hewv39+zB550ZqMNZYprNLcDnjz2eIXYRFazvemUuOO5VfGevAGGEblSXYDkScFTqB
3hYknneWYq9eCow7Wi0RFz3HeZtMR4wl0lMdmeIQluUpKCGRpggOrjtzapfs99z5GJ5mzIN8iZVe
wu4EysGDgVwTUqyl8nj/E02+XmNlmEdY0a8XMUMumXo1mKnDekGFSC8cYJx0B8dSmGe4r8QhRHEZ
Uip0rg4wB6zq9efOr6UXujyooLfjj+sLHw0NNYaBERJGmFYWmMFRZQhr6PYBR0RV0AMgck6OGtYd
MWxizwzMRBFEBWJor8vhYusbhaDzGIWrf3V83xqxyb36kqmBMehUI3dd2Bd/OFsPFong5h4v/x89
29NoOxLIAFAYSamkhhId/cF40eFdthU7Q1fiF0+1yZZmfSSJgaA8E7AANsUp4iohAxA91Bg7H9Be
4D8IKOsCX+O94EPuUXN4F5ljKGyurzSq2sBeb3CT28HDMF/tl96XujAs3uej78U9S2EgCtTdZjp0
kOP3S/O2JHjYidZORTvbfZucdkBGp8lAUxxLaX0ycZrPKXLnaL5yL5h1M635fL7BXfvaeTzqZ66p
MChVaU15OaUwFftsq7emr4sr29KieJbsJe8kJyFxpB+DVnIkhUbU4CLYHR00lzflYaYC5bnNv7zL
zWCIMminIjGA8QISAd1itsn8+mPz1SOfeOKuF+F9NoVxbrqZWCX5BWd4epNfMBOkyKRxyC8HCygz
/C80oRjKfIfkN6DmxM3aTj7T34fK9gVXl0SJxTOkP9cOVgiGG3fdzuWcnGIy7F6Fl90zryt1+tUZ
iWTwJQBnYyGIFKIPJUDz8RWo+QX+/Gfuh+TccbZPOMsxR3iqVRytQ3kxq4bMHOXFO96/eJOOFJps
sYxOxr5Wgbl38FgNY5AMtIvOh43Hn+eb1uL77zOXLG0ESes0/P2TY4MRl9L/t+7VxvDgfT2mPc+R
IswFizG+3wUmBKEz2bLTx3AZrgfB0lpyXu9QJt+oTxdOr/VfEORbOeau6d05S0QZMlXQCRPBwX47
VGw/DLKMTuR45I6CT8XRuibDvgQR52Ywh6mk/bULqElgQ/Xsvdjmv1Q0wzfIWza/Kmwh7V/4c3JU
hz+eAM00DLRhI1F1o5Ya+YwSeskbM4gHOgEPRuMZUb1ItKTF5YyVH1eSut4usyTB4nxOhSOWuWfR
eejMWEoGuJAwfjGxXn5ZXut7MhcxVfpQ39OQecjlBttFpASibO2tJLJb2Fin4D6is/3lE9XIB+fl
la6PDsiv5XKJNsEDjTngW6BUdDyCBcvavCLI2QEBOI/itH2Nzp4e0ujsQ2THU6PEL1vLngqo2WDn
FzgOeKuauXKYZ74VQFAl0G8M1dblWpJJuLAq60t+KH3N4XzZyQdqpBSDOL3SaScpg1JwCQ/Y44Io
fyPiADOL1ws8SSeHJVT/2C5zX4Ih6gztSkWBP8SYH2Sw7IepE6w8yonieRZoQRui9ZjOxnw2ddiw
Kgc9+a2PQJmbOJqE2tGvYRFKj0I1E1Kcsv02+HLrmtbtXY5+KSHhjpncfMB7Zs2AUzPTG1GSIY6W
NAc7chePi2hrFBbSVXFiewDFwDIkrwKVAMx4v6Q7dHbPPFd18o3+1ppNMgq9HIlpDNvCJ+idN+wd
dYOVPMdINIqBdDPR8d/FNyOR1KsdXZuhToxrdoXmQUrc01JIyAzOwdyJsX/AU19bbumd82XZlGMY
RJiRmEGgr8zhFYg5ChRLwY+xUwckA0demmc6jh8pyCCWkpwTaeioPPQ2J/vr1vNAg8hBHw7w6wz4
pFV8KVUdQlBtzEG+iJomNzHMgV6dAR7k0KWkbUK66dJ3TVcVLAcPGRgzeUQGPIjTGdRpZ3g7ZzW0
eYajiC0RFxKCWZxOKnOO7Zb/vXPvdAZ08l7v0JMa0DJ7byUrHcMkQB2kUsWNANLjevG1Q40lsDSH
6zJyHk2dQRg1aGthdsZxplg/YMc7+ZEOy2FmwCpm5H+DcZ2Bl0TRQlxsKutM/MNaKizhWKEejaWM
RLX/XbD2bfJsFrUqikYvUvpIv9Xz9Fe4BnXdHpw7PZmteGmYaTfrn2fDYPAjLqK86ktA1hqY5b4X
CEULH+yQ8d7z/6WHPNKM8XQwSHlNZ6BEoR1/0XZArIsT5E378OzfYCDjcjElowwpDNvp7qKjYIFu
QhuBPI9PnyuJwY22lwypPcP+MRdzy/+BtGaFLL7PxfnJ2GJ0cgx66GmYyokSDaj0oNEEfEKUvhh+
C6/BhIe3BgMeUlFls0SGrfuHet2RwqsISGQk7hDqZIvCyGFhHfxAKYsi73B213lUEjhjsTNzdNMK
VkVDqqtdnYlG6hW8paMfxRuzs+7f6lvn2x3wMhgEmelmGSRXmAmyMJjr0yzZn4GKwI4dcF8tgpMV
gCbW7dFFKcVOaBkeXtQQvgSNd/j0NlxbYkCmFaU81U649del654s84ptw2ClnS1QusCeuPvKT+d6
v+2J3cmaDtjyLAuwJ2QO11iBswA37vrxxSDYxmQujhxp1GjYozYULBDQZEPCEnjGek+tpHaDnsEd
lO1yLWO6a+7F28I6JusjwhyOtKm7MpbGmPCA7FrZmZCGWRBS2LH1coV3wo1QpxKGYzHM4zdkZYcW
jvzmNMxICiY97/rOK/5MmsVYCmOlRVTERa/e/B90w8cg3gKtN8pM3Mr1ZLfyWBJjgNdTIqZdAH3O
qNs1A5ZYYRjZol2BiB++ELOYWKDI+1ZTEdJI6O1HjfzXTC2Ca6TSb3WwO4GudI8ouR0CpCPPCHmi
mKdONYYCvBgQRbOuB9tE+qIn9UHJIe35mB3+Nytk2/N1EdmLM/1wwTzaywPRchRcaRkg4ZEuTLYS
jQ+RefDO4I8OjRqaXecnDD75LsZBDewMQGNgSFTTPqHl3BJ8Kl5f6OjHDW7ZWC4pyKQ/OP4hzHuY
RlIXNfTm2Wu7aQikY/Ey/vOFnAEyo8dnjgM62Z1iKIaJ6E7F3m6WODbKZ2o8q7C9XcbYK6z1v/Q4
nG9Jf/ef+PUthrkaodm0M6MrgF+YSMKUNDjOftE6C88b48hhb4MiDmJj0CuIOCTchVj0EoOhjuDg
7is0+fiOzu32IUfXTo9QqQ9lKIR316X0OBfvAgZtZPPom4O0gM9Lvk5OH45FUtQeiaxUbAAyMohE
FzD4R97Wspsv1XW7EFAii/Gu2vd1nGwhHQtkboXcdTOj76mO2fYEAlpvd51zRPC+F/33I536qzJk
bVtBp8OwSk/E3CXwlmiTpX3k7V8Rpx/Rf4yQnVnJFC0VhA62/nwAZNkaSvXgpPEwLs/RilrzHWu/
jRuPtFINIdSk+ETjR1uwtpFVnsjZU5705ddef6WbLv8/dl3ytGNe05kqaSDfgdBh+wwmfJpiTuzK
T1fpE8gweH2Ck/TBY+NgntWwKeMiE6k1HtxunwQ23DwsO0Kx9uX49cWlPJ92Sb6/HQMgQh2iNKxA
HCWRONjwNT3d6p+4ADLpkxiyBC5pE/6WwBjktc4v2lkxkEoG5VS/Ux11aSWSm8258fekRiNJjEvX
SqkSGlAKB6i+JJg2wqTRbIHhcg5UTVWhVLSLioqO/jMDy/d+3jEpyosmaBRcY2X+VL2bj/3r+YR+
Hj98v2/3UwW+H5IYB+Fy1mazwlAhyT9s3fen5uXRdD4/CCJ90H9nVk9Urmc8cdcwMyMKomFqtLjC
fLBAiMpTGZrDk4ZczfOMlNaptwwwoDon+9e+Wlfz/ww+HnngNeXvoQYmgm5GlxUBHX4/Dza+XnMx
VUqB9ogHyye6sJe8Xu3Nb+xP4BKy3fjAGFD5IY2B/7AqsF/80gq3FG2JZU644b9NtybvIUncR5CP
ZLdtba+/zxvDxXxcZYE0w/MRat3/zFOhjyZBcQnUAaKu3cxgBG9xp1Zt0UcCqmf+WnJOCirU8KoF
SPS+zAVdYcORSMGE0f2HROYjN8I1vlyw9OApe0DFVtdBkol0MJqRri87+NXP/ETLhK/7QyJzO6/d
LAmHIBFoKXIt28ETpatCuoW7rnXKk/ghieL66DSLLB/AzJrCijrkZ7fDYEvHF89qPfPpiHdQoqxw
Fto4ea+UMvFgaJIomWA5AS8PTPin4HMpyQjzMhiUSi5uByMeVuBAcbC8Wyd4IROLVkeRlUFb/Wlu
vBoo179nL+bcSi5W73tYEwIeYyt6rh6tfLu3O17acKoX/ccvZD5CF+X9GcuE8AvbJQoTIPlfw96G
87xxQPCGo7GIZaxyhah0S6HxDhq9jteQPgWfP34E831OqZLmkYBjAgexSjDpipqEa5CE627R8/7D
yEffg3nAkyQ0y7NZQFtE3d1ees2fnF9fp3deeD9V6fqhEfN098MA1y6CRu3Stj2zAVs0qrXBbu2r
RCYRpgArN12baPeHRzvHUto1NjzAIGbPeupZ3KrxVNDz4/cwb7uU4iXWOvqZbftdeR3eNbsgIigK
G9JhPpDmjPzA5CRwpmK+sVS2G2VWB1KdiVSqv75u4p10ApdbZD8oi3m4uiBNgJ1GkXMloNxHX13t
H0P76rfvPGibBJrvr862pSR6GF1MAz/jiiIisiDYYR+4F+ynxBr2IwdGqcN+x8JYmrQ+LDNTy04C
3mdc9yCxu0cPiQnuVNg0po2UYiIHqY2U86y9CXKRFs9kIoZIi1+sGeYsMGlhQbmw4G5puh3WPQUZ
SEvBoCOUXQUFS3J10mVpDV5I3rduVBEVPTGbLCOlDSe1mu+Xl7m1AdGO1cbgMKIIS4N6lOwNK335
N8WrH9bGQFlVl4MZabhzwNMDqlcYiMJWMv67NeFV/pDDgEhZmUonBDgBpIMEaxa7ylGJ0UA5lC7P
cjnvh8LACObjskLU6WHbdOmhE2K4fEUDqtaL5jzQmoZhWdYE0xAlVRcYxfSLGEAtmNSzawcJQQJB
QL8r/WT/5pKMBDFq9fKlN6P6TNWib1+6bN3XCEB5X8xURyg8p299GNBDMq1RgwBiWqux3etG9gOQ
1a3IxwKgWxCvWd+C+mzNzSNMmsi3ZHZkM1GMsOtaSL5g19ILtqiHx4QMFyvD3eTudpp81EbCGB+5
1cCpIJoUCSSntmJAeoAbiI0se26heyJ0G5/ozYJGjlRWdRHWRUAvmax9Ec3XqvN6nvNie97pMdCm
6oGqKhWkzLZwPF4xVYtWEHQmcJ6nqWzPD21YKDPPYLSk9q7pli19Bjb4gZUK067tYmZ7R9oFEm93
u/tWOdUY90MqA1OGVJyyPqZn2FnZ1li1rnRoNnb162tmH6M5dyfuVHb+h0DGu8qNXDxXOgRiuF20
63Xbkv1X+w4Q4e4yFicBa2SLDITUdSEYuUplYdPN24m4i5BkIO/ac1NnU4RyP9RiQEQYEjTO5xBV
2Y1LVyfGJwsDqibRrNSZPeaxP1jn3dfwy9sX8y+ddtVw4JlK+OMpHCnL4Au2pkSmSe2HhmilpX08
85qzpuLfsZK3fz+6cAbYHPJTAxGtdVsrikB0NmBE+ssDH6B15FGmTHsVSMkYCDoFUTSYK5Gn6qzu
MV/xpC3PFenX5We6zn99RN6ySe19u0U46NNaH+ckpy/FSC5zKS56m4hVA7nRyj+cn5CrkZeI8a09
+uv+H2vftdw4smz7RYyAN68FRyOIEklJlF4Qre5pgHCEd19/V/HcPYKqMawTs8/shz0RE6FkFjJX
ZaVZyXHAhWyGJs1EMe4ghEN1qVcQlZD0JD6iEn78xXHxRUSeiWC8IAnCqjAMiChsf9+96Q7Gu47r
1OOl0pZfbzNBjA8YpZCqrTLi0V6tkbPLSPIbBRPMmtH2OsmpDCIeKqe1k5PjFJhldlfPPV7A5IXX
7rvkCrKoCboMm8GuFSYBdtEjIVC1ieZpisSSS2JzoxN6aKy3yZKEh4qI/1NYavA6ScJaaAzqbe4h
6JwA/a6VZ/1+7tGfgbFVzjfkiWOOVlav8TheIS4h9sfHRPYe2HRT8viy5jbTLL7O5qoxQLIaV7jE
a6oanof+eX9yQd/rBWsFTBnIK3Pjr8Wv9XWU7LssRU7UUNP/OUrNGjIEQ3iEnkJvcLYXcExFvDTD
7dlz5+OxT7BUDqY4CXX494XIn8m0XYnOBQugt8Zu63gYSfuLPATkcUsoW42mbZ9tZLl+aQfQa/0I
wXJhc77uEgjMTpx9pklGtSpFeuJC5lT1zvMOEfhIf75bI7oEf1uN5P6rwVNtLpMJa1ajHKtpjTPY
nc8R8qfk7XErrQPuQvGlIG0uh8FSXdbCEO1g8MVTSOiqJceMrY3nEfQrrxDWW/FfQNWSy8CydPfL
EronRJFmLjVGvw6FM2wmCPB8WIG7lZxBJ4aZuetAhtJCHYH3CZeixLk4CsKzqzHrcF/UNcQhrOke
htiK19ZzgGGozX1bWXaWL7WY4wz067WrqanohyO66TB3eP/vL959c0WYC0kK0guolFZQxB4kKzqK
nnbeKp9Yb70O99wRocWody6OuZzCRtJigzo/dl+mtl0o69ENLWd038vNtvlYc4eQlzj0YPhfJ8hA
aRb3Bvr5oSCqqrmNBSPYckLJAL0nyk5u0VJuTwynJZrDO9tlX/gSzSDrKCWhZKSReHodPVyQWA+X
9ETjmT7HRNie6upq1PK1wJE2x94GxQGq4Zw30eJbdnaGOlV0Zu1l3RfjhEUSCCkoCSEolC06kncw
HkBBgO1fP47YyPqL++2WCtTzb8e2UsvdZRywMRsHaLfOCl8OKSaPF0gvVTq/SWGgI58ktepyWMir
/ZHGBOtYwyeBvAgEhf7Qpvt3eAEn/Yt/Xkh/GwZb0xqMoZArE+fZVkQkwWbKaGMB0t0oEP7mfLzF
xIoMZn4UARS0gbCEL/FUaeWgZuKpHS1beBFpceXx+mQZLo+Ybak1UpuLYsCkaxqp08xUpJeMLYSb
C0bvnHa/HUWH2xe1iMAztRgkMaS0AUN/Dts424lTrWXLBiMVJ1xfjMNmQhjw0Pqhl+oWQmyjJMJP
bX3M3jgATG+KP2xhJoIBiU4ppjSp8Hl62MI6dE41KS1jo3+I1rbRuAQit0j1jjzWl/McdPgyEnun
Xe1gUrno4M504LUNyWvgoROe5J+HA0qOduyqYAfSTpczJo02W6fcaFfSbhDwcjs3FpHy6xBYR9ey
vGjVMRZPhUGSfj1NFrIuI/mtZZz7lGeiOuPsZqnCRlcw0VyyIxPDh+voeb192ZYF4dKZ0U9376iZ
IEFNWz27jDhqmiLw/U0M/qiOeA8P79stl/huqdNr7nzs+MRlNWXIakKaP1wI1tjFlnIO3nisXIuP
dFnVZTzTQU2gSaxLtGEjt/EV9mqFj7JdesFGPuTr4aDQfZoV3neoqiDLLv9KiPZy31mWL6KZcMZZ
LnGnBUpeiggfwBjr7zVrjzDz0CDNUzmDRWu4a1s5/Cu8/hLLciQUqVg2WHQjntRina8frSG0lB2K
73RvwL8qE84O+FbXml22QyA2coC956gkvPqdeyXYrGN2NlLhOy531aKFagryLaAcQ2sHc56qDO6A
YKwoYLuSo1l4+x2wU7vebI+/wT15/+st30Rf0thjvEhB0WZjLSLPQks34Xb4pIOMSWGj2syRtYjc
M1lMyGJmZjGpMjTz/Ti0td5RJLRalu5L83FMsPHB410Vi10TmJr+z1myPLJxFeTqVEE7mXRuLlkP
WzCGOoMjmahj2L+m430NOZ/u1k4yM5O4KoLrJPfiye29fK24R4GzOJf7uRj4umTJtEp7SKhW9vjU
gLIzwXKMzY43W7aMybOTYx45eRQrcpvj5GxkrC4OSokYlkNPNZ9vmoLTH4g8k8QEKE2NCXe1HkTk
Vc42fSKeRHIqX67WxnjwflhWsl8fU+eIsI/XjbGMmzPRbLzSqn0i9Q2U3H34H+5pLAmWpBErXUdE
uK0rX/Ngi+cDDFRPSVYESgNtca6qaAklubzkOzojfhwbcoy37ef1875VLubg517AIEok6pFcmJAp
eHgao4mpdy6+WVkrz6qLbWrx80mLgeDXwbL5pFbucz1SYaav4F6JLHRVT165qT8N3nvu5lJ3rIfN
I8XVf85TvYK7AMl+l6Lza/eO3hU/d82DevjrcMLCuPZlWK8itJFcN1qPQg7vYUnN9N4PoUcy833p
2ijVIFJbwux/tU/dHIxs59tHpayRqPhzvirHb1j6CT2sqmsaw0Mb9He7H83GJDUy2LsekYa71T5R
sOJIXHwizb4qAz5p1V5MeWipp4p77K4db41KygmryHnPW5l3nAz+SHVkCsYEWaVTuZRn/5w/jJYB
utsrwaiV6IGD631wnDdPASMMJjCw6xJVENO2d7yD5hkzA1CqpGhaFMJ98gdqY5+1pe0rOCz3qUZ1
umdCDByJaJTOAhM6gxtc8cB6B9Ks+K3AHZk71n9rrwwQNYEoYpc3hMWp5e/cz1K1isIzHm30LsbW
5d+QFmszEFIYELpS6j1NgLnuEB3iQXUhpoUbch0gzXPfTm/h7p1zZJffFfWoqNcLvVFe7es22tcx
ZoM2m32OJdwrlTSehSBxl1qRD8LE1P/F7Z28LS249wuYSCfMgljT2hHXtOvvsEjD39fW54Uk2w3l
2XbS9bYgkvv+cuTOJnFCEJWBoTAbjLwLAUO+ja7N+o13gS2Rccy/4+2/z3Au6ERsZRQ7fMfO9dHR
JLuFe33pTcd00F+DV9ux/8wtq/O2aBT0fnbW0+Ep81r0Lb5EYHoBj4M3ecL+sXOwzDi11q9D7w1P
9y1gMaWJDYsafQ2h3VtgXPZSN/qqHAWKVKs1xlzTzWDXia1e3FVK+o35uq2wSXn3zEvsLJZn54IZ
Fx66yGzE8CZYeFZJfiEYCzj7wogR/W37LpQ+BrB5YLkYFc6lMr5chqkplqCkOSEld9772SEJLTFD
z5XCca3FsHAuifHi7NJo4NOhkkx0QytW3lgdznIrO6Kvv9//iovdgjNhbNMMaJFb5ZpA2A6DKmHp
Jh/RXjtlkd1urKuOO6d01lh3lNmPzqNsbXNnDcfWdMK792itkvXm+e9gvFmI8PC+VlTpKrJXh3Qk
VrGlXDf39V18Sc/lML4rhnk5ZOYEfTFstN+X1gGLhDzdcsgWdxud4o0tXhV1CS/mMpncS9tcu6ic
oNvQWp9ujCw82nq3WWPd141noreelBlslEry/0101xxl7x2Mcc+GxbupaQBy70MxQUMWT6GGj4UD
NPe+n2BiF32dkUmbH3/xy3f0c9yTxoBM3F1LLQogLcD2+djabjvvR7F95ljfUpg3/0AMopiXrsmb
UBRPUrJZHVCanSIrWPHmgpfGSLS5GAZC1NaUutygtveKLp09unQ2B/L0hhXiGKY97vh8wrxvxSDJ
NIhxHaf0W+0a21ZBD/CCLtx96UYqujS5WZWl2HWmH9uPMPRpijlhiAPXjunmOzTSY4UH+gQ4dr4U
w2kaZmM0VZFElY09xEmNRBkEdKfrtNZpGje2ps8+sl+2qGbHiD24GZylSHkukUGnRryuoqsoI2rc
VQEJV6jd4zGJTNjz8+rhvnaLtjhTjgWoIpratqdGglNUckvFIb7eF7GIRzMRDB5VWrcCWbwknlYt
KX31DbwsrXVx0bh8X87yTTYTRO1zBkj5JKTxpYMuvWWnT1erqgidttxxubt4FsGAUhNGehdc8H12
XUAQZW8fsbg12T8fKccMtwSzaOcztRhQWsmrJh5WCu4q/WfxLoLPPxPtRLCRPOGy6/Esj4GmKOoa
Rb+Zw8792E+khDmgdIsheO7rgacWA0+lcDUxBo9DLGxw2Uz21dNfVlvABK8yR73lD1CfnR8DSwL4
fa9Go9KMod+dxMNWsl/ozXvf+hYzTzOn1Zj2qGtxqYxLDjFIKCve2f/42G/QrI81jg8OSoEv1i7y
7otc7CqYi2RwoktWeScksAzwBPoVnrKSE1Vu/LgrYoLH0H95kBqDFb1RtbIpQNzreUWUDcr6aJW4
rxIHjtj+kkgvh0aMISKKSf+XgHYFq5N4FrF8M6JUq9PJW101GUQKx6yXEhC24kUVeLgbN+7mr6eL
5eFiBEWPhR2P/PzZYsQ5k8mAE5biKU0UavBiDAl9dA/j4woM7bzY7xZ0/WnsX6ox0DQ0gxSVNRVD
N6r3zkQKt5XRQYe2GV5XCwWDe7IYYMqqvjMyvB5O4FIXDwHZch99y+bwpQ0DRxepUsWo1Cn04W1y
9kvHHyJwssq+cs72hfd7zY9ilsH9SyaDS1gbU4F+HFoh3XiuJNJERHfSH2FBjshXc+7GZbz9EsZg
0yQ1WtSkUJAK8y+b+960mCbW/jY6jV3IPbR9HCcydNHdT3QVHw6bfE2z4WiBu2JllsURtxg+z8Qx
eFQYSh9MKsStEE2ce6c4prvqFYwfNkfQEqTrKI5SCl0FfYyMXQh9lKcj2iAw7GkH70+ZDaoWTLdx
pCzdUHMpjCUMaKhPshZSUEowkdRXiCM7WDHG0WaxNXQuhzGCOC17eSwh57YGBJQUpw1aQzEV+uMH
lkTz+iIX+zRn4tiLKpEmsKhnEAeGFtsNEU+c3L1OWjSP+OMzmhV0sqdd/eRQv49PhUqenPGhwh5K
DI6uc/+5fAMrzv2jXkyyzH8TYzkZtuyWUU0/6GD7J8xhE2zYRLcOEBmUlb/MB47fKUvYNRfI3GXq
oCcyauwSog/JS0aifCA6yH6jwtA7/p5c/MPVSt3T5nAAG/pgxa/I8akWCLYzEz2djug4OXm0UDvj
cbktIcL8hzF3U6EOK6m64oe9VmgDMfmsdEv4NhfAXERj3l7boaBH7fq1lQpE9v6H/058591Gi+mP
uSzmNurMIa8F6qfoFsVwGzIgub05gRZVeP8Zv2lYh15gKPu1DHi9X7xTpP999hRQmn5QO2rjMvZp
m4+pc99eF7ORc8UYAJKyNKrH21fanT8i7NM96M4DrDXGFm1+WmL5k5mmZGKbGIbMGW06oW3GHDMb
px344T4+chuMJI7pZTamTjmgt3Tj6vqXKEYx0MZGg5pDlOC9+p/KKXE5aLfYQDOXwKDqpDYYGU4h
oTh2DlrfKRkA5+ssA/eXEgygmpRcXQ8hwqbejM2UG7TN8FtCF0P+mSpsT+gwFYocmx21Mtcd/VO0
/4v8pH1HGKr8Pa7Xscf7PP8AlH+rxvaVTeBvGYSpxV1x9l3w5QGhvCcErnSyjJeHWKy6zPVjQDKQ
jE4bROgHUoPT9Tkk4TaN0GtOUKHzsMPOOhYl+Q3S6tUTbe79xbHFxQzjXD6DhXQMJZ4kyB899BEA
qtC7idicdyNSc2Dj2LkYBhF1tdGDqYG5YDCjJqHf0CoGxyb/AQq/PhwDhakBpoC4hC5ITmA9MEla
EALGJHPtwmus7W/MeT3/voDZneMLSzHZXDkGOwpE0FV7hVyYC5DXeO/Wwmf9yRPDO0MGN8bhP4C4
s43ns0n89kezVhr0isX4amCN9WhPC0e3pTfVXDcGSjJxiFLpAt1AWO9jg9qVRD94ivHOj8ESTQuS
oqBX2JWkTwrqErfJKp51LIcjf1sHS7WrVlXSGjJMEHauupvPZIsm+ukBQZhpwb2jw+PWanfKTtph
ZIBzihwNWepdLVdXQHxAys4Vd+HWtEr34u5Ak8eRs3wnf+nIoAkKuFIrTjjJHeqLQ0P6FW1tsJFh
Av3hZ9agRs1fcrc4mDCzEZaEdzIHQTBbaEcZr9ARdCOZw0IpTCf8fPIe3p3Iuc0m1NznA8cl2DlL
oVBHFIzpuQ6T7W7Q8AfGhOPqiba7g22YWyPnfUcGYZJ+GvWrjPNFwwSWcsprLJyuLTS9v1Oe/dBF
vxWW7d7/qLz7iKXpTSW9QM4BSmJ4FRR+uGtPf3mgO3lwMDPOO9JFaYYoGKqsiHhnagoT1plxtgoS
qqI/uUjcoAeAlPab6m2hIZphCUe7pSOdy/vjSBtDSemzBCxmW6T0anJCw7Y9ykS1HgV3a2GSzkR7
Ci+zshSFYTxXl1SZRnwq8xyS0iLqRiyvhdG67YeOtvGC5/ZL1jkXwXijGpcXUa5FWKdt7z9798gB
58XgaC6AvbwnM5TUFAKQiaKhP5ol8KrFOJCDEQzsouHIW0LQuTjGNFbXrmxWFxyZUZEuRAf4XxwB
i52ncwmMMbRqNGAaAhJQy0U97ZNkNAICAdx9o+PKYW5sUEl1QdtBDt7bZ7AeRtbJ058R+mDAniOK
/mQ28pmrxNza0WVMkXy6qWQDGFNX9MB4Blfi5bkWH0xzScxV3VZlhGWdEwUn9PCJNei1lYYif0S2
YGW1+UzlS8HBXCJzcRt6d62Q6sDnKolyQkDHv9E4bspmUq5NESVqDxEtbZtD7IhoHHnkN3QuPP9+
vf+tOPbN7gTKi1KO9cuAAxyd6OIaInfLLgcR2Nz7tRrNvKfagNchBrfPdm3xKPEXU12zj8ICeJpn
VQkDpwmB81mzFOtEgAkPzuX0iJ2zXLNbzPTP5TE+q7RJYnQUFeyzeBZ+X0m12aORM/OU3powfbPe
XkXyUkbk+fiLa/PLt8ffKM4+29V6UqZ+pMLtHgtwKO0dz4GXYqq5fqwDD+WYSgLcCpMF9aHGqvac
ZE+PayzKRBMwxwR5yKQxTtyNwSilEbWQsz+A3849GfbBI4P38osTVyxmCeaKMd5bFzl2csowd1Bk
y+v6p/r+674/LQaGMwns433qwDuPzblQxscFKK8vBEOrxwMdzEBVH41t3rHHKskdr/DJwVz2BZ+r
wzSJMQ7x4j1zewV5OMuOeIlyl5RCi7/+aqs/d9EG6VwU67qTolppCs4w5Fu4Rad/CMv+NnR22itK
A0NdhTdwR4IKeyHApvkZOu9g9/jhWPWGd0VysJAd7JTB3zzoMQ0tqqfL05FHystDKXbGKxH1KkUf
C7XzKy76xMnWNfHJJSRySJQOpNttgtuY583cc2Ru/iJJBhnkAdQkscN3Wkc2XUv8A6tU189obPkv
3ZndmiN0Q6ZNBTwAgYbvivapxDZVFXuQN4CqXzyo4lyW7KKcQO3VMpZu/qa6/kf0K3xOnpLTdQOs
+j9wBAZACk0Ks3Kg4mxEa2f/VfDOphuLVnglwQH1ogtW992HFJ7zsa94vQom8Gze0BgpEHd/8JST
52y3t/k1LicY53ph3+2lcZHHXIeGPXpOzr4foAp7ddZm7DzzlghwQgODeSyUWdNMinz7dsHT9QHv
dF7ZY7FwPYNj9p3eGVdU5Ol7BJTbeLWClvodpZ8jsum8u2UxrTkXxTwVkqwsRiWHm6HlCRRWeCQj
jxpik+ST8UDIwzuWTWDlCRae0O0qPNIZHrgYTEiCZtsolEQoCqICN7WrtedZDhqI8JSgjQec18SN
fvZOiM8+0Ds17tRkhLjWQsYYOWrsvx0IJhCfPPL2kP9A3HUc347pc0HpzbkDWYvkAvPDZiKUNNO1
QdchPyE5GlQUO7iQ34jGOXryAgZ2iw7YUC6rlUyxE6XnzInQis7LE3NtlMGUUVvpWFVDbRSx/rSW
vRc0VtjcS5wXmrBLcUTkHC9iCTmVe0ZvBR6ApxSF2sA+bBqi2AS1R8ux1snK4mUFeOZiMpmHDqyR
UyJD9Jm2qbifG2ySwq0wrOl6Tm94DlxPIwMWTzxYj5gLIPVu9fAr7Qk39bJUw5nZjclADtjLkirt
bnaDxFK3wZTO5kSzPeBVeH9UMapDzZUD4Jw3I9sYtJLFwpSuEBptGtu+bKvfWzB/3xfCCdlNBn0G
Q1NimTqE/fG2vv+nFwsm80NjsEVs9EsS0JyL6w+bfYgWLXQzBQ5HDA/CTCZO6VZSUJsqxLz6KnI7
+wGPuJ9PDyAfQgOuzTkvXiLJZBCkCaaq0ulH2eER5374/WG/OWCoc+U9NtbggRGIYwZc/2PeOaOR
aEl5S11heLXaTDZKvGjJIMXaQStu58jWC+bvKXsV5/tR77oD1iYDMJMijIlQUdvo7O5tgpFjhzhP
u/tCdLYpKND+o90ufcAN6J7g3SBNODz9fBtdy1q9cy/cxUgFI9vAeQN5W7Zx0KiHFvQoK4BKg0pi
TfYHsAN5eGgVhO74BRPYK687fNlGZzKZ9GM79nkQxIF0yjfC5D2OD++gLXCudr2n4djxCN4ZXqPz
8vt4JlP5np6+pP0gmy1k2tHGLzprIsovcXsFLyzd2EY5FTn2sohXM4GMvwd9i0OfTBoChgqRUAEO
sMvMui9l8cE6E8J4exzK4HaSIESxhKfg8K9eIbM/z7i3ftXy2NDw5ynrkZ1MTncaPsf4gXIpvljV
C11McF+hRSoiYyaS8W+5z1aXRoZIjJ6mpJ3OPy0r9/UNKEqsqnCfudZIdfjDr2cCGb9OzLaKpEso
Y931r/Xv13/VkD5TiM1l6NNYKcIFhrdDuFBjLePV8t4lG7nctc0zh+Xw+UsZNoFRJaGALXrw5oT0
FraFoKtnj8Snhh7aJ8QlP35A7JYui+J1wvN8mk1uRKuollciJO/OaBOjbTebJ/JgkPcQM4g8wqrl
1/hMTwZBMKpWD6qAjwa+UtBDYqEsNpk9aSevwbQYtkGGn9yjXYTmmUgGQKpKBhGdoEHBHWbe990x
tWsvsqWYiHixgr4joZU8G30lvEuB4+RsyqMyrnKKgpsEEp1X34+e/GTtIuRE44ztPejeg4X981gE
uealBTieoTPgEiaJdk0yuOLniSbgGv++q3M/IoMuyqWp0pxePT46C10XrAHeE6E1KOyC40Uqy+HX
7PMxuKIb2SXMe1jM7qN+Nq3rE9Y98kb2/8EJECWCZcxUhNtQwKy1bbrEYiyLiQyNPvB+nGCUmyfc
pdsYi2OeseCOF4ovP3uUL4nMNxJrkFuMVOIu3Xx0G0wJIfDqfFom4qUBloO9mSzme1WXFmP5DWRh
isL+QE7KPQBZfoLYMnUwW/3869d9A1kk6sIYwN/HyXyzQBHzsNRiQLP92R4w8pK1dghusHLAHosN
kTbkgQzOD+wxXx9RP/8dkfSZPj3W01NCcEdx3rFU3J83xdfPYW4Ksy8UMamhv52sx55km+xo87I5
/2Cnfwu5Oc3MhJoyD9BxC52vybp4UyuXrDG9+YqmhPuHy1HmZsozOdhJrDfTFcqon9ieRpcMqBzc
Wpz5mn2+mz3NRBRKFWZhFsnId++1mA66bu2erDukje7rspzI+DKUW6lpJilL82gqchwaiv/4H9rb
8cYSe9vmRSfL0fLX11G+R5Ed1m7HUQFBu9UxOgYtWJDX4fH5IhAe1/8/XOVfopj4sRhSKbnE1Pj9
W9/3aEEtpMQE5yN7SXfhCVmhHuMC6SN6SGIeNlNF7ti6xOBK3xpZINQX6npn98PdgNOFviQJOt+3
lJmOUoby7GX5nvvSmMGXTg/rSacyW+tV29Zo6NoiXFk97X5xJ0n+4e75ksVAy3VsyzgpYJs72rfr
rtAkuvHATOfgAQm2fI5qPGdjkKMv+3KMTUizo4CIz83r+jcvAOMBB0stpopGK4UYnj/taEMMmmux
rK3YpWAzUXjYwZXFZKLUqzANg0g923c1q4qxUzV0VyfeG4p3n7KEYmMTaIV2+0rYvq15/scnOWFM
+v29t0FVxftKXLWYqNIc8yzSEmr0IkI8A29DNBHR7oT7cLXIVzIDxluibwZXrRmluXC7SM5+sfn4
XBG88RHQYZjJw2AFSnMg7yisEe20vJzzYkynGlgjKKgC6AsZFVUZeCwrVxkPhNqZ0NvBuVaoJf+B
G7O/zwCkJg9yVo8pAnMTLxBQcjRE+DXyxnKWM8ozMQw4KsDgQKVqvCIY1n0kyvG4vv+VFic4jZkM
BgI74xLUiQlVsNzCpbVTdNB1O+MCNv/Yj7zC5o7ULQLgTCIDgEMSBlgWntOPI3mNjTqVmSChe5vl
5N1k9EPc+1AMAF7aRo8TM5ORx65s+qWGhyrFOsk1WFp4J0lP6p4sBv6MKcx6RcFJtpBju5GtoXSK
ZxrvzuQY381qZn5Ft05MClbEnuLCrk9H9I7y9n/yDO8WicxEqEWu90UGEa8opZcvHUlHqzRcLppz
Ps8NqmZypKTsjTiEnNHbnTXvI9uuBpKjeaTkHdpy8PRldbcwbibKNKrsGqj4OuCJxIJLB1FFT2i3
Lzfvt5gSm0miSs8kpcGqzFoDkkrnbO9v/Nm3IWwHEa61e+VVYZevj5k8BiWmOpjErsAhyreNuj5m
TQ669dRgk8Q7xgiwBY2X9FuMD2cSGcxIymlosDJGPl1etRVm09A49WyesreE/Lu7cSaKAYtrii0D
tYzDTGjEq2OPF1o4MUuDKgwm8+jOZw4eLgYxM4EMYpTX4DKuNAgUPO1j5+9dFLymx/onNqL+L3oE
/jxJA3wekmJipYkkKew7qAvMQMVYNsKZLFlPrk6U56i0O2nbZLbxxlHtT+D4LoyJZ/qqUzoxKeHV
oO0ebCR2sK/BfEbNBP9wbsiFTPR3YVTzmReYq67MsPkKwii73vRQRSSyN+hsqltaEuKJ+xN8v4tj
bvyyVqpu6iGurh4ae7SkbUk3CNu6/3Cx0D090E0uNudA/wwzvgtlPC/KL1k6gCQLvX14svQm1qLV
owvOKOzOm1bcePRPYPkujnE7MV6ZYt9WMBaQf2kk/yGgo299XyeejTD+llfdJezzFuDV2y5YNpUn
AXvtLOu+lIWEzndVGC8bK9D9KzpUwQSwYCW5cw0xETHuldZqRUQCPPOgn//73fxdHnM360bcaKsa
8mx571enZEUmH4kqLnxwzJB9nowTyHsq6faJsr+qF57B/QlO39RgKaML3P2TVuLrYF4Y43cCPAsh
zU/QwSlOFh10jjyOfbMPkxUmaaaCnpr/evkRuf1TzkNbzne5MbHOUKILk1osWiiEse9dfFJ6W1u5
6WuBFz+PCW0h0v1+eMy9vFIvejYZkPXq2ys00wWbDuNvt+VfnHNbiJ++i2KAQY/AqmAEOLiVSbBl
rH2KIIeXpllIHH6XwuBBlF2V5mpAyqt/bl8/RsckU7Ft7UqjL7qjY2nkHWs7HlfvO3+32vs72yr3
lFtkbf+LkOD7b2FwQ7tce/SGU8O/aKT1/ko2ckrApMcrEyyk274LYpAjEVKjnUbcmHSjtd3HG90y
dSvXiM1tReFg4W398sw4WzEO6ybskDwkO7voiPEw/kx4Uyq8i1KhqD+TMtWiIvc9NUsMf9qGZ2Kl
4f5EPC/W0AP8ygHePx9f346PpTbOqwAbygV8p/MQOiqpHsC5GKLxylGfu8jnFySoU90BXnYFVi1h
BCK64gzR4hyV2weUOXXLFp9MDKBxvG4hc/9dNyYGEEqpFlJ6krhUgg80YYHCGAxIBw8LSjYPaNrh
3pa8e0xhMEVvgyYse6hnA473Psn8fmNxY1IODisMnIR1aQTNBCnY477NRoJsVJMRsnpRPSAlKgA8
WOZEGgqDLPU4mmknw0qm/avxXKKG1HJzNAsvsu+fi4GMKro2Qd/XNNI+2xNSUQO4kPwkcu6bPO/w
GMCYcilsepOiJGgOdznnr/OgnqUgzoqoEroOWmSvV40Y20th1cYGq5qvrvluru/rwpPGMgHm2Itt
qtXtzDpbeDVd6VcrEWld8zd4cTyXnQDE9i7dlGWIokuhUQdzBb92y3fcZLxs3cJk+jdLYPmF27G6
qKDrl08aivlnrQLTkkn2KD/VZBNuhWOVO4NXwn3BtsSJDHmgwVIPl7lWy2OB+0RG/cHHcgw0Wl3w
VMl8HQQXLVrtJfJitaCuyn0OGHPuF5UBDylP2iSjV1naOMpknVZWatjqxH2m8L4kAx9igJC0rSCH
khhMkY13UeoimYgQi6ORSIHhDtyrDHCI9TRmMpZeoZXm1TcxNXpQH6cPZMFC1MS4mTBeMMCyMEnd
gGcmfYChW8EvPg1ypFK45WeeVgyEGLqSZYIKMb31etb3ri05feugSjQ5zrpReY8j+ufuHSLzWKmk
65ho9C37qoqI73dTQQQPpA0DtmtVawt8Buu1zt0PysNjdpYwTJWsGyV6mFFHisAChUhi/8ZohH0f
xJYBGZx3sgTeLIHt/kuuQ1z1yYjguKXkP6tnpbY4Xv0PunzJYFIdnSm2Y9T0FLx2w5uD3APhj74t
+++XECbFURpZNUwBhJxpe2ZtbTIL3UCPaAXa5tjCy8N+6qZ/msWXOCa80ZNeFuoRUcDOx4pB36pt
uu6Xd3Q8KQwoaVouaxPowE6vhUAC7Aq7//EXqk8U67+0YMCoayQjESv8/QRbj2RbfMSoG5p6OGJu
ldt7h8UAUXnthmAYbgZQ/zDdCeNF+Afdn80v08ofywvpH6wRK1noerzf8QtHy+UA6ktLJrYZ9SxQ
qhbi3T227HpYjsxN+/I+FANKlxxE0YpKNTzjgkaH8P4E1ranEOx67zjT4xZ7K37z/GrxvY5dYIIq
wX01FiNWidI3jT7hSRSR+CF5TN+Fv5R9u8mdBENNx3jNayyUF9REy4MhiSDcVyS0ecIrZs8jQ0W7
ulRWEkJRzBilG6SAP8LK2qcoWIWP+424O6wsLEZ6eNOwl6wgaYglCO1D/fDovHTekXcAC1eBKiiC
IAq6ij2LKnPqaaYKetiECBca6zzZcURMkFwWWGaHvdfY9tavh9jWHgPenbBw8KqIUzcVScWSErb3
oxm6NCyvJr72vvzo3oKH1Xb7W46J+sRB56U79ZskBgAwTh5ORQRJlYsV3/HJdBKQ/YLbsCWGVbn3
HWUp9EObvmqKOFHMHOnMXXdNSwWXAaw4waSTX+ZOJ5EpxCNYRqvCobMUtLvX0+PKHzTSeS+oM3Dn
dhbuI7QNCCBxxFoHRVaZnzCGw1ApwQrh0VZ6/BzWzYVc1gjGdMHLNqCJxrbJad/z0JzeQAxAQWlD
EmRwwwjibZJvZtdCn2QrPRDNE7KRTreTNuUmItLbM8+BFra3G6aIpW84XEEA8DJQlK1iLR9KGYLs
EYtByx8CrbZWrynZa5itmciKZD86/Jvsi5H1Fl+QNZe3AuVgMHQiPvGAa6H3+fsPYlwoFs28SVeS
eaqd8NFP3cu2tj7C9Yroj2lKusfYuWIantenRf/qH+c9OwbmKwd9FKihgGNIL8Q8JA+w6CPvmy6A
w+yoNYGJOozWrGsxVM3TLt60zmhaXe+ajwqpT+BtzG26sX4bX3nQcF8zjW12yMNEVcpCox9Y2vY/
ZLuvSexmlqph1blsOdr5anMTSTyhDEpEfbqKpwyq2tVmhY2Mj5RT6D42/BlemQK6NAxFUxR4Ckte
MGA+srmWSXA6C87pFFlIKJ55/c43uofvZvFdCOMdGlqkzKKCkNfz/i/X3RkWnd7DKLLYkWx99XwX
k8lo291vMAMWrqP9E3Z6Yrbvx+Pjo7zNnhAkP2OVMNluLy62NWCRPO9Ndcuy3/uJ9FPMkCK8YAFF
oOIn2uhI/fykY70dpkbPPaaKT97jFk0G03YrWpODCe1tCIqn+99hIWTDGamGYRoAahVs1d9/wHQJ
VamqggBJ+sntOqKup3X/XowkXV/3q3dezXfhEflNHks0EpZyc+07M8ANlG8uNQHNkuCU29Iyregx
fC/I8FpZEsd5FyJGUzDBqKnLKtbWQ9fvWl7Kwhjya67QIS+6kkuxwEcDGliQg7w/4Gu/oADM+7YL
DXq4BHCro/kXrUqIjL8LDes0iOtLr5wQ1og2+qNQbS7tYP/4oydXp3V03IrHH/e/58KE5XehTGys
5VEggp9UAWDAqLEPDHsY/wrsjeufdyCT+vXrurb/H2lftty6kmP7RYzgPLxypkbLlmzZLwx7e5sz
Kc7D1/ei+94+UoqlrK6OU2dXVewIgZkJIJHAwkLfuSUmL61WGLt0kDNdu+iH18ffsXTON4snbE9l
uI5pSnyHOBOYFqvUjA7BwX/y9PGcW/Kb+MUcH4u891q3KydMiQev1xiXrXjEDKWPC0bTe1Vg00LE
WVEIe71ZFmEuQczXaSFBiKntP+S/z1MKfhKkng+P13IfttyshYQOhHWuDBXfiUfVCffPT8KK+X4s
gKacJHh6jC6Kz2qQMO3ZjwbPJ8EEQBbwWNHcDKv+nIKGoqc4mwVAMJaFMe0Kr2o8q5DMGsmYFcyU
jtg9dD4CkjsPyt4edWbufVk/Y3CRY0jGC7sGfUKOAYiCR1n04rZeyScskhFBX59Jw2wc2czXN7fn
lwYIobOtlxhPb3PL4O70Eq5CC7kmypku8Dfcrp4wzSxo8yhOsPruHH3KK1jm4A76M3yu9fS2Kbwd
+o5DWvFuyfXd7DlhiHjQ4K/nPZ/7qUx7L7lHT2YAhQan8MzVvvoZv+YdB/MjNfe7aC1X+02YpDDW
ct6CDWEuYgZIoL+mL54+HSwre/oUNzMNjqH9J1XE230mbFQUlE6ZFJxybdm5eYTzA6Gsbr0rNH1e
KO9BksJyIgIZ5LrIjjFZi+I8UDmcKMzni1t7DsZxoK8WLJ5uZI46rWa/QDh1K3B+SV6FC0UUKA03
QSBoR0AX6EGHnkGSJJvgc0cuO3dyA085ao500bVerZMICAsU+YBVhVhUZbcXmxO9dMdvvpXj+pB+
zBh+WhpxKS662VnCUpUpKxQMoBVRFQOLfOKWTucOb4WhPf9FzR0UkLr1eTpV2wS7rHkHaa94qpVa
4o7i8JfN52rphNHyTYgZERk+JEGdeGt33oCRSfCT0WazETCUcVWYqMez/0b1YvkKvRJNWG4Zyxkn
JRBdWq9AgQAmXDjViHiUBV8PzU8spAZuVYuwGh6DgIrLhcVCJ6PL4ZrYl/dVDbzOYU7vU8J/2tpI
LhspBKOT709Q5C0CclXvkCoGZnxGjKMnneJ5F1CUN2sjuWzUCkM3hAp+SN2WK/AI6LoDvDraJWbW
1NyKTIVy0yzU8m4lEgFnESZJlDSQKCET+mE7iec+vstovodktKmnJlPTHhIupi25gc7t5oG2eCAg
GKFlcpavrn9UUSUcQCRIlSDlOK7OVFe1zhvm8ffKfsK4QcZJ3cxmTMak8ZQuxwtXYgkvEGpZzHMJ
xM4MzDPzF0IU21NNXf+jb3oTjyNMObS/XRrcm2b1JK1NKihqOhYQ/HqeJwvYNgejL04MuMn/bCy8
w1YvjJkbqREbNF29Twbeag5h9XGT1r3YQzTopp9kg5tpTeHfN8D7WKA7e0H65KDSpsTPXuwurL3a
aOKizkY1RqIOQtkZtI+zPYLC2HNAx7LjAQ+gqC5tiYSricMk1cQWrma9lnsDZEjuXFKhEt0svW2v
LxGS6KaRKjUJVV48hu/hC/8toxjAvGN+ApVQ9xfH82D/SF6bQcOMWzYRoC/hRtonO3TvbdvXasOZ
Xx5ozxr9+RlX1mbHo9lzJ+uIsDeW4rz7ehXNveXJ1/9th0l6mzjouamd7ZW3OJBP6WDZAWeyYISW
+PxY1EKN/UZfSVKbBjPJZDA0z54c7ADsp+0Nuq5HBtT1BOpGqOsPzUTuCzC3Iglv1AG4kLK5hGfE
xU73UrNjPRTmXDBMaWa/Bhk8KtLaO7OpM/3xYn8hP4/OmXBIcRxIVdpgsQkmmCs6azSM+WwfBbN1
Sl8HUA0AvDnZDbgX7Ghtrl/cF+P9/Q3RwmS8Y6ILzZRmgY8+iAhPQrGswguLW0DG9KovBo8Jj3M6
DGxwf1r9+/HqaUEZmW1W2UsdjjX2PQHVaWshRWWDbcWLHC7T+T/vc0OMskF+ASN2P5E2hKN8/AG0
xRJeSg6TNh9jEZfq15+EOt+Ro2wl4ZVqoRB6TPUQjzHMVgcDEGjTrMcLoMTvmM9+G78PUxNhvgY8
nxSsbUxpmMD6HxrARzOoiTB63zp4FzXPmH1dai6r5yeK6cw7dKcuGqvILKpuoB6f9+Dq/cD6bRDF
mgZjzTfSl/gHvCQUCcuR3ZUI4onCdL4SChOUhDVkg7Wcp7c3DmR785xHkxq0Lj7or4QR6l+Fce1z
mSqiPeY8U4XMPb7PJ0zMptLt0naOuJbZoQnkesSy1lFuTmvRnFTTpMZZtPUQGp5jbmAacsoc8JwB
+x4wRe1rsNBCHJk/vauB8OFVNR7r5HIgqSl4pssCxp391piudSLW4EzFUAJ83kz3MGW40p9+jTDc
/abW4+a4914B/0cYiaGvpI4p+iSWEBebWzNVkW5SdQP9vVRJi5fEP8si4fSlClbCIIikX7QSgLDF
mcp1tfxmupIxr/Zq68ZKE0Gw7/++iz86zK5xNGdmn2fM1HmlHBNt5wi7KqaGU0cfsjR3awqo0Nu8
N1jZ+66ltdMJi9Hg1bKI+xUV27xkeWZ+85rbuRzxsd+21sUza8M+PmNmmYah3xtMt2g3O3T6rn5+
wKJEhfwuv6GuPoO4bAfNDwO/gmJi/PLcaed7duvxaxqeY4GPDeHElRzCiSSR2LaxH8AA1p1ZwhUj
MYlO5nyNJAMKEqDOzI3DwaSRkSz0LNzKJVwK13epL4xY3+t5e1bsdjsddqdZfQxqfL/kveYqvKzK
rMjzZLt213al4PepdKxXKIEVujzigc+8Rp54RqiAcOmbNkRxvi1JQxcwUEzmUXIRWI04PCkP/EJh
Z4n6hdMx3++T+8tSwrHF6/RaCHFyXRumjNoV0u946Y/6M9mBj3qd/WzPEUAGSCWY4+bfIPBbMsVr
scTBiWIh+5dpFrttzDCaWxdB8mr5x0avTQd0FhZGLkFlKPHX4iv8Wi5xO4hFOzH9mM0uTdFBzzPT
PYAVa2OdwMxDvVuXoq1/pN3FKk0tdT7Pz6s8A8slvCWbVXcCrRFN0GJ25loQEZR0WSKF7SxonqED
akIbmU3QBmKYhw64j0QnSZh/8F/rJrApt247FtVGbOd9xPyTdEapGT/f9PbWRfu+XhfhsSvt0qU1
3ikQU5ln1VFQeFSAiLisw+cg1k2TtpO/TSuPFkY47ikOWkngIRFZ0/NWQtLwzLhsqU+aKf8xTPd1
JsEbV/jXOaBT6HRaWZPxlqcAlRnom6d9z+L9eL0DhBMQhHLoRgHfg/y/nVmFMzxjKJ/Q67TLcelE
RTTISXMuHqVe4kQrEM20Q9ZDEJPrW+3Mg6fODpCpfaHZ4FKEdi2JOFSxY1QtbiFpekHMyaQGRgfb
HRwAoE3wcnP+UocyUS7/Jf99LZU4WI0fM2UoB+kYa/qYmJnDNsiYTJiLd5hpNngk/b5pme/5N0ll
EuV5Ch6QvBxPdhN1LfpfqlGSwNXLgcehAHZI5/TQljTz4paV6esYWYpRJEbrZj6IyEbn8aIXvfv1
BxBbHVcDwwwpPiCvzfIVFSv2XTM2mxZ5P9ySuuK8GSyAPuFhimn7vXTKygwXw8o5hSNHDrBaDrlT
qCAJB8qM/fa1eA4OYaqfTv1biDILRasW6FQ0RPX/yCPON8sAymwVyFvHF0R2IWfIZgdG5sK4vAGn
htzfaG9Wva5tJPCCFVbojMBvu8J/AE/HGFCBF0WMhdJ4hXziBz2bzNQ4yjEF+JgV9VA59La0aua8
8uj2X4eDOOnzUCrKWS8o+I1c4mrLKiX0AVFX8JAD6yM6X88YVMwdvyYo3LPoicc/OXj1VtPHqtm6
jPeD4eaPv2ABuXa7cuL5jwHJIM/h8QWBK72hl+gLjSmH17O4Oq/r1Xdgjy7l0JdeyjPkU5EADsGT
/Df7ff16uKA5NgNq5dgnT9GRN5HMHteZPb+UD/U6dKT3x0v8bbglLPpGILHEMc2jIO0YaBmwglyG
0U/7wYxctrOYU+Z9rl783cvK0sPX39w6apioYDagg0wADn38KUt3vshD5TUZDRY8aoe3V/A4yVyv
ZiVzZFizwkVox98MZ0nrCXeTbejq3uC27PHEokR8oGKQFiKbG+GEtU0po+E1DOECb8S88fd5P+fZ
L9bAWAD3g77Xpax2vn5uNh7LlAVB5YDt5YB0JtI+aquyDFsN/jFQDXtb7C4vohXbiqKnSH7vLKOz
UDE2sj1ll+/T0oRcYperixpLIQ+5Nec1b9UaI1bBuVkbgos3lXncssgOp7bu1LZzzE3bCZwYQUEc
ei+ppckAB+VOaghPj3fj/l33+1WYPoeNQMs8mXBQu8bPQ1EA5k35I6y1g2SsTrTWr/tc5a2Qu0RD
AdojlYUQvF0zFx5F0c/ri9mFlvyUOEDGqk+Kb0mjzqJx2oZ7Q/b4B412/ES7S+60bf4SoBx5mZME
Dv/nVtW1cuxSPpexXMFHJWn/tZ9noMe1mfuAw67CgXLq9wkdQiBh5mwpVWHWSf5xqNymAbCu+263
ynayqt0uO04WBnDi0c67FLn3l9itXJImOO8uuY8d94/r5Gd9TnaFjkEJuZ58+PZbEs3ACJSv5vhI
ezpgIsQLzYMvWtk/G60Q2q6mRYqZg6p/LCSdrfWG1RuLOWRPuDLgRR4r8T3yel6sLCoiB95aTiEr
hG3Qag0rhsxxLTr+IX7KN7416rGFYrkhrsBwCEwR+HwDZwJG+D3r5sIPgNcvP4+/4/4SIb6DeIty
QL8XBcf4aLhyklIvFIvfGIkZmZH9E1sNBiivaTNG7ts2CJmERqshgwEjasAczbQAGdawsdM/RztK
MKBuq/cfoqB/yrbLr1fj28F1U0v5/BzNzxNCCFrYMKsy6VgVSQSUTODmYI3w5FpQBrU/1gw60O3X
AK//6djtw3O2E41kpTr9tuf0VWrVCFZFV1s1HzFmr6xKTjdpEHRuFkV8igaWHwRq87cAZHpr5he1
b8BkDqubh2ru4NesAZy5SN2GyKPSQoeFdWtIrHAcBngKWD0hrInitiqVmJnTqNlz+9ElyD/Ie+nn
kzdTqzu5yFgp1Lak+/ecBqb0f8SSqI0uUYqmyhIGCQgzwRrFWN+UtmwjcqCxqC8ZmMZLYH4X8AeP
S/N2P5Oh14q4gKxuLq4dOtcW3P6UfBxnu9JRTQW7v/UivhV7pFtR1/yCevXr1qBhru4f1fOirz6E
0LHkMrLDlOBDXtcYS3f5tu2Pj+16vXYvIKmo9zlUTzb2499jXertycqO3PxOKN9xp+T03MVsW3dq
Bs+DdzyKOOgxud0WTBARw7btYXuK7m9zwJgjI4jN3ubBYvVdzCy4NFK/xR3QBE1UUTPSJI18FIR1
60usL4cnJjbCfanHZ95QV6GRmjZI3YwUd6iFgm+uP+1FM3UT07o8rxL7U/l0FU8yG1tz+4AaQ96X
9zU01whzsxaLZypHaoifVzHbCUl+ah3M/lGf/HcUL0Szx+St1ktPbEC5ye+3fpYnwuqAmJclEnEz
ZDmnBFqen9DBHmBax0//9W9g7e7qFliVoKkKCMOQOwVU9vaAi2ie8VCGxeninRteZ+O1fGQcdl2N
eP9RLg/hTplU5EpEQNRlvPLvOv7iOOszLhrKUzDP4EG/W4CwFMWtXu+2fm1oT617Ec3HQu+7wrRb
ocQ1rQw9iwIDhG6HI3/6sr/il3Qy0zXnTMaqQfXctgzFQe/Fi+QZcedSxM854VsDAhIfXXaKhP5k
niOnhURNLciVKlYnfhV7W+a8b52s1NPGQFLFnKw01OVIZ/Xp7wWc4CizWLlTOZiISomWfikWyO+Q
UXGDAgOazv1GU1evv7JjQrQUqdVJ2Pc/yp9iV+4aL7Q5wHKDY7axMWkTXsWY7GQX6MpWcuIdKJpx
iZ5S/c1AByQ4z1iQHAJqwhqvIAs/uZLD29E+puRh7l/GGsaqXH0pcdmUl0EQqgBfyu0ru0aUM1NU
TwBOq2Zo+55vcztxn4KsvKWd1YJ+Xksma3h9IvslshTVSXN5IwqMAVcAEgRnDNnj9chGJGkKXrHO
DendN+pVYRVrwZvfq491ZsEBYgdANQv/Jygy0Ou3NilPeRUKalyf2NWW2cfHyWY/9wCOy0bmNnPN
Gb6vmRFixlsLIHfmwWD11MiNxvq86KX9k3ou2CYkYJ0Cm4rOXdoldU7a4ImhQK+JryvyvgCVbN2c
wOfqHeMXKdDrd8V5UfHc2ysm//x4N+5RedAHDWoryLBkVvjN211pbsKFg5QqbXMaoZlP6IgVTT43
yu0Y69rp8vGj7g4S3H5kc8ZJ8rK1asVWq9eu5PEUju/7FPv8KRqvIknJahzmWt0ejMRl4Omrq/o0
GvmxlXUMUyqMyWnN8ZwcRy+0NLOgxJz3VRhC5nwcV8uv2rgA6eyvTA0IoMumRdlCMHEjWEjZzT0+
G2EmXbZycNI/3vrfVyvhNNBUKnKczGkSz4lEtN/6gxoBE1mf+tVoiFb7t9RZSb+YrVtajZk+BWvh
a9BTnTNYuzMi/CkYvddZrDegLDXskhdaMmXxkxCLIEeKCdu8So75ZCpZZASpbk+VmXqDyZni3xB9
BhMKHhUS8JbqRUbmqfvE60G98oxGP0CYDWGPUMISXUz90ClPooXIEWkW3GksgCzodiY9q9b7qlYW
RXvicr10yhP3xWLogqUZtd3AayrGRc9RyhJZoCpMabNGNlOxRWPdIds66OU6pWnpfbSODxI0pHhx
x8poMb/VmIEbKrXrqva0ziZ9AgbQ6/YYQfk87keUt6YAF02mdxvzsuK2Fe2hOpvAtcpo6GdHpo1D
AxoiRvyPW+FRx6lKKwb9KejN5jxabGwJTvG3zgF83iKPPm4C4FhUozddjppHJ4MZ3LMi0jwIGuf+
foV8MExDIU6XtOyOReydJ2hD8+Xv0XvWb4qXx6ZxB9mdRSEMlHDiyKWyJA6xlVuum6KqQ2+P7FQb
1VFX6qp/VVeBy5m5yViKFaEPu/Q4Q3MK77JrvdDlMfVGowU4dzuOSvucy0dnCC/AURL3pYRuyiTC
Xx+HvfZSVHq9GrzaKA3x6G9URq8CvVtlm817743rcBVxFCdx55+BKsCtqah4IqAxRSbB2m0x5sng
KyxARCjb6CCEnREce8w37ACc3ry15gQTeAmRiaGORL9LOf4KVyU093KcCKzBHH5decc2zqK+UXLu
uIVUYLJE58yj8snpNoZGoW/DcRIgi70jpyfWpANDchIs/OdzzvSO+g+1Bnnnn/77g6AbKAsC30QO
ROwUP05L2Wcx9A5Q3MI4fmw/wOeWGJPR2r1Tmumuctbuy8tuB87Q5O2xWt6lBWbxc2stq7IiBydA
hPPj0BSKWmE/1EoPz9M6coad6HKou76Ac5iiemSqEcIUUFfg+YAbEaEtEQkg4E1SRqoBhzvjKQRA
6t/HqyEdGfn7hGZPclDmQtQAUP2tgp4C+RWvW6uSQ4n75lvsxmXdLoPM3WqtUMbdiGV8cOvQHM2W
ciiUbSLDykwZg7Jk8Puc6Zvalnt/vEt3BEXENv3mpq9soJFGTNnq8Psz1EbBv/1OXHWeHkZGQZFF
vmZIUUQwogn9RbloEOVvvyJL2saU64O2VcTVdYl8SRjn3+d/QlvVdJ7WeUATMP/91V5FY9K20qxS
Mwe4Ai5pFVNfzXaDXOk8kwz/vFJOh6LEv+i3K4mTH+Y9q2BJtVWjCxtkdBiGjn8C/Q9eVtZoDzv6
bJPZ8h6pNBG4xZMiVFmGZaKTRTaYT1d9/qasaz5qQgR8DO5bxBiCLJJUEQkj18kwN7du2W3+whnF
qgM5bYwm73VPiYEXDPRGFKEVcRQNipgDdZ6/J2vFAiEiv6Zh1mgyCMXQOkXFuBnIYEvQb+nhrqVt
2F1wAuIJlF6VOfch4CFD2E6YKmzDpNysenhPGngtOUD7jTpNzkI8cCOH2C20hfAiIwNYHuC9JH56
gSc4yVOl+ztaZn7+pTsVuFoRsWdMcvGrPMKKAM33KY/gxfO4+m3iYo+mScIMdfx2VuvIlPQbKhUF
bZ8IGxELqbrUc7/jMRvMZ7SsiLaAhuz8mfaeX/AANwdCXJNynnPVFELQOni2vxJDwGAvShC2YO83
IuZPuHIygYSsWswA6C+vtsHaNzur91jKNbng+69l/IZiVzJiYOZkjKAVj9Fz66SvmkmjzVgUgLgJ
pVoETgpZ0FPigPdZMHcdBZ0zA6TBHnss2s/P+nD1/WhgvBRihp+vf+KnwplGkEA9lrAUfans1QqI
6Ev1Ob7x4QDmbPnMQfv8POh/V5ozc+s9FkVbDOFMlLHIuwFsN0dTGu2+NYrj499fCiqAEpE0UUSu
A2iC2Ztd7VaaZGGHebxQ2pkSLtL/1iZP7bteuI1vhBBH0uRj2aU9hITmxdI2/8clEKfBKqVUji1+
vcDDhDdslEgldKzSouC7wgCCoptVEGcRxFGX1Dmg8kA7vh5ec0+yORez9GjTYBb9yNWREI69n4Qe
TgvrmWOXDJRbx4tjUvZs0e1eySBcOs6DLaIYa3l9VSCDNRCvgP+pARPe5vBvTONcdFxX8mY9v1Iz
TY4acCtiTZHrbZVnwELRMLk+78zN6efx0miSCHdfTJeqjxL0IvGH1Ba9zQQMDC03Stu9+RuuViOG
SRGrDVYTe7UebVa0VkSqVRJ+fqymFjQ3OJ7tOtjl3vGIPk+x0A+Pt2pZ0TQAVoCVAjMjIWVK1Lxq
JGlmDsl9vfjbhuapoKGUloQALiCBDQoVNTQJ3O5VV7RKrBZoRxgN1RktDi+jAEDLihJHLDnKazGk
0VzaEU4AzSWqE7m+rTnB/vFmLenVtQDCYvw6UJhmggDkSH/KE3/+E69GmlkuxSrXQggz8Yu+GQcW
QthUj59qXTgUnrznVoFZuzRSPdqOEYYSl6i7ywNk8Q638d3Co4XzywJAYaIgT4msKeH1UYMH1ndA
q9SEIRORLnrxhJjo8ancpc1npwyaT1RP8UJBVZ9YRSN3cVL5wjyL7iyY1Vu+lozBuGCG2utBgItp
/5OHHqhFAbsTkIhC5pNQhIkNxqbAcKYj+Nq3erAqBmdYdTvDZbOZgvCbsVtj2NNO666d6HehV2IJ
1RgLP/aZWAXJ7tmUWD1+wQDBCxBJ5s8BmJyfnxS0AalRuyqKIhJwKLTo9j4TOu/01QcQOw1mvbBT
CnwAdnqycQW+vjZmAspz/enp+ZnbvfyEVmj90PCsd53gvwuf89woKc+1MsKy887vM/YSz9chJMeZ
kZ1kgEgvwCqvdobF4bj9Y7yT0ILf6tRVL73mfrPs/086cdpSx0dxw0P6K2YBnNc2lxi+BxJM532F
oulLOfdQ5g6t/LEYa1yLJU4bLUhcI9cQ6wOion7nK7CXzM1wj61nyTdfSyGOdIguIhtUkMLK5n5G
cWKSbeCB0vOxmDuAD3mExH2p1E3LpB3k1JhzjAFE2/653UqpibrI4ZviQ3+LVeRr9XpRxK2WNEnD
SCmEiZgMgCRZqguu/6Q9fwFg89Fb8ZtvIlyfkQkDVtytM/mp4GZQ8sWILuiHbTBYN/8L2GZgvvys
Tp8n5I8pF680X3p33wjqWAyNQz5dIukKMcRClhK1/+8Q7/xLUawgTaU6M4ZzcOejADGz+DRyqH1i
2FVm6X/+JEDvg6anci9Wg2JcbcaWCvVfud+Advd6ANbZn4vz8/NN9XnLzgdFEAGMt6KEm/z2Ehf4
IC3GDEmg2uIPl82AvsJj4YR2+FZ5du3UeuD5f3JHMFbRHpg4szCBuvYoWjSb2t2mXX0EoUXxkBXJ
lOIjhH26EQBtSF+ybXLStiWkBXa4Lp8YmsylC1ngBBbREXpuARq7XfilVwuV7Uq0x55rI/cmrxf1
sTJXl96i6MQdHmI2kmtRhMnzPSPImVKIR1TTJk96y73Q4EpH+/hRwBaKkMlH7lK1A1BFP97Ypcjm
WjBxuJ0KeKswXUBft4ks2AX6QuIVzdUsCAGWQOCBy0YBCXp0u5H5II5x13Tsca1JVu34f3xcn3sK
k8OCo5HEOcrEiaEHAFiCWylhpJbClEsDKGZ5nZvMrLN0rdIlL96Ouqjar493buFuupVH3k1yrkSc
JA5H0UmbF2kyO3ccbRjhTJkGzL87fuFfN0Kbx4j+ktQxabm5O6yCht9XUIJRRSDokFEhNNRvZLlt
QwWgp9BgDd+Z/6k8wZ7/OzSGyh54J1xRnOzC/QRgl4CAC7XwOZNDpA38gVdAEtX2xya1t7KMxm0t
NNSzNZ1eapcibFb8W7tHzxBUBliMmZKahMDKXM5lRSv2Rw2zp3zHVkbKNTif0gMBv6+xq+dcyVx6
sR4hYC3pHe3uu/da+HphfvqqyBmx5PnUQ36JR9Xvj+zoqtFod/W6MIZLpbfvQetU7b5dq+DrALxi
xBi2/JNK5n1vebcfQPiV5sLFVSqFwxE4Crs7tgmyPInVOrXRPO0lW7A/MNnQnCfcjuauS93GGJy5
MUsuaPSjdy0E0FWEUaIo/9KEIIF2a56BP2btqCTQVaBGGiOtEb+OOgOIR3WOY0eOY70Wn8tzUze6
MBn+tNPa58Zo/XeK3S6e+NWHEE+TMimKKYuK4SjtO9STsf/ccw3QFdoZOCdDcjjFiTwrsdEF4KDp
N1PyzFV2Mxl10ppNaU+Ir/chFxiAbT7+tEV1gUUr4tzFxMmEOddxDHgUCiFHoSvQbl5+j806zD4f
C5k9+p3CS4jmYbkz8pRQCVVoRomLcQ75wDF6kUeG6rORKaM3rfCbjRbTmkcW9xsQFRVQMoD42fnv
rywsH5Kuz9p4wIjQPF4J9ZR8jmGcU9z/4t5dSSH2btAEP1W4EnuXtOLG78VgfRHC0C6kRnt5vIPi
fQQHVVYkQWMRFQC3RshSWzavogZbKHdmZ2MM+op3eId1/BNjYwT6GdpiD3/M2GNXwDaO+8IJNm+J
N9raR2sH3sVqbc7p7fwn/JQUo249/NlZL5E9k789/taFbNLttxLHLYiDIMoXeICYD/UCHA2crA/+
NrgcEp7X1dL1g+dmS6PwumvI+rX2qy0i4gq/jIVIBjPRkblsI/aj8F86wVPzvQTG/uzpwsHLPF7o
4vlfCSRijCJRORCzpcNR6aIR7/Khsoq2qzxZjSTKlfFrIncmpAC6Di4KGXZKLK7i8yYLomo4Fla/
amzeyZ84k/kjv8ynm/8UG9nOndp9vMBFu70SSiywYwYZ7b45/CfT++vYFyLjUhXipqpDSQ8LIdCT
BE3jj4Uu3fVQ9X+WSjyosiKv1TzEUvm+sAZXajD/YdhXbl/YVY5nnMX7etdbTEbzGsvn+T+CyUIR
1w6S5Avw0qzU7HlMaRkLS2V6ijP8F+bxjxjyMgC2JW2by3BUtaexeEo01ejYVeTrvPIdvHd5qCvc
C0MLDPj5Z+80CMNpZHQsAvmvEVaZ+XzCtQHERqwbZJqhNKLeRA5fRiacsScNk9H4dssiSMgDE/hh
U+Se6vxdqz9LxWM+A+aHH9ZiwRiySIvWl6JK4F//+ThCvbmK6fJEgCllvhXETt0emvioiubYe5ml
tIaa2IUpJeu4VfUGc2y0/zUUAC7rSj6h6Uyk5X3D4OgveYAepKzYJIrVXCpDudAY2uZ9vj8HwHyB
akPh89fTX91NjJB3nVjh1vDFMz+6cvsuM6keOo+t6F8c9z9iiCvQl4McDG01nDBji+Ib+m3wIHlp
sn0tYVJBbEoIeYA+H1Qzha5JUAhVBPQb8UemuGyxHxgMKorWXNIZfMRRbJy2B8RtFjFiqfJdMxw7
vCLEJDRy35aY4tAOtITasuPENJf/v92E2g/g7+k4tsWtkBR2HG0SbVeW8ftFe9JiNw8u64l9F6bn
jF3Fjeu3rRkz9YpRN6XG/AeLFkHbLQFUyMoKOUIyUsNmkIoR7kUph08x6mY54mAOF5nbdFmGSXqP
dWBWWlLTrgXOMcWVptWNJsZhiddpsKvlJ4Ft9ASzyyM7KlYZn1KELd0VAMmihwmvbu6ul0/FkEh+
KHxY8GdQfNWhx/aq3paK0389XtWSIDw/58c9wNGKSByoz0i9yl/68TiUpYk0gt4w7QlFOHcqor0q
0rz1fUIW84hUTNxAAV4EFJXwDGOSNqLfCeNxKhQnaU/9kNnZ1BlquxK0tXbhVkL0o+W19XiVS3fR
tVjiEgy4RgCfkDIeI/6g1KuoPCeJ/VjEknpciSAHtU7SgGo/I4/Hrj733b6qAHsP7SgVdTU5Vgnt
dl06N0BIOaAH5vqJRNg8E/kluLmZ8diEgBEnePYpB7511b51w4pW2boXJgO1jFiZQ7DMKyR2EW0+
QxyGLBIlyIRUdsd/Ch8FrysJ5d64d2S3ckgTU8F0GAWQw6AtV/mYlPOlMMbnxwd1/5q5FUK48qZL
pXSMecT+Il8avOizK6YYWYo6LACuIQaTzlgFmNuZYePWXWgJN7JdLOCROqDIoX4h+hmALB+siTGD
WmemzivOfPTNjK+ZtFbG7xEZhEvImFKA7iAxdsPmTxj9Ff25yS9XLy4venxhBrhp+rY3Stq23Ovv
7fcSe1/0USQp/QSPUzyN06Fxa7OT9YI35eB/nbG8lUQcQBZIfd2XkFQpXqh6iVRaSfCGEqTBxqyd
yxSEyUKaD/JwQSBdr0CDye5YLIoJk0HDypJ0K3ShW1+sqnsZBPR19O1Lzjq5avc1q/egXtXQry+y
RhAg0eI7Deu1ncHln3H+GQq9nqFdKaSUpu99E3p2kQZEDw8mLmm/AfzVvdJ3qioPNT8e25HzLbUq
weJzQVNtl8R/H2v+QhFw9hYYCzd3CaFFnHCDQsGptQIqwKNY4YoeDG6wg8JSxhdNep5k61LuOznU
E+alCiQDE3Ok4nBhDmg4laOfWFrHYfwnU78V/iDm73J7lgWDaQO7aCgKsuAGrj+TbBAJOIzYHn2R
P3ZiwtucPFmNUkYrTVKTp3BsIvPxtvxiOm9vdtx/AOKj45LFpUROAqhwK2WJIoLUDj0RDAjZQP3y
9fUlGl9Pm7e3t/f3993uc3WaJ+ShVpMa34/lLxwL5COPw812Aac+78eVBlxCWe41bpKO4SYDaEh2
BluyayPbBk7kNGsBlOvCc+ZMruxxVrGXLdZBUSFdxafWffwpC69+FRPY5pI/XBYLAOztp0RaoMqp
lsrgELiA5qopLT+wcot5r11q7vs+FlAFtKzhDc6jDQhAg1tZ/8XZd/Q2znTN/iICzGHbTVJZsi3R
YTbEODVzzr/+Fr14x6II8T4fMBgPZuHT3exwQp0qwQs0v6g19cJvvTcotq5REj9CBmpdLGQWZmAG
sIR2NPQCajK6NiePZc9LgQTZNxUYM3TP1mCTekXB9EuG8ha0vkDHsAgon6ljwqSEBcSBhv827brQ
aq3NMmAxwR96KB4uJygbgdqW9tTwybu9GVv0ycUmuFaeyof1ek3XW8takQCTh+TOwrs6ExBej2Zy
8L2hTTg+zdSLRnwrbczSAUuDfwnWlObgnY+QTdoutgjfXmxXRqfgROxoweg6LAECzmf6p3/PI0t6
kfbDMUHl9rkCwvrMzvc38Exm79roJB3A+wFCcC/HuoNK+M/hZJ9OIDE6eZQbVeXex0UHUk6XSLop
jibW/QySpb8iqlnrR+WhJv9Z8M0QxgGh+QZRigFZw8neK5JIZX1XqmjGqJ8OdrGPfHv/ItqGtRqA
MBa+gAwIv/utli2EEOM3nd5qvw1PbhUPWCSBE2F4EEyRpgfjXDSrPET8b1fS6/1ln8kyYZagkQUt
BlgB+WkY0Rl1nvp8hRMWo12jMZx2IK760LGD+6L5NHjydmH/fN/orVeKqhk4u0bIFf5MWzq1LuBa
v2P6JRu1Ly0nWy3BdubOzZWJ0Wn6dTMnvtElretqkMCQtwbOTmD7Fkcb8vLCqLwGfczCW7RocXJS
Bz6spYiBjq0D6WlLoZJ6LHahIzyJZmpjg66Tw1ID8c/1N9kpsgFcAGqBSKKgJng9S1XIe0AESswS
QNJm51HDyum7Z3rmyOORkdhOwTzwhLbZbb4qDy3UnsY1iFeM8PYTRPzWgQlaI2VVgBkhAPlkACTP
OPoa/8pWaHuGmttLbzLa7pRNdOA2FVreXeptcgvEatwij8Lszvg1ocnWV+Mi9jmt0EYtCPbopKcl
YPcN2xFO9cjQB/QlCNLR+z3xljVUNSswE2qXypSptHMfuKfMBkcjWkqHdfjHM4c125Yr4aW0C6Lv
UuAbPFKtqlWIj+g+iVgHHtQI7rFdfldH25PPOYLB0WaJfNhIVXn9OQO98RM98nUg9Hv0Mv0pNpo9
7EWLMEjhUvfl/imcSY1hKX6Zm5wRmIujIQn0S201+xJVa1uzkAcihvU3Rb9/sPJGDqxF2bMZGP+1
3clJYW7pyYWEaaro6q026dEHLKghhfWSb5pVc3St+xOduU9HBA1CCMQSSGBMXKOh8PUyiDr94q4C
U1pXO3xYm1/nCy7YkpnJAybpuYCsKczADVx3G/ZogH8vo9rb/dnMVHOBXfo1nUl8GumIE/K21S+v
CVqAPTt8dDfGEzuo+5EqISEankgkNd8WGyHHXzzdnpKBuguoIgwDucTr7anClU8jpdcv1T7fqtA8
jMzCkk1t1Z/DD+Xh/jTHzTc1BqZxZC9kQD61aaM7H7g5KNU94yLlli8T3FAoorGEDIu0OTPe7Mhp
/j9Lk/VkleSlAwuMiwGdSKp4jEKTXjLD+qxarUDFBZduvMJuJ6aCekka6dv1ye4vwTdWDXFiXJJ9
cFbPojn8n1bufwam1f4q7YXeHQ2oB24t2NwT2/O2vLDZ5+INRUagAQSTYuASmdyjKmOG1qi5Abgf
/zffip/Fd/CUWOLTYk/p3PeBlwAsiqYjyJuy99axK9da1UI0G1q/T8GHVhFkySPSemT4qy0s3uzl
9NvaJMdRhWrjK25tID1HBJ6IOUmhdAsmh5125ENa/JECIsZkKcKfefhGV+h/k5y85EHN6a4owKxx
qk7BWf4Uvuolgv25C+q3jcnjaqSZJvhhY8Ch9RrS/lWO+qn4Tu1qiSFjbotDhPoHgA7KginsQPBd
dGjGCTgywxKSOK2zER96E2Kw5V6wAFWMnPt3xUyiCPhE1L3BGgYqKMTi1zdTxDcJp1cwyG9Byw6A
5LBWdjXeTw9VYcCjQTwfAwMggZQ1o/WufV/qHZoLVK9GMFnbpKpY14MxE3wVKWGPRLM8W3ovV+rm
5SiaMQSsIidY5f/5LgEOYiyeAVMCvpZpz2CvF7EwaGAp1PjBdsVNXgjb4ZurWvv+At9+UGMU+sXa
6qAwQ83men0LNS/LOgMxI29kW/ihH/nAtHWcAOeXiR2/4EqPv+3qhgTzhyEgi4EIQcAumrhBvRSq
Pp+F4iXicAmHbZGYqasUlijVEr0/MfnmTCANr+IikxDow4ueFqMgIFwH/SApF244CvmWz3Z6sMkM
okGy2OVeXPfT99dGcOABM2HnoXtQwGYtOvDSqCatuk+e/a3XmnvOIjo4AirY+PlV/E3TtaGf24Ly
+aPPdn3nk9q1XWbWpVlB+wRI+qK0opjUL2FEqsZSczjmMWpgThfuJLaA0Ll5TDFLPKHwK8HfL928
OXJdVHEyRpSJp7tWXvZQRtGQRgyymrMiP8jXnpgxK697d2HnzFkGWwcAhGgXGan9rneOrHSS4oJV
6IKWF2EldiFIhCQx25QdFhm0KvFKK8PkUTH6pUL/3KdVRgAg3D4DNM1TUGrLFTkLkBUD/AY4CYFw
rkv4cKskjgR66EPs2XW6ZUB3B4eBbQP9lBghzUFU3VJeWHscHTyivBv9bhjssiBMfRBqj6rZH5Gt
Q92SGh+qBFz6HH37+SGuXIq0cx29sZg2CqlDqu/E12SryI+8PowcvW5rF/pewr/u7+FbP/5nB4Nz
Dur0sgJSs+s1VmVfgUuBdFzAiw+InwpANSOI2OUZW2dl1ZsFKIvNsJBAmaKUj1Wk8mbY52emxrUp
Cq5OFcM12zj5jscZyixNaSXFGngApFgiuaHIpIGE+eb+uG8BICPWzgAyDf7siPKe+JOSJ7bqwPTI
Ac1vtDFEIT6KnLrxoiiHYnhNmw6U+ZLb2UaGswaXOLOVOCgXlu/WkwGOVwHlLILBMZM8vdyaVCqz
oBjcSxbEKamE9DHAkZWLlkBBl+T4kqFaPXja8yK3z23yBaZ1RO6Qm5bBcjT1BWVXlXK+4JkTpyu3
BZF3K9gNv2or03faags4puJ+yeJC3eIWrj2axZwFsK0B3zvlsFbDVOLRUsucoDZ0i+dQLmpdHozH
aeOtSh9kM3lTlusBJP5b0eMaW/U0UgdDZuqS51pGm1dL7uRNbCGjbxsYdTBqizKy6ZM9LDdV4qtB
yZwilJFpC0oKBU6FKpqh2IWU9nYNSKEZVrm+Mhg/0CAoExvEucFG7yEPcn9n3iYJMBoDexJvD0i+
IERyfaJYwPtZDfiPI5x1j8bhof/mS+j7UT5dBYizQEvaWolvSe5JkK2S2YDmpHJO+PgUpR/iXpSo
nK3jwIrQT4jq2GffrJRgmyqWJuwUyTSMZ81hMtW4pXUc3dPrtxMjh3Y3tB6Q30Ce43rksaI0LI1b
7KhnVyUeQ7wr7ePHWjvmskHK6jVtv/pdMKxidYka/Ydo58Y2ok9UqPA3WHavbfdSKzZsyJgj6kdc
Hq7JnnoO0DjiZdsanRTNOpQfKsXmXRNEcX+jR/6pfZatvjOVYCdQMI+IRHpQLrFutuBY4EbS+iVY
9q2jNn7aX4OcPkh1rmhenjKnw71y4spVJ1mStmUHBXXD6iRY8i5+GV4lttYeOdz6hQn2PWXhM/0U
hiZLhaYBnMIRxDriN66XSkqg6VorOnPKNrTSxz5/TnKrYys3par7VXH7Jlvl9VsCLRRJ3nv9R8Gb
qrDSgAvqFCIkK+QYQEIR7HOEI3xmRY0pc6uh3yrBMYqswH1IQbhRWFy4rg0iRJbyKH2iQuqejacq
2BRlCMwbDbgvWX1EVzWphUO9Hao3zSAdo8zf+OewrwmfbNGovHC61Jk9ejX5yb0vc3Ejx77MHPVQ
qnbP5aTsnnx2MBrQfPvBS56TZB2HL21a49Emmf+WPATpOlTMwduzylaVF7Ez+0+VbRj3JAMZnm41
8ErhxjbKk+qi86x4wm1Dks5hooVmrlymfvugqbYkE+2PK2+0xonCTZ6cgDL0cN31exWkgcMhyXYR
cKU+abgN1B0yFI7T56QwM83Kux2YY7XH7JXlCw7vzAuOQpMKgD5cNORWlKnHi049xnMqc6rQVnMK
bHzONuDfbEyAtSIi+iu9ov0hrVZCaLXgbKGJGbGtqlO1P8jlwnDmnqWr4YxO3a/keZQYKWtLlzn9
IZZJqNllaLYoons8Sb3nClyVsiXzoamLxYLpW3f8eiEm11cdid0QyxxzIPwUx+i8LDJqlBpRVLtM
SJGAWDFKFmzehvzwjeH947JHk8vIQn093ZoNklwUzHMq/sjh5QmG7uAxnZQZ8BQJ6aTMCsuegBZu
K8BpbnQcR6/fGPoSJfUtSA8jkX7w2+KYX5sKusZBJuZyLXlOqistEVHFOCq12K3yRhNo25fJvtQi
/ZIK7QOr+GqXGKwz07jviOoJ4muq1gbt+Sg0xVxIPzPOXYJ6z44QnZNgzhZ5kMVok63Rup7mx6Xn
O7UrrQs/MA2toICyl9oqK22vbqyS2yRBY3rpU8A9R8XeKOxQA1z5/f4bfVtvQbF7bE8euykA31In
F7mayVKvojXRUVchIE3Ci2b3B1xWoUxFdyMqa2QM38ITetCc+5ZvAUKjZQPG8cICwqhMfJUGWAyx
NLzIUfNjYtgF22nqOg2hQOJI6kegHcCp5KLdgj9WqlXqozQI/5qJly5LTS8RKPwZAE1fW1Ca95FL
9czfwlRCuIpKyqenr1jjLQSAN+mlyZDl6y0uyJHMwe8KHVGNJafDNWQHbVkCxROJVlwECZW71Ftw
8McvMHnkUOeDJ4LGVSRxp9kJLgHG1+eLyCkAidiX6cK5HbfavV8/eUZ8sS2AU8evF/qj1j+3n5q0
zY6NTpcS+zP+MrIQ6NcBGGnkYpt23WlF7KYSZO6dPhq2LDjI/VYotINb73MnH2SrTd+yft1Q+BYm
J7uX+/ttJkBB7AzwA/Q3x9y+PvGrYmi31q7nek4hjP2VAUTJexK1dhMdQJpP4mLFL/Wu3O6Xa5OT
wxX1OucKjeE5g5fRUKxJJAlowHoDbdgXhyTT/RmOE7j+koCcg+pS1ni060Fx43p3osG4Q3Va8x3J
ayPTq4eS8ClPuVYL6X1LP5/qxhQivR/OCqQKJ2uZ5iXrBC0InDTZ9eojawbayeg1E7+Q0VH+No0V
JZDUAXduu1f1k1HZw6HDs1OXJBF34VIFd8YdHUk6kPjFdQ8236mwqlZlQSByUeBU3KHtaJqJNOae
lEfX5gaSJZv4pKMk2ZPyQXIM9aFAk3qGNF9HtGRhaW7rSsgigrwOqVkgfZE3mZynjO/iIs2qwCnk
zyy7NMVjyT1IsUJ7z2I+Ud1qUweO0pkSasXy1jXgnYVrsRaJmFr3P9Pc9hsvDOAvUfvBY3O9IcI0
71qBbwGTgugkbYwarP1SUAGXmw7rQMsjE07CUvwyZxREv2BVHmHyoPq9NqqEpQcCcj90Ik/X13JT
8pu2fhOqZgcU0oAQLzAWPOGZDAhAYyMQAkBuHlOdHLM+d30I3mBVB/lD7je9Bu7KGPGGXJL43MEZ
L31LqC19CRY8d+AUBVIRKIaO2bGJmyW2dRYgCA8cTW2GgxAdwjBGr0tVDAt31/iuTI+bJowuDVws
/JxMUKpbvtd0L0SCwyO85OPyWnhk5i5n8beJ8bP+clZd3M1crASh45UCEXQov4IPuf0EMzn3zCdv
vUSgzlqG+wAt9gtwx7kd89v0xBlSmWTAHcpDR88U7aglHUeDSAAkKdMQ7oK0hUZBHK/++9mATtXY
uwRKYDwH1/MdPE8YeKMMnaoP0DB7caXc9CRGgy7DeYyXtujtK4uUP1p0UPgFTuiGgsJNm9AbUswR
7aqCnaLngFSQ+9gOwvDE+QVH6loLTQZfdS3UGZBhAVp1IWrjmxVXoHNcHxIrBMberkv1Uwt6aVf7
nA/qdFFc2gnjBXWz2VBuQqIbHVRokb9emQpECFk8CPgc8a5WkHZFqx7RpWOZoqt5i9ZUvlyFS5xk
s/sPSwSuilGGBOm0a6t8qvSS3CuhY8SlyfpybeRnbqBxckGuWyrsGhF6p+9K3kTPL8+WvKDxqE4n
jR66sTZq8FASEK/NV7wrZoOYQSAnbfwDl+poodaj6CGQPSd0ff6UDOmwUnQ3pn3Wvv3nvYj8Bepu
QGiCoOTHR/919hSJhVmXVZFT+yG6bXeSYra5JUM+I/tz39IP3dBknlemJjcJ1yWGG0pl5IgH9Fxu
XrXIrlzrpX71qQzESmSjCXObhVQDEX58CkLSr9lJXaxGj2amwxhlEfBS/ig3TE5f48bSEPpR7CA9
XZqpKJB+CEmk/fcHEHDmf2bGr/5rYXM9jeKgDWMnHgJ0KW/lwfTE3QA1qKVc50wcBQzzP1NT51bM
mcfXOkxJZ3E1gOH6RX+D5ohuchoET5AC8+0OLDfn4bzwRcedebOU8HrQyK2BmOAnKfJrjp7EBU3h
Z7EDuJmFhPvf3ikPgf0VnCAYHpg6wCWtWT6oO4bcxw7vx5LzNfM4ASz9bwCTo6P0qg8MYRI7BZ9A
iFk1IouFfWLfn+dMNgUL/MvMxK9gcgrkfpbGEHRR3Ye6NXOSiZaekEy3OXFdXsRiqybrBaszb9OV
1cllqOplocgGJqedPosP0Mev6tCUXzuKTPCmoNKWWv37432jM28FbEKHUwAqH/qoE5s8Exk4DKrY
4UJElF3O3vFoJCu3HgXtGp9b1a3YUTlJlwClM6nnMRwHpgaANuRUjcmxRAWHoVBUR05U594pqLpM
wFPM5JqyjBMAxlLyQT+Pubdnxod9RbooLZR9lqZVSsFaHj97LGg+Q84om0/Ee2WPVHRTc6DkMPTC
Q/tIDlrsQpCzwuQDVRsOTBnAI+IXZaaiGNEaH5wEX9nuwhSEkV4Mth0h6rx3qfOZb9ZdUISHpoy6
hKaJihdBVqqkNe8v/+xRBlRqZMEeNfamQDcxbRQlz/LIQSah4hpTL4nAQI/gPmoGbfcKCtY6hXZn
5LUU/b3obL0/gButFkRv0u8BTEII4IWSIALtidMH61rhASGtfZXE4bZkRJJomBPtQxftzobeQIbS
iO2VRNlxNah7qu+Ce/WescpR9QQ+1FjxiRGfc/WAasv/YZiAOisoOsLRB//T9e3aovG1z4Ihcgb+
y//Lr4M958nEFwvbr82mtdWCNDpBkERzVtNCeeXcYwwkdkONIqIdnPNw47oWypShSItw03SbArI4
0KfRoPB2WRjt3EmWUT4HxhdoTURm16OtkSDnhk6InLRf5+quziGqBt32FpUBAHalr7r1rQq5/SYQ
SBO+9tBodbe+2GFwREUBM9/o0rPRU7VFN9tLHzz1gDfEZpFzpF0qus/dAIihEMgjnh9Dt+uxcl7h
t31gRA6q+o3JajUz87h3iYElt1BOVUkUxem6KLglMqGZkGZECgKnMjbkgO7m2nJUpG4eqjJWSeXZ
uuwkkKNJ/XBU4jxbeJznfAAUHjXUi8Faj6fz2lSm5UwpBh8XuiTIoHqqeysw0meUebZ8mC+VS2bf
Dzi1IhB9SAGBnObaHAf/0q/B4+LwMdqcBMMOalKV1K0uag9eRMt/CQez95aerRvYHc7yb7OT19HV
Pd8N8jp2cpWo+YOmHGp+p9s4oFy4y7pVv0QgfoviGi2ObweAYypA4JNP2Cl5KXjeEDt9gxwEkEXE
Ld9FgNVLUosvKIboDx68ocDierMpqWbzeEkB6jeCjTh8C/3WlRdirRnnGiNCtVzVAJ1Bhfp66flc
4Pya4+AbeUazbXtAFYRKOYtcqRxAverthDRnlOdin9ZA7C6El3PpASjCguVGRboKiYlJYSLUXC9U
REhicmVO1OBV61Hdk9ectpWkVdJVq4g9Fnpp+dXSRT5ObOqbwShIo0YFJiidX09cFmKgiBpYbhXS
5Y8ln5jGAJBAYIVNTAs+paX60lR79PITFtuKCnnJMRbMLLTZDwIKeZ4dGac8OXb+sx6ZvEu1/0wg
AXUMbJcxW4PoCwmG6zFyfaUEQiwkTuVGlJM2rGzAiXEwlvA1M/UhGELEbYzpSRUgkWtDeV6rehZK
iRPtizO3gUwsHSk7Qb769FEQsaT3L/y5nOCVvcmua4ekqaBQmDhg7PRs+Xts2nj6Go4P4V4lLxmR
qFMG/x+v98yJv7I7eWigo1DqQyAmTvOBOCCUd4n3N9FWSpqBMsNfyYVOXOUAji6+O5fczsVwMjMK
rQ6tQ/Uuzax0SWtt5vxdjWi8iX+FCNwgqy7CzsRBkXzsEoDiOx9j13dE8L7KbpEsZNYeoGq8As2t
UXXr2l7fR75WZrDXd2ifXI+MoBvwbZ47fHMg6ylPaAb18YBYTU7puiXmZ7xzS/J8fwfc8n6OW/vX
OCbHL27QcuwZ2AE70JCAXV9CQZiUEKRE72P9tirNfQJIK+RNnHP7/vi4lH6dSwVf2Z8842XSSLmQ
j+tOAGd1PVrsEbWkARiXUxfTB/uu7ZuP7P3+vOcqHb/tTpmH/L4Gy4SPede0Vwia7BFk08i1vGEF
adD7xsZvObnirmxNn1W59SPdwxx1bdcIIQmqB7d/7tjXIjBmLkV0ZWrylMZ6KKe9hGlJJ0gGGsjE
oDO42ZUtQltSyMfgTwuI4sFdymjP31z/9tG0sKIwBqfCw4nuhXUKPeuU8gf+mR+24ReQOUNocqBd
Sa38LKoL+ZoZH+lqypM7DNunbaMBq8tLj6oAKF1gdx0VF53j2TtrTGWDpBLAiSmbRtGqnKwyYDoV
bjdiHhU7FtDsIEKCgINYnzbWdkK7+Cu+8EpNed02giPykzGKhEaxhKsbt8ztlvo3mMl1ldRC5HUC
vnOQHRrP6hDXcDTkbLTBR8Dt7GKTW8qLze/ifyYnN9YY9IJcBussKXshsKs+JPIrcMXCIpXIjGuP
L/rP0uROEsWhCIwEe8lOTLQ1gvP0RAd3ff9QztXnQFOJisjIKQ8o2WQJWz7KhDCTE+fZTklw8szy
4HekigndjtfOyOfars+0BQZq4dmdAeHg0v1lerKUBqcxFmnjpWva9ReqbugaTeyB6M0mWScDpd/R
IX1vM3AehyU17098/tH/ZX2yvGrdtmFSYeLFR2ll0FZV8KheqPTMm1ujtgr7sSWPSLSbSzSv85cE
avTAgSJ7g3b760fPlzgPKo8IZyKQOyNXLaWmCn71ANoB/pOuP5fgVawiNEZtcEsVERhUg4WDM4Oo
0BEygr8AKFgU2KdwOE2O2j7hi9jpGhLoK4BtqvLALGC3cHxp/xWHdh+YfLga5I2xCg/FqcjB8yvb
qr5J9sLXEFtIpFW7wF8nS41oczcZ2AeQV8JFiqLCZFu0AWvENuRjxxAqdImmyF/kfQLTQQamj2oJ
oDgTx8rg9cU5k8HExk9hLT1yTLlqKMj8dv16iKOEAJv0iCb11f0N96PQML2ssOo40rAFGO3kpEk9
MlWNWiWOih7F9yYjKfcQM2Kg/PgsvLk54b/KrKNlS7JsG24KzwawfPBp9dF1Kz4ztcDEyzzEZiRv
GYo/4jZ8EfegkRUfQKfn4rL/ZrGFN8ZrH+8PffY9/T30ySdxWymsaq/G062a4KGieUvVFIiIA1+g
u4cLNklO0nV7WhKLvuX7gF+mj5tBg2oz7orJq+aHveYyDXegq1JtbwgENR7Tb8yHlMpUAcfnqiJI
aeWf/qp03ID0jSUCw00/opKUe1/e1MrCZ5wLmq+GNHHa4cN6XtNhSJVt9hbQtF/2Rn1YJWio/ci+
5TU6UGMbcqyrmopP97+DNE73Zgv9Wo7JFoJWAqC0woD3bqM+hn9f5e+T/6Tt1E2892mxA4FhZX3T
0qTbGAyryuYoUHaiEsX/26LpL9wic+GyjPvLGLWD0Qfxk538FS3wIIOq+jxOHdnrw3wTaDUY/SpX
il8bUN89V/7Y9yL5fV5QV/STcz3E/HNf6fFrKhkRW3hP5u4NkEcooERXAN/5+XC/RtMDRKAgnkqd
uvKgMF+mCQ3l+KOseOXcFHxH7n+Mcc9PvgWK+agDyshXoJ114rIbnRbUSqmljiZp8kb3BcQHyF+Y
GmcoVMr1mERFtJQfuSXPB1wHJP2jYjhwUbiFrt8OsRdCIaur1BEjU1VIAWkE1SzStfRUoEtzJfRP
spkfCnUnCWstI2EB30xfWOi5aAWKdoC9A5IIirNpq7DUe72oZHXqcGtVOIgFacEPs8/RsN+DZJnW
Jr8pZSvRLbG2h4xkH9pCKDG383CJihow7yhnAXp/vQyyx0TNU/LUeX8PwcAQ/0kvFc1t//3+N55B
X+qwY0AUAZkP7eZxyBJRGngPMwXsjWCi5XDJvZxU2E05UtFyTmIVHSwKDRmSMQWjw2Apz6FR01zx
l5Z95qUCNRfS56Be0hThZtKq1qDCkuDbg3Q53TrbM2duAVYncFI+nxc6HefufBCFACQDbiNVw+t4
vcRF44ExROlThKRwTOAC7IqYqAlVjrkLARotga9NlpyymegCPVXoy4Eniv7KaXSBDBgn1DyfOi2f
QXAu7zUi1oK8zhQX/Olp0hOtkZgFwNClNZi7GppFJN4PGcrkYONw4WPD9dAhej157BohD1ycfIzB
dfkXlJO4z6QDeslMRBeFJKFIPYPAgQJPf9v6GTFSUIUd3VAxvFXuNmFoAsCRAKvVRWwA+1xdB3tD
8gHp5vtQfEkySX7ROmiMU94r25LIkFbAm6Glwp61EW8QQ2y9ZzcTleciKZvSjjVOdqQmyXTr/vae
e8sAoBj1nUQB0Nopx2QEkZHCNbLMST0aqJaQYXkHM0WvQpZQLn8X3zAcbiuC4OChhe58LVD1vX3N
bRUoWgCkA1Bwgd3z/qjm/GO0SWE8KGnADZQnN+uISC+gC8QcQ85WmgWpc1CbHVVt1Xm02rJNa7aa
C956a5AWEsA/+abrbw+RBzRNwjkHMz3KDdebPq+ZrIdd4jvm65/eSjaHwaw24EMC2xkWgpxGHfpR
Bd0zdVBBfBBCz9CleqRbl7Tmfj/SZDUggnlDrgrqgo8Q2zmfE3rOIDOQQKxru93S81I8cfvu4cCM
slEoxmDs03cPjM5xLhmuexHyt6Rl6DnahN6D1y04Prfv3bUZ6XppPDdVdJTG3EvNKxaLjiWQsGAv
pfGwk+IllbuZhNy1tcntw9IcD08Ia6w1e5ptNLDklN/Z/nA4QJGHbr4+UFTrth0l++E7fFAWALIz
J+Pa/sTLE5AQbvnRvqmuKp8c7PcxB43spPzw8MIjE6jCoULDC61JvXDP317z16YnTp4uhroWjqY1
15azbyE8hYq6YOPWkby2MdnnjGUsxrXiXgCqz2t0fy4RE868nLCAdmBUp8dygTL5gFzbuRD4TLlL
DFGqL+Qxm+0R7UKfB4jVKeZSMfI2VzJag2c8FsPRnzBZMz5XWSMVNXcB3wPpqg1YQUnPHbX8vVJf
WmXB8Z39QmOnIp6psaN24n24YiEPXN/AmgK6hXIVa89Sny5dg7fJLYMfG+THDhX8nJLC9UMLDFrC
cWDeD614pe91soVWFwAFC5bmLhCsi6xoI9cAAq3rk63mra6VnctdOlSWOtDblRIpy0OOvvn7N/vc
FfLb0GTdpBJyr34GQyA9R+wmkUbmidSBaY//iKLFZOySucmNVZa1XLqFwY1yN+FTC0UvDicY8fWH
QMHUSLfqbiFQnjtWcEkBiIG/BHDiZCULKZeiQcYEIwMMAxza2RG331/Dmb0HB1AY6xXQQEA57vpj
ZVFZ1aIfMydSi5fCL/Y5mhWI58fWfTszJwrtUMAqYzoIOX6K5L+iKV0L2qAZ0B+clOlWZMLJVcJX
I/HfJbCu5nFjg8934VjNZKXGFqx/NicfrJM7z5N0tIoebJBOBiYj+AHF6a8NWW0IHltowLnHCDHt
ecHb/WmNmTz8V6Yn15VQoKJatTD9+srTZ9V6bmkPkjyFmLa9MSwM4f0y3v/INxSMJDvZVElt0mqF
LGG53mWm+b2QmZ3ZvVcjGjfCrw+gcZIRKFXOHN831urgWo3C7/NOMOOiomW51KM+aw6XzBhVAWk5
BT0EQgY+nJgxJ0QSX7T8WqGqvg6rHYB0C9fA3OMKohEBuBWgl1D0nkxNhLx01cloxq23uU5LhgWV
SKKTbhOcqofEVFxauqSK8MAyFOIgtOeCj1T+2+YFSd9Q/ru/1WcAH0AL/hrP5PUACl/Ic05kjllb
wushkGlgS4fuG9QHjLoLPubovU532m9j44f49V07VihhUxroRB5W+VOz54XdXwWJJOXQZwtezAw+
DRMT0cOkoAV7FPa8tsV1FR/nYeSNZc3DQATB6j8/d88RclOf7VpagrbOeW1X9iY59cD1lIb3Ya8N
Nk21EzQn3HmNjd50qG757hr5AX8AgD0yI08yJXnX+CeBf42NjVjtWosHgI3baomlKZzZJfvQ1Rb8
np8A8mb1f63IJLbovWhwQTbuOSAjzIlho+gBfhkC9/KTbelR+CMGZkUq6+tyOtlPe24VHen50Xw9
7NZn+d0/QQSVrl3rUzNHKcp1/nJ/K84fjX/jm3LjJ5KWDZDd9hwRJNJA/r+U6PiE9jYwj/+PtOva
cVxZkl9EgN68Fp28WoYtdb8Qbem959dvsBe7I1FcEbiLOQ5nMJ0sl5WVGRkhrXxhmaygJ4VMxJLV
wkMnbrMzmjDaj/JIxWqHXmn35fkHTSSc7raQMLpvkBvxvKbAkgrytrTfGAqCl8qCs1OtKRVLSIyk
IA2H3BOdazlwh6nGaZLyk8tbuXZIaM+27E7csUCEIGGPNzo6KMcc5XQntllMRy7kQuUVuCDM/sK+
eCp9bcD6ZNvQBqZnTuzUVXhrcXQtdTGrRKWbuJaUL9As3hVGqMXdO1LzoK77T6YbhQhuoDmXkM68
P7EVMry10GG6M97gIpWNNP6U71yAHRW92YUk1iR3j9YGyTd7HayDYa8q55lvGMKwhzMCrVbg7Qeo
z19S/sZDVZ2YR0pSYclLsxfBaUBzK9/5aBw1Y5Hfjf0lCuwma0skpAtVmCtJTiT3/sDb0BxDfIOr
aOS1hFqs4zCG/c4USPabAIlFEgDxVDUwZu79SQ+JyUauBy1og8LZ/XzXvetgO3WuFVGR4RSvQa9H
tgvUy4H11r7I47ZXPQ4MVG9ZShxKoyVQpLzOTPhUTHf7EaO4uE8V2m2j3rUq6QTeDkVeMP5Gbomc
aN0hcA9dV2hM4mk8qnJLFk98EV2pz79hohgLOuKBm0bEdTHoId1PRJD2TNiX+AaUQo0o1JiSvHFq
vIt3lmVFRgBOXXfgdJ/VSpwc/JBJRjsewOTjpuW2EGRwMYjweCoUl9CHQKn2wqx1/UNQv5PPOXXd
yTsKQc7/2hutuAda/6wVYK9aae0mP8cvgV5upEWyFTX3I19wu35FmTuwH6RqCMLz6tMBG/nckk+d
MXQQQbAA71U0eo3Oee7kFRuFhWdR9SmkNe8g5TqTENZZScouCjbON7Xi5uDik1HurdXR7ee5gt/m
Nay6nGpc37fu1yCPie6P4R684mUeLztVAheu6OkvQKGSDsoG6s7ayWjuz4l16i7rOQmuKe8KrLUg
8Ag6B9nc+42npEGpRABeWl5quuU5r9Yx+yZxa7dN5mBeEzntgeYOmXyoToIEa9z8G0B2qQ85Gum9
Rvcgad9tPQKiD3UHhRZBZf6TuxOOBZzHA6wT7A2joeVRlnMB5VlJ5egC/+VIhGP1FHh2RTEq8QWo
Tq/QqeS3zH6yTeRrLsQsRF5Fg3mozD2+B2Mjr47ZFZDrRRc2XvqjeUYZLMs8By2oSmmK4YKhDw3o
eYWZC2zwzQ9WOGRiYIARwH53P+QW8gFc2HG+VZcrilNL0Lrqnfsi99/P/dXwc0Z2AFdBnyQg09DK
HRfTWR7w31KgQiuoUq0F2x8SPny19LY5t/BYND/wvvbc4sT8gcIa4hcgtAZUkB77DQaCH0ELpD2r
7stVZ8ypykxtzjsDIw+cF35nxxUMJLt+HWvsD6hxcoJ4jyiacp6n0Jwe0MBLBjUNJNtHS5XFCAFK
HvZ4tDIUFzTUxv0K6i3Pp22inILENFgc4NtBQoT+rvsdwURRzhaZH1mvhQ6AWKlJxAehcb3JCLPB
m7onxxqo8pcYOgNxrJevUHpfnRbPv2IwMt4utx8xenG6ADg5dYWPANmLzvct9OY+n1uYmM2BTggb
A7Hp0JNzP8yGrSSmKdC2y7S4uPul54EwNzs4M7twYiADfR1iFZBjQCNh+Iyb2CyP7TDtEgwkr6NX
iS5lg8nzuX6LqQjszspoMLXC8C5fDgglZV/XK25je5Brja4hs+2SK9ebgAKTYi4Weyz+oZ3pZmyj
O7HK+dztUxd9F2ogQWT8t+gPPhhfnDNT4D20nG1ln3AiiHAhj4y0B/IQ49AjTzwF6o/oxATovoLI
hh8cu/Yth6AtW5HUPcy9xx/2CBwiDKGDZaBhBB/+/eLVEhtmiZjEltf5UBQKwfThmOix8dQwYGc2
yoMjHtkaLSEPptoW0sexxRSS5tcKuKSMqKhNz261iv56vvkfdiWMIYge0pIKmjaUkStJYqkrJA/4
oBrOyqk/67z4fm7hsSg4mBiAD2jBR65/XKpMmdCvGaYGThHAChc1ofp6ZWzVFwznhV2vqbnN+BCW
AuGA4wWIBXiVAU8frRWXZr4XhHyK8jcc1rLWKODBgQYXiWT2aqMhGH4+wsen/8jiaMVQhxfbgOJS
C80+60+HeGateuqPb9Sk73T1UJHvhRp8abPg84nVG5J+uNTAijLwYt5vy8SzvcB3vMzC60Z7V9Y2
Bb5v4rDaR2kqvvY9V294OHYYKMAUMhLLAMPhsXFvz/ESUbbbJrN4M0GxG8TNgquiqTv9aWcyyg+x
5cjS6OXuRwrSjBIsVd53KGqniianbo7bY244w/TeuGTBp9i4HoxEhO/UmF+ICrFkWzs83x9zZsZX
mEgFbG4zIEDSoZXq+EhEK3oAzvQ34ex5xnNjj8HIMHPot0ORQYbD+rvVbwaFOFEIcDwybH/xXX43
onel2FXLj9o8Qder1v8DcwPVPA2JEB7ktKPBiZBmLFPgLi3gXiWy9j6yxCh47QKSrpOjiaB/n4lT
H/NaGCAswZ+wCCThWO5Xjbb5tPCcJrdQXesIWOfS0KBB4LmXkLVCoyx/hq5bokk2GKZPJXUMf/q5
iPIx7zz6htHOqb2oxxOwzC0wLFTOFhqwaURKV1VTAAVaQXs+yVMe7XbEozlOJam2M6XNrdxwFuE6
nFvDKTdy+/NHHpMuXJlLxCK3Mm+Jc020rSFnhC7e2kBbcC/SOZ/bpEPIfRfVjeZv5DGFIgjYxKly
K1a2gmjWV4rF7vGjQ2avlAKwWTKXCpzdNqMYxZdSISg5bBsu2TKU1keAn17QOhkZ/lfKEr7eJ1FF
IshlxgAGEoYKVO4NUBlh9sg8REsYPMDE6MFA0gaR9ejOLZsACEQqKizGOUatFoLfQAIZva2WzcJv
Dr0+V2N/RMzjFqQH4giAsnH2/3JpNz4BMXwH2hG7sNr8ChJ11govAlKS0QBT93cykbbxumlIv5IN
Domi57t3Ip5Bcyz8EXiyeHSHjs4KTdecHypKYaXV1QcXiCbWpyglMj9jZ+LKEGkQgkKJDhHNA9sP
wH6RzCRRafn+secWYA3Ot9hI4OJsZ6ozf2RTo+37x7sPgCGqM/L43kVOJKso5M4tWgfbmfEJnJFk
OCvPOm99KOaQjxWL7IsKvlkSm84+VlX9eMp/1teMaAFpZgY+FX/gc5CLooGnhMcfnd8+6xTBbsQS
lA6qGxmUEWV6vPHWUvuLlV2EpDJ7ZR2US6FfsBACRL6d0vid/Bte82DGmTymI7HXbj9mdLSd3vPr
JpdLXKpgiVh/NnoNmCvpDVB0EVQ8CLQ3QZWtSwQ9Xdp6LnUz4cugtYg9gEATva70KERhilSsqbSr
rFykoB6gcOAXSvnZUQ6XzHgHAOmIV/GANESAd38J5U3E2RU1mOlzwiwoFvydS89UalJEug+G5gV0
QySJOL3ON2YGMDXoG9AyUn/IzcUF3RK/rkCE7b49P2uP7B6gaUB/FztofQ7/Hl0VeMz7lRSxLQgQ
iXi0Kb0z61znvgJNWoToY3NM0Dd0qdpkm57VmkRnuH0IYkR6IcVaE6wBBq/MjtHS4tsGC5MOJmw/
0e3+O2D7mYv8j6j8fg7vv3U0h1EYJAHj0K1VoHkX57TU3lE1GJADPfo3Pf0cr9OdoJ5CFZHE9/OJ
euTfGE3UaJsiy+jJSda3eLK+h+q205GzBGO09jkkT89bhbxfPPL2IZiMaqm7y8eM/UckNuyjXRxZ
PRTS8fwaJaUohW9jORNahGlNSAIoqkWAHwY5emcdw9EE6Hfa+DVjdpjS8ZTfWh2djohTSpkXlNYq
210nID4LwcykLCI0dT6fX+7xHN6PbxSlsULP816B8RkRMfbae6eC10zv0SpWAn6hqxtkqT9ZZLAj
U1FzApZz9AyvVXhrMpenfuxFGc318K031x+ofVoxY+wWTO/xhrvw4FvvF8cQplz4o0wtseGcb3TD
aweUDTR9lhX18ca/n4zRqYRGKAfFInyAk30z4CKGTB6/CSoevMVvgZ8OwM/Qmbv1J88Xev7hCIE9
ByPq8FU3w6Y8J2FphsKwCfNluKeX9yX1VS59QyTpxwcnAQ1r7+0dR0IT/LoU8GnP98AjKmiYd/A5
IR05SBaM97jgeArby05nwXwXki0EYc/ByiHHH/7bPC7Dk4leQUFlP/nd9+JXzdW5ovxj59bwBYAm
gZFiILEZ82RQoAvl7SjqrNf1db/11p+cke32KFV55JiuTdPc6aeOrFYfxXJnrULIHwH0e5jTRx2W
9+HU3XzFaPmZsGQTmw0xD6xa5xcQvpCk8mZO3NSBw3KC5WFQAQYu/H61AT1IJVAsdZbX63Yh6SGj
6M/X8zHAGmrp/yyMjnRe2Ino5hm4xyLw40BWjONwcAPTYSRNgHaB2M0JzgmPseO9ydHJZTq/VcAO
2YEQ7HW7RbEgIevucL1u3111f862Z1zxGniijy1Z9mRpLx1y5tbLSDUJ0XUrYYjlrnDbEeVlcfLJ
So93aI61fmP1W3s+OVOelePQ44GWTLSHjjOEPDUUaCMctgaU1o1w8Pv3lNe9SJ5Z5kk74C/E2wFw
Weib3y+zb/e9Hw1nKkUufEh9ygiuaBEAivL3+Yimdu1QWEcLDYBe4Aq7t5TaXFp3StChX1ppiCCg
YVBkG1IjA/r/MjQmlS8azF04HFIlerPZdUmDOub63MTkrP0by5iwFzmeIq14v7OkADqQzibCw4AJ
Lk46V6ubmbQxwLiuBEfBbdpZFd/igRXjHMZJj5Yjd/l8RFPH/WZ1Hih4oV1IdRIM2Q3eVArq/Mkc
g/3UWKBJhxAXrnPoKLrfAJXM8gkd5p1Vg6eUCQEedXaQH3k+jj8w9Ng53loZBUKN1DZsFsMKUkWQ
hsfj5Lrd0/reeEkXNTm26+OxVt9q/e2DZ8kHTTT0Zzz/hMlY8PYTRq4T2Ina5nNswFS7gjcKZMKg
kzGM/RFXlQkyGe4Qk82HnminBXAUoTrjOqaWEul3BW08rAx8w+hIdyw6B//2f9UCJJ7ERA5mKCam
V/KfhcGz30QCEG0SHb/FAIsAmAVXE53XlJlD6P0fK/nPythhCBErFSGseP4iIq/bZEAn7JdHUGR6
1rF5+eIJCOMIxFi0HaK9YS7RgzHjH2eG+sebcjNUqfEVmpbxEeXgH5UfwQod4/l+mTKBIh7efv/N
pjw6F0zdZpXkdDgX6N4uYsGwM3mZKXN48YmXNIqFwPSA3BtpDTQK3a9aGPg8V7F1D7xLCW6ZBChb
NJ9ry2BL9A0Lpel8JX2k6mKuuWwiu3lneFxdG+h0RKGEYY7kril+eMG6eKdfshr8NmYGQfCX5PP5
lE6FFggS6aFbE5faXyR5s2o0k/sllxS9FQHE1MU6D1CAXx3xTn4P/JnszTBtY4cDO+jlRwsqjUfy
/bTGXRZnRcP2lgz+vyo8VUyqpRyhr5R/ULh0FWVzPTuTj71bk6OV9Ms4SaKC6/HYW3egcAVcCKrn
75x2NhyLRBUoJgk3hxn62+oPA0VtSESGAj0N41xAw8YBhKvl3uoDQwmNrKUJODe1iLt44DOkN1UF
Oac5lNZE/YFByPDP6nAV3yylU0FOXsns3qrBTCSSuNYBIpZ4ta5+GVWJXrwXBhQA0dVmF8/30OS6
3hgeudE8rDOaTWGYVV68FcOSMHijkzeXM/MVCCefG5sKTG9HOdpEiWSD9jAejDmHhnKI8JMmZtge
5rAl3BBUPy7ioAw7SMgI42pHgMZaJ+KE3tpuC3VtIIu0qM+ZRekmuhhVz6A1i1G/OkP/OERwEdUi
NX99vVofZi6pyQGDbWPQ38NBHffWMpnNeY2i9BYy9ZxslAvOVWN1trIyuYg3ZsbzWiQVr3QwE4MX
aN9lpIEjiImiyspryc4dkcknMngi6UHqHrkYabiabzZrUTEekGUubTFkuaT0o6Of95/vEC59338u
l8clyFUMh5rFJT/e+BLAbCiZIUeHMqo8ekllVRVXFWhnLbpnLUpIVYGb83KPwnzYgEi3o/iOeuCg
QnQ/tAQqTVle+Y2FiAY3sagqn8waNzGJ98ufePF1gUA48HODcuJpYdnEXXysQNN2kDTn8vysTORf
7j9lNMtAGKRS6ASN9coRbg/yD8IYeMABQhSZQEov6aV5eUOP3K7Ynw7ZHE71Ecc0monhPr9ZZJmS
orgLYF62rt0vev/VPUNAgg66THIUN18Xfi+St90O3NnEff9Ftf75+KdX+99KjDxiH/CFGJRYibS7
ROU+k2Zq5RO7+H5+R56vBH+Y5PAYYKrlWm1cDV7th+6r0iEvOtTBlpuVulh8y7oy43InnP295dFx
lSu6kfIkbBBYFqCeovEi1RRHiyAPG4LIRQLFf2i6zD4XXsJ4HaWz3caP7vH+A0Y3a1/KdN8EmFuO
XIPdO4oxrnbmFssl4TVTp41VujrBI85FmROx2Z3dhzDT7duAGeyua4Rm4PkKjfPP0b/oNlmprr6g
XhZoln2+jyaS+/dGR0+liJL8iE1gtFGFimit9r79rE/n4HBOVsulKeiXEMnrmNDGG4JDUjFDCR7M
i3OR6cSldP8howdTJzRx4v35lkwfjnOjv7+XZ4VA5xcvJ1E9+9rRjNck2mzeoOS5gw8nQB/g7WR+
z2zBudP9t0VvTjerVFmSxNj81OL1Cr6LDLGVqBpLWyvXrnb8kfSNLqHLH7pn1uqgaIeZ0z37AcPx
v/mAqq27KHKxKuy21MBEhugO9wcmwSPLlpjp4gXyABddX2EGwu3BNWde0I838/1ijNxb18lCVFOw
76K90G7WcmoxoDaxY9XPZt6Rj5xz9670r3f8Zqy+rFStMrjSTI9Q0tvy+n6ps8sXnVntVBYXiTa3
6Wend+TcwFefVlBLaSygEgSD0ZbuySH1EBfgXXkE3GmziTQ47hU6+i/f0O4Uj3N9/RNp5PspHrk5
KbApz2OH0w5Sg/UAVABagV7lGyx0sIavXQ9qGi+XS6XJoJDQuY4MerbQRd+nBBB1LP1iMbPsfwxa
95Hh/UeNXF8QR5mT18NHbRt9j1wj7nakP4/mF4Hj817g8x3s9jky0L9nwxO7f3vkZg/0iktFwWAX
/InbiGjlZmtI6LW1teOxPW4IdcBWAMoO79KZozaz0/+c8o1lG8w6dkDDMgemduSrjC5N1l4JQZ+g
N5Ka1Z/72wnYxN0Mj+FueV4kbpTCXq5ds48tt0E8SMzGQInuBUM8OYY2s6gTb7Z7k+OoDRSkVBDC
ZKrZW9sUDG9lL/i9ve7m/OZjFuPe0shthdH/3GBDr9Z2W29AZLzfx1qkOsTemC9IucUi2XH6Cdto
PacFNLeUI6dVKm2RKMOJEiOzLEwbHfdRrob9kgrmbquJMtT9SEfxVyDbaZorsNWZmu+RK66ojBgo
P2Ggy+OLpH7Jp7cEfkyzfg+gN1jPbFtucA8PJwaM2Bxkh0QBlGP3N4TchYXvx4iS+O36WiG1manG
Mdge5bPXqKaLjM5h6RrlmjuiagHhS1AGq/FhuKwWcj9g9maBnBOQEczJzSeNVj9zPDkvfXxSd+Ch
A6Zu4crJUuqBH7WNL7JDiu6k4i0wMxWTy35jdrTsaA2MsojDUoCeShPVVH6LvFS1MxNSbs8P7x+K
6tmkj1Y9gWxfWCu4NwTSHWrIuqBMguCfVT9jdIFi6fE3sz7n2AVLnOrdjtVQ/IV2DupErJG/bi4c
YLw0yIJq8pOX5MguL5Xx5u+ElQ6SIO2ANgF2S23Ebm6Shrl/9uWjG48NXbbl+aiBcCy7qwLaohhu
rj4//SbDVhwA7VChGVdEMjvOPEUewiZkpKQhYkE2ysbpl/R+B0Qaujp09LAsYhTP1s7nIpttH3vc
CxDyoxVRgoAg+qzG9aU+Y4saoo4oldCh5pflsrKpXKXtaAcNJhLTUqg93xLMEB/fT+ydxXGhKYtr
pvHduLM0iiXBj++rPjTMD5SGzThj6tG73psaheodeKoCCIJ2CNVpU9iv17K63oILCzGLq2Uzp2rY
yg/jQl0WHmbIf40RdkydlHndYlygH/cygn5XbeY0TaAnMR44rwEmqoDGcJTz9gp0+3U9CrGg1xia
7t/fnQVoCXpy6fZyRXbqoZ9Tg5rwUUDOD1pt4HaFzO64/qSgZtf6pdNjDiu9AWDsc3/sF6JWGMD5
JkuiWr7ekF9fnYv3Jm5hoOl5NEaAJghtC+M+ZjvAi4KqhM7yq1XX6KkkgppoV5SAdIH3VSq/QNhA
4nQuqfh4T9ybHYWZNcu6rJfBLDKnOn46hSBz40N9aPl8dz5yKQj3hkaho5/lUu2iW916RZIt1vbI
hwTrM3jy0POnrAv1szD3nl6oDLKNIXil98uNzq5XnmaBbti0EkNc1OZqVZu7zDiVKv5aJcaJJjTp
0Hs7B2SZ2t6gOEK6bOgyBvnI/fUpltAfSgW3h3rxKV5nmaV4RtC4M1t84qGBSbkxM7jlm+iS4YtM
yRtsN3ZVHTKIHJlfITF1fTcUqn5Poa4uSmNxWnwEWmg+X5ApV4h8IFwxDykw7Pd702yWRmnExb3l
2I5aKnubAx7NX1NchHZIecbYxMMBqg0s1MAhAgaSRGH0eldsH1XIBHWBeEOtU5DkYQtQeDwcJfUT
NbqLjFW0CbVF9iQ357BQw9Ya+6pb46PFZO0iz6sQCV4nXIivqYhgR0KWl/0t4LbyDAFIOUs8MeX3
b22OVhbizErtRBgws2nRwpsuJEn1KPAf5xzpUA29ZNLh+YJOeRA0IEGLZiA1w1NkFOgwTRzWXMjU
lnSBywelcWJkvMYr29qyoyXu9Of2Jmb1ztwo2KnyiMqclq4tfuVr6IkD5yYTqVTx4rimXc6wakzs
1jtjw+/fHBQ+7IUyLDA2XpUoo4u1LL9m+9KZqdNNziEigwHJi5ItGpPv7Sh1KfpyUjZWS0OlUxSC
rdxAmsG1O0GvspxaNn7EEB4M1lHlKqbAd9TcNT7sjNFuxUGBYgL41QZE7egaB0JVhBKTUlteCzE7
U0gHJktqFV3YY/KZfXINiT6fr6Q4ETncmRyNOvJEJq1tmORpM83fqk+K+eQ9NfXWdEyYTPMC4jFL
t32jscytJqTbLD6k4LGNzVbZhvZr1O1LwCkFcN7+BEoJvteV3Kptt03sI48/De1G6JvRWDzh0L2D
ukBsDbfXIggVZaonm2FsVilpTv2KQ1Wy/PbBmruKaTUrL274JQpfcXMUK5VrlkIBtXob0jZ6Ky29
VebX4DgpVRC7it3m+bQ8shIKoBpg4azQ1ITePmHkN+q2Qo0kR8mET9f9qWBUyqj4fdANLVWJu6pa
EDnrnAxu9pcYLdgXCHE+/4KJy/nuA0ZOBImHLuRiD2mPRuM7Ev127i9K1FFtVuLMzp/oL8BgeXTi
ozkEQdffHrk5YRydlmyJy8hiM0Mg6abW0g2nGf6+NnIjNsPlWnZV1+jXkWUbPWRst5xqGxGesCfp
vVVzCDqbO2rm3piKAe++auRkwrSlaqbDV4He8irYZAvY7ACfpfQrBaK+wltXrqmm1owvnXA34NSB
nh/oyqHj/JeluZmMSExF0AmHrRX3IrYorcYVgiOklDO07fnX56s8ceA5iMsDMiuj9x0yBvc+BwVY
OUyarLWkkvJea7xOCS+29sxunigfyBwDRWpw1gL8DXDHvRlBSVzWlgHTl8Jk0Mo0QltTWlcDVVNa
k1yyepRXUaWHilgTaR7UwLtGDRtJ5buTmK+KAtx1ObVIXZ3hjOczMHXS0FenAIyEs4YOl5ED8mWH
6YJeai0fXVCtkUcbXkjJIXN/WHBhoFgJRmG8pQvNptQsMx165qBNPE0hh3jzAeOjHvkeHDKg49Er
GL6M90a/as5nQA6/C1RWFuB1hZIc+1bTJOrW+D9zObiJkw4WgAEwDSwWmJxG9xub1dBnz/GcyoFd
R7bIbrRtsDD2PaH34r7ZeC/F0l8tnk/7BAgNo76xOtoSZdODz4kFcGldGiEQEyTYZYQz9sb5GJk/
Jdk0xuZLUgFrbZardmupMx8w9Tq++4DRowBzgfCUH17HuAcYA5Q+tdZ+sA4gWqeZe3VqhlH4hlY6
YG8Q6xtdq11CU6LT0YhA0X8moFDRvsb9uY8WnbKU5LnDNnGjQpIdii14PaA/avw8FhEqxEXL9JYb
qdy1+ggAo0Dy7YWI2tflsqt1tMeCOvHnlAcY6dy0zlkffv/GfUkulcmNBOtltgUHJ/wmh8YfokDC
quNANq9XIHYJFpKrsmc327n68301UaIFMxNg25CskQaBxtG9FQaBGKRlB2iVZGRblyGy8wsgwNrF
Sza0N46w7+uFU5KOnrE8sch3hscDzxsJfE0t3lP+gmVWjkhYeSPxNUlY1U1mXm8Tb0R00kBrBKBU
ATqQo7tJydKKknM8K0puU3/yym/enpU5qfEJODpeRkNaQJagiAvxu/u1zPBCZEoFtwNHXju10YWr
/y3+thvGANu9KhgZee+NWqPVfiObzQdjbM8moA29mn7gls42tb55Q5vDSjc3G/2jWzI6D9mm5aVX
N2+r1e9hxpNNrQAvgYwfcs9gDhprmklxTTd+wnZWmB5AV6lkmhKg06aE4AyC5uf7bKIsBCmRG2Oj
fZajqZWWPBhbb/fiR6iBbt0i0rFcfJmmjq5oEEhS4FxnL82sw554/dyZHu20WuEqQDCZzmLNDGGR
Rz6N9ffrdlABDF8Vc/VBLYUZDzblLe9sjjZcU6SxXQqwGZHsVSJXf7lldumrP+M+ph7rPBDYkH0H
ZRKASiM7IV8WVF9jWhMkwGItUUW8OUApTS/xgC0Qf9lGqcvXSMv21FJ6+RbOoL04z8n5TJTCsLo3
nzG6E2vbtzu3wWeAMJ4Bj++uxOSyq/6q83vKqj/Ra9mieQ+cr8sTg35CYWZ7Dbtn9BADBB2/RLRY
gG5gtMS8XSSYBZy8Lvkp/F0hH59v3z8w7aMBPC5YdGc/IlB7v0cxtS1aC3CO93rJaf2Gf5VXwO6L
gBOEGsoFZq4HyyzXJNM6oTSiaL+DSADI1aiXGg2MJdSDOqRO5k7x9ND/fdnoXsYTOKOjtmwtT6KL
deAI8k6Qw9Pz8U/5z7+31X8P/w/bfXNLlY1Sckyaw4jNvlFULb2USfJbOGxjoHMp3j63NjkktLwB
7j7IQo/zq06H5oUqw2S7vnvKZPTbc3OX/pyJwTfeDIgTCqH27aq1XqtOjSACgWXdp8YfLmgTLdGC
KHLq2+qEOvXzsU2eWOFmcOP1YluqZ/4sX9nV1uDQa5aYR89E8K5lmv7GYo8sfpVliMrKXHZtOAYP
u/if7XHKXIw5uc6qurVqUVg00K9UPmmx15+PcHKv3BgZRW90SbXgKMKGdJKf0tak9sJ4hu9G2n9g
Bm0nSMRjpzyoybUFSHxqrm2tNHVUufx0OKNOTwWe38/tTD14EDP8MzTaKlEfgEuF7VpLZgo9itGx
Ldg5wQ5KSIzmbRfg4cBDQs1nfzlfUlOw79U1SlS2wBuZ1C4dln9V2mhmBw9WH5by5qtG24gTAIhX
aCxlj0LmmS3kwHDDHGDJEhgU182CQ1fznzklczNwwon3NqYDlQ/0EaJ3UxhO1s3JiSAPYgsUOqOL
tDw0rKdn2aHrX4WYXUPHeyZum4DGo8KDdgMWr2C0iI6T0W1M4eWfITdrFwDMeJqYk1gBapwUENLr
v/kS7X2r8FKCzQWUHe2vGKk9B/bDmZzm5H0+kGMMNTTcs+OTIwi1AvEaIIGz38i52gyvhZye1Fuf
+5B4w28hpANlnV65zmy+IWQcL/NAZDYU1mQeNbz72XZdtqbt2qEB+KDVBKniLbVLSfRiX9yZPMpU
PhVUlsidQckWhcIxTUTctbUTs1FvacyFAbHJp1mh4B2T4lLN+MCJgAy3KMR4UCgUECuPghYuEPvc
jlHP8JdlpbZaARRc25HwOPe6AXn04/wBQY2uVwFMDDyS7ffzVwUFXwYpAn8FqiVbpe1tUS9KJIQN
UBwzMgmzknXVrLf51ghZifrMWt6+dklbUyYtx61InOFxSAIXR0JNOFcAlWwtUslPy7llcK5iiBui
T0LmHUI7AMCrCQ+d+aMkOgWAR3mGXIQXJmm4kUvJE3Ux5ZVETyJkcL+DMLBpA4pylIwkq5x4qswL
dKflfE3H+9aNhEF2DF3L+tBWGhtxBTQrYbkSxAsKhCE44gRd52lt4/jisukb5cBFdcjtEylpwzXf
JayzzV0vpzTRpWyORAyb0mafoJayBrkC6++juBTyq5RIdfJS+16uLNsSiEkzL0Iu1W1W9IAT7ZuQ
N5Q25BhIk3ddvmIj0R7qCKwtblmGztCg0tgcY8Rh4ZzhA932FHVeWGxdQXAlNR9YoUkuZCCdTXLP
x0tP4UF8roi8V760pQ/gftlSCbfrQrusVb5PO7RndBEU8DybCsDGw4Z0pQs2y7kLJpdbD9ROGR1Y
CR/W8ZcgRECzk7bjPe8TMXIHcqnATih3hxoBnx7EqFH4hdSCnP8gZZWLvrIu5yjClmyW6GEhhR2m
Pm+9XpWbKIneY7BWibqHpEHxVcqsk3/xRRU5YLDqCypeVAmvNCuHogT/Faw2rq+76IQNz0ngs0FG
8gLddFA1iHxxV9eS4FmQYHDQyoY6EBrplaBNUfPJawWJeceppEGaW4yZo5M0Va+F+O+sJJlQ4Z+p
EkM5XIGOr96kTu2sixzJkd/QYbywWRV1KLg7qqpE4Q0/JgVEIpKa+r3kyrKEhF2snMM+7DrSQtCQ
1bMqChPNzkDKrLNRouCLFF9qd2VOua5edT4rmk4Sev6mYhUXWmEsbwfCBkkaylvbuU3HWypEUsyE
A5HxQ9FlvuZ6vqJIVNdJq3deEjs6ndhFFqlFngiBKmfoCQYFVhF3+dmBwiHnQz1FaeJTmqZSv4ml
DKIjIduGlMpTaJFacHHAcrooYZIYkiJh0Wj4ltJZltBYjcHYHceMXlE5F62zhI4xeW5TClBMRVTz
X6Rd127j2Jb9IgLM4fUwKlqyTKcXwnaVmQ5z5tfPYg1ul0RzREzfrpdCF6DNk3dYey0O7W91rPYE
DZMaQ9qqS4pNknRccQILAVUA8R2KYXC8kKnYi6T2gM2Mmlyq736nKNHnmJW5ZPsDI1cofshha7Ye
1Qad58M2sDjZjwUsldCLx1EGUxLORlNsuWCQQVyR8w1r06qkKVhbCk77YtIEogis3/iSMULz7beG
NE9gQcnSDx6CMg+YI1emXGzSxC9qk1HDPrO4kGfzkrQsQ0fDR0OK+t2lKWOCsmV86UHv40P5qOt/
339kFjozocg7UY2glZfHfTLLqNIiTLK+RrcSkj0N8TxT3QLtRy903zrjK1PY1bO6kQ1ul6i6fKig
o2H3vaGgwOTbarWt0WWem8+BhbAuOq89FguODkArIOyBcJyictL071f+hp/1gPqELet6hVzqXVsg
w8zF4KjAFBK+96CFOYL+L+yZYsWRXapoQCQSnK8S+CJBLc7fmtbGIk47rmMRhxD+PKqPfYUe4+FT
2ZaxrXFWKOr9d293uY50fH0Mn4Jwxe9Yer4msTwkrsAy/YNHSOSLMo4R2LlUop0xtslA+AKtubnX
rnWMcwshEWRiUNWAByDxaAu6HS0r4WoE7JL9E+IiVQUo4nv1mpNtbt/fbwuIy0nM9a+ladRXS1o1
YAIV2IRFcqQFlQ3oLsj0t8bsDd+RbYgw6qgnEpS0wpZsATaTbPBhNE+D8X3/SxZX+PpLZp5ISJVU
riV8CfL400cc0Ohln9D5VBn7bYQOtpWU21Ki5Gbos0RJXuOwp8L/GpwYk422JciFTeNrTV/XdWgg
ruRGfkohYEWvBzk7QRHCdMFvsLCAmH1+akd76xs6CDNXE23TPTFzVm8MzWKSsFOapse1jK4Xyxh3
uSVu9MRoD8aaq7q0VVHr03icS3BdzLsepSjJ1Rb4VTcjfqi/B6VZvoyPMWrVHpm6tBrjV7RySS5d
QzIHsIaIMgtKHbOFo5GX8WXVs64lMTr3yIz69syvKZutGZmtlAxnXyoojNANRBD3Gk6FjrK+Zqxs
+4UYDqQ7fwczWyiqMFXPc7hTIUaSvdA3yBw/R9o5eAA6EJQUO4hy4GWlkVmrZqAQce0ULG0UWcFr
g5S8htrt7ALoMg0P+NBxLhpiao/EkNcE7Ri11Nejq8drLQlLu0VFghSEoAgApDlRuVwUqtp54uAy
GbfJqh2XsNb9CV3KbqMV/6+J2YAKRU6kkREGd7x4MZjCPt4t9BBuyh0ofh8h5kK0A8TcUnJEgfIM
J/DXiv3pJZqfvGv7s3ssixkVwm4YoupKJXpvjPen0Mxs1QjtuNtOTV+4XBwGd4tnSr/W2t3WJnh2
Nliu7xKqAi+Y0/6oypnTMIjW7w9xGsG9Ec6ORpXjWHalgiS+b4FTFpJSGzUvrMornv6FIZSJZNAU
opF5LlIrlYEkjkIENFgwlbi1+jsbLVHc3LciLK0YAntkq4HimFrib9/AkIZ9kqkeMJYCwTvAvQ76
a/lqvAJrCdaiROfQvdS9hbpp5gQis8Pu4lYnfe3KnvblfFavv2K2ckWsJFEZMSC+yc+BdGDkXbdG
37O0cNcmZgtHQw6YfvCIA7CUkVgZgAwaSNmAX1BYSxZNmcUfo0HlDUhkkF4DEHI7p3Uo8Bk0fqe8
gvSaONwOuPzoM9mATpQCsPm5soQLuRkojfxj7kdOqOjUAHquIPpAKAX8NgAavYFez02mI5u7B4+J
6b55Dy9fcNigenM5N2RV0mntG2bJ1i4J/UQcA1RRh0OhgLwoP7Oq4aMu0aG/U6o+wsZk4lXF8qUH
BOEviywRRBEAUbmdaXFsY+TtstENa9wzkbZrIxcnUgldIBuJJh369L1Vn4r4Eyh+UgThd9/nhub9
DhOoQ2jf91diMXX1hy9XAO8zYLKzw1QmYwp4+gSQ9S2mJpC65myAUFTCSYZa2PetLWxoYHHxbgFp
htHPqZVSjfMYqDWwbiqriSUw6rOkhlbKNpERsUNi3be2cLciSQbxW/jL8IrnMm1COaXsW1CfDJFU
GGkd+ibQ9m/3jSz5/khqAnQEGD0IHv+0KF155ELdqBEbgPSEMqClQhGvyY9cg+mrAemRnqQR7ds1
QammNqkPIj6tNDJVNeRVVpulbDtSNHDs8FBDgHfeSQCwrB/HHBK+yVF+9iekSbNVyl1mReMGLATo
FWY6XdvHJRnWgMBLpZmJTge3B6r4Msp8t7taoZTKUdGwbut/9Pwloy9hLeIFIOL4kYTQTOtOQRVv
g1i81GG7iRjPLiZ25tcG8Lak1tXQKdAjU38UQWZI/rc0AhO01mO78HDAAQUuTOCQOkVTx+1HjqNM
+VgEbkI8HF4Bz3zfwePov3oLkTCFF5yBI/QIABQUzNHf+byyURbum2vr83zq4EPCD9mc0e2rbfPY
KSRRXljG6oVzWKHNtlxTnlwgG4K8C5ZEQm4a+YkfWelMbduWk1EA6MmgRHrva6YXeuYQH1nkeMTg
AGTgln1KeJMHHn5luAvvI1g4gBdBrDEROs0ulkhmwyaomYljqTJfe8vIBpsyJqibgVVo0Qxo3je4
1NRyY3D2II9DOvaq5LNuXwDZCYRt3elZi6ssNvrPJh6JSvUS6Ma8/fJ9O8+PDPfACIaMyFm2O9Eu
QxOJPbHXdH+tFrNw58vo7kEKGmzdk/L37caDvAlTMwno95AOf1dBJfBRxStFrUUTwBHAlwYaCdJh
tybK2ou0ssUBTAijkdHR3P6ZuitTvBBkIW/418hsTaGa2tQy0nXo/CsNHiyn4Tax8WTLumGNVr5P
N9Le6mQdOhnYULWNK6C4BFt2lx5Cay27tby/oQeOLjvoFYAx7HbIqKq3vK/krOsr4lfUhCZfbcou
Nhn6DXFcubMi5ncTWtAgIukqSmUhDpNx3/FggkZp7QdsQsnSPhLGgnW7niF98xoStmF1ViYxBWR6
JEg6kSDlrCwYCZM/0+h0fy2WynuyCEpSdHChiIpn7nb0DR0TNQ2wFl50aeTXHMl6u3lWfT0IINQg
XgSUhcSKhTSnXQUQczDq5kEAn9L9z5iuzJnfCDQnglFopbDoIpqu3KvXD45OLodUZl1eJgJ7Kp5L
zQg3VWCIkD4dVtDb0x7+aQyZTEGcCP3mXGaKWo1ihwy+y6mA6uMcCSIS5CsR9rSH7xmZPRJDUfB9
1MKIVtm9/AzWeQ7vevt6f96W/C5M3D9jmT+YcVtUvMgw2D+DoivaW90+J9EuCM6qdKC92cIH4zb3
bS5O3+TjCVAQRel/NrKsVzgkxwPOheCedmz9lZ//o5z8Y+b+/v58SHVcoJeAzXhX8H15IBUrhmeW
VXLe8lmZpiT0x3QgaZSOH1xXJhcGcgoiQW0mLYwIGQJUHzTk74noQ97b6oacmpHkgeyz05DZMdMm
1vY9uOzwgkUcfGOvbhArj1BrlQirFtDLzj0wTppJx8S/+oQ27wFq8R3pyxEvApKVo0/UDt1DejrW
Gg9quCGOSFh1XGpzUtvVeo74FYT6DHIsepon0gPbwjkxE4GKzxmXqqIxgDkWzNpSWIOUbEjLl4yK
qM0lmSBuC4mFw6OKXn8Rs6qtrfvLt7xlruZ3dt9VbZZoKL8i9VNXSHIpDjiekPsc9SGAGMJ9Y0tp
GaSy/9ksf4Lwq4PNdsJQMG3EueWeM6wK4hJ0M1qho/62eL1+GB8hxHwc9ipo0oJd8xShU2LlC5b8
pesvmG7gqy9oWBG9vsW0XdmTykBxF2WpB0nYF9TMxxMqcX3uqKlq0NJii1dR1oxWTg3ROw+BFdfg
WFBPGl3r7l56Aa8/aoo5rj4qyCQUPmXcDrQycQmxo069F34VbbT0ml+bmb3mQ1WjkJvDDLjLI2Gv
BGar2QLymUm1cmoXPXfg08SpBQf0cPOYTBsnZWEOCy0RCeJaqB3s0J4BrYIEl2sEaC27F52A8A7d
RufuEwKwxVTXWE21L2QgsOH+fsdsZuM8SDO0qHNu0hr1qYaC5U7dpyMxUV9+ub+1ltL6E9oRZZSJ
qPKH/iIb0L4ZspRzWci62uiX5FpUxgzt7L9uva/qIYe0xcVZMboUfVwbna2pNxbJMMgZ5wYbeGgV
SeVpiksAUwz1oXXL3KJrYhqLb5kAtQ5lAlb/wG7zfuBBSTjnkFvlt1lqNJXJBysewOKJuLIx80N8
P6+SnIMNSJuyZzk12dTNEOKSYa1TbfH9grwPXi7Ebmhcuj17WLNUqtAV6qrU9uinJO/YbMXDmJ7A
H0+YKkyCsHCkf2CC62zshB6ho5tlZgEZA/RC+ftcJuxJ6jfhGqPnmrXZ1A2B31Ahg7XSs3vg3B+8
KdkWo+07X8nvLd4nV+OaFvHq2mLHOvb5FpZUatRwh4NTEZlt+4kOxPu7fGk3ANKnwDWeQENz/Clf
Dn5Qw4Vyw+/YBzdiHQLd95axIAWX/817eG1rNqgM+dcubUreHR9YOBZaSBjuS0Arl5bp2UO5zddy
d0sb8NrgtJ5Xsyg3oaQMGgzG6LWIUkeQXunv+/O3tCWuTMwTo+oIygnBg4kGTK7muH9vd+mzyhnB
Si5kMXi6NjRzJvIO5GqSD0NSAWogX9WD8dkDCX35MWLNwEfei5fmUgQN6UN5c3+Qi57MtfFZ1KD2
md/SLOXdQIM6l4HFg7Q4h1rLGTiVNYXR1aHOHAkPjEhVy2OoVWnRWs/oxs9PTLXN92H2OLK9Tmsr
bJxqVTJ2eb9MTBcg2YBuxPTvV/tFrMQi4WnFuwm0HKdMj6GCA1R0yvyhf6KWlAIy5ptqbgCRJFvj
Kvx2KQGqCKAXgZb6H0GgW/t8lTEeziiScrVe1pcUBBJGr0umkG25yGblfSVuetHQTlq4EkQt1WhA
P/PX9OyoMPxQ1jWCV1f6smJHssYNjme5h04S+BwtyNmneqHHICjaKGfRATcQ3fI7niU8/jA2Y4v7
UQeGsrbv77ylB/HvZwGTejsjkQSBDZRAoIMAMT4k+dFscN/A0vlFRwkw1cCdTuCTWwM+U+S915Wc
2yHLaueB0eUEje3+ExKwKw7yUv8ZWs/QPDhlZNA2Nbv/hgxkAb7Ywxc1uE/PAMvqFnXK8yRu9P8f
FB4P1IDBoiErcyLIfihp7Hcc5wLf1MWt42mZ0fOV2bWxUZYFARQRNCIrRhcT62iNkQTUX1nuh+5H
7ilsO+QqAnFw3o9AJA5mdZKePUB4zfiyy3Zrvv0SUllGqUBBdlgAjndeWGwFoR0HYAYnMvFyf+hs
qpDC0n1DfLw/oYsOKIrOIA9GXMuiDnC7TYq+jAE09zioHr93zG9G2XT+L7napGZul5HOBwbLmmWp
h29Rtyu4lUd6aZNeW59OydW9xIjVoHnZZF3eNZktfhT+S6xuSv9BQoZ4tet44RpCpxxSROj6RiZ4
TnrfhxX+aQh5sMTFo85DI00jxfgqpCaaOYBGR87ILA9p7CRfVWFeRGqC9xagcEfaQE6y979TfyLE
fru/BgtfNYkYo0kGhRGggGcPYDWC9imbWts0BPRjEYLIfa24v3RCb2zM3rlmSFqZT2GDqUSrYxJL
ZMS9XLld4/TlIfIPPWMEparnWWdlxQNX/tdfMHv7oP7BN2MMdEU2oPjV2uWISL0SzR7eGcfsas/f
tQUQ+F5Nqq63RC3ZFNUKEm9xpkG5AJYBRUQsMttu4OWp+qZnB3cQ2vfeU3QmilYWc4GoGZLUVzZm
rrSqZLlSjJjpwR7saB9sgk1lvkPwDn/smvSPSDRt/rBRby8NWcsGL9UeYB4lTUBk/pys2xMFkDCk
y3vAOKCf9OmjgY/Rwb7oxLoN+Ig7ETeBVsAJ7POaEtjCg3ZteF7zG2qggWQN6JUGAvTyUWk+uvSV
yivFhTUrs7OiZmPWtSV2UZ2Eia4VzalKVGeMkH5jG8a6fzD/j8kEhJ3TgDuCgNvtZObBfyaz0Wvj
cHhIrcoOzZE8Eswm2MybDbixzr/W2CyXtikCP2Df0I0/KTzfmo16VhrA3AX0iryN/UceUPj7A/tz
0c2iS8RE/1iYO/ec0Eclsloo0JJu0NUD5HnRE/nwhM0JeeVn7aAder0mX4neY9+CT97gzX4DOneU
WH6/EGZb25LO6ci064xAurVc/hJRws33zZaZobXkpyG+D5BO5BeR9aNWZGV2dvBO3iT9ZR5BDBdb
pZ1Y1EQqF312jJXqcDruz9TSS3zzJbMtkKidBnDNiIYa3xF1kHS8o0H3MB6H6N9stus1mV2QslJy
6D1HTTjBkKtp0jFkdRMYLQH0C2zf4NeGl9jtQA6z4uH8cQbv7YdpR169wzFuk0ST/9h+fxphG3xL
JNgkBG4HwaL35PTVWLnZktr5vX8BixdBV2Wq04NvVLtVLNric4ViDsdNRXyQEc6+RxQrQfCCceq8
LtGS4WRn1ejKoyhcEo4zANRoVBKD03KzstoLmV5orv21O/OGIInTqDWFXd6GoOJr9dvTCFp+HeO/
tDNdc1fz3Yad0Pkx7MSkttitIY1gOuzIrxUzS7elAg4DEBwqqOnPGcpa6HnwhdyxMCN9PUBMz4Z4
HhsZ4zNawiAC7R1Xoq3F43JtcTawEd1TAtfBYpGfUgktMKLeUaQT0Zzf7oODJh29NWzaUgyvwqND
0wOP/nWUIG8nk2FFuRB7AG4PrYHU33sIucKNJpMGvSvmyowubZBrW7NIJ0ReWOXjAWFbQw6vnYpm
fWU8GOaqgviCEACiDYyIV3EKOHgrt6NSg8HTio4Dkp9V9cYulL2GU8htk41NHif5XKuy9O/0oILi
wz7vhKdn8fisGVmFq3BtVafjNr8eIEwDWhVwtAEgNA9Wq3FMORGjPkSv/lnRua1e25Oc7zcO/8qm
FRYyhBj4X2Ozu79TqNf55bScu9H6fLfeG7uz1a2Frfv4qOktobvT02/zxfwo9JfS7l2qO9TUDP+y
Hm8uQf1VfAs7qV2rkjTHS3S9GlONQS2gbsV0N8SJUWpUxZqPaEFE/8ZW4pvA0MY+e2AZf6J8GZRd
nMrZcyin7EZClc6O2FE5tlk4tZ7lnY12K+Whwn8kbHxt5QZbdFlUFUQ+6LeV4LfMbjBmDIN8ZLwp
r2B4tsISESLDrBE5Bt5GbXPOPr8ZA7oVm4ao+hryZWnpVA0QCFRwgPyYQ/qLNFeDLkMGvhrNkfsU
uKeBsQKSS8PKg7VmaNqwV/enGiVC4CHZ77aK+y42uR625xwTmq9RTC+689dDms1nJAsZhoQ0ipIS
KAfCH2lQBjbLt0AlEhr6IJpJ4pO6y3WGIb+c55X7ZunkTVy8U80EvKjz5UzQYejTBObz0tepcpCE
32IEMu8wRK/d9x8yZXTdtQUqjqTKt5xvxuL4dP8jFvcU8gNTCy7w92gZv53tOs09qsY156a+PUkh
aB8vlWXXUJ4Bdar/dtxuz8obbh1uTbuJW3jAwKcOGingU3Edzj1hNWEEZSwBJGy2MYGAd9WZ44D5
Br+OcxZODVlx95aWGzpRCtIu06SjVfd2qH2sUjGc5nsnoG+6Jy/l96ShBIUHglJIqmtGsUt1YfPs
OPcnefLpZ1eshiQdAo2JBA+tW7eGix73j1DyAKR2lpa+F/5X3e0pxHbQxSFEBnhRVmKAaST3DM6O
kMSnaJ5Eos2NvrjsoHClIatrwL+FY4pAm2NBoInmZlxIt4NKeHCAZQVsJO1haM1RD0egX1e4DJbw
RzdWZttTlLMqD0JYGSvd3z6E59hhTfDaffGaD4kg2cGb6CTdM5ubK9tlKTM4ZRKQogOGmsczcTvA
UA7EUGtx26ophDnUi8bts8RM0BCakqJvjJIpSP8b1NIDo9PKXZNUXBg6LgdwP01dVPBa5zwOYS5y
STvWPHCk/Fn5mqAYsWlzypF99ULiAIVQmZ45nu7v1QWJmFuzs3UdxYBJwdrKu2l5lgff4FMA7A6a
pXZO2RIVrPm5YmkGPiEJPqRHFnkOyRD37bMWg0h2xTv5eUfgY3i0qGP8KKTPhdZav6tixLI83L9N
SILdSiF2IRa5/f3ZQUEKXehoAxE3QCeJrGzEMNCRWtSlcZeWF1GGdFx10CKjGDbZeKjbtT3286De
2p9NNpIQfZtM4+MHkr30p0p68mLDSx5j72P8iOUHpdOVXxkYZ4Blvb/QC671re3Z0cqVoRUKCWOn
FN3gVlvlhMlO/UtROSUw06ZYrZUSJgf69lqCRRFoPVQugGect+g1fD3EEoi+XCGuKZCbbJsoRGko
2nSVThYvscezl6YKW6Nox1HSuzSQoG5fgt+FiAULmGGbSMJg9YUa7sYkznPQP3f9Zzx2w0fGJuOv
TPGLxLw/UT8vutuvnoUFI4gSeE0GQqgUA9Bmyo4ADHcc7KS+0iOVrlhb2BFojZkwvBPu8wefCMfV
uZqhJc8NpRex2KjRU9JY9wf08zmCsCDUEoGbnlhE5u12DVU7IR3aCQMDuauK6kNRbZggNpT8WaBG
RxM9y9ZSID+dHaS7AGSdSMvR/DNXbVW0RmsaUQRIJC4jcPLQj74NmBXXccGngBUeNRWwpIDe70/8
ceU7pp2Y+F4Y8K5cAepPt1VJQvHQBJCLoJ7VtkVEqnI01MYKk9eS2k1yTkClJ0Vfa0xOC8UXfIog
SKBsREYarSG3z4dfxY0ctwnveof8CWR6hmSCYznfVYapktFMRSKs+HILJWiYnNDf6I3DozFPCTCB
OjSshFLdcM4IqJ0hziga3LHXj7Eh/Qv/DVlotP1PnPscOIBm5wJBk6KEHQWIABIDJhCN+S/2g9cT
HVwdHJSGSfMq438+di+RfX8DL0RuqEZiZoE4At8ZmtFv5zYcZMZj4Hy4QUZQxwI1oeNt6p0CVjvI
1tXm9nexAQTfRei4uW964Qq7tjwXz0Lzb0J9Phdcro11JrdZsPl1QHGaIyjm1thx1sbJz1wQhh+7
jGEwTvY7N4qjYGz8baKj59h7KE0RTYgeEoi1HQekWKunLR6lqzn+EzhcHaVaHcXEi2E7BwMMaezU
8HcCOjt1NjB1BhQtO8yvnrz8i5TPzeLOveUaHnwTKzCs5Eb8Ier0Qer3ks4+wcGga/L1S68g8kqQ
0UFqEC2JymwrpTWSa6rWA6HS7/pWbzXyy5esXDOAk+6Cj7Fag8QsXfBXBuccpPzIadCrb/HsAswP
lhYeNC6GvAeRgrTt9h/ey5YiBlmL3tesznYSEt19XfSwCp4zNtWrBqzn/2pkICeREc5B8Hx+xTMd
39RxJABvwz/XjLgRuNGoQSYp8W4hEJXZJKz6zqXflQcmJ4uPHMZzumrlCZjWa+ZjSGh3BMQTrygH
hu7bq4EGcZazYSq4nd5v6Gez8S3M55rvNFUG7liZL2IO+ia0ncLKpKAnvvdGY3PvxWu2QRl/LYG/
wIGB9x6B60SmAL7leYjuBUyQBKAGBHa2t17r0JK7bT+gD0U/Mw6HKrcZk9zI0P73JK94IwvX3Y3p
yTe6ugT6apTiTILpGB04mh6GJ2HrQS/0c5UAeOnxujE1e06ikmMpI8DUDpCP81m5ZPD/dPELVc1V
CMbCaUATCYIrWZ4QhH/QylfDanjZzzQhE8AQnj7xupU44HesDNYyszesn3H/zViK5G7MTZ9zZW4Q
Bk8ZPAzNgL7vQXn1zSrVvT370FwcyZCenPGyYnFxf4oT1BrQFhZY1luLksoVeZw2AsRKItJtW8Hk
1UP0GZ7B4UPEU1s+suO+Sldlsxb3CwSf0P2I3mOwg97abaBMw3Vxx7sGuDNHRBGRfgTxl9tdkNM5
r63jAv5rSh/hgoaqOVjIxVn4VqtxMwR1DsxHYuasEWu614QGZSlaDWPTp6qBPmDMwT7PQ9LlGQmE
M6fANwo6sx1cju6CcUvBZ11lTg18Rr6PeUhgXDpOF0tdfheg9TUYbPuLosSxJhq0eK45FAC0qQKN
BPRssoIcgOZOanj3GfxppHU2sd46LO4tBF+gqU0f+Z1RKUjlglHp/v5YIPjBxF2Znh+2rpDixMdz
MJx56M6XRm1459bQiBQS4YUtTfMNaTFdDMnbm31sD5CRW2M2WDzw8NF5FK/Q3gav/Xav9D56rzQe
L69AoOroZ7rHgYMXbZvn7l+E2VM48I+p2UzLXggI7whTz4bxihYan8QM4Q4sfCfHEVeAKAtykZhc
JPy0SfQMoc7MGhJjil/GePWk1+qDfVZ2vdE+CcfYfFJ0e8+BQyggwbl0LxfBdUtIRr6kzh4C5tvL
GYqk91d6IYFy8y2zhVb6AVcqowIpjX5QcHJZkojlFteSCUvnHmyj4FoArA1CX7MiUisVSjyoo+DW
0mOkkSS1fbOH15aaYezeH9GSUwxeyr+2Zq7MwPS8B5I9XN4G+la0C8TSP0OXMQdrn35AhX7r5Pq3
vmJ1KS12Y3V2o7YoRFRRxwvulJ0Hmeze28rb9gkaBCdzvy8hOfkxjnrgSHr16/6Alx4rEBohYJfB
aQC06+05Cb06HZtYRhCg6m3rk+4SdW/3TSztEvAyINfIA5Ui/Yllrx6ocgxBbFdhcHQAXlYDeW6z
j5JtsJLNW2j3miIKsKkgZTwlgGa7ka99VUkYDKVDp9fw7L+gw/dUgZGjdQjExr+wQRGtfkGwkzE/
hYoEg82tzKa8NJ3X3zBzECtJDMDOqApuJoGBkvBxRSU7FUbtRSuCwq3jbAAToqT8lj1Nboys8dDU
LTKBcuj9ER17WtHWiVl3A3gOC1oMApFiOBlEzmP2k09EYGayFvUeUhRMJemCD/JGtHh4KdpjuYgi
heRL6ReVxYRaspcoZsk0nyO6QY5D0OQQxi7H5g1Q+WYzcn1TGInGSK7CV/ITCGzpic/KFtmEms8L
HYywRaYLqSzAowDYyMffg+EtypQSaUwuzx1GTCq0qCsasOBBpB5iSaBOTpXRCXLZ/8VLKMfqjSiB
aD+tU46MSVtv1ZRnNjQHdyOhXK60es7TJkVXO2U7My3RLUnQ8Q9UcxqUHyztSpbIXdd4Ovpp488E
U1WRSVatJfd36eKL8XfpoDtyexK6sEX/JUQy3OipUIE/li4ayDP5jDCbYOeZmm/5wUqubKEKcL1l
4S7e2hxUuRpSVEPdYC/rweUhMvwzZ3Ogb6AmtaWVg7hQjoM5FHfR54zT/gPMj8bRVItSD7vTDPZG
ax2gXFMAM5SRV+kBFHgfWQ7iUEOmus5ktrHyWiyPVkbaEeWOiWVjdjgkMfQGuU9EV2yNljmP2Tl+
FtHDUxJ2gz2lCGCsqg5NfxzWYGvTL88jKuGv5fkL4md8ko9SKLraK5/rMRFKm8/2WWtX7WnFHVi8
AeBbgLAZd6o0R1+gXRN0tH0qIhZ+1YZD06Kev1JYWL7prmyIt9smyQc+lFjYKK3DDhwgII0KjMff
nuXvW2gAbZ3Lt6NsntXV0HRxcEAzihzgzogYp3+/usoZYWQGzh9FdxfCzP0DODkuP9bo6rdnHluD
rK4iTL89uObWDYDNu//7ywf8ysDMc1KkPgJjDQyokePZATB/r1mLapuISpuSk1E4Z41MtGzf1StO
2x9v897YZk9TAQbXJC9gOjMPh/cHC0Aq0hWA4oBucr8vNsfjlifGRYkI1NTvD3vRG58QqP9Zs9mp
6/0oj/yAFaeOgMPw/Y54hIgmenc2j3Rn598vb8nTcesC3HF2BIgD3ze/fOj/mp8DRhkuZ4UuwtDb
V27/MAUAngEt0eHhUgOYaEcru2jRHgI2+P0IT4F/n011D35rjgtxpcYAIh6g7iAZtTk8bUGH88tb
I/Rc8kyvjc3mVuu7yB8HSXAhkB5vFZ0+OtzbygROb8B872DtcKOAmQlp99m5SNvYr72Giu4BmcMd
a+nO+ZezJmr8J+/5wwqwN8hucXDV2LkHinOhSgpuyLDUvW/rsyCph3fhU9s9bN5aM3hUS+OogzLZ
bd3YWMkoLHmIwOBNPFcQncUX3F4rVGkSAbpqohvJn8XwMWRPCfMx8Ob9mVzAqsKvvzIzGyMjCCmV
KwG31+t0awZ6e4oAZirI5xOEt3EeREL2zFkl3V6vdTkGe2kI0RYGYi4gb2tQDLj/QYu7B7ANAEc5
gB3m72Ee8AXLD4rosu/MA+1sudlkvIHmBnml7L5sSIbGmYawEct7O78KD0rqTA0ktzZU2RI+Wc9J
U7ONnXyNi00QlnYrSlITPRq4IuaAP8b3mTxJYCozK2gSMZfRGgWdbt4PUF7KL+in/e1PZRRKuDP9
NkHV/gQu1eSEhuHQALeje3+KlwoNKAWDrkgRkLUFhdrt0L2E0Tg/wNYyDp1+KPcZQcVdL1/oLtlL
20CGPPjaiV3QisYuvrI5e55VCUnVmsImHA1kP8CSRd7xxlwsbDNif5G9WRe66UwcvGfjeWXASwuA
fiAgSwBEArJ1dl1UtTiREOC+ZS451SyBvqrBowA2nz41QU8W9Tl42W24Xwx291p+fPGNvbY+e2PF
sB0zUR2moR+M8qS9KCy6coka6d+gP3RWxjq55PNLC16BPEF4kbqeZ+hG1es5JpRFN0GnSr2B3GSp
p4FixFGLlm3V6COjDr7uG118y6+NznygJhzSKod7C5/9+dU7AGVFDg8V2fzuTqfTS7bfC/pRdxz9
ee26WHCQ0M6P0j38d9ChybNTHBeRF8lVIrn8N/hDus5uDFDK9GtKrtP3zyb1xszsxGSiT+MaIgXI
toy5PUYq5pQJI33wILdyfy6Xsi1AXcOTBdsfCInnIbsP8UFpbAvJRS6STJS5j/bJ1ksSTFKLu5Wj
MR27m4HhcYM1nAvonOCRmb0y8cgWHZX8zk1V6htBg4E1XdCsvDI/E6+TGajZQfthek7nrWKdpKZS
6aut2z/ER84QnOSAtPhvsGrZoS4dXmpTNCpDa88rw9N+nIaZ4dnZk0IpSkE207m+fPTKHXOpN0Ky
CQMLgNO2/lD4X8mgB7q8Rz9MZsWB9al9UNGEtDPV3vgKHI9G8ggJ6UPhDs0mDl9AHUF5ne4Du/RI
1aJxojJQW2BM/yl7yKje7jWXi17URA8M6EWW9KHPbanQqxCsXU5+kYtTydWkRO8YQyIn/YDE4LnS
LJ9HnCs6OTpwtyHwmf9D2Xktx41k6/pVJvoes+ES5sSeiThlSVGGFCW1uUFIajVswiaABJ7+fFlV
s0csTpBnR1+oi2WQdtl/rb94K53d7O7ktiR9CMNPuhHRfvZAirgKplNtCuvfdUJuqNkhD66sX2k0
QlzA32fv/G/F8GrVublKz47KT3toFOpPfk6c5OSJo3D6LKi1/wLjqafoh/3WoecegwkfhLUfsv1r
NHPP1PRpA33oOMlR04XzWm+U2TKFZgOdQ/YhJFaVQK/6isx87RlX0mtqyLtDPzF/vvOPFKa1d+5r
d/o/H8N/z+JKAdHpdYm6lGsGW8Gu/gAH2PSl5Ihsurvk6yvy45msulqxqyM/L10tJsc8a0Mdn2hu
vGovHt4nm3bjbLvDfOdsH+P/NfeWeSjoFHxgjDda3j89HHIJukHZJQ9Vw3gYk6raLE6p981820vA
QFpBWJvZrzWTep7oOz0X+5XyU1Cj/tXCyqaQkHaydUXxh71SSuZSqPK+zh0D9R3sjUdjSH0M/szd
t+0P+0Mf7eCV2Pjj/cuL/iyWcjWMqzUH0rjUdl3MJhFfHywy1D1TTvY5+Zzugwxfo5w+5UufXUaS
OP+a99VlLESz+lqx3n53UNlGxKRs8+K293fqeyM24QqDRENntm1wD8u7vC3Dm+a782OCCA0Xe2//
6QDwa359eRVe3Y0r12/I8rEJ4eHh6DXVTTl+FM42+5a2n+KthP7ndvxtzt+WLAkUWsGutO7y5ePL
Q3ju2bMTIY0TMPVgbiG5+vQgwtYFL1Er5s9DcJcHxIjv6/vY2ypIw9vfRVJv9I2oN9VtJyDXoJqj
2MQfnfxX7R0WqK+oy6QuRRDLnTdecfTmd4F/K16FwPwnUWr0oOkziRF+Hf1fyI75bh0wyH4TvCk0
Gxg81P5toI6pPlb5m1L8McT3wnt8eXWeBwJ4KN0JTBMLL4S57WqDPLzKwQogIswQ3PnHYdXbVdN/
vMvvC+8PHdh023nTuwcHGnULoqsg/qMfXwGlXrsC1B9CUBFRRgctqY17e3V2SysJBzFS//Sbf/yN
ExIVm+h3HMtjc5THfNwCIltuygMVGu+Sj4CedsG7GpQHeXv+e3lBjHj46Ro9G8rVeligvQDar/Zn
G8S5V86b0n4PzjqRr8z52ge4fpBzJR89uiNMpcWDevoQ5s6fOrmPunZD27m96MVBya2880Z4zNUf
y1gfXp7llXR69vArIy/N14nGhbb9WTWfmq+JfFztN/l0kzs7Rx0C65Xg2pU2ffa0K5Pcsa1IWQvb
W5LMCT7l8wxv0riT/QcJFdjLM3t1Xa+uO2RUtm4EFZL1rb1Ph0Nn39Tw59ELp9gqpP+N2OtXO1+c
duv62IC3oOeBE9DG5OTw/2QKOXm/hKvLbpIOnaIj/DyHgq7X0IUAjHS+vdZ85j/O0nQbQlTAvAQC
86lQGwub3qWg5D8X/l5UW6FuitvYu+mWe4zIrPpriI89GtdJvr+yvP9pL4kx24QNaRQDtPbpg9ey
C6ExpjLMG7PkSzAu81G7ZNSgNXM3nsyWP5Z8kl+g1CxuHTtcbqS1UCFXNb/Ltf+rdOR8HEK/eaiA
qX1YG7fZIxq+tkvR3Lw80v90kUmEU2TkuYEfX8OQtbSzpkoYaD4cRrRh5hybnRfV25cfcx0uOx1u
Y2mAIAngiL/2rqcpGWbSGfTq7HfkibbFPQ007+VDsC/+nI8KngNrL/Zvw0N+K47zTt7ah45UGS1I
H8pdfAtrBfZ6frBekWMnP+36RP48rusT0jhu4nmMK3R/BLK6mQ5qyPeasE6a/hHOuDFevb1Iz//6
rv9P+qO5P//+8M//5vV3aAz7nB5vVy//+X/HQfVfq/xr/bfN2P/4Ov6t+etvj+qrygeVfx/+2/zY
/3z5n09f8luXZ+2+qq9PXuxp26+Wh/FHv3z8MYyVOo2CUZlP/v+++bcfp1/5tLQ//vHL92aslfm1
FNK9Xy5v3f75j18MsfV//fzzl/fef5V8bfu1/vonJvj5p/71+R9fB/WPXyzh/p3+3xF4aOLQNOg2
1sj84/TWqfFM3fQq+8cvkfd3euhT/+aR6+f/TJRiaEbzlu/8HbMV9xtgnHlD/PKvkTxZ/n9vx9/q
Ud43ea2Gf/wSGEH+71NAvpngPujZAO1OdzKie0+vq2QL29qP0l9h5qvneNOuwxTYexrlRGG9LWtc
kHpjjXPSQT8uVu1vQe5XtT5Q2DHSHTQP5sbdzCKPOrVT0klquRuVm9TNPu2I6y+3k6VS0Aq9twqa
XEaQJMT9towSL3VvAlkOQ34EptmF1CxVcvZajl9ougRW6Qjv577I5opxpTbID+Q1ANYsPg5p4YFb
jzuZuNMbCX9d2ewNODN88GYJgGFbLs4U/tk3pdN89p3EjA4WXPODQd/YPFpn6SRxOQJV8XEhZKrc
G2sok/DR8spwGHZhlyjbuVu9tR7DYwmY3RcHcO6ile/Sui3aP3voBcb5sKqZjsq7wh+TMNx2STTx
+12XW9P0NtJVzSKUSiW88oum4Gmd8Gum3bWOzRCgN9W+dax07ljdNhhtM/58HHOmnRWu6L79dBov
Z+DnPX+q282Wo4OI9NFRi4I18jtPt7wvlQiqYu6/rF6v0/DWE36yzm/sYp4CsYN1IVDZ3k3Xcplv
m7FZ2/XRwm9QxY0jExGUr8jhpwqD4dCwDAvT9U6UeZT6Ph1OLjLlxlonnwfi4BwNXdgpJDBOMC8W
iMFAm6Wa5ky22YPlVm0wvdX5WENZ9vKyXLkiZiBcS6grcAnpbP+sp/gazXkBgCj8HDbgaeX7qR/q
qTj2fUls9IHKmDyByBbm06qCQLZcu6bfWN3kcLTyJfLn5ZCso/lnmpd4JpYztkI5H8JiWjzrg9TV
FH1rIAlJy3e6SbzyXSRLJ3h4eRZPtRqTIOjoGPoRusGBmL8GIoEz8zsl2uWzdrsio9f1tHosoz9C
F7YcM2/ovOlNbNVDo5vNy4+mJvhamJgiaQACplIaRptryC5lu/6YrV76OZAo/uTTOEmKBNAruPr5
MfEq8/Awn8wd8JteFu7WtgY4XN/Vqxhq733rrnTr3mR5am4qAJZspYhhaBxzLgDp9GrXZ05YxB+a
UbquINdTG3EyT1nDbwZ9t4TuxnXW0FQPT+sU/57IkmD9xxbIBrfYzyAXpb+LGC3fRPU51/R6aYsk
6A6L2whzcQdoe6c3i15Cfjn22hG5s0z9yIjkEJlbaeV4rPEmsXTA5tNI2eeT/aRLNWzzMMp6uCVh
QGEmnmvahG6j869MXWB+2lZFzry0PxjBottM8seorlMzPV2bORfw5nbfdDN0PNxvQIlm35O8Gufl
bvBoK4gfQHuD7htCFPrXQz2sSOr9ag+Z2+6Syg0w1NvczoCA9LEsSDgqwOttfrvQvS8IH4o2L9mS
ug3TKXloSxiYra/NWUBW1OexebpTlW5/nxxV8dPeUrPev9plpArnbVW4TVneFInbFLqnTTq3AQG7
ToqPzm1lRk3385Z5xUU6WY/+ZGBlW3keZ2fls0UTSrpiql0jwjQzBUJuL53DUs324NCZIaiwyWo7
GQd73w6z130LCmWxTZefSo01EHwQZ4lK98xGf5TSpkC9S8thSo8ir7RyP41NZzY3h8qvgOJ8miOa
dZfh7BTJmzKrzTmb1QiKjJ6TC3XMD3UClUT3ij8lngldIk3cPVMfALYOM/CplMuCxKaJR6S+NKOf
r+U2WVeoi7cXmWd1PZ70PpjKlUMz14XDP03dzYzu8hEvz4eu23mFVNYDATWjrD3Dppgf1Rz28+ME
ubAcdiOlmJyqOHPNLWt7OCOOQhbpQOqs9HrhPxaOFnlKYUs8tI14VHiUav1oayguP866EDp424Xr
YjtQV4BgC8c776xAXW8Q5bvGDuFbPp5f0PPGnO/mfNqdaXF6530RFUZmC3/CtAetLCfOQb+IbrDu
W6ep7Jb+rvSwV9mvF23naHdhxlbaFmO87azYnjsqt5aa/UA9Fsy1D/M0UdvUL1LbPtRFBhP025Ts
w/DdFtbMxXWUcNGxVLSMrbWjhVU3BG9E6adJvJfSWWt9lMKpveBQ0m2Q5RattbrFq1LwqRAEWRuj
VLH0aZxEAuPa3m+l7yGTRPkYBqvf2AeZTAvcYW7N4XS3haDS33mf+DBb51ul44pyx8gpMkfceYs3
I5XXprOptn1FOJt44k+GXmRamWFwQpECYPu5obfmrSvyJe+Jxbszk1+nxvxTDV0yxO9UO4n2I8I3
apDXyh70/D2u4rBd8N6iObO+L7ayC/kuBu/oBUd3bibgfSD3J7SL1LUq9Kbrk8IP31lRQQish757
eK2Z7PUk8GMDUncRYHSTFbq+RVrM1ti6nfvoLH2XWnQd0WuaF5sS27YrDnUCvZd361qzmumeuRge
0k8vr+OVtUIIinvs0L6S9Je5zOb9n/z4te8dMa/d/Jg2dRmKX2db0+zvQHpccuTL0CsnqFODXrHX
lESY3Q1D6S16/78dB1xKAgAipZ0+2JkreVJ2ri/h5Gwfz7LRFYMRyNx81P5BJbZmW6j7jM2F4NZj
jqhMGrv35WFcmRumlzDRb3geaZ8vgAtfDaMoR9VngTewIYPVQHmGqrY8OkXjWrnRX4Eq5FDeFb4O
w/SVANmzneDBWDqUYHMUWIUru3Fdmr5syrV9zMhdt/U9wiJEnUxJbPHPRfh4dAVfmluPYr7lS5I4
onotjIDpfHWzHIO14VaF9HbGkr1eg7mKmqGUcfvYZKPmbnvnC5YVNbt3UymFOD9GZdNz3S5GjJRL
PdOPq0mK2d6UtYAr8+CUoH/xXCwb2zAfc1ReRvIYuei34jSn8w97GJLZcEsCIRnS7Zxp0UebrGst
pT/lltWMBdkiqRprb4clNci3kZ/5ZXDn1pMxNCBxDbpvwoqM4dCHS2P1O1AWad5/TOPInOLW7sdi
eYOHVE2gTawEo/NQZLbLUPKzO6biXhpDCEyx0VRn8V9MnL5v1G4bI2eI564Y3k5Ce3lyLB1I3MOj
4+apBzgQISrigwsjX/O51muPjoF40EfHnzVgY/eLAkwoulLxXllXksH6jcDVultX4yYebBgEE+dX
S4iK9E3SKEe/Syrhoo5UkTLHg/AUPs3bviWylG/UkiR2fkiiJKGAdPbLlq49fgR5Ex0zqjFY1HYt
Aqv9zLo0aNo1N5t9wJ8sGcIqRMYQmrPNAmeNK6xNvqowW4BU1znvra5C4kGZ6Bt91U6rzVDycfUZ
GMSuK25gEPUZPyY0LRHijXt2VS1uF5+8fMHhWnNQanQuziQ2m1ngxFtSfhrrP8dGlJmDSTUpv6cT
gF1MvpY3KHpjAdYz5gK2aKtj/nHPJ2qoA2NoKR1U6NOqRcPbe0ckiNA9BoHR1Y62LB7n68zt+8Oa
s1bZwZP1kopyU0u/rKbfdEjjtfRuHJtcjVu3KsKk25O+wR6xVSzW8jBMtZr/6pLwZL07amGNrII+
BTPQlTKxvW1aTwpnykprznjg5UU0bMPz1VhVsCKfFD1qW2VTmy6nyHor17TPg3KTDktnT7vcKqLs
L4k/4E4bOj548fDgV2rVsMnHsbHbitpfw/QGRqyqGSi3nHJkxxfLtwFIvLEK1JKzqWq7wMju9eDZ
4yEZZLreBU1a5u17mSw6Xh65MWuzAuxP/CTOjnYVkMreStfv1nxnQaUh5K1zvk92qBTrKVNYgqZd
MXmUvWwx04g67pbcK3kQpUbGUbh4N5f9doLMmEf12ZyigN/8ykUrW6NlJHccLhZLcjahXxbcz6Qn
LcrIkNPaEVNFAPp5qscoinBmv26yj2f9QcQA085jRvpBQAiA9vKD2XgivkV/arFpwom7/fIYnikP
qBdRGzBU+hFbFV3p0i4Pm2LqrenBdsdKP2R2E5Tvlhpn4otVe/g6hzrOKtTay4+9ar6K1uBpPt2Y
AcqE0ONdzz1qV9tqwjl9pDxsXZdvQ5bVmb+bcPc79VlGYgzSTUj0igK0qhkdlAvQ35gdrAo4TubD
RB9vPCvlTkVBC4dVDrN/66dWGtpHTrFXfMWxNLJgzWfVNh/iye/ZR89unRjB3QMxke+8NCmJNkdr
aFXuQ+CuUf5oL465qQI+XKIuST36wyHpR9cY1TOud7a52I/plGmMysuwhmWIUft+4RiJUFmwVvWP
0WK5brnV3dg1tIWvB3hVN30dD75TbxIs+iLcFys0Ez7+bG33ySv6+SrhzDKzp/Rhpg8yVXaQP14l
sIpAziKPVf8xy5M4So+OjPO4ILLkttraz76es+Gd02VDbG8dJ+vCZo/IKxdxF5ewd62f48zqx/Rm
blcu1V52VRi1B2AK+Ac3A3luVipbC4d1QHkkqthaTtVNH9NF9GxgBxdrMR/d1u9Lh6KTsB3xMvGo
neqYoyFab1d5iZe9RmN+alH2s6VNUw+aYHK4TJGdgZk9vVpO0M1zGlTjx7heA6f/Wmi/x5zO+2Hk
WnmNw0M3TjTTROdIj13X7GPjrzQAyxFr0SelU5+/iQBSDrVz7IH7ABjU5gNNq+ew2NlL0qmSUMNo
YjvF+YcpfyqK/o0aHe3P+9jqOWyboLQRY3ckJwKZ7zOVYibeUjS1cFzkNHQstqoto/QdD4Zj/0cX
WoEWd86aM5K0bXXW74acSBbl7O28lNXetsoeQIQzo+yTLehbR7dy0yV2POYPuqU8rr0hkBJP1iHE
yHGgxBri0aFNpkCtjyX59GUxu9yqZD3NXeWOfUBEylf7LF/7C/jZAdYpZ9E2gOXr6HYx6JyGkGP8
4AGpnNrfCJyU+mHNvBSRZkxDlGRWUBlZHLTrmxv1sqi5lnAEnOlvQ0SRFj7Im2srvelQafSsjB64
bNX6RZxF6kJSnSPgZtXEE/GTEL3/6+d6wnUAEEMJAX74yjYW7RyAF1j9B9uH5++L3w4mXD67jVFD
g/YQK2ElHP728nOdqwhgRIKeGKCZMcAroqlXIr3K8lr387o+wDbr9MxRddLLYdQ6eQXogcxt3jQy
DENqQQl6tOK+q3CNYQQpskUORBL8Iuxvm0x3DmVjFIFXvxHJiahde8WDukI24LXQsoycAYgK+Cop
PL6ST7G25Zj7Xvagk2jEGY/KzBwEvw+G6A9MrSKNd24BzutzMQ2ExgxLoC6+42bDGAZx18njS9o5
XtttlquqqHee11rdvOvb0Cz0y2t7FUFiuLibwoa+FzQygKmrPR06u4h0LcW9WBaNIAnyzJwi7XsL
rygBRD/nc0cjNOGOrlyONtk5FHjpegnu38uDeXawaUMZmUaJ5lSDyLgajLHGVENK46GGCom7ZFOf
yF3yxBDyrCFasSOGes7XLy8/9wrqajYNPhWczhCeE3pSXgvXODUFnj10kjrsLHVb95OJcte17pJy
6yphorRr04zALDHxs6Z8uJi2KR2t2RMVDwlW1xwtxn8RTr4y7Evgk9qiYKGSwdEm3uxOSzrm74G9
r2rdhVo22Gd+M5ci/+vlSZ26BD7RGLSWRFGyt5CbmPjMU41B0/5sFVMxPVwC33HbxMGH0emWKNvn
4RpQJToRM4a6tS6Drkxv8todVLsN7MqYJekwd8xG9eB1oXPGPawazjFRwY9r64eJtSX4HXg0ygNq
R4Dcg9rYLQ9doGnnsQmpMyjH21D5QekdfQWKR32e6HpmW/uzTebOdJLBl/Ezk6DpiZ2d/iHmMPye
rVEgCAGHQ5HqfbjYbeUdAyv3xbJJ6sCe6n1VZvRMeTNSlEshQ6MqX327bMe6TCbwt46L2biBbhce
XqLvNCmTSysHRsfpHP4nkCk5zZeQfaUzVOBuJBcHv1xrteiUtzComfF1lFSAOsCdjuSqNm0Z+bV1
m0q7bRycDY3TsQ0nJ8/6V6TfM21DOtYjqQYHL2wFz85mIDLq7sJSPUy1Z24oNVS4tFWWxMZwa3Oz
hqFTJep2yEvxqvB9/nhzKRzgECYiQUjk6SnC1soLsintwyViDF7MRr+UYxTw/PyUSfRF6TGKKi3Y
9Femf4XS4m5C6QJXjjAZxhgyxasBZMovCmftpvs0SI3zWlTYb4SivXQsxq2Yk1XHO4az4gJ3RHbY
QHf1OSN7K+4afLeLC2y5swnPjghk/pi0lsmW1OfUy8VrWpqYs5QMorfDjarTCX5KS5yeejlZ0q9M
KqlPRyXFzRJOtZw2sa3GIqDh0RJa7YZQAFKDAuq8zuRr+Ipn4jog5Op5xKVMmh7c2tPd0FVQugM5
8vuLiMLro1EqHLcnw50e1E73rVyocLkNaBvEaVmCrNYPs+xf9bMMkuNn8ULDh4jzQGYuNKyaJwDk
TzHLBEISkS6V/iRrZaVAPbXkGXM5VojqOOI8vizPrsBOPttvLICQwl2Skaba7uncZ0vQuycZ00+Z
n+SetwXng1+8cRaChJiMTRZPX2c/lMlGDSrpyPUj6yq9LW1CQZQttOTFXrucz7w+cqMsgbEHScE8
V1mDrtTSNDL7lMapkSSLV3qo+5JUJebv2UCbycXph9YaWROpwS8TjT/pGdSaX74T2TIbzUsoiGUM
VkEQY8gts3tnQSlTT65fwmJwC2o+QJu6H7s5Icu/HSppstpnA7TDduYWDsGCNXpJH+beYI55ICVH
oqIbTQEBxDAtoBxkQD6Ujq52Er7t4lrZyza1wlbsBgGaFUR4SCNzFxRbLnGWp7k7hZP62Nizji8d
hheNlvHp9TlG+vJ2X9sCXHpy96ZJNBYBXbCubL5RObkdk455vDjwsg/VdGhye0oORACWgu5iLdf7
NYPIiJN/H2thsmk+WTuYJaE+48hd3TC3XfIoCRsNos2OdfujTkhyVV/IQckSeM7/AHj+A2SCsPbT
h3FmoHCg6oV7ZFjhrg1bX69u1KBS77OmAa2yKQkwe/YmE23b1zuR+ZNubqSrTFiwFDbnBzpUpxDb
RIzmn7ZKGj4IjNcoA8/utfV4jutMjreYz53ypJBcz7ygoRI+PLtME8k/Anf0+FuBlMHbI+pr/MdR
+XGS3cHHMBbeGzV72nZ34xSbn0I1rgwjIgthPToD+a9+6xQjNfSzkxcrlOLF2hZqKy0iiAmQ79NA
rWw0Ewu1a76cpHZYvc8qXHf3Vs49AfBdu66k2jYlYSFtb7T2hphnnvOrNfmjPjlQshPH1ef6vBAz
XpFefpWaQIy/dR012t4HEuRTvryRxRAE40HFWvjdXaAHcsMPKVFlJlD7XQczVdCXGWuWD9IgQbIY
h4kSFtrO5vpmsQujyCbs90De0Oa19TMSegFJzC0Nse0q33v07WXUmZt0Y/k2JZnKhq0mhmrfZpgB
a3JPg7jcoY5n8qtk3dJO0QTIs2om9voAbM8L/qDxuhlK7kE4G78riUahki57UK4lAUQ6UvldnXy8
3OPYphMuGflyHrJ233ne6nnvR1tFrd7G0k0JAAG6WwFjWH1qxrcSDDWkqHE1ywSDVpktt7SZMtHR
GV7WwSaW7O2yobTYeUS9MSTojEIO/XyELCwlNgZ+sXi09ola/EXuaFBb9tm+bfyORfSdduCEgpvz
pHVTJkvKHy95It2DO0/e5DZmt74BL0HibJeOVjik7+zJBZiw6ZOU0PqxBLs5hu9bu9M6+5QlQOf7
L25QCp7eEg1nNdpwFPNyS7KWk3mbt50571Xkm/cmb4n9rcpb5by9GCkAKzCZ3mlVdOLGKmKd7lPX
H4L8Q9FlJWMcc9Hy1Vfu80kF/SQ8cMwRWdxqj5rwUyfWpyqKp4MG0lVzP2EJ+P1uBaBEV5heipRS
g65uNKajpwKSGNszGOOC2ojO+Cz6wDhCEhJuXIMrcYM27cIvFuiUKP1tTjg6zcbxAivGGzwHpgGH
kIrv7KWSybaPCcg1Ozwcqw6h+s3AdtzqdrBZ3Ym8n0kjDZ1RCBf8W2xnBEe1SFBDOQIZeb+eEXuC
n+Bz2TREgQ+gN9dOt8/83qKmpCUhnh7T2SpJlpLIiXF98Bs8UhFRslR8TVqTiZpXajDpg0sCvyvq
imT7BtqFmLNc5BAQhHuS1HOr7ip6BkjaR52/uLhVZ9HnRXFi5bbrpnDpdpFaff4Rnq8iCBudcK5/
vZhxqddOsoUAVchJbxqLUw+Q5mziZW5pHNZzJugCvHGjxIBrxNon/Ye1LQGrbaKkbAGo1AXNgBil
d85yNNSSNPKuN5I4w5pajPF4sSGHNU2sXG0tOZqYGrJTNumHIFCy53S28aTI0VzsxwsoBIJQf+3u
C38VTndTLoNJUrndYhJxODlen+zEREQrPxIiWPj6BdsCc64xXrtae2ziJYF3QRi5LeYSet8mRdJu
YdAAnEeH7S4ofh8cIpL13h3EWjW3dYkBE24veYOYI0cLI2hFwC280uiBWNi1ZiNSg0CEM4R8NoWx
V8aan6kA20ulH+q0IYu4RzNFdXNAK7EC+4FoBEtEUtEInbUih/T+cpvjJmsl5N4DwkzeulFXCvr5
2uM4vlWJsOpDEoiC77JymkizN2X1xst62IUH0BiYXgRkiXzRWtzgDuelN08w2UP9EPoAgMDDxNL8
LfahouJcJIXJ2rSNyqW/HSysyGU/jUQcAViNvfmRYGxxUimwzJzum+8qjDHpy9LsB3KEyEQdhcYz
K/B7ieoDKjToPUMCiqnUzYUJXlizTSAIL/oEPsPRYoyFzW3/wE0hz76p8ZOXt3QDAxB7F1lWjyyv
puoEcdOpt4zbIdVJPm5KPWFiH0aXQo58a4sBSJc9Zzj7Dx7J2PKxnQHH3p7NQC1Lk7rPDUClIeUG
Vmc9jH0q4TO45A9KBcQs3y6jNZA11mxDe3e2W1vfNtMX2jIwiEj2Qd68mWZEX7PrJ4lf0VhlRBv2
jb0Szxjv0lUa43YoKCmmiWIZIFZ8u4WUfhNUNmYECetTNOwSq+y7qcS2HJwqpQN/EXTGmFWaNnpy
H+quznaEsKv4po4TJ17eFE5/Cj2dBxx2TsSwVB8ZGO4AVpJn2nY5mIVzhySkS3JdVT0mbNZQH70V
WTla7qYpvDQdP9CiB6zuMZrtwrSk7TKf4PFc+ib2nYc6ZVzLefHGGi6I8KHMS52O2xAMYm4d3Lxa
TKS9CRfCdmrkPfemSMc5Th/yaW7T/tYtmgCeSJDJ6Ph2HUcewKHULKlt+QXfRvh3mAZLbJE7n1qS
tHazze3U6vsvfdCaCNxFoUXeVHfl3RImNQNzGsSke3NZTIAp/trvI1JKqzpwuyPuer9axhq4fN21
x4GCH483/XwrSbg2H5KwJ7UfV65JdVDV2DIuHUmTL1TaxJi3WgVh+3HJpQ6C3dmJCevEYECQlxyx
y4umWge+i7trdl35OtfA3U4QnksipXSsKLVvHDdald6MC/3JssMUET59bAmm0XkzE25vclN01iW3
3tDhu/buROrUmdqW5yzZ5TLS4Tecwk3bpY5F69vFNvclPW+YDnxzyM6eaNySFypv+rEyccvNcD5r
47T6t/NSwC955/prMKXLrinTk2K6KIxqmk0GwVGgRw9TZSOQDgR6c1M8nRVe8kgCw5ntNx0R5iXY
Wy1whca0GzWgJTH3bQ0f6KhBP75vmtqIJJzBUrnbJhjH+lt1EiMz1xJ5gBpotb5HJ4ewIdAXIV2T
6K5qUWD6GGYp6bZNbsusfNO6lt/B5A3MfIrfK/wRzqSahNmvIgo6cvDzOUBkLZ0ZSSw4i7jlESlH
oEQz2/TFVqtTBpSZn3M102SboPMl++eaZjkE1wlvG/GFQCHNVMedkdQLeSX2+IJBLvvRyB6rJN8J
ppo5MojL6q3KGphy2nY2fezaIboHiSHS7TRTOi6YIUQbAmi/MTlkQmyUOE04jw62Rlh3rr1vnAqM
J/jcZPJSDII+r8vNAKFa0T6GKVtm70voE5Z6X45jGo5v/hW5JjrIuJPIMjeypJDaXOhzcqJLMiOY
aDHjLPT/D3T81S97F+nkljAmbFSwdOm0KYYhZFUdnU3BVGwv12y25sTyxCanPx/hpg0km7lT3bd8
DJcUltvTXZ6iPCD/mjelOcEe0X4R3uY6MhMEPmsDeoUHyCiNy50MV3LoLhR+Vdbz13aKc3P0CxtN
dAhz3N2U5m92nkFHKkZQuVGpTYS0XDqJKEiZLSLk7Nn3+RS35V2ASdbV90m8GoHVOW3CiDS+E+9d
LLNL0sYKbBgKts3kFlX0ZaHXv7rNMOXYoct45FmnuadEoU4sv/U+XvZrrMDYAEQbCx8XCY/QMgI7
IyNpyiYK4OrqMMuMuNC7C1isSr3OiMkzgmxqM3NA57rH4vnYxLRLFIe8A7z6I51tgkhJbpJX2eQR
yNCn0FXWpwYvMJ+jEAPYaM404vm0yIh+XkVF2kzzWynHtS9uWo3LY++nMCAYtBUDpQn08MmkuXTt
lLuchtSkxb9VuIbdtyVemygBK3q6JpcJqoh8E6fGlieoZVUbsTAAe+i+XUQMAWwugBcXJgB2UZdJ
NZsnAxnyWf2LxJbjHDDlMyShPAdtuzYyt8jNLZvhTwEA0/oePjrKcHdTI821c87JlqryzHNob2D8
t/GsIPu6MbsA2MnYL5fMdd4nJh+RrpmBhV6cx65sjY8v6skkKVLKB3jVBBgOXPNCGu0/RoNRA5dU
YnmWgOspdtif4knLObu5+uPp1IXhAkL7/3F2Xst1I8m6fiJEwJvbZenl2T26QZDdGngPFMzT769Q
xR0tdoS0z7nStEbkwgIKVZm/y25yAOovNkZLNgdvmqU+UROguZ2krM9iccG+bCX+qJZFfkrejfIV
LUuSKIPbwC8Fb2rlevKnfdj97Tlb4iH2bgd2TXO5s1H5oFvR31svIn0z9JvtuY1kvAdFkYVLULOy
9NfXm3AU8Bo6h5FCzCfiYgbHp4yxEC0Hx9RGSHZri5L7d5lV8VdP3sbBvXpgZs39MrZGUD54fVXM
hOV4XTz/AI1lszyVcTxS09pDF/jfXf6SWlbBKR2jOp3hXGCOiYNDPXoS6EhcLMf2yePwAJTAnixb
WaQqIT8WT/LR2Amg6/dB0jt45Kve4w8RBjMfwqru6VvdJq7H6HHOulxCGbVD3NCp90r5R+RmiNjA
QN14eXEEItbvUlrKF3PCRb6oPUMayyeYKi53dCZ6LQZaUWnaBz+3C0Y7TJmEbBwGtHG5WLPlylUI
AgXEwH9ozCBRiFDbt/LgZ3idhKlGN5bo4a876/fdBJQqLAB4s2k7ZK3t3cY/sOa07Pu6Hhvnac44
ZppDWQZLjpWQqGUqcrXuBnvemgy1ncid/F6tu19fxc9UCMw34ms7pHtCi834EUdClv+4il7i3UUS
bU9J2UhdrGJHzZLiDyqek4kKW7H/QWr+nvb/Gfvn422kBjThgYXaQQa8//zxQhhLU7nh8mTXruTn
po4pNOlBUwCAVNRdSVaZXEZEMKy8mirY94b/A2X6Lq6Uq4GTwell4cZlkTPH7+erQWASUJh5Oc0o
C7p6LEda75mEGjAO0zhO1eDkRK23TQMCEM0jDyrNWtmXQ99I6ZHuwdEPxkH+EdaZ8veQ8nNUthHJ
u6AJ+S5aTYJdDjox+CV7mZowqcTnoqhlg6Z1oxmwol+dE+Co9Xe0w7/uupQcwZIrr63jv6OfAjM1
fNcY7MfQqdgj9H5ZpGwB9Jo7P54vQpadtdqlK8WMI/6Sb8WvV+DPoDg3HZIersH0yZag5HzPueTo
UbvBi8Uj08Okzn4RlNYcK3sTuM3Zvv/WszTh/PqD//UCeqbvWwyKhO8gtnE3hv9j6dtjiEUtcqdH
T1VZQQ+cVtxrCndyO/QMugAU2RSl7o9ENWu/voz3319qKzjSA+x0oPP/UitMsyWGpJrLR9xHCrVM
fR4DEHZGScQLgqngpFf9rz/5nbEZ6lUKOpD2Q8XCCpBZ8fN670SWoOmNjYe0GiRuUAYxze45zLu2
Hw9jx7n7itZT0iKLAh2msJOHMC+tPMrdOEjir1ab5+jZf31t75coxgvuBUnEfmRBmrzfGPxhQwYQ
xOaDhlU8Ja4cp4gmTS3RuU7YpDQbVPm+rBy8/8sm9S4iQN6nyESsQuA+ZC1avfebJDEWIZr+/qEQ
zCxFm6vuCZJLYX5ek7Fzp9NkjYH5Uha+LGcsp6+tl27C+ZAQsY0RBhg6CSI/v/FEmTq/S5p8v5TJ
L3C9kHmn0Jae+y+BDscMCdaYUB7fTHFqobYGpROQVJjTJ4WZR3OASRVJk7VVHpf560e2Bxb8Eyn2
SVqW0zJ4lVFE/UvSRCkgJJq7PuZ9U3I2i25owv4xElEZPyfLYvjpgfQKbHyfNuUE1ObmzEc7Xh4K
GED3aQy8tS2u7daZzX/beEyKl9SwcDM5B3+wBFKLcKJExwu9GpIRb4g+M5hxYSfsw0CbMDkuki3u
uK7eu4o9HF+eGUihqUZLm2QRI7r5Goy3e0UHgUDsTa+h93Ticxt+5TTj1JwPRii8mTHdDJOkM+7C
zk5naFgM2RvrIQypQvVm4ZfgTl8SnE2MX8TYF/SCVHS4T1IsoAykNVMUq7SemaIz2oRvkE5TdS2c
RkodknCQK7m00zQ1z4FHLdueGIoyjONd36Wo1c6gIKn5/Oun9y5GDvIdqxDvHIJckCwC7d8dfkHI
DjfDFD5qlJiAVvn1Kf1oiO84jMw4xAc6lxEsXg8phGFNSbH1wdUpS2qRT/IYM7dCKvc3d5TSQeWB
01+7gpZqvpmLnZjzqetC/7cxXe85SGz/yDvYPXAgIRJ6L1hzsJwDAJukbwq7JZ8eb37q1BeMQHRH
2oOp3XJbbUgTAlZO2lG15aUikAqm39zf95WWHzlcCXZjhudF3Op3m4gZm4AprKmHuQrDLf3D8fqx
LW7RVbjGl5A6m0IzQBhd/WmzibFgF5FHNJ9jssxG9LQEbjUTWE+lEEwHffFz2ciGB7lvGH6nh3aG
240NlVWEszI2xsuvv8PP8gjqM5QqPrYuolaJGfTfy1bEin4pgGp7CDZj7BEGDHHlJCdjAfdiKsD/
T3UQmIhRPQc2OZB27T1u9Z+HdNl19ORe9aAJRV3Bd6o+J0cgo1nofITO9m+0Ge+fF9sY+cdRaDFv
iAzH9/V5ITop3JjbhyzNAzbLiuabGTqqg0BhjVD0YxANknmLLYFJ/ObXN/tfn48kPHS8vRx1iYd5
t17qkllAa2il99oawbR56MLLz66tyvIQPtx2Ns7g36mU/nUBPGYET+wLOLlMjpifqwMf+Ngn0mC4
Q0m374Du3mTrwy8xRomssf6qDgdrnw3BH7++AfIL/vM4CS1KM6lc4Fwjf+f9S1wss4sVNVnvczbI
7WsYTkPIxD4/BuThontjuPg2ZuHfvKj7GMKfP5fSP4hQIsl5yQRh//y9GSohnK1q+nucRWk3PQVu
26zPUdXn260m02vCMpw/RquXrDbvjWx30cvL1iWL7Vzi310+0bgOAUK97YhVBsjv0tuVRLs0W08n
IE8puMmKNYQRy6TgFg7HY3/IXWn4glWViohf39b3lRXCUBY2IlO0d5Bo75uc2IvbpbGt/H6MhLOf
unZWBAdiAfqiO091Ibz8zfvlrdAkrxMmOmHKHhtB428e8vstJeRe85hDeVU0ge9bkbkco8QZ1/w+
2OU8WYIYDdBXVnYKBvz1l//3x7Fzwd5hhEQUS0n387PNM8+Dw9y8O2JJAoCy3JZor1sKCtjR7X7f
4HrvwjK4xwCNKG94k0OPgLj3HzkM8dJF1Ih3WgCc737FJWFAxPM0zJJrkz56wfSudcRJx2QSf3Db
J3sat7a8YJKOzf7ebdFJiAeNVmpDlZegWgdbiXoA1aWMQZm0sqiJ5wi7XYOz66O3TWMZH3x+qzwY
VnQZOOPiVVJY7TzInoNKRa7d0q8kOZbGcDeYsJB1gAruevxSSby8SUg6K8gqSaSPadLzz0OlmGrq
WVKQOYpBoNkmLsHIMlWH1kXXwGUKGWB1qIRNNRpYmSxNWVDyjUh7kW3msYw7KL4jNipUQZki3kRt
SIPeFtTyQtl3JSzZ443jQ3RT0CS1Bywp2kl+JZkS8WaRGnJfAvQaSYu9Tb5wTRxuFFh9XEroUHUU
pWwBX9ek8odL2BtuMh7m3uhX/zpUOHKi27zbMJwrcMY055nvncORbM7FS7DYf1Q3SzcrejvOlcdY
A2eaLGgWp96eNdoCrim7O3vHfBQ2DLgmceJdg2rWnrnm1xh34GodlWROd4JEHMubGXRCWpU1F9q4
s8z4yHaQ+Z86O90WuLWbuZ/KkJWExwGEk7FwEsZs/0uFTFJgv5EA8jK6jE94huMvs/GAVcvDWFSl
fEuw0WxfrrVlcwONyZaGSPQBfX1pea0i/66y2zm6z6ZgmL7mZERgBYRf8LbopEor7EA1hZgZV0MF
H0o8QOIc8951AQo7nP4vCJ+y4DhCuPjdWZitRMiTDF/q87SOKYw1rIeRIKZHmCkOvuUBbJ6bssCS
c+CvQDBJQzO9a5/UkletgRSi8oCeZPH+3BSrUfrG6HxICh9f8EmD8BrqshVxrmHoeEKW+FqVrpCl
GRCE+9QT6Vykx44RVtu3uV+5LqczrPlHhYqTuIw031LvmZFe3EG49Wn6CzDDcp8hxcX0gXicqrUv
htEa63PgbosxfsC917Dve5sraeMCy/yAnDHfrIE5xIoH1gwB6QJSf4mlaGebwkx2mgF4NYuVXtm3
KAvbvIHNCeAdt4sWA7Abshdctyrye/EpCIvRgHtSCDs7r8RaerUL6AIuWn03+6MKXSv/pJb15C+8
ssX+4goTjD05bSK0h+YsRlMuQyVWiA34jpvWsA2mCQul7FGteoEplIWpNJ25beeeiRaTXIvt1Hax
B0eAq07yF9rR5efFnPRns6u8CQi3TJMUo2gfi6egcJIZoZfWc9ZLymGrv6laYuHqYwMzS7hsrJmL
s5H9otBU9aoXYRQafwivZ4xkpLYuzf0xyaiW29/urhx3Hau5+y31bdKZAX1eSptIwVHFZyvWBKgX
XEID92VoshNr6aqLehgUnzibxHwmVdZz4M506kGSdOOXtrKD9Nw4nqiA8BXJoRgqP1wk1DnNW8kD
BK2Rd2hb8FmgTuDORMlJsWibbTbQDa4yTVXdJPVKEQQG/17KBLtXHfQzzjC73qlH58QGv+7LNABq
R22RWpJk6azUSx+9rPE38mbURpnVccgmWpEFyctYNKlZ5Mc6MojeOESGi0qlUy/brH7fznb0zrqG
38gI4+ke4nyNCc7FMm2ZrAKlYVKP5m1t77vewF1gkw/QxnPL1E6JUYPLs8JeypE4ZOUpkI+p5LwU
fa9FBUoi49a97H6SRTLDYvL3w01BR5prd/YeUG8PCmSccku+gi5RETxXX0lDerBf1mXdDeQtJ0dG
bvJMo84IcgyTjArD2F0bvfTEWAg+uN9qE8cL7VKlk3QgW8hU9fJv3sudff/fxbYbgOZ1G3jvRV3I
f+8o4ILYOHkDalVRJqXJ2tIPyDQXCXrYW5lu2ed8WHO0QvqYc4ORmmYON3muaeynaMYdLle4+ro5
cmkIl0R0fLWUGZBVhYooGtW+0lolSj5yHvFOGWc0iZ7ZoHIYJddJnQ6h92cbTxKrL20UbJQJ6r8s
BeAv6tNV7YaeSDYOGsAvKJVYRwUbKl8unmr2SDypUlAUKHcOHWdlPeZGuJoPnb9Tbe3Yht973FXp
Hwnkck0CtdMYP8rcD7XTuiyFPNU1KdnCWXAgakh7ZrYATN1u1q7zSSYDCFuwYrX9KoKhM7CBYcQD
qIuTqC6ci+GjAWyOrpKwDy4RYIBN7SzPEzBjt2Rw4VrFSX3yAQCn4TyZJmE851EJ19WyjVQOga4E
9HFPYBI7wG3W2RNKQHLitjo6Jl2DuxzKtHKM7VL2jXy+PCEuXG/IunDUCx0wQGL2xSpFUJqfrXsO
7k+6Qyy9apXcsZIlRQahBtixWnxQNkqWvcadVFGlNV5YdKTcKJoTuWXiOZQrBsaM986rbY9Ciww/
uc86+TixYJDGpMuXEf55bE6ZMu30KpIutunmmGJvQXwSj+EkVXrS2hNEYLKqdPVvpD7kN3KiS2y0
Skcp99PasLYTdB2hUvGYHAVc1QBHzZuvzqPIjhBqGWiCIWDU7qSKp16Vh6hD5G6hmd9E8exEN6F9
UcyvXp5btmscu1lGLKiCVAFVg6ps0R37pOeJ1KpsVHUokriTbPLgXrd5xfdCeGGEMhVIreYpQRaK
9kS9c7kUOHcHqA0HbWc/oB0LbsOx7prskpmx775W6mE3Plrz5zEnFYEkgxSN4SfHNyXh7ogkGcTX
OBE1Qw2X3fBPCKOUg9ECSMGBUvQY+Q7Se4qSBqGpGNSRc09tQkZcqumj5uDXwSsF2rkY/1d6nAZX
Mj7a7JIrDZpFecHz7xgk2TUfzTlz8L1XGVQCircCRS3M7r5b63cM2fzWT6cwzLbSv9VghZHMY2Ed
E4IpUv/Q5WJHsjgli/o4Cjaj+biaELmw9ErU6JQe61V+DkEQh2BNynJkn9qFA7p6LRZDrkWLI5mV
o2+ytiByQuOHPUq5Wbo8DUpChCG1HsMzTcjStCc3K5Mh/8+v+8n3GIUc9YszA9aK0G3XfY9RbJ6/
NFlSl3dV2SLORoit6vlN8sWrYrK0zeT/6YNxCtHCA88A+3uQV++huLJwxi5stvSOGZxd+MpQRzNA
5N+SwEISRWcsVX2uOSrY5n/9we/JECB+GtrQhTeD9SBt/B1pZBghYZhVnd7U89qG7i3A6ugndxEZ
M0i4kThMQXjdbLe30NFsUzqUzD3PVoc0G58ztbcfin1rGU2SR4oPKAKnuf3464t8z+RC34YhIDaB
zhH/Ewjp5z5/Re0SBK1wrlqYpOSIi46L63MJ+Zrh0pbGhdiZNmUQXrwwguPLMoq2ba9NSchbdrCr
Hii/bzKjSY6I5tAaHyqWgUNOpMrp69KqJB2axWXU5WHy+nIhYohK1UkZdJJL4kG9Ld7OCvz6a1rv
pk2BTILN4Zwn7B4tgem9h09MpD2sTWFfRi/djJDSKaldMvOYftMRYzcSadCRNJVR+x+3OVri5EzY
btp8YFK1tJP6DhU3/WPQW8arNbGpEEy1Eyo6Fk/rscE3keAeqgAdeHoyyQExxmOabk3/2MNlr+ax
CtLUzfHNmtL3Uc/lFJAJQtoNnd1MXC8RhXQuKxtht6fUIZ+SxLkrWoHBMMLBYHO4yzPiVecCNQxt
7YwjGrvNEteWSJ0hg9MZvPaxoQwsqiug72C/EDCKduG8epUTPBdb7GGyDVxjGopzLDYUwfedHVNX
X7eJjIMn1FhrRQODUqctD7VXZE1+Ldeojh8t2XWju/UiYyaCOhZttD6t/RA6LXboTKIGnhFuCTJa
QeDpemsOeN+WkzPHmVGcda3lDUO4GH+sK/FBzXFwepJZDw1GY+OrO5umR2xhE/VreSnIv7GDaxZ6
JXv9vGIGwGi9jWuZnDMxDNACu8agUoxKjNMp+Iu4nTS/JrQgHaBdUWPOO/XdOLPsmDYgERjNps1o
nHOc3sbKO3wSyxB0yXF0Vjr5Izsjqs/bitiiqf+KbmjDGmV2EWEWTEnN86wjLakJzIG436ktXqZ0
mc1Xql87vJ3a3rKSY7HE5QS/heQB5kynd6qmKQvTiQfSF/G0Fg8ibGV8kvIq6EhTXQsYPFLKBNW3
MchLrsixaGU1LTACTQNV7OxN1cGmwhN/qxcpyWv4vjTwZ2wG/krqWX+anUYQY5eHRv78m1eMGIif
cWgwYEBgtnZiqF0kA++JMSx7NTqC1rsVTZo54oCSNWnyrxaySnIx2QnjG2azwUYBoDV1GfUtuR12
HNzMJVGop8VaMvCwEXfjqSUe6WGexxZsbrKSr2U5EYsTuVUyP9pBNQzHdHH9O5N7MPEyc14mxR1i
V3C8gqFJ42Cepp7/L71WdmE0H/KCWJ07oyX16jphi8hOaZOJl3go1vzieNmMC862+s/EIGTNuWtH
szz2W+iteAN8e7710XCWl8aJo/bUxUkwHrNxQZB6ssZise6jqG6fjGANxMHE7RMcpiqdTzPd4Hao
07A9gc400V3i4aghU6cOHggNqKPzjJo45MsWwZeynqzHqXfFjDPFsb9bPkMwysUb/AMoUf7UV9F0
6sfMel6qhUH25KH7ado9G5ZdPJWusTDFeXQRgRxgC+NKEPeVEkz6AFwFF35aPHfLomPu9NVgPuDB
Mf6OROJcyTesTitmiDO65uQYeEN4w3e1zqaRsgc14B9ffUJVDgMCEIK6ou1h3GI3OURlsH4zS3e7
wOq7zVFY5fBBZF37MXba/jHBd3Mp1tH7PIaGc40jszk3eSuTDAEP7iHz6qtJ53CywG5ltEzwSPJQ
ctMSaPrVbD3vP6sdpt/iYew/rbDzDwnxY7fl0I/FARWie2qyxqJemrezv+QuqqctX25NZ5zuG7RQ
Hxp7sM7b3OfnIndtYstEmxwQdq1/t+FcfOkmd/5YueZ4R0hZ+jQHZlWgTcq7c1n12z2OqugLqVvl
nZXE3scQdbR7yElzPaAWD+9NxK/fSm/qv0XE2l1R3BhHcJL4xuunltME0O0IXGS4gKahe+MKv/7S
jnPdHKUG/+KswnhJ7Kx5iJoWxIOm8QvKbBuZfe9c56CxH23mh5/mTWw/ij5uXhM/I5tnjY1TI4oe
UCq2Xi0S1G6CZi1unMxbP2y2MT76ydBerVSI23TOsTHF24qePGPIX9Y37keSikOmIU1VzadY8dmg
d71vW+ba52HYB5ewLOL/ojR+jvxmerU43q7oFJnqQ9ADJi+P/TArzK8uG/DZWIrwg5cEwY2zZQ3x
ZANfAFjY+xpSzGOdn/HZnpqwqV+mKvcYbNLlzQNLkzYhamfeE7vG3EUoGfVFYT0kBMy8LJlrIK3v
cX/R7tx6bCefmibDQkqe1jMZM9uh2UT+ktZFVh5nu0Y97801SElsYWomCg6VsGAkGDKh+pUNtXIO
Nn/kBw6eAmwJS95htY3uz9UIpgtj9PLbYmon9ox0Kz4RUTh+mjlsYOOH+joRc3UIgaG/+IgtbQay
NFZRHI1MpHTI4OeLuJRJNfzHCsb6KaVYOxszrPMpFoGZHRKguTP+z+c5Jw9wmZo/0s0eb0m0/0sM
zrMP7k/2d7FcjCkojltkdxcan9a4tcauiB7A6qobvljpHCmP2icqijS6QG3GAi2AzZGcGuA7WNda
ttcaDewBssp8QUGxHOfIY0SA2xqMlB9t2sE+cxmPZmbl3/5Wezd5arj3zbZ237GtGQx6GwUvl7s8
Jq4z303ZkKP48D0GUeZh95+Zs+PeWj3/GzF13acq7kz3VKcFc1vW2X+2raHqT3Fs9HfB6AWk9VMQ
/zBSJnOgiWxH8j1sgsTOqTcwwm5xJkJt4qE9tYUXMK8kwHUc/glpHx7toV8JB+QO302isk9mMyNN
3/zhc0OI23my8zS7gGKYnxOYAHGowyrmCzXsJYh5P2PHNz5ZZMD9aJyV7SfKnAecGXl24MabdzN5
aOfQmaqv2DNB2ZYtfImdJvlWIGkYDo2UqBy4C+0XK8q9S75YpLJncV9ekybMvrv+NNwExpq+ugP6
ATceAxJRZrpDf7PLwxLXMa8mltsLAX/dXWZn9YmQLVAwt2C8Z9Zmf4dt2h0pfMNPPUga8XBuclOG
zD8qxTBirLGT+2oT7X2XrU9c+F/54Fd/dZtVQ36SEtgUDnt354xnyPWMn4KjuyvcMXrCtOSe18zr
L043J9XBm7P2lHuG9+C2i38IWvM72Tru/VIswTFK2YQqwBjGMPDunrK+Lf/cXDsl+9trBrQ3Y3TT
uqL/6pNBRJJaUWRPRmLYRw7h5nPdL+LGj4zt1mQ3u87rGt+4fHZ+CoRrfE5DIQj3A/csL0teZPW1
SMI0/6HU9aCEUlG8ZSFJEcVmycyQbOskEKcsY+1GoZYdMxLGqSLtKMnwa+l2USVLKNRDx45oVdsw
S33SZ61kL9hQ6OcU7BmORQpwiC+PgNTzSPpfGR2XMpm37DnAOEsdmzMDgn/iqUwriivZlCo+byMv
ZqoPZjthnDoAIsDPLdmYdH/EXlQt4g1o2WqkHZT9uNJuo9qr3b809gp1QRTocahItT2tkxDbI+qa
pL/pY+gN0qmSdm0PvHV+/ZRX0yimQxJ5Y36eCPNLz8bQO/3JMGqZYBjXa/jDJHI1viOy3qowMRWU
eAbzDeZLB/1ef3LnLs7/HL2kGVviS4Ym+0yYZ2xZALNFaZv3kL6L51+JP0i67DARKUvY8UyA/nqO
/Tr1H5YpACnd1ph5CJd4zjm4DoRvSDvUsMC4aYYzj0osepNFpXNSiFG0J6F129auEYqXrBp/EDhc
TAgkMSR4f7+F0NltSC6kAzR4J1xydQ5h0LTXuIgh2cHdis1/mQkJiE+Gu5kFUy+sov6oU/mrDWq8
4XEkcIOKJWFwfBfSg6TcxiAV1vBfelYpszHXWbYLi1dJKAbfBd7jJ1UaZ6YhYTRNL6Dqxw56wKXW
DZ90hJx2dEWxW/r+OXY4/PonainQ8lmbmRRx4kz2VuXHLTSGNbmS8NXymYpYNDYiBG8VPihJEPKr
dq5Ea4WRIUn9KutcSsTQjktrqaIkUvV3mo7RxqtmtmUmeWrOkhBWynPVR2g7hDK6CmUE67JaQmx0
QRK6Nuc9bilQHhjNIamrKZyQZ1sr4bJGDzWzIyzJnGEYjetSbj7hYt2mgfCEcQvX52Sk3wTcmuZK
97329odYNH3z3zHygz6/py/GinYQMMBme7cljOAQRxsjaIuLhRx6XnI1s6Imqn1AYZgqv1TYQItj
czRdSV3EAQoUQOvYMogD722BIoPE8wJL6FW7RpoulG5MxnMC92oKVOF1vhly07WFcLSrFEo+sekO
xnOYEeH4gwD3pIGyjJkMG7B6fAkv7spZqURIw1uadaJGDw0TQ4gl2OaN4JWr1fTTStC+Qlo7114W
RB+BIWxi8Xb0WCinr7DtDTW00RTAt4faoSbCr6cMMBpEdhQPUzet5KDeNLzqMb3BspDVAKhV3GxQ
UiKN5AONKVhK7yEv3Bb8T6OOwa5S11ZaOgsJG/pLai35tZrxW1P7xEW/Ug0SC8mluDZ+L2x5NVQg
PPdgQIDhLZXLsZPqh9dVJRhOG4RJg6NoTpNKBs507jeiAGVu5Ih+xkyPWU7ngNvMW8KJ4MbdcKd5
aG368zsh6FEWN0rNlhmHo7c8L+SCDa/axtlEGa5ArawYQKUyrmIeunUg8GTXI6QMN8mvndP7xrec
bcH8apLg27I7R2leXbCWCvGdro0xUTJlmLGKZCIUn820nIgcXpwenH7ou9x9TrckLx8yn3D3S08/
5n9Se8now+xDqO24+phUeA4MD9NoeoC//V8kXb10mmbURgyhbHGVyOQdtcuRjUIbnbXHWuwqcSY0
sSTrdpJ8PTEOeNoQS1Q+oTxKd9zz1nrf52Cxor+alFL6tfBG2ej3SrqmX9rdHKFQoCE2paoDy70k
gsYWk/rnam3i6qW1iSibDgBqy2oeVpdA5eyo9iMdRaQ0NkQYy8vBwC6261qFKGLioHZb+sE916mN
ZkQf6hb1RdFWEqwP15i1QPu4/KmYUWtoEu6Uq7Lhtz0mUvEH6sQuEFqxcdWLK097O9wd8g6ACn85
x6ZkjZSeSe3R+phfAwibNipW58fgoduosHkzGeCT9i7jDJI6F0UD2WsgBwqUJLPayylBXO19VVsZ
wcTSWafZcMU7DwpAMYlHRF4wK91+NQ7yH0471REztAdVlzLbg3vJS7SWVb6prSBdbvqgw3f6CsNM
AzK66zsBfqRnUC0TYDN5/DRdK7+8iiJm4oE8frRno6ntpYEMEXa1MPFEbcQ+cgHedizCUvaD3l46
YzJBFEd6ilA187jUehkV7ZZnsxQvOAzf2p59sZJlf7us0F2kgRYAwBX1fFPkfnDWrFe35JgtboVf
yp0AaFDWPIpBXdtI+ohqxABNd7DKJmOn174BlcP4lrO6xpLXFbhoOchmJbRQz02boPTDVsY+xsNJ
3XbXJ3K78edYHs+ZclQETbATAjsDSXrCxI5XE/JnEEePoTWi+N2jHfo9zMHdCjH1N3FWD850JjSm
Kcs74M+w66/WwLQr+OjIXxYSK/2KxX8lvaswca0GoDnirqhS6ToURIsisZ9QJBAndCicEhfvjebE
tDzYcXvJ56CLllUpFn0nbY9lXbbjX0NpNZP9xendys1OninWYL5Y1iojwEyiIbkzikNvRCS9IG8a
Ogp4yZ6XlI+f/P3IMcpBHrQqtSGhAZWWyF1nrT2NlMTyt5JGKG8g4QiyAmh3NixGhsi9MlVapjq8
YMl87NOO9NNCJKrQPtFsdYBjjOCOpr1Bz0GY3F1Dsi+Xtu2SOHc0N+l1riCey5MwaClPyA6YwfTE
TAxa01PipEtQnPRcBO3likJyK+xvOVlHZYTsdn+T9TJWL3SditGJH5PMWDY0QcT+Nd33wUJLdW4Y
BiPWE/S5y7fQlY6jnn9WGYEzvjLxZF9eu1wtSZqGpV1ESI2qsx8MGffKdHu562oPsw4CUJ64TCkg
iEeRgix9A4s+l1I5jzKTH2umXr6heZxKYi1bAnnMtv2eAjrAnnALeyMnKockyiFHH0gGEssl3UN2
JzeasVtrmYTmobVMCOJTEu7asafTH3TgmzGQO4pdSWWdal1Oi3OAx+y4Jq3Lp6Igssp5aij6GI5X
5zgjMAVzBPNzSVNtxG0VeTkB0S/MJJClgRknEH4jgkluUe0TyMQAk5HqiLS2BauxcdwKRF0gzqgS
K8ZM7WW0lhZi8mSa0K0wnCwYTm+JdgzD4rlYarxUR9HChSmbjDoRRYTxyrs3sF1wBdo07Q2VJKtX
ZgHBQ+arW9j9S1F4e96AKm0BYXoeoFJkNv06sMj0mulbphID8zPzgb8c4570/GsYxXAM1wx71m4O
rynHqMrka6NEZGFpypdM31eiv+WbgrhAvoZLPMq315zZTrxDNBDjYZ6Wvp2r6qjONqB0qbVYASPn
c+CYW90gW3RyclH1mtGdB2H/ewMykALJUPF9289UHKYWWTJXQhptdZu0EuM7WKcaczH8h+pIk2aQ
+rQxT0fumTrk9TvNPDj13emJ80unAvdWK2D8DGdcTOrLRaUC6A3bUH5zvrzMD9DTwyolQtBqnUDJ
G8LVkbuu5ljdlbE+ROOoo01FR+KxlUeO3rJRIsm9fTLJcEPCqUzhZU6siXdSuZIIGtz2iujKma1b
BtdzQ7Q60GgdJifdp5nFzneeSCzjy6gbrZZchEKRe6T+ylayIJX5Yiu//dvTVMrJpB/kwzfdBbzp
gACcEmobSI7Afj9JIyoh9BzVKyjeZPiHdYtQbh5Mctzq9pDAbAHjAzmZhI4pGa16Ds4YyoeutE19
mEgPr1JXJ6rk1gd5RO/ER0UqgkH/F/CBfERao4V4Vh7Q1uClISMXQjfxiLZQL0U34JzKL28R4UrB
QZCPXK61MsWnSv7bk6ZOBYVu0+Dz3lR06pLHdgEC0IJLJSNMCcbhEWmtl5LwMOVALnV1DvgK0ACj
3Gd6bZsULA1OJ++9uS4yLkLeTClYUe5wdIRyq42wOXC/E7uRnZgeYiesQOIo5H3JbI2tJ1SBeFXg
DSKExbTIh7GyRfPLGhBsfosOI9dZErrp3TzUElyEytqflNt+YtAIv1O2a/Ja9hpGV4simhHrnWSo
L8K4MZ6TAcmNElnTf6FrYaCM3PzHvWJToE3ihCCYRw90MGDsAscNz4ZmVOYP6HiDymDZkqqw53LO
iy2VPKrY1Uc3szmpMl3l3+pS5kdRhilhKVpyqvsOVIMF4+/QiNIh6hAVVUUNuzq4UpV+4rZSCpmr
naLIJ9GCjVLexMadpcZ4EXxH/6OVMfpcgGrb0TK11vW9M1JnkXvbDrfoN07VmguSEL6HjmvQahAU
H1K6qsqnGG9194rMnJY/YCOTj1fBXWbW7jCZygHRcwDMthA1BV4xGNtA4Gg6FU9E1ZjbfOzMJbKo
emQ70+S9FKypUhtOQcputPPN2cJ2lbFcJhFESH/laYqlW5axFvJ2eTIpfM5zclkTF7HFMlcaRQ7y
VeY6J8xketY5GzrWAV2o3N9VKxCqXV7fanwU8jhPu0I+9cDfxfzBEqf28hgCJ/ru0VcTLC2bWt47
6ZAcrYjUElG9ATHqQNYlCv9SDZCxIBx4ZMaN5YERT87chPoQqQZbOpHfUin+OWwB0dr+0ilRIjoj
eYsGp8CAWcPvIVutz8SISwv3m09XCYnoxWStrxt86Yrmn7zpfJQekdeULlEtBw1hMs5xJUaKMQF4
WKtd86YhlzbJx8C+LPZiXlLfkOeh1u+phazCpBnkNnLzCGCSz0S5AakTPThzxxgGHbLU47geHiu2
7wYPiqjWD2VHsnt4UIrVre+leFbbffTpqObB6AEJOrQt62hTrDM6xq0Xd1ZbUatccLv1gok4RiJl
n3rfC+ZGagx1UlWnIsredK17jZbgt+Qt13hKQ1Mny8peyFdVt0qOP8uyoVGDYPRmpeOstNehVpVb
44UyESxF3EJBZZujzL9gLpcTDhykTAVrr0gW5BURtCbtBZYXpuNCkkpcgDHpqx2iDC/2By2XhVmW
Xyjx18Xsr2T7h9Z6AqOTudolUiLeS6Xq9WXzz+1TAVuM3WLVgY3xqB1S+/hWvMSYpy5KXK9gAa3W
VC9RkAP905R2riwzetOXAT947OVvDaoaeuekZc5dx1bGQT3sJhvtWwMv3fi63tbLpaALE6GiYjZV
SSHClSJiGQ8if6cZTvzA/7B3ZstxI1m2/ZUyvUMXcDima51l1ohATJyCk0jxBUZSFOYZcAxff1eI
7KqUsjuzq9+uWZtVPSg5gBEBuPs5Z++1u/djzYf9QiM51GEi1qcwi1fvtpBwgbwldqPVOxwdP2rJ
D035+/nA+FHiDwNywiiIG0P22S3L3elgDnP59Ia7ujx9pMbMYIRmKCGibojKw8El+7GOxznmHL6x
x7pHV+IdXfDh7ZbydIiuM1LoKh+522lx/5ChfzwUTgTH78Wjp8vT9yF4Dt/BGt27NLQt49nhyczM
LuNc9S6gfadofejLvamLhqBwezx/zJ1+HEU/Ws4fqvuTOZePMH4/9bnv5JrxvXlYvosuPwgCI+4F
qa+qsexm9UWLafJSUbqlYUyHxSDWhbAJu8iH5aJG9j9Zl9jFQM+deqVLWOfx29TqnKE2TlaK9KbP
UNfY21jYynKxOBnRQMyQA1LZt+giD8Mqtfu5eYtEXalpjYNxyS4ptY18bdd04YaHDlyJdNcCwws4
WWtZTCeoQ5pD20U5tb0+daOMiy4F63WmGkRR8dbLqcSPc6wGc1/OZZV/KbmNvlsaY90vuT14agNr
d2GumRazTTse6dShGpvhUa+btrrEFRcW21Dx96GiMlF0Vzx3EL+sAAiC3NLzi4fj1HJvbQoRzvq2
rvRxORNQYdZZlQoU9ZVwOBdELL/ITaRXzX6Py3tY6+OE/svs4vHQWsqu6NRQ3xnn5VKWIwavOrU3
wG086D9iGaszN8kXvd3Izuv7yh9c8s+SjcxHjSympNKGC83Jpnxeoc1F0e8njAAnzbfKcMxMcs70
0nSY1mowAlfD0o4zUic37RShZAjL5LSqEpJ+Uj8hVwr9dsz6YK91HgMTQ73UrfMQmbGofC3OlOMd
IEUlve2bytCnZa2YWY1XeWUX7XNllahaPBVb4xku0qHaAPIVJUl0ub5LwFFAdsbtclUTpVvvGzqe
8sLLu0o7syo4mK8ui3L9Wuu2ndID1fCoPxULeqcsiIdJSeV3yMxrOsPQDl7sfGTmBID8ARsK4yvf
+kBu/VA3c4ucJPUWG3fc02u0l8QfB8esnqyF49XJ4jbRbfsIzXlvHDpGFGnnKGOEfUQkwzvjt9Kb
K5N8ioxZFKh/hlDJXFhyF51op7PPXPNEb3hfljVELKyrH+Lvj4Py+xH/3YWQYN1QDy6ddoqD9yNS
FZ0sgdt3/Ix4j1Z657K/q6kn3OvZxbuc+P2XpO/zS1Y/xeb8/lsMY3F4TWQqMdX5mGWkhTm6PGE8
B+G8fhcpf2w47y3P9xFpCPnpx9oMX4ub1UFJr6+GilY2+n/QJwTFiGWx7kPVtLp7Ncml1Nwg6w2G
F0ninEqkxUDp99aRElUhI/5xEP1HzXY6HE1Gw+rW4b2o7vraDcuXpM/s8NtIQjwGSV3pxXWf9xKu
RHfyNr6/2vmj7/TjP72r65N5TOgwW7neC4ZBXf7FYSebg4ru4uCCedSiyVyDpT31J7J3Rk7y41QS
8SIFGg6yqZPy3BrS2t3OU480M9QFiXtXjTFEOT5fptGk4QwW5URHPLExdhwpcN9e2WYZLo8DBw8y
yWyElGqFM4x+QWD2Gc6QZ5GL1NC2VZcn0OFunI5f7zQ7pD6Gp87idmD50/BSznHlAcNOkojQylVT
K+jUU6FbdTC0Tdv4iKaEhpWNONLLevIaxE/zGKUcASw32wC+ajdWP8b51utn5EnwABwP4XosbjNd
a/TLDofVWlnNxMgoz79mmFe/AO/OdpVwh1c2n75eO4vOANazQrw7c8xFcyfuz2giQrxvVT2+qYQe
3I66rrqJ6WJeFqkyD26qVDCMHg9iT39ZfqtJLy7XHcGU7TZW+fTaSiRlvruIMVmN3VC/NFENn2VG
A7TG1e3ctpiVz+CgynMoFiaD3zGN542wiubStqb0Bbl4c8XqlvMppzIGoFiY93HdajsnZJ3HMTqr
nciNES82Rbb+hCyaVS2vq/6Bs3x06Pjw89YPq8F01hFaz72g+/0N58V0AMYao/poPaQIjCB487K6
Ey+MIDLrQlDmlcC/x9RYxQy0G79tEzrkhq3sbeRw0vMTxlr23rKWJMPk4kYpYjDRvSxlgQIpErYJ
LY35HTqKHAjJLDBiiVRvLohOYFpcOrnI1ikFEnO7pto7RWKuU8Mcz9MwMh5dvXKeoA4lr0mcDQeU
j+bVOBncZZ4dbrxa6OiXcnkQY5e5q56+/eQLPWwPoDaqr+xt7AwK09JXzZDlJo547ij17geU948h
9RBp1GN6LHWv2PSi97aWpU8bE+r+kyhE/CVMLHtleVmyGbUlvIlTtDvOKHImsYOYViBdmstSmiyp
iRarNQq7otmahZN8myrNuO3cLp6CTOntK9rXyVmjbKQBKGNN1X6dRawsIRTLVdPigyR7CXZWrmX1
pdtPbRfogyiKtfJKE6GpnqgtNvHxOfWoxdZl1OkrIUOFMGSSZylg5guLPf5siQZ0g/Fs3Rplk2+G
NCQ4HlL/HtxdhCayH8dwj3ZziALWperWHeboHNhr5wY1J7jrMUrGb6LuI6o35TKRN9O6a9e8EPPW
PKWeHvWJWCIm0amrr2qIyBdcFtNqFC6bRvXFa66BmL5LXUXiNz+xcU/zge8Je+ZzqelluNM1ZQ/3
3oyYybpwx8nBUUj5vXj2neXyCU3Z6vQtSbQFoI6gF8E6A1RMTtoQi4F+TRUaZrDMtILxWfbFdIUf
KusvxIiFZI88pzb29NEy42WeySFIV643utaXCJ9FOviOwdPG2iJoGffrifjs4krXRQEtCcUoyP5i
nc2a7S0mFkAi9NKrhEAAlEQ9FQ3nwQPwH/b3vJ3HdVGGg3Mx6anOJLrSdf18nCNGu6XCx7oVc7Ic
K9Ajjq9nVndMUg+POzEGIvZaBIpI0vxUZ8C+m7HTVWRJMCtak3XSY5gZokbfcxvk5jEdcmv5yzjD
n3XCEFWgdJi0FxxEKkRe/0JVA0IyGxZKrp35w7L4USD27HAfcaD/53X6v9Fb9ZGy0f393/j3a1XT
F4ri/pd//v2uKvjfv51+5h/f8/NP/P0ieW2rDmXCn37X9q26fC7eul+/6affzNU//rr1c//80z+C
sk/6+Xp4a+ebN1IR+h9/Ba/j9J3/3S/+7e3Hb7mb67ffPr0Sed2ffluUVOWnjy/tv/32ibSm36m3
T7//44unF/DbpwtkGK+v1R9+4u2563/7pBmfuV1sQlQlQBHiV0zj099QC/74kvOZCtE8+Vp+AOlO
dpqyavv4t0+m9Zk5IrGrhB/QYXEgSnQVfoXfPgn9s+Og1yesEHyFy5Tv03+89J8+wn9+pH8rh+JY
JWXf/fZJ2r94iQiysQ0OuaZtGcRTkUX4s2fFXbxI47D/3DK5W87gs4rispbpnK2KcmgaNCAloGE/
6guJHYFcAGZalMJeBwB8cVMrT7Z5cpoxrCiqymE+jlPf1uF5Jhg0eSu9NYfGl3rRfi+mecmAVpcR
quR0NDWPsVtlVjLco9qdkBQXZukM0rcJpGweIpFVuSnB3Fjx1K4bkUy4JVOy4KaOWqlQ0eDeSS2q
2JJjdBB9eeHJSRBtM9DbG27xGgz5kYy4wXokBioXRG1MZnW0nSQsfNulK/ucFODvDpK8INrd5TDZ
AXPEioxvJ8pydudI1w+RIBTJh9ulN8E0y/Z7GKMj2+LSV+2tZbZefeMNo95f1ZSMX7Wm0iCxjogv
ORspnRXetaPntBiHBif6SWlKjGaKPiaiS0ytR5nHf2/FmmC3pltb5DxsXC2fOdoObqnQEhFsc+Wo
SifURtWpg8N+zrRdz7wkp1mI5mXlqmawgQr0Vr0Frm3tOqaCHmfVBt1aHA228gEZaTFUcit77Nxs
vjDpIDAN7tvpe22H3fAqUc+Wl3VIN/jMSLroTgM1VK0y1wxfwXl26dacknq8ry0dP4tP62vG6pLo
aCefCz025cEsUES/NTXF3qPHQbq9cmrK5jMdga5NP6TyqiBWDietYm7ktRrzGv2+204vBftjFPRl
mPWcD6V+o1UWe4k0lBS+lvciDBLmrRnbFJuK31L0TKukMdrQXxBcPVllUt6S8huZ63aK1B2jCJlt
ONRBl8hwCh0dEU5kb0i7m4MZTba55kt54TP/FN+VcHumf7pSt4nJeJ4MGnxt8ED09oqOl5thELA8
5sxBNzDF0fFb0Np5sUu8PKswM1tk+A122lNYrLsxkAV7ByCdc+tneiK6oCP1aLnoS1drg0Xnkfbx
OBtWwMDcyy7TwaizDYL/+b4e9PoiJnYrPRRWPS1+mrhJdMVYVkRrxvBJx8HUNp5yd2hsf9GN5buu
atfc6p3ksdEbzbQvckkvYT3TGbsp6tFw9yNxX9YWSQ2ftx7Jk65OJu0myZMU1Hxc5Teg1pzFh8jo
CVzTrVZtOHUviz/ZTrj4nMLBOZPgpOf0M/q23RLz7pK2adWOts1DGwOF50ARXw+cgb4ymqsVH1rl
yWUlrLAx913roGOGA6j4CIUXTt2aEIo0DPRRaa2fYyYkY2SSTbIfcfvTCWiX8R4pWIzZCpDudRxX
tbZG2ts0q4Z3RvlysIsUzrldRnRcppGQuCLXznOk/kgg3eaEVM4S2hPeLDh1DQLbx2qa6mXySbIz
7lh6o1tJjNlEytzQuoEIw1HeZUDhx20yMMy+BCY9MBsOqTk5x4ecV0Rh6N0m1YAVPLbdElvAAtKZ
Rw62m7tepsJ45r0ex+NU2fI67Xtig0a6MsQAodfa8cJRXZel+2yMTVXvkd8ATFchDPJ1yvDMwVdQ
kjESJWIyNygPbYeavuQ0ntb08WHDdFPZ7qDYqW6TOL2RbzDI507ic3qG+rQUrqg57lYlM3zYXkeo
KF216QwqerrIfen5DSKxZyDy1jXKelZ1MdkAAaEzjqYv06j57oCHBwuQyvoB0LYRB67BgW9Ly8Uy
zrMegRBCCIxYyPmF9wibubqTDJFy4q/JeDzHE7LgIXGUIhwl1TWmrhnS58CIUGdBiEEbnPqePcy4
RBTaqgsiCB3A/F1tiy9D7TjP9NgzGmKaY/UbOlRw+sOJUcotwVse8T8otZId4bmGtWd+iWXAiiwK
yXKq9NvMMRGeW2Vqpzi8e13fJK4jXlRsWtyhGVaQwKCnZl6RAjCePDk1CT8tejFQTOQNCpaoZUEm
P8DUXkXkT+pvQqLtg2YR5xjacUnNXj35ZCczhvH1OGvmY5xKoldWkGUSjA+0YUL8Yz1n2gkHAYZn
QCJgkjR1cGH9kQeWLXSXUA7YvXOO0ExrX9woQmmw8sK2zVka8nY0V5pFXP030U/AXdBJVPLVxrZ3
37noDSt/Jos0JK1KK0KWF46ojXPFBH2Wu2qkFqMt2fT6ekylinfpXHbRml0QCzQ852I40qR0mP1T
xgjkLC3JjJGfw+0jg8oSqZqhJmbiprDdocdnB6IgmJirGusIacJymXYoIPcS5/fsz44coi0OmJEw
D4DP17AcHDJMssJsIvTs2mJsLYPUIERzaWedmyYWve0SRW72mFVqERybozRR9F69ynQFzGLQFfXK
S3HmvyWRNldnHc1Vxwkq8GE5iTUYIftnbCAlxkOGL325NlQiQVwibRTllzRPJ1OsCzJPY+mjUczq
fU4Rquf0U+cxnAJajPF8UU4gQgIrjgt1Jruhcw8dQBl7K0WR8MEtcavLmf4Q4ROBZMfrwhULhCsD
09ZFiLtBN/C5kAeuD/hvAS5P1oAppcQxihZjmtkxToO9PbduxNokZpDpF6AHNPup6a25u6C5WA9X
cPtHvPqmhi/ioRZmbZ33JNDiWBpazT47WVKyIyO9qlx7dNQdnLMtlp1jbZfafAcpWFdfqY+AXmK3
apYenMM0J/tZRI3D5pYUbXtjhQ6Ta1A9RvXUFLJNzvJu1MpAYhoOv9IkqZqgiF3nzoBHe8Eb5yzr
xZHlS+0MTDtWC9o29TTC/cdLG4eA8chAsOUh4WSQ3dFdidVzRrn40pR9WO/ySuXqnGFjl+1DPR2T
AO0Y9rCsqJW1Uhx47V0GoRbAYGTK4hBq7ljuaKQv/WPBnc5dqMNHeJiwOd22xVB+teG/inu7MNJ8
hbYWkwR93DrZYVqZ1WqcStWwpNAGXgs1tjAq3DHR8DiyS9+MXmUVmj8CC2x3rozZClQfG/xRTLhv
Yp1F/53j9y8VSf+9Cuiqfitv+/btrb94rv+/KIMIE/9HKOMfy6Dnuer7t5/LIH7ivQyS1mfhUfzA
E3VBgUqdMuS9CuIr8OmYI0uecI4mJ1P9RxGE2/IzJEiLnwRhCnHgZKj/KINOX4NnakuKK13yVf1f
qoN+roJOF4aVh2n/hCY0KJRPVMrfAT+1xlAseywqlenF29QyzPOBmeHGyszXkJC0v6Bs/mzuPV2O
0GWKdpK9DM+lPPz5cgT7ENsy1ERCd6Egh8SGVmQlf8U4/yXn9eMyFluz47kk/8pfLsPQbmk4PnuE
Mnp24KgmOmQEh9CVSbDDDtG4C4l07hj8mcalMScoaycp1r+7Df6TbM4fV/kn2fL9r7AtYpcZLPBy
fwS//u69badGH/DxE0lXt9VLmuvR9cJkKw3T77TMrW/doKSvVXl3KAgtot0eKw5ZZdsGKG7rY6mW
5SFtcIHinOUHmdJl3zNH1DeNKqybXsGFWqo+O086jW6yXuUUMJpu2Cuny3w39gAID1Mr95FSk7ni
eJuuGNGGWZDqBSZMTFnf3BYe7tpOHK4/AuND7DA8xUyrnpZ2PkqvDi/tOjeYQMXVxnOL8Y7zQokt
tU3XhSLGGjHs2MbvzMz/XUs+cSP+1yvJvy9v7ctzkj7/1IXhR96XEkv/7Lp0PwjQ5pT+vmB8LCXy
s2Mz2nYkNSL1+6nV8rGUSOOzi3Dag6h+ih+wXTjTHyuJ6X42yYKwHbquJjMAV/5LDZWf2nHASQR3
Fnh/yjjPIM7hF04JwIc4nYcTQpsIjR1oOkyjgywuf/eG/CfP1C94zx+XkSxYrH+smgRpsND+fr0i
R+00E7OMIAtLZ89BrA7sso98W8zjw8zsAnsTmfSgX4O6K+fjyUq1mzIjewaqh7V5URF2kzKxd8rK
HH/Je+WHbdj8RXrhid79z0f/x5+Jpp6/A4+qKYT1y7Ka0HjqBEPygHFKtyX3kcWmoON0NvTTWxTn
4UWCwXHdg5vx/+IdOr0Df7i04COntyOtP6zoMFdGyvFMBEuc5Tdj3vUPfTEikTeHdrMMTnNaNMJn
iFqpn9M9eqjSuHvgMI8Ix6ZiydW8//M/6edF//3NYB/jVuOPOokRfv7MUqJHDc6LRoC7a8Axq+nZ
Jmd++vqvX8azTrhv7r/TPf/zZZrOoFXX9VjTkdrs035swGmM7eZ/cBWeFwDt7JjC/GVrqWwoKZI6
O2B27yEVrbWNq4cvf36R0+3xy2fINnnqn3ILAQDnef79XR42GWTRLJkDHIzmBZ3SeQ0CpboRnR2t
TfyAFA4yD/78oqf356eLsoKcouGFzb7MY3z6GH+3XTE8JhFIhSIY8/GpzqrkuLiYvlOvjJ5EVcK5
nLNi0xVM6j1VWV/+/Op/uElOV2cF4VQAQx7w+c9XXxYtnrrGE4Gt8qPlVc4R8vRw8+cX4Zzx64uU
UsAckdhxDAeO3S/rB4nSI09jlwa0K+f1aMXjRWpH6SE76Qr8OYpSSoM5w9RWwtoZzQi2UkHic7nk
63zo8KJO/VOtzzj40WqVk4+DcXxiZGXtcswBZ3E25ofBTchvTzKF259XRDNpoofpzul1Sb5o5IfL
YH8NG0WFpGV6t3WLzur9JFVJoCzssz6SIkWHJNKH+6Gdk6DtTXHWkc50PeHMXhFqYH9FL7ds09Sj
Bpd5+t1Bj3uXWhU6tWFU65mPGbQvizJWQVsdZO6UF3mb2itIkVB06zaFpZC/zbAe3gYrvTDzKTwM
KQKjYNTDKhCWEV7SE+YoYU6pc6aTRHAwG5tSvQfY/W2R+XAo+OlDjL33vuP5b8DXJhjtakAT2I/F
VPguPJCvg02MT9mXD8rBxQ+IIed7Jumcp0VSYZ/tB39wIrXRQiJbabCKcBN1OPvdpew3Xj6rB9t0
ZiAChbfWllxeYs1hopd3anmOMJf6su26caVgN+eoNJIlaMehupkLoR47M3eDvElqRrZMAdaJPe1c
e6DlDsWW8rxu9qJLzR3shXQPxijbtpWlNQe0v+nKTqbHuCJPwsaes6X/diKLeJHPLm3sOU/Z+zS1
jfUyumo/yKFmvmk6N/WsP8V8OEe8aRv0Kt66AoF7TIEW+tHY20GvV2pXyYzCbSTGQoW386DdRLRf
9igfN1nrzLB/q82SdOX5YBnPEhfJKtQL3bfDWu5aPKLQEzPibCeyOIlDVUGWW7se0cwhTTWQHE3V
PTlDvzPtEM/2wB1Uh2SZDucx6P3VMCYPudGu6TGcDYl4GQoD9LC0jknW3dBFWoIFB+zeqyLvaLdu
sa80KfZorc6I2rw0ytQKHMdUOyjyT266q9LqtTfz804bvpRR3xKL1x9CvXy0alPtwTnTZ7EtLTAg
7q0JGsehF4cz+kYhEj8zVO5HrTUESTsvAeCkKTDIDoOq4Vf9lAJUELcVOK4dZ059550wrKTCDBs7
Jgwe0oY7W6EParlbZzEtLje9xHlKlJkuySl3wCijPtdDX7RpdylDQ/id4e07lyH9UIrlptMmsY+J
WTsykHiZXLvbJhjsL8gDgX6TRQjj5KCBymoxM5UOTrNivkB3ndPCUfoKqazaAVI9m5tx18jpa4cx
aucm5WMJKpqywroCO3mNoN6996pKHanXva/Y/pY9Wb9X9A68Y1lgOkjGhp4OiNNAwF6yGs2fTYc/
26qPdjRtQZV8C4eFITvJriDDa7QgGkrafonuKyHPK2vKz5Blw/YynlRCJ9oRM/k45bzWSvcF/TS2
ApytPqcVbEeCafBtD2WKHDiCX5U78mhJWbxGFtG3pnMWNTWTAK96NGiSPmjJ9E1zXbJTYFet81zb
YdtdLrtJe0VHHjJCQgbLoN2cr2YOfX49zib5XUZKE49bq+9DbTPZ3Qt51Dx5drwdvfgJI9JVVbUP
ABCbC9vJ+w3Dah7Q0yI4o++womyFWyLdQoXI4Rd728wIbb+2tUBO8zXipL3RLNam0lAAqfnH45Qf
Jx0lNZkA9FyKekUVxALeOduu7Q/4Fl7SdD4MzmAerAgpgF/Mz6rRqL3kKSKaj7iqh4cWHCVRzfPX
wXMuB0bqQTNiHdRbKwykWcoXm4YNf4dn7NHn3Jdd+jiPWv5XB7k/blUeA1BwIcD1mFr9OAr/fj+2
vckRUdQHnbTKOyEjr/ATKwEgAekAjFQjjbvaKozzVM71yqj7NhhQrzdYxVTEbuV17r7x1LRvawjY
5CaAtPfdjiCGIAX09I0hy/QXJS+Hkz/srzQnBEd0k1OLwWni520873I9axKnBsakLYB5gQ2W6ICS
04NshR7UV3NCBMQooW0uac6G9g7psT3sPVu1SVBnRYM2AedHuJnoWN4w/CklC7y9MKgsquoF+ZH3
HObUABs8mmUwqn68A+rdfY9kU0lKU03Td13ezKg3umF+mhMvftHg3UcrOF09h8IyCotNNAC28xBf
PJNqow0BuCXrFUHpfCRiDtzKWGjGREPQLb47SFqeB1nbkU/EZ8+F06UG2QazrePI4HTaBl0VjcBa
F1e9prdH8F01O46KI2szx1pyrKqBXIoiQlCEtXFIfTTJXXFIOtRf+MViGpWuO3XFGidJdhnJyb3R
635Jt24nVL0HsDo9xyf7lunAiXkeh5zh0+AQdHkd62Y4wO5u6xMoifqQ+MYReNhMYd6Du83Gzu+K
0nGw1obVa1g4Tb3BbydAQ7UlizEImuLKlSk6k7wqrHt8dyitNHFqwcrQZEe0VMebqbmn3nMuvHMI
z51DyTUxbaqlNIrVyT1OuFA/urYvPF3dMEJl9JXkrWz8UcBi8KkbC4ogPcbwnWUtObc03RGf2i2S
JnRPU38gJ2T0ghaKybQqdISlm7qGX4+hO80eJjoPqDQH5WVIiSt3Xjv4bSDUR4UgWnwgDPPMcyZ0
UK3Vw4jDUWNAisgc3We2PtnYHBtv3uXDkFMuEm3/jfB6QXMmjVhnmfhF3wAJKeydYdRYqxGrkLeG
fZO8yQ5Srl+ovFwLuvG17+Z5yQknLqSzFU2hT0GL1xIXoFRQsPoUgNWO/6sngHzCPiP9uiHqQ7Df
Xdqo4bNzx2pddF6FLDvjkLuqLJHm6FMb7rk3qgykzzSrtQZE4WToVpCwCd0a1x5l9YMGjcWEbKV7
FinjiTxAapAtinbDnEDrQLBc0fCTZoCuaLhvS519pXLC6XZUTZatacxPtd9YCMsgVhRk/IpYz9eQ
1qBcTVnMRLi2GBatlhn2Wd0uIuJdjGieCdNu2ZUaQm99tHVRzS2Wtbd2lfSPsWFo17axTI/8SiLO
szjNXgcqzudmzqdnMTfWkfu+bVZKS6wBN5gzVWs9StUVTudS+MNSYMo3MNE2rKzS+Ro1wnJ9Mpna
DImko5gsGGGir1L8pSkfht2TezCiv8+zbnztEosVWgsHBKSdGY/QQC2jNbhplXVDPGtroxWuOAUm
Sne9DfuQg+qQWf4DgNU8XNGDHAj+ZMZw7kZj+qx1qgvXEyGmnC6NKWEu1nTaFyN0eSNmFG8qyI1G
0TY9sZR9xBjiQNRln105BgPTKdJE6J/qg/Myc4iM9YwxrDAH9PHiQ0boel8zo/ACyeJsbeqxl/AV
os59QjvZcL8Lp2v83snUVQX/C75m4mXWtusLL1vJcEhyv81M73HRnTQ/M+xFDIc0RsfC2wjODxY9
OnUmMfq053TlPluyne7nthI2zvIczGRCzne/Ya2wvoBm09WGsGBC4GYtXVjFhh4EZG8vto9NwPmW
Q/gPJtI5mrNpqbTLcdbDhwVygn3wuDuSwOADA8Vggcg4TDL1GBsTc0/Fk0ysRjP34bhDQO6R74tK
vQ/qUs5XE0oRJotzFl43Th/C7NGVTDli8cz4yM+WYjW3eatvtAwCDtiBpP7GIosuoq6pfde90egu
PMFE3sLyj+JgxvVyXEaYmlc0uo1mm2GguVTWJN2VmWeJ7neoNnVfLzlE+9gbyyyoac/cERwn73Jk
OTDloMAAdXTJgPMtpxmvEJm1mKKiZGKhx40ADqhfrimV0scwitG0VMoyr6QMRQuD0IhebG6RPa5q
KiA4P4278gD9dOhHu7ZcOUuEuKE2yjJfGaJtv8ArwFrYWHIqV4ThZO1Zo6OiBcsTjy+n2T/ZFMSj
4C6rRbf2GPqXvq1N3g0pR6a5qu1GsCcxBDpHU9Jcu54Wv9ZSq2/VTPW1AkjTPYdS0/dFxpydNRWV
JFxrS/Wrllf2VZuAya2cHg7KmgSM+h5xax8HiDLyxC9H/oz9XJMzw9FuQEthdH34KppJvuH/qcih
MDV17F0A8Z6lkT2fCajh+MijcetWEdsnEcrWk16AkQoac4geCpZ/Ujv0RuEebzFdwF4Ll+q8MFr7
aRmi+gZaRIIywqoiip3ZbRBFScKD/Mjx0Kg6SP7uWaUTYu9Hg+MvYS+sY6PZLWorpyi7z6l8xnWc
oKraO3T4rhDTpdetHjdsBlYFl7cs9Q5BTTYYeBGMgdNFxHlm2TOvz5/NqJs2JIgnPAGRy+7E2G4E
yJXE973Vc6qq7CzvA9YQFKOiJ3B2H3easrHZ1m69yuBO5qulpgfm0x5agmaOxzs88whXTxDMm5F1
jBvrVJB5wr0T4Tje9PZgTgghiuI49t7IoYPd1QEzqYHhHEmRZ9dL8vwlJt4dqkwB/X7ddm1H4ont
XplpKmnuO5VBtQ0iATnzCbCzWlScX4s2czo/m6ae7AirqijEorBlKZ3i+aVWRIrw2pbsoVc9Bdnk
9GzrmoYLydcUcc7b0uua+A55l6RkSeOvGnml4AZTTUGWQNSJ5NttLjM6Lje4CUUaCIGqhLpNwqrN
B5mHG/QWVr3qp7xqVhEjiVu2C4lD0406xv2oTBG522M/cV0EBI7uhKFviDp9nqaxAxg85J37QHWX
dOvQnZblvsPZUO4tlFoHZzTCr0pUcHdNNqRpFbNBzgEtV3I+UmvCeD6kvf1Alpl0iY9cABYQt4qR
u1v0kT7K5LTdpkcD8Gj1yBjPUJaN1yfOjxs4nCIGYI04c9bwLxS3NCe5ranA8gZJNTdfTUcl3mZO
59m7QHCyaL4LFgMvlyaMU6XuiIuOAHDrlDKCyrzg6J1DiV0swmFoUCFwm5rbNo0QGTXJGL85qAkF
505GdfCL48XilNLWwwoiIlpnr5P5G8qLdCH6oolsLEQ5co+o6OsrjG3d4Gcl0ePvB/r/ncR8Mk7x
vP/1LGZffqvKty55/mmue/qZ92GMwWBFNxifCBfAjUQi8B9zXY+JL4NZneEE/Q+yranrPoYx1mfb
BQTETBI9EOpli+bxP8a6+uf/R9l57TaObG37igiQrGI6VZZlOXa72z4hOjLHYjFd/f9QGuAfe4Bt
fAd70LvHY1FksWqtd70BR3FC52C2BjZ0Zvf/Mo0h0ftdI+ZSSzJ84BcBMi3t48cJRCEs4qya1D2T
5Irtc7A2glYbG3b9zlhVLsUrOxIO/1CQJMY8OtEYnlrNgHbFg56ltgj2DffGDvuethNTh2nDmDhq
VhzeVMOucsW8Nsh0JqVDSnPeRbEMf8azUngO2Cr6mYaojaBuKYcdqOLkXg190TZkMoihRqG37ebM
MN6Qopj1T8iRfrsFDLd5A5J4LFc+9rDYbWHuED/nswbynpi4Lh7qPnSq9fL950NiUc1/Wb6HSSOR
LcJnvmTpEwcbpi9hjxr8J+cXp+W5JyChOF2TamKmIsZzGmSmi6WZVT7qIK3DdEsApc3POGJJMUNA
1KL8KAdkTCdbpItQ1MisRfBq1wVGLhaCXgMirLa9VTKOcbsxG1i/JnWPOxWnluRWYAInTS13Hxqx
tHFATYfqkcvkbygmUnnKJJYFG4kbe3ZuUf+23wc0Pf6prbCFfg7xcX/VsHCzdebWPQejHXiOxM5O
pxkocZgN+o8osLI5d0lpiXItarLnjsCQAvdOFKMmbK/UjLaSCdj4eDUSipuuqu4Ffir1ORxyK9uT
Bhda33TrRN8aCV/2IYZY2R26mIN1V6cjMn/6OxNOul1CGpv5P6fGsd305HrRNBxxDcHKAGAMxSDF
Wpr+CarBlOfZYsi+H1pRjdgbc+teGyMZSA8OJQLkktF5du+kgEf7oeJJnsCUcMQddI0PWyGyIXyG
79W8xBETnWPeC6vdVlltZDuIcTY6tqRKnPK7sLC/XQuUVs6dYzaT/pMnNc+6jEw3+y3MVolbimOZ
/uA+x/OjAnG+PFi1mGLBxfXkC5af8OTWXlPk6rWFEuyG67ScWGhZJuEWYV5s1tV9kdazfW/npHkc
SjsMiDGA4RTsI6ommog4nFmgFm95cSL2jTteh7ESmwrVWfwQoReKKXDhAG2IBVkiEEcvuJ9U1Jen
jLOxXyGudG8TtBz5t6UaJvojwOH8oLESLVeTgaPqovAknshtwK+O8WTwbWH08nk9T7t7qn0nVpTt
bW9tGLMF3wrcx/S+lH2ws2poaGfMcCsb6X0c1wf0nL11S8JaIff/SBG7JbUluSTApU7Zyd+TGdV3
sAjQSV4vulQzy1e7AiW5F4/8OR+b2XzxtR3D28wzeAMuiNMjRGuegumSu7YZwxE8naZt5Mb15qz/
WJcVCd1gKE8zpLTmtbo4DEyY3IQ0ywlU7xLZvXvjpqBrbyqLk9/kRMCYhUgh06cSU36QA+0khkVW
NdCNc4qMHrsNPsp2jlPT15RZOJA3q7hmaLatIbqshJVk46br7CnjqjDX2/voyzBUzBCBEXKVGl50
vEbEXL8p6iQstrTEO+vnNWFndq3OvKmgGm+LKFXmW08Yi31rLRRYWIH4Sp6lKPjuYWbyZNKqMxLc
rsBS9kEEXYRKApbmd7Iv1Nc2ClKgcNNVpzKUdnbyEhxRQfhKdiIf2rc+Yl1LYE6BQ+Z4o3J8er8s
EYDx1rN7kxA0zJoe8cNWEpSHlMZt5zgsvH+UoyjP5bDTGR3hLhkN293Pmg2ZUcuMTKZMalaRRrAV
8uL32T4MA4s4IW3M+gEN5++5tqv4KWmqdL7R5P/067a3G3UIHIj8Ta4bjMZtC6monfNCnq1gNpqn
SUZJ/EPPIrb2ahqjkM+0rR9MFJYECpInsEDMU77VEfYqa5nwFPZRiVyWl6coULzelIlIqxvXruOS
373kN6zKMrIQUjnFtJgFWFNjxC8jNZ67I7+yHO96L0yjCHWxVyKOArOPoocUkmd/61xz3bIOkuBj
jjSuP5Vpocpi3YSuVWxkmuFwHOEN6MKAznk+veGO7SICdMZtYXgj/NtkQpyxQnfNLgAFmX9GhFiy
v2OIZDd7pSLLIC2anWErY6W+YuZGOy470M/rjzfTsCTBX96vqZ1YHUACef6MILNzT1fv244NcEIR
aSURnfGYB1g8Nov3jHC6GbNKW2EphmmcviPgNjMfNRZynLYCrvktYev8PnaQbiyzVRjik9tv6osb
ZuQ3FK0b4IDef1wGKPoVQZBX3M8l2WBnc/CL6t7KCQ301rWQSXiIZe8Dio1ew/O5vvx9Vi/q26u/
ZjPXLMzrn1VX4x48capzpIJKyBVu0ItanVapvrUmXJrO1+0qvxx8ObZK88v1NYkAQ909k4HFfO4f
YfCILi8iy0R5DQV4FfVDoT+BqW37/YAdjQvcCAh2TPwCH6LGR/FPOVN1p5nHQEuFidjjhlvTO4K7
pk/SM9v5piIOiNSNGsQFRX7G0ojjHCOdFZR3+ZKYbYt6nJ46weqftF4M8Sr8tTPRdzkmEBld27pn
iRHlMHso6LZ1Sv+1amGWn+cpRLSC6XWnf9a2lMF36K4FQzGN1LMI6jy5YfXMzxjnOcB/3u+6ku2u
cWDmi6DYTgEa1lRmT3iUfHd6ll23mGKw/LvVODvrsnPurKr6ls+C1ekyJHOsnZ3Fu6oAh+bEw3sP
kMzP/RUxZOSAGo+6pjbIpptB2TXDmskBqQ4eTdTXZ6GxoCoCWy+oXL8m6y67QTe2G2YNGqwT1FeH
1LQY2pnCfAox/Nz3lZY3IZsbSPsYrkt7gCrsZ/1j38njXPRHTEPe3Hp4URXe9SH+ils/sp4s2Z8N
KNoMKqD8G3gFrBRTobUpaV5jy1V/oPtpaz9ETuJuBnuOHvKw7Ltfplc56V3sQqFeX0sWMgf87rmo
mzscvXCXd51DOeZndJoPGJIeImGcZRnfR6ZvLFY0zb6up5+6zU7uCLs7Cfw/6Rj8UKXbPpLLNe6d
FmtGkQ4SaRL4ZCToVGOiAJePq1dW330lp3QkoY/gF5E9xOijsER/gDP3W0w+4EVDF97l4guc4XVj
UYDjRnUKRHTjD80DQU7qxmWabhPhtB779Fcsmv3YMNzL03InAsBLWzUkg0RoMyTIfuY9ROP05hru
88iQ+FSjktpX0QzQpW3xksFTIJ7iZnalv53wgtjaufMC6vjXVLmCF6R/R1H71RY4dGhBHBCt9l8y
ex5db+KB5P4jgdw3GRl7pOiEz3VCQWhM3xmRe4BvukdhMt+QMmtvwI16QhwCO8n3Cgetcj00loF+
Rt2Bg+1NeAPKMX8L1+5vqUGQkINWrPNuODN92xUyPcc1oESqwnnjdaAgBSSRPejHj1Tiq5zXj00m
np0sZMDGXVqVWVjBZLK87cCQazcWDpTOMU3XA7TzeIO/bPIzC1HMscjbCksNJWa1b1RFMz0gEQzX
ISm7IXJhQLQbEjYn7z5vsbNaJsnJrVzS++5si31/k+B2fhC4iE1bEPv0d90RjbFqI6dLsG91SohF
tei6Ny8t0nMRkVK09sPODT+ZAi4s4H+zcmD8sXshVcShYRG6+h9YTSxwGPddN8InQblySCHQuPiZ
oJY44607xQdoKMItcdOr8CwITAMzs3nGpWdvDImNP86gEf/jfeXItUKF7D0ZyH++qylEIifxaQwP
rkxltzeikjKjn8c2/WpxDDIPxSN6uIuqefKP/+qlH66kon+rLy8hPv/iGvGtPHPhxeFhQNfGTvx+
TGi2SduhtMdvvpypWebU8REjtwjaNxY7c/M6xNjO75IJi6+nHnWDh99KbYU/sE5Po3HVZ7lhxWt4
t4F7KKbEQhbmjhRbnTdwpMWXUtvzlPgzBTncs5XX+31zOyUtp6KPYpmfqc0yeOqHzGoOiHfm9hwa
hAR9q5Wq1D3VDpCPIw0OwP/93T+QkxG9otxH7bYQLi1mi/LDE+1mv7Ks3hh3V98R2AmBdzODqg8H
6aBrWmkU7OEu9Hz8SCwvo7odFLa+/mqqiHb/ZIF9mDL7PpRQKZakdDiJZC994G16GslpVLc2Rak2
qxeIoqVAxSZ1uDMdWrBdnGMxecywDOnXCrPrav3J/XiPVHA/Fl48EIUJT9p0OI3frwUMg1RGbezs
q8mLXDJVULwTjs1G0sK0AdHEebOpX2e7YrjoS6foztfFnqSxaeAJP1lg0Z9c1DKnfrdAPdAdz2Jn
Qifs2t4HAmdnTEkK35r85yyIu1/ayMv299UcXhdBHu3xShrntXBC2ySrqPfSQyhnUd4WZW7KvcJ9
dDgGUrOIW2Qs1f0n17fclPfXZzsuLFj4nYswxvowZ7fQ0QwpgPfeLAKpvnReOSta5KpMAVUjB4a9
z1hAfXEmcqksUmQ6n1EfhLjp5Dmjp7PPbth/nqIHaMVrDeXU82Xw8Y2GmxU5OBMk+2ubmwOWdsf0
YtJy9bj1nZKbgS9bF/0igmIoVgh35uYvEJuab21wEqrp//NdElwWGnTYCMFiRPJ+aSWZZA6HL8Ie
lZVr34Eux8OxY3pe3TfDBEdYmii2flzr4IYfcfc2suzuKNhAPr+c/y4q4WNesiCDCEJ4du8vp60A
ifACSsmgE+x6OOvGNdO/UpwpU9t+bdKQIwMTOg8JeWtYm83Pq2lQE1pclY4EXdO1aMYdFAzqk/v1
34coATMDy5QBUNt/HqJNE8MYr8z3mSY4dW3jmb2DLTmY92WaKBBDf/DVja8HDttrQxP0rv1QOBjM
PFmVnIvT/76iD4U6m4OHwIVVZbk22xSk2Pe3zAs1ucA6bvZTi2fvNkh9mpwMr6/HZkKmii/d3Cgq
iiS6zWmr2UQuPa2QjOz3eD5XkM9Cp8h3eQF+v+LENsJ92iqQGAI7xBqj9sTYjn5necex7OpjxTzU
3Je11eB5TmyTSYYNKYkrK+tIWMzMomoZxIbxro3ytvyEgmsv597719qnv+C4R9wOMd9adut/cX5S
Ww3jAGQD36sv1E0XUFMc4TcgzYirasTfvTSKcRdUTER27tU2M2t4r3ravXZTQRsEQK1VnGyKILX1
1jJDqA8VcsaDGhu32tSYjrh78pqC7FiiyI92xMK4FgV6S5MTNZ2XlqsYA935WGeGLH5X1AX9J/T4
jzR+EGmJjQMnf+By6sDWfv89ZYIFTDe36aGDD5Q+4XgWEglHFYSeOWl0T56YG4SbGOvq7o3E32SA
ODTV+d0EOST/Mrb2lP5oWl342xT8zMONRKIfZ1raVC9GxHfe60Lnn9H6L9vqv54PcixBArfrmELy
pnAwv7/uqG1k6RWM26O0ZgmRcqPcR/xszAopPC6X2z5JtX1fJSZvTmAVyDAbx3KeQH8Ek6okMTdZ
JwQTeNDPz17fj7UiV+dC22ayETA341358LI4s2A0Lnv7xncHGtA6CaIlbzyGEUIGU72lWq9J7bps
yjAMhnRNKhYLrMHohbbOd5InzCDVdMCbkJqkoPhxsKggngUizhx+Cck+GQgBFF1L2uLcZ4+p3dTZ
c07++husqiT6ZJ3YH465AJMQwX7EKAM6PEG49vv7DfyHLSHl3c31VMkugRWFORTtWWI+Gm0FkavJ
zTQSxwJ/T2ufwVuO+L/GtYYRNnrn4jTbVPB34E8+cL7VYhbZhLaDZrmFBF3lURTUK5pWo/oLHJW1
xBhAafqMzrdUdf9/5XBSBx4iPw+bSAu5DUfJ+2/iEtQLLzoYd3Av8ENwBOxwtRHKt3e2QoVmEGzL
0KUcxHRIqGvLJ6A7jYr6f2+oH6rPy3WgKGS8BMk+oKH4sILDAVPgvoCaF8OBkgdqbpv8RhW2yZOm
XrfWeQLWecZ9q6dTS1tLnUh3SI61l8DF++RqLiY9/74ruLkITl12OoSQLpXM+7vC0Hx2YcU5u6Eo
jb9m6OEUgNFBcU9IUeWsm8nQ097VTlze4yo0tHhjxZi3AsgFYz6fSKgCrguRKXdHEBtOJTzOeS+9
sWaTI1h1AWHVLO60W0/6HFoFJOB2cnT5XHi2aMTGoheY7gJ44PVPUNmy/qxQe3+konakf6POp2mk
1aGL+/BO6roz2n5M8V+jS0ue6gaEmlmcFamvdW86za5PYQF8xevE6Z/GEEPYXZarBKMYVbfNfdth
8fr2v9fAh32Ca7K4KCK0EXqYNCHmcs3/OmV6w++J1XHJ8+FieLfZ5mGHF8oYsIHJ2kevyktvbc7j
+McF+rIhNGF+iGk8+K79PYLQFP0NVNYVZ3P2ud3RxUZxQnbo7XRCZbWuRJYxVITpH0COWhpLS9r0
p8OiZ0XZYAQpdI7//bWs94cnX4ubjTEgv8B2ELB81LLi0KGEAf16H5QYjzGbMupXdVkhjV+zpru+
rgmr8LLE/m5pnx0yRUundiOxAcWJ08K/T/2gnm6mGOgQH0F2N1w5l3nLJ1f6cTPgSm3aetvyKAYd
dob3D6CNqStCWql9Uc1Fse1ig2lW5YN8vhqBrpckJFfh2mvNFdRlpGI5IERvqscwgJ24qntpnRDi
BNihQTghdjt37ZVHMlu161ImTPdMnJjxpXpsMrYzhzryk2/wn2W9EJMvewi1IoPmD9sI4R4k8AXm
vPfbWDJrc3M+CWcaGEO+5zTJG7NUShTiI/yKLklI7wkjSGPembFsoo0XddmP/31Jl/Dtd3uJt4AJ
DnuU9D3TtD+s6rYx6xplDw9uwEdhc91nzarzoofQqN3sa5UXJPiu+oHFvO1rETscKy1cyiQnKK+T
uTg0o+7JHq8wIgpX6J85xfvaAnFx+sbvn2qwevbMIJ/bkjQXnYxfr03ySAQYC9onJrjdRqMh5GEm
HCNc9QEWa6ugHRevNGAV/spjk6c4GB3eBzktUMT1gyLseFmkOuEjWmoehp3FyM9cIw3cqAjcmw4f
fPdmACWg+LAxh1szCDbDzXX7YKMhXpP6r4rGr87lP/AAuRk6Ku1mD04Id+aWkYlOnyo79eMHMMwQ
hLZWTX2e88RIVtcX2ghRpR0cvJ/s++ueFBuc/V8nHS1wDeHnYXRqdZWGtwSH8W1cAUC3ywN8YD8r
Af6z0pC7LopXDxYBr7f/QRgWRnhPwgkz9mgu+vJLhT+QeEY8w8QZXRx3zCACb3wsGIwg2zK8Ktu6
2PYF1ko13jxuMTzgh+acIfGjwnYnPtV9EOAZennri5ZtaTcSrIe7bz8Su0CKd9Z+wQQaNKkNrU9b
mksV9m6dBrzyiNx4+SVqN+dD7VuXbo/7VgZyZ0Ve/zRYtK6k3WMciEazqqhgInORTkTgnx0kUqO0
9/Flh01rX/RPfsXc6ial9ozYNJLWg3HA7JHnpSxQG5pKVpx0GuaVEfmKLDiHEJdbHTsWpjJdpGCm
XxZi6/b8vMRuFEkTeOmwE4PIQ6wMl2XXlrlhHL1MRdmdvgQ0+sJMFaNZt7Ofo9HvnU/GMjhUse/9
+9a4jGIoraGuwBQMzP+IAJVnSBFn4X7q6nh+wTRMhHvwT+ObeYlKaXyClclzk7E82HWSRnfMMvgb
c8JlcXuN/kTcVITg/LFbPJSNcNWG+UN3LvugJgKYmxcVaznGjD+wrHHLtTGSOHRsLu7CTigG56DD
EdxQ2ZH62c8aJjXKBf/xOqZEDcO2RnfJpyaDxalyDSEd5eRMT+HcYbTFHyO1dWqzer3GrJADwuVl
UPvHR2xL+XNlBDj64sPK2UIiIg0cvScPjPEqf0NESzH+tBU2UQRGR1kZMTpKMi13TU9ndrruCLiY
agZv4Lv4AKRsqK9WQdLdGYoevwNG2pL0o8PebH5ClfX4iEs13JUD4V7Q9PzhVJih8u+uhvH4n7Fr
TlUPCAI8wwF6/ZgukVweGCDtAuoZ7GJWRaj4objyIEvgFV2p105gfXo/QXpX/zSnvijAKq5xAP8E
1fEqU60FccBRccV96QFH/QfW3HL+kpKmXqFz8p9dk1WwsePn85igg6MJkowYdcIlrESFtnzyXNcp
IoZYTuMIhe5CU7lOzK/LVRvB4oMPnIzBAvnGTbaeDJmYCVByZ1v7vsNccj94DXe0tnGsXQNrcGmW
6GNoL8hvu11+Gf4HeUPqduOXQ/zIBAO7T9C1QfGaDUWGa6sru7G/z6OuqR97u0ybTdm5gdzWwwS1
eQX/ZVnMdg0UvXEwSmTOF2XjbP8tLCwzv+Zm7HqbGN68e3TDhOXhzfQH58bxeZw4b3JXNyNFmfet
dghIhh1YQUiOYWpS/NbEDGx4+tq9FfigSXRYkMzUVlA1EG58taCvLiBB1oTsjtB8uK2+rmr1er1T
PTEU/KY4g3SNE/JCOIFE9ZoYguCsmPP8u9Qq1Td5h6MQab9LICk9I7+rrBSXe03UdS3EyvFqxrhv
ARgsslW7QcXMyoiNEvNT48K2hIeP3e62dG1wHNrYoMQtUEdAhbBdYcDgA6yaLTMd3q9rkplXF/Vr
NKLqF55nxg/X1RKWo+ffgdLXv8y8SNr7DvEJyA5G6f1zSXyyepUIVhZGQZ4KCFwh3+U0k/LU8vpf
Tokerwzjd5miwCFZKkteIly2QCVrcyBP2qA+Owwh/gG4FA6eebSEocsbr3fVvIloQJ0tzKEh2Zc0
wun6nx1yMVPZei6mQRjQV3FXHEhP9OwvIzYbrKkLNwQvsyUiDGYt98m8RBh7Ybvkc1zXMIQuvnw0
DOwWMR7C4JC6SRP5UliOgoARWg+AzyhlPQYZ05drOFp0jR/AjWByNx358l9RTPXRozUQ6tVuRMaC
/emZ7jitWSWO/HstgKEJoJ70y4mRkpvjP6z8AMDpcpa2l80W1mDucF8dDxOilq7qevNkQlTTOolh
ebM3NJA8KqmYyASAMSyCsfBi2sc5Ng4YjCfT2SO3y3hup1qEdzaNhfc4jFBqTrErqcDGkNMyXqci
qMY3JlVepVdYIiEOXBzL2Ilax20ZtDI9hnU+uOw4blAa853g94pzWtv1/HIl52QX7leiteWfIXtU
vyZw1OqMrwZzcVT9mrRJ5BuHfzzZBxsDb0RMwZihWrH6Jj64vA7ODQMoDBYg62dKYhSj1JSsg7xj
Z41awg/32PVp8xYBjAGjHj3nuIcmhHjUdZOpPNXCKypSjjoc1NeNFyMoShPyANrG7plbgg+3m+ue
g6h82QIdwSK68gDxrQrNs0OeSb0FLZyqvcNR8AbsMwFP5jqYfye4J1jjSsEpGg/a9zoTpbVGfhG1
c9EcWh92yArSdzHss95K7T3qrhl4EDNqFHIzLAC0Ld4kDgCMFDgJancDq8y6LPpbPIesZC9QDRQn
pLULFoBjmru3bBTMR1s28NGnpElzWDipWcOTwffL3JuMbbAekzwVhAc4kCH3VpyN28ms2tdC4J+2
scj8hS4wsHgWJkzfw4skhXOtp8hhxac9stUYnKZcQb5YXlqsNutt35hQXFeti7z50U1KjknW8eWY
5B/0t1a1DaeysH/+E3Oz7PHjI8QKUX1LEsPBes0QC5w/eJpw9E2Oobz3mCstw/IO0BfWIs54c/UA
AanxnnBzWp4F+SKcZZnlc+BhcsnAffdP+pldeJn/14NBPudr0SE1fE4vOysqKEKcY08XwEuTpbBj
XTWsBLHDupBbCL6+VKeXEJZrCeFctvsrF24w62UTYCM378J56vrHKGPz2hWNk8knEnsbuW/8tv0M
9KeK/lB2gaxTkgLA2CKwfFQ/79tR1Y1Tp7URHSNZ+uRNNIVV9Rbnv5njPCsXGsuT2yG+vaHnHABb
ifoANxhSb2lkLnPKKx6K2l7Z94ONBfbXK67Rlho81IjSNv1bzy0tTOEU7c/Mw1P1jmbbf5bCWtx2
x0a8ZgzgfT4v4/DDkKHPjjabLrzcQFPe4uBkhc+YsrXdHd7YtCYVNhLyEPSyfktQo7pb5imZ3lyv
JSZcnl6sAuf6yf/4wdkxmKCDSRjOd5A4eafMOfJo6pbLSpiX9U+ZTe7hpsYvLtn62IcnGzKD43Y1
DKboHo2worC7huSAh8j+Kbx0ceYcczW4DEMp90JXGH/TmQyXLV6iU/LMQQu19Ho5WeZO4Ve3i5Zu
KStoL8PAXe7onIATba/dIjY63IDQEHO7J9tpPMyRJDQRjoLpVC+Y2o3Zk2eM8NjMJW3P2zoujOq/
AKLL7P8SZuE1tjds25kvvFNmZ1jfTe3L8i8SeYq86yObW0lr2DpsJcB9LQgCRUkX3ASpwf3oeyMc
vhTNGH5t6oZrQ6TOj5cwBu37K9atpnlEC1gm7CUv9Ev+fM57XGDfzK6g6GzlnFbrKUr+EBDplQ9W
F7ly55jGd/iIQXC8ds6NrFksZC/zEQv9oTs5uOLSighFZ3xtqKdLK+3ENYtO4a1jnEMNhIts9IK2
X8/exd8egKnodHwimdn6TTxNX+wDMfTi4JZQd1fU2bhXoaFt2GIE2wAWB41qfmJa68onCMfoQwsR
e9k5YirNV/MvrXpBRk9xmLPO7F8Kw6Vn6nkxpt2wBHpDl/RwDVmlIADOzkvw/niOWuIyd9cgswZV
spFDM45T97uNW2iyUpf5vkgDhChGNiXTMQ+7ha87IM/3XPtbzqT7iM0C3kazbT/nvmwYCiJXH9GB
raNQeru0QvnYdZLSJbzLBghgLYlSRO0Y8VoBbWyH2jA2wq895EjCwcnAiE9FMtW3nL4zOQMRjyaT
MMBr2M1d7hAKQxE5PiSh7Se0jyo6UixE2zxowzsn8f7McF92hd92294an7J+kD+r1Jhu80b5zwjb
9KEdgvGmQXV3iqPRPBuJH3Fkmki4iIbewima72hJ4l2jPP1Yq2lYm+Y0wfEzkEev2Vy9MwOgFjvd
6oBGAE02v+wGqS1GSYE24V3O2loFUR6/qbSYb7wEKwRhYXBdTrI9W/Ecuyu4x/K73SfmT868Acmb
hxd3kyK3IcYFnU4jD6rp8GsQo9zjlSSRl1LwvWg5TUenab5knI70w3TRG3qG9MR2PJ0qDmhCaVV4
1wJT7KcSETM9sUQXSU5Qi+TNXiWmfhuAb9bKnPzHsDHS73KO+6MEzSdGt26Q8kw0XVqQG9pY1XSv
WiPL0DBSuGJDcUMu+bglkD3ecsqhpm5FYC6wsXkwWyvczcGUk4KCx96G5B/5i03YsVYtzKUbw071
jvmYejQ6Oz4GgvmXSfDFhmPnW1NU0b0f1/YuECD4bLe3lZE8FLOuTyAq4zZMJzoSpMTz89TP5c6c
mPtu4srt4hXEVr1tNT7UViK+EpBlrunBkp2wjOjnPGT52his/Kuuxj9mmI+w5OQhSf3yh5VoXIsG
D2zrGc/92F5PofMt8/ro4FixIHmwZLfhPiu5qUeshls1PMypBb2OpmAFtc/eBFHqd1vA0nlPdBrO
KTQnabuZxqJh25n9fN3KNvyClh5mHlmmAf51tThq/hVU5iTAGoVhqe5w8BwS9rdZEYA0INo79Tid
HiDheG+OoWjKrCI4BOgYW2GSNZKSmRF6DXapRtOvbEMab1Um068wA2CR9013W3Vp+i01tIcIOrfL
EwLQCCRB/yi6UqwjUfn7kkaRqGPDR8nboYZlbsj2WQmNPQaKQI3aODQ3nt96jxXNIqLFUesnINsI
nTAO8Qql/TbyfCsCoAvKP5Yeot9Dgr8yQujfReqND04tGGBpa/yu+6g0mPIhn68sZ6i/aTOzv5G9
6m+DIdDuivWVfvFIUr2txGCf8Fx/CvHS3Yb4mBJhBtNWx949eryyOtgURgV9mmGujbZO1wUJfM4u
khIrDsOtjj5+CHeihjfJSHz+juDJWaN5Mrctst2vhPDkJ3KpQ95utz1gCCy3rWXkt7VLGEdm1AHa
fHylN6lTaIyAUsdLV2We8y+9rmv+EvIR3Xf4e20sq2mxGHJfZNKIB0FFgrVpuZKo5rcM34e1r7N5
nXvEIDVieoY2Fb6CI+I9nSCznDJLPZPaox5CNDxoJaboIZ7MB9lk6AJzjUXYUNPrqM5CHlIutyiC
4VQS9Lom0UXte79KNvXUP09ZHj+Kzv3j96TN5CBJRyd0poNg7HgIdYZ9JKcY5vlpPr5lXrlTkOxv
hySRa7sarR9uY832qtNDv8ZQBjNXguu+CDGz2ztVm6y6obBfGme27qLG7L+WQdp+DTipnwoR5fhT
Ew55F/dutqJMV7/avCz3SLYSuPCIWofMy/a1FUAHJF1r7TuVQM3eT9/GzBlWLEkXT6TJQWsau9Eu
DEOkoWwnVFlR+hZE3fxtriEBLNO1fBs0RGqsqiBIvpeyZJIuccLwO3QdpPhVRwkThDSUenjWrn/G
Qmc6ilI1DzRP3b0zQGzpZsBoFre4d0ZizsY+rveMvSe85Vuvv02R6b8QZa9AxBXG12kb78zUEb80
IXTHHlfM31pp/+SR1AYyZ4/trvXKcl2bOrmjLSF008BqntoEBzQD/1uRxH23moccpwtZ/Chas7hN
G1CqlU+w4q2Bay7hAWCguSrSvR0PxR5Ddzqwse7vNARtKMxxcC6jOPomuzbYjSZ3RGPh/ZpFM6br
QTzveRumtyzts34dI+ffZg0ibQxTsQWiQPd+Dbl9l+iwfC0nU9A8D1gr4VccYHcdeXJdaOzU4a0F
GCZnfYp7CH7pThRR14WGu80H20DTGRktU01fK3OVWrkYVo5nLGTnWN8TKd99b6amesxzL5i2VtcQ
LVNPWbfLxsh/Bo/ytxjXHMqwkvuQauabSVaggzJkm0+Ftx4QzmKwXAdr4kYXfxg2do7J+pHTUR1Q
lEwbt+iqWyKJhhVpFsDHFlZvHDrYzIh8F2DZQ+YPJEycsKmjO0seUKyke+7TnQEX5YuV1dDPQ/gr
d0aN1L6cNX5ehokPSdoU477Q3aujtN5rT6ojzX6APXIsbtwCKnwW168jW8zeHKZ5kzhuh6F456gb
qxjfIKu5Z2qKu2lgX5iiwdjR0JMUbYFDNh6lM+XnemwidUCkW/ygk4H7NqV3IcXZWuZDhVDGnHaB
YoA5APBvKAG8jXAj9dpUYX4HPd5cM+vKz1WvjDvWZUvl0416hQXCHbEKVscZZyflKq0G9ReNXrnH
SHxG1BiFtGtOP37HRvaXE/0/zs6rN26k26K/iABjkXztHNSKli35hRjbY2ayGIrp19/Fpj9g3AZk
4L4MJtluNYtVp87Ze+1E/yJy7bMw06+qVNZB0cUifa+v5asi5xhWeNdFW1xGBTHmqjigFPGe7LQU
n1IYBIiK03pH5FGI2R2wyhSV/UNuV7SFBi/+HsjQ2fuBQf8idvDRJKOX7TyjCI4cjMV9Wo8Dw/y5
UWzlnE+Rgg2f6asRq+KZZmJznzl2dPayMHn2287YCfzbMCKG2n/pgBOMh6Tr4otuh/Yjv1d64sJu
AUATUDz7Yl1gKKGYEM5JYwpfwL4r1LRyIBStp8EAhmZ3BpymPNgmyo6fjZhYKRrlcjtW1XtME2ND
Omi3bmllrmXl64/Q6fSnBj/+Sqvq/KGm9XKi81/xirCNWIzCXtlspkuCpnrVdOG70aHeGBon3tiI
TQT93FVDnwtXqMxY0SOWBq6RTQXahxaLWocOvXMuXuAwPFyHu1YmtEbxrnXHOJHUnok3vSRlmX83
wJq8E9/ED1Dk/hmlXfzJ4rJNqiE10joxuCEUXdAfFJa1t0CO8V45XfHVZ7h66YGv3U0xfWgm98XO
bexxX2Ukh61G3HPDmhaMvqVVJUBHeGG9J3uJ7SwOLnQ1qf24Kb9WtEIv+cBwksehod8EB3jvAPne
iyBxOIf7U2ejogfqxjp144feGeXXocCjmoUifyvMyKHYpm5Iqx73Qdwjebd4V1wPTz8wQ8QSnXkW
YyRP09RygrXZxeEu9RkvYXPSNavYUKW73yD8RCsOYue+ixLsn1rc/ANRlmwXOwJn0vI9oajRfRwE
hE1MDh+4GiwtXckcLA+2PPd5RMZ331B17QsA50fRe94dZJWJ3RKqX5rXBGnC7lvJOCNTyrXqM/ls
KG4yG5l9Yojz6Bf+ZmyK7zoN22dR2ARPeKYKNoxUxo3flyETgcmLXo3cy04kLRiboAYC5k1utw01
mWK2JIUPev9bHbsRw4hGnkM2MaLhZNFuWrBGb+h1/VfogPSuYrThGq9fezLSxABrp9PumQZdPk5M
/j+BNtBeEB1ykak06a0yFdm7IVHjQ+eU3Z0ewQX0glSq9wko3SYwKw5RoCzbvKXak5benuyorKLn
VOXObgq7ahPmzecx1r39TF3eQIT5Iauwfc0Av/+DNMffNKFNK5RMizVxvTGROrm21bh2x6sxkIyv
XaU2tisx8kyZGLeT0HpiHzyglWT3FJ+cVPpMaq92gMbSOfvMGEr1Ie9Ytc9+4xrVN9UhRKV9ktn+
GU2YaO+xR6MvDztFHiizaj48pLE42Nd+6hf3/VVcp4foJB57sr/1neygP6MN9fR+gzwz7LZR4Jbl
tp9o4h5SAjWBhkCOjjetHaN3U9yRsk+KTg668qtoZOqHQDvHs/oXmk2SeDuc2POCb6LR0D9p9Mpe
DdiMOL61WiteqwHs/WqI7UpsC8Ay8nPej9pd0xHKu6r8lPF87Zd0VGqG08MrzRPaAVbslNVeV5N/
nDDthvvYaiPxoFWRb51I3dHqo5sk2Q9IhHSPGmb9m7J2Yv0cWgPfmV9U80SVlWLuTWZ+xf0ygI+9
lJFMKiuMhLMylM4RqllaTG2CTvdUWoUo930Uh4DwSczzHrRG8WmWmf8yXiV5UHDBiJJBe1BNO4ea
DuRIYbYqO4v9vCoKazfTLestp3f77k9eHZyXkNL82oTJvKaj9+wZZIW0dpENb3VJuf5zuLaPpqt4
fyAyx3xYGiQDsQ/gPWoEAHcdp6p9EDlE3gelD6N18r2qEw9WB5fy4qchbbysMpG9r3P3agJqE6Gd
RY9t8IUYAre+8ww5bIkIj01np2OdKF6dSsZgDb3ASjaNGyOOqLkDIVq4PqLlqbfwgYN2JRl55bML
lU5Tdh1eI1elORcnOkS+YSiT+3nuOZxj6pqpYeNX/J9mR/7R68wYrf7NI/pGcHycobkbqAW1gxX6
TjT7gRC3+UnE77bIMEvc7c6bMapZgpHR6A52HytPZtbDb2NruvDkiM3aI8uB834LvasNSVgvTcNf
U2Q95BC7hFlWd3u/k8xJ8GMHkgHilHt35N3q/YUjvfkeEzQ9HdIkzl26io4lT0HhAIRdUTLrjK5g
BzFwUQTilg+k1gX6oWYTgp6Igb752w/xRxPYAf6L8puIAtqmfzSBFYbaHHBBRz1RIk4A1uU9kzQj
mzNL0RywrCsSqrE0E6ce5cO/2mAzwqvboWrXXqhneEMpHADhuM4EN0W2Cb001SsQqKygzahZWqn9
RfJl/a4PxbsiTEPg4ATAIRxsJLeaH98dcxw24pc0ftJx7XyxRU12M++CQmgWOsUljmjcnpMpS7xT
VLlDf+l0n1wkr8LlRdczm5wt4+dPErcjqa1+FaTazqX+Lx/sqtXIleYxcg5dHQy6Jul3MDUuvqZj
DhYtmriI9IyyyzN2SCgJSJPqyMLKSTDPdwa8lvw39HSNTtBVNvCXxXermSDKx0f1ZLizTJ4u940S
y+gaV2p9UZx8MVrcBK00O8FCSD5BeuyzV5fQtI3dA+7cTn4Rx2CKrdC45w6NBwTOTlz8Uh1Kg479
M1Kv/mHpt3/8OX/3GfGkXGDMFg1chG+I327fEZ5eTiBVVIBJK2Z/j3Pt6RtJ7cfb2LTifG1FWTE+
tDW44uf/hzx6/ggQWVwdzLSHGNP/Y7Ekhl6Tz1UcuXe63quuUaKBt5hGjstrh5lLot89Fza3NEqb
a9c7xrRqH4jONswfRPtan5vrlgb8LfbechH2tlwnvQE84MwFuAfc64Oa3ANdrBsCYkfXWi+H5yIw
qWjNjvb646/2d+bm/HN5rs8MjERMNp8/kgyL1EwFga/M5JnzgGmI287lZtXX4tTUVAdkPPvMJz7+
Q28k/PypQNt9CxETrx1TI/tmaBRaSQQ0NRhot2mm80+vkQT7rpndLJazjIi5vii1Y65KUW7HaNK9
XdNyK0Wi0jvHLsrLls7nmOwhBVrcypXZbVBZWP25tKzMvmhBYfzNTPnHPu05Dm+Lz16Nj80z5//+
H92rK3ICnUvShEkLwLO+yEQT4Vdq67mRzlBSL/JNlbUc9/mURvCQmbb85WkBA7o9Lnhl0SqafAJI
dH98c6lLCWMNhn50EiY68PtC399EY9s2uE9oDj3XiNLFWwOpjBmEUTGZgqs32xsW/eEyZUvo4yNV
XJRhMu58nvNVsLicekQrTWgBkUkAG/g1yCiLooovTuFFPgbtWdyYXAsMWjVMjti6RLWDW8TlXNeY
Qp+WuqGuJaVQ7Sf8CfSvhH7EP1WgPPVHa9ZTtfLR8jVhvrBkCMZLyL0qvzMx7R/5EpT5yNiqDrbL
5wzJsKOg8loqNAPLCvMcKx/CF4ASaBssS+pfBluoAd1SJctzTtayeh0HmrTbZRZDYUJdgaulSH4y
gaMNy2DYzp0Thg0QX8rS04AJa9g4j7U9aNk/GdHLXOJU1EQXrcHbskxfQgeP/rMUUdgzvhd28AgK
wdjLmH70uC7y3C13etpN6YW07UFbOxmjUR1zdN6U+1Y4FMhLiW1y6pkPUuFW3CZdwMgOVGNkIKEh
UfKRZWXW8HW46j/UBAIPr2FIoiNmf2iMiD3d2a1qDJrvvC3yT82vOj2i/+J4d34nkmFfUrGMzNrp
tvHDAgDm1y2b59j0FHFaEWrOthd5Kt545+mMg37ndV/GUi1Rq87bUscuM0auKxTM2nVL8BQ4uG2r
O/G4o9OvZ+tlslv0I68xxQa/z/JrF4HpUh5iMqc8xMvJ48tah4WyPEqLwFX7sOhFB0is/SvqgqB+
80sCiHYwxiuhb60gbMtjmgWGPNC6ngeL15Ga4cXUrv2gQm2felNkbo2GqMOfbSj1hLXJT79Zrg9V
hXmoWU/QXDJJz8iuniFPZvHWtREPXKIwKwKIAmYC+tmfEa0xmID0TBleqBNuVNW8GDn3vE/eIIrh
vZdT6kCwzrD+5xXZgIWeBNZLkEG3PmZQrY60OP0nRjwO7LvlQYcD8I4dF3XNPVgB628eZ3AS39U1
vpqLlbi19dlKoe95Wx6Yii6R31jqmLZITwEoybFKfgqqD+etMAazP6ZTJ4pLpAtFa27R7E5Fwns/
m6HchzCKA8RWBSqGjeFKv92aBcGuB1bAUB+CylXVHiCQlkD/K/xxz0UeumU9DKR/0WQPu5flakBA
IV+40Jp55FxGKaNxJwMTcNCv7+JSHAP3nTX6EV7d7plcF1qDnNaVZCaxjGOjqCcOsYEp1H5BE8Sr
YNle0iZ/Ke6uRuj/qkHZLrCTUtnNQnNhXc1y/9muKeelF/e2daRw8795yk4wBCdueyit1l0zosdt
bxHjDhS9cgibLlxacXMubLbVraJTO7RTvbGHlRU/MhakQVmGLK/XAqvhsBmqAT7ZTBjKT6PFe/Nc
aG2QPmuNkZKRwpQ921caerQHa3aSbeDW0A1yO8P/boNtd/dW3TbRO70QiRgPyBEjhLJvu2mVVbmT
bEQh7JFQRd8I1loKMnRdMXoV1qpz8ka/j6JYRITzVV76nM0owHXIci6OEuknQ9WBhMqTHINBrud6
CkJ+GFdrBEadwaylFPdkOUix//hM/+MKgNPK9LgEYE+g4XNbIOXhLIgVnXMsB214j4nX6xF0GfA3
JHe6aW+w08zthKFt/iLed/4oD30DXY2JEQByHjXiTSHvmVOSjlhSj8tj5d2vzFU1Bt+ROXfDiiuJ
/FalGSG1qUbthvkufA4smrF0y7vJYCiOqXMrmUrtwd31xrrsSiqKcv4XLWGv9iO5i64ia5fhxgqi
pdiwtqKCkMqsTO6sIbKQ/Y+5FZ8a282ceK3iVhnrvO/68hJGXdQ/JxqKD7jWFuRkhIdg+HXRvoR0
Qri1M/YiOBG7NVWfrZ66oPL/Acuox0ezg/E71MxsQa+azJsBXQ4ZXe8SKWKi90FLTkGdfyL4gxYp
FqKpXtUj4ZKbIXKqSx+wcZ08GE1rnA+IY+1JkJhGpkgABzR07JIbdNp98zJfHd1a1n9xC+FVuq1X
fGomg7Q5dz78Kfl+L5vgR4Ra2GbRichKNBk6SqQGUZtCjDla+QifaAgRPMkCINXWFm5b3fOFo32k
t5OBS7Yr60FmocMXHBkTCOeYO+NWgAIBKGPkgXMwfekYGz9g0oWKYHqw5333lLDokz1yIaBwRQXY
/wtIQB+kb4kGtqc2ok1KgRUgCPd1NLC1UX+hMSu0ciV4tuk+s7PsdWzYwU5m4St5Z5ndK0qj8N2B
DVERCYKJ7AvEDNYLxC63v2tFNJ7tLmdP8ZndG2sO46Zlfpm53aHwpwFcOqOOF0Dn5LoKNHokcjs6
P06kYzzeOxEfMGlrkUNh91q18+gtBsDUCXiDWYLwZV3ZerUK6JTQvdWifhdaAfmt4Eka4XwOVT8B
LYaHzEafVKN2jIyig0mCaqtYk0Wgm7uwZPUEaTy12z4Efnauca2oXV/pFajSnPfjWMZ+uxqnskw2
mZYlzjpqCXVeKa1qkxfMvbPEuodOz5RUY2iYVd0IpW7wou+emSf3xRiM2WONzcXEIZ/NQGf4NEcR
B9mT4QOrX1cEolCT0M9g2IJ+/Ecq6lkdNCJmOGj822mj60j7ngwUA8AOgbE3O0SaXgyiJIGeB9PF
rY85YQDhZdGWF5WYqjtizohBvt6TQ0Gx/jCKzKm+4a5UsPgwpK/0wJc/LTMNtW2mOHOPbZ1oB6o3
0T40bt6siVIX/a5sAjC2tlaU45FIof5RQ4LWEcUrJvi3udf1u6AtFEmAI1vipRziWS4zkLana9X4
2hZayN5iKiJxP95kufX+8T55Fnc2nYMNL7F7i+Zs8Jp2QxEzubmqpyfDSIq7qsyS5E4NKcplPyNp
73/GuYW0V3Ojnz4jiJkZahYjJQBkVlGWl2E0dfW5om+EzQdgPH1EkZD0/VQQXQCuk91iGO9VTqMk
g+th0RJGfzCr3acrhcxxGymOWR8a9j0sYXTgzZVXsdT+Wi7AevlX4b6N3Qsxdwz/ISZjtsvC7l8Z
MZV9hmRpqfeys1V3yru8Srb6BDZgBUOYx657kBbOYJkRbpL422N1E3mOdNMBVQZ4zJq0kR/WYQx1
5LZKOZHJfP60Cvmc/WgA/am+13akqwv8aoauZWARUFBfPX0CYTU7EB7htvmacv+gZQORHkU/+xn6
vLq2va8ppB9W1cStbL94MRYD/eJXkEUvZrZnoWiqqZiN4JzxzjT/M1tcuz6R6yE6JrsGubsH7RPJ
Ltxr+cnxRattchYBclW6v9oRRGQEPT8LcFng66Pcw4yNiHHpHo0BE7hN2jRjMkuM+VO0DmHmfvFm
LC4X8gZmtepi/l+YD8unpvbhuZcp7t6SK92sysUZa5v3pgQWvV3kycvDshyuYfFa1oInyiHRyGND
Zw449diZw4HrJC2s1UIMTEWCFQAWHxnKq9HIeVNWJWy+5h1qOn66pEfYxZXlylgaEjq4jzFNWyLf
F/fnAvaju07zoWlqjC0MOv0IpPOEpexfSwY0xYppNIJ8TVoe0o/MnTKys3Snn+JhXdQJRDj+u5Gy
oFTfAI2aLQr+FZ+Suy7fZOoGfPO+lTAcWSkdqcBDa7uR/2BFvY+b90rbFDVTmpMOy7XcSsyiYg9A
NcXlQOTA7ASYfQEg8grBYGaF6Hj+p5E7OqL2644z1glq6GXLklenzVyy8T8tDtECIay9rrOeYJUw
JH1dp9SrudesJydqi11bgqBIV9TPPu6MRkubCDnzzC5a8IiTM1X8wRq97/SC/7bM3z2EROYTUcD8
cNHyPRL8Pv9f8LJ5AEpJSOurVg58Q2Y4Rvpp6CzDuSy2S1K9PNT2uiKJ4YK3gS2Ckcz8K0b8mV7H
GWKSRl/jdE5OdqXQi0SaRAKSC1OrdjkGGndPYAFn9RC2nrZqNbfKLsvyXzBJws/dGZMaSy38YebK
np55YdpsL5p2hFJextLfNrE2Nk89Jms0Dgl3tWNptFnTrDTu1+W3MszrZK+RpMVE2jTV7G+w4olP
O6ZyRqZSW9v1i6/n/XNqEd98idi4GUfNdqLFWpQ2yvickt/qfguiKhue+pyW3DM3EZcbU2gjdNnL
vhgIqEA/bp2rlPdzPVraZFE7uyMZXqbfhjh+q3g6qKvsvW3H0ttQtqj4GDozqqcP4LOcqygd1ZMC
MroC2aIzRKWpNW3z+QK+c01uKrvlXWh8p5invSl0DksgQ1AuXJUVCnXUS+wG8ybrD/JdXIEpi3EC
RhCfHpsoQT1+TTF2/8tQQRsBqX1iTLy2jASM8KXxVKcOUQKgWa4S6Zj5uqDTMj3CSobxSDUyQMSk
IyPfSB9OjE9MPajPlt+vdGsOAXCVgfdeW2OH7VEDUvmEttSY9iiikPcvlvmis3keedbR5puXSjsc
FyyERcYHxJEkafN1GmQm2VITUop3+oEAXP2WOKpXvzbDFmdGGF6q3GuJko0TMMSGn46bBYQrhcUk
vsmQhTHXt4W2WXA78w86B5vofnkoaNsZJz0O4HxQ3JrtHYxpnkeZ1ek18JDwd4YL3Re2CM8n5/v6
zl5dPMvfLxaFKG0Mc+e1ZB+88mzIEIJHP8TbUPa+dlo22qxNp58DjRe50UpaRlumHpoiXK9hrJri
pUrWiMsz81wygSWABJUnBxKBf5Ro0OBoTS2dXE9nkFLid2DcRUhir2NvyToTV6oXuh07XdmjUgLF
PJM4ptKcQb0hCRzMzbqgOzuyISJnNV7Zm51b8oW6icuvTuyJQxESw3xAghjGb6JPpPyxbSHVOyVX
AobwepCdI19+frZ0zLEvXgHs+FJdt/sh8vktlpe4LXvNAy3ttuIwyolz08/YGU+drKyBroVZ1sBt
5lEVyTKhwRG9wCvRAU78EErPsWMhRQ/oG5aOpx7bK14Wo6OdXQQNcKvdOlcOTe7Fgm/CyQize5GS
QdE+kdpQydWyvXlO7/OqV17TcmwFV5vb9cvBQzdbC12dD7fYOfsxBYDQBSA1V4lG0Mhf7rnXKMvf
Ogt0/2kFQ0HAi4t24ua22ZZIk4ykzLj4U3zQgQrYIOw8zUmnsI2a/d1Cf6oemI0P6idlCFPgaigi
iitH5iwIplxduR5Gr2H6eIU2LAPjj0tF97ZTjAVWN22DO5cufMe+bVjrdUlnn/DB08LuHRC8qCMK
IUvt2fElLmBCMJ7K0IL3A3tT0Sph4oBrANbGwVMJnp+lKMDswjArhZBbb2jV5uHOTf0p2WgAIKIt
IZTsBnSLon7fano27sLJbM1DCVGBdqLeWsUej2awsxKhp3uYxyOwRSI6vFOpc6HmjZ49fx3CtYiE
DL0M+lXYqLLa6U2R0k5VgrMjGxIG8il0otcklwFLuspIi9kg/ev2jSTB6TkJqZwxmdjcv2L8M8M2
61KfVTXG9O23NS5piXfWDfyTIs93+ryAtOarE6bcBb+9lLUjLVLMsdddRLYEaMfrxcAw5Iq6YMHP
Foan2RtlgBfCphRODbGZoqr2Jgkh02ek0JzKw5WB+4u/5bLN71Vcsl6ra33hUfnB5br6JzPuPsk6
JjR7WGNJVONf7NHG7T3c1xmi4RwXkPpmiOCNE34uBXQCHavT0qSdsY35XSuh59IpEYO3K4m/aHco
Hdt4VQ4ozknOGtpoR6ejaPelhyRxs7g+Pl6n4vZG49OZIauecAMBz8m/vdEopOp5PuTWCZ0cSubR
7yGrLgXhFX2wDnEbewdlueSCwDprIZ4FpvxHSsHLtBiZl7LLak1pzFB+u/psI37wdrpeaKvleB6o
/CFh987on0LJ/YcmDdrkx3KezAGzlCw/BJL6cPYjZYxfcOGgEk5h5rOEZJqI7sX0tPgT2ZkwnRdj
Meh61k7idjRMO6QU8R6CfpjfpTr+EW47AU2CJ6Z5iMZj1IQJ18v5YMW/xF8BnswqJfynP6IGzDR6
6YJURw1wxwtXR/+9EspoNw3qsdNIVsS94RdF+dPA4B2uGmrL71jRpnBL6B3fQ3TF6As84CPsLQyG
e1Do9Z2TqpHG54hP+VD2jj9+5WI3vX38CBn039xKGeMhX2BTJLaa0dTtPK+1KtlMtYTsampcB3AY
cgIt97HFrJ3WMzUNQNJUfGeyI8OdoZjYPSRlw2EUjvgc9qg7i/zowDz+qaVd6AAM9oNpyw5ZEqyX
BKh0VmA6QM5KM2u+ZEk+OGDAhZXs7BjnxZ2vC0I2E+niAdByp+lW2PSACjMqml9bLXH6bdLzc6wQ
p9rBAy+bRaWkfD28C0JyLdY+qilzzSyrKQ/dUBbeKvJm2t5S8vzCkmhtLb9Rjefjib7UdCBDj/Zc
kJVQa+xsartt7UwJSbMZpzxguGQGQi0byHIVi7vKiKEZMzj+tDjqVRFZIB9hbT8ghBoBaqYtUXWl
xwRotTRAeuT80ToP4vwHywudqnPFxINuHBBuOtpEymtk0wwi6a7EdVrXSmyXayDitOkfVhPmSxvk
HZkRnqjzTWfimPgG5oLyIsZnzhUpmB1eYdPz9+G8vT8t3u+GkPOfidVnzr3oBnF0A43SKgMV9+TW
tir22dXUj8WY2RYfLJzKFcz9flhxa5mfLAz4gIQGnaRdrRvQhOp4oI0dhKiNQajpW+eGVYBk0jch
01FVHLWpNgkwjBxC4W2Du8tdcCV1fLxwbxKdPeChDihFIWhXO3RU/Hld/2dKEGUklFbS9k46VAva
Hlen+3StEBdOQXC9XfVtXuAxdYKrz3bw7a9lW5T5N1U43xan8zKAGwO+2bUKZtgyKbWEa9pusGbO
SGAsoXzpXRw36Uui8ilY02Mk5Ao78nwqYGl/iNgsjK2Xc79YG77Ewt7ksble3KGN28x1NhJUsa8M
Rz9WYynHexm4zlfDyXwIhl1oRCdacgYOLK2a/L+cILdNdnhfHCAO1BHIpjqjrt+/qpwfKiCJRTvR
OsYDudgZ6XyNw6UixPm+Fi1D5lEmikkjtpG/YoNucI7zw5pLGuYL6EZBl95SQs1ajkKXTXauQjMf
jqPrV29N6EUwgkZmLQ9JSBDb2vAsm7Y9/QJyPSDgdgcrIbxwq5bzl0SKdJu5ZK/um5wcwcMvX21m
G8G5rKRpkA5X0y9cCs8wmwx1Mcn25iJdqzQ8sKBtkxuP03+GXW1k++xqeF8M5B8vT/uPQ5vKB7UJ
yAUmrfy2N6UmlIce5rAZn3o7ZHlKw9HSc573kdpVbP3eE+lz5hOWYl5MePJq2DIlFcObnuOLgeXh
+nD4Z/pdu+EKXpcrszKJ65gsUtRWU0qs6NPyO6MDFPkl7CuiHtQVLBI6DmF/OKN0bP3reqAN+nnq
kPmsp7Tk6xzt2CT2d5TjJuwc831pCxKBlatd6huo8LPCqd2jrXfWRVdZaFxMIiinhqGQVWkvVawN
MERY4YhrQ41lvYAgrKzUyURUg/O3uv1W7sUX6FvoD5AR6YRsi1sBx5yeVOo1ouWrX1SrYjaH1WIG
XsbxiQqNmbEo+2AN2nXmNC2PVY95r//CJrrVk6C7snUmlDodOtvmMvH7+9SzteE4Hkts93AIyUEb
puTY+/UMrK+MH36IkXYdzpzRg8KECXleorp4/niFWfMK+u9lxmeBCRxiPu82FJTbLAMr1KFOaEFz
WvJK/Ipe4DEkWQiEbBI1s1i/l8EGpFAznjQ5oljCNi2xBXQqIsusY46+bnNKC8wMNjcJa8gNiynI
XE5F+HppFKjYmCc2XRvvlorIwHHGKCpuq72q1MixU0t3U+STQW55STtm7+BuyPBMptxRF8jKOPdC
witxcqkrPv4i/hxUEXcFnZNKFGDUHLJ18zyYahL/6mX9SbG13vU+Vc6jnCoXOrrWj3jlTNIwmaVG
Y0FfpWPAhyy0Dunn+OTEmC+QPaV5WDKKiM3Cjr/KE/+dcMO++2ybNC9euQzZw46Zs/6ALpPYVkZC
U3PAV58aZ6bQgAfwHsMXXrg4vG21ukNs64Mh6gsYyfjsSIwlmaHsOFXtvgqsdVUHmX9WQA/eWmZp
+habMv5imkSJvg7HpOq+Q+QT1Ul4WldA4S0Al9OWqzj/rVloKLxw55VOWLwGpYwVv/mYF6s40ovx
Ryv1wcQXHYyax+01pciAYKFZR0b3lFTQXOh5upUDK2eRozQDAXq7pZXQ5AGVHNKf5B8vdkeOuevm
m17bHcKR1cTR7tQx+qSYgD8dNUO+ESg+x31EGgo/Z6bKAu9ngZjyoNlOXGzTsKJL0/G5dGz/CeYn
39TSkzfIUdtRFbF6gVR2/jl23Qkj39Kk1qIhdykA84AiaVHJWrxOuEYauxKfAcz04b0JQhi8jyHI
8vSIJoLrqWPNPQfckWb/Dj6DLQyEwEaxipt9rZWCIXzXGJV9Fzu0cgmWicea4B0tO3SJ3dQQMiCf
IoIuWpPoMZq5AF0FM0zin7Jd6qIkP9LC0gDrXglSMGCLidjoOHvy8yRv9/EkrPIkYQPRLIIN8jRW
dZEcUHIVlPNjE1G3JjDHTmnT+tZ+GZaYNNbBI+BEsQ8ZQcivI7mm2WZpJvWOmkhXqvsB91/Q9MWl
NIci+xpPjopf6BMS5FsQle09IMLp/iL7uyH3c4IDVnQAxs83hJmFe/OOMRPP2BD97hSEBXf1rGyq
JwfF8ydNnxPCNGn38WFI20x7b72CiWSAKnLgmUjSmEQ/crwnkuwcMi01Q2FDwsxBMzxkcaK6auSG
TnCaP+rDWD4iV/G643K6S1PvxrUnA2cTJIV4shEc7hrPLPN9yR/3ChGAI6324Li+fLyv2H+cOpbL
/ZbRt21SN3ni5givzd5SbhoYp14jO+c4taks9+yyzEUrbgxfBo/3weFeM8BF6se8xthpmtOllr3C
tVFOtUd0aSpmlMrUqbucDr6+iqwiVbtm1MixDDJv2krH85jxYwX7uhTxyL7nrsq1A1kLk2qsAZ9J
Uo4Dk8TbT6zbXxzLoqN0uPhjyF8nHWLXg8ApTWa8YZXEw4yyJKaEXOpwi2i+wSsJ7uOrlkVj8INl
505vY9+3zUOT5qX2l3HnHJH4+/FkubOynFeP+gfR7dw7+E99jsqWe5aGIjWtPcRmAFft6luOCZkI
BlEicXKsgWJ0gI/Av+lEWL6GCJmMb27GG/RzcUt8/ET/XMTcRemkmAYiF+r3W6GL1Ud2M+SBjctt
risbm9vBt9EdvegUI/xBw5ckQXROABfET0uXfKG0LRPSJTlQXlFw+sCM6E7aZfuY6EMbPsMNasJz
2Y6R9SkEb1vCpi5ztVWBGBVBy0Uj3+3BqNzXMk+mjntTapVISXotvCO1ys22vdsze0b2MpR/KaBu
teI+LUQgmfMd35/THm6UHMRfIC+hQj8hvEXp7LbIUS6TmSPVW+ghH3/P12f7W2liozhmo+Cp2wZE
85vNAlhf29CC9wmTsQbayf7QdP5jxsb9VHqoHIhbC3uXXk75T2QicVnTtDbZWijfnG99J6nOad+Q
fLgnD5HIxo8/njkvvd8/HlGOs9wI/aFFU+1mafatkfWp5/knK4+tLeMLvTh7vemmK1drmno3XvtN
reniQEG+19/XZPq5q0yIFk1zHTj+XWiHvnmXx5UcjjBpgujYFK6hhysMwZbYgidgf/YLCTIIpsGM
zYMZNk13k2n19i5E6OF+IgMbwMLHP9sfVz2HHdqcxQWzpcO67chZIufYcFFTL+6a6ArAGaiKodVN
ytMeeM/Q/WVTMTjbcuw1dffxB/DnZ/vbl0u8KWNvx6ZAdgSxNL+/91XdRi23lOrcj3X+g3luMrzE
+OMSgrKn6m0RXHpeJaq9uAZsMVWcxB0bZ9hdhmvQWq9rNtrlIKuSow5wEnjDtfxY7vXkDbDfWpTg
0+fCK9keUYVwuRqk1G2c2jygYxszIzmCF6yyV41fu69H3Rzvg66jLk/0t0k6PXIhqREwegz6NmnX
+GyKYU2Lkuq3rmDCvdAPs2WzMo0wbeM1HSQq2kaqwj971oBGzLTG0NqREo8VspXhQE5CZzk4HRiF
H+MgrLy9k46ZUKix+6jfLMOPJhnQDFDd0RSAwjq31lobqUsMy8pfUxM4zcWbRuvfPMhjf2tZqiDD
L6OO2kL1JENyaUTpQUoUG9MWyvSeH5QG/HUIVF5bq5bknn2uiXss3hM89wiplnwEPWEp8uLzV8bS
xQScllNKnblcUjUpv4umwwyv/OJ2du2vEM2gorZGHZUJ7o1u/MaYrpZkCtYi+qKYrL91KujL3TJ1
Ito70taAovXqLMLW16AI9IkOn7WdVPS8fM6gkfSoJktkyX7QNDY+2Y3NcIiHZB6ANyPSqQLKylCq
B1GPZvOXV+QP+LgvSB+YG9azJ4BgqZvdKQGiMtqlk53DaOBqnkUm09MliU+EhZ/OWbJGDMhPYv3C
0Co5uP6PujNLbhvrsvVUKvIdWeibisr/AQBJkKIkq7HcvCAkS0bfHvQzuuO4E7sfJN9Ki3ZJlY8V
kZGRTtsiCQLn7LP3Wt+CIqr0Ty8n7mpxOI/r+Lm/jU1hKrsfMoHneWrWKcy3GYmwAnovhbWsrmAr
HSEtVI66lcOzl1FCQdgz6pFn4NHbD+Evq8CqnyVtGpYq7R5A/a+fwVgeUIoAgjzrSiWWsMbq+VU8
EOWxS2RoTJ8jZopKYBW9hsr5Gab19uv/ugHwMLD+G5zbDVaj00vM6ZxddtYn2jI6imkrDtGeG2wF
eBmeqeMiLXpIihxEc8ZpDYB3ERvOZb1IcXZlrzjgA7FP1Ar9M4b5nbf3yxrF+sjcwlRoRckI1k82
gDBsARKBsjkMzzOdl8PqSxKGDDO3uukw3u5xDKajD40SBWNhyOnFS8pcbCgA7MJFLw4FGr3pqBnk
x23mOVkYvsllCj1Apd9+mJ+7LS/f9dsf4Bf/G/HzhCYptkJKDvjL037aNE/2KKEvP9MiI899oUoR
T466pvQWuayM27bOLe2ifp5FY6ObO/rb+gjRzK5y8fgCeozybECQYeThociq1vjwo2/2rL+TcCRI
Ny9qMA7M+UIKREecXSLZXbvDgMFIhLwEljKp0owzga5Dp5uwJOll0TbSCoRfx2ULQbQ4QcVkPbx9
CdZb+NU2w0TAdgCQM3aivXk6ylWLBGG43RpnKW0xyIBlnZcbRV01qu7LZLYfpEK/wnmiiHfKqV9u
H+ZeOhEmXPn1ZHl6+/SkFTZLa0lEvFb6+B1Kdd5d0siVaZ9q3NjCE9nELptEiV76cc6/BQGSS2K8
s9n+ekShTYmniadcpaylsH39oKe1UlZdSwUpQUVqL8rYKqMj1Ksq29L8kWGZF4Y9fDV07tOrIeUs
DY8AqYb02JQNUpvVQEuEidlmxpVEJhqNyudd5EVRkucc3lanY5rMnjrBFAhKGdA+KjFuDbOqjC9h
h41bVg0JsgitcaIbBk5TmyTX6eQWQx2rB2TaIGEqS7IyTMK2k26FXs2fSSiQCaGBQIkbvu0/DAqA
vX1nSHLpSxNmvHMWTA51xpyy6b24iN++hX4drHKolSl7yQLlQMvd9Prq1TZMV7NbnDOzcdYVOsn7
4ghzss32ymQmJPX2zrXAiKr4Kr3826YjE94raUhUx6HQSyBH6JBN95239Uu1TmGKn9g2mapis7NP
vtRsNgzahlZ4pkkW3hhBVV95aD4Jap8ZMCOOyNO+e1DhE0VXpVSbBAOntXar9RPPvx5ZPf4wK8ys
7pxvptC3iItZSe3G6LB/vP1mfx0B81ZlBWffCu5WaNC+voZDMg0odLLmOIZTn96BQBostHZDSW+f
Gj8zjy/DXuNZafdymnoWR1ExsHiYz4HWL8vMCzr6hxbnuVx5GS4qL/jM52JR0pR03sGrtFoE/3GW
X5CS3rbeAFUgDPo4GUdfc6JmWREwYYNbhLYsQkhaTV4llMNLHytukOLuDd5dfRQamOYtErQYvMJY
DfPTKDcZB3eMfE8lqU29v6g2mFk5bMOjBv6m8dm1KKAQ6XQjYt4IKhHjpKTbz9lizrtlcmTARwxV
abnJ+jgCCRxBVauSFWekDhQi35oSRjRPc0pOm+zOiTekPISuHsWSfK6iWFYLV5Ub0R+NEUaQB1GV
uhThLF38BHLSe9IY7WQMTG+db5AxEZlM5KWxnLz+HkUSl3iOJPXs5YtKq95MDxHdm/5St4fIJGEF
MoTHQHOtXuGx0NxyxvzrAs6SrAm4z7Ynp+BtQNODKdiTSJ7mF2YijPqKJbi9eVGKE1fMk2Zlcray
bByBcxYvU/2g9ZSVh5eTUvHc1dBEEhFmz0FlwqxryPcvYtuXWHpzjMrlcikmtCYt8jH1psvN0Dwr
NLpF77W+TpZ7Lg1pcmw3mK0NCivtZJkAQNF1UhZbZ/QzpGIHZ13bLbOwUbqictSUQKGXrly+EN6L
MVSsC2HFQ+SnnDqU7YuuGkAejXKGCTWJRZotATIn48Y2j/STmGFOGgwaj8c41jHT6jjL52FquPal
vSh+myv8n3LAU+sXoYLOEe38EB1nq1EPsiJ3kN2iYpS4mAZYYO/5Gf/3b9N/RE/Vh5ddVfzrP/n1
NyaPEAXi7uSX/7qtCv75z/Xv/Nefef03/nWefGsrUX3v3vxTu6fq4r54Eqd/6NVP5tV/vDv/vrt/
9YtN2SXdfNU/tfP1k+jz7vld8DnWP/k//c1/e3r+Kbdz/fTXH9+qnthrflqUVOUfP35r//jXH6vh
5d9//vE/fm99/3/94d7H7X3yy194uhfdX38Y8p9rOiMPEs0P2DcOa/j49ON3oE2r60SUg7Jprj0o
gNZd/NcfqvknQy483bB4aU/Qm/jj30SF84/fMv5EXr+KgOhdsdLSi/z/b+zV9/f39/lzDOvJxmet
4VqUZqsd32GHsp8jVX7qzRlQLREdzo1vxna/TdPiOz2p5D5FiHRcGikH54hMNUtBZYaxs3xV4zba
AtE3WQqL6p3z2OtK7uXNYABDjCNTz6qnDYMRSYQTCthpC12Bc5Mj6Oe6Kooj5tTqKOsZwyRTat6h
Hxsq69nf9eOPV+WT056iQaXqJ20KAzGzJE1J40v1Qh4yTl0IuG3fIT1jb3CjKQnvJb0ZADJ2Q4Ev
MG9AAyS1V8phep4affwV05f+wV4DpJjS+Hi7Q7JzgUjba6cDZI0U9oQg6dIX7D/W7PajytRoRrUN
y0lZargtmY4wenJqC4233nvCGiQEfl0CbDOROH6npilZbheFjo8/wbqZF6PaNLKa+OU4tlfOPF9n
xuJBH20+zwoCUtehXcCoqcw6r7Ws4Sm3a6aS9IqIPFNpw39nrWMYVWYFSqjBmc2vc9s5biHJqfxO
aXDSbX25xJoKUEanRGDKuvbXf7rLbCDoqRTjl8MztgHWuVG5ArATc3fsSiTn4flQPCrIvoZ82Gji
a1nYOyu+boYML260rawbIlosa5vUs+ukEwJIaJU9bHb+dyKEhxfKtxUBhNEO9Ep65w55vSH+ePfM
nDnDggxHGfX63S9N1lFWidbXsyjybVp/Hrmw5TtHidcn9ZdXoRXBdJuTDDSFE2mGYi1JXLR565MO
pG8kg++3DK8oQ3Or+LpY4+oqTd6N3v3lVQFGaAzSOQUbeHpPd7RIawUu0g6KbtkUm1ov5ONYzAjq
4edO94aaak8sIZxmyCurrlJwlYQi9d1WxXDdufQtpCONpPRT2ijZx3jF0zbtmO0gGxmEg9uR/s6t
dHLe5TLxhllLmdzCTlBJM3j9ZaSSOiIry7hMEwLzVhs7z8iG2INrRqpNalbbttdMD36ttTWRLGyT
WYNiKkPnrBR72hsiHj0OKflGk1TrUChSCBKsFsECx8xHWWjv5rw9GKa4KvJu8IoGC13BKf5cqaTx
crQY0Zm1fN0tc7nKaZks6+V7D8wvC6EhI/J0TGIC11ST587qT88LkHwAFv3Y+Cm9t0Bt2z2wERqW
KqkNKr5Va1neua6vCSJcVl6RYRDVHssuzrSTezzPpCocCl6xbttbvOmFCy1J9TPpUBVCe2edP5kI
vbwahz+majYHLjay119iReI1lIW28XHoEN1qAGGRE85TOha8lOpu28wY6qsPcmDamY489PtP+/OP
bfDnbe95TX+15qP4Zi1a2/7cS6hmX7+BPpTaudcjWGymE+3yqtAPnPjCPbYkEuKFAfx4VptNX7YE
rDWNQ5wd3YTGsGqv68g9YIgujjJWfr+yOqjK3S1ZmOT+pLGD1buTfaQCpW9mJYGzBe1dgBsjP83U
fEdgnWUubtwSWYVpfnC7UZE+FKjWOH0bcBwGJ7oWqWTfDkBpEeUhdbLStnBBGagbY4JEDk7Yrj6u
nSWvJzS4neiRJ7mWnk28t7skbvqDUpGkkFh8dfiGppdM3n9UBv7ParzL+gnAWfv01J3f1/8bCr21
5vjvK73r//t/+vK0Nlz/yo9az6DWWyFDRCmsdKG1ovtR6xl/UgMqiHTQLBF1Z/L8/aj1JJUKkRRO
7MLMhOk+rBnVP4o9SVX+ZGiKkHyFl7Bxsj7/g2rvOf/w79ve5gGH6wUiymHWxeP33A//aV3h8Erm
I0mffmllsXRhjVCLkEmUAnjlJJsWBHEJUrleFClz6MGBrBuqKGfOlFbHSzuVGHThdxDduJOGCvha
uJR4NpVJlUYPKnaaHyxFqkeKnxjqu92AXnEdx84tH9cpYwUDDPgHHiqp9Hs8KrmrKzM2UWgc7SNu
K0djve21axI70wymxGS0nsgdYZLl18OpjZjDe4NWfxb0nL5FqxdML9vq8Z+fcv633bjrZPO/v2/d
e6Q2949PIv75VLP+nZcb11H/ZK+h+lA5WnDaWI8JLzeubf8pqzbViAU4S1VJ2PyvG5dDCmJblB5r
taLRQv/7vuWW5nzMF8vqTtIdoa7/4K492Zp0EzkXP94APmDyRp6PMD/dtEWkzmYsOUlAmARZFhPE
qCjWLKaYxJTjONW3P12a32wOJ5svfRzUfHiCOH9xCmF3eL03lBqBP0NZRsEc2uBbFRHe6tCq9jDx
03MEAvJRBZH6zv77utNnPb8oFh+OYBQ2v2okVMHobaj0KOgaA6RlzpQNl6rmSvznO5/vdRPj+aV4
+jnzsQhofOknW305tPNSm2oSQJhIj86ik6BGL8gN5SzbIg/Q3YT2/u75v1a658e3L+/Jy2P251DL
OrfOLBR0aSd7P0k2wLoNuw0yJCjumJON08EW/6DilwWeVrXLyhvXL9LEhkil2e+17E9CYqltTJUe
5Sr8YFzCv0/2/mwcDCgnSgO4ff2Ss0n92Asp+ZoNScG2v/rnCePSz2qV8iBv+l1TlAaKmUlFWTZ0
Qrmx4FPtbKUfP6MpzCP/7Qt0cr8/vz+VkQ5SDXgo5CG+vv+SyqDvkctN0Nhx7+ZMlnwBsTOw82Ha
dFD+P7z9eqfV2PqCNg69VfhhY1p8PiD/9IBJZJV0Q8f6Ki28LEtyryoun8y0N3JY6dfga9PrtM38
TI5DRBIqsg3sb/NxopDr3qkNTwTia1TQs7RsVfNrCkbSk8ev6K2qZRifBYMq9MWt28ip3MFSxaFh
i51crY3T41A71eekrx/Jyeh2ULCWDag97Lp9aMfX2hLKX/VKhayvTW3UYpolPA3JU71v55UZGtUE
IXhTp9iVO9o8cKQxJseCQci+iO0RnHSUq9twqMJzSynkd3gqp2eY54+IHErhW16fw9MnsO46pUrK
pAiMerQV8vIaoTH7r6ePeWtmXmXV013lNJzDZ6xpWFDqbNvkRQRIWRe7LDS6fYUC4mFASv5h6ab8
Jjd6+StTGSyeQ5rfEBBR4yw3wr0l+vSRhJTOq5ZOve8XBGzs490oe406aHe6EGBByDwQ52MxDJsm
cvKbt++v9YH+u+h4+UI50pqmYqJq4+z2+n5mmITphwNXsKwBNmavZ56YjfdUZqdPDbcN0wcOMYqG
EppN4/Wr2EZm9RPvK7CyNvosxdw5TKT2A2joJzuTp3+2Xq9fobJ68NaFTMN0cjKZsSbC+xYofQFZ
fdF5ViUH3tjkkbsyvLMcnGxHL6/EMkk/DKqDdcrAKia1jDQQdMG4Wqxzp5w+4sHMbxapEYdeS/Kb
QomT67e/s9NFev14uAzxGSrrXPF0BqCtYR75qk/t9C56YMRr2xsra3gSU6NSNNeKTe3uWc2NzpOH
qDWk977Qkx3x+XMbvAkE3eBb2Slef6HSaFrpIGd10DIwJBNArrhvqM6ZPxpF+E6L57cvZtKDpcPP
TXS6KSF5wTIW23UwJ/TEMolNN7Ty8gyURnP79qX93feJaGGtimBtOacd19JOGtEgM2enb8NzRRXK
OTSokQSfxj7oWka4qTaYwdsv+rvvEwM9AgwYW3zM9Rn9aYkHMQbhdjTrIGnkYafpYXIdN7MGT8zK
w/N0mfkOk1FlNEVQD2OJPGLXefst/O5zY2M20ILS37JO26yLsNFc2UYdwHExgwhDw37sQnlTJXRa
8I7Aslfz9/a2332vHJ8gzsoofRjSv/7cNv1vRmfcRFGqOxehNLCzWWrDcBR0XPpOYbVexJOFTkFL
sg5qbdOiWn39YjWVIjpguwoa9qyLpGg/DuLd3fo3L6KuBSoHRu4gRgOvX4SIL3yJoK8DAJp0mRUU
kim9ZZH98wUOOYyyThl0PtXplcvFMkhQhetgMhudxBaBcgxZ3eQNmVbW79wb6xZwcuUQ3VOB0O3i
OHFakhE8naF17dqASgXwauwkRD8RbbdbTLs4i6VG+hD21ZB4o2Tev31b/u56oo5cu5+Qk3+ZWmMn
1TWGqW2QZ4Ap2kF/kNJxeqeo+c3mxEZhs2MwAlIhqb3+0gZIuR3O/TaoEbnd6Akv0CUjZgYOMy6N
1O7b2x9K+c0F1TjFKauNl13xuSH/0/NeoVFKGocAUhm+OBPwwTIAlFkVj7beVesUQ8qWD4pF+zKW
SJj1w8pOjrPalqU7xImd7ivWrvMyTMRDb7b9AwsWDI94DLXtmJjSMdS7+svbb/o3z+oqFcYqt45Y
0WW9vkgLGM8MDUgZMAHVt5ZWhufzKEzQIKH0jlrmN8shDRXHWH15KGNP16Iqnpt8QRMfhN0Yl9sC
Et2x0BZ7M+iNuOo7Zd6rWgcsxgAKfoTQEf3z/QYtGGJ4jrYchE71Jr1MQ1+yujIo4Pm5RccnJNvV
uUQq5Vy8fVl/dyus2FUor6iUKKpfX1bOx+ZaqxSBTsl4mEpNHIS5UBrb8qLdRaqwUt+uFnEg6ey9
bec3az6iKIdFH+Xhr3u4s8b/TLJV4KgyWH4xwtyREygOUTcmTMObEVqpE71XvPzmaWOPc5BdcsDE
5nqyRC56TJM0D4tA6kr9DvyE9MFepubW1qo0SPFFvLN6najInytcNGAMZenRwRM5fbwjxM8FENUq
SDWtMANMwmHjpokUf2cTsD6yIToSilo09ktthx+cciT/Kk6qgemikTbfa13Jb0aikzS/LWdrB3VX
s/15jB8MHUrKNjM6TDM8t+Rd4i7XNoiqh6BqVHHLylJ/evuG+c1ziBIe/P9aoNAmX2+on9YOJg+C
MAkZUy0BkoNb53StrSaUPgE3e89M9JvXWgsC7kzs2Oiv1t//6bUs1a5hw2UUt6YU+Z0yLtullcTO
WXsR//hj0ZblEVDWBi2dndcvNYNoJCNozoPnjoeQrcmTQ1vy9TBOg7df6pmH+Xo/A2Kq0mag0llt
JieXsEgiaZSnkE0FLx/pf6Y20i8w653S5vJXjGQL9v3WqJbLLp8pulb5x6OMhulGAPLHdct99mG2
BzK7CD//qC+TMmz4ShIvJirz4e13q65F0Mm7Ze+l0kY3yGZ/KiFt9FkYc0xDpCBJ/Kwetfo+t3Lp
iA+G3iwpdtEDpM/2tjOaaHTJHkRA1arLVUSq9WW66CDIEZ5ctRV+YVK/k2siqgc/NjtxMJPBvhrt
ciLmfARWGppo1InceadYUdZH+vVH4IBJZbuatH6j31NQC6/65zIw1AabRV85QPl1EQIjkjnYs/xc
SGVMBwPhridHysOcp8v+7euILm899f39NmhOsqEwTFo1hGsgwy+HUFCTdYJGLbA6iAJeinsgvhzx
s4HVIssVtWV/abE6uUs33llpZhl0xBPSJ6c4+Q40/W5qq7TxaMd1N/1EZtXSpp0fZdUU2KDpPANw
3Jne5ZdDCcVnAQomImMnrVaZOHHDeDijeeO3Yrhu4ui+nOOPprXeXtq0jwpnlzjQzxsps1wzLGF0
ZcQHwwPMLE92ej9x6oD0840el5e10h4jMwXKM3+Up8IbnK8qYaJolYIyS6/mccDR6yz7Ck/iEo9f
2honqrNczjQxnsHHezDNlpvJPa2Ueb+0zZ0t1W49Ev4F1xyEuxc5LeYM2dNSddN1zRbj/34QxROz
uQ1giZ0u0n1pxBvDGr5onfDshO2Y5gW0Xvo3GUAGQpFs5HXMLoNlbM4mowjkUUSr5YZggaH05bTT
PKEbX3sIEaDznVudcMKs/KBFBPdRzyz5lEHBFhdJp0RBuUjH2YivsTvAAM9J8yN6CCkj62/4QGTw
1UxwA/3uz7Q0yG6Xt5ZxzLrwMSlQ5WXRbUN0SgyLsbaWrdJcRthOB7v9MsFuEVg/+jAf3XU4LqXO
Zi4SD4DiJozCTb/MZ600Zf6CtGvsjENd1rukuR7rMzjcnwfzUV90Ukgt49Iuk207P6JxEK5Na9oz
a/XAOPrJBlKlaodezHBiVL8j6ChvDXexjb2VGhuzFGeJM0F71ey7WlEK16HFu4ztuZpXFtVfdlDg
X+d9F1h50myGKrpVG3PLXQzBD9anzCRTbsLSlbXFi7KB6woXO+9NaLpEhlnpx74VqL5rHx7nvliW
rTCVb12Ubw1plcFM4YWFE38R5sc6E4/IiCZikxsvRxazswzGpGa6mQqkcLLqOhNgRRRzX42iuoBc
R3kaSju9vhDt2RjRpJUczyHAWUqlPW0fL9aM4yKQ4sEJYsh6FnXmuTY5blmNk2cq6aFpSbpDlLMl
9cvqZLw1+o2N5xAcKt4spGw+tq7OI6OeENwEp037hVS+b8wizhEun5W18ImQRdiMlSaxEkBoeot9
aNxMSkGa8xR/TJfmRh6LK8UR3xal2S2cNbwufAIAD4JT2Sgdz/a3RMnOdCPz6yG9w3u0OkwyHpME
yP+cDHeOKAPJEQ8a24ZLzBXDsPi7sMUeDppLeM5jPGCPYnxXAH6Jp8SXCTCThkH38tg+6+eeGNMh
iEy4sqsSltlBe4bUe5tr3bluqh+d0vKnyrjNjQHJT2nwYVlBnIafoe7SPOc1CD9hV3SLPsLIhKRV
hm48Fm6p23t8RmQCxdcLF7BusrOcdaS3E/C/aTP6wzDUX9DhdgXj9FgrPEzkSs5pse4RZob1eR4b
X1QI6Vaebkp9Ih2vvk70rJlXWq3fwI0sIm0jzLobXVHlbggoCMEwd4MDUbMzzRuAH4WHr/+iAN0z
yGN+Z4Om40ixbWTn3iqHo972142oruhmAqGWvGLQxyAlQIC3Z+1KbXKzsjuW81JggGUJkvrossw4
eLiZ/lhIyi1Ywwsj5g3XMEKMgNH/wB2VVf4iCHDuJjep4ys5e1SqFCfy8Fk4UiD66WrukDAU1ueU
ZTV0DILaq2/g89qgipYQYP/S4hGLjU9wkRTghdCfdnZ1htYiv8wno9w6DTx7wL+IDLTCCDcy6Mzb
aGgbYFlGRJRDRAXvzQK3gQd9qRt3zdhVD0aMrsqvQpOQNYt8eHtmStsvqXUIiR76qOiYPayej7fo
lbORmikIVUWQqk0ClxdKVX6TgKB+xFOtUaWk+fBkieV6ycrvslKpvpithfBlxAU4sXqvNsm4rsN+
uZenViK7hBFvl1XWRU5+KRbCARju0j46IU+IVjtyQG9ZFK7OIOojj2hukrgem3vVEcN5A/Wq3+XK
Yu8J8sjJN2jyQIVEgiSM4MDbppqTz0gwVMPFhGYGsTFJ3w2VPEkC4lkM5SyZO4SBuXObNFp4WeYg
ZeqRyNqNagMG9uquNoh8FMaykeA4+WlfJ4UbWkN3XuU0GGhEh8O902iZvB0GYsOwRn4V1WQ84Fau
CEQ3ivkLyopkj8xb6jd07bIdjs44J7HaJE59FCn22TLv6M8PXyijyZGcIGcybtGOeZHXd040AGIw
+u7cLJ0Q5rSaMRq3x/i+0MMbJH534BCLkYdrcfQtwsTKBHaoTJdiLEhNnQhed5cZGb2rO8LR/DzJ
KzLlZYFPKsl8dVGhGFRy9UFqSnFMaGJ8SkxEUYStJAe7C6s9wY7ytix0+3x2ilJnQezsL6ZO5t0i
1rVHMtlPx+GzVZMtbBYSdEnNeEzbwQCNPWlBAZbL56Bwo0/VvdUBiS05FNx0CP1vDcylgVhoGJAY
iIQQlv1wAVoPvH0kEz+PW4LtrG3UB47P4irWELjMg55B11/UfdSY6UdFUqTNQtfhKIdEnhfp7QKc
ye+TsTswuiNlFEpI7pepurimsoybCqvEJhEhBIsqm9ZoWdNJYhRf6bwNlcZ0MxvNGXgPJptu1A09
uH95qht2u5zTvD3LXejZjsg9zjM7pZPsh6lJMo7dur2Fvr942YRzpS5jxQNVXvjZkkfHfmmI6UbH
fR7HmkbYcJLDmkfXu18WZbZcuGz2GbEGklcmeo/jwbC/DmNK3V7avV/WPTYg7nFlDwO3llwWX+nO
nuPzbgmXT+001zvAi8pT0sTl9xAYGT5Vs3pYmquQNG6OfBTRO4wzZDfXeno5LWF9tErQHiwYHaop
mr6VZ5gNv8ZZ7BtwcXfw/uoL5MXyQ90mU1DG0XQYqZGvBWB9yiFJ3UBEL/dzPS0HfTAt4pgNTkRj
rVA7doP6ZEKa96hXQ19gat8apfpJkKkRkTbTMJduJ9wytIrk+Yw0oxE+Y1Rzuaqq7qlJsLaHGIo/
6Rkth6g0jWFjzEZZbOkgDsHUqfM321rTeZeJgy3sBEIzrXogIrUA3+M20axdklito/ovdIheobN8
6hNVCYxyUv3J6of6Q6KVEqVtM0kPGEGSXS6r8YZ8guIOaot9NskZ3JuWe83Xh2XySy1sM08eR6Io
If110EmSdBNSZAc659qDgfL4VjJio0XmZWgGN7FafzBKDRvrTA5ADzI+xK8NFJDdXCxW6RpjMyRb
jsbOcSqcYiv3C1V0hP/GqB1KJb7nDGT+oDbbqq+HXZQVxaNJv/ZmwDT/IMrvE1GahI3q+RNjKm1j
JdZZRgQBC6TvpLpxJQiJcicrtLyY9G288bJ105BUf0aevO1akQkE2BgHFvNYa8J7cxDOJTG35QH3
SnPoal0KXZR//WdzLKZzpehMz4ADbLRRHhQTaJlS0bKtRriBNzvW6BG3jhd7aPqthadwsyw6n9VQ
e3/KB2mrFKYOsqxbdxCOk1+BpsuZ1zCpuUlE72Sfcwk8cmapXaDoI2rSvq8Lt+nmJ0Oq+3NpyvX9
nM/1F4NTCVi4Pr1Sa6PdCduqb3IVrl9hSfEjeko8NiMRqk1T7jpVza96S78TLVkdsoSrZxnX+jBW
J7DvcRVSBfdZyicNmTB8IdFUP+9tIwIi2qMDjcCNupM6x3tE2jLKJMZ5cMEWrTur9Ta5LYtSIR8X
VjdUDn28hKPZVoe+Q7a44S8YvhpNA19CjMNq0dPE01YkXyGBPCQTR015S0Zyq46WTNiMNt22lWQj
lbcHcO/oCSy1viA0RCFnhvjmdYXo7BvgiCaB21ZKikVu1vZtbE3FVdWFdePVqhQnuxVMEDjC0p5I
bYi2OtR+mWyFJrkyFQMacQFdyq3jKqLScOo9RN7K5+rnR12WgpnJ84NG63E/wQBhmKMbA0nCYKn8
eGjz4zAv4jEOmxjVbA370M/1pmYcPtKp8yMrUTcTdZBXEKP0PZd65YKQLOPj4JSk0HSAno9Dnmg5
pZCas5hWQ+8jx6rNTVWa/dUQAVBa7Kraw5hdAF8kKpG+tuVGqHgu6llbb+1+OSM0KNlJoqJTNtWm
wglJad1Q1+4FLSEPV0zpzZIgX9Im0AvCHqHYc2MU18jbiKQwYhCrOvChMxaspxj31GahWjkTZdQE
VTqU98MUccNbkU8y57DvOsdxdZukZoyYGWdOLb+k5Io29OxhykxofGtde0iHsf0ktwZnk6VXPifC
loIutO6UWlk8OyOQhkGa3LkxwcX7ZALyPldF5pWlkwYmgQebaBg7HziRFCTj7PgKBp1jSImgjmNV
sCCsNDBWP5cEoNGVGOIj72/iGxQVxY6wk/h86dIs4reHcttYg3aZZbF2DTJ3IVWdyGp5JFPe6C3n
uq1DcdMizegIxZgGtypk1DTybO+596tPsdZKfje24R1eenEljVXaeklFplmxXiJhZTO9krT3rcRs
A6sdI8C8n9n9WMVLeDu35L8DNREzB1cGpjQRlKhMziNh7hUu8kEWy/0z11ITnb1VRSYHGFAHLxyb
PHalVm6vKXC+m1JRfQWjyzkkbj/14dR+sVrngbbC4MEpfhAK6++YkeldtMrXUDaqDxrrwqaMiuXa
yro7aQzJqFOl5Crulzxx6zTC9EegvFuo5eIpvUn6cIsgpQdMR8x1V5zLpnAIoemgVjcFJCeQW9u4
yp1tFI5eIdJ2r3PIO6cftZvZYDM31GZlWzRL9AlqQbSfC1oAWnGbzzHnBtGRmV1KIOD1sDw6JEGt
z0DnN6H+0CfZWttN5sYhrGlDsbkpizr5kpSmeeCEq/tKa4YBOeOV3yx4/qVUSNupHWkrmJi8ymQS
G7Uo10KzPZ/THqFw2905MnlHmWb0QO5kHA9wl4FJKkmauYqZOPQdwhAXiGR+TOdiAW8nQXlzLaXW
edwUxxNZ5GzKXjLP07yLPWWpht1QSNJuSbSaDaCwzlN7Ki6n1Ki/1WUJkaScbvoqNLYQC+Rt3CfF
p36Mht046dNGrcbbxplU5v21cUcAU3beRtG4EdmYnUcSGmg5CTA2z4dcruW9mo/yBfaZYRdXVR8o
TWS7ZCYnPvHZ4rBwyPs2Jpq8XZWoXtRYFGe9PX3U9dnxuP61Z9V6fEDv02/gqX5NOKz6k5Yvm7wb
ucOVEDYPzekWdI6XYj70ciWnBUFWeXnhjF29yVqjx2DS6Jd2pVl7Jc6/KSLp7rqw0QNWdOgyLVFl
SqpAo+iN6GGcjdQ1mzJGEqNld/Rq+vtWMqsrJ8H6qw6yqzdg/vvCxm0Hb8tHNNi6qgECSxqU0gmS
krZypU+E3dea4LvLlwxvxFB+B9kHTW+GHYJkNu6ZtCdyIKttfOGYcePh0OWZluh4SXHfHNqZajoG
Dr+1gBz6fGW5F4N8pATvFLKAbfD5FYoldEuo9QCjNZCcpCQzNgaBHWkG2U4ZphmgY95uizFLPU04
9fWEOzioE9ZCQOvthjxaHUYua8//o+7MliM3smz7RSjD6A68AoiBZHCe+QLLiY55hmP4+l4hXbs3
la2rbD22WVlaqbLEYAAOx/Fz9t5LcIaJ87JqrkWxLLvC9DkzB1lR762x6/YGWrO9QTpegiJ4otM2
54W+XrGh3EmhxRXtehJyhLOxTmEFEp5UxwEAp1sr86zbmgrwiG1ZX/gFtqp1dEA9Au6DdYZzhA+Y
4xGDdYiCq4crt/jH0hgQJJgtvY6hM0l92U5lk301VxPYWefq+2rLb3RNga+N7Ttc3jySFW5mgHch
hiL7swHSFZFIvN5vgE7OHhXx5mSrcVU2zWaH6zJ5WWiKCRyqfebtpGucehC9tf5AFtGG7mC+1kWh
b42pKREo20ZoY46JBlPNx9IakCvbY3HfajDGJTqA0BytL27ZOvT1EhfRPSmfHMy75IAxi1D1fIHp
4SbBy2zZ+a7Ms28FvJNTNzC6ikjTlZHMGMS5elwP3pZW3zW11X5E4HZhAea9m0kViG2bPVeaFCsh
7YJxjDoYhR+uLswQeomxSyy7eiasKLnyB+HvC0KmSAy0BINeXGf2otZb1INfITms8bRlVgrwTH4t
gGtGnJusY5C67tPkceStCX6JLXrntFuq3AkzUUpeH/n2ISfultWOG5yNTD03QXCyCCo9+nKGcj4s
4w3xZfVzVY81L5QmiXXrFJczsigaOkTGcLXEk9DJYW3m4SJwU4KcA91/GSc17sx+uWnKbokgNZGB
PAXtvVCV980suxfbneuTrrFdEFHbR5u/ZJdBlQjiugcZFyKz5/0i8Eb3STM8rsUIALTi/BjN5ULr
siWj+8pJ1iJSKv3ccK+HU2WonVUS4AcHp7o0E0Zs9MLaZT86qY37e9mwoORHyAN614Ibi2zDCUI1
DXTZ8qk42p4LPoKK9AQh1dpB67o2Mmd8dERBp22jeYOBxYwHSzbfQV2Sa9sZA9UBT16Q+l5FDtzs
3yF1XxB3sju+ymyZD57bXk5F2t2MaqZtXC4fQdH/SElw2suegcLs9eve3ALzEMxzBQKmEW5YtkL/
YPBh1ZGhGv2cB2v6Wvp5/90j6RmVfYiLzDzaCdMCWm9VJO2teldNl8W2I6bLXs/uZdEt+m6zV14h
s6jhSibBcExyy6fdSULMwQSvDXaQs3ybKtxViUge1MzmlaitPGZjDU+sAfJmt3USg2xXEY4VwBI4
uQgDAiUO6M7YoOIgxKFgBOP3kVTzQm9tTOhEFelunLKUy2qtl5jwvvYk6F72c5AcirJjbIDo83at
ifUM09w8EeelTjOkrAjtWhNg+e4KkxN6D0ct5YRhhZTRBu9Rr22W0F37Qu9E16Az8tzVLSNL9abi
F+pa8lzslX5biQppiBv8dT1HkCdaxvW+YWh5IYviLvWks2ug0O1TYjUiSNpMdYoNrEGzEQ1B94UX
h9++bFWzLmCpukVFHPAKB+CPWvdiJCk+9KwJsiiYNWs3ZdkDPSuGwwUtJqKQiUgC40AZvYjYEWeM
ISOZPR8z3yT+kBysPJtuFmBwZ8q4uysrGYG+bSLR4Z2fsi8aJGXoksJ6ZPaU7a3A2HWb6MhGN2lP
dMF0NZN2eSxn966fCaID6ED5mdrts6ndhmDYxQ63ZMqMXUNswytz8jMmgZN0Y4ruc0br86Xh9Xif
g6Cl555D8KMFivNdOdeYqe23WsiCbYFKmxjSys5/tEpZB5m4HwEgyx1oJjuc8BBcWGZRXkhgdarx
XuvBry9AtbUxUQPPDVCXq9J19DGohiH2OhfWDoyAdy0mgR+PWC6siUCxEKq63mGWifdI27SIS2fq
Dk5bTteQJYrLNoFim9pu+kGvXxXh3Kd0lgfdMuVIhp0MBqZsfpbdGJpELk5aOiZPVV1OrNIrKoPm
2LQyOA4uMQv9KNzLqtpMatjReaalQIuZjLGrPhXDtacXeReQLvHZzgGrsPGpwyda2ntSIeSe4xSU
vnIZ77ckE3fL6hThltLR8VQ/nWsxYnIWDceK5L/pS8E0j2DqYHH9cOEaPpqjkxmhuSrxPUPYloXU
L/0diFBeGDBwLkbqhstkUsM1L2uGd35CIsEoWqZWFjzayS6qi5rkPDuUHf2dzhuSt02mkHykNi/8
RlkvFj2mfbEVOqCSSCe2Vr1xREaV9NEniM3zrB2BYQfLLpMkA+NDmF3CXmT+avpO/4gfqLtRU0/N
XebzpqKFnQzP8Wb0IgwUzLNQ5XX2RTUrP7sXulLx6qsFYEwvY4e527cxzQ0enrQ8gP1kIJU023y7
GQY0ExKDr8qkbp9yAteoJuqVsyCThF2XCn1ViNnMCUgYpyKWG3YqQrAt6/uclf2JMMHqq1mRKhml
Ysnv9JrSkTe3NhOnaqwpAnz8nKfBx0AXFt3kg4tYMvvVzXT3OUxFT7AKiSVXdu7zYl5yCRHLIOj1
rp6ziVcvJ+6TSdhZd91L4moia/bEsetM+X3NMFNs7Iufam2Uf0UdJo6EIvJeXQwrTSIwsNrEq9rX
V62oPTpFg9E9GWAuXwKyvb+RW9TSLUxU7rOHIZchAtL8mAa4lhs5GE045UZ2UhPS38KVzksZFN0n
hmXzg5ssiXwi6G4324aL6Ttv2zN9UvkRcDq80gNxFSe8Wh0Ido509O8L+5ikjv3Ylv1wA1TMqXgz
Zisx3nbjXqdDhWxhNseBesmlSR6n09khEoCvrjcf7XzXVFg23D9+LyfRXjS0uZnvKTC792FdvCDM
Cs2f7ciOB4OEb2JJWG1Ina5xzPe0R4I0Oa6LXJ6bxC7NA7bj4DLvSQbEnj4V3bWqpemEaGOzgUzb
Gc1oYip1kBWKmUzrdHjUeVtYe7fK3X2VM9+PdeOUj8wqVXFR+kmaRSMDWCc2mYaR01zVTrgmgUtn
w+apT6bc6eNhYNrKCyFFP1+tlhMGfkIa8jyUjx1I40M7AajYjXLiggwrSfWRhTxXUf63lrtnlebW
Hu0ElUU1oOIpGF1NYavobkQJjLtHWhrqjTY8J+iAFMH9ZM3mRwMJ4JL+eb4n4LR8MZccpzux/WBj
jGY8JPU6fhvmabyx1mW9FF4+ZVdnrsQNDVl+fDEgGtvO4hV/DFinnOiT66VhYRKc77bvDGvad1FT
mZBiqq4lNo190un86CcCRU8tV/XVMlR+IlFpANKIPQTchaDxFOUpB6RdQdNSRy0yhIYZ49qQi81c
P4J7sFbxmE2sRpV4SFYGn//aw4Y6TbTGX+gIZFnUZ23PZgE++0sDg+sphz3zDTK6LWnROcYXw0ah
7zVO90RX0+BwtzYY/PzCkQD69Pzcm07/2gU0LAqr9l84M4gb6agFB3wBp7MX1AddOYC292qDgeLA
foWChno8sc/C0ZLUmX2e5qirBw8QyGJQV45spDc8B5DMFpqzRZRPJXJ2x1rVENtQmAUyCd9Rh0nO
5ltbFpkflSNqTTpYrKyeLOgXnw59HSadw43oco+hRG+W3Mwib690hlMDPNiQPKD3471LM7i6zTA6
xJ0m4Dgog/IuGGsyoy0S40jHX3joN+43DdBqXXaI2db0ErGi9+J0xEYnjELfS3sU34Fq5aeUHEfa
kOvM9mACabgeDVdWZAIEC2P1NYM9XOcmDw95zNxTGJTuFHulFzzh0WfJy4AVaLQdN6GemBwRvTWh
/NMkCG0hPGykgDqwqiM9qvnZ8LP8aKJ1uyVbu3xUGTqOcmbh8lpIrlMpysfVk91TEfjpcJl5g/zO
YWeu4kaPPBukxLErKWcz8CsYDZXZiLTzQB2t8j2ZnXYD9Vert3LdbOqsprWHC+yq6QOvog57e18k
+QVZufmx96VCicLzUUUzI46PtGRpY74ObtChjIfVI9+sIZHjUxWremM6xeUkyxlv/jz4K0VHqrad
ycQo3/+hYZoQQ362Jhy2HYZ3tnvROizhLj8/32PLQYfQbRw/cGyL/VnXCFlpqGtY9AUxexEfwg8N
1vm1dALawnNg94+js86MopJ83OfnnbnmBbA/s/lOpgdpERRb+1BncJjCzSJVhKKeN1Ah+Gs6zubB
zuv1Wph+zzXAAnI3yKTxPoqyB2hP0ShootJXP3eouEnEtsFxqlMOQ31VCT9ayTwob9Nx0YeOhPEL
04DYFzSGeTluKfeCl1wrIm4wTW7ZD87eW/gzTreCvX0GuHdbeoI9Mtsc9jkvadhEzM5wXjhSmocy
R9jjKSN96Fnft91SJNczTsXdmHr6CC6OYdlCTR1VDQSw3Wpn1XgFGG1YY1mT3BbVhp8Yl2sFUixs
GhacrT3HjfSa64NtM3ONMb5TbJt0SQ8p4xoUONPmh7lTsJNAsEXdjiELpwvJJk8LKXcwhnsR3OpW
65jrII5wto2ocMgajOe+IToLgM1lwzyBib2PwtS2Wu/JZXUfisGAe6bKxvtS8kKhSra27tiq+ZoI
1kGfGIXyyhoFfpPaxQBB8ZAfgyUH3pAvHgolj6WimdBGrc/kA2EX7wszXclONqHrkWjAS4rICrS2
zlo+UmgZeUjZw+IdCdCnNm19O41mWfLCpDq0QSwU0+3a4bOeyXs6M0MHHF35Yt3Ro7qdLJeCpQal
IVBMRKTU4IZpF+NyApF6SWuCb+OlTjJEtMaN41ISSxNWRMfoULP9308cjjQt6mUwr/KAe3ezJRYG
GmOmx7ZbFiszrlEeNCVnlpZJe95t3p/q438VFUBcFP/51f3/l/yo/1mawP+mxKiz9/7/b8i++rJ9
gQI7fvlratT5X/rTke3L/+CVEaQS4pXBinx2Pc9/xEa54j8gUDj1uoKwAWREiNv/T5SA5/0HCAlq
f4S0+KVJ+v6/SQKu+R8P15EvXZqTAp2y+28s2fycn3SObHqBz3ncJQQK6fo5SoC//0m2W6f0A8dR
b3uOxqmgeZcUP3jKHHrRLsFxaCe8G1wOWfYbnecvcuE/P/f8y0ushFKav/gospTe2pyYZ3FZcsaI
ucmeLaM92nP5O7LLLyLyPz4KkoqN7ILgBfIM//oVqy1lBDSa61635JNz0HwJxo3cm3OeU23/zqf0
i0j/z0+zSP8R+O9RsJ4luj9d0LkjUjEfl3VvADxghGqpWJuliLsA3ko7z3OkMtC9HGx+Y878m68p
0MmbWIqwXVjeLwLsbIYPkDcGd9KXxH8OwvycRLUiVd0sLLUQ1H5a5nd/amF/Tl75u8/DiYUv5ZxO
bp8X789ftC+ZAibFtO2rtGSIowBfyFj1m74Xva8DivlyrH6zan6x+HBxSSKw8TWzYHlwfjUzDoJR
g08Dba+LMT/kosb7QBbQ4Z+/2a+fIghRMl1pm1gneTbO2R8/fzOjdwl67eW89/xS7Px2TI9dnovo
nz/l1yeAT8ECeg5rc5mu/zc3R+oOBgObGQBNUjH/QimYvXLak7zL3c38jaL57z6MNCqXzC4y6v7b
qhxTq3USoZa9mUBFFOnyrOyNkJDMfv/nb/U3107CUcLc5Qj0+X9Y9n9a/q2Dbi6T1bI3AnlbnDUB
XRosv1l6f/shJFGzb+GrZ9v66w1iReNNHsZlnzjuN8ctliu0ef5vgFB/d8n+8NrgRGZ/+sP6/dM3
cdKkFMrnm1i+0Id22x4yO2hOpcrE/p+v2flJ+X9a8zPm6Lz5nz3I5GFxe37Zg+dUw0uvqmKfAidA
ypyRSvqAitYa75uqHLKzzIbQK06BuRfqttHtS1MayfLwr34NwkIwCLMSWY6SP91ffg1hAyIxSJ6+
MnfIM37z5J7/5V++o00IAuMQ7Fosw1+fKWNw6EhaxX40Ucq8+TRYgTlm9tBE2VL47VGeR4QLGl3x
75b++eqy87NPYT1Gaub8siF7G8EO/UZ8WELcKuLc2tuvub9GPYvr6Z+v4N99SbYN3vKS+EESD/66
Ll3mhE6N4WXfpYZ8xsrZf+MNPF3oxN0OpCxOD0XnT79xhf3dh54facE+7BDQ/otDJcltArcQg+wb
UoTr3YS471UHRXtRi3Hp40XZUxt29FN+/Msvy/6L91mSA8D9pIj465dNbLOpC7Ot9ipQ46MhZHdB
RmH9PpRzxyRpamhzlu7rP3/oL0++4+G9x9uCDQtTJAl757//6aF0ZxuAKIfbfbda2FFGDhSxwxBa
/2a5/vLw//k5VFnYyHnyKbX++jlplgQzBfxZCaZoc+EwuGtt6d2ntAR/8/T/ev/ONm4oS7RzuJas
0PN79uevlJZiAQVtXaRjNH5kvwu6df54Ef/86NFtwoLNa4b7BX86OH/Xnz7AmVwrE47tHjRHPbkz
162+1GlhZvFcGmXFtFm3I6rBCgYZZFCbZnxNhk3IBkss9WwpgS1gQIAaOq5nPMt2RSm+5Cp4c0fP
NSL6d1sWTihS0rCDU4OoHVka+1jTyffGLafLsmhWFTn+svywNmew4snR2UtbO0ilW4NsAvpKUqF2
6PE9bP3gXZf2Zvj38C6QUbmZ4x8qQ8yvUknGvqiV0oe6CMRbMXjGe7KssHjz0fsm6WR8N7VZ3yOg
mrC6DaN8Z6auxrA0HaLfCrUhCuy3NliidFCE27cdv0lMDuR6HNNmgEelXLNEvWaJRx7i5GYaelDS
g+ePep/VRX3fiw1JvK61izzD0YpO+0DWm2ON2RADrSyWo8janK4QAaFPpR4mRFh+t6DXsxSXnzPC
4h7xC7R2hJlw/eqQT/eWlg6zpLU+o2mDCkU0ggK7AwkurZW58EhqDVqGpt0bNXL3EKhQ/aayZKjg
uZvlfScR20fUlc6V8rpZ0cr3tgRPLMOdsPPnjeTQbmBgDEW2nI6F19UKaY/b9LGe5fCUFCWPa4bV
LmbweG7P9SaTL+Ksc4Tm/AUggmAMDqWzdRX1ScX8h1aCTUAqKcr7mUTS76TSb7detpn2nuaZM14Y
RVtet5mROHcEecx3awm2N5rxQI2nKSMDmp1/njzyafAqH11/sr5vmWiGnVPXJV4b2/mwLQTEoZ/6
MzJ/1qCMR0LIEZuMRt8i3FFWFSVLWVbXhYdVLxylnrsQ8Lhu9iIdnQddFH22x3VXfwb0mH24PT5j
hJT68R1xe2PTs1LM54HzLVedS4/r4NiSWs/2luqdos9yDg16nWEPTYvhb6ncbo7wc4Lkw43Lb7g4
c4+8cEpXAle3RB4qZ/S3CzV1BjaDLYXIU4iyi/umM8ydkXn2EuVEo30D82iZ0YzVqI4WR9vMEuxU
7ltrKiwo65N5z6+Ti7A3h6mNkmRyjGgeOovJkWB6jB67bRVx7G3bICwVTFyQP9YRsKz1I1A2EiJb
EW6yQ+w0DqciwdB1MDKanTtjMUx0DascAEl6Q7Mjorqq9uQfjcTMnE3sdFqwSdwjnkhcCOCufcmV
WPNdQZV6hfQraCLaS1YXQQQuny18EvD36sGswZnDzwk3GM7wopt8NHaSNuR5vpfCEUy6bGP6O2+l
hika9FZIREWHFQy7YsIZAnt/tXMHqdCUua1qow20ydee6bYXg/3x3H3mLbYddSXYr0O1iLF+Ctxm
8pEpFKO/cwkLNWNz9K05Tvu+QltaSrKdsOJuEeDw6dUC8uA9z14rX3BDkkgLxmX9bgQjisjNNUf3
YkCoT0ACSkL4Dk6G0ZqulhflQyPek+qMhVNm2TM9laJ/LdnfilgzU/ueJUiM4xVzBI60rBC4LICe
G5HsJsKP5NQm894vt+2V8adxqjuzX3dosdGStUHNxI2iX7n72ayaMYIPWR76dTUwzWmmtmhLDZdO
ZJtOn7NmChVZiLduEtur2r03lNuPFq2Mh6hl8jCFVdaEnaBmCbTnPnks5Zh+0UHaPGiJqTGyygTZ
E7g7FJ2FqBswlJXMkI24op/pnTbLckApqr0LUooNTfBkVnFW3jb2KIFsi5FFi5v1kqAmrKb+YiU4
MzaN04eQuRIVo6gvxvmPpTZUSKbdbWygmE7ahrmQuAzbYHlPcZlWCQHC6GruBCPhb8BLkdKvkv9b
Z+baiLqtKIcoM9zR4S01ej8mk+zkEyxcVj6J58HZCeOJAF3s1uod9yLlf19R1Ed+r8mOLedJZDuV
6QXGOO8B5nhdUHiHleKataEC48k886Rit52sR+BF9sequ3fEy9ZjqwZ9CUSZ8Oi8Yn3j/jiH1wT1
tQE69WvlOt85I8xRJuGHIoNQ4Jjm9sBEtEhDWJTuTqjuwWnYduKmZDIbU7K07380V6K6TM6Cbg6z
XNFiCK4Zb8DgqNeluyoxkLUH5ucT/eIKjZuTW6eJMowNodlNXvCFeeUtaG+kgcjQyVnQnIIREHOr
v3vTsD3C42M6LvepaR+dzH8k+qzZF6v5BiCVhLjiDVHQ0W3tB/SlDT1ipgyrn+fXjmTqkG7es+uX
jLlthBCV0Z26tF+v1sIxjk3GIwVT2oqkB2mkx93hjibykkIeyMtAwaer/tRr2b8QugC3AvojZgTE
uXlG0tjQN1GrgU/R7LfJssbagTKN+RljRsxZkEPajaY8guLblObnaV7bbdgNTCm2CLUn2hfT41kH
ENb9cDqLzLChArLMhLd56k108hXKtXDAJRNE59PJASmyEc9Ehnwbtsbe+O6sMUwJnf24Zcn44FYO
9WsWrE+ZhdWGZU2jK+eLHCY9m1g16vzWhTxMuJaFjCeRJ4dZwy1paVhY6atkb4qeswwZbqFC9hPM
qEE/Ywidx9H9DsOZxohVTYn51AdD6uZcEBE8z3r9knjORbJ6D2JCilXo8XmDERamKdAD32yiYljs
h7ot0C/DEOsuhHbkg8xm53PSZGgqR63MQlLKDjzH28LbqC6yBqoX4lJr1yPa/ZpQwubRYA8Jsuhi
MUeEAT3iGYQgSQR01TFiJ5ntD4c8z1NjGzmJXoFNwIMcbBWi7rqDnmmTYT12NwZFz1c07tv8MlZg
P3dZlfRqR5IL8h3AYOuPzR6Wy3XZfiC4mVCgGOM1svSAOW7lvWplZt9LJmg/Bu0juG0KCoopxSRt
Cfd+8WmDnB8RlltuivkSGjGW0K53wFiberoIZtf89FVGLFrt3NubUz+u43qkLCp3Z+PRp1FU06kJ
QIOshfWW+l3/6nqmjsjhxwyL5C8sZjWxPcGQvpmL+iLvgLrLdejuO/IriCmc3JrKJKiOhDp+agaw
YbcmKBkWLM0FUM0d2RpD3E7GBlBttlfmZS6z5tpBbO0SCZCdJYymla4/MHv4dz4udsTWqMyL2aof
RDYfA3O7xSlX5jibLImSo+n9WCVCEPW5Ilg1GgOmPaza6cuclKXGndDMO6pRdEl9NaLO1MGOwV0Z
ZzbJLYkn2e0R+OdIB3dr0iO8Jky6uDjn8WOB85b2MtkqHlkLQRxJrLQhJxHExZSQxNoOpv3VdRMR
BenyQoZi8dg2A8Iw1QbrJYxpNwwY0e+WOanfnWKynkYs9Cc/XylSi0Xc5VPtPNWS8CkywzUukoIh
PdNCSxfnqvY224Z8Q/zAoqr8uTi5vMtC2bfTZTvY6aF33Bm0MKmRCGrYUryRR27NLe9oGMlVYUzV
ztfIlPjO6X7ZSoIssVFSpyDiw0vBcJx0Dc4c1VRfmmoYbin++siDOYtkzRPcuEoYVxTVBgOVqfTu
crfSLy4xCE7IOKpD8ibK9IBLY3nPtsbHbqnXdocIc5j322arW7q4WxBpZ8W/F+QaA7bdrOwa1HaX
M3dpnwYWfiKKv5bnaJV7nFaBFfZ1if4CNE9aYuQykm0ngdBw/piVfZ8jGR3R40zet8oiAwncOlP0
C6B5a3edgAIa0cN2ej45lS/QLi5TQ6WC8YCJMpv0DsELdQdoTb3LGiyubmrUh4qsBB4WmSoVFS6R
lxFGiK3ab1lH4FuIAowggxAjZMp3mKCgMoxi16dmrURtQjjvpotOMMSMAr9PnxDbN9N9Z7rtrT8Y
P3B5efG6dhZZ/oFJaptn7GHrVPwaanwOqG1+dE0wVYcOFe3DmUFyTgEzb2c3f58cy437pbjNDMAT
IkstXs6UY5FUfi+jORMcMjF4Lgf2IfwLec4L+SzPxDy5qmB534rJHWNzcOrDMq/FfuEli72px32u
/dYMq45za50hPNCQZVHU0+hIlSUvMP1dg0F8VVjSL1OVRF3t5DtB0XNZpq28lmaH9cWop0eUEn59
cLezSQYrDsIUx6G53NcdmtkW1Qki+eEOnXV7yog73PHw2Hd91WNexCfTuXs0iCllj+Dv3UHceIvV
xobXHzUyznDLlblFU6bUHScpwiqbHmgjl/ho4GNqQ4zP+W1eGa99OzQHR67Wt86q1hfPKVJOIzan
Is/ICOev2vXKYX+SMf2fds8VeGHGYHaxo8hIASLTgmvcgqJyCcF0PCdUpRtwcGy9+oKSUB6cviNS
s/EadRB5eupz/xtszuBitINr9P6VHeILQ2dXN5k+ysx4rdd2fM4sQ9/4iW/epdVQ74amcMJyW76K
pasIlvCq275rlu+srBc6bNjtVittsEfJ9KRnhORV5xx8M9UPTEUucDRC8magzrWd1GxeWLVao6xu
3lM1n9+b5nKwSpJ9wpRh7n0iaSuFoMAZeCo/ODoKD5jLpohHp7JfKR6yJwRR5AT0gi56mBqYw3c5
9PX5EAyLevIrAaKMB1vdlCpBzHqu6D94M6Z86NjGPnsplVRFgSFRjJeWul3MOrnAE9y9zW1nplG+
jPWzUTa4o2d7tAFCjcmjSlyN7EwkRG3ISmIWsbLlhCt62gldGM9WvZJRWeC9J2OWxPh4nsw3l39+
LBvRY8ws9Zd1sJ7pLGFCLJINJVOThxgVdYyAHgvbTB2592V5ys7pQ02lcRzXjVy60OSgHTLVMZ8M
VPc/Mp1lR1W1r4M3zQZWq4QptdlqXqQFMpuwpub40QY9G7uTFutw3VcL0aQm6vPvqdcme5rL9buS
vfs6qsDB34BccdehtfwqlzXZMZ7v+THEBFhj2PbeulfahH0u68q8TQisHGI/a36IXGHnsZSBVd/w
q0uhlXHfleczg7an9d0HskoVThFxk1RBoiGo8sDuKtwaz1lqDBwnqO4+TBgTCLbX8oc9oIntEn99
mT1tPjpWSz4BjSJsw94IakQ0mN1jeOH6YBoowHnQav+2P0PlkKk5V+jhpmQPiRPciqxtDJ6TP/FX
+WbEbY0TNgq2VFJ8cjnsMBnGtUfEM9jBrkq5+1GVYQPOndFe9q63OcAT9DljYZ3E+DKhfSR3tWnF
5TBI8eqmhSTMZ+qEZsf2p343TCYuFE8tdR3rTXbXculHtWeBlDOSpqq6tkVhGmFrj4iX+gbt7wTc
L4sQWzV3CQFCC9Mg2zIpniwLZMW2rjqerc38lg1s6nGwtAIl6Uz7JCyzqXrKifikCG3Ns7+zNuct
hgqDOJ7dQ1k72fnDw7zkJckFw1jV2HIgkUU+UfafxK5UiFkGQlMQW0ikU92SpBBeMcflIG4xHVLf
UX/FXec2yNngpfMqILZ0V0rZfibMh+cY3kTZRoo+03XDEPaUr5jNojyX7Oq+XvVd4CDsjBOW/Z2h
gxwhdTClOpy7nqMEtdwynog0WXoS4hxmYfR4OQ3aeCaiNNHuky4LjihL0m1OhHyLfW91p+2NRg32
rWEexlPJHa+JT/AWHDdF6nFdtaduO17g26FZTG5wZSwplXsfIPBB6JoyT5lqVNoEJDFFdNdkitxh
ZZnwaDnsKu6q6ou5mvDIbjntF6pHyzs1c9XD9EJFeK94VQHG5cq2RE+1lOq1lGVBDVqCkezKVeY7
2Y9ti02j6Z9KdG5LKBaDDhVRPgGZv7Rsw8kFdRbS8tN0sp0y8+KgEe0t6B5emg0O4ORCOAGWwy6j
SxEXeKlTSixdfWRIptlAF13h+NST9wkg2HvrAlehrm4DQnUsHFckBBnN5EWOY67XgPPw5LiD093K
TZJDUViT+spPFDhubErNRA/q3bNH/xPD8iZCs6qXvWPgU4kw6LvrYQ0KzLv9OmBaqJk24sXJ7K7d
NWKmV6tMmm7RkBRBtg8m6bytWaEc4iYM0zviy8IehIlH5ERCuvQbCBVaT97YWTh4hU1XI2kBRu/o
aOlbtcJDjQw/WCryjAwD+TekMvrUXrX4cU9VxGNfGx1HtcEKuot66nAHutSK9yluEueCEOMSObtO
64OXoGjFod61WCAbUpPupIdiNDJoapW7fGyYRQUdgidiYVJhhqUj1g8pM++Z7xw8Zv5aUGLZjhLR
gja3v6wnzdfy+R15ccq2cK869LLLRVmM7pvZpZzqz5mfX0xvQ9pZ4rHy42EzjUdr8ZFvkVGttkhP
qRxvyQ7L68hil38crK6p8TLA0Py22tQtN4mwzfkaeBJHfMIBMNRn9baiO0JFTgaHuwTeycf640S5
mQa0IC3cthT5lpO1mPba7HryKvPGc9PcvdhaCLjuJ2WqMcD1gzg4bJFIFml1d6oQqvwv6t5jSW6l
3bJ8l5rjGrQY1AShRWqmnLglmSS0cDjgAPzpa0Vdq7KqNmuzvsOe/fzP4WEyEHD/xN5ro0xVzogt
EuxaMnc7WytBZLIOWE6Ox6Lic8WGHUSdlR3JCa1bTqi+7tYN9qC8e4y5jefUZd5OO91X9Oyu3TJb
QZXmhLs1MRWK9Qlnd9p6FPfb1vZ6Q0qN7em936mmeYdKMIxphwBdYrGXOtpMaB3Fll2hcjYhA70e
zLwdayA/ONtHnKhMauXo2HE6lHURnZWm/wVV02a3GbjBl31pKupXDKR1tnzoXjrmhPMrLhk50mvC
3okYTRN6UeZYwY2eGgxg/ZBsfVgKh9ybve599MuZAqSgt+b7X7buKffsLv8cgjk3FzbuEwb33iH4
notk8i7gv7of7WTyJhkraNTW2WLbwiwY5YKnMvr7paesPVQh5oldMVRe9s7wYBD31RQ3VLsdQOZd
66HeQ/jJHipdwIB7zAl0Jv9WvuqtQzTELWHLS+Mln2WN1fpYScwFjFZ8hHUVf6P8HLbl9F6WzEc2
SEz9nvppEsXWssqxuVjraryzBoUAwjC6tVsPGNduMrVMxCPDq8D/5QU9gIyqqpe/ow7s5x5dHLq5
Yp0Qode4TFySxvzLrPEUHoSztMnVL5nccKrl0dkKvIXYWIA9eqN0EoaPU9WRiCOTgvM4X5Rl7e0e
DSmXZZwlfKemud1leZe4qXbQynyIlqD3K6Z3f3r0GSpUhzASOHg9C/ZS2rfh+u0FKkba7vV2yMwM
acDOz8roXzlPDqNmhhu4bKkkoHkskw59ZLJ1YZ+nQcjoSeJ4kdz/FTX2DNQPAwap8UxDvTa2dgyy
i3ZTC0Lgjz38yXEvlqZvjzMq/X/U3YXPJSOm5AkIrLd8FW3Wi13WO/ayRdABvqayFpxoqazo5zd2
E3n1j5uJeqXSWb1kxxAT9peNuxRLkWYFtmFxnr/EhvqJDLTVYP8MZuhPECH6/C/CIq/Aae6pl0Tk
q5/6a+S8GOhWURp1nfVi8Ap2KEpDvWzGIIMKhkcswuoQLWO5xYaalakJZFmcwnms8La7ibwoYu38
VAEQfWz83n+pyVmoNo7dTD+YPyLnYliZFekKOeex9zSMj5tY9cWnG/7GXNSRo5Gb7B9KfY1Hrcp6
61nAVH622orAmHVUSfK5ep5YHsGwzS9r4srw3Mchfv/EB6Rw1CtN5HUCTVbt6xEj2AHy49Rxr9Rm
LndDXcbBg6yAoy9ZpEneJLh+pK4c8rfkNhOimx4DWnQx/TAkowXHQGbiwzIwIYEkMzntvcinjF6e
b5reBLXxm33emsDfKL7dD4YQnXsKsYZeWcVDe5B9G1dkqq/hfJ16bN4bRELBZ4GRB0dzRi+7c4Sk
/SQLZ+adlKX4Q+0yXZqO2xVOG3axczwMud4vmZ+/ZDLhak5amwISzTrjcWn5HdcB5emulVn1KlVZ
5IfFNQNVymRbjH3bvGac4zB8rhC1/fSgVvGC5rYoIOc5eKW3fiis9sKZWrn3tMWsQ2xmtZiIURrt
g3Fp/tlZYuc3X0FQ87U0rbcfXFs3W8XS1zlVK5iwfTD1Tb8JnYpdUsq/3uhjT3REkIZ9Fpng6rUl
VX856mh5qCwbU+5ChES+x3Yvu5d2cup5NwgzsvhYBYk+XTIPBvN1m300bQzTJGnYTqcJX1V96dqG
PjtiBOFDUAow4Ml2guBTqKD8ShbTE4oq2+SraTDI7Gx49DgKBxYl1GdwyGpeOlHM95kTrhTBiZfb
l7EaGbLh4wz/BsYO+k3Hr8utsLGt31XjhJ3GM560d3YeNedxZVm69Wxv+e3jQL6wwatYnoE8uOA8
6Xnl50V+guyJ6KA1g2vqwjl/dWxezvskZ2G9JRh3PfBIWNsIvrThzmF0GG0TSxkclDUWY2hNwbrJ
pcHANzW46a4DfxHKaw8OYko1PEimMnmfnwmh9ZqD6XCepCU+3/Gw6Cx3MZg7jP1nu6eFVtyJczpZ
XfblzkCCUpYezNkZ9zBIYbdp2akmyP21y2tpn0HNxPPZF3SgJxNHlIdZN/bDDl7JFO9It+3L823x
jdqzZD7q465az4sdaXO0FeDbXT7aPTsnf1YOVloc7jNsob+2cpEx5ug4DXVSTtIZjsBFcPWWNz9r
Rok89OtyFTTQlCgYxTDixvHaHYNi8ZmlBlTZ+46lreJNlVTgosWAuavrBME3h5z9ISSuMQ6Q1oB7
Ycf9e8WhVIGJCjomWmq8FWCMYZpd0Tuhc1dwOfZ7pKtAEwbu3mdyMFtgdzOl29ZaJSSEGBsC3qWE
w5zbH2f3Y617vpG2LqWDs2l1fw0T15FnCyvB1RvEpBJkOT7sQhPJuQXf0YzPAxUOCzPRWH/Ninb7
WPEjnepWum8UJVWwrbnWmy0ABvFKTslabfmsbx2pqTgcVqfwpw1+eX/dxZW7kmaNWXCF/7U4zYkx
fce0MHaKXB0rvm/vEWv3NS0VU6Qdag7gESPhDWHa1E5evRRR5LLbD1sXOFQRQmjbmzkM6u95DMX4
FEgAqaKgFbnif2HYZjBC0tBZbrFcmCAFX221OON2rCAMnWTvs0OQs51ogGVdEL5AHgBb7QZ63tWu
r57jqlwnpjl1HzAHgyNKgJfpPVbW4fyrgrYyH3J7DILzYPmxOFrIAhO8wDM/IuXNmqdUT0bvJzro
9RQB/eofKlmU/NAZrfy9rvHKbBPMGJR5wvYwJYmp6XeTtTjMXIFG4S3J2uha1mKIDtEklPyCVmi7
4QZ7uu3sSlhm6gMtgPpacg09ks+RTX0Jk0fuzCSjO9wn/p9MZuDIeHrYZqoVW901CHlnQT9F0f1a
Zwa3Y0jc657c3BKVTCCa6VBoRoHAF2nxpy2eetvf4Q0hY42lcvRbxn5VsiitsyhdFvgllGll951Z
PjLbFqlPQqp7P5UHzU0qz6QhMBcnfbQPzgaboP0lnFw5VysPpmBlZCcIwfJ7PMxvET4awAIoi5eF
raRosrcoh7RB+NqcEQqYlrFWPsYDCE6pg0ljvuRmbQB4LXUz7acolOrUL52rz0tFn7eLJqiux5A7
De+Cqnz3rwCg329nMG6kuOnaKU8Kqzq25Dgu/3j1zGaUqJ4AjfISDuFlplj7gXZAnmkhaxqRWg5B
9ASAwAQvkZpBoABaKvKUvUD1V6ON8NhH0Iidq9ufNg6W98OGkyHMMMuZLCRWMf2BadYAX4wSPdwU
QTCfh2Vwp+fZ1csnuz9CPWPfE12qtCZlcbVz/5+qKsu655WqX7Hc2q95EM5f0VgEjyPNF2Wtnvrf
qJhAvc5eNEAOCILmSZMyxDzElzMLgsj02ER75hOpEOzOUkhky79wgJt/4BlH6oQzxJ137cJC/K6k
Yedf7GrBHTU6/hdlGAOHDvxZc2XWSeGEzkbiLqVB+iBdj/9psb1Ecz3EJHKsRbHk7CIGOUF0q92y
AMGl65CIb6uMycK1neEOXWQ+0NV6A8gPPiVGdQuevT1KaJVtZDMpzj95M6oj5Cung9UFfr3rGft/
yMVz0SZhcho38exlOOkt12upqSOO4TXnjjjiswQvQQvGRUec5JJckWuHDiTitnaOFM3ig0mDoiqo
LMfsQpSEP2HQWCxM57CjNx4w3HvwLIt9iJ7rWzWOXB/zdaVwtqzWHlxAQYFcj3Uyueai8o4cqSge
KScs8FtsSWEzEGruug0qMj8CiWBqQVCZnvvukjFjb7a2r/3nxLLZ2jZ+0l54+iXhm3nGvV3hGP8p
KtUOm86hpk0X2Zp+U4M4btCMdsUNxMV8cFNoqvCNqSVZ1pzc9H9wLJrmUvoOdW/rFgIN/sTvPuWk
v4Fabtlmbmp36h/C0TbhhnwRF9e2rGpn65SzLlN/xtC0sYaYhT5kcHmd88SSWzuuc6B3aiHIM5iq
90itVPlDrYC3qZK15qYcSvcODqb1J+NDe0UUgcNQkHr9z/GRyexHGTOpm5eAR6aCdb3P8zZxHxD2
MojmxyoOxVhFVYokAGuXG1gYzzUV4LaFg/s1MY9wNzGV0zNg1xqsZhTLjMm658IEYt8K/ZWG51GD
67sfWV6+8TVGEDOXYAPASywS3Ay7WRfqyMAWz58zG1C1OyYc7SOMNR48YOVkJF5rqONbSVOjFkxl
aOsPQfePhzxBHXFbmKqHXJOvjTCs4gvmjrXcF6G//rEDN3iKvMr7lEHNvgaoG8VPwpD1oTILlqUs
a78ZaUanap6W9V3D0/ieQz/7GzEEBcjXjf5VTPZkb/u6dp9t0m3yh7aXFrPDiZdrWzJx+2P5TQVp
PzYFLWfWhH+CZu2sxyHxRge8OTIokIAi/Bc3hAVsLK9R+xppFOonozvKsNUt7sKlYFKvOBoSGkjL
EeepwLT8FSqPfG2CwdvmRqle57TsFKvzBhLinDrA8NgeA2KMHrBjcY1nip8xFYGAb9F0iAiubE4i
syWDEDpBX7UD76qvJQSTvA/u4irwbaQpEeUdcmKKjMGMQA14hXXKCeipLfKYsd8j6Iqt09C5Ic9Y
FYxnmgy39tavV/tY0n5j720Ybd0FC0sgjVov2bhl5F7zskzm/Zrk7mPXOPa/xKlIBVcY9nhSmeru
At83nARmMf+CpqpeLdTLGqBFrX64zqAY8Wn4YTr682x2Y2CcFr3BWA6/JpwGiD1VkHk/g1+X8mpu
I+h/RVHaxR8ZA+LcNU1eDZvR7xYg+E1S/GY/2mBNn6duOXVQYUAmYJ5zKWiX9e42oxm3zTSXdxLV
U4m+FEb+qzuFOdWBygNziICWuH+QF2gQrgzozDv/xTXcY8imzRFdxNiTzYgGgw53dt50XdwgWJnG
Zt8W0LNBntfjin+vUat/5O/BMFAHfdydmiRaGP0rwUy/CTJajdQtBum5G6TNiNOUD4NiZw23vDkG
fCzgWNvk0yawGd6jUxDhex+KJvjEVSLjq9XW7GJtWVFJLqgwUtcl6GfTOGtTndwM/eKvmD3i3ZKP
Q7ddsJnnm1pxEB6VrGMqKD24+zEjLG9L6hGahIpJT3fvO10NkS4ovJHC3TD0KHuRW2nstkixXA1+
7j0fXIH4aV6ZT/eMfJmkCRKgqPe+JIHI5qiTzB7etN137gMFDv6rkous+VMaP+jOkNv4uax6gUEP
HapggEg+Oumwgsasiw3+UaCAW6uqe3dHEJwfA+TvyuyIQK9rr1YWk3fIHmG9cYOENXZ3zjQiF6RS
ijHR9KFt2ds5iW1AYh5134QENm8z7sgq0Bx7cN2qEkvpOK9FQBEBRgiRBRos9Sf3ZTmee8/g8k8V
tM05zYal/UMpoof9sATlp1xK/AVTb9gjkFpufjUaqQiR4BM8ssxahm/bEK766PBMot2MWKe5JDjl
sV53OGH5UP0le4JrNMwfReHY093aunDP0Pnh323BA6EwXYrOdg9rBc29zDLvn+JLDMraC8SyxYpc
35aSeoRIESOHhPzBdThwVlmyfu55E8uNi5p23i7GC4KrzZ39zrd3GQ6CJcvfOmwKcXHUqNFkrgoz
cQngODmJMhzQQQQlLmHe967ZlLMPnXcFN2x9N0sW+1vjYYrZEAE05TZ3iM3S32p6ro9Cr0F273sR
GVMZgNF3hGwD2tSyYh0OoafIQEk3MVNZi6fL1VE20+8A7G6OdMn0IVqKPGxvc45Wn1u23nG2wdEW
qaOB+WlRAOuijZ5QpTRMJYzv/RGMfcudXUK0YLxDOiJEuyYrdiJvFepXu60CpKNMxU2/LW00Xns/
0tFHXnhIFMoGMcBeVjD3mEOHPTxXkvIA8GQ35OHIpKQ5Zw57kaPACSy2fQMTLY2tqoRrtawqYT43
AeVJs2VN1C4JVms6RCNGgQtywp6bzoxBh/9ubREIuROryzEb5uQgEuRVn1iCKWBof9bh6GJ2zi+I
sluXNFEZ3bBihcl27Jdis0Pl2FAaEVXJeZ/Tpz9MWIe9DdZd20boNQ7qjlxQ9JA8aptEb3cefSSN
020xjr9zfuFtqJxfNjAYFpQ1pEVqDWM9CRdY+pU0e9t/IPRQ4j+NuctO0hom/MNc6BaxEzEOqACU
BK9ewTyr8doPEQ6ZvHQ0p8xvZGNVT70r1oJGDmT3rnN7q3lXyjCmR/eeqW/isQjUqXqAW29DhzD0
CgV1xbSY9EsPYKnzi/inGAw7orTMmYc7lGMNU2p39hf2fXPbtk9q7pzpfcrIhWmxffgWuhxk0KNh
fpr1w+fYxbqCRNnC3CNU0a0JrjDUOMGV7IWi+bDcMR/rLScS7CbXFf30i++/TUKYsOsE6nkFsLC5
93Et1Ae9wu7fQ9hbM0RDTB9BkBbWMJzKqm+y81pHqDnWvh8YUbDHj3+6Iu6K98ipbes0hbRhT2Yc
VuQrUlS582Bmol9RiCgzfZJ5QkgA6fVxvBWmiOCzIxNHHU8Jm7EDrqvSjOuly8Ksgv3fZap1H3RS
azzuM3heorgNK5JD7zdWfc+QbeiurCyD4j2MkNFcCtIp1odZdSj22iaBzcbN514bAwA9BfSQnIqw
Bd4eMiPlbIf34W2KuI+O9L8sDguKOJQgA2JF3AyoBVObpuhPDRwd7kdFY5wmjH4vyeTTA4+af3CZ
bPorMEJUhhkBJYBO9CoO45Jn/nIQIAOn/iUpCyZPp3IqYXAc2YO4zfBNGEfHG1kR2J2vl7h3sASY
QA/Tk7btyWWUFDR1NL5pRi3wY3UDN2P906iO5m/P0Rba49lfdA6lZl5GpmSLhXg723qOKfx6r2s3
d5A9FKuqd7pZQ4SgfS8SqthcBugBlIozyenpsg/kMs6G0EKFmzcreK/F5Owh81FnSbGbbU+Fz0KQ
/DOkrDhjT50QiAXLY+25NleF5mdLILoVYj4O7FUMWFyiXLZx3TZDOoOWOIydV77JamINXNiZ/TR7
piHuCWFUGpRz8JdrTftUpDJ+j0wrvhJEuoBhkBP/Kqc4OSy2Y4Zj41rVlzNIiFgkZH3kqs01Rhgo
pZDW8oTrWo/BUu9wEDm4V4pObkzLdvs/XaX/JZf+/zcL/v/fctFvvqb/dxs+WkI1f7ff/2cq+u13
/KcH303+w4u8OGY2iiU7gDb0vzz4TvIfdNK3NL8ImIiPTfB/e/AtJ/oPKm8Xsqdv3zzBMdYshWY0
/+//zSIy/eZ9sxN+UxSQe5X8V1z40KL+b2cbnOz/tALjkYT7zI/5/3C2zfFIZUbqCjFChuTZwRtU
9dtCXFKlfu0wnvHDCr4NwDQvfrBWu0P2nrD7mh7nviyAxUtrdbb0yGWNPBjc7F3RWBOHQjZnYq89
fKe7vHHrCfAUVK+zPaoa3eMCFveV8je0T54ZsvdichbFNHSF7sTEqf5GTSKbTatzwNcNATDfntfw
uubJ9CiW2P+OShICaImqjyLqgn044xYDBVh9+khmmIuJ5jdxaTCbaLNYadTlvcWL+yEWQX6nM5KY
VCfeu9UG9Veh6nbny6l+pOBCpuI44863l4ZPYB1oaocyf0TPxQ5k5ZGyXQqxV/DUmGPZEfrSabL8
X5BI5MPQWKLZ1rLLniaqowv9R0ACpVnuGRmwjDTlbZI2KYaAufbunXlUminLAgdJqs8EavImIrQy
FfPgPCoU3mieZtHdnAwtdSnClNSf5HIwY4X4YpTCOaNM57Lqwy5+APtS/HZusA+SZ38FZBCgSESR
lmQ9oRiWjLOjF87xbl2L+LXQNr9v4JzYBbH4hx7ysxkqVCSTmUGJlNNZIZKmpF80Ii5mz4gW6kND
R/oaevPemrtt3jGvZ8+ROfvOqq0t5Vqw78QkLyNdBfu0xqI8VOqVZYnzkAvG5131WnisUMc1Ztft
LkX2ZtaBZXk2sq5B4978DKRHbq2hNkfHaxaqSVXnd+FsAbt0mexsopJ2N+dngzLD7vRBKb2c0eZW
SAlvO8WOevc0CUpN/EPWSxKyPEJfAEnZL6sdu9vukCDRwiuL0GVa7eAsYCTd5pvr3qvcXa2LhD9P
3WNbN+nk5czZqvKQRb1zYgmIFFJ7dy0F0zaskvWaSNSX6DwvJJvTxNarhcVvcA9j7WZ3wp37X20Z
NfcCTfKPYV80pquamlM9EsmweCvVqZ/Lt7Ct7Wfoav0GhXj+R2FfYVPnlQcmL8F2bO3yXoYOX0DY
GAMfG9kFhPqoxoXrbxl5bteq2LMhvZqq6Y9t5hDCzlTZTjOoMCneSiqPyu15CA24ZKgg8J2CFeXg
ALANBYf65WMTf4bET4xPiQzCLdZXt6AJ9Tk4yNe5kW7ruD1PTcBu1oJr3brO1+z55WlsvOxZ0POv
GKlqsLREgWDx7BeyphasAjkJILZ149XAHjXGbh5Gi8AaLUvvTjhW8qCy1twjqcFVxlb9gg/dIJpr
Ev+nw5nFEFbNJyWX4iILjGpOpD6cwcl2nazidI3W9g7I38gcLSSLEhHbhRa2zjZzUsIVX3j058y2
boNsufanNfN/tULC+EnygUXthDpjZBWG+33dNSuwQ9zhov6KF0ijouS3jTf/h+MT7tSZjHcLMzl7
PoK0cgZxiFPgDw0uyFIMJTHexqE8CbR821Bk9fscTt5Zzo5/qRaL9baqvHOHa8mOhh9XV79vE8RH
ifhr35ABAAGPlglCJXXxApx6PTBQQktINBhJlFjVspa0HGuegJ5Xub69YAF4tYEGJU6DAqbKljA3
eLxYUb8rdGTgx9gIyNIP70hOrm1IzeSq8BeUznPEaJw4NT61odpVOnKuht09Exp4XQoaJ4/uaVHZ
EqdORqPjzU63bXW99zpQmTo/qs6GmjL0p7quHkjiucUtgdsiq805OA0Ly2J96zN9lo67Cfkzrnah
dwT7IP/vz6Wf7/vIZ8FrY6rz16Nd5/e4bsVGkyg0esQkLcJsYPpuCfZAfpoflGMDpBb8ujviXKZH
W//4xQvUp9SKg08J+JSkxL0z6EOn3bvYHfYtfO+4bnYeCVtdGV9YqqeNX190g1RzQbKA6VWY4WBy
eVpLhEuqvY8Zh0fk5PW4Hlh/7FtBJJ230oZPmySBDb1ql103MPtRdSn9Sr+xlUJyEsCC8mh+K0s8
e+XCceAeIcBtp1Zc57rbWv76yCIyXUbb/8WRhmLAcrRg6Ek4WjlDe95E7MmCTTSF65PXsMUTU+/t
mF8/STqenY7bB+l5V1aoL2yD90M9HAarHLaywW5Fv+ff13WQ/1gusvJzgQHkyRm4XnOrUliXRPgq
KWiTXeVUrxFZNMcaG1UKQhCztWGzvdEcn/uB3mgfJGwjUVyiZqR+36F9/ee2sjnoBi0+ds9r62d/
+pBDJLxRb3Uubjwug2NmmX/jXcGDk98yhqbBO1UyFw8hvrutjJC+tV53XuIE62k+wlgHQrRneXzm
IMTNNbNTL3o1b21ctk6HLL5PHrpoWDewuxAXWTEUfA+5dSciuZvj27s76h9hGPgUyykCE/4bvQFv
RPJAGC+AShIr9pnfvQTIoAM01xvKle+xhGrW3NTJmCYxdtA8c2ru2WTv59K6dxbb3KEyXTdlPT9p
bsIEh+VmQZp+IlbtvUQNtV10dJ5WommEerIz7ypvCwZMzsd4AnYeD3bzPjcd3phVz0fYde0dRsno
eyZS+FwnpJIImMHsX5Kl2HsSIuM8Ts4nVi2uco5t5RXZhIcjofjRPapIp3ev2LqaHXuf6iNHrfE5
R+aOu4P2YYrhl4su8f/S2aC+st3TKKd2x6k3Y7lCYwug4gtkebzL7MnZsfgmSHAinv4w5/Gns2TB
xorEy1wznC9LzjvgBLc5j9Z4CAeCy2a/ax5Dd+pSe4JRxwoL1bB5Z+Y8bxIiyCpDOqIOrK/RKE49
b0h59ojxTXmu1XDSs/WJc3Qf25KsvVjt80WCQVbeU2Aa9x5U+BXmNp4d17EOVmk4KVzrn+pn/y4z
8zOt6jP+QzYEPaMAp78geNhjEt4ueVL9K+HpEMdihVvhjcxfCnModdKx2dYR4gG2MIleUS0OTKFH
aa+vCg0JhH1Kr3618J063mfsNP9Qa7p72ZTxkU7+QvPMXqKR72FZBJtMdywlgN+SwdgM+7CvUK1r
35b8nfKhv+txg59h0jrbyMy/wNJpZsL+t4gdOmipzKnSyLMiLTfw/p9zFT+UYBOZBkhnvUJTVzD7
omFPuKizowau8Zhb4YH5S/cDMGdgKAIkDkHImMzoEUX2HbCZQuuAMT4tskZ5TNHWK/5Z0C18YmlS
+KQ5WYv95gpiDAPWdNvSuOYEBZdfTzMbhKNTke+NE9KvjkJBmRxhKRAxyjNlcyf1ap/rECmHZKR+
W+tJJHhl23lPrfLqL9/K+ANdEz+IshruIDJA+5gJaczCxTyyojbeEcotuy7if9s7RRLbl82AN6et
RgUU2Rhv6kWfJL7QdHUFiXeOxRDbYmBANCzf7ciqPGxGvdxTakfnJSo/ymbUNxyfcQ5K+w4qssz/
UKukxKkRPxRjIPdLgbUizotHkzso/JblN25/51iVy9I+ZiNCk22QQ4p6QxNrlYeedBYObTAPZ3RQ
ajmg0+juh3VaL5PjWAgZmO6RlLBRsIvVoVw64/wsgVHkLBY5kUioQMNt08XPwmcrfkwK1CJbf1qG
1zy2eWGCsXUwQcv8rfaE0RvG3MEVqwoIvdRn5HxAqpMNPyQ9hWE6VxYPf3Xwce1aRnzeGSRrEd51
XdeyoPScwTpwjBfWlrCKakyHoqOjWGN/ZP2gRxuhDmEHYjwMoV/aezdSzOS6IpTJe7sgHHmu84FH
wuR3sZ4X3A/9EXCTX7HfZFU58bKHaBiWDOTB2UxF7xLoAqWWEXrMxnMIRBSQatAifFj6GPlm0xQD
LgXCBU8R1477qPFcc7gapshQxVc6shSaeEkSVOjEPS8sYrKNqILgN0GqzS/pWoM+hSEnzYtEE+re
01pyTeMIIMaqXRFXk7zG0ldzzQ76u526limkQL3+lJOY1Z9J1wq6kxm8GPNTAb0dKH+xnKtbbORl
Zgy584i67AZMYUj0VjASXjZm26FFA+mVXfGXeWx2Ym9X/a7ZhoK1dDWxaWNwitc2xIAU25sO0cGe
52NtCA2IN0IDskIRSW4JEaD54+Lq+leRxQiu8w1fS/JzLLOtcnML4yN1qYqs17a2HrwGyUvlhCfh
qegoKzDWuPshVrN9ZYaWM84dPkqsNrtwknLXNXx7APHuIwTaz3Dfx25DCON9Nevmgy3Tt2BcdfRD
/dYubP0bCwLK5HfOo4sD9kXYxF02/JwD8c+G7fCOrd6mEpL0A1SJ5TQ/joW/nfve2Xu1dXEqMm9L
y/uF5orgY2K3HFW/zWHf71dISTuTQI+zO59FhfeJ2uFMX3BLwnOZ+vfdwa3Gv2PHwK3DPDODnl7L
dzGtvp+y/L6p58s3HvXnKPPHvMMzalnyG/YHw89TcGP7ksfCaPxqTBMcMX98hiUPYGExP5otmt6N
DmeHdag8lcROMBW23tzWfpaKrBntPPxPpAMWE0Ir5792wvKgZ41171rqxa+RatV285j58zNyhjtH
sgtQ2gJY3uu7RaiLiNzHcbEwH9vjv8RlFCKrcwXf5ep5BPp1mvK9A2NuuRTGklFuV38QSPVFPz4f
vQqjhPRW9IX0RLyGod0fbpdgWxwbMhRw84aheCSP+y7zPCJopj2HLzwSO/yqR3PJpxpneKKZ/Sp/
b4nyYGgwsjr+Pa58HsF6il3vk20qbru5+FxztaB8KE6rEZ8ENfzxu9a9OHb7xcTjtKLxyzgkt80K
tNbtmjcwTPZu8vVhsqNvSyDvZEeDagBr8F6z+yHOlyQcbsE+G++j3kfDq13zPfp8HYu25OdmzTS3
k3+aFpIEpR1uptB4207xIxOPkrqq/XRs3HMkz3RpHNc/iAPR3LEN8jjQN67DCqK2rzFI1LJ3MD+Z
Pm7TBnov6unnmdxf9jJPCpqrRKf+hAaFHj/mU47DU5QUJ5fqNka/afj/q96PDvFYv/QwUQDf0L+0
h6x0X2xKd3vJ7stqeVvkLF5rrLx1IUhPM/deUr16QND7MT7n2j51yNgLRqeRCY8DHGjirlFpR6hV
Z9UCKJkvehTHQSCnhdieq+q1du1NGOP69rNTm7Qvbkwej5jrszMUW0f7xTWxHdLynINd+CdPWa+i
u207puLv4it/V0njHWx/PIsVobmbPHurUMd85QXnnseXk/s76VSsT5hJ1OvwGIMhetChfGBycmJI
81Gq4gc3CXCjCAvhCIi18Pzpas8ghLnFP4d89S5Jj3UTqtx2gCf+TIaZsy1hy27Lwfof7J3HkutW
tm1/RVF9KLDhEfHqRVySoE0yve0g0sL7veG+/g1IurckNSpe9W9TOifNIUFg7TXnHNO/GYaStXSK
Q4cMgBNwjnqC32rizTeIOQ+UR5uhLG6xjGLFN+rTEg/YYSFd4jJ0zBb6PeBjgAoaoIKOypzwwc5s
jIC+f6eimE2FtpBiEbpGyotH098VVDy77HWOc20dBZwlu6cuKZN0+nS5Dt0bBodl38uZ65aMAM+2
iIan5jTjcoMawQaJRcct7t4j66ylPy9z97PGNoayoyTt99ihcE3r7haDariSlf0xW/FLp/lH+jAC
Nkx8UBJXrK2svFDXtm51tCz0G85DchU57tHFeOphYUvL+pB6fhB5+d4ade2stRewOVfFgLiBJIz4
TqOaJbxN5lO5ZYVfZUImEqqPWZMJsmOJ0jr1Ty0aNVrCc1eZXLHdDurzqeLM6NrWDffrVdkQyrTT
DXUIpBBdUztjRkZE8Ld56QSTvMtr99A23qMOMqKfizvyiAHRqYMyOK2VzOhUc8HY2JLIUSt9Btzh
VjTL9DTQcDafBwIHXFG4hyhWm1Fyo4d24Cie5KmzJSaJrgAbad3pzb6vjO+SlP4s5h96Cta5QgxK
WyfnMx0uPwCDgRz7h8Ttz0QOSHQS0TNz5y6uiVB4KUpMabMF1CWBZbf56hsaI7PhLUvjcz6EWynG
DTEoAsb5q6An1g6JTLf4HCK9rNZKG248qppLWyJzNmdAyvgFi1VdWU+Uk0osNDApi+y6x/xpqe5U
NtYlSTX3bBfcO2w6dFctAJmVG0aBM9mvU2tdZ3Z7KSeDPDZUW+74OewpKciYZ0915VG3wiiuqlc2
aAeq03Y0lmDLpHDxEIbDle53+hqjEcOlxpFwVMZjFOLFLZCBPL4NpJHxDM7VBaac3BNefPUyy98k
o74lB0j+KdEJtZn2Udql2AojMndpU7zn6M94HbuVGpXyDmKxMDOIvKJRsZCro2Gb0z1AlpyjIOXH
7bEG70JpGVwGFnofOJzI5vqDuxucbs88+IqnR1+LuA1AO9GrCmtn3Xf+LRUAjyWRkOHF5xjFKJvQ
hQZrds7zIW/4rjQqOVg+kKCEt/eKSMv1+6KL8fcGmleP5GqWIinTXCtya9l29gqjhmmftfN2wJp0
18VER7aLqFmdrBS9cZdjcX2cCwc5wA4dAGPW4IiHogaus+6buIk5wlX1a8usnm8T7rAdR64h/Krc
cOi3GVSdH+LQ7l0198Ndo3tZxh4SC+5qZHqijMKruUcQJ1fsNGsNHIsTtfUrbkORret2ossUUaDk
SUdL2WVOB+2uGez6xSYnNqzbvIK1YEzx9EIpa885Gz0x2cJhIx2WUoNDFtvy8PmMIbXFXdiZ9Uqa
A55Q0rMAzDJ6Q8XWH9OSK6K27LbZUe272DQJSVJmPermGKisU6zwiezsxqkq3ozUkreD187XaPkR
OU/BzPu/Mlsip8PXP/9hgAf8dzJbR9fLL+/l1y/773b+jsBU/FV0W77+d9ENac0RvjDJqbiOLUwH
8uHv4Gth/+oa+O99l0p3kJw2X/MH+Nqyf4WjaBs6TzvQklS4/o/mZhmAr6GveWJhABvC8/4Tyc20
FvDnn7iIhoC86vENF/nPMhz7b+DMUZW1DbY/XVt923F8pxZSw+ySe2cAGiBH/LLuXuWIWob2vejn
XFIwCIomGimhGCU2lVT3LebiTg3vkRzEI6giWq9DvAqs3wt20ME4D3STEp5jUT56koYH28gb71A7
sKk2uJ39kfsBTiV6JFlEXWx9pHzL7yb9Rydck/OlRDQD1eeUcTqZlj/BCSrDFcBxIqQl1d2UuUAZ
P7qG1G2WBob/5GtW8txGcXbV+or9JlQF+34YYsBkIa010KkgBh1CDOoDQAuXyueKRoq9YORLNwRw
9KM3eQO7BL/w5l1hdO3JI/mlLXsOJ4hc1Z5Q8f17vfCRkqYw3ziO4NuSmusvgwrTSwJzFVEn7Tm+
zCYUBAaqudlJzPs8sMLsJeSofaKuUNOwlVLQsGZPaoc8S6ekWlWNYETSzLS5YyKWPx32lpBWKV73
Da46X98Q9POhFeBJ94KGG6+5n61OD6+ylhw1EUg9DESDfQTMS8vOhBVS8jZY5FxY7y3dNXEG0Auv
Kx0BcZ9HZ9o8nTetBVXDNq7sP6tMdzGXQqNaGqbR0WxyqJuwTdx9FDKi4JKit5dNbRg/upoJVHJw
y9Hd9HqWXQqvkJfOWOxfhoctH49byFUWe3JAmBKCBSKemzejVeHEbJ8YT0ar6QcsFDWUsinHS4Ba
TBED0zbQpqxU7D4KK3ns8zRnu+159SNSVvRRxg7me4X10VuxHJqfCw89BntoXYDdm6zffrROG0ae
lcyEoMPtm7lPCmTi2nWMTUkr4MhaFtPgyXGUkTPVVq0bsKMWJzzyEyNqmyQ24AQaz3CgxPK+xyjY
EilUxsokC3vI26lKD0QX1AeYtOGCqQs5ZdTlZXScihbwHlvRPOQ0WCnbCe9puYkcokXdEjCyXAXB
oEVfPBoaWKXAkWB5+ISlxVkS/XwE4ElWrJrr4a2LIE6jIsPjXFsl/T5UCHbxPd1YrN5UMnmfzKLa
s8cdAMYPLQ+3BoXSN2pk3F9bqdHHG9/gQ7d1+GKeIsymmwKAgNjQquaYAUZf6i/HyBFPNjhNZh+U
8QfPgPaxbi3C6BskumWKLWL8+toEKXVj0/TUrnGqRNWNT5U1GhlLnC+dLAjrbF+bb7LML5+TMTc+
ffaV3+UAtixI64IXbspuu5KMK0Le8ELleXYH09Ccdj0YRQ7GY1wPKCiZp7NnC9lq9YIRk55CCNHC
HpmHRoFxhp0BCu6aByQqci7C8nZwJstcDdGsr12iQ62p6metk/NnTFUwHA2dAwW/JyEBJNpSw6PS
U/Aa9gDkkESso+zq3Nh4TWl9DSTbXyWydRyQXaI43fAG1+akgmZM3AS1wY/l9AjEYaKwHZs8QQuc
udbWm1RNkl0T5QdbOPERZSa1gTFO3T4YLaViUnKl1wV1y2P7hGVaPLWKHSXzrQOBDfZL/FSYOLNX
DuQWrLtx6VwxC2MlHQzOJkTksuGT54SGw6Bq6gkvLkclzZ9xuPMhgMhhOHgnGarEyDnAwGTt2wlI
C8lZjxX5gI/zahFT7bVPeJeRfmSsBemmy+JSRG356fleSggVY+jt6Dcg3aiqce4Mt9G/uzEz8WPM
M3AOWgB4GsxyNqDa+IRlN0nnt9kRDSQe124dpujQWL9YDOuz4ERXpwTm/Ro3BgwBR9v3LKEo4Rod
1ikF96gn4fu5u4tdwwETa0bevZZncEwKp87trebp+oULi8phh+rb+rYh18BJpgMIsBb09f2wRkMx
bTBYp/czWc782E50M0Ey0PjrMQ8sf+0SFIULYmCLPEW+zXGJhf4SV+Sh/caYa3YLXcSlnsp1pcuG
XzMuupPNd1XFe0rYMVbu2nCd8UOBan122HYp0tuhewotQSUsc7SiFS4ZrntNOs3Jhu4Ls8m/jnVF
F2erkTNdUUEVoeCqOH7700Ry8/sT/M/FBMtz+6/PdXolPBNpBKcPtsO/U7jLweZOTp2wL9PuhpLQ
+MBz291orowCKnrI7NGAfppS2Bi//eT/NV/9Q5j/dixcx20COua9++XQAU36+osLa/nSPyZCncFP
t00XuxNzoeMykv0xEfIntkkWn88pI4rDbPffE6Em9F9BV5uOvgyTdD8snQLdHzYs/mz5XpiXfMh8
v33H//t/6KOJvtlZ5lNUld3f/vvPV46xsLb/demA+zYWK5fpOkyEFoYwftKfUdmo/Hg7Y0vsm7oz
ie1l4FAbjTjahmfzpkr8hoatkF079dpms7VgEQkim++sWIYr5j1KhUSnfwC+qQ9UNt2MEQtJvzfu
/NzSUoztaXtpYsN/IF04f/bNKNZ2LdhsEIctD1bYnaueY9R/flX+l+pk+54n7+UvKH7f7+qX6ueX
e/nObk4mn93fG32WK/6zYoUARFXyCv7xCdi8y/e//EdQYuifbtV3O919dyqX//1iL3/z//cPf/n+
7bs8TPX3P//xyT4OB+7dd5RUf2nUWT7G/+Zc8p2/t6r783W3fMHvl51p/Mo4Y2P+ZBjgIvPw1v1+
2Rnmr8KlScS3sP+5pmX+67KzHf6Ia205qNg+B5h/mf9s8avhGDTwcHOntsFy/iPvH9aXv92xlo4f
ofNTOPXYPFf+fhLpRzPKEmC+GxEamUV6kIp7AXZ4l6uZibNjwzU77s4Gkb1pleYd7Dy6hnSdmKs4
nDG2gz7Z0XP11uhoHQK4FexlkOHppB1oL8vXRm3QG8w/ZKU6/baM1AS2F4eHiwcyoFEWs03fHpus
4JBDMSE8CMZAusro1O0UDBKa9Y5e2e6cYh4faSskoTSzVw6dbsPfAh0IzG8jw3Rc+1BXtpNMCNcQ
ApzpsGJsiF2CmONM9XZf1K+11d0yRdPxqDoeAFF3Xebzk50N0ALxK1wJY25YQC49w4MX49GRW6+p
651j1jxGp6E7FT2ni9r3I7puTOSIJhpOVF5+DXHpBZVbPkT5IlnkwxkCTXfDXNjsrChyt6Voq2MZ
lUAXY4WppDOzvcPa9sQ1ghalo9VCA9b2+BmTvfFbuBBw72nMFC7nzI3jrWeVakfBLjv4llY8BiDi
yET60yfhAWvT52F+wHfonKBFQLyNEccN3xsPPabitdfPwEwS9SOVt5d+Mt+VOHMsgIDruBDdqoWx
uTR3AVkwrvCJTkfSEGiCfP+YpbgrA+bB76Y2MMyUQOvWEOFHDFTl+Nhk1pefJe1Jul219dvWYd0b
1vtw9t9Rwa7LDqY2VSnGti81Dldz1lzHJTxYbbRZVZI5XjlzZQZStDfQyLOz5lZvlu7vR2tkv7/g
6Q9TU8kNEWt3PTKh7ROMJmYeAsbSFKS3KhlIubE7jypgYI1M2FyLN58UZFBryaayGN7EjLFhol0Q
55r2MMHzvOE01b4JPZ8BOjf5PqYX6hQ1dp2Cao8HJFUYb9J5TzEOWgrPp9CuIhKaFpYkIocEcngf
7bojm8kmTzhXqFrHqCyeAWavuNh4L9DnrZmknHgcO0gLFsmzpiA4NTXgNiJr31sWNpUS5j52tnlP
lq8JdOhG1+WYKHNVqdbmY+EDTxWh1T3JMbfBRbkVsnwyNKdk1NpHQpDrfF6atNW0IyNWImqFp5YN
AEYEQeoDFlCqjF3fghzqarH2Gsvbs2vBLWpG5meqgZ3RTPJBFILCbNdVvbX0gRqBuMESBJ5XXgGW
MY+d3VgNsMTGDSp2+UGx0GboSje1Olsl6TiANaHS4JyGpnOby24hucbO15BNF7+QgUq7XZWYWMhy
BrnaM/oNsDp9Y1B2E+TOXAAxQK0vaAN7IcOb3hR1vfgU7Ym1MmmwEOTSejDVuMtYwqZYbnu0EFuO
N1zXV5CDFRgahAuHlCjhmy59MVBHicXKvcTAk1NChqGIEILVaBVcTg9oeA+g9ahCgazECYAAOlyB
aCQtrOMmjHtiX6b7Tq7dPZEF16FTgsqDOzSe21ZJLifX87fAjcqNEoud0CFCQ68Me3MsQ4BDDHD/
+CGCNnEenXh6nTu8D6bh7cBlhoeod4Os9NTK8fw7p6IPNw1dbV1gNdqMduFuJ0/n3pqO0VXSaRDw
vdA/NmHIYsOJhH2p6lC7M2JE+RgExE1VxxekLmzJQJ68xNEuaez/ELvgWozgQSbZm9065nkG7TBx
6zjr7mDvOzdefm5PJsYLE0w0BRctiyCA7r1S1z1lYVepXcp9POKL7pviApFFA4HSNReCs/mjoGsM
VQK0GHx6EllaTaAeXyEsRxMkOZUbV3AFXDwVIxvWOYNk2heSLbqy3AhGvhVgcfCxntEJwDBSVXJl
tZgM6dp+B8y1Qtkh9SSuUfpfp0kRoZ4fMh4RUYsfpNaDtHTWwu8DS8F7wiaW+s46lRMEgdhDMmbv
7nQfDquqKYSV4oOpiHAmWcYlH70b7OBHm16PpgchWlS3HJkaUnt49GyRRhvAkmxleps2BfVaJNq1
7J8HK77HN77O0+nWUq38hM2br3KPVEzIP3CkoHXxUIphXBO4XnOOXQzVnMyZy1Lx0afeeTJmooqx
nEGH4me9dWNTv/aryrzi0NStdbhm1do0lNxM42KuGqv8ABLIf6gjYkUFVDr2bY9hPQ47G9mYX3bg
UFMOxrib7KY/9YuwmvYDyz89/uEK8/aI75mxsal2vGiaXgTGOKSrUFrgOvkEac8Wgc4NJp7wWuQk
TggYAXqDjF6wNECfkWcjZlPBhDlE+1xmydloJjjtdP4WO+RFyAZD490hskTviCfiCa/IIhWnrtxZ
LUxLlptuch5NkR19vLfn2dTFi0xN+qUm8yOmS3gddanzgeBIuFfFXDn+wLhgjpobdNKw95oDEQkd
cvAPdatN+6bMmwdMkf5lcvXFAp5yt4gzaIXQvspdVhcN19zy/1hXfleoYKvEdw6twvuwkl7s3GSp
/YI9YDoUDnZ07gfHmLac10p11qaKxmQPxoAPZ070qG1rONyA1JAu5895XuLW2EtpAY4RJ2LgZ28D
d/1tZXr3VTjFazBmHyEsGTiBMY7THLSK0c/iEC1eJhdaU6A5TvFBAbV/5sJ6q9gb0jNgRCzZfFs/
NEmOqa+1vbu4UO4FUx6wyg6xuteTS+jFr/hk5GGs59fSLva0gALaaRXNHC1rBYDF+sOQjvpBZn6+
p1G+3Jb2WD0XRYUFm+cyb3rcnLWhx9ycJ3PIKXXwrkaO6IFG1nldu622TSbMoVxBEY55OV9FbJV3
wCsJDGK5T32y6WiiOixBNTgry4eoi00OT3nd7il752zu24RrWR9Q3xO50ztI2eq19DnBWLU3HmmI
qSFNdRPsm9iPNil4ur1aiFGG6d1m0o23bVdkO2UDm2fiAp6Xl8lOiaF4KsTC05I8uPqh8KDmtChh
TV3sMCJuEhhr9Pmcu4htTcNMuRks+6zJCQaZZGmqU89j2PcNek0T9/cABghfQdGW/U3esSqP8Wos
uKcDbyJbUcuKNwLQRRDrEyyXzH5WLG2KKZl2fl6lnwAQMH/Z4MCX3NVNhbEPpAsSebZgfYpEfqRz
OFzmTmhwQdisByS/gbvF0Y1sexgOAOUeCbCKaweRDiSPOTI0AxrjhFQ95LyKV8AEJP0PrFOJxmUb
1U/gAQxkYIhcPZNljHGvD8evDF7yqfHgZC/d0DLG4Yn55DMygfmwhQR9Wm/dbLi0PgXXY4grZVgb
ibOvKGBe2XV9547zwcqmlyqKDg65BwYBK+iI/ialdTRS7yUZx2c0tl1r6xf2ccx1Y7TTnR4YmQ4B
F/YDRT/K301x1e+LMH5KHdLUMxauvlG3A3XW3Am6o534RzHpG48izs3Qk4OYZ3Xn1U6Q2TlyqhY0
5aeu3E0X66esnFg1m3H7VmjeG70whzgH0k9r/GPvFT8QKbaklDHH8GktB+9i1umwnjvtXPbjzvTk
kW6BIK6iADDefQoImsO+s65nQdjEuCOjVHz3VH8S73PHY6MU1rxM6QHFx+mp0+Lq0g0As3HvbGiS
WPwTOfNS5DIfuXF31iKAuLHuXLuR/gqKS1uPBTUxlsVWruJex6+U5HtSDM8lwf4VLl4uQ3/iWZpU
xwxqXjE3OiXk000OZZl97cGtiXzr2Hnpfo02kJDyM9syc9/XibipS0q1S7fObggjboFZXzTyrGbk
i1cx9NUbJsxLNLK9TIfR2JGfprE5KYddLkhoIJTq73Qe5ds5S/0A+so33rkG5owbrro4UhvRKoMH
gztcTyRbAohZJcBi27wuCutieiwkl2ZN2LDi3U3yessAFX+TAXNX3G7Sj3LuLmOJv6Zx+ej0/bNe
puWjL+otVPaNU8Y7qpfXtL+QOiLRbmcCJHtWjxciKV9OCXrKxKN7KWeepKZOkhrxoAha2/nGyMm8
1Vf+Wq9t7FOme4ab5JGLrhv7ZBuheYTn/R0SrNrMALbOvhk9dgZyUWjR86e6jzSd5LFQuRkItg+7
RGRnQ6bRu5965GMkkVR8XlYbrkPh2QEVowVZVL07kT1Ntv2SusZKDdvJNdZ9BhEEKX27sJCgKS+4
B/wH+86u4FDPsAan9tZBvgYB3dxWdnyP5/HFzeWZzekIzTf5sGMoNhHJ9AECmJZWRx5v8H91lRxb
nsBnj+6WA7ej5BSbLDDBkDkbvdAd6BT5FRQQe4+DfN5ZveD2l3rmc9iO+qawKue9bEz52lqoC6AW
Z7o2sELjB1KSuAx0uNp+gqkKYILB2BrMPYEBOp9af9/y/NnlNh/qwbdwOXvo/EP02DeNhl9/uoUw
8OFQ6RToBZRCp6/fgUTjw7S/PTt7lwRa1/Voug9JZuhb22aM7mpuRaFvklgDeSKSgrZyJ4MLluU3
GvfJMNRdyC3mXmjvfaGtCPlt7cFy9olRH8dCu7HRid5xQKAlGGl+8CwCRkSceZ5EtrOy5z7bJ4Nt
PtguFzAACW/rmPLUsnhCeYNI2NT0XKHDfqqkPZhuU5wgDacXCFFj4LsZoOhSeafBaO/9jBONHXY+
SJv6zRtCf+/1nrNHRMk55bBta1LBvdWfb0yteKQawQ16q0aDdHuUwfxoJs0Ty+hk3Wp9u2exgQ6T
cJ47zZHDqYoZf0FyWw2r8pGDM4lCIpB6wbBcWI+eLfJHPJ4d45ehHchHds9W7sK1cG36uzrWxdIt
5K1UUwPxeZ7DwCIWiT8v53CaC7tbQ6aPb5Ia+FAjYDQOQNdXOFH6q4rH/Lc/UbszSVQIDC7TVWET
BXHLek8ovvgIK9E+ZJpjBM2clN8t8scRVFy5dUcr22DMLtaU1SBiAUnbmIYZcs8xs23llNlLAy/p
tTYL9Y56zmY9sb9TQyEpephvcKo1W3b/rFM8NiYYaRFyY3yenQXnzB156hDbro9ASattCMgnmIt5
/shi3HmNBovcnuohXIW5Vt/x1vSbLvcJ/y+cER2mWr9Waolql717b6kUacax4tshrcw7aeJl2bTa
WOxlP3KUUmPJOzMB4rJsdWP2TX3DQdy7qmCWr3RfuidsvBPGO9CQmafoCaI/HSJ5xwBSVTMyUB0F
5dxOW+ARyQErtP7QeyI5kxwMNxhvs3NqJBsUJ4BYYdod4Xp5MT+y6F8aKvuu5OhPB0uv9AN5w/sk
b6i58n5sGAVbL3JqPjoDd9ZytIaTIt1vtC7Pa8BSViDdNOUVnCSnZoSqD8ttgJgZNsU7RAL2bivS
OxXPL6ZenKNBNRc9r70ArDsXZuSOu6GS4qsJ2xB0UMrTn9Jv8udZCVF9Tas7dNN8/KgzbV77GAzu
c6z9m2hyfdSWKHwVmkFFAIyBYWNwtF6O9PzqsYZ9rayoPJo7li9jOMCzsypzQ8zw1Ui8kGl7KdPi
fHP2UT9Wka2RCKnoeHwNVd7tI0f23KBqXjYrebUKvGFJqH+E9kT+jFfnxLgZL5SR5J0gwX0cTq/a
0F75YShYGYESbfrFiutMR9BBM00drskk2uPwjilNOk6F5+57N9WfvUxDvLRG4eWrVrPGQzPkdH0M
3uCtYOvg3SRBsBlxjJ9hP3h7p1L5s6lEvIcegoEhFTNxS9c7hahK11lkjXdJGpvPXq5TQQHJkLsc
Rmss7hgsvI4ggIzKJNDoOMCbGhpXA8AnLsJ5utgu0MYJwOptVTXFEfBtuLIizaTQxeCRaJOC4vMg
v9nPhJsZ8MHRouhwD+wTjos2nJzU1HZ6Y4hrqmEuHlNoU3p0otArRewjfKjL6qdiSkPZYkwA1JLN
q9aP7V07G2kAuGKBOSN7Z3oH1QmU6+q3vfQK3BROKeqw1iMgInDZgnPkCB94qJJdVtokiBIoJlem
728JNoYUOlJQQSYU5yXjdpbDFlkqHAqtHu8RgqOrbgyNrdLC6DAb6N41xxDs3B3WZ3Pet2Xcnmhg
YIqy7Bu0l0sWE1YGJsFxqU7YntSDdwAuydw5ugRE8VafDCvk6Tl2+lHKaTwnVDpd006XgDjyjJ1R
y2KTQjheZVa7pypJgjas3C1hBd7gon/HEfsVTuzk4oQBt6TARW9eBSU9e0inCxKwABUaC9YSOMEc
wkOLCTcjT2Ja8dto2GsjfNBEgkP7GBF7xlNDQnJMZ3ELCPIwEu/ZVhlBybLxoQgLxJhONLd+QnmS
lNcN6Rd9rq9pvCFFQ7mR1UgmIjYtPohMbls1MdxCPXFJc3SM7dsC8ZJqF/2Fc9mRDqqgI3RBX6O+
1UExEX6I2k3na/clwRHm1ib6olRoQ8kwTKrY8kGAkmEcuIU/02R7lDDu4C6iA1vZTxwz+bFuL58K
+mhWFsAc6pBEv2pA04oyDbfhkN2VITD8Ng+HZ6c1sos0sLSQhetcgBvRxhHxa806ZaitOw03JiaK
SktPusYr6ef+T2NUW3Yjay2bjbWuHPoN4+7kkgnjWF/3F0cKBwcDWFwTxvTsQZKPW1CYKR7ERk33
00z8foqmF6u1yfzp5Y9ouy01XeEuqSknySfYXdrg7QY20fskLZvTiJ8g6CHbkgaGntQRw6EYk5uK
isoTdaivroPz0GDBOYTzo2Ct/RA5OYnDJDfFaSi6D47mAqgie4IuIyCdTonYNuB0K+Zf+Nh9Yt20
ZAuAtCcJ2WeTAPN0ReFG1rK3TetPjsHg6UyokNd6MnPPaSdhdmcJL2GL/3BSqxwTBIu4TIkmmOo+
Lj4cOMUddi3sABhTFdivCdmdzMg0u8suuo9oKu1Js4UmbTwkUGG8AfPMqZ+TvnWBf6Vlx5D+PBXQ
+UKMrze7Gr6kqD5Hv/UpLjDa5EOm5Xg0YAmse42eMPbWBmf6rJRPkw2VzJrHNxktzCXdf9axOghU
9DQ+epp5Z+NYYE6Kr7hnsGvDpHGlczS5L7GRrq3R1HeZlul8WKV/iaKuuB9K+oNmPFJypVHNGWgx
rZh92NMPp1kIN2WWiq2qJvfGFxzz4HHFJ72WhLCc1Dn4psBLnXoQHBMLzqd2sl3rrabpk43KfJx1
wpC16e4m90tafJZGEslSn75VkhbPipXytQsxbaXRL8vbX7rbmuj2Ct5Ss/Mn2oXDWSNK3XJDA6ns
rac6ind6N7wNvn0rRZ8e5hqGYzQNEVDIBYDPwcbWuA9pAHYewzBlGKmxJYQIZAYTGLfXgbSG3QWZ
Wx7bzMqPfcZJT0S0azQLIkgQHBZhnsLYRuKAfk1yRYY4xnGYicZh5xbfkjb1P/u+G9+7ScPBNvMA
xGZi46Wf0yrANRRtjEHOHualUN0WarrBYsF9w1yGlcy5TLIdAiD1fIqHKoeQqxk7M5njQxelj5xv
HrlIKT0U+aoy9dfYCMFkRg+Krti29G/LeOn267gnrTSb6hc69dQZC3AeKG1BcQGMe/Cm0T2Yuv4V
LWb4vPdYdw9muofTxL8q1H/roriko/1tQQNDQlPmdYu6YzmJww5UZwEdzqS9aNca18qz5ze27mUA
tn/i2s5InTGOrDoDU42jYtSajEI2BaOucgi7xBaQTJVUePLkIexCZCKfQzP3exPGWEFtx0h6opjd
dKcNM9AviHHOjSwIbBcQdbdQ7aNXtuAZRUxttrVG13nxNaJKsJzCH5XlBH+6QnvR22lh5vE8x87t
JiWd6Sp/QXErNzMDLUdkUoxj8jNjvUKr+6R3gfpl7OCv+K7eWM2rXV2VXx5XN8/1lUFQYm6cQ24Q
xWTgqpp9WHGOlnPj7zj6P/iC7b/VMvsAi/ri+ZfDmAbzCA0190KgBqY9ndi+j0FL9O0eDItxXt5B
6eIttlvTIsya3+k6DmUsTDRFaawlhzw0KFvOcUejc6880utFWpe7uutguPSUklJ0cujItK6qIvvE
CffojFj3Y6qXtWwPf4FtC8CDq6Zonzw0oSDjdWZaTpstfjUUWXj8rlUV1BcBnLo2xqLnlJ3sAQ4t
+AdzImTnwQpNm1sIF/klaYr5ydWR37hPhhtrsKu7ssh8hpEMjK2HtGEZcXyFyBjfNVOKmwhx6lY3
THXVycrdVL2/b6rK35ZjJOCv6sT/ILHmDx2D4qZoQixhha8dPOmn95Ls4JbLTkmyfdO4xs87bQu3
IHioDHOjD04G+xXiI4PtJw9LY9dAWlobLTImFim2H34FqKpJ7mFfOiezwPm0sAvg7zaroY6ZZ/Pu
KZqX5RsG+c5pvg0hDyLHaz8VSf1IhdVZ6p258SrmF1viodeoB4IRZRvvysHv15IYKdJIXAz6OD5L
W9GO55r5mp7IfIPRL3+UtV4duBaBETiJfQonnve13q6sAswGv/gx6sA8Z4uE1XVY5nRUY06XpXXy
c9ywfZEu/T3Psin5sOoujy9TnqtRs46N0wz7upo2FESUD5wKu7U1GHR6kaqpbZq4BaXMXoI6AGEV
EgGHqZWaEKviOedSxXBGowKr3UIFnJCo+2iMkCOSNn7i4kzwX9FTdutUNCpTmqXvWla+hCa/NBCp
/NPAf1YqBTmQNv7ZKFs8LZ5hWKjDzXi2GhRcZxqepFLfkp6IVVVyRKfpl6+qXoj6Tzz1WcQaudnd
xPO4Htv46IdDILsw6OkY3xRsjNdVYzw0MeAgmZ6axvEThvhhvo3m1CGZTI/tbLRLa029iQmYNt3C
YhbcTsMWTixxj4PhKVJj9POR+lliJuQteg26F2Qzzmbq1u//H3Vnshw5kmXZf+l1IQVQKKDAojc2
0jiP7k7fQHzEPEMxfX0deGR3kEaWUSJ3lSJVlSIhFWoAFTq8d++5bnoetyUhafV1WLvxVawck35o
Diq+qil6DANxeLmSTz29krNwMJKboEbwCFaCyq2RNhRFC9s770ZKyj7XozGennM6FuRMuAfe0I03
SEBAHgzJ3gTGJvAo+UvnT9KjORvaQO5xkuifEwlCZ+0YdvepP1ecWXtn2iYluHEtgo6Q5xJu/mAR
exXPavEHRjAee+rVnbtrC4nlV15Q17YRCnL48MpGPnhlBNCsH7EF4+ZEzYmFyYs09JnYIk0yQTEN
ejahAl5YK7Om9NtZc3hW5dYtAu7mQsO420TwxuDjZTN/xNb0NooMk++OlcozcsWfic3KADfBFMHG
RL8CaNAqL0R+kGXWbIFlhRgym3OLkCXkstQnU++5rUir7UfEwGi7IVMEelvHLLLpZNhXpHqz/AOL
iJqfrVC8kWndjfUe1tK9chET9hfU19YR6al2zSdOViWZjdUmqL5Y/IHiGTRMkl05XibWlfUlqygn
e/WD4VBEiSfmp9FyP6P427kzhfdkNwiKqzWIH3TGbm9dd6M37Mq+L9fCHz7zuZKh0D3Mnq7xw4lD
2rrU0/qtSZpa3hdbLORcFUARCYIXsNrz+dMLRjRKyNm0SzFssZRwEAWvRaB5iWhAHIjqXseG9V2R
Wyb4UhKP3iCpV6sGColtOYt7kGWRXx519X5BmkZ+vy5I+eQ2QHnBOF9SFGg/55T26Q8G2d7inHmY
S2ndCPIMmDPgKp5I+0tX2uhiMhJKc02d9Lbnsrxfoniuoy7YiqHSZ4lDc4iqEu/QNJ/mwSDzaTHX
kxm5trTHciW96EboutxUPmwCVDfTRnTaPANXmwBmqLHhEgFM1BWSkNJKD3wbMr2EZFDf2sgY1l2c
BAvDgoN/yWZmtu330XWMPUsjefOx2Bj0RNm25VPn0Tep4ij7wm6BRqAosSckgb+PmvS5bGkJVjVm
+swk80m15i8PydtNrCpBglmruTzG00ZCmqRiTarenGs+4Iy2HqV0rlx7t/zDfeAKbj/b3FDw4e99
0awE14vCowBhD9VGE3Wzou68Jtxk3DqldQafhKQUENaWF//k2rKFY7tXKNfPwrg9h/qDkzIdgQLG
GgtGC3mCSmWQwmCP2i/+ZB3sWNCYxrpZonifvcpHPMrVsUlvy3hZF5NfU+3vCK9ZD7jRWWrjeT2b
9pUizscLOA+1iNTRnzh7QSrKzJG6v3JduXNMCvuluFeWYWG6peMse+8+zbwvhkzhko8UZdHGrh2L
bk3icGJtYv+Wv4RxU3FPeLatlot2FzTengAStDagScU1ol1+BQWsCqyDQutV/V7w8nQQCU0763tg
MMQ+SbwG5lo7EYX/0Y/Lpf/7RCP8og3p4QuLbS2xgVJFmRde+kb24A9BfkFwcL12XI+rksaGkASx
wSEGirOdXYTc8MuERMzEvUW1faPi+n424k+VAVyrDfewOG9jqe7JK7BXMzW/Ndli8Sa0/IdQQI0I
cblsrcQn6s0hUquQNQonk7/XanQi87eyPAx7Fsb6z9Bo8q1pRba/dkDVPhUWe9m+j6Iw2dGH1j72
C4rec21fm/T5qFGruxKQPtmDuxwf8Dqx2PV8QBLbIXHmcssJ1Adn55jUoBUpuUuqgh/tvZ4vcoOq
e3YffZT/G+id0aHpQ/NpjMckASDpOv6GwfmcnRKBvpOlfOmmW+0cQFZ3Ke6+cw6SiM58e6lhmaxL
vWWFvyIFjZl40NXUzBuwEeLAnTTb9LXMt2qpa1pIDNblxIHIkD0gBpXhFbVuVNmwiFZ8qlgjNsRd
P6SVuyyxAKFbKcIDoTDNVYTOcaughFJHSj6jios2pNJ8RjjGjcDW86Fs8vBuytiaPZoOiSq2yLqI
eKk3M/SjlTS8aWu3NTX+2bZXrt9XW89NjLVo4abnlvM4ldGtyTKEA+ouYcKtowDDZFZi/BY3Ki2f
lvrnrlVWeZB4uchINrOdCX945UODXgFA9Z+mcWw2ajSum1SwKLhUGDSNPPrnzT0CM7qZ83ak2o47
OdzJkOhsyGmzu3SG+8X1btn3ljFtKYsqpDbZY1qgVjCd8qFcMpcjU/lbZWAoEnZNiYsbe8MeTsEs
r1vjumq7aG9AMDRWIZMFft70PccAsKkUpOja0eEaWBoFgK6+7BXnVfAp6TZsUR8OairvOU+6F0qb
mt2nMC6hJDt70h2WT6oPd5Wsxa4sknCt/fGhmLi8dWa9j71x3KrAxBYVYUSFAQQt0Ahpgfco8kuN
CyuzyIlQRPcRKmOLBfdwzrmkvqiq0tg3adld8kbUKraz/DnUEfBsLPyXBUCKVV0NXyrXHs4SaVZr
YPvlxgQ5t9ZzM+9p1nnXcVv/6uklrArsrtt+jONbo2/JTmJ93tJ+37Z+8CMvNGe6KNwUqLbOjB5+
fN4vJ9cluoj6TIC/fvhK3xX4MyU4RIiGvTHs3ofva4ZnA/yqHbFd4a2mHrtJSKoicJx2S1BK8xoZ
XbN2RTU+tpxaSPnRMAjJu5yjybhJJ69kOy3q4HY2ZLN1MNpvGtGYeKD79JGT/kjyM5o+QVXntoni
5q4uM5ArFUchbh/ye9iYwwXy8vkKfDHeOBeg69aHtH6QhFlRYtTZPrG0pvOfJ3d25ogLrkPDVYU+
0wYHJmhmcWnsNoSTNWsKX9Nd3qbdzyF3Kq7PSeA9Or245Rg5ewAm+iU5Ku7okZohrZEvU9SM3TZF
10bi4QTjzaAnTLeCFujG4Ndv+oZU2Mluit9lJaL6a0UqnbHOkAP/Fn3tsKih5MJ7O6ForUi0itZR
NILWsduS81HVXjVd1Me7blpEHxmT1FvFpR3epqKc7wAOUJXBbMlhrBxDzO5hHcFGKEi2YTcTMQeZ
eM5Nch8T8CnoB7eVXakd3zOwEn/+UTlTt3fmaEFRYg9ZScKs7omNbM8cN9zo2bsVBQk5ivtKrGf/
TrtWu0Hyal7IhvbYVsZFD2RMDpbPbRI5iEF5b+On40Vgi8eq9LObaOA4NPXp5SD96s7qhd4lpN2X
tbyRxNqt4IXD5fYEuQMplvgxoEudQzaixEDVDFW+z2qkAErPFrSf+BAaYDghO93ayTjhpC+3dqFu
igXfrPovEWfawNdb2x93AKUvTP46cVJ/K33IYTimzCgCJpyTMuH6h5EER1NQ1uNsuK2SEfuX1RvA
5NkdAUy4dnheh7pfq9GJueRMxsXchmRQdJHccwrysIEP9kWYOIyJdnfpGfVfRTvtqtIk4HkewCVC
AEUyyBHIpwV43sP6uieEA7xrCZHzW0tWLrKGKug/zYvBngiD5FuHJxDyeOe78GCDbNvYJmlSHG4j
FCNNcGllVfeFA9id7YEZ49ASemdG2PYAq9B9JqRQsLPp5BdY+XRLgfu+tOXIFXi6Iez1V+kIGtHG
wUz6SxNKMZP0uq6gow4NIj55aZTNQ1A4xMMqtuhCcm+EgyiJSQqM3ZgY1ZMraA2vUG9fp0ncrgXU
dkS6ebJPcqIp+5FNG3k9TkPtjZn3LWsUjQEyphuyLgr7W4Pj8nnsONlFYYxnrRE9/DojO9gD0ZZC
FONtWQCVGRo9bHwKkJfuQOWZOF0vfI7mZZYSqf0J5+i8SsciO0QpHK0qtjkPsyeqobvJI1M8QYjn
YB/FaH1qHREv40uaC1awsw1DPFNlvTfpBYGh4PPggmD8zLUDlYj8A/8pr5gmaTnhUKy85Gx0Ckyl
MO2+RMTeojiysl8IKMormU/JY4xalraEYRwKQWqRqABOOeJH5XP69aC43IigeNaZlldcV6bPJrjz
M8TTzd2E9mffImL57nJHOOiqrm9Ms5K36OrFBVa25JJI7OaGVZneRUOcJBVOQr6bYjioJE2/d42P
Fhhhhj9iSpPA0bBnNvqyEHN0nRvkpoUkkU9uSKJiYxG12fnm52RU3xMSjS56wFxo7NBzwwe0riGS
+htnlHd5F6YDJvzM/gpVE24aRrYHvtc1XdKCmyVUQ3TRl2k+/IZCcYA41V3A6CKu3OkTIoF01fSE
yY2/BkK3wV8AXZFiWtC0zcbR009D9d22javyztcVYv60i9mxrOxO9ROlRdOzdqQv+RSs68l9SEr+
xQOag3VGLs5GqPQzSk3nayfTdNpUbbJpO0//VCxw9WpGf8xVms+LGj9Fqna2qn2shLiuyKHfWnby
vSQAYtUM0jt3o/ZXC6WmO6MAle9KQ6sHbmBia7lhvysT3k4cV1+TnhbjYMR8Np5HME0+PZUG7lOf
8tDad5yDAIx4TT1IXlBjWyKA+fanZH5WEXpMmscErZLW8aAgzCSrNnOns3Zwv0ba98nRoMvhERn+
lBPBuZpD7AIzaR1cu1GeKBWyfsf9r9LFUNSLHI93SQ14BjG4szsTJZaeEI5Ajok3hW3Mu6E10duT
9aTOILJQfhntttgiFsvP7L536KdjRoRcqJbwWDrGnXuwbH3R1QKZVRVIfeaaDlkUaS33qjPSQ8xF
luqHFRymHDeztnS/q/3kwsFgcy1KnIReVMHeAJLRFp5aVyZlHScFJ+EmkXdLRqSFykQZ5KuJmQ7U
HDyKjCNH4fndOZgU94zjQnY2z15Cuhmaa5MD1zckgAghBaVeRVGdcx+Yvhq51NZpSA3JQutzH7jh
3hY+Yt6BKiPrthl+pWbCwchtgGvQvCf8A9JWCyfzPmv9c9+2S0KjxqtSRT/iudILmSaBMsPhzyK1
b5sglqiI2eO+Y6vGPfMIBNxWqCLW/Zj+cLLhUxVzDwYMgEqu1ocWd/hZZ0iN29+BwdxOj0DWpk9j
ZNwgwKYerfwnHQtikErzucekCrPICdexuWiHa//gFsV1kckH37da5ExtsWEHbLGXa7AEvYN30w4h
EJPE1dflvWCbvhvatN3nhsToHpnJmW24JYmkKKFIqMyGJ1FUd6gNnHVCBRHR7NKBnajGmsnkr0I7
hQuG6qnO5GP9Z3IUhYP9mBU+bqd5W0ac1ISgAuUnVBpXnecZa1Byw8ZcQipMrq9x4258bZM6DwwR
eGAfn3HWZtlxZ+8THizJXlZTziuNJfEt9qB7pgVSwxgHiWE4Z06TOJd4z4qtF+IuQHALWRTiq138
QD6jSJuWzyGBAoBo0yvTiM1rrQkIj2oJmzYTE1iCwt35eGrXpcOJBlUI1/JOs96gwIXDBrsLMy6z
lDuu25qrKLGq20HU9k3rIbS3w2lx/Xaj/oRqnGyAvhovOXrBuRmNH3MfLbUhqExM6puqrTnrTElO
XWk5a4X5uPdnHH9um0z/gVnvfxuZ38Ua9z9b87Y/9LefZfPSmrf8P/xlzUM69S8s8T7Me6kQWDnu
/7eE4tz/18LXXwyjQsDnWP7Rvykh1r9cJLiA+yXKXwlH5G9HqPMvE7OqJEQIOZdy/gkixHrty3Ms
T7HQgPaX2EF8/mVHdlBjLHWU4ubYzmm50yp9tHHaNDmbnUTu7R+oQWnssMWnTMFV69kuiDpCikDn
bT9SmIxEszXH6fDi9b3jb35tUl1+lW9iY8TdjkdVCrH86h/f7smXbv/v/7H+KyvHwKt9w99q0wM7
NKaLTaDzt9xPScbC5706Pd7ivX3himVAJJa28rmJ4JPkTwGS5eWAwSzZ+Wwy3GP22wXYgdz9miKs
GyAkS5E0hLYkuphNnrAU19TceIkXNMizx0+Paarti9UY1tm1Bu+xeK7Adq9MJOXcKVHB3Fl11H2u
0zEgDzkFI7BavMBQTEcpvlTjnITkFkXz5yjpnK9szYidA3+aOGl53pA8FK0/W9ucVbFhfY3rgOhE
z3G3baZhTBDJ6UR7dzAJEKj8JvbObS7z5Y4YGpAYziw6RG2WYhUhb3pXjRZ7I2lh4d5wpwSnuKEz
uSOuRO9I4WT7LyvbPefmiZo3rh2gnmBkks+hk1MrETJCUoHYNqGLx5nquZYuTc2kraFsBwl+EDbd
jFw36Bslkh1MGWiOR8pPrh903doPQ9q/EfUEc530ZdHtZCRdZ02e7/wDdyF1LShKtX9OzLZTreNc
KaBp3A/TTUFLGCeZp2FWCrRtK4kagjIYHUhoG+wLHaUVynjosw2qPpol2F2ZZuY8wWXBsDPSq/00
GkAf1iT+Wt1ZaFbJNU0uqqKnZ9Pivv/bYv1nMnm0VG3P9G3TdRcL+MvJZJDNlI35ZHNjpJvjAmm5
dokurlYlYXPGOsjG6tAZlAJXWaYJNCQJCB3R6d/wdkJblmdJ31xWCNNT5uvf0IqwInCPOCNoJ6hx
sxit5xrV8myeDyNJeZXBpX9FmnEN/xx7Wbs7Pb5FqMjLl+AoISl98eehHsEa5hz9gJkbZKPJ7t4O
ZE49kjaISTVie5103lzqXhcHyPkF8eUxSokg9i6NYSQmMMjxFeJZ2HBoV38RrV554V9634/yRxzF
QU0KfpEvJAyaxe788u+iDJcKvJlYkJqD7MqXjb7xHbd5Ov3k747i+pZPaUVZ7p8UlBdrVwgGE51M
bG2EPRYXU1xQ/Atme3t6FGt5fy8mGQ+DO5ZZtmADgAqo5f2/GKZOTFK4Ax6mKlPv1u895x6XmPwF
N3KpZchrf/K/sDJLOiRhu4YLHn2wSB9NsTe/YHkRL36BZ5XmnIyptWFC/VaygN9NFQJzzrwqsTKu
CWWZVgnFyZvTj370eb0Z92jLCgh3lBR7rE0foVqbK9c4T2qSa6OadlNHX3RXJeH0E6Qu+t3cLKfb
0+MfbU5/xicoGFaDa1to7I7ePKmqSRVK6tNM6nAXSKIEogixr0Ljeq4m2/1+ejxr2XyO/9S2BOLl
CIsp5XEUePmi49LAhTW7WFjBrsB7ifCrmJV4ijKXSGM1JpjlU/+upxVxPQPO+YWnQGEeJEz5g1Xl
7dyGL2ACDYAdwYnGPvqCqPS09SQda0OXDSG8JcS9rKH8nH7g5XmOnpcvVIA24fVaCvbAq+cdPGrf
ZQW2iEpv8tj5NA+JK1CP9E381VQyw1cUmYKr06O+fTbJeUqAhCF22eTk9XpUbfhosiums4OYC+yv
RiWOY+iDNWiZnK+fTZpIv/lyhcX/lkcnm7IMSevL0apJ1ZJ3SKrpvuxZEXMryZ5PP9DbeUqmE6SR
ZR8yBRv86weavYgjlgdKjJLncFX4Q/nJGEFlp5UhtyXO58vT4733aEqYUjh8HMgpjl6gMVI5Knqq
BpAb671DlYtD5ZBs9JhHHwxlHT0byzKLnvBN7PnLuVoe7S6RcpvKTEN329UtN9fQKui+OwhLvoO7
heBduiJF3eXVfU8osBzOhAnBcjOFdYUrQWF723ZhPd4OYUeDP606U16NsULviYiCLfkfvRl+LQdr
7B8ge2D1KPvoQKDDTqoGSfo2zsjQtLupxOCZjHSMQOSeHkoc7Qt/jQV40KSYzg3hz4H/xapML3XW
RTqJrXa1+XWYx4Qsg8Bpn5oCdPWavoRHlzeNMnuPyc4O12noLczcZKA440vEP22XUst3Y7AKCEZT
byfx+3UYnW1JkSkzETqWrSCOUzlo6QJryqzD6Yc4mknLM3Bqki7AEF4XV4HXMxei2Gg5BYo/a7K9
S2Q43jlamumCNom+Pz3U0VqzDMVqxtHecoTrCfNobS1qmMsNlGku1pEFD1vOd84ctJwrk6bdknAF
e7hO9AcrnDhabP4Ma/+hASmK+pzDXj9hqRGk1lVuY26I2/ukrgNEF/7UfMKXooe1dpP00DUWeVJK
4SXo0pFGdkdmRY2JPsLblVLrcs+6ubGQWgSzex4TNF/uNez2PWyoXC+w1rg4R/uQORgLfMj0rZOX
P7K5zwCIdYAOYd8mBLWefqHvPZlrKZ8/nkBNstxoX25WhYfDDSuCtRVN2F1R9PRpgs7RB6Msa8mL
ZfTP+3NR3LueK7k//zkdvZjlKJSGHCCyhdK/yC7dXrs/S4S94RYDQXRuB3m9SwF+XEIT9x81W9QH
m8U74/t80xA/JT146R2dQXK237ZMHNbRsLhsGvuiEvI8UjXRWfGvXEscop76JO3qx+m3+3bd45Lq
Sj5vz1GE/R19GfRiBS5LKJh5ZffbdG7ag1llBHX0dbztDKX+8XsGCwM5lGKDTyPbP5qnuUTXRhNK
bNNR44op7ewBOmCB7co0EYnFkb31DWHspT/hsIwXlPvpBz4+/PCXpgZgKim5R3gerejX8ymIYxkL
RfMwj4bgQSkAkOuJ9Ge4+35HfRhESE85wrXgRJapayckB8SaPprdF0917DrD+vQvejvBKeIophzl
AF6OfbTNNbTNbQNN7JZ/6gA5KX7bs5d9MMifx/p7grs2FxT4sNRB+L8O/zl6bOUYFA4r39yaaUKJ
XYSu86NqI1jXCHaJs8pZ5m/jwnK4RHYkPG7aVGJQGXBH/3aJtn1Wlo9mTOlxRveUEw5J5IBqLyJ/
jtudncTFUvovLWT5KC4/t2k652dh6iEEaxJ/KMgV6KZfp9+c9frV/Xkol5IVVCl7OQHJo9mEzQsc
YyzFts/yHbRLTrQJ2ipLE2tPRPsIZ8XKjK8xInD4kzi50b0lZMgQqTpu2xkhFT1Y5056Rvp0+qe9
3nH4ZQsyy6fosvw41FJH5wnf4G89pQ2Je+h6Nj026JE2/BTfeRBQPv3DsaTlma4lFfU2xXHp6C3g
36hbujQK9ZKrN42HYlUj1caDZI4ffD1vHmu5Nbi0dZe1mI/naDH2I9lN86Q92riOfZmOg4KDT5yb
ozL1wa3o6MLPK1zGopLp8qdd+HLL0vViSc4wlOA9YiyIodczv4r1iH6yzi31w7cpfHk2taSyn/XO
1L4AgoHb0K9TIFs6qYjDDuUHF8W3T885nt2dLXa5Pv0p+r34RQJPBhoyxdOTiLZrLazitTu4B6+Z
+n/8ol8PdbQo0PQ1EQ8wVByVzXaivLFWRH0e0m4OP1gaXp9YlvdModJiWeDO70lz4bm9fM+C8HIM
sp67oTPW3/Z4CT6VKjTu53Hy7vo2tDZpVtgf7HdvP91lVDZcZq5pSXaf16MiD5vojiWKI/SgHlIT
y4E/ksjoz604C7PAg+WBjsCOJowkcRtdsqSXt5EbNz97qxFIHn2nv5+zWvzzPzL3G/SES7lYWubR
1zQXfQL6t8Mk5o3+rqoJcRlppu8abJ7bf/rh2pTkefG2idEbqN7rdzCUISmkgIs3+VyaZ3bYuleQ
HtNrs1TZ0+mh3qyUcPqYtCxLyzZDFen1UHRyazJ/lqFaF/lXhvzWpJ3zwax9XcH5M5U8/u3+cvIV
jHM0ims4TSVtDHYRoJlkJxLLebaJyLwgEhLBQS98feOWxQwbO2g/mMZHG/tfg4s/L1MSlu0sxMKX
87gNU9j4IeyN2SV3g4q63oW0Ym/cPEAdlkf+PvQc5xP1jQxfRZ1h8Wzib6Ea6vqD1/D6MPfvXwKY
0OZ6RlntuAdiFmFQ+WOhqFfDwGjnIP2B3QJYxOi1Z3ZhTpB0RPWkBlM/Vq0uLk7/rd/5oMnV4Zti
zf+z479+EWk8m0mHLX7jO8Z4kRum/QmAcLBLdPfI6V/vHIxxX06P+e4jO5ZwhcUG9GYndgt3Mrwx
VxuYT/M6JYloU3ILPlSRZ3xne50uILvkn4Z2GlG6uOPj6eHfWZkBqgFj9Lh3LdPv9SPr1IILMtZq
g7apRm1j61sykIOrTgj98/RQ1rLHvTpJ8Sm9HOtoaTarcmi8bIZc7mBH5y7unJfEAe4JKakvJjci
nCfF1B1wMbqDFB9cm+GYPhMe6V7pFOjz6Z+zzOq3v2b5tkERKPoDr598klOo44G5Br6khEWl6dqH
YvxglPff79+jHC+KeKyL1GCUIkMlG1Bt2xZWjO20N+vN6Qd6/zsmsff/PdHy/l/ssplpBZD7waFY
lTvczG6OgHXKxU0kEcu7dbL1yMhcZ7UK0PjGdn/VDGSRZO5HV8J3n3m5LFCgpLi/hDS8/B2aaiWp
yzyzDbZoMzuEumJmtHejRTTq6Wd+byjbprhvyaUOrI6mVBS0kwU1lKGiUe6zpnN2oh7tDZgmcXZ6
qNcXvr/WJt4seFaJoILmxeun8kEsAKjgYDoUtBgluddffbPRF9KX+W6OVXd+erz35if7DouhtKmN
HG+n4aS5G2jMcFZtqbWmMwWZUYwfLP7vLT82nV2XghINouPyh8plLmqLUQCMt+f1MBvXBBZw5jcb
NHLogQBbx/YVCTXkKQF8+WDBf2/FfTn80ZQdycRTTb8s+A7F+4zEmV2WEtQTDY65Tjkrr6kWJfv/
4M06lGIpGFB4Pa5qo5s2iS5nzRvQGW4yiZhv4uTywSjvTk1Hcn+0OfRT9n09X4w4yyupeDTyl709
qdgOKiONuipwPniJ7y6sfFPUBiiZU+E8GiptOJuk3HGIqsqYIUZNCcSNu/Esw2dbBIRcj6Ivd7M8
61JdfakdNX+joY4rBBbCv9Nq/sfe3rvfiSLSlofmqY+//gqJbte0vN2k535pDk2NXtH2r1og1hs9
dPrwH/w1X4x3dNshIrUYafjz8BGomLoLkW0z3gfv+L2vkfqgS+XY5byvln/+Ym0N4DPgw2VtbTMj
v7caWJHGEJn/wbO8HOVo5eyKIbcQifHNu3O01yFAi7aa4+3pN/beN88h3V4a0g5X4KNnacGVWYXB
N4+ZtgGfQLLoKsUT+9xP9NBwjMc1hTvuy0ikasvCbtDrD37COx8HHReJw4S/HEv30bEjQ+oV9Hnh
bcYh1Bc60jMO+yjFJmLJT6ef9p0lxud8ReXMkRThj/vvrhk05miUDCXC4pmS60hKjLNu27L62rCF
7bIyMHenx3xntjCmowg54YrGff/1bMGMaBiYWD2sXvW8iZLEOjcdAIb/wSiC6UibjBSj4x0J99U8
o88lbpzQuY0nyt92DTr69CDvvj50A/wHEQV77OtHQa+pJ9fiLwXaCleNQWgXyDZHPc/EsgAtCtM7
yMH2B6O++wKpunm8PFtwyXs9Kqdw2416Rq2pS1xRaiWNM/qwnSv4txwdAVHKmlykOaVwqz5aOlox
xzo3LJaOYUz3qVbN526MS9Kd8/myMrruMYFtsK8LE7KJOQgYo2I6tKD6nZVR1x+Vo9591Q76SsHK
yRpz9Kp7C6mxQwbGhrquD84mLsadjYpwn1UTSGOUz1ekrSDyOf0Xfmc54C38Pezyll4sbVEcKYND
k8LnP7RbUfXBr9nAvZh2PqLzsE4mbHeEggweqmFsr/EH4793bmW3WIQgS5eUL/X1D4gXN3NWEqXr
2ANH1RKfegT3maY6rCl3BjHQmdYjuSrym5EtrpEun4F2VARlYYPKFU2Y02/EeveVUMygqmNxMjre
wzq3i+zR4tLPsRXRiHaJqxZdZlxzQcbdBM76y6jR9eNqXicCExg+rmnVaBdz9yDlr7YJnpXKgrWR
EA1a+/gFzdhLbmISWGFHekH/QVXove+F9hydCFasRZ7w+hVOTmZ4uXS8DUoXe+2GKjqYQeB+sOC8
N0GJQ/Pp9xJdYXlHf6g6AjQITc/bNBkm8CoeDLh2RPvtLDtEpUoQI1Df0oApf/rv8Xa3kHwQS02Y
Si1HtqMNqyjCJCEV1tt4uBXX8LrDLbC0bJdADd+cHmrZeF4vCQxl00pClMTF4vgvPySVAS+Y7o05
FPlti1chBazZjyNSJc8GTG2byaXuIBl9VWkPn+D08Evi3JvxERJxiuNB0ZgsM/PFx4jRespzLwyw
sgVartO4Tn+lsFVqSNZIiZJM+CGII9O9dGD8zFu3Gx4Mk1THFd6tCkclkYXu1idA3NvIhohEsi1z
jMqtCwJzHTjwLwGK9fJbPI/YbwjeDLodG6O49qYwhTELRW8gds1s7jmRi7ulFvkNnD+sOGvOynKX
F20DtCyvxxtwC6AjTr+AtxNZgvmg5IaigHiKN+V/OsyiSLhlpUDItm2pkvuGwuY/LlUyyqLJ4Fth
rzo+flTaiZ0QAOQmajR9nGL2d6Alf6UCXuXp53lvPgmehlVt6cQeV2s9FIZ+qxkJuWqFfcYWT6ae
7Z1dNQ4G7VHXv8XUwQR17I/aAO++SgJmyB10mNF/CskvppLoUpnnZPZtuMth6R7Gqt2yncZ725zU
l2AI671yqwpbqmp3xKen+4YW9QWLGqlhOYIxIw3ugNoNd6dfyTvXleVWy+VgUW3xX44Of13rsLVl
PTWnqXWwaFuteCBcbnik9SOvRwfNO7oIK/sxhbaBR7Dz0E3OpNvB/yCxm9RzV0//uPTHb5JcWZa7
/dJNfv3dEWwVEbowqQ2zsrzOIDYtcQPzT0uW5WasZ1godR5+pJ55b2Fz0aXSxqTnxXnn9aiNiPgI
pcNJfF7QDhAed1yfflqj5X2whB7pdChfOJwohMtU4CyMIvToAZsAp71PcXND7Gp27iFVXlV4+O5Z
bvRl7MWJXhkReAZiHPKdThyCRwoAyBn5ePdiziuo1zL6WY3CvHWNsS4Ja5HxB4vvm213+Y1MDKRQ
fCvWcUmOnEagm4jnNrWTjbfaaYwfQCyDb23qzt2KAIvI3APqGH9rftoXoPrt/vTUfPPJHP2AoxNY
Q0AcDAiwLRpqMNI2/wlzxkeFxzdLwjII9y7O0xaGROvN2VY5CWlqUHo945Lu3Xma2YAYDfuycfqL
Tjr3Ttt8cD5Y/rqvtrVlTBSwXLUoJ/HfXk+0oZYViZyxgd+YwyXGNogtHp4lLrG4xYvQ+HL6RR6J
Yv893TxvOVxz+ZLeUXXVwXBhKkNB1TFB64SgNjZJ60OpmRLZ/B77vP5elOTSzcC8CEdBQ+gCvDn9
I958XctDc2BYFBpCMaFeP/TIPItCpzTAJLL+RSx4ND1N51pXuno4PdS7E+fFUEfnL9qaIRIZJk4B
z/U8UdH9nGMwOz3Ie39Ej7Yu//NH3Hc0yKQkRl4jMTZCZFEAm7YCEOfVngn1uzU/j4jcf58ekW7x
OxMHCb3De0To90YwN1j5hH4dgEVk47oLF6UPccnlrLeJqszFn8X+AEDZuQFvBUG0IVwCHX08EOTs
1ZhJ2V6MBvisU7vOvtAYZnERmNln1sPoM12p2zKwfb2qqIrLLdiLxiHTwS6AkAclTmAqdZjHgriU
mKw1rIzRXnyWftk2t3AtAKIVhjXcSac3b7RNIusqMfNGrzF18zf3W/IMNzUmLHdFLwE1qc5thBqV
iapklTe9/RMt+vi7QJt86c9p64P1a5LPIxzlZlXQ+qIAOc7ywa6m8lODLoDnIX/0k5Mq8yoAcVCs
6syH3F7bmHWJawP0via6E9NsgRz4x9yNpGI4bgfdE5MEKLayIZzoXJl9DyglaEiOsMqhGqkSxt2Z
n2c1CC6SuLkluJUOLw1HTIh8zab+TpBdCImzns0D/Xv9eURCmmy7yo7tjVsBcbozBtFiak9S75EM
zCbtt/VQN8WaS7bXE5/gGWdmHfo0psF/W/MGm2GjxJNFEZ2jo+L58hqImcrqYe3kVfAUhza139gz
y0crCj3P2mvVZaSR1AP0zsIm8RvDSE5ysBWlvv3f7J1Zc9tWm63/yle5hw+AjbGqv74gSIkaqdGy
fYOSZBnzsDEDv74fOOlEQiyxw65zcarOTaoSOyAIYk/vu9azPNW3EzifVqtVxHiHlJAViLGPzRAm
36qOrgAQLlemnkiNAcyk78xxUG0CWCgzB05GkxZBxwTEN7x0plAhDTj2S9gn8LJUKwNICrcvqNcO
+u7pcw30ZE5YlX6yrS1DdkBQ1YZAloGK+brUFAs0d+uwsMmx7m61eg7N1VJO+fh3IVOt9ETaOmlT
VTNtbAw8JLIqgdNQojUgrpbEDBCaEIpA2UQBHOUV1BrlB17heDWYncYB1AgqmIMTzkcAosB/eyZX
Bc6A3/Cqi866BHs4GV7aqsAYwwLiQlVS3C5Sq8YgFCrjd+qkdrwehR3cSMGGfqWFvn3VIfGqVw14
JckeSSBGUcws+TLmARNoV+npjgXYuW5Ag9/SqSXMc5JFSR1Iz7WrsZR4KWt9qIgTFGbfnUu/qC2s
norG9emwdqsaT3Oy4pezwo1rDupXncF2z1m46zcmePbUg2FenUSVqpIibALJX7OCDE904bpH4dZc
iDYJBiwlSyZSq8puujX9QL2lI6R/MymYhMTR4GRfje1U3eU4p8GvC4egmYQgN2utt5EarNpynBji
sRO9NMIngAxqCsnsQFqvfEMfyGLSsuw0Uco6P66ZF50VZH1YLiooWLRUvYzpHQZIZCXtk+DcqUE1
K5VifwMTb17BsmnCLYZg3F2pD4g58x2dYFj2cRcEJJLFk+a2/dy3biB4/3pCDBSQ6BP2UC3O1s6I
lcPLaPTAVBChUaxaVdTtGoyb8SKbZEqvYMSBuQzCWOm3ljpqDug9TjcrWx+K6ATWSf5V6mX+FV+x
+EywxBiATyMBZGXj4v3mxDPVBNh6yeGuJEXOI63Bp7oRAWqFuAY6ZVU0JqtWJcLjPhb9nTUk+rY2
QwWPG/mRq3I6hWUZPQ3wQHMQmmn8BbhQBDWvTComYNOsnghFLu9Imhw0r3Gs5ovWpJa2tUx7tOeJ
gZDxpE3CezWwrHs9Jt/+yHDioV6PPfT+r9QVBDiRwTCTzRiF+vUQ+XPIRqD43HUEI+KZkAsgatmI
ynSVgWawz6JgnLGdhmaJo7Ti7L7S4ENDG6/9Btg3uUyKB46mnnGcaULWAsl1qac2g3qKHlkFsEZd
UaEgl6jfSiOZ2i2kcbBGXQqkjCIA+0AQyp06roG/jul6aMsCpkCkozHPVZO8AQdm67cOGtRnwwxQ
w5DD5fte2bUYcMZBVcAsxFaqnoBgCmbPNzqTbZLZ/bETW7GDsTxO2q2WWuKzrnStD+TTqrKT2u7g
ZqhoQNwV0hRc92o/J/21cE4jyAkDTLSwVn/o1Wy3MgY1ac9TM+srgg7Zc3ggV3v/nkShOr+ypyJJ
tqllU1mLGkNDsYPueVg5LWJKnELQbVZOnouHxChpjfVsFtVtrCXw2gQOwew7vI6eEDyHlC7yeuvy
TGvd/hisg3WvSnf6YgwBum1mUAIXI+FHD5aosDvGPcLxy6TB2AFAJs/jJ19h1VlpOl5TWrUuHSO1
TalmCW1UV8lU0hi3gQo8dkrtZpxUObyt0ySuBohVYfQNEdRwOWWwx294tUFlh0GpcaeR8lwZRtue
CELDH6H3awnMonrKV43lA/WhsYiv+TQikA3aY65g2Wc31xtHPaoHCDWtS5s1qaom2ZijNT5EWaN9
VgRpaF4QJcwTCvuQRydyg3MjSiod0HDG0k4CtwHo2Ve+yNroONQI6CFrpe5E58EyiwmqrJLwAXqL
FnhFUsNAQFuhr2XRaT8U2TUvvZjGr5hJewaeNOIz269gQ5X5aMMkmAx7ZlKq5dlUUWs7yv1iDI5T
olFOTLPmN4OqYFxx1Ey/6XaowyHK9WE9jqSc3ZMAAXKeqBNYNcUkL2v+lg+EpyQFR9XD5CkUWhh6
0K0z0xvHbsKrCYsM2mjPYg241jqPS7UkEKeCJjWoWkJG49jgznSKwTxrcrduTqJokkRwQfd3PC3N
ieKcWkScEN/gSHD/k1kdYUswrg2SHEGuOCSjkD/jlJdkVfTO2uopFLGNa12buivvNWSJoJCspEh9
V6ZqQgAdMdT4nqV042PS5DnJLXGmgBDgucxRjuhE7QJDLT7ctCBuOib6Sa+IQhLZi+jCIfJKaSgX
qQhj4kqoZ5u9hfUz4hViteGUTUR4UyRnhL1I50gFuPy1YDySGNcqKciJqmwnL20M5YtTawxCoq3q
x4rUdBOgS6SYG0spndO8ECTLgfLEewZ12H7MB+dYFSRGBx33u8oI7TmOi0qtn7KBKJ9NlIHt9QyH
qPFjtK6zX48qHcFPsvYjFn97OhVxX6jreALNXylteImgJk/WamMbNynZNRRipsIjbYFvnYG9I7cb
9mS27vUyxS/VzZTOwp8ItgRATLCJD8NcktsQDGdODMDjOFboqG7sPiDHlJl/SNaa6dgbmRVEm1hh
JL8b2dD+cFTJjigPrOzCxYNACmbVIU1Ox9hSMY04SkbWkAvytNKnymdDhDsVRjiljJUmzaD1MLIl
kLssJs6VS1cT869p5jWAVx7NCp+Xvq+u9/ezGBZY2zI5SKDS4Ij/9ixmD25fdUPqrg2dmJBejdsb
BgX7xnyUJx8fWv5+vn77UYsSqqI0UhaxdNd1roTbMNHqW4UUz6Oc3e4xKT89mQPyzmAf9/DxB//9
EMgHOxghTAfmBJaLt9/Ryoyqp3MFzsaqdDBniSTwNMn3VEh/+SQRI9LLROnjLIskkwobNY1jd429
I3vIhO0AesGDcswBeq/E/tcfxrkPkaWNg3lRNXKjBHNuVPGzATBdVwAEeWv0G2CV1Z7D+t8Pmjw8
969PWjw8ouZCtKP8atS2hy3YwmILgnxCPmSjuwtKrDhhEt59/Iv9/USNHXru/2EFo/j3s1L5qkRq
tr0flmnrrkfsO+TeELUG/CMszzXf3+ef+Htxi8/CP0BFVrPwAi6+YJUHRVPbmbuGImu89LCW+7Uw
G+OWfpcK6DPK78JcpF90oETHA7yszx9/1188YOznUCy4C4ME8/mnfvVdiT0ccVPxgHPfr88IRxkv
bGiP1yn7hJk5G6eMEDNb/+8+dfECJX4TdOnIC9S5bnFkYg/6ocsgOJJzuA/zRXmujODdP/7QXwxE
tA0CX6dhm1gcFoUSmUyTNQC9562N7DMCL6xzWJjpP59nOHLA8IYwQ6PIXny1nlKhM+mdv05dbSQl
hykXcByC6wg04TyJZsFxlowju3gO93tqQX8X+ZtUwx2yAHmTNJWF6O3PmSicFtPC9Nejq8eXderU
ttfljbyzRH2uy0zziMssT8Y6tG9tmbiPdFnhGyLFP600Nzwza7mvaf+LiZeOCnonVIzIv53FxFtG
gHogfMNiJIiCmb1ItqS5WJ/9Smt8z9AL80LmFoHMgMLiPdPHz8bc2won5jNWFv45l/GXkvCsQkKd
juQi4gML8ebx6eRiVEV5NlLHBas3ilM2S9NWkWm3deymvzInR64HUFy3ETlHJ0ptT1u3DeybbHJN
WkORf5ZXnQlfrBPHcGib4zg2dGjD0PcBfuAYmYgUipMaxlIp7z9+h38xXeASQaND7RQwzBJdAY5X
Dr4y+mswhNmFocEeKktSLS23jT0id+JLSjehAW9ogj6r2+aez//FGKJoas6tAs2gFboo4PaWz3FS
p2Is9N7+LFN8jNBCu98bcf/njVqs/s//4N+fCzaOUQBm6e2//udF9FzBZP7R/Mf8v/351xZ/a9e9
VE1bvfzr4rGs/8UW9ftjQ5rB8v95cwk+6Y87WT82j2/+Ba42KI/r9qUab15qfrufH0cs7Pw3/6d/
+K+Xn1e5G8uXf//2XLR5M18t4LZeA4hm9c/7xKLjx6e///XfeUWa8QnXLXQD1D30RdhM/vav/qVu
/v2b88mG14fGTufXRyg/uwH/oBXpn3Bf4MZmUVNnkRfTfF20Tfjv3xTxCQ8fZieWcorRiB+1fwIs
mteLvwYcbRpjPosLrA86sx9XezsBGaljyxpCbFjJ+JqtZb0uI6vcDLUufsdUvXlHXtNC3n4Sr//c
LKTogmQT87y+lOk0kHJ9IC4EpRIKbksSNuHy6psSFPDm1aO/+v3uX3/S25f+j09iNqclx4NiP/L2
OzkRxaGBliTIVB9HnMH5YRiHPUviL77OvDpBDKEfx6ZnMbIC06lkBUzHjGy5Ddwi2NVj1Rw5ekjs
2sffh43nm1+Jb4SFzqLNZOI5nF1ui10HAdUhvRckW74OeLYtGulfuHJGdEoombArzdiFoITOZpNy
LmrPUOtRyZTkGREI6VszBKaDV7suIUIRzh6QPwJkuYL35ybQUW9dKnliQ5UyAzhS5DAPA4zcO9B2
enXcqCJ4lpzRSFo022HmvtvFg2v6hBAF/QD+UZE9f0gKsvUjyqfYpDQZZt2RKDrzB5B+Za5RBUZ8
PWaSD6aooH03lCECvybmBDWl78GgJhyvnFM/pp3ttbqo+ks1ya37tum4tlAnVgKXTDBayVVjP9su
9Xm4hr5GIRfFrEuijj1+HWoVkGtt2LHnxj6ZGohc4mauwQDvaGwSr7rQlP2Rb6v1S570mQ9ffhif
Ot8fHoY+y35kacQKVyQUshURtjfD4EzxURLoQccXNwCRu3VkfnGywig9ommVpxqI/D2aS5KGGpMu
SWQQRbrSW20upblZ3H4h6SnFnamFWfMlc/p2NzkFTzp3kvIb62B+Q6WMVAW96YEKzqHsXm/YhBs0
tdt8qaCRPOV1FD0xatrHcCQUnJghuI5AkhF6UcTS60dbqycKvhq/jKogWIR0mM3tQTEmqEco9X/F
W6WZx5kzjrU34YX7GohcXOqidq+rKuhiHqZouAlJuPGgO6NckVC3m8o+LLypbZJb2g269CjQGJ+1
blAUjKajfIpoSD8MPohDmSggyiNrjJ5NkdS3NRzX9AhhRH9Roc2jqjJQraMYFQznjjsACdYwrtaU
OQf1Re37+LkLijT2EEua0L66KrjWA122a3D1QMQq0+mSYz9HhimZvMUKTbtynurEGKGwyUvNG1wY
PmtATPl1o7qEQaaUd/x1W3EmWGlsKbqVMwFlvB5m4HSead034JMhHOiB/YLDuveltSICHGUT0ruq
pEMU5Kggd17JVu3JlWwgJ0NUTCyCkZuKcJgh1spnYH8gDyHpt180gqha9De9eIa+nfeetMJ0Wln+
QBussVHCUClXkktlUimjF41FCEQ6TNkNsSLhuZ8YMLpRhlGnFk6dgX90kvFbh/6sW6US7dJqEGZC
24FoKhPcrA2FWPOr8rtGxRI5I8BouLut0hvrsG6L+yrupvuEad9dV6oVfm+NtHdXNOjsr0TEW9c6
9UHDK1Lbj+ebIXgwr9zqmm4vrOvRN0MaGJiLyg3pArz/aonOjoaTAC2FYcL8WtdK9OzUVkbDoo2L
9cj2QdKwCxQC0GKVHh8730z3hOWTDjUVQ/cFjQQVHXid9fPAC3QjYv0LZHp+raRp+0u6EuOL00W8
SS09oZ5cvRyMpwszg0CjIm/XTqnmsBZgrCIx8AfjM/tU+1vlK06/MlvRyzUTDnVe1/Lzx4jOp4Ju
SqDXx/FXxUcUkoPCE74gYycMS2pIPlseg72gGC9QRDV8TUMhSBnW671QYv6CpsYDqR5qOGTrIAjF
DzpcwZfBHSizuCRdsf+MfIWcvtQNa6AkY3qtT2ZKIjrhXjcBXyA56hJ18kjK7tZWlRJpZviBRBdu
UUumuYot+0ggZyq9fHQS57irzXjwulgXPRXxjjwjS+u/arlZDp6WRdwT0Jg+ZTPZ6ExmJDNfmQQM
GXBZimTjRiXZLQZnwmKlQq84bVJEqbC/tapck4LXrgZJH9VLBfOz7fvrTsgTbM2V2HSanZPO0Q8q
NvFRmldVR7jIyid87dngbaXBqLdutE5Dhw4i9TwKskXQt9kKJm34NS2DaDwdcjN4ibQRnkNgxt2V
kWZkqgVxiuPcoUFw21pgmPkKwI42WQyTYpsAI4czPRRu5EVibEIv0br62e/YQnuh2goSbFOabV5N
iXnr5oFOwb3PMZeXdkVym5EHZCrZhPqGRLy+UKyWxmpEvZHN4SBb4YyhRWqNnqkrYyK5WCGnAfY4
KFlPalZ43lUhaU7CN87G1kzv1CR1nxRpVt80ONQ1EQc1Hcu+aoILM3Pqy0aopTh2taDoNoUTSeGZ
YRgRpVml0b1CT/2JDM7hxtD6KvNY3ZXkGJhXdJXh4yg8Y9Sr5zLptQeqpLhQm17xY8/vJPBt0ucq
SuyWLZ9U5jZkq47I6Qn6xVOOuuqaUqdYG1mlXbEs2Jd1Wam9pwz6kQ6t4hkGOH0jrQ47TjgWO/Et
XG9nN/bW/J4HFYuMJJgMhI2d13d+nYU3Lk3b8ahCWf09MXzd8rSS1hKRR/rEsmszf60MraxOlQgN
nhfgcQoARqisPpXeOIPXaGF10vDyPUmeBkhCi6jLVSc4htk6UlngjRXlXiolu4GAsGITtrW6NXON
EdmFrrwNOtt+jKTk6OtPkJVKw6LcqRh6Q0hbE2cnrL2Aa/Hc0gOP4umBd1MDyk71eTUNGgtIDMm4
Ib6z43VS8ywt6RzFzddpTAJykMeIGSCqOlLOctcYdja9heycENKJNUVHyUIh25VfTV6+5IiGTgpb
23F+hKoowU/2OFFgkNFmcLsg+qY38/iIDdFaa00NKtujcpE/2LSzvpGUGjKxQ/PeGmVgHqG19+s1
bIueAx61efJJ3I7VoUcxSeJFbTSemtstWWqj0dgIGSjkHhGDqWcEbY18r57dpEvNOqjOx0p0BRna
IiqYiVDJ8EybhlV50zWTS7pS0KvddU4XJgGOaaTdWa1JmYgTGZjGtW7Lnrhkvea3E8xRNRu5IEXj
QEDLU5cEJMhNirZynIoayDClHUClLowGSry6k5zB6cfmX4XMW7w40MQ2TR91V3Gg6yBynFooZ8Po
0swBiKCQo0ySLxQKPGF3ZcS+E8amJhxS48vmqumzPNxA+6+2JT2VZDPQ9apXoxnHOdJrctx525Lh
KUcFYa1HCEOnMSJ9sJ+Q2qnrY90VOyx1UrCQKPq1XusNGHDY4XTLBzvWrxrdYk8EV421S51057xC
J9IdRQ08m3UMkNO4DO0yHUn0rdnYtSjE08tMWsNjFRNBtjJZF9N1ogg7XMex032v5gzblQMlyFkZ
jWjIMDWyGDQ1+c4zRDtwJC8WITpeMDXdKcGy9fd26mCpmJi9Ec0EClgQrSJzZxXUVQ0P1lU7Cvcz
XtobGuZghCvqSZ+mBAZnvZ06iPjMUl5Pw1CTREo1393QdRUuEB6126ZdFjrERSlll1BytAwVdJwl
nuxeqwFSTORZbvzU1WtihCGmih3BDMT6ApaZTjLSFBgYocUKNEVNfirceFCqTdKqTXYU+X4EA6iF
qr8Fkt3gHCfgJ5+LBtDF50Cb1nrUQrb/NCI4hLAuq0FuPdWlLeiKhHj8O68LKDdfSAek3wowZPmF
MkegbUa1jtXPfl8M5WMUxa68SgyEE1eQfiAnq2XAGsy+zkpefp6e/m8UJ8qX/LapXl4aqhP/D5Qk
Zgbo+yUJ4mdRIdWvaxjz//B7UcKgKEGVXv1ZkEA6PdfMfy9KGOITqDksiCrlbQdAxV9FCUXTPgnO
odZP6wB1CZdD8X+XJTT902xaoDTtqrjvxT/jKP/k9v1Vl6Angr2YEjeKWn0uyi6P15WsdTUCP7Qq
g7aCO6uY47bRnOmmnSL1hnOKSd5xa2obQ5Pds5pj7fCTMrvV89psNnGlklqU51/TNGfnhsKH1CnX
aMN1B9Cn8FDXh0wpbG2u/LrKQlD8oX3BkuRz1EFeMaxMAjTvOJX6n1OtJ264E036raxyFo68Kuiu
s/gooFfp6AIUu2DH7k7ruPTLC4JxJqJdbOO2TROD9ivBOlEW3kv8qg9KL4rKI+jdbBGRaNax6scD
Heyeza3T+w+RWeTPRACDJ3/12/+iJrLg2M0PFDcENiwLDDYWMH1RQgjdDLBcNpqryEy1u6loq1Oq
DZy2ZNI718VYa2gRkIBZkzHVXt+wA/QkeMobztzJw5i4/Q8CjKft5DfkLRPPamGfnqLbCrV9Twys
0Z3GYWqKbdLvRbTMNfi3LwO9DpyxJrROoCT6XIt51fRgcQpSuKfmShBTtiH01z/O9XGgQxw5GxlH
6p7azk/x7kcfuGgKYJsMQ7tPSTe0mItjdZdl4DnnvL7WuB6N5KiyzXJlDM4pO9MjJczP0ym9TFP9
tPLHB93vNjVYrYEkjI9/xUVla/4RofixtWfsoeUUc53o1YPQq3roeeFJPRp8fzX5WXGqAMHeIzP+
5afgWsE7w2OnaPn2U0qF86xtl7wqitlAY9OqjRSghz7+LgtR6s83kgodBm5KkDjyl7VpIZIpMmJA
WjaqGLIqCgObQInK6ozsef9z2IaaviIyZXxQrUr9XMHsZ7m11PixEpNkf2b6sMstWBMiKPDTxA1Y
PDfLkpcZmS14O31tg2wCdVwbKnKtss50W9VNiRIXF+jF2itNQGbZxGlQ3nZpnX+R6KtPR7gWtWcS
nhNEelGtKLr0aI/0Oq+9XEtPBrXTU7JJh+mEAsp/E9r+/3r1m8G4/WC9CqP88fVqNf/1P0rowvjE
GgBI3qEHwuJClfr31coWn0wV+wm+GGizFJWp9f5RQjf5I+jzEHFmzi82ZV7zPxYrzfkEJoU+0+yd
/ifV87cjReGy6COZSxdV8wa9OwoCN7hSc+AbIk/sbdHvZY6/d/XF+NPggBIMpgRXMOsLKoFBdET+
bHr06un+YkV47+qLuS3pzCHzO83ZJejbPLuNByrERvmPZqq/nsxiqg5sPaEd7Bq70id8i3TiC9ly
SDrs1uev9Gr6C7OWjaY6mDuzdu9xTN0zgdl7iu3vPZbF1OrElRVJQzfIf/opTz/rQRcfdtvstV7f
NjXInvQeYewUVb0zSaNfJRnSzI8vvvBq/PXEF/6Ifg6jtDvF2I2Qyx8QcLenldrMWJPBPirofG8w
/InZ8advIznGaxuy5z9aMf767EUTpIIYzGpkGzs2oiTFx+Z26vTnj7/YOz/Iku+R+W5Z+wM/CJry
XeC6NOBVSrOHXXwxgNVEUUpQlmLXIMTBtxXs8pQQ6MMuvhi/+LBHZ9BSfYfi8bmU072VipfDLr0Y
vI1W0Rzyc303BfySk0m1pNf1w2YGazF2i5aLRn6o7/A1GUeFhlQVOl542OBdmpdUwhUDo4n1ndvr
W60PrsPKOfCBL8Yuro4qzUsnu8oyTtCDHxhH+tC6x4c988XwNQVY+EYo6dXYp2660s2ivmpH+DMH
3v1iAFNv6Dqb+uNVPJc99WiEQFyX9x/f/EJp8ucQXVpxlZY8Ppu631Vuxnd4Jdx1RIPkuAOtRKFQ
ybujXqm1FwQJ/aqLCXFynQZFd5wNtw2y1bWplNAGP76Zd4a0uWjMgqenJo2wb0fT7rgKDWdL6FR2
ctjFF0O67UY1muxQ7prUv/U7giGtyT9w0TQXQ5rm31TgU3d2pkSEacryiUTzPebV957KYkwjR2hm
30e5iziU3xsJBfAh8ff8/u9dfDGmOS1rppIN5S6PLGxV7InddUzFcp9L773rz//91ZIsqW26ZpaV
pPi20WmcUa23ulDcHfabLgY2NmfsU4Nf7HIXQ0brGv2FOYjxy8dXn5/BX6e9P4fGErcgegQIJLXY
u74rOcIGIsLGlJundEzC9ccf8d7jWYxtATs/9MfB2Vm9ufGNkCqEOPSnXSy+okc5UZIXtGstHHXC
RQtc6/m+wsE7d24sxmoxCl0KjXhm3FUXlp+eyyD5dtBDWWY25Hjs9Yn40J0eS6TOitmOD5VfysPm
a2MxVmmLAUSSmr0TJA86yt3Q2JuPb/ydF2bpvvahJUs1He1dRMrSxk9c67PepVSPola7//gjfuJS
fvFSzoeg1wPKUpzSF1Xt7DLbQQxOvB85ss0tTpjGE04UWWvsbfnnqOi9jlMwUVfiWA7mdD8KopnV
sdSOm6Ak0SvucusUk03Ngihpz4VDch3U9ZNKCZmWZ3HT4m5yooEEw9JoTiqZ6e7pEO0TrL73/sz/
/dXEQMk9qKTi57tGn0Z09HqDIyX394AZ3rv6YmKguTZnBU76LmpRDfT9edLp1x//Au9derHcd70g
LkmR7s5W+gdhDVfTlH8/7NKL2SDN8ywfp8LdtSo9Hl0td74NIuiwiy+mg2zMyV6mf7oLTPvMOsPz
u2d9mhfQX7yRS0A7bGTdod5q72DhqJdmmZK5rmoTdgWp0wgq5COJh5DbFe2fAaf/nJiXojTRuG0W
JKW9M3AvYXxMk1N3giIYNIO5PuhpLXXcjqF1Jt4Bd1fw4oO+Ty/sLj3sVLSkUGiUoMkDqdwdqOD4
biik/NL6VXfYLn2WBr4eWJnus4mGuEi+vTyVevGNaPA9v/Q789uS0IPZODOQDTm7SkujSxMsP40o
RT/znb3VP+29z1iM3CQsW0gtwtl1RCx/TUaT6HJLV1Z0z+u7JjeLa9upui08CwQfoVZOxwnaik1P
yvB2ikvtKhsbgFaFbW2GMs6fD3sdFoOeQBMlC0qVFrXAlWgYybFmlQ+HXXsx6hNqlJUpYvYAbrJ1
oCN7ZUym4WEXX4x6XKwOwOmaTQDmuSOjUOOjsHP3bJDemQqXCURGUiYigtq1623KXGacWkdRUcWb
g259iU2ZtD5ER9BpHDeJdUTH4D50MJMOm8aX/Q7RaaWi+5G+aym+bJLxp3pP3RdN+N6TWe7Zw0G3
iQO3dkGSNidZWN2nrmwPW9yW7Y44aI2kMrk4dMUbK9NBRVXmYS/jzyCd18uyacR9ihhxN5TDWeyW
ZE/K7ce/54Jt/+e0vYwW6TqaYAUa0B0BUelZ5fTBk9Ha4a3lG5UXt7EtVvQWmxv8ksHKKSISsyey
DII8uyPFovE0a3AeQjlK67DBsYxrcJKWRKbMTHeAXYm27ED3XEedYR34Oy0GNnIy182KNNtJ0zpm
SX+aQCYceOuLca3JBByVYaW7ILfjo75GyWqo6T5E3juv709y3qu3wMdvqCiOne5QylkXyD5WRWDU
hy1/f0vMirXaCjjp77LcuEWlfRySyPHxK/befS+29gROmrbfcGk2wudavbI08x/xmv98d3+Cl149
kcSQVjBZWrpz1fRpiqajWksOe01+roSvLg3lMKsbe5x2iqI+5ciqYGGN+4h37z2R+b+/unjiVLGK
vBWWhIEito9RSvUwng57C38WlV5dHT8SVCPh+Ds8rv5aQR/jpaM2Hvhr6m/vnbgWbdRwOu800s63
A93yVRA7+zoR8zvxi22rthydIbxQ6avOzjfUlyknzrZPi/xGkqOxFW0vgKdP02G1p5+1+VfPqS+1
zhgwX+7GNg/OCj3INoNI68Ouri6O4q4D5xoAQbLLdU4Lit/cqXG9Z9J+5/1ZOnrbABplXlOgIDPG
PoEgG6KIsv8Z2PLPUbVMgwu7lhyk3k92ip8i4dO7IzXQ9uGW3/mB1cUaPNW9ZgFk8HfwkWPdi8a0
vcALms6y6h7dp8APP2/jUHocNPuoi523ak49CtGRbwNhpV+1ukYy/VjqjXfY9Rdj2R2lX4Ljj3dN
q0TAI+QRGmTtsN3WMgNwNhX0qBYTdM2lnM32o9c15rDnNXqvC6UuxrKKZTIWhULRRUZEitt55MGi
T45BWvlHWVg3p7JzRzb0Il8VlWu8NIXGru+wB7cY6sDl9AROSbzLGkAHbbIVbrXHvfTe+Fisw4mU
qlSHJtkFTrpuQ+Nl8OuDtmKEwb2d/jIllAGKvWlnpFJZtZHutW122MxN8Pvbi4eTMhhIY+Odo5G5
buYBie/6QfOR5i5WYZ2fTu9BeFzqqvFdSTkbFiilD/otYbW/vfHBHrqStQyZbt9hie+DS2vI9nEU
f/1rkqv19uJM+PmgFnFM7zskvITmvvm1Gff67d+7/GIAO+iUsRJYETuf8Lh0W2w2xfEhrzhmwrd3
Xk4p4ciOEe1Ue1T1FdnxKrvpSDnw8ovhaxNimeJ0pp42zByqxr1th+KwBhcWwLf3DmY/CYNJHXZl
Yn5urBRAPCaPA9+XxQDFEjBRHwgwKtUO3OsRe0uOnGF90GNfmqHDkpdj0jRtl9qx8X2wydTAeOx8
Puzqi0HqImo0ZK1OOyBriJbkjsTSPfPW/Eb/ffeDSfHtM9eNXOvUsmt24VhHV37VA+czo/S+svv6
7rC7X4xUN7VasgFks7OtJL5WZGB5YZYZD4ddfTFUq6HQUSva9S7kpLitstK54FTp7JnC5nv81eNZ
jNQw6GrFVmW9s0N45GQjp+sYavTxGPjtMbnnyb5MrPl5/+qDFuPW6iPTb6qi2slGtYiKruxHOyvK
zwOg5pvGkGWwKloj2LMMz7f/q09bDGPIHGUAJs+51CX2A1fxlOiwgwbUkrcvlIgtwizUQe7UFmU7
KMLBk2anHzaKl6DRGA1qHGSac5kU8rzQbjUZH3SwQ/P19r6tAg9OIA3ncoqxmGFsOgaQdJjSQ1vq
wCLsQ90U5ty2MHDFJBCm0tGvDpuUlzpMI/dTsxRCuVTM0Cvq2qMGeti8tqRe5MIdFLwdymVsF1t9
Uq6IGD5oF4tY7e0Dj1ofohf11EsrG0iT1VZw8w98IItRq5Dn1LcV4UZWm9+qBQqMLtuXafLO0LEX
A1WFRBcWoapchkC8PeS/CgEFxb5p4L2rLwZmqovIqhJTuYwKF3dPgtkmavdRyt+7+GJoAvnCBl+3
yqVW6j06WnnsG/G+1ID3Lr5YX7vOjYJiNJTLQunvwXB5QRLsaTe8c+mlwksPYr8b2aleSqfYqIZ5
Emf514NWj2UgntXWmgVdWrms8+RIaz7XUEcPu/I80b866nfw+czOGZVLApvPu6k6IkX4sElwmfja
OWY1Tj4jR2+M666yCM/Fj33YbS9Gpaa2SYsDTrkkZOliaIdNWlo/Drv0/PO+eiKBLpqxcBuF1qAT
eJnZfjVr7bDZ21qMStOVYwYPh7cPovtq6ocrQ2/vD7vv5Zgk3ifta14/JHU3RCbT0ezs5sDnvRiT
mDGCxCKx6BKL06o11W00igPfwMWItPyqSvTYdS+HbtRX48hZo/0vzq5sSU4cyn4RESAWiVfIrN1U
2a6y3X4h2u42IJBYhMTy9XPSMw8udWVljF67HSql0F1077nnRGa/cjoVG6PVYix81NAEKdZ+Bb+o
d0BN223jsZXuqnYKGy/yywIzlMcJSBWgei6ku2dciY3PQgQjIGPFriE3VCB/8NbhQqZ4bmUry11a
SFtNpfGKjfeQW0YUBkdH63ZLYssqhVFw24qmBQahXzAhuAOgBYZRty9p2eVYRUvaCz4+7gREk4EO
X0CmfAnYdNrhG5mmraeezuBnqoJ9emz3/kvD4+5qo/sn0JZ5R7fdW9applmlwyrwB4ZmxRhIPGZ1
gvzKbXXLPOMhQGYSJcDc1TUmR2SQgR/E9ataBho3IPo0DR0eOdNhLjF1nW3d4hY0bVxWy04AuHDH
zmNwP9TpxG7BPXWpwXLmXWRDszqM9i27AIgS4y36ewwhwrwHd+wNaSGW1fWQSrtwOc/cHxukNfR0
Ra1zBG4wbA0yIlRyj7MXps8gwoGNvf+Vz/0Ry3aho7pvvtmGR6VY+xTtlN5DIuOHbPb4QkZ6cl1v
mIGN1hIgaEXbKAaQJ4owxXxiAjvsYLop+LAHn8apA0VFGrOrVfqgc3n/V53xSKe5lj/jbcM2Q8GP
fYqJ4TNaeU0uvemn29qhtTbl48LKUT6C1Izc6DFpryBAE7pF88iyacpjL9z3Eq+Oak3vIWx0C1ky
tzbbfySYBxSX8NSuTkj+ugaJQOl/2gO+OzU1wRvx+mBIUpVeme4GxQ7+HJnlLwyfigvX9MwHtQFW
FbDlIiRcAfLXPo28ejIQAnC7LDaUaoG6ExgRJvUY+yPJhna48vn+3emy2BiqeSJLNHKhHqGI+rP0
yVPQdY5LW5arNeoYmLJTjyCxATM0GaFo4AX6QpnkjF+wIVS9Mpj39Zh5lMzIKlMC74/Gh5QDMzMa
R26nY5lpPwRgzDwVsqE4PGSJjO4DpT+5rW2ZaRB4ZCbbuD2CSPHOK+lfOrmk833uMlo26iGixMss
WLEqL8mUDh4SFV4asD23uB12x7FOAtPU6LJvPItk+wkjPo5XxrLQGfBVY5ZyAfpEP7V7+Z3OZHD7
ljYQah01rUCTkBbTOIMXh6iPMXOtxdg4qLnZdaMHkRZgrhmybZbToUkhXOR0VWwcFJIFSIFNcoaS
OHvw2fZQ8unZbWnLSGVlCHQKvf4RPOEki8DtF6LS6eYUbRDUaEovGcd0eqzj9K8qCk9D8tV45bZz
yzYx9owULdklEFbjU4NaKQfR2/tLn378GxmBDYLq8TXbgCOC+kvyL/Rwqhz8e3/pWSU3PXWtl9rI
pjhd46TcPPwVis4Hn5Mr8MgsbmHa1ryWQbJgJqXkj4k0ULMJmtwIIS9kTGdcwG+egj+qBbwzCrip
AS04EOdcNx7DkH0du8EZQBbwOkwLBTb6xdT8kdQU04/odee/64Tvf9sze7eRTaLvGbi85gYN+vTZ
q6AJxMAz4ba2VVcafkt1gvPicd2b6z0uf+4gVXTzATa4CeM53bQb1jwSWX9sYv4r3nrHRrONbiJt
gKYYNc2jKjX9kIJS5q+oDr0LkfrciVuGmopGeKBJbR4T7n3yxfLPLI1xPBUriFLVgOSn6ZvHfhxA
EQcCnJNoTeR2z21SchUOmCIK/fqxY/5XEHt+0Z3q3XyjDW3SyUwxfT5Wj+0G8PpSNTfRWFaOi1tx
1FcYejfqNBHrNWXOVjCnJH36xemW21AmYPcIlzF27jdrn7MYsnF8TVq3rdtgpm6HhIRhpixSbaAa
BbKa49pujvUUG8xEhddvnlCou/H0O2H6bgzEk9uxWJEUIjpQZeU96kBNcj2G0zPtAsc81EYtGZNs
ZlANKzwe+0e+ztWhnyR3PHLLQKOoEW2w9RTlsfQranCHwSQvbocSvvblgwbPfUkqWkAyGySZUCPK
mtb1xMnrxYEZSKN+9coCmjXqJk2Da2/rHNuwtmThEEmAtyB3WUR0Zd9XviW/1gRVZjfH5VsW2g9+
AFJWHhUQCWNXIE0LjrpNf7mcOpR1Xx9MWSvuLfMaFujJvtANCjmDccrQwRX1emkCYTeeLAm4had0
yPqc8MQtQYcQxOulwSjIPYDAlsLrIgkSyzVLdC2u3I7Ess59b0u/Z9VSQFnn3otOgSh0quaBqeT1
vseUgzipCpYi3vz0cdpDf7zqqpm6of781DLPDQy2PaBxc9HsbYveTLNAckd9cTsXy0Axo+V3+xjO
RQgprCwM93/TzXe8hpZ9jpCcAPaYzIXXk+NaV35GW+bmEsEWaZ069HGMHwZzsYj5ZtfeJ6h0f3I7
E8s2Y8BghhW15GJgYZ0Fe1idJAKfnRb/DxopZNE6pd1cVFJeQSjmW1p7bs1H3xbTbpSZV0wjqiLh
kQAFcwc9t9At1fJtNFIahHpvK3riTY1eIAj3RI1wcyq2tk27TBMol0tVxDwCCVTAdHALNa3YKQH9
j/I3b3QCxCAYX0Gs/I/wUWxNltQtePrMss4d6M/FNLEqxrBeIezZ0Xzc1We3y2JZZwCybI6CYl+s
IP7Oma7jnEyVowkxyz4jSMDB/nlflCmUf3V3QMnUKXP2baQRB9PmFAdND6wECOv13wSvW7cjsYxT
gxwsnqFHUahkra5EtQ5g7wvdFreBRiChisaZr7JY01I8iHYhPIesYy2OTpu3sUY61TWkzIksSLJB
tZGTSG3XGPfe3YA7oIZ87RV3pvwtHENZzKq+N1oVkvn/KxRyVgPidKH/WxTxbbgR2hXKgGlOFl3I
QSEdAKEJQvbY693uuo05ImsVdl48isIM6Efm4bTKXwEUKdycOrXsNNh1iSGYpS9iMON+8YYyyYwn
iFsOYCOPQijTgcC3EkUq1DMUlkHSPn51uzOWlYKwkQ7bwHUxbt+l8n9GEXVzu9QKobuKS4gyY+V5
CXLo42Zy8zO3TVtWilaZhgRbowvjT2DWjfycg2fZbXEbc8QTWi1ElnNR6lj+RE1kf8FDwC0+26gj
yGpU0PzGNW8Y5vurcPuc7LFTfQhSUa+tM5lZ1bAykgUI9tOjUN16g7r8pVmaMwZqQ49GqIZA7m+f
C7l3d/Guw0OdLo6e0eaV2nxvXjoSDIW/l3G+8/ajV6X/vH9Z3m7lgLz59bF4C4ifQRKNtSFycFfO
Yfjz9PwCU+fSOybRNghpCHfWNtEyFcGUQGG7NEu/Pza9ii8R0Zw7fctMS4HJVDXtU8EqD7yiA+7Q
cfOi8MIZnVvestUNvO1qqZah2JPqsTODPID10g0PB72i1x+g1/XGKN9VAU7uD2T1HpuSOw1O+jYU
iUEIVvNdIPcy/Dk103UcT24+14YixV2/o7vYIsZxiNPg4fgsEu/H+1fyzHHbWKSaz2aUpBkLE0EV
le/h7XpZpe3c4snr4951tdfQqx6LdgzXj6wke77xobqQep2cyRtx2sYj0XifwfXhDcUs/bSHvq1h
3/umXutMzFTn8aS7nIukc0w54tOv/KMZsKt1LJtRjIW3QoakhAIHPzIAY6fD+5/iDJsOfMDrPwD5
E+ZHoHguhpZq+vcejL75wOZSfkPvmukXkYwGcsoLr6i8Bv8d6GTAa+IPXxafkukuon0o8ibw1HCH
Kjfo3lGc01s2Dy2HhwnCPZ9TjtFG1hrvuRzbqiv05D+vakqX26XcqLhvvDnU10bWW1Y11UqyEdTy
vVs4symsNKH9NqxkOFHaXwPT/W1aL73uz4z0gYv79dmxkpkQHPNjIUe9J3dr2vvsr9hr8Pxh/Qwx
SJ5s6qXvITB0O2g5dldTqcAit/QqvJDznvHuJ/7yP+8HZ3IpJwaRZdpMOj3OTK/+Yd4bDtkP7TE3
RI1vY6r8vg8G1YZjwfbokAaSHtoERHnv38EzFmtDqkaPCM1aMhabP+hPQUdHKGBU6sIJnVvdSgsg
TQZev3YeC83r8VkKEV41nm6/uu3d8jYJXfYOxGKqCLcSHP3YdYIh8Nxt8dNH/8P4F7BcN7MOxmJE
OzMLS3bXUc8tPbUxUrvxtp3MGw69KzGokpouwzy2GxsgiPBf79xPYug6ynVErSRWGaniW+r1F478
zJW3MVK6nIWB6s1YlHsX5z4KPLcUklTXoVjLCzfyd7/yDTcfWZZNui7ywcAGtwt5sr9bqX4ZUcob
OEuMz0Kd6y+Ql5b3ngcxrXX1t0y1Qt/o1FdXwajrjwLy34e5G9BDXDlVtzVU6e5qzKZPWYD/deEg
zt1sy/YTOovWD2lbmLD5uIdjfYgNsNROd8+GXAmaenyhMBu6dv/W1XYLCZhvbktbVe4wNGKvt24q
IN971AkE0Hs3/jD8+Nf3jnogD45VPxakZ+MD7kZ6o5WYL1yLMwdu01YlewBFifKkaM+XDz59KmPP
7flv463aNenLXqdjkY7BM9V18uhRvrm9/W3SKkw2rgCtVigXhSuS843JHFQSz24f07J0iE9hXLhF
xSiFhlfOIHqVaYZ7/v7qp+/2hh3aCsd1vM6TV1VT4WtULT0Rmw988+WdiuPuTkRhD2mzRTtB5FHe
fn15ZDqEgRoQh6q6/TV1ncmbcl2v3/8l5+6OZayqatdQYYCqaMvpCt3FH+B7cHPlNvaq6mtmFGim
i71VBwb56aC+JKtwxtfayKuqAs9SH094GHVemfdatNnm9cDxAirsFuRs+NUI6RU6rcNQRIF3h0f7
9TTtbs+j3znvH/EzrIUcUh9n3lATf2lRkPm4JsPs9kVt/FUU93Xddrj54Or18r5B5dv0jrVMm4Wq
m9pmXTw4ssZ4/VW3gPKYVszt/WUjsFAmjZoa0hh4rtN/omqBPuggGrd8ywZeLX1Vbn6L91cyeesB
ZCBNNprY8T1kI68w1eONpNV94XvN/Y7Jdox94rnuZKM28mr3RQchCzQE+r3+NsBGVfd/QtD/3/qu
Dbsqkcml7Wq6Ihm9+U71aY72+uR2z23UVTWU64L5vb5gYXQAzffXVnZfnI7ktw7MHya01z26RgxL
J4CLHZqu+tlDTO2Cdz/jE23U1bhAIEu3A3yiD/JTyJ1+VztxfFXYsKsQXPje0sB19bNqb0jkPbGy
X9xaGb8J3v44FjUtZSpCXxZG0/64AX8F1Ujm+DmtkFrxYBji9lQk9eYftK7u5UjdmnU25kpAa7Jb
120o0roOrxddQQOaDfTO7bJYAbTxFpDXrWjABC1iBEQFb+U4uAVnm0BqgwhTyKtFFt5w6KIISkeg
dXS7hzbmKuoZgxIv4oRv5M+uVrfNBpocpzOxEVeqnkC7k6K0yMMtAw9PPlWOKboNt6obsydeDDeu
Ff0Sk2xXpVuGbhNHtUBAmkAaXBNIoGXjSZ8zdTwP601bDkslh6bpCsaw5jCXHfRbLiRCZ7IV/+Rn
/rBKNpOWQGwPd6RKkalQrtdfk+Zjtsz78uz2PS3jTFcKPrCJdgCizd3RY/xxjZfRLXbaHFGoo6dL
mkZdIVEx86LyVpfLV7d9W7Y51bvciI/YRll7F24R9L3Hf95f+tyxW6ktJF8x7AiJiWLAG/l2juSY
cxSjbiHQ7bJ5aO9ZkCve+3odlxIJy6LIMYAs7gc+DE40LVjdeo/22+QL1In7YmL6CsKxNZAjXePi
cbE4fX0ng80LkJ5XQyGr+LpNDrJ2mrvFylbpSU8edDPbpi4AA/KzTqrPc9u4eFusbVmplklsMDEz
QLd+0xkb6aMKPJfwhrUtK21mw6NggkdE5ekbiIk+NNPkkq1gacs4VUsojbduKFinv+iNfYqn5sf7
l/y0u/+8RLE0ef0dQ8PCGWqSpxYR9K/TdEClO75wIqeL9tbalm2GEDpuxSCGYgz8IU/COvxEoah9
DZ3F9MDicgFBve/lYzVeamP8fhu+9Sctm43NLhpFWV9047x929SC2d5alPyoU9rciwbyI8wEUzZ4
895lk0jbT+nuI33t6fCVT2z9lMhZ5yiw6Mc2KMV12/Ht2RfRfKgaCsnyqcv7dthzlabtw4x59qxt
B32Y1MCum2GCusmysCu+ld97Jbxrf4N8ukuIgUSn5S1YrCsoq8qhCKHYmmFQSGeTnJwC+kkA9PVF
SIcGas0JLsKs8OLzd7pnfHIitMHilrcwKTDOPojdi6SqwPcJyagtbtuD0xW2gWAdhyZ4SVtZbFtw
pBvhWZlSJ1A8dm55jL430Kxo1q4IBOgkvZg9pWHzr9vGLY9BebBgyDEWRRWM35I4vdnI4MSAjH1b
LsP4ZRxs8yaKOEk+dmn6MygDl4lYLG25DDZOomUMRkN59bPyxA8CEVO3E7E8xoZ5z7TUOG0exPNV
S48rSg8ubxts23INDZ2D0ihagWmK9LfE77uHwKTqgnGe8XU2CCyhnoH8SC8KToLuelu27mYHWGCA
MFHe0sg7eBFkTBcTOxH3kdRGhXm9bGuDLk0xGWIgdKkxKBeLAL7I6VPYoDBdUzH4g5TwNuQ6pJiR
8YbeCRaKzVsxfttoMpcCT0HTNC9etKjDWO9Osl1Y3DLZrYS+OJiReRH5UwhpK7+G9K3TdA8Wt2x2
39Eg8UndFiOq8FAehiBo5NOPbmduGW0ShdPcCVQlem/81qwRydJZOlUlsHPLbEF67IXAU/dFzU2J
Z/3DHg3rhcty8uNvhF0bFKYA1iCkriSQg+UWHXylmxzTBGM+Tgm5jSDfeN9X0jEdov+x5FZvEeZk
AMtvPtfiFsq5bgm5DRJr0e4GfHMWxbbIFqLDyQJhHfHp/a97utxvHJINEoMsgdwEJYD7belVnaaH
mLNrqNL+FeyXUAG/q0Bv/Q0r0MombsJ5j/ADZuavxyVp/pGxbJ68DoOXnqmD532pkvsqYHOUtcZv
H0KwPOhM6HB8ikqKnQyQvd7yoKzXn0YF3SXc8NmtWTYP6oRA+4DgFU2wqzEzAwJ1V5XDQyPBOZKL
UPT+1RSR5mbAO+W6plP4EEFS8ZvcmvCOju124y1d/aGnNDkAFTfm73+Wk+W+dWSWu0hJ1QgzeqLY
6RYfOr/DsJFyKr1CpdZyF7O/JxGPEOJ1mKZX8UK6fEsBVHXbuuUvwPKZeHOvevComRpzTIs8lKBt
c1zdchjjRJJQywFlhwBT3vNe6WxVju+OxIr0UPoNZyDr8fT1F5olEI8Av2p4wR2d+6SWg5BlrTcI
UIsi3Je87/xfJfGcBEBIamPTgpSjKCBQFegUxVWREc/A2nbhxXS6c2/cRRud5pth8pJeovdSQX5z
r8mayy1k92snnLpq2L/lIToJ6r2oT9pCzIwdplncma25dGXO7d+ycXBxQWxwNQKTe2y5ZWAOzdsx
CGHMI3XLPm2kWtOEyO57LooxidVLtzRPoTfLL04GZcPSWlA2CR9ExQUatNC6n9Mv1Qz8i9vilrUu
AAesUi7Y+WlygvYPHfOe3Ja2TLVeIzOxUngfUAVPMu7zMqNM/Xh/8TPB3YaDdQLVBznho0LB7Fh2
0z1T8qYP2bHBlBZJarfkx4Z8bcOUxn6Js2+r8ltapQ+pnJ2wqtAysJ7OkBQmC6SnTmubfyO/vqnS
+Pn90zkT1W2UlzFolsbAwKGkNKKoXIeDvPUBmbmWrU6/VhFrP7//h057fcM32MRZEqzFkMBOuyKt
Yui2dAk0OaATLq/n3V9u5TaugMyvkK1npd+ix6+MEwwap2dbtY8LtSQ4PRmQb03Xfm8HJ2ZALG0F
31Vq0CO2qAxHVFy1AuObcor+fv/AzkQBGwqWbmTs+x1r7972kYdzmA1L76Q8gI1bxjwG+9pAuawt
0Ci7L6uYH1iTzFduO7fMGVXK3qBVg6xBCz9v9fw3On6OlQEbA8ZAjDaJifGiqQmgfQnYj8JmuBDA
zp25FXl1wOu2r6oWPb7t5xJMc74vrePObewWALvEC2Y4Ij6TKzN7P+bGOBE6k9Smy4rrelySFd8z
xbQeSJv6b6qK3arONnrLmH4ZunFri2r1w6uyTOIcBJ7NtdNlsdFbXkqCkHJUHjY1eZ9BUn/XB2a/
4HTOfE8bwDWswbaJaGmLaNvrmz5l3S2qupcalGcii43gIrtciApkW3TzKqO8Glr/KglC/qUfQT+l
abI9rDrsju8f1JnkJLRMtkv7ekSOyYvaj5pjnIDCN0ji6ri1vWOd08Z1hZRWu6G6LcIRJIpr9wkD
DG7ezEZxDbHUiq2mQTF9eF6n9seme7deTmgZbcfFQsZlagu10vpoVK9zjIlUF479zBWyYVyLbHrI
5uB+LqtOsiZK7zofYPv3v+m5xa2qNaRPU8hX4H1Fov4+pX4Ny4qdGG4wK2ulyj7KhWSAoFARN2hD
pz7PfI0Q77ZzK6hCQ64344qXOrrc8QMjXZr5vXcJZ3UmK7FBXGPQjki54xZUwUHmmfjrXKqDP4kX
nvLF8RecvskfbemtjjoUrKO22DF6NTXgZG+bv9wOxzJVTGyQeRxS2BGXLyDGlbnp/EuzIefujBVd
4xgQ8bSa8QIa+ZABC7xmZTk71k1tJFcpFK2JIW1Rblrkoz89q466pfk2kGvra844WCkKvdV9jsJN
ms/x7PiytbFcAAHLZOPw9SLyw89Lio4Y5H4uaeP+xuK8kb/aaK40lrJGtUIABDCYD+uy+Z/oHIF/
0VTyap49nQHQm+aNbEBjH1deTiRvnhNJmwexe04IJ5LawK+gi7xVaYDLRRAdoM76spHI7dIGlkWb
qCdEMZxfsptvarwSC3Xz/TbmawlQcBYgIiz4Ot52C39uu+XS0O2ZZ4UN+ZpWpmZDJg7ueTGJ+3Gg
9KUKZX3opQQxqc9rcEEloYozKmvyY9W6dHvJ2xqDLPRWovgqwJQeAV2tQPQMHc1fTh7ERoSNUQha
sjSEB0kIvUa9I7qee6PdXJ/NwyXGtINGzdoWnkduzFTKzKSuaa4NCUtmYEIi7SOHbk343JI+OhBl
zIV08UwWZIPCkmqK4zip8RQe1/QmqbfqKQUA/ZfqEDNyp8O3wWEsUquve4NfMHUqk7pDhU+ubmdv
w8OgsR1N0YTH0RDX/4qSFQuIFx03bpvwgh54M6kWrWS0N9fhmreJEzk4Sf9Dx9WzPZkaLYqp8oYj
SchVQCPHJMuGiC1mH0gjkMJN7KTdTaqnUe5u6aEtIEi16Zalgikt8QRWGzBF8L9HDaiD22WxwnEf
bc0UcRRQCCY1c5XotM84oZXrfQlepylxsgVKRIMomiT67DdLh9JJ6sTgjI9qpc4USVAzNnjBVEPQ
5hHxZBZX46Wm8tu2yv6DD+uYHvUpMSeYnb+t93m/8VpB8rgl3pXL6TMbJBbOJOZbN3eFH9VjNkNq
yA8uSWGc276VP1cEIF90AlvU+KdOZipup+PYrvJjUw/mAjb3tNZ/swpmo8Vqv+wAw59Q6vf34cj2
dsm1DDRyaVyghdJvuhqdNEkIs9Fj8bZAyzoE2D2tfPq41UzcsiZyezsyGz82gZW26wTqMqYbrnv+
dzKtTi8wZsPHzN56dbLEHCRMsT6aKIivvbF8cbtAlvmG0xJDTQWv6nKmfZ6Qih3WYHWZ1seJW7aL
UYJlFCt8Q0mIyH06y4MX6m9uO7dsV4qtS1m582KNkp9i2BawdqVOumaE2WAtf5znViQzqmwYJL/p
onK+izrpVGVjNlZrAjw6kpBzLwZVLpmZ0x91qNy+pw3VAoaKLYT6vNBsTm9XaBwcNr9e3dyNjdXi
3UTpFANmTOL100gWfoRylVs7lNlYLTr5+8R8vBpBvlTd1ckknlSdKset289dKFYNykfjbFH9P4ys
9z27JI9wSi/ecGI2WEsvfeLzkOOaj2Sf0WpN0QnfAyizQVpa3cg+SC7k3L87iW/9Kctcm33dfS8B
wmrrui5LmqrMWuqzG6NmfRtPIDmfq/XfcEiVyKPOizLhU5VhxlzdCMgDPUyUJFeQkiLX5cRZHsR+
/RQmOjps2tcfUzBIgZaiDG5A459c9bPPr0qNd1EeK1CRH8i2L8eqLMOrJR26o0xN6WfNOEc3VC8Y
2p7Bon2M9u2l9qS4mvjaR1fB2g9rjvZ5OWZ6XcAKWHUDeW4bAnXYdfaEOQDh6X0g5Q5OPwgqHH3/
NDvVgOzvWswcosdLvVOWsTrubptkCCS0k8ak/BbpQHyG7g7aTAGK4V8YUdsTBoTJLWVIdHyfDk+g
fJUXQtXbdQdm05vVe9JvokWoBXlDQch+kJO8kKKdibQ2tm0Bz0viBROaUKZRVwmG9iA119Fj7Jnq
1slb2gA3EqppbRvcUcJ2THyM/td+mC/hh84czX/AbDTiFF8KeTelab6vYX9sFzG4TCETZkPZxAhC
ixFPzUKADTd78SPiNKqClU8G/UcJzLAdnCkb6r2q3cIb0W+QEsPtdHqNMBvIBoVx1kMDFQU2o2TO
QAB5XJjq3bICG8lWTYYP4TAAJkd6mYc6flQYund6pDGb2iz2KOWogSP186qbJJV1jnqLW0bPbCRb
QDqUTkUPgoBNXYXcPADA4wayZjaSzTfArMfAJhdbtUHY0/Orl9RU0fP7RvS7tvGG+7WhawBux2gQ
ozrYRBW9D5EX/4syXnhYgcXL9q30v7RCbfk8+P11CGd4JRc/rPMx2JJbLpe1wb/Ev7pwwc7EHRvu
lgRlaCIM+BbC86ATTthGQF+KDuFhnE89ZjJCo8ztRtjoNxaKJcELgBesLh/6uH5iqx84rm09NNKw
W8hJt6BYqr1FPiTwguxl7GYoNkWaRCnGxxuJY9RFrRlm6iLAflan3iCzKdLqYdVxRWkDrp3QB6N7
heAkIreUxUafNfWyzB2FA+nTPshLSRHo1uXSc+jcZbbp0SgkndJuGtFkiDb1ueFrfL0B7XMEWFix
bEK97WGDfNIHsQqoBIiue5JsUhnGhcspH+JOP67TEl6IT2dCYGIlNkskWLXr0/MpZd9VDQbRapAe
qpiruhBGzlmL9RgxaJN5aR03oMkQW+5jTBZoj0piaobFps3rfnDDrzGbWq1ag3Ld4xQ12WR/MPhp
WdOFF37FmVBr4dfed2Pn1rC6bnTokwnqk7DlZEG1aeFIrlrtVA9iNkAt1mjqpxrwbWj6JMd0jLcj
bb2X93f+NrcVYbEVsfmeLCtQk7wIVLDkSBHB7lEbA34jSNkA1N2pmykdO57tNNoySClOH7wWBIPv
//lzB3e6vH/kCwTqBEIPDVxJTP7mVXsNx3Uhsz+39Om//7G0DDc2Jwne4V2kP9IN+oPQ13NSMcap
ha8X78YR6eSIbyLVCv6zeX5Z+4v17t8NpjeCos1lVi9m20oPmUi/+R10E8cy+axWDGxlnO1yzxYZ
9z872qoyLxdUfA9NyMshb3d/vgmGPbqO59L7UpkWdjJ15YGUIbnbgPcCNH9mGbTsxh9TSXy3ooSN
h1vIQCZPb7xIjH5mXIJ2du2iCyH53Ge0ihKiCuMa2Qza/E3erJhUi2NyqZx4Zm0bBUe3NFo4XkSF
Xsh2XAkxIParLljWucUtn8CCaWjHCJOasRD/bOjjlJg6covvNvQNacqqGQjoisgbgixh1ePs+x+d
TNIGt+klApKrRw60cXFbwquh+Fw59WuZjW6LSTrtfO2aoqRDladzkNNxWdxuig1vo6CyXyudNoWp
1N+KcJOFVWiObqdiGXzcedxPmGgwGNnzh6gkP9TUmguh+txVsUI1CAcXCtKapgDj4xWb+w4cMK5H
bgVpukMca9j2CuRhIc3SaGOZt7sVDCPLNkMAt/Y6TGr4KZ13W/8Sac9taRvaNgDgPXdNUBfgPtsP
8zzyB1RVnegxCLPBbUwto0c71EjqVIZP8xrPP7qWtm4B24a3AcQVK5g+wMdx8rli4qlPx09O19DG
trWtJDKJVizdySFPw54dVMgcz9wKxgyz/ChXJ96HlIshX8X1sKrZzThtZFs4xISDMdT7YDBpngde
2WTRMGxu/tBGstXUb1ckYNh5NwcPMTzuM9dmdsskbBAbuF7DMjZrjUJne6yHQ6qcOJRwDy3jbPcQ
obie6iJi4/XYLzdbtPxwuymWbUZiDCtDlho81hs9RMm8YcKcrW5Js41h68W4Cz/AxtsdD5gowENq
aiInqjDCbDayaJ9Q0OzwOXW9+A9LxP2ckaR0yzltFBufMH3PDfc+TKIpryEEux00sDdOx25TkVWU
0RmqNeWHthqePKnvzZg43nIbw1bvmFYEnw9sqJXIgzpMqXjD5HbJbSKyVe8kwXBxXXgJuYmDvroZ
1rS+cTsVK3qyoUJW2AxNQbe9O3K/YXkst0ssnmfCp81EloYCqnILVlfL45b+PZe/3HZtWSdUdpt6
CpB6htV6kyT6w9hcmvc99+yykWuDoSJIAg+hs1XRxxgs2VlL0uow9i27X0zyq2ql/DCWtSk8rU2u
zejYV7VhbTOyohool7pY+2QHTeRujtUq+cHp0GxU25bIYN1UUhUxDk3VW5u1unLzOjZWzQvwlceI
gQnFb4Y89Pa7NfQrx41bD+FEVt1SedH/cHYmzW6rXBf+Q5+qBAIkprJ9Wit9cm8yUeVNg5BQ3yH9
+m/5jhJyHFcxySADDkY0m82z11KvkkEfOzYfmJ9POU1cXE3Oa4wsE0HTuSjTstk/R0Xv9/Tp4mph
DznRoELb1SDOUvc/2wZqEn7f0lm28yqKCtrg6hXtlU6b0JYPKyJ4vzDJJdLKtQ5sxQa0Pq1LSqQ4
Nfm8eXbdWbtVJYyic6Ne1eUYpkUZiMM8wabUb2CcwxWm0/C0tBiYfag/wVTso5wKL+VDiufZ31ML
qpU18D+DEA9lCw8sbz4WLDZ+G/EfIBpphrUOF8wWGuGJMXhawY15jYmLobUIkGgXJjhWLR4f8nCn
6ZrMnk8/rlIZV00vYCqiXsXBxg/dGiGILAZ+Y+1fItwXEi4uiga7kgr6HTLIyoDkKZ4Mh7RPjD3u
kC/yHPnL4fVLOgoiBnKtCA2yCTZdIMMVNOJXz3yAS6QlQSvFZIx61S68OeyRfj+S3i+QdLXK6Ezw
fm2ozAoEMlu5PCRE+i1S1x2yilRXtnh+z2JI/qGYTs4PU7wyv7SUi6LVOlnWqthkFtjOHOqBxMc+
37yyO7FLosWTZj0eOvHKnoynXNvnIW5ujMrLafXYJdBqWkGorFuDDFRBc8fGdn0s82h6XMTE/8Ut
vrzzWbCxq1i26TVOdtzEMth/zU8lnOMeUA7olS+JXQwtUTKpgw5xcL7V4WnqoXO3NEF0Y4j+uwn8
uWBjlzyb91hpM2M1IcFbHsMwbJ+qrRSHtVq+2nXADhFSm0FeU6drPr+J2fDaNGF+3OTFPl2qd8Uq
xL3d6uWAl1MgF+3+vo24OfQ9D+9nU/xjZqPec90/kGl4PZZQeoEtS5vyeCnOhNQl4Kvkk9+HcLaG
1W4K7yh7nhX4QdT2cF8W/Qe/tqPftx1BKVgsEiTZpml/LPLiDViXW6rdlw6+9BXo743vpWm0nTdc
dlh9TiwUsprFz8KYxi7q1jY9DEXCSGZ5F58nllwAXs/F6xzfUxMUQS1KmZkhWsfU2DDoDh0ba78q
rNiF3aRcy6GgRGZQYZ0O6yy/4EXeaz+OXdYtIvNA5nhJMqZCJY7Told9IE0Q3wiyXz4LcV/9/aOS
geGxcMW2WVVqOOTQT3lY+VyeyKR2v83Bhd5oYakeJiGzQYSZ6RugsEntF8fHLvS2cb1vi0FRBjRd
RJ2iRggKKlZ2innlD2LXq7KUHSQpciuzfRI9ZOdMc9cETeKVCwZX9fvwxzSfDYPcXqZm+24Iwn83
xj077izXdV+wR+4dVhTdjnVzCrvC7yhxSS44odS5WgYJLRp1DOy2QdjLs04gdlmufYdkZ9S1WK2M
3XGQpSh0ILdef6+82YOm+n28QUo01VKWmC7LXB6tnpO7ke7joc5t90Tbojrih5mvSKOHNDWDyB/X
uAtOfSzNfWnwIxd4Cd9YFy/bkUBFIvm9M7kg8Sy6KM/iLhyfuqRqnuSKZFuq91Cd6sSwHncZNXwa
1iGvD8DIoyXlK2ioIyVCP+ExUB+rKO7nFJXn21Ot9unu8r6r07DQ1T2poAHvdbC4DJmFgFKk5kRm
IQue5TjfE27e+TV9CYx+CZUROgQxizGb+p1+bIYJtivL4FfXDpnQ3xsvagzabkaZRTN7V3XrY43v
6tdv5xxfREQH1k5YunnyJq/p10VSv13BxcdEScdoJGh6pNtTmSc/gzL2bNrZFexUcEgORUkW8aY6
8HiCsB0UlPyGxLmGF7of28UkSSbFWh3zGUit7asby+VK+OGyYyzKa9si45rZBJRQWNU7KubjG5Pw
Mh9eiG1cFAxJIDIXQ59kzRQ1p5xO0XlvrPgAI7DYLzZzCbCawVVCXEZeK/ZN0e5r3wsvCxsauyaZ
eVlDxXWoEfcVLTuE7cDTxQqvu2zsAmCj3QHjjFWSqZZ+5KgJP8xh99lrxrj8l5BApoHcxRnIKHEq
zH6P8rbx6Ne4s0IlvB+jEBRpRvZ8vs8hboeSV/b+741ftqeXZoxzcrOFWgtcIcF9Uyz3a12GKYvz
/WjWHV+gJPLGvfYSiL30d5wFCxVKlNWyOcFVYUYqYYXVXgGVfNIdhQirh1AuoFcLOE/8/WddWWWu
MJkNZL9vVRdnfRd+kU35WhDilQGMXawrgYoSLYIhzho8OKZczK93Xr3x6raDdf2fgN7pVMNyJhu4
fd+N6is8hf3iKFeUTMTFJFRJsW7HNv88i0J/hAtw5HeKuLiXoEzutkLHky1fjhCd+6fnsR8YGru0
114utMtzNF71e5KeJQOp9vfxvoQoL8xKV4ZsjVhBC5gKZ30ZseeoZOWTLsvlPoLlZ2qiXt9VZA7u
mlB1N9bblYnpapMZLRPcPec427qKv+qCkRxMEPuRabFLeEUXdelCLHG2xzFw5P4ibmoDvzPXBbz2
qp+BbZUCiS9jjmo242lcbslqXhsX58wt22IYRNyJDCzM2djqvhny73//yNeadi7OXBdLBR1ckUWJ
lse9lG/ai+O1V+MujVXNY7+zWXBkE7CJ4lZYvAdCpW68k1x5cYtdXTIOqRI6VS2mi2RhmzYFH/8p
JI9eSTt+bkm/ndpqn06Yw3Pa22V6RmDrJ7eG4BWL5peIdk7C0UJvjWeoIFLHqYmqO0YNuxEHXTkQ
XGKryqfCJmsfZ7rhSOj3OtW1+hnbKIvxhHmkZvng94Wc2HleWqq2PeYZ2fIIkVzIXu9hG926Ulw5
QF2Ay9BigEVtLDI5FFCA2UR5hEY1biz5ENq3O56KPC8BrlgZimR3ypOQZ4Kw8R0Xoz1YbrobB/SV
VcKcA1orEtZlyUTGC5mcBugm2tDzpu2KlQEuINuyTzxbmuFJddF3Nd+qxbjWbWdxm1CjMhjlz1k4
bvOJ0y16HPnaHb3mjgt0VVhbM6oGLkNu50PLanbkcAb2a9y5Ny9BJPqqZhiVda1SpA2Dx6iOd8/W
ndWrhqYbFoLZEpMW1r6VJffIbn/z67pz2dWLRpF8KbHrBfBNbmmGVz+/2p3YFSub5W5UVWBHHUUV
pt0+3w114bldu0TX0E8oWm93nqkxCI+5yVFgAAdpz+niBNO8t+2mhcWYr/pnvIj10CmU4fiNubNA
2xz1K0bUmIumKcdDOIEoFjnjfqU9sYt1GWR+sTkajPuyvQuRHEwnxjzjQ1ecbGuWoSVVwzMdBvnj
NHTfd+ge3zhKruwBLteldo6XJ7D4mZy28TFfkvYO8h+3qjKvte4s05hWeqKoXEeChHwJGTnbfrxx
bbxyXf8D6hon1LEmO81YVdG3jQ2bx27Ihwdlq9JvW3fRLsQiax/C5gbvcl0AQbg4hf288LtluWwX
Q0kV4XXAsohA9kfx9o6X0S2p8Wvjfvn/X8KPaNiTOlx7NK7XKYUO6JNodr97lusxGVAk0wJeXOZ6
CNeCFcl8OKp65r1ctAv8VU6gis2zIoFoUW0OIFI9O+6EyTPnmDKi5Rksd34MZfm5otzvZuLCXXmh
SDQY9Dqqkte7Le8XcsuL/sqn/APe2vOi6QpNs8i0/GjXvkv7NvDjCGIX3jJ5scYl62gGv7bPRAfH
MWQ/vfZcl92ituG81/BcmSXcOeCf1aStYvvRr3XnFF0WuoMAblk2keYfyQ1mOSA3v4uJi291Mwpg
F1xvMzwH2LQqlUp1wjxXvgtw8WTqoBiysAwK2F0K+93/7bb+129YnFN072M1jHJlWVvHP+kQ/kx6
/tGvaecMHXSbSL0IknUDHElTSIiaTw1LFr/EsSsoNtBEDIhdKE658CiaKjyYovDj2mCx9ft+2E6r
DnPVRBnPzXeGZxFj/Gb5H/AWtEIJg710Fu7sDdR+nyWRntGcy27RZS1z1a8kmxhEI+LFIKGukvzB
63u6+FbTSy03NpCsMubANghjln5yA7HLbrUgDqqI9Gia8R9SFe9qqFj49dq5kTYUj3EA6GkmINoP
0YrgRzd7ZiddCbFkGBYdrRvNSDmFp7pN7hZZ+DburMyglqrsKxVlRdN8jPYaYqHl9I/foDhLs4ug
h7NMKKRsR2tSO4g3HVLFfoGKy2xtrYXuQmJoFrei+V9UhcV7RYoffj13Fubem3gr25lmQ7DZh2it
3raT9XsuwkPC76s+z0MWqoWQbOuD7S4a++CYrH41Isgu/944i7aoLyF4n01d82GJe1jxTH6Wa+IP
UCsc2kWFaHtULU9ZGz5XcvIKVYTLaRWdrpFjmUi2qGo4KDhNpjsB9+HzPYWLaak9r8upw6XWVO1P
q1asztZPjFi48mAQearFXtIw02XN7+Ogng5RgmpIv54761ONSquCdGFW781xMvQcsPJ/fk07y7OA
Nk1HGxNip92zgieflnr1KuIQLjO1DrTvLc/3rLLwxD2gipB9nGabf/h7z1++ZAnpLM96YvA3X8Mw
m9epqI9xObTIleZR8EUVfXMj23JFF1e48BRA2cU0uwqzqNY8P7CoM+9MWMNYcm/NIYH6cWpZA3Wy
mCeEwt0BXpQ2wBa9B2r7xruiOHn9XJe0glVCEc0y37Ku7G1/GAfI5KakIQlUhvOk8ZMAEy5w1dlI
xGMo96zZGgvBiFUcat/IWLisVdPlUzeOmBL1tv6UgEQOrCpuHDSX6PrPNx/holbNIuUWW7JnsQRp
z0pqPhezoqctrPnTPLQl91uNLnIVYjyUpvGORBbfPseaDwcCmf9bTwOXK99Lv8NZ7N2+9Dop9Z7J
SC4n1JiUP3SfiG8BKL5HEa8FPnvYD6d22clRcKhMs5gEsOzay8grkBGuh6SiQzFC5zDMdvY9xm6Z
DqH2u/4Ll85SxE4tHlLCDMph/FDDqj3S1XCj4/9dal8aPGdTWAMSd6i93rNtDBX0xiCAYaEPf56K
rT3mZaLveYfavdXWzSFnO0mNLJtDRVr4aGlZpWLMW7zC07FIkyGITlCaxXNnscAqiRXbdl92YVQf
82aove6KwiW+wH7KatywIgICx9q8fGjxj99EdQEuue1ToWW7ZwvbvvRGG5CN/M3ft6OXr/7CJa4a
JpJVkWbPYMH0dXmzV+U3v4Yvy/uX9NCEyoQh2UdsEU3dQ9dfIHeZzjBH9BxwJ0g34W5Q/lvsGYNC
3XOydt2BDfMti+Nrw3L5/196P+dL03V5t2eCTTSFzVlz2mh761n7WuvO1lBNPW37Hq2HlOepKPow
XXjld1y7ul1hXXWyZ/WeQepsu08C8bmfk1u61td67uS31qVu6Wgqm9lonE+jBGGxh5vfZRTecb+P
eqc7cdHOQOuNKlIwIssdnlzXo9eMdOGrMBjqPLTGXiA9VBZvJi0S5Rk4utiVoaDtxz1Zs7XCY2xj
IHMKnxvPnjtvRQGKDLbCiC3rJ8U/lCPZ3ohxDPy2Fxe8annCahokW9YUrTmZDfWokk1+NXPCRa+C
0rC2If2SDYz8j5KhPLaa+GmRCld6S1Ul2MjeoiijXsrDuJr8HlyXunEKXa5ZLxxCrvIWwqWINsVk
MyKq+M7mJjJHqcP4bCpefuUxHZ5srIAsyGny/UVOHJ8n0dpBLW7ObIHzox9Q6x1uXtkY4UJXSJTo
no1qzgBFzI95RMgdR6HwjcD2ytbgclcRW43IoTKa0YHAZlLH8T3BG7Vf6y55tXZkAycixqxq2IOZ
3oO99wKvhAtejZGk096yMRur/Huof2rYivitLJe6YrWNlxw3s6zh+x0c7IZ0WsOfXruZC10Fy45S
FjqNQKWf48p2KeArfaPfl33lhYnvYldbM5QcJXpjJrthuOPdNp1AlkQPEcy9n5olp19jtdyqWr8y
b/4grhaCS3GBHxLtCUl5LZe3dhzLL37D5By1Rk6d3adoQMHPvD+Cb19SeJv5UVHCRa420SoUedVD
BpfwH2seZhz10n4dd07aqKnI2Masz1CK84kH9ouWgWf84ZpATtUiF9Jgyjfj2GYlFd3xsu34LVUX
uWp5EOVBsAyZbFEIx8MwlVb7yVUIF7hqymIeLKqqMuxl5XO8AyUxQednai5cpCoaq8CqaYUaXbmX
UOSeUQhhp7deX9QlqkDltbuEb3rWVdNdENYmhfmPn6eGcEWwYuQRxLiIPrNlHDyMpazvNzN6rlEX
oooConJBdZ81DX0PSPtQW/v176NyLTPjYlMWNVT4lH2fRXQUD7mNH/p1wdHRHvKofRMQfhpk/Fmo
tXgykyqfWQP4abP1rTeKK6e8C1ZthUXKZ7V9lhCzdShpMex+7BP6rSkKe4Z3niLpaqL1q+6L0nMq
OIsb5tRw+ktklzVkHM9tO3SnpmHDh78P6ZUd1VXQmjFuVYLbSxaC4j4uwfRPZzyvdS5xFa5zSUYz
ddnYfLLInqTt2Kw3jp0r/XYFtOKW0142rM1gwXocyIRyl1tJpWtNOxH0Zu0GPYsKQ7Im7+8I/vEa
alc6a+jiZCvNinZREAGH+SplAfOrhBUuadVFYyC5sF2Gba6/iyGFeooIyw9+Xb8M1S9X3Iq3+X/B
eTbHOUk7VacDClg9G3eO3Qp6fLMJSJuth6oJ43TcGs/DyxXOAqswIT6J2mwowuYs+mE509aviFe4
kFVN+7FINK+zUZPHfZk+1tZPj0+4iBXktOsyj/cmK0XyBWU6Ku1X/c7rW7qEVSXqHDTI1mYsoR+W
wJ5Ljhjcr23nEaoF1RpqvPllAROlSeuuVGcICWi/rdBlrKSdWWioMFli5/6gTbkdbLh5HosuXlUk
7ZY3VDYZk/nXQOd7Ok+j39p36Spa0kIXSWQwV0Zy2qNgPFZE++XlXOWsNp8YisIuoz6ED7iifBqK
6P7vH/SSIXshunfhKh0xXRK+mQyAt/i3TQJ+5DseIUZ45t4o976y3bqEFfR9tijPW+zkLPgAMwuo
2crA777mWj8GcURLK3aTMbskxyAeFBDRxk9SULiUVViLmSiimixplu0Q1/3TDuvcG0vpysi7nBWf
CmGboO0y6ESMbydG12OcJ/2zyVEe4PVxXdjq4lyJQlHdZnTHctrHqTyIvi1O2oa7F7KI6uHfD45O
LfuaTCXWlGgzOGg/zLu4kXG5Mm9cc8eiDXfckKs6s7TWGbxb81NpI3tjbK61fvksv5x4ZTXZLrdj
l9VQOq66XKYBXz/5jbtzmiY6goZQ0NZZEdb7o1p5cu46mx9hAn7rxeXKrfy/YvNfur9CYSRceF5n
JOjC98G6Gp1G1To+6zIBbxyU4rQVVNzYJa4NFv19sMJBUWBeSZuN8WhO03Dee+qnvI7Svt/bDgzs
hJG1xxHetnFal8sTIbnnXcXlsCYdLr1cozqb2gJKDcFSpaoP/G7lLoqVwMSHNJBsyTj5uSUA9xYt
PPOwLopVDUs30lV3WbXlyBRJWj2O88Jv9FxgbF/Y9V0Ua6JxNOqgN9kEUiV5YpQX5QEA4gorhJir
H4Z3floWwkWzBvBky9Y1Bnqy4X08Le+7xc8HTbiaWuuY0Cpq1yar6uorElP/dgGkeryWsItmtStY
467FeV7IwvQHI8rtQzUqVBqWEJj0C4xdUa16NlVOCMIdO67LITE77OLyWwpGV9asq6qFQx0VJRs1
GYmYPBAx16cuGcSN8bmy/7iQFtMBl/U04miUff+8rnkDt9oW9lB4NS+XA6Fxd7/VhtxANq4clq7S
Fh/bcN37pcHLJGlhTrBS0GwoPCRG//j7B395uLjLbjHFiUGVG06boEoTCo8JypWfbgN32a12zEeY
+KLxtWXsXJP5vhflLT2Xl8eGu/BWs47STmGHZQDVlZMs+u81m/RTRam58bGvjc1lG/nlsKllDCuZ
kdSZoethzOESwGz9wW/cnXN4kuumg3o02SLUjyLoPo5B7xWbcJffGstuHHrIoGZbs70W+n/j7lc0
wF17RwgVCaVsV2fDzj/JoH0bVbdMVV5eWFw6R+0M/59dbWud9Xyd3gkgnP/0KCtVaVXxIW1138A3
NPHjlLmLcy31kg94rsTc4ZrcC9vro8xZ4bW/cZfmWpJmF0i4Y38rxx+ajg8EKtFe8Rt3Ga5F2LLb
t84gY100R1tEr0U1NSevSelyWbYxqJqDb1xmYpocpejiUwU1ihun75Xl5OJYs4bbCZWzybgtX0W4
s6RymL769dxZqnPBSAFCxmStFY/tKIpUSeV3H+IujaWbPYzbvKuylSXPNlyf6mn2uvnjlfn3LWbe
5hLxFCmzpi+gl9a3NiXjdOc3KE4CKqCSzVW8lhn8guoDUKLgoMjudQXlLleFdJyd5p3obGjyTxXu
ibuZbjR9ZS9wsapgynU3ojwxg0F5iGy07vJH1g3T0xq25I0KAgI3blPdKHC7Ni0d4EJCYrHJt1ln
bTLLB/hGqgPymfmN9XrllHKZqGJURvBq19k85e2XdZuGO0XJ9jTBd9Jvv3fRKJ6Xm9J20lmjc5Tn
jOV+MD1hR69J5MJRU24SKNsqtM63x6W1xcn2YvS6YHHX1XAbV9uNtVCoF1led3x+yMfdz0mIu3pU
RNgpZyZSWQmc8mCUiNIAHsp+e7zraVihcrZZ4k1lq5z/rQpYiMbFe78Rd5ZtPJs5psAKwXbzj/k4
vKqj5l+/pp1TNmeqmxJt0PSaPMym/Yea4Jtf0859FqbS+TKqXmV6hi40YzvuncIPiuJ/QFGR7bu8
DYJzbMbjWo+PC+n+8eq3S0TRYA2RQ0PTOaEf6S66tAzgt+bXuJM37nFWL6LUKguQsjtZ0M6QXNB+
WBF3pajwvjy3msrgzMPmjWY2y+fELxJweSjVoCJCWRqcE93Fr6etjV+rOfc79Fwcis6rqqeuUNnc
RsvrpGDrqZcJ88q7cpeH2oJ4JVvLFXgocqk+1xChDcmNOOPK0eTiUIXG+qkjdF3POihSGbD+NYeO
cwO5fzrdz3jRPhIZ3LqOv/wuy12rQdC0S0LmNThXfaD5wQatPrZKTD8TM4k7JNuau63rg8POeOG3
JbuAFAngiadjHZy3fW5/BkkwHXELyr2qD7kLSBG7EGXHGT+IdF/HQr2JoVzntdZcOqrIW15Dlxhn
ifgJef32qCmnNw7BK9/B5aNYNCIUaQKVNQmEmGrRdXc7maonY/AaZCI5pzXK+p/wVuuXYOYuNiXy
WTbTNAbnxmIWJyX8QKvOr6iXu9xUweSC2YuEILHdCRKdb7pB3YjdrkRTLjaVyykqwSHK87xsH+u1
fLWXm1+c40JSxbLqoEE9RMbyLU67dftnyrnn5HHO3HDdIC3X4Mxl4fYUxeJnLQc/nBEuer/H+JTa
UQvIXJ3nZnw0W16nlJDQ74RxLQJnBqFlrtb8XFX1oxnZ5w21sX4LygmMxyKOpkVFwRnM5HfSrd09
JZOfUgh3ASlYD9b9sFt5nsL6Z0GAgA9IAh68eu4CUsxgbtN8wBHQQZYhMcuXOJz93oL5H3yU7Ho9
rI08b+X2GUYzb5du9QvPXDqKTZPObcjzs96h/bpHy9dt4OrG1vvffPsz+81dPMr0nAmFg+QMsZ0m
20g83S1TMr9S5RzOTxqXiPseJfMp3Hvz+1jx4A22uOZxg+8lfPOGef2XyEm9oQQmRikEjdhhspNM
0m6ppu8MNTYf4jaqvpViZyqlRSXezmUTq7SpBfI4SkbzTw0+8N8oZGCbgr4yIB1XejIqMYcpCeev
RdLtd3gVQcHxWtevi4IEc2rLaYXrKwLhtAvkNKcFpkzWCrbDNJvSg1BJAz0lE64pKwo8zq9D/Azw
ovxsk6CA5mqy8Du67tVZ1YG5DyA2+ijWtUOXVukHzXEXDutYAV+IKILfdDXqdC9HPOX7ud5xFw7b
+IjSi0HmZw4Tl3YVbTpTbCJ/XyovP4lwl/zq4qao5kvHO9TT/xxw2XuE5+kPHdfqlaLt9PD3P3Pl
WHDVtUbbDbxnIj+TPrzPE/N+RUh/4ydca9vZp7QwkL9ZhuSch3iMCsx24qz3M41BBdrvm7epE7ED
mcjPYo7OOucfIYToF6i6qFe+ID9j5JicDUnyNAreB4Tcquu7knZwnRKTNm5DLB55ziuU10/Rpu7r
cSaHZtz93JO5i32JehnnuofF+iTGJhVsy0qY6/p9Uxf7WnfAuVUgkjOSMo9kL8mhXUjpdzy4Alt0
AQcdV3tynviyHS/WV4e+anu/q1PkhBKq1VNQQAz+3I/5d92Sb3DBfPf3VXTl9uFiX3yfIFAVTvm5
WFh91IoupziCeXeZwLpHNsH+uEOZ/8Yfu7KsXAzMIC1joZaen21XUiThmje8jv1SwS4HhuJyNhQa
u842yfHQS3tSa+yHDML69vclu3A2Jg0f0fE8NHdd2L1SY+6ntsddB0WUplC4POPrLk3CIHOQlCcu
6uT49w98ZcxdEIzXVkA1AFHROIr8EJC+TOVOO79F5YJgYxfD9jHm8sw6vFXCYGRJd1Z+9Ov6ZSf6
5bFMlURfvLXlWTQzPF7C75rlfhuly4HNhR2qrcaoQM34Iekf2rj3u624GFin4B4X7ESeYfSUoX4X
YiF88MtyuPxXHAzNzNZLrwWqt8O8OsRJ4FcCwF0ALKnI3vTlLs8tTG2KLrApg6eB5zxxDlRMOxXl
DZNn28pXTT0PxyIstd8Ud/kvvUUjNAVUfLa6uW/KaDmUSeG59F3ya0zKwlRaibO2+jmq88fEeob9
LvFlCy1awQtxjlY1pA1Z7+kgv3itHRf56khBoPxeinM1fppY87pqF79N3FXYqqGjHcalFmejsdol
FY8ha9749fqyif2y4mvsTCTZOpgjTsE5WL5E1f7er2XnCLU5qZuQXMY6EOGZBGXwYAek2/xap7/3
29TwLhu2WpyRy+NQHVjtoUrIjUD3v3n8wi3L5brm2lj4dwB9gyoylvvWzOHBlkI9wiMG4TuX32UQ
F+mWWP4c8lp8xVquH7YRe0+R95FOVRWuJxFNHM+MAY1ThQPtte1oQfBGbfLDVvbEb2N1MbGcjrgs
0SjGnK6eUbcYpbBO8XON5y4mtnaN5AXZxBmpg28irD/PmNleX9ClxBrYfgtCJT9vTbgedTisdxHf
byX7rhzCLiVWFWU7EqX4uV/Ye151ZQrqxy+n4mJhVhIY3wjKz7qWB8Rq36T184znLhYWzLCj5gHj
Z4mLKCRdFmQ+qsTzwHHBMCkVopwR6hOQpvuxJNBeY5Gfby53ebDdVBAJX0D5adYFEJ/pW9S93yQm
rhRXcZcIMzQaWrNgtlwopHS5mDrEAhZAKcFZcWhUEr1ROR0+hDnMRw/5JAedwoBK3jfbtB7I1G+e
09Z5IovgSSVWafjZkvRyhox+7/wuJSbU3PLSoN1QiBWyQW2YNuWNrNHLi4G5fFg+9ksYyJxeXOhe
BXt3RmWVl0gDc+kwrZFeGLaZncciOtddeya58mz6coH65WhK9DaLpkuic7gA0Atg+BxN5S0G8NqQ
OKwJBlmHcxPRc6fnYyTMPdkXr5spc2W9po53I4hOesZD6knz4rmw/EbTL2cE2B9UGNN4UJAYadF2
DWxSt5/RyPvjXlHjdfFlLh3WU92YiQX0jED6cSfjk+8OwVw6rC3XMoRIFj1PNcZEhG87Iz2nirMo
CQIBaZeNnKMkn9M40M9kV175XOaCYCHXXdcRsmFL7sujLOY4hW5I4/VSx1wULIg6inKkIjx3ln7f
hh7vIvpGx69MFhcEo3PMtnje97Mu5Pbc1ZdJPi1lukjmF4Uxlwbjxu7F3NH93Iq+TmWef+5Keese
/XJWk7naXMMwNFol/Y7Xs2750DBVvjVrX3zmVqsH1peD362AuWjYjuQjVvFm8Rgg36O+EoDr5Lfz
umhYTmvwkCtfz8litodAte0hnmO/OhDmuiGGEo8YpEXrMoqPUzL2d0aHzHNmOhH2FG97pZYRozLX
axpM8nWPdN6N8P3a3HQW7G7mathxiTxrbDaHmjTmYdSJul+Kit7YK6/s8K4xImr3Z5k0qHxWLVgW
qIYdhpbeul1f6b9LhAVhYGi3hes5/n/OzqQ5UlyLwr+ICCExbsnBdpK2ax56Q1RXdYEASQiQGH79
O9mrLr1yOUKbt3jRJZMar66+e86WwnU7HMQVqir82VbR4BUQRC4RVjWdhgnHtFxZo/X9FEDGukUm
++gTfUcuEQZxGQWJbPQOA45Q9JR+Zanxio8jFwjTvWph9dWvqLRpIWqQp8UI26ZXZs4Lw+oSYS01
eoQ/0HolsbJnBqudOyJQt+zXLbe/+p+YQ5A8zIYus9ckk8eRj8+LnF7Zjl/6cOc+bDXLq0EYe5XB
9ibrm+xAazP5TXZXKwvpummOBjJe+zk4GvkdvjBej+pQ7vu1R2gUJ7bf1+ka5SHcPqU6Lbbze0CO
XCTM6mhe6RaM1yhQ9SGqs7dB2/j56EYuFKbTSGQtUdO1yT92RBhc1TrP/nZVsoLcElRdoG0Tqa+8
nt6hutVvZbpAWN8Nne6bdgLXEfACcp6azb3f4nGJsEYwpL/iesKtGHREQ8khSHTmd2C4RNi2SlGP
9vbhjd0Pg6ouycyoX1zqAmFrp6ALAlefK9zMHjuSftvy9r3XmndxsF1DLnVFjeC1grxL0bL5Dc89
z3+X/TLa4BjNxHg1gvxT2eQD6Zevfp/tLExkjsdumdF0NfVP1XZH5snrihu5fJeJq2bI4UF9bUJT
H/uBhwd4Nrz2WP3CPugiXj0cm/UAf9zrhFewRybD5HxL4ftthC7khSSd6uM6GK5bvn6gMnxshu6D
V4e7NFdE4OPcq3q4Jluyn3tBfgR76lfMgk3112123wfdtShdvM71+jcFmGLmV4Otl3r8FsT851BL
qzyX+8bVdU2Xx2QcDtuyeiW9IxfnauOmg6b/Kq8GFodlnuT2gYQi9kpOR67L4ADew0Rglq4IbfkB
JZPHaIUjoN9wOvEt6zkPKRL1Vwll5NMQKXNKMx16frqzOqulhyr5SvV12/KHOL4ym7wSotzSH/+f
m45czStpI9riDUNe86oL5pO2CmTPRIz6nsKt+G1om+w+Xfp98FtRLuSVdjksPcMZ/YSd4lSlJj90
0/jNaxBcyIvGAiLBSdpf0zH4rmUqikxXwu/McCGvCsWu4R7k4lqP6mMI12meh37BnAt5JTXZNZ+V
uAapYfdmio99ted+kb/LeMUbz2k1z+I6xWCS5wCVzRlBltOvy2+7xH92A+yP2aBMK66xIMNR2REl
o5D+92yd/dq6XYdGQLBbXvc6/SbUdq0M1AL//OX/vuj+Zuq7nBP4oyxH5ay8onfMfVINjSy0HLej
iYR4grIXP8c63N+MS2oe53baTiJU4UMsgxZ7XzrDD4z34njbDPNiifpqOkCKUZdVa2x4ikdQX1SL
Db0NqetDHyEcUG1tH+E464f7Ry5DRQwMmzTH6mVb+sNG4Z02m1+uwVXLamjabiHc266Trgo1wMUz
NpHf00HkIlQi2lcdtsgj9bSCA5d+rjpP03nYl/46ZzjLLMNetpVWifsePrg/m0U1P/48aV44/FyI
Kt+7xZqw3cuA2x9iyo8Lzf1YjMilp0xUaWSpu71sCIPsVDhB0wrVSX6Wk5HLTxG1ApLexF5CoV4f
VlRG3k1p5CfdFrkAVbJUQZZX81amZqVlFYm2gOqG8YIyIhegQqI3ywYRx+Vq5P4QspYfer5vfme3
y1C1eYWH5bpLyyC2H1IkXoomrwK/LcxlplKYEw1NXCeQI2FxsSDaK9o69tOGi1xqahZ46dSJ2Uow
3/q8TE13Xio/b9XIpabGGEJoUxqyconTr7Xk52ga/IqWIxeaaonBdht3rFSQUt3yj7JSfuedC0wh
VZ8licxoyXKsz7QZ2QGpX7/LjMtLWTYhCICpXxm0pqwM7H8JLK9eOZFe2Fxc5axWJpXElZqWqG7d
jlOeRseWeabRXGIqy9JcNXqi5a7D8bAqZAEqCNd6frpzUGcStdahrdZSRU3/RdBsme6bnTTELxvg
klOrpfA0gPdU2YU1L6DfeOmz1xDKl7rdCa7rBeYZex9g11J8KJZhutfEfvQ6L1zdrNxu2OczRkvN
mugsAxDpNscN2Kt1F5zKFtZByG1ey3be6KGj80MVTH5IbOSCU5LvyW7qlJbJod/YUCT16IdnRy44
JQxL473KaVmv0T3Em+DdKF57C3hhNF1wKt90mnU6Scre5B+WuTqjvuw1FbGX2nauvlYMaVfLJS3D
hr1Beev7eEv9TjjXmXBgsh9bma/lGNR9fRhbetObjzdI8vvNFWeFJuEWhmMaYQVBIxKvyp9b03/2
a9q5+6q1y9aMV0kJvPEJFRpL0ar2k1/bzuIMUKwJ1Z6elWmDwtOMF4J0vtPQgRqbVAW4qO/Yb5Nh
LMIFMqU3lVuvD3dZJ7gz9skmh7Uki10L1UzpcUT06DeaLu5EelknvMIhh3QMLCFmlcDNMuF+V10X
d4ISJ5A1uM+VMcUlqMaz0Ru+ruber2ec5FQ7UMakQpSognEq0iE7Q5z5nV/bzgqte6ilB5OhpVlt
Gc7L/bbvngN62xT+c9PVe5xs+WZpCUHR9RxEBk+Y2UI8E5ku8ZTPKyDYEH0+bAA8VMXaD1nKAs8+
d5ao3nOIeCdyLfs5ZecM4fSpE2vvt3m5EljhxAU0kfRWzk0YFXhnXwpJUMvlN6bOMoWkYgszWL6W
IllaoB50vJd4HPDKGTGXZpqjdO6XRrGSkObJLPay2dTvy5mLM+UjUXRLgqWMLckvebPZ+yRcI6+U
PXPVroSFLwz85pay3WEBNndN/zGNxvjo0+vMNSsM82iI8qRlOKOzY1KREyzHvEo9mIs0TUvKIz6J
rWyHRBcB8joHWM742aozl2rCjSjR04YPz0dNH/JsE6cKShFeC4m5RBPTcd7WETqdxB1/CLkZy0rs
r+ko3rap/09JQb/21z0mtUvDetwOsQnU8zkkKfvR54l4zzYzvvIDbrvs7/6Ec6CSeewDSIqH5ZjK
7LnO+HjskzE5rSILcIYwPyCXuaBTrmFWrpc0LFPVfI1S/aaq2EevqelSTn1gg0nLKAQK15FnljFZ
1HOSeCW+mAs6WRrhyshvrS/pW5IHojAj+dvvy9Nfx3fk8QCBq2Ut4YjafRR9szwvKYPO+J+bz34/
ti7jlG6GpOC3l1IEw/Z+CGFqU8DMdDj1HQ2OOxPjGz7WqH8QTSO8AjTm4k7bzNTWjRH2uNi+A5b/
Lc2517HCXNxJJ80SDxIbv1yyg1HT3/Wwe27NLuzUwqhbw8jIIkvQNwc7WKTzMz+rD+YKYcVpT6Cs
r21Ju8Q8wAPLnhBhaq/Yj7laWGEUDQayLracR+hA3N6GYHznu7acw5b1KbICQGDKPlasyEL8T736
TRUXc4ppNayBDvHh4RIc1xtcMqbCT34J5PSva6slKQAtUptS1JCmWQJbGLKsb/+8sn5/82Mu4DSu
cMLo4ZZc4hrf3vM0qAqz6eyVR7gX9mQXcVqnHnUnQ7+UFjJnH2YKAbiib/G0Gs4N5OXm1lN9CNfs
XzspmIOtQnHiUvKdfp3juagsUs1+feQEyBMAtk7KxJaWT3EBoZIOaKv+4te4c30dVNwDxF0sduVa
wpM2f1zN6pXUYy7uZLGWRLdoU+bp2p9gOKKQkUx/+H24c94Ko/C2b81SjnU03U3DmkHWAu4tfq07
yxUeAUuSMr2Uuq6TA9mtKEgWj36tu8yTquCTjrcxW+5cm6KbIMcucvWaqvltzv0mEnGpJzOZXPUQ
rS+Rr43OBDvytY5Udr8lVed3grj0E3DlZrF1PZVLwJ7A5/9cwsTP2pC59JMM6zbRHaY7Hdr5FBuy
FZDV8Xv5ZC7+NIt8ruaqmssg2tQTHaS97+Y4fSUIfGE7c/mnPG8IDql9KbdxUMVK8/ctj9//eUre
YpnfDauzUpsVd1coeZpS9WF8twXIk/MgOBNQ7591M25v5lDjafTPf+ylH0J/3c9u0UFSza0tl4g8
tOIvW/tV5jBX9CqLOpqgcGgp1bKpwzbvtNiZUZ7f7axbiFYyES4YAEZ6eyLbzI8AVvxE6pkLRYWd
pYHOscsTurWlNA3E8GEc5PftLhS1GBamk+3QOiTTz3yfxoPOJr/ruItF5V3erQHhttRZ+BEik0/p
TvwmvQtFYT0Z2bXoc0WFPLWyeiNJsJ29JqIrchVJDmUrwuaSo4j+UJNRHrR8pe0XNkoXixKx6UBt
5KaEteF6EMPY363z1B350vrl5JjLRkG9puH1zOeyZRk5T0h03/E+9lylrtyVrCVZ9Z7NZQau5RoE
++fQSvUKUvxS7zgH7G4ZrrQpWUtkRLvuHjJ//duO6PZhqmny2h95YZ9xManUKAkT3nAuaTvfyzD6
vKWNX2jpElFmE1F/M/goVTiyYh6DsejI9krjt+D3N5uxS0RxiDcT2EFjf+Qx6utHm5+W1cC1FTTz
+3Cm8kCHmhx0hfpDr4XgYlKoyKJQo7a2HIeRHkxC+hOpdz+pAOaSUnSJtxBSIWPZ8um6xtkb1spX
0mkvzCOXk+JRP1AyI22cSBo9BIsG+m7ocNQQEnolHHnpT9xm139SyCQDyNCneBPIGrr+o0jenhaD
VVeMMn8tZnvh+HWloTLIYSk649Kc69Z8N21DTmZi6tjyLXyok4ndxxvp/aJyF6HKCWRSs3GwpWDZ
53pYeDHWKJX1m0nOwm4AmgZkjSe8ncb/oBz9grqen35NO8evaiNk2ubbKQPkRhVM2v5vPQ2hn9kK
c/mmLuFNOOTpUtKe9s911cCY0yqvghjUpPw6i2Q78NhU01Rma7Hskv8Y+4p89+oYl29K4fFhhclH
ZJDUZ0H521Flu994stvt9z+zn0HNH2DApkrDt6mY6vhBd/SVpN0L+5wLNzXzrR5Ux6qsq3A+sKak
RPLCDl1YdPHyzNNqP8e93zswc2GnSsKBpYO+WwmQjR9Y2MRFkvX83m8MnAA6J7mAzPNmSsNq9RcS
JOTehhCt9mudOqOw5VaFEqMwwaj7udq66i60a3P8c+u3sfzNeePSTiuJjA3y0JRztDFVqCVjhxTO
NDWeV3HYiJQGnrPJWcJRPGUQBCRTaW9agArmTwWtNnn48+94Yad20ackEYHt1D6WJNmq91xC5b8f
ZHieM6h0vPI38t/3lYtABSqQZs/qpczXPjxsKWqWNiqDx4Wa9tjlTX1WSA4X2RJSKDDiFuvXcy4g
BW92MnfJFF7itRpOO2ytT8HqR40wF5AaraV63W14CeqGFdUeAzn2LPZgLiC19BFe/2I03je9LKDA
p+LM70Rw8ahkZMnAQjSdJ9BKyGYpihl0159n0wvRo6spJbfdWpVSW+b7gtOeQUu51F26vvKe9tJk
dZb0xnlSpxHI4942pir0pJprLVNWijVjrwSSL/0E5zDuAjqQVSBfvib8J55zDnyGaMafu+dfIZzf
7BouJdWIEbbb9TSWYEeaHB0P0Hi7vSU0MAQ9oZBvuK/qbnxYtlYc5noQZ2JFdWJKiH/+/Akv/DyX
pEq7XpgFo1TGAkKmWfYtqfQ3v6ad47qj6zrLbbJlEK7wiHrXpn7Cyrh1/7qVt3qHr2E0I4oR3Rto
cTDrBwsyF6JaYhCTMscDRhwHb5EL/RbVfiZ37P/kp2RToexpxFog/GeSolx4yrq//br6Nrr/iTCk
rWC7vO36ZoD+bVrf0mD2XMKuy2DfL9LMWRNeRC4Q0K0nJvJXLrAvzT1n+VYhW3u51dh6BMiDdFgO
0SI/+/WIu2zzaW+iCm3XhoNCmiRqFBI/7IO5WlGBwQ2v3+uu3Hb1Q7a6PSUEbzpeX+7yUyj4aFmo
eFcaKb8yEZecET9GkLn0FDMkGKo0J5fGbO/zKPiYmu6VQPSFAMhFp7hKFinngFxqps19sCMsiYYh
exKGxEeoMO0f/LrHDaZnItWeVuQC1cyi6qonqFt/9Gv6dsz8ZxVNyPO38PUKL1Uu/2knfjSwln1l
q39hrruaUW2wbnGyZOSCGph/SJp+2cbqNRWFl9p24uagGpJa1uiSWg5PWtD4CE/c5OTXKc4ixdrH
PKT4cC2GNzzT8P7MJz/5IObyUyM8gVtdxeSSL+Nzzcy92fxUqJkrBAV5uFxkHZrOVn7IWPytTshr
FVS/73DqolNqjOwQTRE+m+EdOlffA9zBvCYKddGpjg1ZzTNGLknWfZD98ClT8pVw6aXPdo5NvlAo
QI34bLaHD5bnd+MUe12uqAtNjfDTSrm+9UjzTY3bJZPJK6mjlz7aWZRESGr7EP1BVXfK5sMq+Nln
ZkNg+tflzqo20AirbztJ94l0e7ENfjVk1IWl6AbF0JGjO8a2fpZ9V3DWe12SqUtK1ZtpYhiAiXIi
digyse7HvZleM1l5qbedY3OHCsliupbCOrL+0AQbNN/2ze/mSl0yqmnowsjI6SU31dfW5l+zbvU6
7qlLRplMLyuzt1Wjqye58EMiid/UdrEooZp8sgumSWVwWZxrDsWwKj16zUFX+anP626rUXRcjnzg
91DvZ0fTstcu2i+MpotF9agyIIEIseBz89X242kdjJ9oEnXxpyzbeau6vQNtyLKCiejvYVm9AkPq
8k8tp0kV1CIEkhoUszV3+yI8m3bOStmuFc9s0JYUfkhRW6zTV7+RdM7JlCqRVysaRh0NNlh1ECbz
ikuoyz3F0MaEK7zZLza2rGiTcUWlJNRH/D7cySetAe2qOMzb0pr2MWz77zrRfsQWdcGnOdq7lFet
LLGAQGsRoLSsgDzY7DeaLvoEnwu7dGTqS9s1+31SM3FMrGe+CHKvvx4Qa91NeTx1qmzb4a+RDd/H
dPET9acu+dQHlejFKvcLrEiSYqOWFJRHXjEbdWGnXStL21TsF8GGYySqj4w1r+UsXthTXLM/nQky
Au2WZcC6r9WOsvdJxH53ZFiQ/9rjZMoypZShFzOva3+IxzaF3H5r/QyxqQs8VZZjswrHvqyC+K8A
ehstaf0ifOoqPK19QMawTiVekitoPg7TemY8f61U9xbu/H+miLoST8tEJgiZ5archkF9W7qIvBuV
4e9rm7M7r43AhZ4yaIRG2c5kuS/bX30rHiknXqAZdYmnkWpShShhLnMl+GM0pOShi7V5Zbr/Wwz5
m85xaad0jtt1XXpZQtlbHNNV6DNT0Xau+y080Diyh1orUhUhn+ePe5Ltdwvm8LclWOYveHOov1Cc
79URZuzVXWeb5Ns6In+ShGMj76BROR/goBNWJ0ri8VjzKTnvUyz9IgCXpmKNgSYg+v2Cl60jDPu6
Ylw76neZcGGqjfEtjhZop2ZmL1ox3HXzayWY/xaJ/67TbxvEf27L7R7BsCJUquQBtuADB/x0hDKj
Se9bYDLDYYY7THwgrYb6G1y/7sHXBsMhCKr1YPM6Ok1dhJRjPLfBkfZZ2BYo6Zg+sD4kZVVbftfU
lhw7yJrcpahS/2J0lj6hAB5F6jzPx2MVbhiY8BbVSBaFnxZTNeeYxuPjSPG8LPi0PkCtUJWV1q89
jryw97kSVymcTIwcJoXgISJvtZ3Xgs556vW8SV2Rq2riXasnDFYifoxLXhLjZ09DXaSLz9bOeY2W
YR7zlCxfOk9qmroaVzl8S3A/QHVSldRH1Jt+zYLYj1SnLsylOphJVnHQlXod3+dNBV+t6pUd44WB
dEmuLg1ojyLCphzapSvmbGzv4N7jV4hPXZRL0DWVQz/05R5o9rimaoWAiqfrCnVpLmBKcV41OS+T
Nn1KCAFq0vvFsC7LVZGViR5iXCUgzL+rYPy4h5Hf5HZRrsHC/jXgnJfo+jdpgIxmKlY/S1zqQlyi
5SqCjxEva9xJik3g7W2oW78EhMtwAXsP00AswSVqg7+6GRkf1Ml4btCuZWE9i2Cr9zm4sI1/prUq
o96PbKMuucX7Jupqhav8PE7t4yr5gxYseeMVK7js1hRsfdJktgFfPD0RKWzRToPfOy112S1TrXGU
RkNdStqsRzNIaLjXu991x8W0mKyjGv5leEoNeXVCDeR2EEL65QpcSksyONIFyMaWog/Wk6JVVqAa
7L1fn99Cw/8cuPs8ZPuKVXRB1mp+iLN9P4qR+r1fU9e1b1PZ0psmzC7zHulHgVefeyJyP3yNunCW
aDYoTcNm7DJGqz2oNmaFaWzgl8lzaSypxrBbIBB5mcK8O0zhflx148f1UVdqaqvTKUyTLbsESmVF
G6V/xcM8H/zG1Ll8TyO0guACnF14wJqnKmB/Bcms/WajC2Nlc9jrjECpIWna95Viy6mP99dKvV64
kLgwVtb0I6Snq+SCosronEasuQDP0kc1MOs3rC6TpYcw6NaGJJd5NeEx1HT7kK9j/unPXf8v4fCb
APb/sKx914w0fXoZ04mmf0GtI32/9Dkpmp2HlxnWJ4eEQTTO6qp7E8kR9kxTuL3fmsi+nWE0+2OG
IUR/jmKoe1Z9z85xOy3vUlqR5wjB6hmmX+RjKPLuziZ7fjBQiH5A/QHssXd40/75R7wQyLj4FwS0
Ac5USXyJluqLDtT7ENGpX9NOfB8GGNNbsHEJ+nC77JleD3WSvxZKvzR9nJu+zHIoyek1vkCxRKAu
Uyf7gSZj+C7kVvqd3K681UxjWF+tJkY2od6+ZibbTmnfvJY3u2WBfjd9nFS5IjAflDB+unC8iL/r
dL0+tNjd6oM2+cQOZBihNJRE1E9AkrqKV3Fjw8jqLr7ETAxP0KVjj5NKIAzy5+FOfv9zXPALj5/G
ql3HlyXP8iNKWLa7hgXdESoy/CwRpnz/89/5V0fvN/3m0l8k3Lu5XfA+RHsT2vcqytrxMIwyPGb9
KA4KKuTFxmL1vhYxiY5wjKSopwuVwQSZRrgV5LeXdzrG0UPStdFnHq/1h67b8rfgyiZVRNoyrEdB
gIXsC57/4EB/C2rfZqRvnts5qO+g7rV86KFh82Dk2EwFqWVSIm3wcW+j+qQa1d0JFNSMfZExG97l
m9zuNAvkx56p4Kr6ZF6KOGVtoXo+fa4pLDlf6ZwXBsHJOEp4DPdcV/tFGgklxVCup5SzV5KlL43w
7f//T/zARjsid9Ellxabxh2ECNpzLCJ1Et04vJv41r7yQvUvGvK7EXYClWabWi3zAUcD9InJwyAW
DcMPwBjFAtukEwAq+RlSBfo7iiPiU0ebf0LaRUUotr7geAi5m5otewVLeGGD/D+8bao15G/T8ILx
TH8OaVadRygm//3n8bqhTL/7pc4uZswGVS4TRpe4z/NPKZnXC2sTcY3aVJ2mulbnZci2Sxpli1+S
ztUDG4ndEtvp6NIiBXiJ0F1H+PpVfmG9a6UYNnpr9llEF51H44VLGRYjD/P3f+6tl8bCCXY2lTCy
xYxd5L5KWYwKp2K9ZPTjn5uHvMgLp4pLsyHpOvQcacuLIklTR4emhUbpeFCEBREtcohtkHf7YpPp
B0cuNZdFu7crSutpuwQQtOEZjaux2DvsSUMBSzjZJm9qPHDZ/jBOobENvLmTDE9Hu5q2sDsEKeuj
T7OCvGRUzCue8n7WRuf1WiCVbfanNuni+juq9zukR9Ya5gVhMeyilU+UL/1p3HJ6V0PJOzhNRGHD
Wq3h9wKVrdmpYVDZnSs93uEp+Uq7rYUdnoSpsB1kTA6RaOIj5AmhBxc2OGPyGWVY9zrI4msP7by3
ISdVdCQ7b5bCVF1zhmjvz5oH+4/qJvPSm7ktNMnnz1W6Vk+q7pOvIl/Ns24kOTcplLmXvRLtz23a
RlX0a9JXzyMkHL6ILCPBXYOy5P45NROmRzHhWBKY5LwNio6F+jnn3XicBGkLKIRgjLfOZsfRxAL3
LaavPOQN3ID1UHRJ/37o9uia4zdAtLiZ10M/hdUxCbr20LVGvE3HFRaBdNTpecBwviGQObFPeV+t
6lDFMn6GTnn1HFQpv++NCIPCQI/60O1Qpb3fu5UO78Ebwye8EfmXoIWSW5bWCT0yQT9GNSffq4j+
TLZOXYaWj5/iPKtVgZIYwg9gmLojEOX4KIZpOo7RbM5tVk/AEHhQIaGZQjdrtNPwaZh6Ch+KvoHT
5tjk1NwvzU7Jcx6soMwbu+jlvh2rlX3UatDpKVAS/95s8XrLhUayO9g0EfeaJ+EDBkDhK2ULevxh
WGqIkwwLMhBzwWFp136q6myB+tXU5VtzCiut2vkQyD6T1zDDPy0YV/awjzV5w0VNokOPqp5zVSsB
P1ezRCY4ztOi6oe563nzLFcznjnm+7Xf4Bxo2DDBGi4d0qOcOCtiBMbyKHsxDm/TLuvJOZ50Ss4y
pyw5t/Gaj9VxEDvupQUSuWp4lmlgssdYV7r5JLVOyLPKwn1OigrBETnIRna6w5foPrhDAovu8sAl
njMuSSRNf6bbtIxnFHHW7JudLd/fBJWENwkHlz58oXbrFrhTKUYXXSBxsNuiG6yVV0pJz64rHkf4
d77XIb+GfMJ/KtAn8Vs4qZCg2DAY8bnhsUzObBrz7H6R1ZgdJKkAORUDgZPLwU5bnj1WMs3rryng
z/EMlBvaMJnCPzjuQgWowl/WaK7ewocAklKgmZPl3Ogh4v9AaGrCexIuCLZ+Hhgm4l1mrE0uSg0t
nMYGwXHnHWqDl9YZJqf2TZeZ+tSOQYWHRV1rmxZTvizJ554xNnzVGywX32aRiHFqkgzLMzLhwO53
GaXrz5Y2gUXF38I1RMXXoH5gAtoDx7Bp2+ZhTpph/oflY8seM9J289duzNfsnrGYBx9rEQ0IYtSU
rhmogJZFhyxdhuoT/pU0bwYd7yQtFhZk8omnZDJ3UFpMzCkSE5Ef+jRazWMaYl5D9lYE6UnTZBs+
Q+PJxLjt9A3mMawa8ruhM7l+3Fk9N/d52wr9hewZFY9bNEx1eLCjJqYuYBTFkocUNffyx1i1t4IJ
hbKJuzaEGMd9v4qtLgdgf+F90uSIHgEqr/3+sObCLvWhi2PFjzNZo9vuasLAfpZ7oubzYPTArhS7
0RafFFdVe+k4aoY+2yhJoEKTyDyhhZRLFdUFgE6gIz32CvGw4je1b0cU16hTlVdT/ICi2bj/Kqtt
Si8N7BnPfGzi/q5f8N9DCHtX1Qmid5l+W1HYJPVFG3ZU3aeh3RZxjKUl/T2K3vgqz3ueQdZ76zEw
T0ES4UUKLqdGJHc4iADGhznn88OizCL/SeGOmdxThfK8gkOpoS6mMRnH4zB1ffhjH21g7kQIAbW2
GMfUbkXSxMGxnkIeiAMRSptviqYreSN72UnYZ6NYt4bWUUh0jVRJglTG1Oct2Ys9VDig8ljw6m9U
ky7Bu1SHoblISNGsd5Ho0+wadqHNvreKhuHHGbI68twmbK6+sHBc6KNIIz2/i1pM0p+WBjZ9aPCE
qEkxBDSM/o4Incd7tkcBKSdpV1nEQNr1P6m1dmsKZmFM+TmlfArPCrqH62M3k2S9LpohQC96W2fd
NzObKn/Kwn5qvq5YCLYponSZqo/Zxqvg3FYLTc403db6ykHIBwfNtjBujgLpKMi/BUtw141Gx+WC
l1T+DfkL2muU59iwnY4Vpznu+gSHCfkONzbCj/hDouuOt8UxbYcqwnPEUlBJR5Ke8MYSd1dOYT3N
DzskKOyPXeip+9bKuJ2/zTsPUlwRtnb7mKmsaz4wBVLhfxxd2ZKduBL8IiLYtPDKcpbet2m7/UK0
l5YECCEQCPH1N/u+ecZhu88BlaoyszL/rYPKgqlnHtGVnKjKgGk0zk0Jv4OLmZ6f0y6KF3nR8GTj
vsI+o7OXVdo9E5epaFX4p6HHxvWgSJa3DeTHhVYlH+hE9pIeWhEK419svqIbSadou0u5VW05Fm3O
cNu27QK/Rzq7mSQNuGnKl1pmIzH5ma2bWz8WBecYcvZw5YcLZ8ih1vrVrcS6UNF1A2GrQ4tNp5KH
UWy0pGMS8Q17Lmo/twM3S39u4RchklrRgkfjDSDiNXtONxjY+SrbC2o/Oz2u01RmfSLVjZHfLkpV
rpJBH+XAPeuxnLNNB6355kYmqwKMW3zuxgh5PnBMyzpyhdFh6C8sGpPti8QTZWefqmg6S8zEvCYH
nX21MN2hYdrVIok6JYa1YgAxsNGxod12hPNAfZ9+RK0cl2Zfef7VHWxM/jG9Zf1l2hEa4tI8rQan
xqc02klc0j7p8jOiRQW/LUQa7wgTI3wPF3Ik2Q2Hq3PAfe11f2rnaIv/G7NeHA0topZ0Z5HufXQX
lmhL/nCdxhdY2ufdmSPftWvgML2QrSo2JMXdKxkn6b3ZA8xxKiBFKRQt1rdPQosRm8t62ywU/lm4
Rus8NsKvcKmdVrjsbdhjPxdoo+ZfICkhnsJHzhZ+nfvC26KU416whmcc6pvygDX/ePXoLFE1VKfW
soAL4zOHDmi0Jboqn4/n0Ls0fUkOuovolLHY7jeaGtU9R8kCG7WcpCnaNRzdBD4RLBsL+VtEmZ0v
XLGbhOfmKlM4KqHCFubDTwUMMexy9KruWEj5lSTLzPF7yxgtZQSgSf3uQ4sFg2OTkbxBZ02zn27G
zfUIoZlOX9rpiPvr5jheQAqOHOC664jTZ+RhW/wkvM+P9YLnt/fPByXI3Fy0+gviA5dh1x4XgYi/
L8YWuS6l38ZtesrgO73esUmG7jHD3g15DDsAxteQQQp6gVZOK1lugyRwYR2yEE6IBVjMvyJJInIa
hIv5R76y1b+SFWLj11bouf3T4WdFv9MzdshfrWOI7YZo9ZD08dBFZ7AbOAwuxieL6VjKeFAQ+C95
wPmdl21PKqCGKpQmzpm4cmCsp243UN3AsGhS57Tf2IJasffdY0tXEaGjHGIkLYJaV4WGbKHZOEeA
L6ExcgarWOk5el2NVZNvAI63ZLoMQzecC8ZxVTvW8kJWczFGGZqzg7C/LTzHMlvRbfLxA908Udd0
P4gpU9i5ng+dd6+s0wLhxD3DHHcynckVL328xvo+5/M4ybLvuLYPadsPJilXigBa3M/RnC54cJHo
jnu4ZsrVVN0UQon/H0HgMxC5Pi+4IFD+IOZs570UixrrLMz79Je0IXqmR47pXcPq7XZEm+4OVLR0
PoAZ5ZF4w1sLD04Ga0V/XTia6BK7UiF+SJzlIATbghTijiKQLkfLsBm+NviLh0uPZfr9TbKp8Pu9
LZLJPnnTBlYP6zDEz2gUVIxdwT44cYp0TNnLWqBbOY0zXfnzXEzSn5eVtXc5d9iLLYg4o+USPdYf
4r7QZ8iAs+TxQBuomynFe2WaGUu0i71uxJDJoqP+xphkskX3au3s9rX4zrHfHuv+756m/B+GUxSz
UxE0zG63tN3XeoLd5d+AmKBKgc46uQV+J20181bkY4Xik22h6TyWSOw5X4Fk2KtAqLBtMOAXPa/z
NdP+TU5SeFeDFXRW1FF+8AxO9+ucrk+kWHz6hEDV6ENZzyHZEJgMeJWFUfX8HZMxPC3WfkKOHVKQ
kI/Kqi6aaQSbJMB7OallPjq4VbnC3cs9iz+XjFo5Ifw96tK2TrcpSlipO6jRf9okj3wdZfu49ojq
9u12b3ffITTEtehkV1Au8ZA2yy7a6RdXE/dNjxNBXjg+xHpTWObJUIF2cHVnp7CW+cLNUOqIfsen
jXBmTTHuTsP2aTKSJOfAv1NhKrZHc/SOIqvpjNk16kNzSERz+LKY0z0npZ3g5XOmvSTyPuxzll08
kjBXBH7D1kOWTmhA/ssB8J28ImGmn+80rBnTArZ3K27SNs5KNvcG1yMwghs6fCdn5jADarhfST1m
IkvruY/3D+V5dGZpmj+Oa4iiOtrx34CXs38Wa8PTyXW2u8e7Qm9z3hcgQlyIKrdN2VVnYXvrdmpe
V0b6vYSBV4FxDWCaKxMwFqGMsTxnijea5zuQ9nH6l3VL5gHvQvZg5/0od1HQZ75hxEJLAt+1BGPh
WaHSQg515NhR8/3Tks2o8Ht7ZDfK6PkWp2tJKoM4F4CtxXHtYe9QUXc4dN9+u5DYoUHZZ4RNB64r
KHnnczdtok7IsVyWjLRnJlp/0ykUKJ5sppq0IfdJAsAmkVOHhg3iLJ63M0zvj7hhy5yUMKHrK55m
vkLunjlvWz59LNuCogUrrbprWdLAD4miRRhZmXH/Y3ZFj7EsR+PkMHIfwxI3skPNWFN2VL1DOjg3
iNMMGQAPBGK/Z3JzeOUgvkahaJsI+EmK7yBqT66PZ0xMxl1DtP9BQCRF1ygwsGmGn0eZfq+SfWnx
/Ys0WSrdO3uLVPgUU0C+fllLk/+mAeUjV9H2MZjFVzaf6RMixLr/uqxrrwj8a286bkfUE7uUWWRp
pbtENEFlcBBJqBYNlMtom2RhowtWadc62A4tHQIf3K81dLycWkh4O2gV3rC5BEKFZuLEEZx76Sc0
gRB/7UdekUi3cKnD2BygfzlDwURvodo1U0lQGs7CbBQZr1nmZLO3OdewUCL779zOaIAx3OZPtjcK
4z/bp38Q8MWXJY/CS47NxrMRbOshuz/wpQlFatHZuBkyO/0ZN89vV0qXV7FPKd78VAHQp56UEi/D
yRIB7+duyi+kE7qBYTNe9FmPl0HN4ahC4fxJR7aXZWxb+U8MWj12RSZ+Gt/TMt0irZtMJuZ9GNs9
nHrdLfRGxaY/Ke3oWif5ML4SIabnKR/IZ5tM6guZYhHijSgas4Lz/w4TRdk98grk4zaP7dWnsojK
HdYKNTav0QOEfjVnBSLi06EO2gs9AHPVnRTtuSMtUvfyaYhldag2XNoiEbIxcRT5ksV9l9STMQTg
1rKFGdBRt451j+uraY82JB+L3nEvl2oI8W2Ss8O9p8TBab8gW6SaAXPM0mBaz/NyOQr5kB1M3GcJ
7VcEiLIBIJIOf+I46A8KzvueRnA3w7PDiIixcgOegHsyahzj8yucvGBqOa+I8vhqVddPVYwe6kF0
6U4ha3SIs2b9sTyJBC2mO7r1JqwpUqfGhFvxAEZm6h8OtL+i6V0uHhGbMhb1IZAji58e/UXFcdV/
UrqzK7Rm5pTSaP5qXTwfwDx9ewN9qWTliF6VVHg7OlENMRK0qhTC58eMeRwjv32HabGEYMt9mCNP
TulO2FzOrCjghLqwSWOXsMvsdWC4/RqtM/ttjD0pdJCaPMvULvQ+mh3/GzM1yooiXgkzHoJ0P+Ip
Z3iLwQDEDUQZaFMYnqppBh7cL/R4yw9Ej7X/jJ0zUiY8EmlFfY7WWK7jBkXyjimzCluxrTgsS/xT
Gb8+oCgkn7OV/t8MaujJcyywlXHc452M/OHuvS/ojZdC/qGDI7/RsrEfY6wZZjIxbtFtgAP3l2zR
v5XplIeuFuiTHrZjkUeV71lxm4glRTF3S/rSO3RvZYz3X5bHNojbFB2IrGw3psup3ZdjPIkl38yV
Jkbf2OQbAmH4x4oSf8Xo0HdqgBqDlUOVQY3PfiApOh9qQVaIXVMI3Um1euTgPTgS9zDHZBOWop6W
naGy8Rz17+k41jb6uaOruyHz7poeBmu0PuIdiCv8d/qigcjAvcIXEE7ucb5zgqiVVhTPB/i+CxAP
zGYoinELYIgP5s66OLYVG0MEdahFvZDG0vSHFFPxeKS7eTMJnK3qg7l2rnIk2sy1s+1yrLgO9sW+
DjQ//jgHM7A95kveREGPLxmisH9FRrOzmblTt6vN0P4Rm/fLJXil3umhsq2OMc8+e7hH/uuOfugv
kHkdazXvgPZOVGN1EKL8QX8MkOQ+YgFofJgYNkealhg5N8As6FaNmEHEjQAqv17wJ4qbFDKX8Zyx
hHZ1TmeD5xQrK6qdx/PUUAqdayVjJjFzQHfgajfn2XPhAx4o/m5pSybH4zHW0M+WBpcFMjyyHVeW
gTvkeOtF5z8VWZa5tGEAn0Ftzs9xPjsAKCGgCc8XDyXspnrPAM4KWUukAh+NynZhbtQx4KT24JDT
K743QRuSue6qCkjE/OiS+Jriq/uMVg/ofUBjcl9kUMef2nhawpX1vcmvY5Gzn/Nqtv6JUYUY8LU/
RhwI3GzUXgEeyL6ZGQCyyxHtG63yVfPbVu4B2w2IJwGsTbcteUTvFRymhM3Jim97rDDCdZuvW5t9
379pa4riIpzof+QqltNz4RIZPbOQpKFCg272c7RM8AnvA0ue1m3sPnt3YJAmKgDOhGdJD24lyZM/
g2ToQODdvIgmcROEwPE8Z+t9HufEYabd4r1WVrHHqYu237NbFVyielM0mPAArGC9ZBoQdCSHT7J1
Wc2OtUvxqodN1iNFZzBjMDMnXnh5nrHyx8pekejPsTF2D0SC03PIbLh+hyd2f7Jpjl+2WWjMQnOr
76Z41faJySy+AoJ8koPPHhMEIt7AnQzfrAkG+31z2jKAjaOW2XlcdsgmR7WKj6kYQlfGSbZdNXVd
XqVqF+cjhYv6TwdT/Ca2y4wG3/i7Ke9yTOl+H21NdiLic8SS6YedlrSo0fXOBvpps05nG7YeV/KK
wayc+pQ3BkBlUWqTIKRiy+V0nya8c+WCzlKXeabdixzhaIDq4vXZJMPxV2ZrcVSDhKPpw5Rus2uK
AiunN8Si9APl5eguiBqXb1OcCM1anFo4apSOqFzWOz3M1iDhvOguPY05rYCOZvoEvyHt6zGmqqi8
wDI5XTwF5xFoMCVVQGzKJPaoqFk+Fg+ER3sV5Vz92bO+3zBjqHg7dfFsGJIJd/Q8cRAnmo5FV0YF
8jgwOcAIrhTSaHc9xinYejRB8nIYkKNXawsZFWzEp/7K1ow+ArcmdTdk4oG3Od6TVLF36lLgVRxj
bglvh1a/i8gtpOz3YkCr1xX/j53Ku74moBu/PwqECKUvVmFLn2TunI3jEZd6yYZmJ0R/tKt0p9Sv
GPrlosGzbMX8ss4m/CLxSrDdrUEgVH5Gy92sSqESYD2Px08SDudvw3H0MJlqp/4l6pHC9GA5Ik0w
rHs4WRhQE6EhbbQDHYVMdjobRP1mFQ4eG8tlgmFpCSotvBhhw1oD08c9kK7A/0o3xZO7xmJgn6KQ
/fh1ZJPvSoyXQAviyeBLGpHVetvOWZdW45iP0IS2MjqeLBVtf55NtFl0yK64g17cPbUr3MEaOirO
awXhlKt3VvRHNbdWvOzYLtiqgD3/NzBr878pYQHBHV3SXciQdGfc87iZhNU3GrgYFm0wNX4zC5t8
VB7vFNzYwkBupfVyuQmK0QmEGnCGyyoKvTdDF4ZPC7C7EaZVP31Otw/Ykoa/AYPNDQB4vHVZ2N9g
T4R9tQELI/zUtzZ/XDHaXHG0lK9DltuhGmcszWC6GVgGb54sWt4Skzt6ptoM0/Vbph0qkAP+Ycyh
C7gFgTUWv8J+JGDjZnTfKBiz/jdNc/gzHzIVJx9vyVsnwI4JZZMrlAv0dvVJi5DLiSzn/WgVOnSQ
Mf8cnfEWCL4nkHBkEwMxTC3m3hZpoYQC+NuwUfDGvX9MW5LXmuT9dkGDYMouDRI9hXV/C7Mv2z0S
P8e0Gak4bvucpldus/nOeU3OMuYIwAUsJwkwX4Qo1YiV3a8GDxoAKbxcr5otuODQzaml1Hs+A3YA
XIqQQoj1z5B4p3+lBalSbhHIGae67WvDDopCqd/60gjVvofB7gyv18JMLaJ5Q+Hx1t2TaFdfOi/Q
BBNYnBP4+edgWZhQ/n5yozUX43j/ukcSJCcWl/7bcbXhMl4OBQBzz0EEWz7etLpIXkKUwadDRnGz
TalpkhhcWYcag0KXoTPMuGRNlsbi5pjW8eQz/PNJ7ORpUQaYX9HjktEgecqRcXkCLDyJ0rNN2XoF
svbS9wUmMVg9gnqf4/Z+UgYt79bv7nPrelu3MyG4VaJBlxNPj1OrYGEHzkq0ldmK9OLZuL2zfV2H
yiGdvcTWA7v3mk2XLLRjDm5H0UdMYOC7QZpV40BmgACtyD6WQW0np4V4hnKA144yX+8T8T/WaAl1
Csr5xbJoeNSI7KgAc5qLZG30jtMOyWIM0/gSaFhyXts5bvwCAAF3oTgP2drjBKkWYwlHDlqltcK5
1MeIFi5g54B6+ZkkFiuAhBuMbmp9mDWEaLxF31sloLYu6QIMIJ6Ful+zMS0Bie4YOR3cAPc5n0uk
LMH3t8izOmj7skEVUqcZ1nnIzshFm3a/5AnI2HEM4Q7DRjjtOBFPG4nUpaMDuQ6D4ScX6eMM54vh
zg2kaJDk/mfEOlWFP4rFoGluVbmaHqFcwahQm2IvnvqOxO9embQGMRk/AtQdHialkz942bP6yKWp
smxr23o3MVgOkYrSZDIu2/Fom7bfus9MADPMdCwui0pkzcSxoIpH0SckTy0ATfWZBKrPiAXlp43v
+vu9yP8yrL+tsjkQCSPqDkHNz5IpdwIiDVq03fc6m9l6Zi6wqFTt9htecoBmuvW4WpP/RcP9zwpP
X7AqipBerLY/7B04Kw+c/i0WMTuD9k1rFe3FlRdz9LB4+0knMzW9lWBXRFsgwRLUHkaQDrdlx/I3
IAvLGaBVfxMjp/4E4ZvFRR66f2nuzAU4JH0eZve2sEG9DzFFGtuKHgBbMksL/7G+v4V7J39JBsXq
YwYecYpooctezkVaGhN0GRyL63ZM/mBrasH3uZH6KGYN/YoMlDUjNkfnCkqWsSw82XwloZ6QuOwh
n69tD1mT3Z142iP1kXawyfqUfsx2WGGyeKR5IxBhVq3ykDo7e7fiIuxpBD7myYYuFnd6XdIsOgWK
9R6gUs6Jg+AAaLL92I5iHy9o28L+Cii1MyCrwpwX/8lly/+QPhj5GMud2cYkPMxfKmSH68vd92Sq
5SJten8UsPT95MrG5gZfN1amSQolAWjueZKPKbzRs7tj1n2di02nP0KWHPYm7RMNujFzXtqXAmtN
M669LcEtGQ828f8V6yztPx55akM5TiqZoVjFb6DbgKOjL+GAvMpqzTsBTDckxa/VDeihc8bFA+jP
PmnmbWz/vxHXNSlz7k36VenSL3yOmnazXagA6jK0lrmDfBk3IkJUoWOcTCo/g+1zcF5tlNPhQYnW
vmOgnNAjDSg3ulLDEd5j+FPPz4XiXp7g3JTEVTHY6R6gSgo5Q9/209cWtW58mzoSxpcEDvdzVShc
/DviLvzclQqHtbszy2R1VSSwkMTcCRorL3Etj+Pj6NyBb1ocQGvLPgCwrgafzKAashySmZuiyPJw
h53DVvx0kQn8Ed1WrN6DJ8dUHisy7t/VaPEypSmop6TJgk8/QLzy5KkHyCK+JPztvlYGsTE81KCg
VfVGYo5p1gBhuJp5TbIKSNMRPaH1caJZuIzeCo+3BAaveS9tDGGCYn2L6GZCEOAcrWpEqphTwI0d
2eAuXHHJ1/3VSZAztVqgeopKZiA2hZ7TuF2D9o3beP1K/AQFXwM+z+Tkbh8kImsW2kL6gHvfzQ2y
eaP1Z0+i0f8rACnxFM5w84606HSFWeleWVzrwJRxPSmQf8s+iR9ZF4ERh0dFxqOrnuTCdd1NkJvd
DCkkRz3IeLjr3xeB6OQCvc8crsscLdrUbNF8eFj2eS/OTHZ8sldEGAm0RQiVPX7l26pF5eMMG5ti
XME01VrD5vU/CWgre96RATDZel/YSlsYNiACHMagyUEekFxRrCCtUyg04hzf0FaSFoKBqYwisd8t
ScYyfYuZFNNuOaZwA/tLAiFkOWUbVQfkP9IAsrjFcqkw82lXGzCwNRZ0uLfgw4Y/ILDG48eCgkW+
usTFICapGryKLzFWEXONXoFBKwduq8dnr12qFU+aI6HjiNlJusjBovNIIqANZ42HKYYr6gkGOESt
mfT4GYuNTXW2OK76F5AFwZsHHqdMxzUcMOzxmyaC7p8DW2UPhjvQ4fcORGC1J5VlQp4mrnY7VUtK
DnsvDhDY8Dym2GzdAQ/o8/G9v/0yHci7AwG/OVuBDxWYjOCXGGMxsYMEv4Q1YPoFvL9nDU7fwLea
uzDfQxk9jPcJwWhmTrhLGUey7Uown4QMdQLftB6m3zjMXX4fu1TZ0vrM56ekcxKnv0cya7UlC4cH
hiu+hIzV54b+Z3fguSThS4XAzEKL85SLY3hp6YLr+ogRpYRiQrsryC1NXnuu1vbRx8Pm7qMJ6tQb
mCUgwatdZl1DN00apJ0T9Cab5X9l0fVFuWedxREVaCvQMloXvWvUbNPg8w9ro/SYDNjh5lmT0PhY
H9ocgM4nEQedfkHxlf612X5wQAsgUAFre57fEZDUmDlAbWTnls4QXCWmGF74pAqkWO00prTehjid
sdKeDz8lRDbrY4HxIlQgRpm9lwYJm6eQ4fw2UwESuMzW/ZjSyiIOnrx743zWFEm8LyXmh+MxGOMP
U27YYTiqrgP++hRB9UJOoJiRRNJlgQQ0JLu9tald96pth1Ze4FsmwUrKgIAYHB5sFJp0f7Ei8vmP
2NN4/4wR35zUYcVADnB0C+97mmwzmmP4En5sSWHOzkOxlgnKrkXmAPsRaEurtB+QaMPTGEcJQEaH
g64YEOwCSQ5VgXvsqI2BCqAkh2SwcccLkL61PQFKNA3RABf0bnhacm7p44JuF02LdOsOtrDTN32v
2HGl2LO+Luagf0ixx7KBYCP+mVK2vQo8WXjreRtgSqop1KAsnl9maATYXwps/nfb4rRc9n70Y41d
fCCDLEYreGVg3/MbiBK251zlASC/HjnShUi8Pfg+6vrbrpcG3Uam1898KrL9Id6L6Re4vP2vbpnu
q2JqZV6aNc/B6gnsKkRQr1a+aDdedVsnNS4ORIcAZsQvV3TCoJrwsESpjmi4nwZOm1Ho7Uw42zv4
nXvAEPH3QTZpATYkTPMv6d2BvR/Q6bgrtkkwQKFp/54um/k3gCj8C4tfc7weObG/QgTp+3OH7J/2
dp77CCa6IdqKUwuGfG4gnDymuhgXjcbEZ3J8IAGWXNWoAKKcsHfURS8U+g4sHB39/BuU3LfO+Buu
X8p9NysQ/V1OoOx6Ec8tmBjRZZVXKxRwJGSFQWYVz3pcqCRuHwHgYt+ohN61X74QpiSSRkLKgmYr
Ltair0cSdHKOpjlKf8amNfYdp4r5bw0+AC5vEWL5WADGnks8OM3+LcXU/1aJsQneoWOVJxhNTvQW
GjJc1WrBQgotesuqI0rSCwRK3YL9PgALbjHT80ZTC3BzhlRBPYnU5OIFQBV9AQTbi790wUwRr932
08A/8BlrjvtYJRT1AVtB64LaH61D9CJQu57zdhesYmwjvKG77CE7ZTbK1a0fpmz40efTiHIpZEQu
HgMYuxQckNGJUcAjJyi81FqL2EOiogPH/ggRFhofNnRxeLX43X0ukXmSoy6xfORhaeCAD8uHTAib
vukd4O5+HlJ9ZHWP5bEn4eBk3+RQJeG9OrTXlURQKuBZnxYQrpRwPmfmUYZetr8GMnTkDoDQ1vKK
Ti3PS4BIh20ySxm55wKt8SPCmOarNirLQULPFnVp7YrlxvHg36blsAi8Jekiy8JqsA4GFOdZh1Vc
mUalv2xhXTwCASHgA8GBOnQ7hQUhv5CPxv2rwa0EUfuYB3w8MQGo/EmO1eSNL6YcP8bmt7n2h8Kn
oAoWn3Rtx9di9+wtLmjxI7V4kyvkl8XRV9gniV+Tsf2Xumz+xeONmdMOBmsrZTvtohkOQMdVhLaM
/klR+yJZrgWcLl64p+RoNi0X+55juzw6DfDXaP+OaDPYj2Mi2/Ms0uE2QqvzskzcQoPSz3heQ0sC
OIZ1ZWUc5d0C4JiFBW/9OoxWPuV2HOLHLYEO9W5oXXQ3aShacHOO4WFClnIKdXbX9w/WSXAqUH5i
6UfLYWgIiyR20Qd3ELDlicjeRujmriZxVDyNepaVx5RQThimt9ITWlzmEfrObYzsT0TYLEU5iFQ+
TgnsX54IqqKsj86ZD0wmAgIAm6PrMgBxxvteDzNCtpCqM0C31Heyinm+o4iNaQFrkmxPUaO4PD5o
SEwF2fKyfsvl06dhWWLxrLduNq8coZLddZaD/e79cVTKI2SAl8KWkZedOgXtdQqB31mi+9euZG04
oH0BVvmKiaQwjZ3T7SFPR3IvptZeC/QLEFoUUZq9QNGy5zWGrWV5P4YU8krmqR7e1NTGY6PEDsVO
Ag4GiKBvF/EQI/vysU/ikYBh6Jf+JHyr+WWcNqLuIOLrABBv1rVfoBQ692GLYTJvLXKKSYlGyuEJ
HHq5bwHI5ido4B0H9Lit+M3FGXueIZSXuIjAMV0K4zZ/HaDsfenWtE9PUzq1Qw1qOIin5GhBdcsI
YswHDTIMJic6wWxeZiaN/csRrXjtp144hy0J3HzkHgQ3PsSoUggVO5wqbGuThZZjezh7n8ETXl/y
/pAHCBYHLScw8uO8mEifBmh8rtajVJQd9i22Co2qe1iQu3wzc9jCjMaI54It5sZtKRJei4hCDRQF
qKdmcC2kIUjY/B9n57HkOLJk0S+CGQJAQGwJEhRJMrWo2sBKQquADHz9HL5d58ybNst9dWY2iUC4
+z33+iVB/wqb0WB1ZKdi2/6gotBu6BlOYx+dVa5/85ZT9DKvZXYpF6v73mM5SdgtzkqvkHZ91pdh
CFz4Cq6OIUSIhfxrtSnyuxF1aN5VndEfZ5L2+DO7xnuQ8S2O1Rjt8arLNvupArfde8tg4k8a7MU8
gPBLFQXz6pFwt1Ikh/VtynNilhkzx4nTde+wVHP64wdSeqEzzaIOx2yoj2AI6qlrDCel3tSODray
4eoKwcDm9GEaVygETuJAq+aZf0EnqrAaGqvY8cs7B7mhc+07uzPa4NhXnSq3RVGx0C0u6MF/8VSP
35NVDzs4L+wIjhs3ateKit7eKStriqykbykIjeVedpMf5Ule6HAaR2KpBsHLatt05rDv1r75TYVV
7CZZzGfpiCrCtTduF8q785gw12zwHHyfgybngWwLwnjWttk6/VA9iDxuq32Z6eIeaaQ6pGKp7jsj
s3e8yyw0x0VPkaIW2uTBGhxkm+sHPuVh3FESli00iWsOIR0udKndJtGYoBc8tlw2ii+QdcPP5sKe
Gidoxy1IBYGiSzICqzoqgOhuCk8xFlxn7ou+d9BEGnVx5Jp8k62zWK+5EoNw9jMuIutDqTwjVT+f
y7PVm/LZSl3/PYZ8S0I8RvG08Q1EYg8DZb9RVW79WaCj1o0ZTPMllc18KO0CCKZaEWhrdRsbEA9+
R0K4n/DZK/uX3RRuEyGu4h1A3i6rcKrJXj8mK/xEJaykPZixDGxKAovUJDNxznxjlAGLigGrCtGR
rWs615jtuxyv1jGGSOLOuV9SPVz4IR9gW4RrYIZfn90SnCUsfFWIME5H87BKaKNdUhZGEyp4uZVk
IO4Kf+2TYzIby6al/TqAj/fPTaHsmJmSO+knz68ZNKykwzWbQnmGvgLMwoVT9Bmv7mQjh89qut31
a7MXlvSHPUKXXnY1V6L5xzTH2xoCSKciZDABYzjbdrluB/pcfc9cGFiNF0sn252ximom8VhwV6wY
e5r9YtaOse1QR9MnxCV294xGQGOxQdzrKCxzMzCCU5ynsQL2KemOAogjeecNIwqp5oI+8BoEzBrq
NqbBnJvpgX7e+RG0vYvlyJnSheXFTvLmAredTM/oHiSJUs7OWVUjrpSbY7wVDYj8u5kVBmNB0/B3
3rxQLfPQ+oeOZ4K6jQI7DSXtI7KYYGfVFlPXqDeV5zbqYa3nNGaYt4iOyXefxBAdsLXPVCrTyH+b
JVgyyqZ+ISrTM05zS8e36wPRvTpOs2x5oSQvLEigtCXcLaP8ztbAZU0YklS6gdPmRcA4kbe4iQhw
JaGNogtVftrxHYsfJo3JLh0dKSOuSliFBGwIzaugkt6ouYA8mTWE7WWiYHVDbtOlP5O23uWRAALR
D2LseoFown6X6PYeZrELsqTpb2QJxRDiJRHpLllz132YF/zJm9ZtF/c+qKS33gPypfMRLuIWzW9y
qi45R7U6TZ7snYNO2ozez1xmZx80sUj/WFgOyKwzMkYdKYLrvDGL2P8WNL7jPrBWtnc41EZq4TRq
ymTrpiZr08YlLtxw4KVQh6odsJlsOti37lEP3L28+pMSCCskMdCsw54LBDFijAdozlDbwLbnYOyU
BKJlmG288m8n57g4FOujafvnSjVNfBHKLuPdXC/Jmz3W6Q/sYYy7nVTO3lYpLRnfBo7jj2+osU59
V80eog9jSrBNcNYOLtvu+qg16aA3E5Ypi7kqDMC2gI5nWNT3rxamnTaqei8z97XvTX+StA2i1F37
9jDY9AsbNoHqyIP6TFBnxvHaNcNYReukffVUr2NhAL1kCZsQ4rRV6W4K6uKXgYjfX+s08fud4wR6
73rGrDdzU6bGJr+5DKiXqyTScZZhHjGNOnQX1/8NZ+Y8dXGbndPGQwH1U4vO1p8zYJN1HXSkKCWW
EJeM2b6g2/LRG4lnMoUncjjfJOVkx4exaav4ahureXN7DrUNUG5Ci10cQvLqb83cZ/d1XXuarbiu
fJEt+zbp0U0/P1sS1+Rl7hEn/iSFh89rrVPvWd0wLgQ6NOSTw0S7iqxcrshRxrJeeJAElXQxr4e+
l/FDuYJWPlc07A8Oly4MAb66bSz7ZT1beVZ4kY/M/Z1ii1w3q+Ytmm3gnNd3c5CBwguoIK99bU+M
+sfM2RTWKnlwmu5bH3T1VqH8/HETU1OqkKl2MKY5fU/nvn7hNCNcytg6jKi8v7pMrs/LIt2zVffr
T53lZUQuT372TM9lZQRMA+oDgGGm8l9kObR1WFpSY7qWy9kAzOvDUXULql+iPioMDbSm7ehdK5yh
3BDcncKoK5yJBSNyzxrab0HmGshp5foGxLjcr6iPR/a34x2s4iDb5cSp3xlLk11FOdEZr7HB9Mvr
iGehFbM8CPNkjDphTXvQkeE7XJlxP6cZCjsk5h3G0i7YYWirf4NGmSGOGab1/Wy8+OmsnhrdLj9I
hl7OArPKw+Itp4IHaU+t1D2bU8fdZXpq3AOfJyd/UurYGBZ0tVFQYxJBZe6EnH4xl8CN06f5GSoM
F5i1CLaTBPIb4HBLkswS3C7GCiiHdafNcU2kebDmWl883sIAJ1Xz3iRAtQbfyK90ypq/deliZlkG
42WBGnrCUz+fi2kZjw4QyNm2c/W70LZxZNg3H/lRdDaU1enFd4vgnEw3oq+PRQlJKLB5KuricmrV
ljeZz+BR1AlimKl3aKaokADZkvHYAnMT5GiTuOhxwSSj2z6RC7RMIGC+0W1oPatHywJwlLNR76wh
mz+qqWLkynArDbZ6UumhT5eBtpjc9FDlNH2T7WTb1qssrlQT6JRNrD25K5IJd5iULCZn5KVGGECv
Sy690YEiqLgpQ7MQP/rCM44sSYhPsb943xbDsRnK+fKCBjL81LkxAm2Y+dssPFSXcbbOCCzz0ZjW
8Q4jTL2NA+XvEkICT+1oZFsjZ883sihhoL65bAYq35v7UOxtmlfyMJcIg9QPD772MKzBdKCZtX/4
XTvc9atsHhkaMn21e2pt0tNCo/WmErnFdHjlZcYeNrbAmmAG0YIJk1DJeP21CpxmOWbwd3eo1c8E
B80j0jiG5xmhsjXKac8WsoEbkscI+liNWwZYVh/q2lvfeH6BVrrGf43Rt4qtNZnJX13Uxg4hgJ4V
zfoqOHOIt2NsDlSlZn3pdSFFKG1HPCeG7BakebM66aRoaaTzxbrQhZmnFsGTy4ZIYCBmVBuC/1m0
zpxdvqVaDWHRjUm2YYcWFml/poKw1n5bWCMQEFMV/TwYY+tHTqHLd991mMIygtvRD8HKeVOfP8CE
MdVhUGAcdRtUh8ZGA2QPHcYh3tH1hsq/2OK5G3+5tZt94M/oET28mbArp7i0SVo9Bb12m8fKwUWQ
pm310dfsSt0EmsSQTTo4Pg0OvmgcdSVEkTUU17awQbgAy/alzPPTWMWMvVn1vqABLvqUtY55h0Nb
7Q20l2pH7Vu8LBSF8H+43DBjGCUKI5u2pNXa71VTfK99t8N3PIxchKObk0xPUAfCpGtboZiBqw+5
VkC66WihQOPa3lJVTFuXmQL40FjtnVzLHxZQ3rXHS7K1/Jqblq/V5RaZaYFStImQqrgIecqWNxPI
bNwgjeG/c1l7c5TmAkze9XToqVFn0QwNga8dvcE74Ye0H5vZVY/JuupDJ6piQl1OR6imTvxlDWx1
wqJuwvNXBtxh4NCAAWV1wZ+OyWqy0TfrXyhsVqJazlhcSGEZvDvE3Vxizac1PICoa+gm2KJ8Q7FT
x5sZU9qBUtC/dKmKdwyDwUlUa4cVQfU/8bUhJEOCDTuz74bXGA+meCfKIHhchAbUSLpsLPONa894
ADGjjJFXDeJYKVAdLJ9jpKcEz1faVfEYTubgnboyIRmuCZp6OQmyCSjNBlHvh34RJLSa7fogXYr2
Iminaeu55foeu2kcVinZoPuCSJjvSeP2fygq5EHTUkWrLM0d9pnmxVp98bLak/jTNrhX5OjH3Esr
kt9sl8n3VE1WCt5jOee0qocdiaRgxsxzZLFhvwW/NJmJJA0yQ5wgLmbmkIPxfQgw4zFg9orXbq6c
YzVkxg9GDE590Dig7zCXEVRaVNlxNjt1kYlRA3kGTXcujIlngyU511Tz/xZIaltOFCMpklJTPEz9
HGyYfi1/HTfrdzgOJH+TKV9m0t+zDZI3uhz07jM5VPHFBF65JnZb7xm3tfiROh0NjA+cjZFMbboj
Aq55npqOZi0vGcWkud1cdVY3P+vMqB+MwDUO0uvWlw76C/8nw6g1HIKxzfG65EwqXTeIrLEoH9d1
tiMWPUuGD03wx8WfRIDBat5gbJbVDiTpsJ5zCB5s5WfnItbz2w2JuVoo+6+e50wfZUr1gZ9q/a1E
Dyw+TPQOGxrY8sQITYe2GvuTAf//eDMZYnsxeCjCLjCny9JXmGkGa/2Vmrb95IFaH2Pbrx5yax1/
2sqebcwbbtHwtkdqgPRlykrUV4EIQFPXY4EQvAgdb4wjZ4mnKyQfQXtEe9V56PQ5w2zgCBcyKvGb
V3/CM7vjptH3yTDm9a5nYd6za3JNFPhbfy6jA1q0BAjRVxMvVv4jiwU6k9BQ4gGzk78mpOHOUWO5
/slI24r6wRn9e38ScEWDUY5nleC7OLG9x3zre8ZUu1SaHQjg0Hr5MU1gTBqGwslQbOM+h8HJcuLZ
9jiv/eqZqJVA7HqdNhdIYePVahlCR0HtdGnUeCjYYQHvmESYieTvNo3dZq87nDKb1Of+JpDHqsy3
Qriu2CuWj1mhLvkSCNSYplW5UH81ruxlNOJTr6cl6MKWa4DsNC1FrEMavrk7Q9lp9uEFCjsV46R8
knh+0lHTg2KSjpzRsHPmAWA2S6SGQR4NT3fW9wpBPhzKWExPXILe8DLPfpIe18aanUfSw9ZlU3QG
J5dmzr7z9H/w8j7W96BffnmuYqMksIxCOu+vsu/yhYWzwBgRSR0g4YvKHH9rtN1kNJEt3W4LhG6x
yEV5ZtvyT5NGj+ZWp545fwPOv8mFdLoGlqO28Yk1ISTmXJIBZ7/V6EnBC9ps0fBmLAv93qZMYLNL
6/Y2TEPdzWJnVsTZ6X2/avpdZNlCXkhLseaQ6U4HGxkA5U9Py1DQBhUu8EsVm067hLl0enVBRvN9
3CaVVAkcmQd9t5FJrda7dgzs+mlVkHf3pmsCf4fYDVf1YPv07VDOUgYvZm2qYbNMzricmbbpH7IJ
gEE2+GTGqEnROYONisHZKKg96U6bEUyoOTiumLdWbyDYV2svngNc8xd38fFnMCBcbCwSjffKMNJ/
19Xq7hELu5NN8/CoFvsxtZb84NVMzkblOWHnSednh/j9PcHBcho7x9lpx2Ms0EJVIbVr8Y06z+Du
ILUmw3r5ICpBISmhDaWvwFHmwa12siqon608HsGIgvKi09Z/4YoI9k47cEtlBRex5ff7DKvAB+kz
vD06SdmzqSQTJY8wjpNjLctf0AYR5uqGyfRxbSF/u+VDPfnpw9oaHksFmjpyS/j2vs9LyTA1Lp0t
WJL1oFdDX5gEFiC6N7/hhpXk/TcVe6BCaSvTH3bfYgevsyVal0Fvk8pt35bOhP93puUdQka9upaB
llPKWnwPOns+BPYMj0PhM74Q6tfjkc/UEiKnLDwbzTxfbztkPxobZ2FIQxlEduHru6wbyzenbOfv
BXFFKkw5FTYaO79qJcvgvHoKBFFU1dvAidtKtqCx2rkYvUdcquKXkbFABrel87JaWXUpTC9PNlW7
jO+VhvvGrNPsJV322advPfQdsPRG4/H5aNmN9dTNWkH/0zdHDq8DujoM4iyeTdMX02iS73U6C6r2
fnS2hWDXahnY4rk1+8nYLT7ZiSoxMODUdndfZAUvG026wTdnyfHeZO6aPHd+350Aw9ftVC/ub8sw
mRwwOvND7g9w7a63TzPC2qUXlvVhO+XyUHsQyia2obOypCXg14cYaAV/xmOiMKjih8x3o6tyYles
5CHgT7z23tr/xXuJ49ImB0NpDK3YTn04hiFJ7tyW2LKNnRrLB6MGdR0YdTEGrscteRf524Bh4jWZ
hLslQU9HbpJUGMwhbc2N8qVSu9Kw3GqLFbS/ZuTfuFf8COw4YdDGWP7Jmgfrez6bsoE2ABvaYp1X
ZqSNZg1FsYiXqkAPnHlOlsj07Hb6hoLqioMFkNRGhEsMH4z3PjDewXza2A67DavYsGpJL/W3Rd24
086kNcyv5tDK5JLeWpQwzrtu2+u8XsMpbhkB1WnVRrUNYb4fVzXvCSVmCj2S0XeDJILgu+snRhoZ
wYxpo7H0dNN9nWY9CHPqwf1IP7m2ROYdnDr1o8YEVTzFxoD1GczqiRgeLDzabikAAi+b1tPQ1HYU
9DR5U2Yo5DFmXDQYw8greqSuGn2Sj6qhKg5qvnGUt/iNSFWly+QrcIox5L02bif0h0Pbz9PPTOM3
WeQAJ4UiZwse6oBRW0e0BqsBJpZbGk0Hb2rn80+IFmKrLOZBFBTQRrdY17wLBbUZkLlXaIyscaqI
PFG5YApbQz9W1ETGpIgCJShoPXTtBE1Mq3Ti74IDnfTNZGFiYWZK2u5iLy6PLjjxieik+c5O8cUu
KbRlby7cBxYNAk9Y27CkHA4IxjkOFvkLIHDu8aAO3evEePN3yXX0M2WLxK6y7OperUH3rmh/d4ue
dciYud7Xpoebs8hbo97qMjGecxm0f3RlVTtQexTIyVBNaHkM4b3Vv60yYDDk4ISNO+RGo/5dkYvy
usYeargc3I6yZAV8jiUoeZEKtUv9Cdgrtgx4J/ejZ9MkYqwvrp0oCnD0XO57BJKI+yh+6D2tX4PG
qdFr8vyVcaz/MlY4y0BHsqqKpp7PD0AEaS2DDHhqyVbjpOPa+jPTvERG70Dw4dT9tcpihVDzmzb0
ACbpDAVzZKBylKlaJXk45ZNxMhGet2o2KYFhMQQ7sC12CbOJXW19C+Z2b9pAXEdkScwv1mIbGXP0
BnULtUGZ28kDZTtOQlUHwk7LRztjekS2Vx7SCeBLCVrQw8VIqG5HQqx+jKsFPRWAjmQsmT3kg0U2
zYoacs/lrN/ZtaCejI4IB/yGNG+1aLGVBXa+7MmODEREW7QmxyKvZcqTrcSFieyNDkG1OUvuvTey
KwYVtWOfDmiebvVhzv56qzVX5/Y2V1bzCPDin2WQDflb0g42OTl2HqqysQ/Kdlrvm9P0a8V7ByNd
mGVNe1hdXOu0oSQazJLlCcXajMtTDszsbdPKtNatvZqqP8gaLBIqT/iMaVNzcFAtyv6l1GNeRcMt
xGc/dCtZeaTYecneNetppQdxy+qVlPspD/ssUTfQLciTX+UcZzzJdafQJz2SsOLnSROdYoZatxmN
gV1X9NA6WCqHZCZGrr+mLO+qv0PlgcqgkBXlUd9++qnztWkcGF8Y1RabxMJk1PcV1qiBUBh1dgNX
WN+JAPA8jp5Xy/YpqM3USUOHOcR0Kp159vYs0g0qtovyiYQp16wbpoPwbgtaZk8dyPCon5AngyfV
iullmNvF2ilPQ7BR5C7VxRiqcb5jEJk/1mwqfF8nV5chm8/nLLLdao6jkvSnQ9M67V1WF4gazNJQ
Mcl1EaeFoxmmRee/ZYPCxuXQBf7KWNkdn+yGkv1bTsqWi92IuFrgV61/aMSQjuU3c/8DBwW5hNNI
33YnVRB7e1QcGe86+O9LUojsx4LD79k2tPM+0FBAncCQ4UyQaeacRpJK9EYRD0OuGO2j/4wkN3fP
edyEEFbMcCteRq0f3MUEduz8fMQy6uN1WnYEF2KRgdkanho0kcgaVvOqSfq4oM5L8CrQoWGPIzFI
NiXzy1eooJxroEhi6pJ0/tsiOu+ZecgsrEY5HvNYyHEzzwTlkdiQ/R5d5p2oZP78A2knfyamYb4P
GPsX204yfeN/1mm32mrkIRZ2UW/Qytu3kXS//eSl7l0Vk8dSstjx79ii4uwTMc+8pg007Yqfdw0G
37P25Tr0VwEtv+wWF/QsD6w+36UxLRq6eY4xPMBHUQeVHfmw5PIE4sW/5W3UmFvSQr0WzgT4Y+Ov
Rg71xoB6bw+13I4dxghCniheOdo2kTptxSsq6BbMLgOC2890xYC2IZ5g2avOM1GdV31cCiQ9tIKE
6SWt+4bs6OlH57UzURXFEMzHMdBepGjfIqny+h6ekCArMLHy1OTsK0Ihn69lVXQnN47Ta93kMUDa
YL96lSGKU15WZCOMaHxXf+iCvZ0HBIIZ8kWYjT46sSORt+MiOBVUJkQx6fng5UvvPtRdHPQXxH4K
GXJCcs9qtp1eyGYLjNRjh86KYalr4wecdutF9xzMYfSbqO9FRdQe4A9RRtUJ37dDf1fj0EhJabpk
qKko4IMrvhP+Tm0cZ2n1J05v/rd0Ud8TZyjD4JYIFdZd6X2jDxA7ZKB1SxJHf880SUOgidhMQmEM
o9glds5Ik3VWxXkGxd03FnGMZif7j4WECPOYc5lSS47tdmyFPDjzqFrsGeXgbxuvMEgzKt0d9qf3
UuLmdkX3XlmtuAqS08j+Wed9HazyZczM/hc7xNWDcslJ4mw0z8662s9pSrQe16bJqI7dQl626RiW
7j2ryPk7S7AWhEpfSQD06heZIPrO7pd5JwWtzobDJHirattivmbGRO5pUm6u0LCTFwJh+6dq6hZU
DLJFKf38Rb0E1lJFlEOMGtpi7n82ZHudtXsLchpm/SwFWcRh33KjTd4w7ftibY/94gTPq1G796TG
yGcaeuOMpujcCWw/DNL5ouuTOTDe7RgEFXsiRzyThM+ivKtxoYhwqT0vOztl2f7olBIHB3CMljNZ
UJHI89pjXOXm1wrnN2t9x82aDfMhTYb4zq/jeevz0vslCbV/8d16YSRSE/9hoxduWWw6hGk1cSPP
GvtyngcHiw1c2AfjEscUievfetlhcelw220k4P0ekYHTF5teq3cOs53k4DdF9+Ipq3g1STLY4Po0
Isto8bz2hDVsFVBZu5n6KTs2Pbb6tTb7JzJF5dkX/yGKZqvD527wpgRssOhrB7O+5r49QGhKRmbx
iucizSdCqViGAoTtxMPdkoOf1K0dnEqyi14VU3a1sZCv75PWFedl9OaPvjN/69XOPoQr0idvSIt7
1027bWLR+5nFWB7AeNwLsEEfsefMJdvaj9tDiyCyR0KjbiWw8PbeQteEFE6+xympebuBvpp41xwX
EhjqTTflUMJpfDOFlu9zPxqRsTj5hfECqQJiLHeeDaecNP5EqiFxYr+5eL1froHrRvOk3jPUEPih
5DhfU0PpH6OxJHfjOuQ7UlUERrGGoUZ3INu4oMqsMuKFnWNpkdemo4CdFjmJJBlh9j/zvLHac85l
lWLdm2XXs1wIP0q5IWGvmq2NMjwZX820aJgflGxKGp8gkjMnD8kOqhAJaHt4HXKcA78CjCZaj9MF
Plc90EWtktCjOB1wmdI9r/0VjagoeRNYdAX33K9EAWwatwRIvsCisM41WsnjSah+SQiP/BU09MmA
x2z+/P8Bw/8lv1h8Wmg/JDPEmsd+aCu2rgH8cUf4w9d+9Kfgb9xXokiyVJxgrH/3Qnkbalax+9oP
/xT8bXT/ySdW1skZ3e+0Uozx/2X9wH+JFP+80942kgI/HgECqO4LUCRZy6ZJsIt3K1iViRn8a/8H
n3YRwIS5GVm31skwCjvEZLSvPTH9S/L9f/taP4V4EzhTebNurRMP5reuX061Mv8lcv2//Wjrn5Hr
NMjCK8tanPBy413d9+XwxRVW4tP6AUOA0RWFkifGS4+9s7qb3pzbLz4xn5K6EyNmSKsK65T04z1z
hndqjH9Jh/8vH4kZ/PMj0TEEJ/wwX+VskCqRPBsFzpQvPSaf19u7swnUZuHnaqr4pzPo7x6vmS/+
7E8nFDkUIM/2RsZRpIvZjThmxhcXtZifDqht4x+3kOdOKeafrZ1ZNllZvvral2nKf37i+Hz8XJpk
tlCm48YsIijNr23YMD+dy6prSZDJZMtYg1zDDzvX//Jp3/62/yNY3/x0JpVozNTMvfbkAokZTPtY
eE0JPkQZSddfXEpkfjqdjsdMGJySXyKKv3Zb3RNasP3ak/jpdC7F6Oe9qNtTGfjfC9U8AKP+/dqP
/nw2O3soKmZUJ+qZe5P2uZm+tBpLfF5rv3SjQvnO9Mlka4O/PEhdfGkLg/i81H4kpZZIh0SfEhaA
bh1xW0UUJPOXHnARfDqaXivMDo1i4dj79j1YV3cEDR+/9FWKz6vt0x4TRO+P88mdp7teJHuzyR+/
8lWK4NPJ5JtcO27J6VRT57Hr7FvvDV/8xD+dTN8mqXQQ/XSK+6LbQQTKnddp64uf+KfjmU2CWA4o
w5PQeXxVC2MD9mtkX7o1xecV9wUpM520ger7W6BFO7p/4lh+8S//dDBzJk5qVkRbyxREKTAa+rLK
Kf7ltXX7dP/3a0sEn86mMqqWQn4diL/1BpwjjMrjVHztK/28494P+rQgXrliF5OHqyg5K6f58aUH
8fOOeyPp/WJKVHeC98ILVBbephMkD37tp386n06ySLLyWbHAC5w0GyN5zZd8/tIVxHTyn7cba2dX
SxZje4qFuPlmPRqJgsy3r/3pn06oL2DeVq9pTkm9+iT6TFfEwuZLVS2yzj//9JqwtlwwqzjhWis2
RBhFAjf+F3/4pyM6ln1WjROXW2aWL8RQ0cHX47/tupb/2Tr1fzzp/qe7E6+paetc8sFg5n+xjHzf
OOMbuAPRji1LSYUwmpuzwju23npaGsSfvl7P0g+qNSL4JnnDeV0cc4lk6cV9QJ950yloMuFJ+t9y
AcWDNR1vqzFUCJPzGKs5DQmTAXszMMErDTw9gkNLbclTp9lDMU+/vIU5DjbrDXMX/2Gug+K+NMGs
QWyXK7ax7OSRerdJU+NYjs5zpoL7nHVu4zy9LzplSLgWAMC02WvNr2292phf/LouosE1kx38XxAV
KriN5NvHAh/crkxGgXEhnY4CklnCUrHkQd8ti5dEKz12/8qmkoNdqrnZ4D81fpNV7rE+Rk6gWsSG
T6Q3QRva+xYY6IxlvmHal5N4nWb3QRfH9wT37sykn77l2sKKPbhbzSblHcajO+GrjxWu5OiM5b1R
T32EVGIwG2mWH0tAZeCadxUTns6MW+8gDJLDMH8zm/OzWyQ5HRQJNMsEKW70C8BnDSlHqECNk9DZ
VGl8zpIRsry5E215ZGhQPy9+HO+lQUq/i9/mSsYiHlwNizwRXepYD5O0HyZfzhENeIW73VuwnQ7B
EtZIgTuktzF086B8zzP4z2ww9gKW7aEgiY+wyGsbkPdcNfnrWlZ+SHVW6wgh/kCw0ktr6JnJFF5v
6s1tUPqF3hIE/+BgFwyh10llU4s+EHDCzo0i9c/Ex87gUPpsYArHpCtDkcRx6PPtd4YtPTRwd9nH
RCAfXFvghqq9CFC0f2OcCzc1oUaznGQUmCvRGF4Izc4wWpMSGJLAZEbujKgbEgGAada11J1v994C
ReB0RMHDEww2WyPaTg/nOBiuDQ/jLUV75wfkie59RZVF4Ncsw2rSB+Z75zmpX+dB70Xhj/WuQedy
ncAtn3qQorOW5iUnMnfXE2sepl6At1KQ8TsRiH2HDXMIh858FaBrkUlcPw9ajtwh/ao4Ifr5ew8D
kOsTSeAkezZ77NHNbwCKzwfajn8DMIJt5REc4TH/O454N7cdCvMmcf2K1TsrAeaj+Wd11sdhYEfb
Q5B4PfsWekUImljOaO2a4PmaI4y0bYH7bYReLprFhIQ26W7FyI1MidA7TPYpWUr54Ywjdm3lm8/k
57hnOTdozYRsV+8zsVR8CM4cojwH+pmUrYtkpmS9xs3IRpbmWNiuec7Inmbg1pvRaAUPnZEjdM35
mezBLXlrR9cGQAqWKepvUAw+XLHrpNqMTpHzFWi997OEIC+CVQh24ZkObx5EzHrLY0FkWVTN2Wko
7DvkjZ9eMvlXkVvEzA2Kk/0/zJ3JcuRIlmV/JSXWjShAFWNJZS0MsHniPG0gdCcd86SY8fV9LDI6
qyJbWqR71yKx8TDSSBoA1afv3XvuvNTL25LkOfyWJLG2ZJQIvxpJlx+a+FDo0v5FDMsMCwcWN3E4
Hk4X23KSZdMMiTxZAoFFIPpJ3wCWP1uJJ9yAkAQUtMvgrJF/hVpQzvWtsvqIY9J3wDHlvoWw4tsI
Sy0FLNW8JIme7Yy2ZDyLMf00LOFLntg3I+syFFeTtttGFNUBsRDPBpRwr7/1ECsTeTPunhWAL5aZ
0Nxhh/rEyW28eBqHOLw1xCcjUGgCDbIiYmV0/vx70K8WRJ71NM4agqH6psJ0lKatXWx7zzG2zrXb
KidwMwXUy4kU1yLGBTwnenlq5/yKAjA8ky9z1VjC65IGrJQaLhLEfoQejbAQWQ4Msg7eDbvelZna
cYNp1whv4SZ0YujsIXOYCUFppQpkTFYD7g9HMo9z2CxfdYmCM2tl9ojSVCB7HqM3eoOg2+wp0XxV
9tpZr9Bo+2PfoWTIvar/qSHbUfC/yuYpVP03ElvtCKUTVffMtWQ21R8iDXjmzCUNms5ZHqgqlg0i
mnoJMCugLmUM+XMwFQfqwSa9UMMqpxd4FWcz/zDmbiYAeMiw+dZi7S2ocGJPlWRLqLtuxDKcdeRe
SrOLUMSpiUtjVrZHiIH3QU832uldk7zmuuyqw6CZw+x3aIVP6Th4ji+97l21KNYlkQeHoRgR/mat
OzMjs7vPHlSSX3rdgoDMtJ4AJ6Bl67BKM9QvAkBMeF+hqeNTA5ZlGC5cIAB0Ow9ZzXbJqug05ON+
sAx1gFgQQ4FozLvM0YtA2rTuNU/ft6R1raUF9t6fi+iOpi9RaovZj2jFUhlvbNKJhsqznaNGvkHz
4ZCh5GeTirZW7QAe9NTTEOfGq841RYFc4AsFnFOZtVU/Q5lb+sBlciwDNxXOWz54jC8bXXcvTbHs
IMfPO9NCpTgRVLNtUuYywOuzzyiLUdlApC0ZS8tfAIDch0oxku7y5EvqzD/R/xrVWz+X+rEevOht
UF2xbiARBDkrMkScKnbSFUVN7sdJ32FQSyD0pLkxXLUevUYfFnD0nM6VzPHEE15SYx+ha/41E1H2
7DT1fNXSgjl5aRV4F8zJWHsCu6wsOuZ5YEmvaTcsd6a+cPJg1siKFgF3zakMN3WbOyl5OyjNGJiL
qfELPVfsWZXENeIZuHmKumyPUTwB1iNCrr8fsWc/VQwqTnitymdsnf26s2T0goC+pkLo67HbkF82
71B2TdUhM8gr0w0ZW+TitcxC+7hkEUrzajXWnJ61xcRqZsYacg9vnYQNqR/2LIOxMs8jSG+kDhio
sjF/NttwJFQlvGeYpRnYLFW+FWylFHZQtWTPT0ADhrgwaZ5DKjEf1Wt5N0cpV65wtH8E1P7bz+nf
o+/q7h/VZvuf/8G/f1ZIiDCAdf/yz/98qgr++4/b9/zza/76Hf+5/a4un8V3+69f9Jfv4X3//LnB
Z/f5l3+sS8bu833/reaH77bPuz/en9/w9pX/ty/+7fuPd3ma6++//4YDqOxu7xYlVfnbny/tv/7+
mzA5Z/zbf3//P1+8/QF//22FfTkpP/+2+Wyr/+3bvj/bjnf43dRduAyu41FCYcTnWDR+317RrN8t
Qwrdc2mU0LBEk/7b30jD6OK//2ZYvyOUxeplS2hBfBMvtVV/e8n73TSIHNF5zFxL1z3H+e1//X5/
uUL/dcX+VvbFXZWUXcsbO3+ET//XwcGRvJkN3ck2PBBGurT+5fCTZ3GBLxP6BkY+3wAis1zI0ZXf
nYbtf8jbYWXilyNiyLO3xZCJ9zJK2ULjHSJ03RfF5IlVA1QrDqHM4gYKRi0mxsa9SfxqzzkuYTxj
4oNHLNjb7dlLdnXOwaCaUbvDk9ZR9VMklOazUt1hHoE05SKGuO46zL5azz5WLaoETMbj1A51EJIy
mFQQzRC7bhDMrNQcRmfSrdBNGPWIWtvsgXFpGla2BHlsr7oHoLNRUM/h/TzPr2E5BKnmUKo5G4rr
cWPDcHz1khDaiVOeZiO2gyJbdCActoAJ0MbbeilqH0ZuEiwtXOTQRjMT6u0zLAjrimxQ7nOJPMSx
i19EdHnrsBnbO91Ol1+QEj+Qi+aBWKAptVWW7kUi2zWAnvCaer1JgsqY3ds6xRJsYUh8MK6fgelW
t7jICSJaCIp4bSCOewD9DS02svCsgz2t7Q9vIH5sSiFYr9p0usF5jVq/n6eSjIemNcOTS4ff4Kea
y7npFnn2gPZVa/jV9iYqQvcX4ezWOo7hTK4xl7ANY6iN3iu3hbcIB6O9izLhvOYNmn2US8t8VzV5
cZE8FTG+9XpG+OzIfWu5Y3PXkiV6TpTzy2OdNxmbZUScC6bjeyytDnPq0sYU2XYedbcdOdEo/RQH
DzB5FEe+LEfbl31qDMEYkRApUH1OP1oszoHGPPdaFxLTPWAqYTw1oBYvg3LuQT+bGIWMhJgcYj1w
6FGdrbpogjkaNtmpSha1rlKAlitFeN1hErl9HTyuRpwlNbq8ZLmGqgbDAYNkRcTZdEHIIldaU8yH
JXJenJEMj0MigIlXhrkbKvj2LmkBm6hEFI+ziZOdjndwSV6TUETBUgFqRs67qnUL2AEoS5hLoCBD
SFXKjg/zIgiZ8lYyuq91fMxFX17C0TyZmX5K6fUMhH2BlH1zCBrh8LyO3ITkBwpTB0JSFEfrHhcR
2newWKW2w4jCfBymhovQPFbU1YPVnNFfXeXgbPNioIiBoFm0T5S6vqWLHBu8UDiGpssUcb639518
GKpHSvJtTWUTiZ+ZJLVgJmUMrJROjvpDn/XXcAhXuJi3LEc9xu2bc0Acc3CB+hyeI1lClcxvpn/K
uFSsu7IYqLPcXZKk4S4nwPNWczE98I6kxpR7LhW73XTMkdTjfhFbcNcGzmvqgtGW+zQBFTxAVriz
Yn5unIJD1YqIaEMnrx95bE5GyhZGeal/JJn7HNN6kIsFeCrxm97bSwLMvAUgRpdehQsQKKM4Qp1P
ckMQJ7/gXO+cyYj3rUym51FJHJbwWYoUmmOFNt4BABDGzrOTh4mPs91inWs/Ql0YpzidB3/Kkl8E
R93lKZ64JXVIQ9Cbt7oZvzQSCtcNT+MevxaNB2qgKb9QSXzmSbI1sOXiRDR+zGU2ReccWEowJuQ5
Iv0N8/sqI+gFngJJL/pSgc5qto4OGxSYWH3pMMcT75REe1o3Sm7AkmhBSkl7bAsgZlBcUxU9R96A
zFTzNlGT+YgeAg0L6dzmjxRk2Fn0H+XMR2XEbnZfLKO/DNm6DocF3jDWr9QBCmTOYfslF/WAvyV8
AISENjoS2iWNh0quw9zDHDHQJj+TAoXfsdbUbqwrx145fb4n2IPjiwErqyra6g1O5MAxHReahjfg
oUQnh+YR8WamWu9sknCESBRNIuagtarBAiDEuNnYzDN+X8QyioZS4r7lmtsj6Emn/XgLfMgH/aTI
STvEsvYObuRCmRW4P5B9uqs499YpkvS2Lp6MfLzLmyGIu5q4H1QJpwbP0DUsCSfSqBFnnoxK714b
sPHUrEklfSuOHp0EPYxT6d9uYu8iOzyUbbWD4781uoRdRdrTEdklgIms+WkY4uxikSympPVDJNj4
d7J7ZRg/G03l/mhyZotu1Dg0FojGOraFKTNWC4iHdZN5ICcJfvUhpQGZQrSN4w4mi4Rx4cdhKbF5
1D9DQ882eVceJkIrv4Yxd7dWVX55qjqMGdp0J8r8wjLx8IB/QG25TsPiAlfq2jQIOFIgwXBB4nWG
YQaaSlDDYS/NF2N6WRYEPjfEZrKK+ZRVCZyXmw3qwysMkhs+mc6Jma6hz+0ssqc00hQyJ6LDsrw6
brZNNQwi7a5vxjMRpE+Q84gnUTjZuTsAgE6rynK2NAXvVT5sQE9gqrZ5DOjUmM4Ar6u+yqg/JjUt
iiQtfziQ/XGytmex6Pu+VfuxNIO5zM9eYz6HTfwWmtphGPpDxs1LLDxwrfRYckojnX2AiqB/hCq+
2EW9xx3kF855cXpkwNpBaPJJ80ygE9B4ORx9L8Njg+55Q8uNTm8NA4Me2y+bsYZEQR2KT6yWHHc0
Y6VHkR9O1qMprbe5/VWQ8TIU0RnWO0wwRBaAtS4cGXZ1qEi/cZO7tDdvSNA7T5iEuMY5TtVZ5/EW
K6LikHPi/47lcZRhypX/2ejJPkIsJdoaNGjto/JZ+MhHDgofoNh9yWVfxZMl17MwzpD0tk2haXtX
b2kbksAYckBCU6pzk8XtK6f8o5xfSTHZuiAYpmn2UQoTf4oU4aDD1KTNNDwMjbcblul+iIfSX7zy
Zur84mEFpwuvMQdtpMOp2luNxIk/al92Xe9jOq18YD63BoazeF8VEBwWFywNyWaDFuj2k6WpTxXr
iBy1YGG5iDhu8OCpC3hVVLDdg1CFT4ygD6trP6NQdgqPGM8mQAiX+JUOMSHNzm5LZ4qG43vWfhOk
eZnK9k1gNegbDiuZtQGwGCwx0lLw9oF+8wKn+8iBto02DElxrLytyiWXV7cDL8NgA1lG1OYJWPpp
1jkXAxW7753+uRolJ6vxfSkwqNt5hWG2cI5Tq6X8od586IovLuU+E3wmDEnJoD3zaAHnTIPhlo+M
Jh9sSXZRYIfREjr39lDQO4ettZa9dQZjCQYhcdYczh9ge5GCINqHhgKDthsYVbbDyUAWPO4Bzetw
ANtAjO3WmKzAHhHmyvZxksIKQF2WPBNFHbQlvnuCwwjzaM03zrnl08CE/Hbw944ecW8rrFz6qprQ
l8432Vv15NFl72r5WEF9sQaxgURzH7vN0Rbi5NyYQS28Q8/0AlNhFp2NlR0196YSD24y7CaRfIy6
e9fRSNe8kxi1IF70rSDAtOezz832BO3zyZTmsFn07uu2kKP1pYviVMMWX0Phq+65KcVev1nuqEk3
We14jIPcZ1AJa+Vio6FF4Azk4syvJkpORzc5mCdWv23dA64eOmPJbujjeE1r21hDouVWrwkVTcnz
8cTPSP0oYWwQkGoz2TNNiTGjfyll8W7M7ofIp/BgOTktRsESYLBeiPRVlsDTPHuPQfzWXGOvYF0Y
ltLzDUuwY6DnXkkn/ASO6/dDfiG6dkVV4jsky9JJXIdy3LQkXaFDL2R4MaNLmHzgYkD3e82zdguK
bo+58b0dBDsyLjtRQyHQP2SUbzIi2EnRw40EIFuvIBATFLaUGu0UtWFaHnShgKjhIPW25Raoxhrt
+D2sqCdnXPZlguzUJnTStHaTBJ0oPG6escbWLbYl7d0tGUj0Esx1k1v2OiNldduZ9Qro3YPTfKQF
raXSpa++mA+4b2lJNBp4xsylqYcBN4LUlVjGPtVd+ADOiYMdPFPoQBlTH6yUL8STweZ2dslErsfc
uL6W//AIWDOBQDjmHdbBHwZeA50+PjpLMuKw9xuvYN8+cY9wz8inRGXxpoBvZAo6hqmGCXUy22ZV
lY38iEMjfHejhg20dNNGA9s4b5ebRywREA7Qvj4qwo9egJCmt/8XzWcoy9amIx5vTaOt2nc9jL+i
BbUgTOoqGVmkn5T2UZrZD82Sb4jdoRVFIa107XZL4sRqo+ROzPJHMTlJMCXNozE5mxtN9uCN7Suc
zIfRMtVrqmdf6W0vDbOTBsNWGONWLcm9NXekV9XJJez1r7bRDiopMGGW9srKHGLw1FdD63zmFiLr
+yxscckxWbYgswALV85K16stO/96iLRTxFZ6Bx1iWQvIJecSRDgjGOXt5tYSVKW5ArRCfwgXwYro
bnXhhAu6o/Tknowg6zHvyJ3ygBe8ETyQfYTagpuxXHKfRJL2hCmfnmWtLR9ahJsBRIC2tkGUngfi
cOByWhU0QVEjs6WZZG+6fNFOUmCpCKTGrGmlOQxaA4MQwl840+sBflM5XrJU9tfIUlrmW0w2eKAw
uiwQoXrCVCJDxfSR+3Cs1m2CrvtUUd+OzbbMtL7ydmlF0m8QdllkvYC/sGFPWEy9waDO2jm0I4IP
iRQHcI2jakpS6o6F0vuOuSI2z5kl14/7MLl4iRw5dGvdvsM6epMaw1XNyDw/uDcgDP3GCMeSIukW
9Hxl4kTjoDFgHgNhvR5oe9DaoLB47VlHyarIBEdQM9fs3SLdAcgHgx4CNJY2RS7vwfRZEYw4z0Gc
m/ZmzCg2RoPFm+K029kp/IoLncdcEBdgJ/ul1YiuaaM5wj3lqKPX40uuCnYCEjjBs2RORV4q+d/c
0RlZrrgXpsq5hF2Ly4CsYq4gL+56ql4CSuLyTIeSP77HFHJP6ygnhWXEDZxeXUOz7I3K2mV5sswk
yYJ5sjROjp5HXB4jtD0QFoayphbOL01ZxXJjmzxLCnMdZWcE2i4lWOoYLTobmOOEkF4Ie3Y08pHZ
lvV9h0+zpjvqWCrDa7VkMDxWCOmN+kxcbHnLmHb5oPZh6ZEAkYLYmNaeMmCq6elyywZvnMlRl3zu
gL/ki2NPj4zGcuObg1vsfCelx/ID6sg8xFaIn5WMi/HUdeay0w276KnBiPWblJvsxFLZxkNj9irE
NtkbR/woYDsSpBLztuzSnJFo56pkNaKF4+eymrCeMdM/p7brktHYCQI/hwnNw6rif1ESeKTW4Dkk
sdu3F5w8dkueG3w8bVH+kGXWD6jqxNSW5Kf2hxAQT7nRlzncw/gCYyGbabC2RUTkNtwLLM0gkHXn
WpO3Vge2Z8ARbnP5XdZe/0MIKe5n4im/q44KJfcyK+iIKdhO5dweasgD77Vh3OZgmSWW/QgGRvg9
RiPY3Dl6IQxVJWpbsTQPcZLWhyENo/s0xHxCj36xmRFNkSLJfBL7cs5b32ri5C3J0/Y40Hm+71td
rU1MI/MKhwDtK3sJOT9kkfHd4UTYW0PmPWLadh+axK3Oouute93ENLSCF20cVFv3am0XlveKDNy6
x5AkbsftNGM+aLWMgmxgJDQ05nQ+2EVR367+eHMrJJZ3x7nJ8ictTffItopVEzuofawwc8zN5Oju
62TF3S9dudzrY6hj7gfK/IizT14RMmubJpvFsTAjzgvGiRwyul1ORg1RGHWBt3NmpZsUzlowcpF4
zFgu3zyOzYfUqKLHsFN/OM7am/luoMtmUYxfikR4b20/s3uTPpRCRwL2+FmWebwdCs7EKX6an5mT
Q5bpBqN4wUHCzNggVhuzaFxdiJ1U30aELwjZ9Up2dfpLS12DG3VchmorOlA79Jcae2O7yUXPwbSt
S9YXivao7h9w2BGHItvIfJdVG6pbtJHtnrratV8Nxmtr+h0Qd2roJ7R8DI5viym6mtvLoV+BO2Kh
19fF4zO9VhBsgrCiHZOJaEU2HEUyKY43voORE4lU6zIkiJVQm00/te2O9pvcW1Nk3SnDhUS5yGov
F3AqD+PNzhm6Uj/R8cR4PT06iBBv+YXFQdqL3GAPrKCWRRXls2Yk30a2UOLgCpoPIlfRXRS55uMo
Sw4I5tKiGknaJxjljGBpPbebiAjTc44UhWNr/UA6MXgkqwl5uKR7tG4Zmnze3T2YBp2yg0z1cXoC
Z4s/mNbCLvcaQWAGaSNRbLUrQv2QpKW1Ph0zadB3YQa4yclw9RvJhBjjte4PVkgntbv0Y3zWc7ZT
xBY8Vnmgq+ytma1HpVMJV1viWo5TEX2VZo4wHAQLpY3T5vvCQxKAxRktBmUHwTPg/vrT6JK8Qvq6
4ddg47k5y3rlOjSajUoNZ7MiYNNEB8HhJ5NfdtFpryn2lGKjAwN6IdSXCt9YD+IubLrkzW7T48yM
7ce0FPG5mCf5a6RwSKGO6sOxqUX2BsNh/s5Nmb+jNDAPiG4CFwfzmnzUDN8aCdlqN8T4KvddrjG0
KuoMOjb3ZxHvB9sTb7lTpl+ys5h0Zov8iUK9gRLp4HV2MjN/1lFdvNuVV19kq0vCJdJW+0SC5vSB
o037OM76J2MxSqx3mjdcZxEtTLxwqK1dvbN/pKjSDyKhjOWLtr01EvgwmfYX4CfnFFMhGetRZMOn
ItaUTKquucoyL3ZuY+nbZNEczlzOsi01HdZoeT9N9IX68DjPJggi6Pg+XM34DQeosR1Bb/me3qNv
qK4RW2AACo6ZvgchJowSb4+Va9OymDY6Jjk2cvj/3u2RnEj4iZfmPIxFS8+5cbHOko+Wo95wIfiv
zdww/CGit7v0nv0yLsiPSrmrhRZ/dQ4gTry8x25KsnXY992uCnEMZQtRXpPmnByIEEypvUfyYTnM
du2waxmdUSsQv04j1LEQFuVVCGXCTLe2aZO7YhT6agLauLarebkDU/w+Jeo7HaYghVgQiSblkFWW
h54WvC+GqQLaEB2GrnjRcm0tiY36dOZerOsYq43dUxY0PdZaAnNrF/8brfRnw+bGV0PoXPsypdOi
FWpDL2s99x0lHbw4n8auutq19TiMUMjpOtYV62r4AwrWkSEEJuVuQWKrvTc1ncuKKAbiO4qNVw/K
15gKdb3E/TZ8pdbI4cITO6aihT93w32II2hlAthmfFQ4695F0xVlN5uWdaFpk75QfmZblFewXpW2
JYbrFjbTYtR25wdXpgHzoE2Uk1w7DJCyiZGaIZQN1l53bWPv0eTdzaUa3m+5oJTWimaFjLQ75CzE
YG3bXh0iWrpr0rvkisHpvZF5N1ksUOZZRrDjJrmsXMDxjPs7B/xWFgVZ7lL/muIqlU17GCiBkfEs
VS6sT6sMbPRV7giEDkeabusbjtf13gD6Cm5BIBjMjIc8xiGmO8VaRMO01oxmzRTmY3bBNzZZTcXU
d69mRsu88ZpNOApmaKY13mkulN2cOszvNDvz9dDhCTQmzIPdLif01k/jRN2PI3dMlk8XRgkda52d
bvDMAdZRWf3ohfrZ81pj32vFU4vQSkTT1zQB56obtPrOKa3TF++PVt/YPVLBE3FYFfl9jfH6K6Jx
J9JYXdrB1T5uJMsr5Bogg5Pqd6y7/drKc9C+oC8pPvhjxr5a7m2R/eh6nPkhT1rMVDHwPCgbbptF
zHNQNKj4mdw5ulPwlDDoUtn3ewdcytJm94wGd4Xr7PBw5v7gkjlHGe/bkoTslnQGrb+WVreup/SN
Ib1zPzcgJtRc3qfYAj+RybkPFoSehQkTt+2U6fnRAw4Czk6YT9ANCeyARLkeF3OlbLgxUtLHLJiu
bAeCmk6jIw+CJh78MngjYdu/eF4WX0Ot3VgwEx+McqHl1rmT39eTuTKGeVnhivtsGsaJPg4uQZaw
QVcHAsNer0waYkbQ5frHvDTGriRP0EVKRCNw3I5wXTZVL596lpIAfIw69GXR/ZjS2aEYzQj77ssH
mcASR5HpGvYDgr4fQpL8xpLo0gTkih5kN6yE95iVTGsiuDRoVvZzqB2jzNyLkvrcqz5qNHlJORxH
regoxFUXmHWVrduFdmJd57TUWdg9rKX0xvWfcigD4kYSAlOaLwMuF17vI3CQax6rYE4TBJ+1Zm85
Lc07sLjxBnz2C+7U/RAL+dwX3qGnkVciQFj1xR9tQR6EKRbtyzSn7Ss8O/LOmLa4cVv7CofpxogX
UMqqeU+j+GhWKUMCJtsLvr0JxtzURGv25eRmWXtzWucVD+4jx9n8mT8HIpA1wrJy9+MtjMqkYzxF
uIrT6IRyY4zrI8iQ+G7s9WTTz9Y1Tb5EPqbJKm3py5ClSvRy6U8cCN+TQUw/lEKZOiRj95VEY2+v
21ROwYTBmk468L0QU5vDYJqQzBtI3TG9+wJdH2WwO3kvEUcQ7chkXLvK2QU7G1nWp37rueX8loRI
urfnya11RShaYah2LTzRBHVB5mBAqBKiKLPM254pirG1xEjXOWyHK/hnN3DrWD8bsJYWQroYRJm5
vvx0YkoM+jHFN8VoxPwwHfzOyXsWsBwy2jEiOJXxWPitz+S/UgclXTVuBYUZYAU7fZfA0MZzaCIR
xiKeKhK8wKL40Ornf8ib/xRh/EVa8E9hx7+KP87JT1W11a/uX6Udf1GDXOvv8rFT39/d+bP+16/8
/1AEYmJN+D9rQPz48+u/az9uX/2n9EP+joKD2HoLrpeOEBvl9z+kH4b8HdGFEGh8dE9wjPqn8EPw
iqWjRfSYOXOxb1aoP4Ufzu8myg8krrrwbBtslP3/IvzgW/9ijXDE7dcyHUjSBqIlw/3j9Z+fD0kZ
3XQi/4MIoR6zK/QvZlkYtV0jLGhJa7FX7128EsyORUFVlruYfJ+ItYnvk5BIz8X1YrzBjNchXGWL
90QkmmXubLut7Q09sDk7LmRX6ceqTJsHAeF59O0oZYqAt9YKV8TiaqTYgqRJ6k2rSqGeYwNFnR/B
4CecEjpuIoOojqwbWgScBzkCdp9URwTqY9vurTGj3Z8ypWRJtTn3AD0PCY/JG3R8qxq0CBtSVd7F
Sa22ZXGzNU+mvm0TzM1btMIo1iPOUL1ZzoGNO5rpb6VHl0lppDkSUmSAF+K30k+IC7I3DnPgUbO8
M+w3l9PhJ6MrVIcTOxM7eSnuqOratTcrr1IEk1s8u3n4DNV7BoxGNpIif01bLEN7lbxFADJolg8j
tA91abKi0t6UskPieSIvekiLEiUktYysWajLrm/yk145hUWHOyo4C6vYjRnNUvnd+pGY2r4m9OPf
TaPpMEFdhhNTMMC5jx4hd3fWA3MZswTloIBhzUssfUJWxy9Ddw25BHjhfsSNM//q8tlsKLYp5ywm
sSgkzDnXdwQX05e3JUhpVg6rP1MCLOnVsk087VorxLUhyVIDaxNraH2j0pif3Uofv1Nh0KPK4XyS
/RB1+NApiaL6CXZVeCCDwwn02bV3ujkk9+UyZrtxphFndfOMbDttJwRvIpaPM8W6TqqQYxbTJklA
RyYYGlBamb4BkNRjNBh7DMHAznogi6dStKAKYmQeHWPXmIECWxrggsG3EbIxu+oEKiXgrK6ihwn6
n+i+la7h/OoCpwxrPt+osNjRLDN31hNHO/eI0Tw2AgkdfN5HaKjadc0hTjv2CXEs2ym0EZOHnd0f
FsAmMSSQuglXTUhsXdDGPQSh0GUyvnNU1pSQl0brxR7priXaAjOVxF8qErRfpCsBAlvrtV2fIFHG
F60o2k1nmYwpek8VF0TJt3452SFnRNGOQj0h58dZzSnqFmtWO1jlwz2M9/lKpCkJrhgi4I60DdLE
qjQocVtRwvON8ujF0LRyJ+IKBl9c8kjAoyyAI4MqMWmGqvxRVB69VPhnDap5Yd5Pwqk/I6Lw3gHg
m3RqHW2BMZQz+AfDv6AnzctIm5ncVbLeW/CEmJ/CkGOnkR4yRor7TDulfda9MmWNnyagixcXqM1K
DQJxcLefRdwWzXPHAC2Zvm6owpAefch5EZbKquk0nqbR57lsuuEnq4Ipe6S9TcNEaULkSheFDZaG
MlLPUc8AhG5v81kXbrROfeGsY4Opy4dAmTCKYwwNrnv02nS4AS09VNt+HWngSBnOEztRkKbXln31
q1YjLCWyWjJ0z5xIij4ZT/pEchPTP6iTA/0JpL1g51EnoPsrIPf0jUH4m91MxS1PfOrMjcLBjuFn
uqX91R4uGDpVbOkoODs9e0LZxa8Jh4LaYXwpwhhAvG+6yjHEyqrjnANy2WqkEUVw0pA4DSK8jejL
IX6uoryrCJEStwhg04va8oUOZWm/L7lZZU8uJdC06Y2ejBIv6xJQkSF5zGsqXcVUuBr7sr9T8dSP
iARSCBpdNhZBqYwR3oGy7M++sWiM6lnj7GCMo6SVCG6qSi8+Yi4uRBAkViOffhBbeX2QQ649AmnG
XhLnoNxsyu2NTQgc2CDrNpThjc6EhqiDm9kuafVNBI58sdcqkSpfTa7ba1sPuQBHr7F9l5I0tgJC
MLkscE0CdA/FJqF55670tjS2U+HlcLAtB6YJ0wCU8KR/iarVA9mhDi5iGGolzZAriHQiKSCU7AjW
trdzHbl7vR4Z+jc0yT/I6UIFOBZxAFVqQbrQFjuF1OXE7AV4EOEb81OmLCI+PWL9OEPc9FxDkY8r
ISaxxRXlqJU5C0J9pUq3iYiNZysrHpiJ0i+Pih6uuf4LdY3x5NSSw2jqmjEyCSX38JXKl3xOiSKf
+ay3oXR+dEbWkHMXsRIf+nQYmq8wl211JsYaATM4PC647ThU2URCwSiv2Gzfk8J2ifQkI7Ok4WAV
ZnieVG5GX1nSwq63baG92VOfYVIs6YdvwjTVwoAHRARy5JZhRCGgEHqcLIhyTFpaMM5cbxOlw3Ku
ersk9muZ9MAsTaNB5gBEFPdKmJBerEfuOU+WtgyMjLUUzVy3pbLnvKvoMUyRB6G18Yr5rrOwrKxl
CcMymNosJdOsyXNCgJbZlWRcMiTTDKTKQN0bQq9r98PqkV82I9IeZBhael+0jXMKSQp/IIHHsfw2
8yJSFYiB+5FrcjwRe1V/jhPpELcwpGwTEkxRrxd808zSXR2RIfiSz8HWufa7MmabWaXL/2TvTJrj
RrIt/Vfaeo80wDFvEYiRZHAepA2MFCnMgGMG/Nf3h8yqVxKzSvmyd8+6zWqRVpIsAgjA3e+953wn
zdW3LgGReY7yeHJ3S9k3Ht0IvCUAz8RlKYlYol/LKIE46OT7oqx4pcZWLS89uYyobn8/OP7/I/T/
NnGa/ucjdECCwEf64yF6/ft/HKINpNCmTWiqgzTZsB2BIPsfh2jD+k13bc9xHN8HoOzyJ/+QT6Oe
tnAeIJ/2DdcVWKT+6xTNv9E5dBPU6zF0sFzP/junaGM1b/4gngYopptMbughYA8yPeuTeBpTHIg7
YyqPCjoPss5HjbnaNiahJ3D85WmywOn4GdkQR6mX+dEdxvSglDwvfvb1h1v2j/LrRyX3aq/90zfx
6bORLyQ41nPJ8ofj/IAnuYyitDzCpzrCe46wEFrpF9uXRvDrT/q3F70WLibDegv9+CcvbkPJTAzC
UB57PXrGLbllNbzkNGQe4NsbOxlF4KChr581I8YySg7C1mmLbKeESA/G0PnbX3+hFffz6dJdrpzf
1bF0nWL550snYLVefF0vjlE9+Vt6sS+TV6acZa1jgiUGJ2OehAzdHn/9setl/upjPwFUaNeZxtIs
5BQ3uGorG/0tTUMTYJh3++tP+je/7Y8X6H5ys0N+TYqcjZtm/PSmMR4H3A0YWrnvmM3+6qr09Un5
13XxFAvhsib+fjP5eT+DYaLWb/XOrvMjFjhYVy56hski5Y9pXyBb+0lg2yt943sbHe2aSXN+wjKL
7NfyXsTC6Kic8Tmy03grQs4KiQmPj/20L/p02RItm5+TmvBUix1IxmjAoqUOCbOs71DhGDcDetmg
06w3O0uuCeZKmNQaL2SVmfyCxFsIg77h+Jgrq9l1TveYach+UQbOWzIFxpXWMgVI+b+wQIy3Dh0q
tOdAEolwIoXCO0cZo1QkePUT8wga/sNYfRGddgauWZ8WM3nQl6Hd2dn4rI20YBZkXK0Q94YSTMtB
nl/VM5XHbO27shwIR2LiGduktc75yUCTwQTQO2SG4QdyJgGrjXkRqQQeHRj6QV+X0xYgDvBuU14A
c8uvabFtW7P3dkzH16BW2uaQP1YU9a5L+w+vit8bY8ZO1hUIesaA90vRFEy+0NYlrQlg+KQHDtbZ
sDVnJEPyUZ/KFwNDe+Agbor1fd19cxBwYRlKowMkofpIkpIkmoEoqLkDJF2LA+vEy7j01+C6P/KM
szYnwHrvLTNzlbXjy8Q9wKJCgTAMdPlTL8gm8zE24Cnq3ZtGTRJ0DZDkofjq1QibYiYsDHr2QMB8
jlZUq+uInG5sXF7CWXzRydLajx3vS9vnxHB3ZE5YjA7b9dxQpc25i8kQ8nQbsG9O+LveRTeAD1uG
YvyF2nlyV1mBvwzlVk9L76kfHBpt2DRFrTPPjRzJ0HrZu75kzVFmH3LTSRFhwgi+W4gT43kcw6b3
pAn1ZnmEqubZ9GgrDJmVBlBwoQ4MM1yK1TggIVux6O6MKMQEXWndxlnPYQeRQ9UcM7f5NmfbZZ0t
58ttYehbLaEjTskQ9PgqQi3pT4jXjUA26QWk6pggUD1U3nQXaeJ2JlAuGDr3uuy8W5Js9HVqFeoj
iD6fYAJFO1oxZ1xm/B76XByobZ5IiXqA83tidd6YIxUyYSRz9uxVLUyUewElke5/nIjLQqzM8mJf
jFuJ7KFAUtJXb7qlEAS2tHjI4DZnQN9fJa3PVGBiBu8aG/e4Zbf1ZCELV4Gt2YEH8G52X2bsK81Q
b6nZTuUAP5aIcKZA3iwIupLPM8urx+lL8vrF9U0Kr90IYE+fyi7f02EV2pXHJM0Z9miyzmTFXsrc
2zrJOV4nV3dxmh/NVm11juE97LL5a9ztBybeANIvB6jkctzVLSGrzVfbW16t5FUO7yDlAAiqDV5c
N3vvNX1bGDex8cgAPChp6koeW3EDdpD/5AyvSbrZ+BDes6rdtMn3WblBnO4kneBpDuF9q5LeLlmW
njzN5V1ldiQUMb1EgMOgYcLCy6nXcvpz1dK31VwyE8joA3GfJO1OmA7CxJdk+FrMoUvA4SLaU5R7
m/SZ2+t3891sUcPTb0qnM735AIL91oDZmmCMqkVoJMVRLfdaQwCmfkGydRCRdIL8GWyEH2oUWZmJ
0xWknz+Wu7pDolgnCFC+2SXWWBNPZLfX1Ip2tHaYxa/FSKZhxR2efGQmw3a9l2VdhSkSr7afN6Ln
rWSo1BDaNPCakkIGvHpnluLObmwiF+6li0iKvjQi4P2ki3DGT9o0405igugQyVTRS2mo7aC2ys+2
SGjo8pNk5HeBsYbRtc5GiuXCE69pS8OEFlGKK8fXL0m6PKB6fHKiYuNV1pVIii8tGoHK0bc2UM2y
3YP6CDSnRQ+ZbpDSB5UOi7QOuxbPS1puGu1GZVv6I3dW7a81/wbaGEnLw85iUmDZr2q6hyO6rilX
FQoWx7rOxFcDomLJrKbjwa/zO2wmZ799narrmBJSxd+QZO58pw2tvt9kKPSqmQjVNWx8ijCFwJof
9gRw2IGN9ocFmUlBs37txi4QHg9UuVFm+yT8FAcj04+T0zW72kAg2jJNQGIigwWUzk4W1EtZ7BGy
EDubElQwPPtll4/j1URXcDOwaKjFMHZzWT+Vbfy9KXtMn4k6pcV0P1sxiGCjNzGr5uVJju7OHR8W
nFywTG9aIwRVsCeE0gtBuV/UOkVs7+3lWuKOWvERqTXCEMMTexYB9cV7PYIVTbGwCtxSrVlcGl1T
MMaM978+wFi/I7x+PlT4tAZ903Ettj/D+XRYSo3O7pECaYe+0fC9LA3k64NH1Nn9iKVpmyfqIh/6
LGx1g3hPTiiM12tP1y98WmZ7w0oplOcGdkc/V9feog10zY64E3dG17FXjnDbs1d6fGt3w0m690hB
Tgg9Vh/idp/K0TUfCP987kn4RJ2G0US+Ezu/q5dsTacKiozRoVXgNNbmc1SUrdrU4srKjv6ipd8N
Mbk3zqDKV+6O23xR8rrVGF73Ner1mq/SIS+3aNWEqPQuldwYafwcmz4ZanRYEv+saeZmNPTLyaJj
kDEblsp/VhUaHRGznZrQSsbpKVfdph6HI6P76K2G8A3bf7w36CQxMyNP1Cv5GMTazk3StNnVAmdg
o48rRUXJhmSydnlLlqzG+ECccNVc9QidhOnmt73jaeGylC8TQYI80B5lNatJmcCgrBVCaJAdAWju
jT7R1x5UjQjA2RokD91ErnyczMTa0mcEtZ25+rTJFvp70IJdVnixXAt/IS2DEp1ZH7oU+iXepkK5
xsAP/I/t+RoYDz/Hl1HDQidtYiUuqK/o19DxjNhyDtOk2RsNJDXRK92JPsFyW/fGcw1zejO0+qm1
pHaltYrn1YvPMAhqzHD+u9uiXtTskiZwIzNmfJRgGRK7fQkVdu9Pi3fi4AXpN6orBEVaTAuUFZkl
hLUJOdERYtuhrM32uiN+L0QciRiv/5atUpiSikbZj4syTpVuHU2B+oPm7Fd8vE9t0r/EmrQ2JMig
dVqc7mj2vNa5EM0+1hHrGxxar/B/FkE5oY1DD9J+jUgnQ1o4G/wCs9Rjfkml3Ra0qL/1RFLcV6b/
bJVCC2qLjVJaL7FPFExJ/EzeA7a1C7i3xfiqHGSGViezi3k1wbpjdK1isqdLjiEKa57I7b0+YCpJ
sN5sUoNE2F4AvyUzE6Ot+zzDy9BHc3zxMrzgX+vIcwC4zDVtSkIgfbKDlOEGLutJvvWgBgSAcQhA
T4QNNXrxG7+7JV0RITEV3rccMBiaaLecPgphXhHjmNwraaAuaRuC4TKeGB28tX7KcFA1ybfcb8lQ
wI34MPSDfK30/tWe5XVSIbMDYXF07Dw+oADv6SaNMIotfBh295VsKM69y2CSNmr39Rls2PyMie/U
j8K9yY1lzSQzVCiBbmwgmqBPv8ibbV3V5NXI5SgBop6q6HJYvMNcUCpo1hWy2RcrhnmJ8Yk2T2eB
rRfj1ISe9VX0GR1T3eHUNCxbLYqHLco0RkxXVsswed3QlL8fZk4FnfIINCAVw23JzYbAXp86X145
lhvU7JcFJgTfvCh59337u5HtZnTRNff0zRz22pRXG795Ho23uuP/n8k0QLumV3sMO1vmtPA1HiwU
lio3nqUZpibollre463aIHM++ukNLUo6jSYJiM0NLpsrw72c5HMzXjiIvnNOEZZ49aYbXTUg2gmb
sisRdOlrjgWk7LvQHr4NU4XvNO/3qtEeGl7YauguY1AsgTBznAZvqapOdcJMwEhQwrIzMkFzpHPo
VqE/Q6Vs7hEyE7l9IPO12Xa5tdMRbzMEJ3yN7EP0iWXxMkwfZXdh9gnwdsxxcYNZl5VrJHNtNfGh
btg2znQaivZgt7W/X89UHKNDkxO91I7Nqmfsy8wNGY5c9CnpJtYTwsgwSsmsBzAyRej2iHNK3CLb
IuftQ6X2xfLgskQMYJykBROEALfxoUjSN9P7IH4pq8BkFg2qPzmmGMuTDILeFTrpe21u3C0q7GLj
GtoNyoYQ2IxHnBkbKlaSoI7KD+kS5aFPExq8yTy3lXFhtcn/xVAdVTj/+zwn/2mi/t+bu/9P4i7Q
k/hFv/CjiNOh/LFhKPgHfzQMHYALJjWbI37nJtC0+aNdKH6zGXXTE9SFpxuQF2gx/rNdaPxm6zQJ
fdun6lstx/9qF4JbgM3gg0kQ9BF13/o77UI+4ofOiksrxXV82/Jthu+OSWOSP/+hR6db2VwQd0cy
Gc7AbTStkK3heSisi2hs+51Q3V+cu9bb8OdPdAxPWJ5u0an79IlpHdcTUwdUu414tAyMrrQsMi17
6KKBYnG49SQlaDSZz/5gf9PNlnOxfFtKmjCtZu7awf5IbPsy78lybrqX2lwKqj4n3gLt+QuaIj/P
py9rCFQPnmUajm3zI9rr7fvh9qxhDI5OggvVB1WdWeIpZ3+hX5T6Cb01wj2xLiTZofd68YDsVN0S
VrVvE0KSgM88LjXum4IktoDA6HRjjbAhzNnXApQY3bkwky92ilYXBD5NGRPfkTf4wNKwCzkEZgFL
EQAdrzmPobDLUZJOyL8QCJrbkWyIx6qazNB2S4DtEVYE/LicOePljdPjeR5Z7jVg55hRyIY0jUrb
CA6ZMSxUzI+cFIbWpB/C2DFoxRyzRrOS6QPGl9atv5bKY8ilwNsEXUKZXTmdx2AtM26ZeGq3MXrK
HVivdOcDvj8MinWzUSiEioElVuvPruHQbiubZAxZ0cyPKNfyD6AP2W6ISRfAYT2jNNO2+ir79Nz0
HplBsUvK6pmgVv9IuMYLnuR7ZPzsJUa/6eYiP+VWmu2zQQfDR9rMJZAT/5hNEebhmC1q9umBzNwg
HBSUTJ7Q9kOLoEOvm24bkwjEKOcxBtl0p0Y5bUs1VltDG7UrRGPizbeGbB8tJil1uX9oiCa85tiU
bIqxsq/SNZYzyd7JBy9vCj8ikqfSByPE7pTsQQrUyGoTHMjEQI/LxB7VN7p9tP0Ii5dGVskFtA03
SAuV3DeiEts66loCvfAyZxqVGHicTT/+7s21HtO83Geceo6+Eq8Vs3Y2Z4OTRgUpT60ptEjob2xF
Es7QK5ItuxYheNLWZ1sjfo1YOg4ZEnMMBIMeX9Agr4plZArqRd8z2nLvADdfu4VojRElbIaxhzwh
6ZT1rYrKjNOogTmUbYbBoEHMx7qhxIZFETSC8LE99xsxw+mr8LSnKSnMa7NL80uVGN0efZ5JOymG
GVYXL43T6ff50s6bRHcNRBd21IXSjK2rdjC1LdMC5un0U9Hp4oY5Ed9y9iERfm3myKVbCeal8uKS
GbdLzxdCQ6iROLC12pROoHSuk8wwH/rUzbg5dnks24po76bOzmCs5S4vfPsNqlqx1ZDUb/RhbnfW
nNzUdtEjfsYMkJW+f2Dtix/pmt3VugKdtnoi2345IIw+pAmxUdJpaWIanEkAchTbOE4ObUvsrNdM
0V1BP+QMRslm5mrVZw2ePeJfd/oyqMi6Jf+j3U5twuB5GZMIn6rEFebfdlArL1oHKkVpI4IjsZ4+
JkP2sMCDuO8HnWMDFre3AkGgQ4TXRpIXq/e4y6EJXBFI9Ggt5rsFd+TSx3O272oPNWyur9aGrO9v
RxKMN6Ymd2brWXvdIZp4mtymCUykBvjeoMXkw9y8j7NGRmVroaCIuiempOlhSWBnx6n0g85eNezx
REfaqoZXJUp5Bj1oIRpxnjNTZI9N7HS3nTlE5xr3DAy+Epn52DERRvG97eiak7Dq1xtUPuLGU7P3
FSwn02ie1VvZSHkp06q4wcqFF4p8SeA19rKlnAHomVZYryP5mqG12QOY6L9HnKMDrJ7xtW2t7cjU
HTaT6OuXRiZfl3LmXg79Xb8gX0w627oo8W2sMSzXSGUeNGFh5dGfoMBSYU2RjK+IkU8OudVi/BdI
LjC/6fPJLgQ2HC/rwoIF8sOA+Hhh8AIfpBFRL7vSIHahkmu1O2YxXBy34Ukch/SCLI9oCV2DJovp
St7rrhwhZnSNeSBhbAFCpqGdIFgHSFa9NPJaYjNI2AWAH9SNhFtI2le6K6IBe0GTJPhbEXfqD/VS
z9zZtgKANpQH4HXmVjciN7skZWLfu1HoRWnxLvpFhGnj1ReWnOoDaE8seT6WuTdKO6JL6bGHI747
PICFkW7L3kSKbrfGhrz4PoxQi14hb5cQVIv8mlyX5RDPFhnqEVPGIB7EN5Wmzby1yQt/6NzB2KRD
MhphvcjpHDVzcuqZttOAJn+Hx/poeH6Wb/IOdblut8uOyCUFd20Wu9gxx3pb2oiBSl9p2z5ZXVht
1Kx3rEBdgH1I+jYdAJuppU/nC2lvdpVLP/re1BatpIjG4c6gWlC8NTt90LBiiozDrrCIlgoIK00k
RMrCv2S0/n3SOv+pBuyx1djjX/vRrS/EYBE20mhquBCYSORZIsfYExKJ8RsHREG7FUSizCLrjUYu
gyZzUofZGu9FU0WnZHGpDDDfbWWaqS0Ouo8EAdO5oy+2ddyJbN5iOrUuqUMZYW03nbDgFNjlc9vS
XCUaADiRhmjxQGiyTpQ9WZtogrKrQtfRnlSjwzKxYLCne6ff1hrY73wmfgUFr9eHpiSGlcC5+QtJ
yExj9HW24e/8srlOkNGc82nqj2MOX4kd6IqTAfX6/DtqbmSTHDLC4CGxTbRQiXLU+pSEdm8kNyXy
87u+tOYNL0R0qfW++Wxy7tjgBK+uba+xDstgH4BsUUhkkJPIT2e+fKjR0F02hWkcc8uIvg+IZAKP
HeOC2NL2YFgwA2uRfU87eHgpo5uLxij8JzIv5MSSrc1TEmJ1Q32jZ3Kc7/DqFMgFY70/eablHRZE
2KAuzGRFK3QWIxMET9BA5yur0dB8ON8FrB8jSGgVYTuYbxYbIkFQGJ3LTC6+YuaLfLQQfojpbUTP
QVVFLiS7mgRNklBGn6eW9Oti0CTAzjk6NKquD0QMRhfJHLWXGCayZ+SfatdJj8YC299FO5K/GzT+
MO88ml2natbkG7bO6GLKCQzX5igq6clj5IWvOdEhXZy9aeNis5zptp+GBElMfD+B/j+OwqOEpmW5
J5533FC7xZRsNmqhXPQHj+VnO8Q9ocNZnV3UhmZeexNcKq83ATM5Hg0pH2WLst0b4qL9TTHXG+BU
+YdtNdHO1nL94CbVIfdA2gwDva4YXdkGPAYvoMFsczAJ75nGBppvlpJwNRfP+WinlwnmfLQk7gOT
BfgxoMpO1ijesc3QQoAp69il+STHsb+NRwV6l4+t9fa9jZlnqdYIonHKA6xyHN+T7NZlXrmFpzLc
Dt7QsbFhyj6zk2ZP48Dm2ZGjxurYNBf9SlbUp/iy8jN47mYnMdO3ApJp7D97PXW/nS0+IYeEfYYy
q2g2imq6mRD2YrGOyY5Vjou1GA0ZMBmcqBe2j5wGQ9yL2wLA7cRUhCb4BvoHRXs2lpgDIRxc1u76
JjLKB/qkmJqMiqlSA3IFZAaIhiW9z6Vz1ZDctbFFu+1drbg0zeUl6xIn6B2/OGbGsM6AHHiy+ggN
xL1npaOl79JRsl12MkRRyPYGFVLlveeD81pG/cNSy1tFLXZV5N436Zivy+QkDzUYChxa4ir3ygfJ
IftUpskLoMje2fDNwtQ38pDMR6jKWsFpsuThQ3wc7/JmnCBURaQCGkBbCHQaDmnU27uS9mqIsSHf
uA0dLVWq+7ZGbwVCkXyrbnY2OlNAOJY3/JIYF5f2Sha6vJNCJBskmPq1NUiJ0yx615yUhmk3Y1Hh
uLl4LR+7JB3DEfyZDRvYiggrwtiMNDScnXxwrDy5zJ1I29tOvouhr9txMx71riuvCrso4czUsKoG
RjwmgewcRj1xo6c4HTMrsXYTVLWNUD3DP3eCLTUxjkYKezfN8t108LJE63A6M9HK6RlGDxuxNqCu
01j0+tnwrbX5i2fGjd2vrtS6A3He87VVpqdsKvpdnHnqopIWLjViIpPLpbDDarIouDri2XLmnTGI
29uiZo2sMda5lmZdytYsUXAXqLN7UHRZVvSnbnYHb6flRf3cd5pOpqO6zOfZe/f7+lkVjDYbXLFm
Q4ETmG45Q5HQx7c4X8++wGfuRR+jBS8wtb8AJ28PlWy94bgMtbWpKzGES9GPS9CjLg0qOx5gG0FH
GEi8rGQNVwvfIY3+bJI8epSYKuq/x7luM8MTLMdp7cB16W32xFFbwrbTCTD6PsXzfBxLItDxQc9f
pmn0r/HJ+N803GeM5YB21JyQAr8r9MAgqW03o+rbp7Z115UO7U9p3ra5/4aKFMhDEp+smrcByR09
3cW9T5OsPwjbNF5mwqr3DSU5qgNCwMExTHYKoK5Zzvq60rl+ASYoi+Y9zv4BFQa6pI3lU80GHPUR
PJbG0Vsk/X0B6NgX9XvHtOM+j+kgdpWt760YfjsvX8jOgraxtfPjVA5R0KZ8Mwx5J77TF2dB0hgv
u8qorynWxV3rzvvJAUXBOHa5s9Gy77zM7b7UIqdK9mJnP0R5steZaQQWpI09PwyXhqMAagP1Et9v
3OnTeps8Xlgp2ywUaQ+LseACtviVT7LMyx0PEKNkesz+zBFYny+JacTvQh3O5O7OX/L8aqpQhxN1
Au5AOI+1SwMRoDe2b0ddporKVek+4l3WRQXl994kvvCJM/dwOeIgPJZVGX1zZ+p1skaHk6nbNATz
jgzg4eTmDE8IEAYU44PKranPQ80Gu5Q5mRQby5T6IwMqCWBJ164U/Y0jlvJuBx2efiS17IcyF/lN
ISHdtVnzj+CevyUq/H+xhbhOGP9zC3HbDK993aavxf/aD2n18fpjM3H9p/9UH/7GuBL9IXxFEK78
rv9sJ9q/rV21VXmoo/0zhEHn7R/tRPO33/82f+QKZIaAXf+rnagZv3Fi0PlnhoEO0TCE93f6ieYn
CRplgY3wBvcejiG+of1pqkocWy2HCrEfEx5AexzwzX3MW/eh9ATOdKEZRUQ7ajEe5KKXbjCzB6zj
MaNvrwoZu1NYsjfagbAntao87MTdrgkhL37agKqf9UkCUPW14VvKMPkVZYBeXFg6vj64AXpNW1zY
2rBtNct70CteJuTrSUU4FA6Pl94ccDDUVr0geqlgImuFIZNdZCXzkZVNVJeDq5kN0hjSN48//Jo3
fwyWf1RDfpIEIkqEaWub/mqTQqYoPinmYkvNtlzjxON0OU0i1Z4MYiGOM12hy4IicZ/5GeHPUVnH
z7/+5LWj+q9BN4/I2kgGLo8u1XX5hT/FoOBlYgdxtWBZ5/tUPP15mUGl/PpDvM8/vKGvD53Nk0mK
2qqE+rlVCiV3aQf8wh3E1HhjUiCzB6ncvtWhcucAHrIOOygBGk1+q436eJvhosDVnGgDrNcObFYL
9WiQbDdMJylmg45Y60vyJ1IfHciCDV0rYhNneSFGyenG6t3AqFwQd8nE6RSVReM+Gv7I9Ltve1AM
SqMduLFmeyzCoZ84EvUxqCoXvB5Hu9p6Z3tpALdRiZrTXa7c4m7AJPEF0EByzpNEfCctw0nRBOqL
OiG31V9N3SW9OxHL2KL7g2HT1ESAYLlu5JuvuuJDVqNUuEZ9szmV9LsyOldgRrYtSLjsanZMX4UW
qrt607VjFW8bS2++oPWymq2iB/rhOcjeIHoqT2xzFRF/V2cdKjE3LjjJ1svg6AeLM+lyS4Ve3/h4
0hfgxPWI3kUK40XgAQZFow1GsvL16g/Ebmo+MEWc71XV69a+lPg/N12aAfOmoZv6KO9klF/kEaSW
zaSKsQ7h7qICASaBxUIxF57Bw79ZdlwsG+EnXbf99bPzSb7r6axKHquag4bCZybhfHpCNVWnedG9
s6USTNC02i2lFgeXhEoonAqIIPjGg4EL/jIl+cyJyTyXVQEOGR87VV8S/xFA+Ld2qP/eBOt/mnPU
ZuX/z3sQsPW6fEt/2nrWf/HH1qM5zm+ebaF5R+TueKsG/p97j+YZv7ms/JzVYEky2Fk3rH9sPsjl
MZzi6LRdFNrMmf41y9Ks34TwoYqDVwAn/XcdpD8vQZhH112R9Y7pguszGPu0BOEbl7giapw5CKAW
ZkVmTDtg+Aux+c/S598/xbNQmTsuGyY22lWA/8NMKPVmoKdDBz7F13ekM11Os7s3EkDNdBN/uPv/
Zs/400c5OG499msk9NxYZ73gHz4q6ujF6Lmd7gCcBhJRq08fWs8Odev9xSv48x7BRX36pE9voDPp
qaVaPmnEDGrdF/Pjr6/E+HnQuH6AIdgA+a0t0/P5hX6+FG8gC7hs10CMOkua54WRndj1a2vh2cu1
knBj2kcgNTUVNd9L6c3OvdNhFTjmHbXqkyymxkEEouqlu8C83o8HiG0u9L4FFfITjVm0sMzXouHm
11/8T8+Ug8XDsw2o2WRIO+4nJb9yXa/R5jLDLPdYEKUEOzXPH379GZ+Mz7/fHN4nhyMbw0bLEp8O
TVNFxrpitd8h7XoXznKolDrDvwqWed6165gHLFI7GaGu/uIJ+/Pl4TdZr40BsG8D+P/5ZyHoceym
YkiIRB71+lInWvQOpgMJUgMQnvDX1/nnh4y3xWABMVwuU3xOG61R7yfCQdOZ1nCoKW/FkOMfg3r9
F0/zn6/K54pshu4YE+k5f7oqUKJkTE8NHxRb3yC2eZuRg+tmUOAef31Jf3pDQYR4nmkwOXc4Jnwe
EDO+1yoPRuA2bvALlgTI+6eKNCiz+qu14PPNgzHNoVFYNlqBVTPweXFzUgXmbUphkkJaorS3tb/5
86C/t9mIEUNauoHI/NOwG9ediftay7fkMLlBYisfutVf5gbDnFlv/78OpCwFNgETLNC2ZZAFx4D9
54fOzce0K1DihFFE/9yMK5fMG6ereoDpYVPKlow2l6kSaBCcz2AQSYIKZ1vDe6v12fRQECGmQiSR
hG3ltMJdZuwJ+mNCeAGHSndyvveQyq7ZJpjqVDSF9jHjqTczqV3wrUus32SOKYEMuzGg08VL5I5D
iurpPkF9DKxGtMhwqBNg4MC65yhFIEEfJMtoPzg0lwckq55xiIGWFxeN0kD+YVy0560zLBk5KP0A
kAsAo64u3BIdR1glWaxCUejN/JQ1JlVJmZs+eShOrLBmJAbebAgCCcQ4j7aKu7HLch74Ivl42yVM
kEKVNdlNkTvDvDeU5V8r3L8PHiNWzmnoGsogmS2+4jy2AFuHuNWDzivaaZMz4btzBuY8TaT33bZw
SwsEt8SwEDokARp7bmaCBtwpomsMhCn+FA8jP9lSoyHDXsOSGti6HN/NGMdo4OuTe3YkLpXtOFkZ
OvcqdW5HmSlrozKlE3SXGCOtHTgF54ovJTfrmeGZOhDzfZrEZo+FQ6cZm7a9nHbp3HKyTxS1y8bo
7ZQH202RoYzZRFoCZu4bT3qEFiVLr5qAQG4cAr0liIiyyoYQ3aWQfNqk4hhi/qCTA4USrIIe7E+M
k03I4+JgLK7eYj0p3O/CXgkwrsoAJQ/u0INky7q6D7CGQoUoDUtDpJYhzOQ106KbXPXQjRLayGl6
LFySgbJ9O8nmNRNILwEJlz3MMs1fms0i4L8HhiLeDJyqB62q8VcHjcfAEDYMraZtZ2W+htN1nL8k
+YrazWaCfEglM8t718uYElGf1OTiYUSAeKNrVhHKagKMkqWUsoEoy/YxXpVhzLwGU11SydDongao
YwcolpG3tSfYilsK3qELGk7HO9uoxX4pK0bBXmc4FtlD1SA3E0b4hrdJmc+uUVVPhlUyTPRK+9Wt
dZfRJKRlc9PbtcEv7Gr1YTJTXEKMue1DS4Sasc34268lvmrYW2yS34bUd6Ead+74nWcLc5OqIkY0
qvbJ2CiR9yElEZ3eoTelpj/2ZB4VO2Axmh2iQUKeN/A4LeHiMlIOh4myyLeRk2Jykr5WbhKv8x4b
AW0Z/z1O8E0jc9zZopGIMkHteHoAU7RGpSJG/0IWEfSZ0UHMh3RCtuoKwpC8zmy+aaBPfTHv0aG0
yRHqoOPRXTX1b11Wpjh7GozjugmbDuVLqmuhADOKdVJl+IV8lXgg6vEKw7zxs6LYp2aWyw2epFwE
2jIyYs0yT/+SC1w93JfZfRRTOn6RdibjMNbIjALZy9y7hBYHYq4Yzp67oALsuPWXZLJlIP3tvn8c
ULveeX3FrFUBKBtQn+rQGRorI4VMI60mcC1X/xC0T/CTu517ziTnFwC5fjcALkEJwzBi0GL6o6ia
kyPjQ2YH6KSz7zn7M6RggvToxODHp4olmW8JjRGMBdlQNiPleo5Lg15qRF9laRHuhGDuGFlHJZkl
vZjv7crQbqk2Mekji9XEdqw1+yPWKuQ7MreYAnp+j4g8jrGNwQAx/g9z57Ubu3Zt21/xD9AgJ/Nr
kRWVS2FJeiG0FJhz5tffRtn3eInaUJ3tpwMY2IaDWCQnZxij99bx8EAFxopiAGEkjKVKhUyhZVIu
RR0WiLeBtVLKz+oeSp1aku8TNEOBdYN4QN1FhclIlzxMQhs/r8ppbeVF6m9Hn56JizjWw4ItdUG2
qgIPYZEWFFG7NwMyKWtYcvCwRMjpVQ3s8BlYsh2vbU2a0kvfjNPbhC8qpopQQuq3+qpFT96VDZNp
TvIo8vACn8Y0kYvmRH5ev/htq+nrIdUSFX4bOCRO5MpAAGkRWO+U+DU+tQitgwvMygDoR12kc3S1
pGvShcb0y64LW3EklMuBQwp9QbYBR3foTBCOncgiPhDzeefRQuw8NN4lxZrgsvUtcgW0tAVw31pq
4a0QCYU1ty7QZZPIojtq34Yf6A0CAw2G4WEAaxQ/3msZEnUXQT1Tez+1KEhH36IfN3Zy/V6MJc5H
WuLQBfRxUOkFRaB30K7yRVLmCdGvs+14g2WBKIRNF6i9QOt1TDiBb4mVGCym1oz4UJY9LYM2E9EU
YX4aZdxdeZ2gNOPoB0i7Tu38yTAjnCKBqmApJCMJJpbU6qKAyifMMyaUjoFRpA0CCsmKlZK2fljZ
3ZPfqsiPZ2g4C4EeUSUvPPS3Tk099TFvIBcjGPTzN6+dfNB4bVooh2AwrImEpEgm3xT0UeTQBtRu
8rZr77D145ib2Km+RXbWntlWE+PKiBhRNJdVCdaDkvZXnVUQBF2IXn2jtj4hFWArXTqRR26iq4QV
9PQBCsdd2cnwK6UKT7ZrqTVNULX3tZdUz8z30bQhs4k+AOxQF/6g4pZCLL4yg2Hc5uX8H/etnv+G
PWYZhPTM25JaQc0CwrUfmb2MYmRopbWirOlIKcpuAHojYbQyOumpMZWJLkStoA4Ek5Q9S7nZ0iAP
UzCojDiAdVrFzCsb5VwJxR72DLuR+acsJ3ZW3Enx3mGn4mH0ICJ2DayOwSlJ3MJeQY3vA8IHTHSz
Rx7g1JzrfIeIuuapSlWiCiSpTtUVO/32IRG00R0y1idtripVt9QyEQQZtOduvQGT1RokPv1DdND6
uclu8UULvfnjMFEl8TEk4QjUfKDWRCOtMHAlWElWXFZhN1hbVt+83rShCF+qAYeXo/JJ7dsqanXS
Lwv9V4I0EMhe0wSESqX0is3Kno5ohjLk0r1ivM1k2tdQ70Xl6HGDsKqJdO9IRJDH+PZ68y5EguTK
vmqFm1BBOrfR6jATu8mrOnL4iPyLwvPSxkvXlTyQGwwh5gdd55lWoxqpcJO+SUkK6DpFQYpNYsJ2
Yq5QsS3SsrfLkv2gqGQ9dYpADzEVcv65txurmLaq5OuPGI2gWVK+DoK5oeyhjgWSDo/XnyykC7U5
XCedZmUOYO7y1R9rEEGFNBSJq5PMQGjWCGpjQKWeYa/zsLHKUdSdt4oeoWPDPHrQ+0RniiuhU58l
XPiMwd4h8DeiEnEq6CF10/sxgTCYOqIPjNKVsQnazFvnYVOMmwRW97XceWxiRmVMHwzVapXrcIwk
3BHe2FflB5mU0njPwRywm8PGSMalEkmvU6o0dJXwvHY9Eg7MJduC2i0arSgMO+MyRznZX3SZbM0W
F9+LbzrMs82uDhrRb2Oj7wDMlF7/iOSW3OLakiiD0EeZpVWVhZM2ivnsHJwjMLiCPoJThYTTDG8s
3DklZtJMJtEiUUZSsPDcwrxT/eB1Tm59H4aJ5cgf8kDZSmUaaw/NjF2if6/JTxq/1N9nsBflC7Ws
Md1Qhgg1GOzUXCWMDLXgtcc+GXdnNeymnJhqVurziWMvu3E0RR22ki6U8HxFCnGQyIUtz7LXsRGO
v8H+2Spu2nZ6bnDjPZCBpxbbmNMNFJMQ+tlFFDHJ7sD5eBVF2XY26uQKSzxWTqsR6LVDqQ23ZK0o
za9G76gCCyAoYEBMeDqPJAXjqDKSKfFRZk6pf9V1ndrvJG1iomZ7DxUUJTUOSX0Iu/5g2Ag5VgRV
YHjQ6rLKtmbh+cw7mmcnTKiefddY7RQ+Zn42PpKRLOwtYvE5vhtO7qsNorGkFS33JCZ7HaaMOtGr
rl6BMunJwZ18omVKSlDBpiUcDQR/Q7bWDWfyzrwEBFXa605ITCA4bUl+Mq3OT0BgJYoGgkwG69TV
XmoibEu1+l34M024qtji4KARXgJVe1Jm4Azr8pUWD6lAV6IL/dY0xkj+1U1Vjee/lnTgxEUMQn1v
sS80nkKZ1+JOvWoYK48taHNRyy0Tb9OqdfVil30j1qom22hajAxudoLU07+uEsLAOS5Nbb9O6BBb
K0D6Q7yW536uG01CYhOZQsclW4ZglmsZYA4phsg5ax7kgIXWSorMc6poHDt0Y0w5T22LwQ++GvX9
4zBIfXpBkmfYXtEEJ/bHSAnhcg01M28zuZqOnd1a1wOSmnybGnKF39ac2oPeqTGhXXhyf8ljAjC8
hbgGlrbG0XnRynkngz0lwxx7GsrIJ9GPmr+LO5H36yxt8Vr5mqcox4Z4yec0F6GyFZZnfyjhVCQH
beJQdFnLvCTX5EXK9JhFSuZAVfnKFYm/8YSqoMJpz4dcExsXolJBNz7IVsnWULLRTaS8mc61Apn1
MILz/KaqsVQeysLDxYPFry/6s3ySQsltQq1g+yejr7zzx6FqLg21gqGm0gsq+fgD31+DNQj0qzzB
TnZWRwF6crKcFIBBbRgq1srLZqID6eYK9qWQXB3voIrE0h5yTWY9TIgZ+63NtnyCl60HD7UPZqbS
6O5VvSrbW70o4hTxtxq8Fx7H5M1kl/WrgFLMQTujG0ROuoSL3G+n27zoCjy+UeC/01/p0Z5LaaLO
IUad91D1Ufo4ouskp5Ge/oUdToLguzxG8xRXPccTjZrBm4XiLdqnhE5/CIxTEtSqQs8foQfQsNIt
38zO8rSSniQ2UPZ+KHNcA/pExhYHkLA1SOQbfL5lpY3vNaS3lhP3oq+uUcEH9+ht/PygQOuM97Be
I8LZsGj+KrOp/NUVXkMSthZBiWt0uURVamlYpDpdwvbnyxpCEqPr2W0aRkH4wzw3pVdNZ7Cw4iLo
yc2tOo4OI07H8yRl4kDTkRDjlbCkcG913Jns7HPlPgAaGDgSf/w2ln0W+CDW6+ZCUwaD7Pi6ycJr
eWZAHfBNNPV5J3ECgadklLZ/Xkha/luXVZMSSlN0xjrNOCe4flrgkmgAOmabXBjBTcohoVllZk7t
XwunmUDI4hc5HaEg0rose3LOLbkbWVHyUkNqBcZNOUNlNoavbMoQ/o8lIfAIe4uuIXVTz67bJCCx
AR6BwfFt5lPGq3asste68o1rwxCptwW+gETQrITyQbFlLFelVTfVVrMiqJSRAc/EnVoMOGuVtbVh
DoA2Pm/wOVSzCAtisbqsIxYOiDZeZPaZBG0YbFJW/th3kWuBZ8AwznHzehR5NZ1TrZUrfdVJqRE8
mYFf3I2BKkU7cls4UUEpJzRoJBa+Pph+AzpyxBjQrxIxIt9hiw6mxSr8ZMCcChwQiaFPq3UutT/X
DcBGTDZsJoAYtyoS/2h6MhIhHvsuKf29ZUYKKQnyyAcm+ZHU74DnktpYNPGUXBPyqfEFqDXOEfBa
9Pq1AGADueq+7fDQEYh5EmltqFf7Tt77HJ1UzOCl9Ur+Nt+vX5JlJsJWReDjwW5cYxBqot2Ik+Ha
qyTz2ZsC72jMARNnJBHHgwt/L9pOgYSol4w0vrxYRSyLmaios23Fgf2Au2dApxU3wXXYlYSg6102
HQLfLgiQMrIZG6oOnJELnjWEBpC5gNbbqboLcVKw8SrnmC3ZqOtnP6sJXuvM6XaOEeWHK4OFaNCu
58z0qO9eCq0YfqtxqlduQGESREMa1nulJLDBmRQ+orXi5eU9HSr5CYSlwc5R6HjB0b+W/I+x6bCq
jF0DDEHlAZ1jiKn71VAQdL4irlW5Vk048a4UlTMVnYbzLZAf66byg/RqyCjZrioIfo/2iJ6d8T1k
pVvV9GpXcuCZ14UaAYAaVNM/0t7GOIGaaHxDBF7DMuh94yJuZbb44EKp45mZYVyGNJz1bWekhN7X
USvBwIEGoDsACarrXu9YxYeSDKl6GqSP0E85QFkB0PN1bo1CwCfXEvIeYtmiqmplbbD3KtnS8WI3
GYf6gKoAWxWfckxdKLAwODzZPVECs32UP87MUmcasAUqTBqIlpq0XLja2CjkaiwAGhuhiSsrs8HC
SkTWWFtkYkBbIHMFNJSC/llJVSXAPZ/7O42UFuLiKqHdQso3n9vOMHN3iJCN8If68sNE6huvoowO
uZsKj0qDaBof/L1Wv9pVWRVrAtHDD0PNR0rTwLXum8IenspATq/sMhmQVOMCvhoEIMR5farfs0qV
nrqWBrUb55iOqVAb+k2ORvpeLxqSC8jLNlusV+0EUxY5C9ODgS4O3EofjGcGCCKik4oW4aeSyIcw
9kqgQtCPGAyeZ71CousooYbhdGaUJd1BG+vGATifDp+SDQFZiRk6+TULNvuOSW0JICE1h/Iyyr5n
o8ZKxYE1w+2jGJVlO6ijYyDMgFlf6xFUjcOuC/OXNXjIv0Kd+hZRwgZOjMgaoeCaQ5f9TvocmxJU
owgNGtM1AYFD4oHQy7KbMZTTiq+bfCG34ngNtMLv2T3L7awu7xXm1YOdd+mtMClatJHBgk9ApHkX
+Vp/17YCHSBiOn3dsqtU3AFtj8+JOMWZ5OVJ9xYEFjG8JXIhOIP+SxBisUS0KEW3SuqJdaKCKTEq
398QoUv2c9jB5Fv5ue2pGKKN/pfJZs7jXBtFV4gh7aeGssNH4fX1TggJmiflZKAbQjYlZz5QrkWA
g8FoCQS2CXTOOYbdTUGXXFFc884bfcx0zBtJ9yw0CkWE2JQpab2D+QauA3YrzVUVhwZCVo2CaDTd
VVYjn/mZpVxIvVw0jiQl0xvxTHxE1GXrR38a2qe87S0qYlI0vtjxMGKkr2b8aIgZ/5wzfEJbmLIy
ynE1gZSI3bl+IS5e46M11eED+IXMX4va4X7oYlVDmM1mwpFRFf7Wmo4Pj++uIiyFKZIYw6LOnzXS
qSdH6T21W1GaCJBAlr15q7acXFnVivYilYIJrkTCZmIld6aRsJW2NPJEm7zcJ0ON3RHfaPpmyaX5
INOZw+rcjeldCCXzXjQUMVxFG9LaNcfBHNl8RYL8Wo/MWDfTGpkeSBwCNhkrIMXAsIDWBElmP8N3
xhIuYQHnBUxKeVTNoPjts3/CzlFFc21CikjSVKuBHFW7etR7mBygaoJ3ipNMcR7ShRwjjFadR/KU
vaZ003BaQGEiQyJTiPhVuqhcg5wJ76OgBiYk58Ik3jri8EvOSoM4GPGYjFYGyvlGR9uerypIbriC
rF4t1kUJ54s6GHsEiEMa2iJfQPQ3Czt9m6hx8K32Jgj0uED/tTKQpEVOVQUqn5IX16+mZgxAGBAv
XZiJrsgr6CcsUVM8+e1qEkqYb0r0+BFiYx7OOtLsjB0OiBagNJHgmzNEd92XYLZc0AwKXz884hsT
UvT9JBeY0PmIvN9DW5HgabERhk5AYYrzmdDkq1HN9CdNzJsylrPWgHms9DoUG1upBaLlgP57PkhW
gwGh0tCs5lqA3xMlGT4mjQLeGiWbN617keOkgeAakvxI8YB79kI9dcklHptVmLXR6NhxPXvcUiR9
sLLHemS8FESrh6nstbtm8ogXsTSOIxfM/oY4Id1Y9lBNRBtg6yhv6/Ysllx0OFsToD0sDYyBUzKu
TQo3OwReDz+3hL9dRFdQh1iC5iJCSM1a6EOkGLJgO4L1GaXJ36hlGZzFVtj8S6KEid5/z/9CGvL9
KgAVkfPJCAc4g85izz+lIRHzmWVz4lsLUOkXEZDwo58m+fZv3ouBxgU5KcZDTOeqKr5exU76umtG
EjOyqFZWPQhih1gj7282nk2uItAIsfqhKUIA9vUqNAE6Dnl4W3F/SjnbFvrtjmhk+VS3fqkLmC8E
oUfn3AO3k9f09UJNb9skg1bcTgdOScHWhQsnJagilbUTwoBv74dL2YwE9JYUfJDCfr1Ul0BDriSe
XCD08l6iM3kJlXr621dRZd6QpqjCNoFHLYQOpYVu226bZD3lpfeIGsG81ExJ2vw8CpbaHZMqBGRS
vhtDh6+51G0UpqeEmaQjMaT/hxgQSJ/cVx25silR8pwP1gJOyd8d4PNFDeRPxAvImqovRQIN9TW2
ydG6UBGGZmPEyQOtzokZYanf+Lw19D38P5GtIUT7+ppamvHoSIhjQRtJRoiAyKbpnDqQnRK3hP7q
xFBfPkpGn4LQkeg09HCKZixG4FhMiW7GquXCOgEzrWm4IZAkG5z76DxIV9Cq/RO3uBz0XBJZHndn
sYpomry4xSgUSdDSdIXvDnAxl1KaD02twzHJshN39/1SDEZ0XjK7DIvgqMWHLNXTaIB21l08l5mj
lWTuVf5sfuySUy9u+X1ZZE6IeYIVpBTCEFtcirXHGBtu1wX2SNE0qCzDrUqFM+7PY/+vrqMh2Wag
MCBNsZgBk1HNfRz/xGv1qrrTTXaF+WCKE4P9U/72pySGAchEbgPhEbolKHx+HYd6XWdRLuxwo66e
0Z+f4591eqdzsZatp61/B9DNyU7cmjL/9m8XZS1EyAi+jE/g60XlSjFywOXRJl9Pm8Lt154bHywX
/9wBycr9zw9SzCvS8mo2jXRVU22mKn1xiwbhDejrsCSWa/11cMOjv5vcIz1JN9yz53B7F+XD6qNa
Favbm5+vrc5/+/u10RzN0nudo+TXO9Vw6sltJMINvp0Ve9DdXEdcEdjkmkd/Hd6XLmqIeYe4mpzm
At+Ca8NGd3BObuqd5ZjX2UV/Ft3UO39zSnn5+ZR/+G1L1apqcw5oap4LR1waP/UDqcbr7lA8lPt0
r9/Um+EQrE+9DXX+Pr5dFWGporFHQZW3GNcm9VGwI8jJYPnv1A1Ax411EE6/s9bxpfQoPYZnzZWH
k5PayrV3pW3EmbRHcX2e3+XX1QFf8OqUsPbzW/rym2YxnY3Bl3+YOCUWIyRQ0tprarr3uJCum+vm
qt2mh/qmvRgv5nEpHvVDti6vpvvmBvvts/zbOvVFLL92JMqaUFWUcAB2AGQuNogFAheJNrG0jvZi
3eynjepyQFiJzbjpz1O3cN5+HpjL5QdRn4ophA2C0IWK/O7ruAwgvFAaGRF+OrljXSe7/MTE8n29
UUnT0Yj8AQpOhXQx8IuxRg3Fb3BpN6tHtvsmh3oCHDb4G+JnoKf0yNV2kFc/39fyOc5vUGMDJCyh
oMlW5v/+D+FylJDd0490LTJs7xtq98q+JD9i8/evgtsTUa7Mjts2Fk8PSqRRmKR2ugFRmwc9BGfK
vqQ/+/tXMecNlgq6XWND9/Ve9CEOBMGMmtuxhaXOK3dOElXD9uerLEcCT2z26OCAYOlkPl6M/bCh
pAYRVXWNahpok3vKJiQMGcuyDzFBDsvrn6/3F2/I5qmhldegS5nLuZ8AM3Ix9VjFPqm0m4oczaNJ
ouL7z1f5PvzAn8+fso3qk6PXYhxMeZ1SgOAqlBTFFVQ7ddvqZX3nZSbE1BjdQWBZFA1+vur3bcg8
o7EHMVlN2TkunqUNCs/vErCltL4m4L/06zyNwDS8Of+Nl/F/6RTp3qumrd7/QcRY/Y9Nm729NGGe
LSlq/wfTxuat90+ekTz+x75OXrK3+k/L4vz/+rdvRNHNf6oC2wggfB0IrsV/9S8EmgRY658cW9gP
myYwtM/d6b99I5L1TyxVCIXZLgj2lKbG9/3v5DFJKP/EWwjTCnWJMuu8xd9xLS4Eycwf/A6F+XfO
EGD7tdgIIfDTIV956hFgKlX4mIwADa3wttHRqTm+bKK26gfEndPtH4/q+l9r25+mwMVXOF/Y5Nub
Zy+044rCg/lznkxHQ9NrQDxHNfNyF3WyvZrMKdj/fJX5r/yxrjL/2izwzP+WykmK9ebrVfSsi1og
OfLNJKkXklm+ewoColAaDnH/hkctO7BDXP98zcV89u2aiy8f5VdVDJEsI1/2gLr4WGTqdNxAGUXQ
W5242GKa+bzYXA2REVfQT1vGLXCm8Tpyq+SbIOtl145bbV0m8ehCx55uU7k/tfB8VlcWTxT0P+UK
6iLa9/Wto/kOWcIUtF/io/C0+hyjK/mT8d6XekBwo7QPRXsAn+K1l6TWBidmuOWmcb5jU/80UugY
bTlPfn2lBFsR8Nbk4oZLqeetJi5DOy+2pdSbuz5HgFcYtQ2KF463gRr4Nt50ooUaX2TRrzDM9tK+
obJzwgP67Z0L8bl6YVEA74c16uuP8qnxKEUSmteT1qLcm9PXm6S2Vyar9M6iW3TitX9/ClyQqhGz
vGzNJZ3F51N1Rm1Y5WRcZ7rtO7gHbitFOlPSotwUc2qABGjuLsmQVgX01PUe/37fA/AuxoKgUjp1
cprf+rON6OfB/20+4XfNx0Usb8I0zWXtQhYD4VX2ZF4jdF9z9t1rjffMSliuqRTBqTLk87aa6G0m
SnVit/KXz8Tm6G0YbF9nduHXl1Alvlm3pNRem359nprRhz126v1McuDXwqi12yvi6jPoMZW21lTN
39tKt81nQLzajeO5PQBk/vlx/NW4gFfJ1M9UZ7PT+fqTJMH86peC10Ss6zXcvtKBfPEeS9oT+YLi
xChcPnw8howGdZ7r8Mvw+L9erQ89T+Osrh8tu0XFI/ZVIW06qbwbBvEcTM09iieX7ph3ajQuJ3N2
orMTSMMJTKEA+/vywkGBnGJSjpp9GyJJJXrV1RBI+hC3LjvpvGzgNjYkYrkJaFjkb67aPf38pD8X
jD8nps/fIDRWW1o9NkPv62/I/UrVpl4ox65dWRem6gTqb01sWuNSrxzGwodpAPzdGWTWQ5fLHdqy
E66Xvzs9LX/GYnpKqnBMkCMoR//DIHPuVWl3SgBEEEn8wcgcDwNN6SQvsO1N5aCdMjItzYazVZLz
zn+ewmIINCSdefLI5QH/hPh0xA6tI0mhmXnVkygBdpSCkVNN9wnxA4+w6GrkRu8nXsXihP3tRyyG
Q0t4Jt04WTm2Ruro5VMHuaS1UFsOr5l8Q5bBqrLBfo6nKs+fXYxvY4C6M4u+yuF+WeXuZNIlxzAR
Ry2FYu9osoNGGJ6WMWy76QghlI7hjqVhhfAyqgeMhc8TXh3tMPabPoFPDKNZ3XXqLQEUaXEIgV/G
DhIBcarqtYBFMBfM74nvBUQ5yEdmra+jNYHUABtNVY5xtRns7dStrozBJeg6b13093OTHstBvM5u
u9opX7uPGjvXWtoO7MuSTZFty/aSnjRQcqCOBJJs9IcavFXgtOYKVbHd7pCb/Pxal2Wsz9/M0ZZJ
ht0insnFZIbG30sltRPHOCOPeje+VAJc2ErKnkxtjYqPKD8KOBo/fl3CfUZg6N9M/f0grcm4Hi6C
E7PdZ3lo+bb//D2Ljdag5EGWox84kkobkXbvO+al1V34ZNmFG4PcUGBF8UXt7wkPCYYNsZaRiiMK
tQaI0+eUiSi5SeUzXd4hM5L0TSz/ItK7mmNVDqa57irtrNS2oE2NzE0QlpKjuiMIQz6m04llYrlN
nUfDn3eymLtsuWla9MPiGKKKhXRkgnbbetZLOz6o6onj77cdHN0zSzNYJjlfUEZexqRpUqDbNgmC
R9BRxo26SXf51tuRpPRsHsqrn8eM/m1lWFxscWd9XmhmQGUBvoTLER86YlOtQwOWvrk2QR6gbM0O
YIe0+IyQFJXEb/ZPw3QM+10+HtToqmsvG2VNtzs+L4N1mq/0G/l8itfI82rL6cmITVbKLcQylP2o
gx41gj5QrV5EAdwurB1qf0c/Y+ougM5SyUjHc6zxMyTq1cAFKR1Fdvj5lr9tQ/71fG1MAjZ7cmO5
5rPbhJqVjcpx3IJ9kUsn1TfKq/rYG04tNl5IXJXTmW4YnBPbXJUnvtJP2siXr2J+4izC/IMvlg3y
15lFwuphRwVP3Pa3EaXcxgG8Mc/AejYXfZX1GF1m+hbxKwB8fQdocHjTjFVvuQ1MtPyiLzeBt+lR
yYjoQSowKKzg0HnpTda5Gt9acj7VD0CttFuxm+2+ROa8Y48S6aOdH33JUfIN0VmedTcpZ3KxkyCJ
wRg7sc38Phd93iVbxrnd/N1UXxc1thGfh5wEpEA6SOLEi8zsSSTTKiicVrko/Y2YZdJOcQkcrwGt
OZG9u4kMV67J7zrx2D9j374/9v/8oMXCi5iUGu4wKEdrdMLSkcRDpJ3DmgwwziNfwp1B0P1VR8R3
dEbQdwYcVFqJWwwLwbRSSKsndov503drD2EPRxdEAiuYmP6VhRg9d9rflMdfC3c8Bjf6i4GC55bR
5U37jdHjJ18hQK6OkKcfkQ6oDzN42FhpHywtFnqGh/SSPYB9ZV9HSIPTTd85QkK0tOKQVBykt5+/
AG15KP38AmDuWJSh5sab+DoEhYzeXZZ65Sjd2lf6a/Rmq47+OxVnjbaXlY0hoYV3xvPqoL9X04pQ
jPKKe09f2IiT2gTR/0VS3PSyOarr4iG9K/f6R3XJkMNdkD1iaW9YdF7DY3bunYEzk27q83qfnzpN
LLfunzdh09NjX2vNHdLFTZhJ3gw2N8HDrZApqo4HcPdSKtyq2hY6Ar8dr818n8mYGacKKJw/P8ZP
9sFySM2HPLzi1MiRbnz9BX2N+9MAxnMM3pDN1feB5ITbuHVtDQfCiqpM0m8goTJp6pEjP4qVdVbf
ZUdeaLtPQazOjldONhfNPcZCa3JNafvzL1y20eZkSxrIlG/Y/M8UhcWgJ3WmKgyLZ1RtZGLkaeve
sf7rN+sodOrr5t4+sU6evOBicquStJWMeWRlFUeJlfGOXbtA+lu52GWniznRl13d320XfrvPxVgg
rNcj74fLevfTayNW/WX7bt0pN9FL92I/JCf2z9+OcV+f6rLBKxnpv6/mP9AVI63IehFvBM93Ewzi
/2qQ/ecVGosavz81JDTpHN1wgMrDHp2cP17lICoz9NxD/hggqBy0BFjFOk82obzRJKewNrgzB++u
NYHdXpM2UniXso4erwKcfaEx3DpOXvqVV97mBLOcGHWLdurybSybH9g0pRZyhnIsTVcl1vo+y+HC
EGS1IpMmfIVamEWnBt68T/n2Lf7xmBZ7X6zoiUE1nRHAe1BQmRMwt8nqW/aYkrdW70mgy46Rj2Rs
hWa7OPWh/eUtmwZNy7nuiwDg61Qg+X2mAYEUR+9DfvHHg/dEGF72uzhDlS4RFpme2Ft/tqm+3e9/
LvjZRP2jjSX8LqvtvBRHAwWo5eIt023IY3fwBUa9XHV87mGzzcSZyT4rlo2NyE888r9aRCgl/f9b
XjafusquNdCh4tjd4a3gWITDmX36eApB823vPW8fOJDJ5nwgM5f0tgAt5TB6nnzbD5wZqxVIybHc
wJMHOyRw8zydGL2nrrf44Lq4zUzc5XNIwDqxduRmNt02Kd3RcEjMTlK3walX3iSmiw9Hv4eCka2M
dRifeMOnfsZije6RKXi4rOVbSzlYluOBgKgPiv8UZnhZ//4ss3jIi89Hj/LJ8gKuJuEQD51ycLG1
Brhz9dWcoqitO+MqvQANDcjBH/byE0YR1b8wVLoRLsYx/uXLmzF0Jdj6hlMqlDQp4zuF2Pz8ej6L
hF8G/uKXal+/ND328D7n/NJkttU6fnEeYFfsthGVwsug3vv5WYH5Ho7cRALsNuODGDqBg/y11C41
CI3kPnMCTl0VXZNWXfTWYSov44oCGLJI4cCoyJPzYIJf629bOXB0Fi7DGTCnG2XrtCPhoLtcyR2Z
g2pp3qbd2893uEDOMdI/98sKYhSK1bR9FqUHXQoiDMXcYZddPRd2T9K8Mxj7ynR19UmN9zZH++ka
mwz85ROX/lYYWlx6uV+wQlvGBSffkmFn2tuI4CvfaUHI4FHgUxAEIJy65LeZc3HJxY4hy8L+3+8z
Oc/lvewM3aGzN7LxZgZ8cBcqXtVTST+fi+ZyECFlQnMD9E1G1/l1EAUS9ACZ9LtbqnBNudfkLV4C
4rlaE0YMrsn50Do+gCePbRi6BLJtzACQGiCGDcm+XcOquU+TrdfOVaAIL5XkeOZaRC58Z1jQT/aF
bO097VV6Hp98xqLPn54zT0gVJWRs1R0rbGDeFl+wfUESC2VGNKycCdiohvjUrHObONZG+2WV28Y/
WPhsyR60TnxKxvxRf38KBv09hGomDc2vTwHlQCt8oPm34bTielXt+Ofdh+Fk08b0rmzNkTNgyFsY
2MHvNt9O8CaBWPwaDqgA7JV1Jx3jmRHNA7hgg6fBL7J2pHa21i588u/iC0J5ZwL2OiRFpNviHWlR
DFkrrI1+6wTDvS2tW+2jlQ6J7Kg5sIENaSckPEKF8SH2uNqvwKAc/+5le4szGlXh6MRW5dtOjsGH
luZ/nsBikm3sGiZJxHivxQ2ZrxWmRWln7F/K1Fop0v7nr0t826MsrraYZAOJKM7M4HlTZNlXryav
GjAzKazWCzgnv3DAOUnvwKdLgUdmK9g0Hzhjcq56rZ6jGS698n7HpypAfzUI5qnGhJmBjmTxCJDg
yWFMcPJtRbYTEZOYg0+dvb9vVuYbB75r8ue50LLikpVxAr9lUG7NAF8RURMI2lbNW/IbiGfkOQ32
e9KUCgwmu1OE2aVy63M2/fPai/VCHVQ70FKuHdYr7cH8Jb9bxTwE9V/dL6IoyMNsQO5yHH+i2lMr
jv8Ln720i3nW/ko+Fdv1Vw/7jwexqLb5tpz34dArt6QATqmT35CTTOJy5TunWk3fT2KLZ75YRTJ7
GiWSWZXbesx2Vkwxj6/RxdVrKedAjH2AZSohKBdje2JaOXnlxSISp2MA74ibrDCdk/6Lf7Jf971T
c0IReGfckkCpBt3NqaVkfpXf5rM/nu5iKUnjSFNHnQsbz+1D9cQYM14mTJfZSnqQ3gPZKcnVIN3r
VLHrL1fsP8fYYvevIyWyzJhnratH0IRah2ZzK1+ygVSvyN9+h4xWqLzp6cRw+sTRfb/jud0O95Sm
7mIGtxOzUbteVuiHOBGUeBV2z6bytqQOuOOzgUerDe6q/BEcAsz419C/He+n4lCpT6WirFLluo/p
wNCLpRWI/ywVjiHIWAYtpIqaDsv65xnwr/a0tJ//5+cu5prAK5Su4cpwV1aVRpLLxqz3nvJA+7Et
T5V5/2pjQY8J0SSSNWwIi9HQJFLS43xVbjMi6ozZIoKjUKNXgNTgPChw6xFnHhxOlj7nbMTvw/CP
Cy9GQynl+NHAk916bNthPc9eRQe3ZSLWJKXIGr4zF9zARNY5sv5NIzlG68YxgWlUgleyuia/bQ6R
zdwg3o/DmaAZ3mwJqFONc8O86bRbgtijbg8cQ28vpmHr1f/NsvifO1jqfq0sVODnlAwrzWmoTFeM
D6qhY/TUDLtp9o7H7s8j43tJcp6ukEuScMy/gQfGQ/3jPJtADszByXFJc69OZKpH5zUsIlnPXC3Z
kzhBnojZbkvZqRD4grgdOAMq/4+9M2luG8vW7V+5UeOLDHQHzeBNSIKtSLW2ZE0Qsmyj7w7OQffr
32JWxou0fF86an4HlZOyLZEEgX32/vZaIPWqbSm3Zf1ZoO8ozzTdbLUR2e20nAN7DZHKYRe3PXTj
2efU5DfP0vyS6XM/REuJw+Qg64Md7MugWxXLTVvhnig7Vorol9v0VKyHNL7J+sffvNhfvgcMAAj/
kQayHGLf/od7Mw7dLPUmCoGwPTeUdi5KQ5x5YFh21WeJZJAUcXvLtxV9a1Id/Hy7lIxl70W/allj
xMMFJi/bhN9VuHZ+sI+eVviUN5pajSKM4gGHNsIHeBCc205qh6sCpe0cYZvr/cP4Yp/MFY9e3hBV
boL6/p9f3p9T3J/uSh9e3ocHgCGWWQ3Akh7dKbqiFjg8dOvmLVhjOsQEtU06IBJRKu/pIrMqXSxR
4p9cQUNq68otLbWW1+auA7GxbLSR63D8kRsbaUeat8nZNd46Zwfb2LXtjtdeVetp79aP8rqhvGZN
Fvg6mAkz3YhLBbkxh4izkcEGRH+1bL3irdKRsiGYQRrfaHvDxBaqp4Y61q2yaQUtT71OLDq8cnyV
9rbEWOjFoPq3Ujy34c0/v1e/lkbX9wrXO2HUgL7Rx5g1gjVSrpBKHhnRzvbWBASwqLs6YfWaSJC7
Q7jS67ukOy7X2ns6eur7P/8Gv9ytPvwCH4pSOdij8jrqvyDfB0AA1MX31r59gsD3zz/o16fkh5/0
sRJrhUMmimLbjCNYqfToXizv3vYPXbvSzRGlXSFPfsYy0Kb/Xdjc+qXS//DDP1ReZuUgcLxekx0U
zXntlZuQi2E6msZurG/64SBSgENRHB8zubPySyJ3CEzCGjABh7bfvRW/nLM//DYfbgCLZLM3zlPr
sapxTO0DphM6AgHwjdxeR3yg/11Ndv0Uf/lK/u0y+/CVJNHjSvg/5iMBx3r+hvCoCpKV5zyb1UM9
bzpWGaoX3nVKl3jq/+ODD/PzP9cJrkpfl/TLzzd32QNXrBe3eKxEO1B8ByxqqyqLFGrK2G+w25XA
2dpavyaQzLCRc/zqhTNu8AsAgYBSvZtljBitYnVrnn8ENgQMyzKINXuv1HzzzqnmdzSgwzL6Z55Y
T0sv5W+Krevl+dNbyItwOCxaZOkddv8+FC/XUT0rQlbxKOtrqMLDPYi4cNn95lvyS9nCYRTYKfsQ
5MNJ4H4o6ZQ/QUxJ/PSxC7wvYB6XyMkgAloNaqy+iK2IqPJNyF2NeBqTU81Q3Rl+91p/vS39+VuQ
5RQsgHhspv78iU0yaJIkntNHb2KUWfTJJrgCI9GdewdXbpqA2BQ49THihF5BizFu+tx+9DvrEzvW
y2+u3uu34W/vPFuChKwDppJw+G1WET5UctC0OlSWcQKMJ7c3XVbCD+39lamSH6OUxm+Knz/3GT78
OMHa3nVmZrJ28jEiWQQ4nBZsiI/e4Nx44Ka2Fip2ZGL2p5gVSLiR2V7ZjozaunoDBEmGwWyMU28u
L83AU7yFmLJygRJFSVm9MwCFyin23QBBuZpcB7GtXFtiLA6pJ8rfVL0f5+7X9+rakkeBQHAJBc+H
y2eeG58giwgf7InRx9LRPpRW7W7DuDjEqjwLA/A0TBYFWRO0QZBUxjYB3rBquwKaotd8npsOGrJp
H+w2SHZOcPLS2djk/pSvhdbRIJzffb72rx/wnzErm1wLtnFMGz9fbeMc69j2E/Nx8qxLWpmrEZrs
BqNcfwJu+wQBBaArxmim7pOP3a+to7q3zV0ejBcoi+o0TTQLiZfezFk1H7RjrdtYnDNy3avZNNO7
mNe51lfZFNPS4ZKaerxkhpmvmyr/3eLzxzYPH4FHAIudH+zorGZ+3NRSns7DTJj945CH3S5PefcT
8GAUF7UfCZkRxMKq5rHbYvfURnFCkMavClJwDTWbBJh1NK7gIMlkuS76+JJntODAN2wzhtwNApl7
yFJ4FcEdbtXQBqsGmdHGnjhd/+Zm9KFQJSpNWJTVRL5/7EqRZv75gzHHKRxCtCwPeSsxaGbjJ5tS
s/L8i+BCWjde26/LTO8FcLSVM4nxgoxarR0rKI4lWmQ9GvnRAX7DQbVhcdFCSebwuP/z1/xfJ8q/
WHr72ye2eVNv//W9VpmaL2/V9//zr0/L1+8FxoO3+u/rLX/+pX/vt/jOH6xRkvd2Qar8tN4ixB/E
gLm7E3y+7nddh7R/bbe44g+SUddmHasv7IRfP/W/llsc/4/ragFLMR7IBfan/iMj18+l59URxnIJ
KhKPvQ9+w/BDWaCwVcJlKtN9dbUJ5YbqdpPRjbvEnwlW9rb9NEIdv/vbO3T37/v43/dafi4Erz/U
u3b8CY2wzMaq74cnG7DP0M/BN+09vMvLphtCCyC48oA7NVZB+rkMrfJcOEBHsDqlvbca0nL6nW/i
5y/Wv3+Lay2Bb5B6iPWQn79YzjiByCrxpXRpdcgaB4s2EbpksUemOtVrxXIAyrT3f37pyBh+vtNe
f65/TYB7Po90i67RhzI4k7MxG6JvdqAWx09a9DdzAP/sYRBut/A5ONO9p0A+nmJPim9Z08Kn7Oam
WfsWUDRCUNP8LtU0uq8DZOjnJPfbcY9z2PE+TYBjRERdoVvgraKWe3jIdvkoMAPYN2CVy53qEIY4
bVVfhlDCCC3ZMG7gLHt3HJcvXV84ySq2THgzjS2a8QRjGgDRrJ3n2jXbtWhnQkZIFeWGz67LYQaG
DhrGaQxGUsQLrcW6yeHgNZQGFjW+XXwCulV/L0Amoosy3HVC/bKQizrUeky+U/mQUamccm+MBbD3
Ngl39lLcAQi8C8f0ucDgsvFLZdzDn2bd2I/Vo6QaOcyW3d6aS+FA9arNH6VR9UCr68dAjt5j4jIh
jFv7CmmyIM7F/JDcz21cwTXWxm4ut/hKbz0MnIKEo/5idfJrF8cvRumIaKw83LstaD7DBzNoz4UP
3Mb4UY4FnMkkMJgCDDZ6Os5S9RHAkvdVzcExqdBldSkv0Vus+nsbeOI9GNp246ppMB+GxH1m40JG
oeGcJtHqfDsaXD4RCu2CjHLmZXtdOnV11rpubl2fM/pcDd3O6oz5+9K1qj+MMAJYV9EDutc5BNR3
pyejL9ZmoezbXA/iR1OKJuN974r8xB8eb0do9dY6xpDAh8JG2cuUzgGUbZw7/hG55ujfpqKS4RrI
9aTJg9YsXjAoADalYl11D3a2jPIRZI457ctiSL7i1+uHc9f58HlEHdpHr3DnDD1nPShEuFz366nG
vb5eprHlwVTb/tmYmhyyZaYnLNk6VE9x2OiHtMhhalvGglDYiKHAWY2jEqAowB5XyHIrxn1BbsOb
TbOGnkRX+w92kXrO3m9UWB8m7AnGtoDs8B5Ovv5ULvVsbqmnQgY5aJCoQcZBmGtr0OWYRE0OA+kc
w4G4dcfgygxx3Oxq0azSRWxct5iHr7orKxuMm67KSBcd46C6oykS24WSK6i7YxkBdW8fCuW2YmN7
ef2K2IoyZspbNsNjo82tnZulM8H+WBmHsqmt9mlQUFdP7TR7wP3LAl18o4FarrqBtSi2hqkl17Rr
ZlDFAeTB7aTyBoqp9vrmaPOKn8bQqEPYswY0q6rizrIpXS+xDy6K5nHVOGHRPWZJjszUaRlsNrkH
VD1VJcPQskJIdVRJUjHaVU7V8vVNjFu/SeCpd0MPAnWpnCCOAjNHKz7Y4M7XADPc+UuuU6+/GYcm
/DR5BU7aaQkh/sLlCp6Qno+fVeM5j8R8p+6SUzQhUvaoxqMmzYS9GWuZFV/4Vqs8SgpbJM+D0w0S
2SLj9VUv0yDcIzqpz3ld0p5NsGaU3Onz3nt0xnjIvinH46+aFTSwI49Iyn0XKVB1Qu/TY8n2J3cF
+xTHgJ4XGxBxxa7SUyzt+T0b+xYnt3SJDFTdVejqh44dr7pZyRG+II2HvBzHk9PX6YOYqlFsDS9A
P+5i66AL0QLxXMrCmje1GTtA7VWms5WSs/405wK/VpXb+jFUHQAuJBhLfZChXXgV72Ren/jmOvHN
CAK+iEROUhtP80j/rwIUCrI+9eOr5kNk60I0gxUtIraJO4P5+46qhb2zDokMuTAhhp3hllDzYZXL
d3MAY7lr0jF8tWqob9Cos+CpZfHtYk4+sK+rqG/XemFH/0LJnjyvM/rRFdb/wmkqUaeGHTimwaay
QV8joTl5fuxNe7bRiNpaZdGRsZj96h37cHjfWD54SM8M02nd1p25Sj1/ekM/0KrV3JdpZBSZuqac
aB/6fmA8CWux74zanMCyuekVa1XBx28ctC8rR8w+6NMs83BH0B80hz4EHZHbqXcUJRDfHTi/Sd+X
khvF2WqLcTnLOG4ks6okzfZ9l7Xj2vb67Nafx7qEyO03ME8wYjExxDiCDEvl8HIK2V6XqPJ6vitE
2d4aMAY75pqtUx4EgCKeFqYH6dmeuJA2qCGZcRuNDSxZZ3okzyGmbox4HMe3aW7KGzlwILhTcwbB
rHHdbCf5RV65mSYA5Iiwr7JuSfeiMlMXwibR+mY5dFMFXZgtI8LDBeSqlzYoJqadXC4nb5CetxZD
1sAyZE0TXqORH0Ig/5csrY3bbLAHCWjf6rgu/H6Ru0RbwYPSbU/mn/t96Zg3tm3JS2XKdngOc3uq
r7BdI92qoNGfijox7trJpJmKed2702NckGuAiGjuRrdiotF5PaJHY5w5yNvGPJcA8zU9nkzMGven
QzVUFL6tb0xU4Oa262bDjcbErGltF5PsN2CBWVmN5/KbKHl8bMpyqeqd4I4DmdgNkuwgyTbLkxnU
fXqcWjHzf6phPQZ0gcF0GgFrOfP0EHY6k6cgkEVK2lo5YPULt1yOjauaXTO7CDAAmEt5xku4LGtZ
yyA+Yaot+0MPnpZiwXWbb3oywaHmiDT3Wo6oFyAAijOP8TGMul77by18VzLh/dIbV5zBYl4GlcXf
NZjv6qSzZgo2PXy+futJbXbbIg8B4lKZj9/zeUjym9JMymQ/DIGhN7amql3NqSXYnOiSkigJK5Vr
QPTf66GrVgPLle/KF7dpy6ppw0JXhPgneA17cjuz9YytOwqFoY5m68sVS8Dlpg+l2hYe84HAUscx
rtK9BQqRwHeHzNLzy8lcXy0CTMKNWgCnxl1ys5R98BZcPVJj6OgfdhrGbGun9aEdG3c/BIs61qqF
49pxiDUMZV2culDfPb+Sm3no4k8wt4svieUN7P90lnPCaWv7a98cihs3La1vKq26o+HQnW3Djsd3
5rAqEOYZxnRhfspF+zBKCHpXbLexhZOoV6M1PCxhf6FKrbddW97EjvPauDJn7en6jTNayeBB9Rut
Q3ufzwmnZ7dX6y5TyQ7+8LHrB3Ovk8Qn5seErgQtt09NlWGFtfKISHO19kNkqVlglJcyqG6pjZqN
6nO5dc3gQaqCsqAfrZ0HdDiww3MX+lCAOQbj9t4VoJC3mFjFBnUEiUJ/P7ji5IKf2Gh3fCH3GF+a
bGT3tSF84Cpu927V55EzyfBc4drYWoM/7Lk9/NBhU+yEL1/7JNyoJI/3ph9+NrsqXHlzHk3W0NwW
UCsjtC9H/kx8nHvZvuMmf2kSpmcN7ohdMacnZJh7mfbbPmRzpMkbmPDmPU4JSilD7JOqv6KdXR5b
qZUfl5lMFNg7m5RKkRGmIxTJL8EaW+Yd40ZLOHX5XWuR70hVY5z5BGNkRFb+kC4OUQrsSMRQjTE+
G+YS72tnpAWGtWBtwMrY1hKiyNi2d1TzE3kMzD1ry1aagtAQb8pKxxM8PO/JsUfvjeddehmK7lUs
g7hz0lLd6ICJQoum/Gi4xp0NNGbTi/jJIkkHw5GNMI58xPX8Fz81z1IG1Z6jkXprEf8cROXtUujc
q0Y04ugYfrohkLZ8HYplBzZ1RT/6i63ZlRvzeONJe2coOMJl3L6oWvItCv3wrFsELOwPO2vbVgxk
8wPOzewZ4u5DYND1G9rpEBdmu4NkWJxD81tgZ6seueMKaOm+tfRTKz0edPxbR5RqBXOf6uJ5w1WU
Zj1TycwGqwRcfXU1YYqW/ud8DCy6z+ZKtGSZPfp5kSa2w2OINQ3NZT6rk3MlC8OHgWlZVg4bl1WD
x8a9nxf/wUkFAKPF9i7eWAdfsY9QMXmzvw2C7sQ1qp88WdwQ5LnBB1DfpIzC5jE/1w57m2HRynXB
QGWVFGI+9KrwGJ50TuQMyUNpDFutwK7LZdzChiTvlhbd0NCcQ98Qwh533QfDnndFNtT7nmX8k4na
732eq/QlGIfkKXHwezhtWL7MyPcuqT+VbTTOvntJUx2vs1YyIqs86740/CIy4gk9UczqUJZfhUgW
eG1jmZ1vsZNln6uM2spMsuBG1wNQ3tAstvEyfi4H2upt2LZHsZTHxiQhQtGk71up/eOYLk+wloK9
2XT+l8lyiPdK+gKsxfrQGX21jav5iP+OE6VT8ue90TphAZZb4ao7iVHmRzOn1dvSmo9zN7pP2uFh
Nwb0E2Lu/aTlvCfpW8kDHjn4E8VVImz7EMhNNa1rJ2s2cxF/zm156swM/FKVE9dp6pFgoufSKZiB
y31JbC8+L9y+T05QcR5rr3ncLMzOlZbZlvj9buSDWZtjMwE8dUyIonrTWHO3KVIDnUbagH7HBHlr
4e1Yedfhgt0Y8Q79FAs72s36dWw5Gu/GUh+xSTukRWpjePPDhNk0ur1bD/EMvnIVr1w8MSd3zrst
poATZ9Bsg6/JeIqXvMY3pGvx1fen+zBT4Zsr2gWSSI0zKr+MaQuePqMMHja60wfLM48NXx3K81Id
JqgZa1N24tnnQz7TVKdd66v6nBot60m1H/QM55Jqa80GwYAA6RIadvVU5+XNCDgXVXVZ0/wGwrQM
1AJYTIsHqb366FXexmu64BkOCNjjgWbCreMM3r4yEfTMggNCZcT1CTXCs+om9aPXFA82HPIoXWIW
tVI13jgNyYKiy/oz+ql37XGnHMiv+srdQ7XaLS3beyXnRMYBMoxiPCxHYNX2say5WPupmZeNWXcV
0hTQ++lqHKoifEzFMPUtaPXAme7AiQROfzBiMIKcSMHXew+ZGpIwi9ppSd0ZWgP3hn5jJdIzIpMx
W1KtehvEMyjmTvSM9+NQdAnp0Rkb3gqNK8VzNJY2/ORgnNvuaxDGevBWs1EKl7XLSWHowj7GiG5r
OvQUeZT3zZg621wlZjO/Qz9Pwju37z6psSZEgfgITQsiLv5UcB5NU9tBZIpB6vuwtahEyzLsSX6G
ZtYM/ksy5XYl3wqd16LeT63fe+oQlloGlEeZrLNq23rCdaYdekVEY0DenYoFuU4787Bs7a5PsvI4
Qed1cjbAEcMuCL0CxcyMpchQBufcHvGhNFbZvCY9coi4gzHg0PBvkJvIYAvj2tp0iIjWvZv0jAkk
blT7nUcue5jAswit5eDL4f4zaUMbtPVdllGnEKWiCJsfV6PGtsI4QJqt+4StJloC0awAZd5Kgqx5
B6ozN+IFwqTLcXZhozVsGnb6uAdgcjGdL1NgyaibuDQZZNkEXDq9l06JhQTQMx417YzdygvNl4pY
GZtiJCKStPDvM6cyzuPSc4LUJZ7l0WTylngBUHcTAPkojA7Tp3eSiwvRd+lMvk8zGcOp5DmiPHWf
QYbh5fRT+xws5P3XMX4ffBOT60XoFjg5TZaR34b1XHyxjDhfq9grtp3rN10kO8NzWDeCz7Jh+sT1
mvTYNMCcN/j+aC7Rn0Alwml4AUBNBsfxqSSssLUPYxqmO5GxsLJpZ995TjMm35tEFOnR5qPd5IqZ
mkvwnOP0WH4ymxxFSyqnm64fvU25zJepd4vDlV/VVSixZjDMCHy2buWqjVkGEfi47uAg54sCRurr
eGmWe0AT8EQxYdzWsVSfDLJ/hiypNMolvRQWZ44VxeoPy5ghCvSjDSSH/dAbwzAessxxdgaI1E3P
bQjqQMqKAEMyaTkbaZn1sUyRK4YDhe2qkWyBZFrQ3TKa0X8wxShYKGYjLDH7+bFzJu/NMBIOvF7p
HPrBc1fumFg7QsD62Gf2cwuz/WBptGx0Zj951XKeRY+ZQi+2xKDU3Ttjz0NeL86NuQw/VK3xg6mk
OSjf7aKiD/qD6877HFr+fTMmwTrjq36boos5ZEVocyBvZxUZTcNJ20doeda9JrQ+0ta4wy3GVJOJ
rvNMw4YdKcvs9kZV46qCzYbNwQ/WZJfiJyrF/OB5GRe9bTR3HWvwcBuHiAFPdd+EBDisNJ6OZWxY
xtZpMsGQjfVGBI/ozp2MrX9DlJgoSsX1bAxJQtMz9c8eTJKMSnuJj3brBjvWosc5YjDr78ZYZzdJ
0RtRBWj/sbXLBTx8n/P6BsmyEW5u0vRy+EJ6uf28FPwVkYfw5nHOiT5itnpuDF/coSTkexkO3aNr
0dQbZyNch1labOlxWGwS0aQDYNfmxKZYjstHy9pWdhe1XreVoVJftekCb6B/u891w9HAACwgJlZx
LA6I33IOGKdco/XTpkh3yuQAwuzVBDkPAsIIF27+xayfOa8LXExplQhG6DOd3nSD2LQ390VhefIl
m1KHb0zcRrHf9hfgIPIm5Pd/orMxRYLz/avy6FOuRTJ9FnURJqtCK05IXZlsk2niWZimXWSodNpb
NKeH0ZLHWNRTjBEjMT7PZr3w7hIA7ksDHQwejV0/dd3RiqtmrVxXf4L4uxydIrO+2Yv8kfSUyDSQ
kVs2cTU8tol4mE3IY2qBXDXPvj7HzeIcRsXUL/coJeoxpsk3J1tsAiWeUfeFGQQUj6XzVnKmxLdo
ClDF8QQOstjfdc1g31Q9Wr94CsBn1gpT5lI3B1magCB8oW+nxGElHKT9jrZd+HlOsuziS0GWNq7v
nMwtd4xQKUOotN9x4gzb0jHkZSinaZOb/RL5NQg/ocxkbzM0uh9j9TLlcmeXSCpDajrURUc3RWFn
avRvcS0PXFv1g+jL+sC83rAiS1DAgCCZ5ZZDD1tDouXrDRG1e1AGXErZ+XU0ZV2674tK8WLVl8qW
0yGsgvSGjilbD23qHGZRtHemJrXHNF5g7Ov8YntFHYezT/xWpFSBY+GzjRRo6Xz1bGHsKmklOCob
5yreDZv+G42o5R0/mHeUPuuNZV3O1D2YFPGo6Cj24DPnjTEcjNIoLibNq4oHvEqfaALUW5vhw3pB
23SQUt/gj6xOdB1J4FfuPlN1QPdnPEvPClGMpnsf/cpBdf10l8dZusfumzwH1Bt5hESrRDq5WIR4
Jube93Pc1RSkJbfTZh6y3dT1h4r7aDfZj+NIwDvO5SeddP42rXl3Rnu6zNrU+0J3O1nXjCVccT+Z
I1c0Tu+OJZnS7M+pFbdfO7tm777wrBR7aG33xdbzw3zLXzdf6R/0w+uMtQBRbT+0e9r+pMjM2ED4
y7h6PVOrAzegP3z0mrxODsJPLPulCFk08EWDlqVNvlFYzG9ahDyzzOvgCQ9SFcXKi0o9PQ/wSpic
kLcte6gQNtQCQqE3DaKkKBBuv6p6QSEMgpmG5FSW5m3aUAZv/TDddMLyOeDYLMH1xjUAbJtf7SSr
t3GosG46Vc+zuME260/1pTMT+ynWoXv0dczZKXcAO4ydIe7jHgBqQRR31dFnY4ltaCjhqAXYQRzk
oQj4YgIuRXTg5PNj3dotl81i3TdiUlHvGzyAsyZ2dtXglPySrsofXGMKyk2SjZxZVa5wrC2jtQpH
plyTRY+0NN3mjk235hkHFPSDlm/jCnUWRbpmy67qhyRSlqvxwTnpE90XTTzS79ej4cSnbOYAhi6j
eY6xpZyZMYUosG37Ya5N8XDtF93T3RFHO++74yxKT3EZe3rvZ064K4PQvR94qj01vO50Vcm82FOu
tpuw9VtOv/n0AHX7tffq4gtZIbLc8P8D0CLB9W2p5Gy9Lh4QR4SYNY8VfiMOK9hPXtUgl2erCLyV
hS2XUPsiq/fZyxjHQU3l+uBwGuCepfcGh4QTNlHgpMnco8YYdAM0rkPi5w43BUziZ1x8es25ydyY
uKg5OOXF8KS03+zCvM/XMQ3MPddiuE6qMeU2bRQxzWF/mec+qjxnTt5E1pybhiisMcspqrMu5JxR
eHSY8F4YIS+9cdyWuHfR6IVtJORRz6YyCd9U9AJx83FQ/qEnxeFmTTVN540lQgIwpEuHbcVO47zq
CPpZpyo2hhVcN/OEdQTl3XXE5tUnLsSqJmEu20e68Mu+DHVMH0iQUZEOQWOPNsplHrv61Wltj4Ej
7TYo6U5n33aF+ZVpnI+dPWjgMk/SvtCqpfyHs0qD3S8kewVdmX4eDTmDcGvYz8V+YoECMP3hmFDT
qLgxzEi1k/oeYEgyHwr6jRu6l8uTLGzK2PzaWSeNshlZymPB+XEw0TGVnhn1c3rJh+t5KnxoNZPM
OA83OF+eMum/hvINAXt7VmO3D9AsQ2HiCt+oyT1xb1yXZlkcyZCtxIQyrV7o/zL6Bb1hKPp6+XFk
FsGia3wzo0ZdeYngzKtPvOCVKG2x8dz0XtrdvM3Nudl6y6jWusEG4l1nO427CvP6TrDahS8G1oFK
L0nbbPV03X7TE7wqEEjTxDSskx4bXnpZp730Vl6ff6kg/WwKj0dFJhy8eQwk6VTsAzr+SZWejKHV
2zFkx67kfyG8nDXT5YMtcdsa1i5L2XEZjY7DeRaPkVOk/qPPKTDK0+nWNBK2dYHdh3xHNkMBHWZs
L5mpL0PMOghfyB9hXd8tnCTWNtX8vcHwWA76YIv8XA54lGc4KbgM8ZlPxV7Opn+XjMHJKtlfiO32
i2WWX50guBXklq3BuyCK7AiU+T+cnCyDBtrxUGRVcl/N5rmtpncUTuO65U7ajLzbrePvqlYvUcdG
wCbI6vRY8miKFnpkOBI58SrLy06ZgJbFyR3rfZmycj3p9JyEKUtFHTCBvh7bDXa6clvR9EsWfUOv
OiNDkTjvi6DxXhio9PL7yqH7IiUVbMyImh3DijcyYf3SbmS7qqr+mfcHn1t6sqTzzMYY1m/X7fyT
5Bayo+KLeaYwe8qnKWMLWo7PfBHYYrPqrFz1iHxWizsx3VAeCwhhJ9z1lFoTX8WSCB2jXeeW86sF
5s6dmfnQpA3tVUucNNn4hWUixsCa51YWRtyqyQlY1DUXgo7fjLayo2t/YsXU+1W72vlxvX+tNRrP
95j5izwi4wk5Ty3UYXdpnkoY8YzFJtqKNKYO0h052I2d7bm3fjk3lG8ySx/dwgxnijvtVSxDh9y8
jn3dZKx/So98WiIG84fmfrr6b4XcPQu0zvZpSyH1xUYkRkS/U+3LP4dTPoQAiaZc+SQ0Feh7gg01
w48RZVSrsjFTkO8qTO9x06mH0eo4PJkcJ6bNFNSmT+h34B3PtKYD3REKUOtKhfGXWjf2LfEF2Bex
UZb+bnKFGB9q5uT9mkyGqVYqycwyks4w5dFQjb7FeR45OOGEqbtxvJp/ZHbpK2lnIDCSxNKKWj79
vyJ1/5tV+xfSor994r9k1S7Z+5tEQP/296jan3/nLxRzYP/BEZQ1NsDK8DHZgv9/KObA/4Momg2C
GUNOQFCMONVfYTVL/EHOFeZsaOMCQiTC3/orrGaZf/CsJYkJo4dzF7zi/wTEfE1G/S0VTMaczLfp
OSFwZ4cA1YfL0y+Bfrhl128ldtJVz4D80XcXBd2nLn6zFPJzLo6fxDeAtB74c4DU7BV+yPBStrYi
z0K5Hf3m0FXXZaBilwb2kytj1gWM/d8+h/8hEffrj7um/Ih6cmonE8jb9NPqVdGawTxmQm7xfz65
AB4ca+E7ZuVE7+fyvOQcM//5J/76XvIT+YRJHf6ZMvzwEwfZC9IM/MTUFdeVnS6ahi6K8an9Oxn6
/1VR2dcc3c+fGjFoIn/edUGS/36IGIq2kXkdcILrkrjfO7IoosxSVPsDXs1rs7k4Cb9XT2LO221d
D4d0Hh/5l14Ht32ha7qrG68nYzCymTd78tZ0OabT6z3UoiseBBGl32GtfvmNPY9didDn4/B93qEP
WegccCwJt6Tckoc806W+maseYG44s6U5kVAxeZajBVpxzqqjZaTt9c+fzf/ge+EXCIFIMujkS2jy
rf77Jt6UpJobfVBsKdxyVs2mpjg1bmxT8KlN5hvwCcIrmddYB9pgi9m/+b+knVdz3EjapX8RvoBN
ABEbc1EOVUVvREq6QYhqKuGR8ObX7wPNzC5Z4rJmeif6ZlotJuHSvO85zzFD/zhK54euE5MsR3IJ
9fmnWaIN+vxXey/dXD4Lzng0dnUOUJhdT2lWscf65rh5vgiinG47h4KSj7SchupgoSOfVvOWLXDN
edp0BliCyj4HZ/wnvvrtG8VEZJkmcwrwfkCup6k7ycyGL6bTssuHTv4iAdH5zvYe+hOwLf2gmTN9
+ahGRMjWIP+mhfVjOMwz+bLkk68Kc+i3vZq5b4Ap7vlr6qg7M9Amzj87y+0fKc+F665fush8IcuW
77GcS4oIMv06hjuzt7xHuwkjbSvFYMdbIsX7Icio1pnbhKxztS19jX2QWVaGvQ3tXn8RqnX7e2ll
xotHEOk1PPeKgxOnjW81DfDnhv89ayBVXiY2g+oa4ccMLYlMY0rCU0UdgLo8+xU/nHaNSvyg7+p8
YvyG1kOpFxdOjqLTHSZiNaOy6V9jQj3paJDNTrWpqdMfjdaSN01254FpKLUof49zULTUMNKi0gId
JPH43HSTkQQTdFxkOaL3WcOT9OCK2kIRQVTItdfk5bZPNfWaM9gjR3HS0QvPg9ZSGTgjU739ZU5j
gpWTPPvrrGnL50k29aVKTXr6tqIBv8qmiu857ue+DLIO0otVu+2vyBwmyMOl/1z4v/kwo5Zjmhbh
dTH7w5XBSRKqVGYespaYaeQE+KQKgmsdTlW/FWuO7xyjqMVv0NvltC+y0DB3Tdz3GlDlzhnXmV9x
NqiEPwSROfZd0ED4wRAsCaICLScuychMM4inZvOi4ki7kR1y1wNWBzVt8QPxML2GiJhtPQr0KKGV
RItkxRrKTW7rSXvMK70++DJWXKTjpYQYdkNbTYeqdoz0oFhONmHcUk1BH0c9xnHSdU/XMmIpS3Pv
xozjiVLZZOrhhrh262LuBD2CgrIQOiir/WJLJ9E3odWMP0y7SmgNJqqvjmltoCLt53aS9COllmx0
yn+ENKfJXZjayoeYk2uPsvTgjNVVO26KiuYc8sZei1+cmfzV9SgyMVP1Y4O5C2uXkpA2hdHBk7g0
yibOftXuZL96JEZLflujWKch+m2qNsVV5XjtFTcu+VX3vdo6k3cbkocAOlF+8T3/Ko1y9y8KsQ+K
GLkvbpGnFxpH3j3R6pwyUDEh0fNqmzihEXZhBqs3njlNDMSrb8ouFHeT36MMnSdz61B43dh2BKxU
QbKcMju5iFwTUUxHsKmHCWsT2bSZEjPJ6BP65ZemkuWPMCmetVFSOydmep8pQXDwFLqbrndfdOkt
EMx43GRiCsliBhLZ1MiNZehBP8beQi8wipc2rH1X9uPRs5R7MdiVsdfohnNorOtDUgp7XTpwNUrL
uC41aW01s7uZjO7SMEt15Ii5k0k+HpCUoeuKKLrOhvdA9xzSStOUS1z3riwy7UZHALtyqDxuST03
DkPn5ocWM/tVNlK9ohVBO9f0u6+moARZVOatOSS/EgOrkBHLbOOEmvOo6YY6JLMfX4xJ+lLJebjS
6Xj+GhMj/oJGOf6K2Sg61HGTb/q2uJNRRpnXzZnJ0QGj+4i9goLbCGvGbeujlSciGJKuDhrZa3y4
Np9Y0Xfz3RhONWxBWxjxZsizZxubww71zY05orhqVOn7K0dE0HX0NGfXZmJAqRXc7Th2KLV6g/9o
uhUxQENxLKhCRCtHyoy3Kq+vUQJG9ynx7K4df7NT02ZrVBYXwkmpaerJ7DxXqZFeh0mXXsQi7ykV
u9Wxj1p67DECXm0ocbFPw6UagNsXZRZfF3l8N8QG8hYxs4PcKruu+aLVQMl66n7BhrGOYxs3gW4O
9PQSunRUg/1wZXK0C4QyMigh2SFvB5TM1BF3UjV/JbZCHG7W1Y2B9hCnfImdtSLg9Fe76MGxMiQa
fuKpzvYu5HXM7WMdr0v7aSwiCa1nnC/tUfh36OinoyHaalP4dnJ0E9d6ipgsAilLFC8o/S+NdkSi
VRU/U8cSN4Ph5QF9zfnabuZ7X5Nyj0JtVXelQCdkkYm8nn07vqQ8vMhkLft7PqvpK51u+mfF6L8I
TATfqWnMW8IkknwVa6V12bbFoheJWVc8lU2Byi3ntirZFSZJ3D6S9DzvOBUPNx4RluvKtTjJVWgV
pS2npc/orGNTL0cgVWW/lxgsESQ05RaJLP4KK/pWR9IK0oYMHpRzU3PNkmz/HEmnWDnIuC91Qta3
Hh3tlRhDfn4UUYCLAYzbVvWyhLP35fwjVagxijDJ1pwOOVp74UvD9LT18uLeb6w50DPr1oKUlUVR
jdV8SAJZmfo6UWVzUDW66j6ub+dI3KhoeCjQEqIdMX9Ky6s3vTlXYB8SZ6OH6biTxlJAnrR11SsX
WWmWrnOtepmyob6pw9E/hDrOWb8/2rH7M0akERRpN2zJD4bKhK5nze38DowluiX3msqLarVXWgH3
kkRo6c8tmMgo2yqDtU0bmvhVVMo4tJQHiHeK/LuuhpVix94IZ62jmSFLBISAe1II24qJCg14t0so
/YvQN14ms+p+RGbUZAgomvGaBCV/F42865AGavsruw1xPfN1gWc0+WT2Y5dkX2I8Pzixvf5RDRjg
aq+xHnsU4yCRsGBQjO/UNkoxnGal8G9qCaiq45d+yMq4p+anxTeFUafduidAMr6YS9O4HKbI/0Y6
Mb1WI7SRSLWaqT/xJcQHcpeQbGVaUb2mjscr5EdO+3WejOjO0IYxiFWIALDMkTysFKHjIXIcOyxo
OlqORsRO21IToz7MXiK22NPFSo+RH0Sea2w4oab12kxlla8JQDFvnMgpb7V57PRVkdflUyjoGW2U
M5rVfh59aLQTkuTHEvNMvzIaCp/rRonkycoL2gvEhjXITjqkuwOqZGdlEdQLlt9p1GNGgZcKX519
L6ui2yBhYhZSmnGJx92+RhNc2kcaGm54xN04NoHIa+fK8+LkL5F5mdxSPqMZLVrrMq8jb6/o3t/7
U+7xFbI+PyfMAYgj2uJh7MqtldvjhYpsu0a83BZMWXr4bUpHO8jzcLhoULLvByXVVYxX5iWNlh3m
ymlIxp7U4P2iJDjSoxnnu8GVCP+khfxCNZUVmHg9Vw3fvbHrw37yV3WauR0tgTl26APNcutN6XSb
4MPq72Pfm6JNR3I7S6BwNhLuDT+2SYjo7lwMF8LP5XZmlwNa2mSSQdCUXqaul4yBrorxqzHkMNkw
U0T+JmxbHYFyErGpjawiyr9kCF1/Ig7sX1XnTQ9GikJ802aIRj2Dnh09X5lCBKl1/SWGIZ2s2CaV
D5WkJHnb18tkUPrd5BBjELIKT6XPswyn8r7CgbSwCEvtuq3GCclHDl4QiUqxNY2o+apFpv+14WdH
W+oX+Ua0WX9ncEY4xmXU3hfxrAXZhMLRHarmufFqNkvosqtkpev9+KSmyZvZVNE4Wmnksjvriizx
8mATDArlN59RGiGP7cUT1WU2YvXsXJm6pWfruE3E1vMbEIY82gRwaGKE130ZTXCrI6dWr8zwNV7m
2DJyL7Doz3uPOsL77Kl10IxTKWVH4I/0FVbZ6LRPi5fmNnc9VEauGNP7yqwHeBwTTaahsvCd6GXB
jQACrMkemXTS0hgZYzMKelNjDawVbS+U/w7R8w1XyVG8epiNofmWtC3VP2OI3V+mnw57Our7Cp1W
0I9682XMWXCo4M/PbaziPQGJeYcBqZ0D0yuiDWKp8iCGBnkoESv7SIMzxuYhukrrqWdN8N2VLOpq
F5ZIdvzQrf4i2LftUI3Kgk+m0x/nyO3ufh9j/6sS4GOZ889pwhp1jZ8ls0Mso/Yf/1l2W/BaLl7Q
5vRHLb/N//lZzT9+/zHx3UtZ7t3/IT0YO+ld91pP969Nl7X/+F//rK4s/+V/+of/MqU+TgpT6s+y
K9rlp0ky5N4W+0yICv/vsLbVaxbPr6f//b9rg+7/gAQiTG1xVS9mVSpG/4pp8/z/+R1p9M+aoefy
J/8uDXr8Jdv1gM5ZsBSoK//f0iDRbpzjqSH4pFUteTj/vux/1cu4Y/+8DR/UzxjhXY3JxiINftyk
DMnP0vHEviuYdGaMlt1aoPUah5bI28RFfZTVOZf8aZnu9zBIIH2qmRQfTktZE+oB35ynJug01P2t
DtDnJbT+ssboNiOd4c29/+CaTnkpABC4KIyyv+scpHSeFM5SLskIzbkJvNq9lgbgqrgavsYaom8q
MD4UJrUdU73iGzc2tRfdJr32HUHJQ+HGV2g8D2N9bwukNqFsXig7PraN9nTmd1xu7NtSzO/fEfS7
4VCRsXD0vr/xxmCF5uizwoU+TcjJQCmgLG+liNTbJJn2EBnVY2WYe0dq99QAKhygisN7grQy8S91
czykWkThgB7fJqrKbqWN+ZlK5x8FyOV35B0z4BZTzAO4//53pMBZok+qmsBybeYVMKNGV+/6BI0p
qb8I1suvGLRWHoYOkJfjlYzsdoUiOhitnL5sBzUOh2hUV9+HoniYZbFn2z2uXD00t5/fztPq2u/f
lBlvcWSDYxAnVWcNvpybudxNado5e29a1nEMA9Ei8CMtfXfPUavBU1SgVybK7vPBT+Aqv1836sFU
+AkkQBt0UvXUO0+JNFRNQD4T8riQ70j79vkQp5+po2P8IZSN+G+M10jt3z8Joh9jDu9JE+BgvOim
Zs85MDBKcaZ4b/xRwF3GWSKeaFWA1fRO3krRGqymRdQEtV+/yoLjc5PG8ba0SHRycjcLUi+RmyWF
itwn5IdVUt9/fqWCie3dh7FcKuki1G+5oUsX4f2lOnkBNyfV6iClmXqZxsmwrXPVv6D5nXZtXtba
UbbD9MySqXH8D41vSPntVZN13iXJqzQ/RZ7Fr73KUsUBDbmCk1vjgQj1AesEP2onHK35PtYhhlb/
WlVufuUUrh+wczrMyayohBjAwOtklSK6CPCS3nQKlbZF03UzSPemT8vdmMzhl7Ik1QTbwiWFaGvP
r3Gp6XW/pXGL79UY5aPd6nRTPZSdgw2V1w7LG4/WKeLchO58miRrJAmIOPWINA8NdTM9k3bS4f2Z
Ou5sV+KfTLVnbdDSnU6gNafF8cXOFQ1WEW/AUWlb0e+xlpgYGFr/0vGjMx+WtXw5b+ep5XEs/j4H
7ADO99M3r8w7D8dBU0MRDyMowUh4umSALF3O9y6zVjHE923kx0E1enSRlYq6wC1q+4CrQn/tYuep
6yzM1J3lY/i07LVN1Z2UGiBIVJCwZvQSoB2HuloyIXPJ2vNY84ccN6tVXRnyu8STuIqTDl0w21lp
VUBpdO/X56/dRx8Y8Jbf8bY6T+uEaTBJfXRmwjWZQBrtSybj9krOzWPVnctfOJ33f9/PpQ1Hy40o
vd8AxjesQLamdIq7tg4Uso59Uc0aVNMx08j91pm18AUivW4yto7TufToj65R0GmEletZLp/3+y9L
t8raUK2iHBWX6WvVeFeA/Ixv4Yyf+vO7ebrcc5GEBOoWDTlmqz9GCmcEZpmOu2cu3Funo1CrMsiP
bDPs2b6NQ/XX5+N9cFMXRhdZIWQUGoR+v78yQ+vDYkh1ZMdtbG8bC9cz8v3YEe0GbOeVnRrrFpH6
54N+cDsZ1NV1l07w8jTfD6qVnB/HeKiDXFrpxhfJJdkU+FIRU5wZ6aNpGYwND25pH5l8Je+HcgaN
cMe0QgHqqlc5pT8sd5gD36F44Ndy4wwjBc/2V6U31B9RV/yNC7XIkyP5ENT26SsrKq93a5/3poax
nDsO6ud216Bi+XyYD14aQWCYR88Tzhrjvb9Iv0NVF6JlDcrZ7HfmXDzFdbYpJwXLMjMelVH4689H
PCWFQZBZurgOa7ZwaLQ6p+8N8Ip5rLUqMFvfeRYyW5uqOUSA5DEkZvfTNEYbvJyKY5ik32HWyTfK
ntuhFeXOEcNMx1WJM6i2jx824Vq6cOgw/7F7FZ0GY05GPOxQ37Vu568qxJ7K/1mPGKXcmcg7W+9u
iXFuVkPrncPtffgYfMieS/Pe9YT5/jG4dGcc7MBVQK7rfUvLB8fYpUkLazLlS5JNcvP5Q1ge68kC
Iyz4TOw4mJPAmb8fbxKaZAVyqiCb/aNZlc94WM48548uyWJW4P0l1x6yzPshpEi6DOtcFcg6snd2
C43dROW3G4zpq9TlBa3gz6/pjxPI8mK9GfEUkUOVqhhrQm4CWapwmyBnvFE1tuK86H80jjLHbe0W
SPdLTCQutn6HrVwn0m99Y15nQu39xAGN6zY/+ty8ktDO+O+tcZ+48evnv+lHkxh8YVZ2YSyHwJON
89QYhU5LogpSLXmiknQ1WBVYsuifZYP/+Ji53I+3w5y8VGkHD0N0IFlEUwGHwd0nMwzEIRnSZ2aR
D7aP70Y6eZ3KrPZjCpdVEM/zz9jqt3mv3WSdeKISc+4pf7BbxkXMOgcVmoPS7y/57VqOfCOyswZO
mlWiN7Ev085Hqpca143nkKKQHbQ0I//RLgPXkfefP7mPvhuCHQXaEEhQ/PP+pR7wMw06beEgNwt9
W8DLfmny8Zyy7dwoy5+/ucSyjUczYmcWTB6SbEnAn8z+xqGDCwEZaTPzO8ZpGBo6anOcUUoH4Twa
gVaMVEOn+4Id5mF0mYfCmAQy0RhYhXAihYb9+PmdPA2t/L0MsLQCE4PRyB7w5MgBFyoczTHnViqD
unT2rEUL0S7FKyPzL2OVfrNV/Ks1s2LbpkYOUzXffP4r+B98hxxboU6i8+G0fRrLVcY86ZR+eUAz
NAzmOkOIYNz3xehSN9dctDPTtHbc7K4aauuY5+kQtL25jWKbKFKOjBvqGuldQ+sZ6lFxlA1uHeQM
Gfmv3sZSxL/CSkoPmT2BgyDDsC7na9/pJQw+7QGiTHNhyOFpQnhPyJkDk9BPg7Yl9bUyErhPVhiv
DavXN+0Amacq5q9djFyDlj19hoXqlPPEBObljdAM2B7mklOjwDBMVvowYDrDs2rfqto9JFEZHWl3
DRsH2OMa290VwOD20tZREJhzvO1a+QhvC6lzSlcRL530YjpfUVWtLYy3cJBFj8U11Tc2x3x7VcwN
DYU425FF/SBi9LwT7i3yl62baLScVQM1gD7MUHwzZpSrehleVHk9BM2sYTj1vMu+dLLdpGtiLVRH
z9Iw8PTRQ0Ye4GlLzeBX7rjUzlNQENMh1rAOysYfoJrWzkUHyfVAxXr3+fvwwYaWQAveBJ9PgoLG
yXw5+mEV0mhQQd2NV305fPOB4RhNcutG4QPABBrW3PszU+cHy6QHUs+DCGQQ9a2ffOs0+y0fF7EK
sMcm63lA0B3J6E5v4lvpJ/f8rb8xoMGOD5yWCZfv9Kjveu6oJVGlAAgT2azQG6+7SN+GRnr05j5e
D21x5r7+UdJiIfJMzySn3GJvhSjr/Xxm11E2pY0AkzJX4FgdYH0UvpKHsnDbVV/EP7qKPxR96uOx
d+7yPH9VZXvJr1ZcSax+q1BF2cFAvQyofZxuHOTOL7ZmWrvOEA2qh4yU38/fhY+mJ2K3mZuYGg3m
h5OXYfLydPJ9qYJG5Zeeq46gy9rjnEc3SCqQCHsgW8MEbTap7L96zXuw66E7M0F9MD9RUWWHgB2J
adJY3p0364BNI8T97RWB8bV2srZi6+mso9n1zlzt8pKdbAc9cI9Mwj6XTMn4/UBWo1SH8b8MzDT/
LhJnx4HjzA572e79MQQVdRMVP+Dj0x0u1YqqS+ATBelgPjUD0UFRUTxlZbSnLoNTjt2PkNad24Cs
//xRfvRZi2Wd0x3HWuKx3l9ckSaZb416GSRNjPnFec1U+IhV+naKMGGUzrQukv5MFtvyRv9xteh/
neU4Qc3o5MmlXu3NemtwtSlZ9VM4P1ROvnWx2JLiNJwZ7KNbSyOBevDS7fijutFNWViOnq+CzBG3
GhKT9SJLTy1xgavtQrPdB6sSD0mkf//vbyzdCxTHAnkl9ar3N9YZRFRqtqGC3lhR6d0qM4TbWsbd
RqGxwORBzGqaPn8+6O8T6cmtpUjpeMj/0Xcje34/Kp1WnHSspuS/++nB1ppLw+C4ZjfOi5VCMCYv
XpCfkb/EogUz22yKNL0wFpSd1uBuT12/2lJUzXdyICATD5ODesaFo6iBFZd18tMmAoQeerOViBzW
hQB2ZzT1g5s6L37afnPVTOr1bHyxUkxDneFfz26qBY3mE8laRj+UtQD5EgBYeHgvqNMQqWKn0Sbx
02hbN0TZuC4pAcAbtE0fVw+f3x5zmZf+uD2U0jhEojpHFPz+9jiILJQ/hmUwkjGz1l3NXpnLAUxh
C69niDX2RGaZCvXjtGxJIs2svmdTsUsx9D7ABdu0XdSQ/ZMfHMgHW2NxK2EYAvUX2/joknyTyNjf
gYo5Vyn7YCUEEwsD2aIMYf2hKsfzjNG6VqwSYpQEO8MJ6IoZjk4zyktP8VS7yvPOfDsfHBpplFNz
Zz0UIItPpfMZzWiTNncZ1IPdYsFCtGRmVCAU6zIlEKXv4pnACDBY4U5lsbFGhc9UkhT6yg+tL5gP
Xsahfer6JcBXn1HeC/s4VmSC6Ohqz6ykH6xKyybBsgT1E8J7Tj851bSycju7CHSfQm2bPFpF2K7i
Eg8cvlCkC4hGdwppmpFhubW6Kt8P5nCORfvnhGMY9O919JAQ1mn/vH/HEMwqI/QGwDlTepFN+jXE
7HXaTNs2MjbF5AMTZN/sNeeOmX9WaSAIe7prU+S0l4SAZap/syA69Rg7oBYXIS6WTZgLgYrmBaZH
eod8qcPogbeUALnuKmv/27X4ZOiTa66a2IhyPWOJBPSVhuNhKukfqP7ME/5jyX8/zGlJ3OtNTGtV
ykfg91dF1lFcbQKTaM3Pp4k/FvxlGEDCLvMo84RY/vzNjcTIhnUj4UYOo10fQmB4F5kBqunzUT5+
XgS4LS1zkx3gsky+GcacvY5Em6SkT5HuzNZ+iIR9LeLopff92w6/IlZweYFdeG923t8anAXfdEmz
Bph5slAokGycQCSDK+1YdNZdFyZ/TWnbrSb1oyLEUSYRGLv6sZjKw5kL/6OBs9zfN2OfXHiiaXEU
oYUMZNztHB8bmVg6tZw0J7Ep+v4RXP3XEQzl2CiyGZwzW54/ptJleBsRuIX5ACXBySIgC3ech9Qv
gt57iSbyjHJ5MVQ3JhgY1z5nmVmu5d2KczLYSU1k1qTGqd0tgryo171nrgTBqAM+uByIx+f39dxQ
J68tXI3K5zxaBI1OgDDQN8nsB8nPpCj/d0ZycImx97eFOJlpLLtT0Oj4QDos5lsFtHlpFY2cn+HL
mAKy4d8Yj1YzhSVgf+5pSTCnI+nQ00byBOd6F6MCW9V9plC358Q0jfBA///GO3lD4Ej0HUzoIoil
unWN4aqpq0PltWvdbPd/ZyjaC9biiPujj5JMVIezJCwCI0YJoDz72m/I/M3yge3huWb6H5v95WWk
r0DxWueQe/rcGs0sQvLCuK4JUaQQ+TauxTUI521TzYckQ4+gWV8+v0AUQn9+ApTSiOfS2boYv3VD
b+c5sCTMMymbLmFq3+NYD+/tJBc7lrB11hTbZtCjuwl02IJq/TmphG4jhTESuGKLEhHB0Vr1yyuR
msSe2QeIEGsMSlShsko9pLopdu5c7+EYXVSldZWM5t1UKHwDsRgPvRH1O8x40AD6Cqg5Irc1m1Js
rab6QhUHXnsp/aClPothv7AvwrxoF41GR8++TcsCGB4Phu4uvBsF0SVo+tz7VfZwUOosci7LPt73
hXbbd1Z+kTLSphQzVJxBPxqd5YFKsy5CUOM7JJDd7Vxo26EncLivDTMoXK4+zee/VJva11Vof5VU
gTYjTcrKIbrCzds+8Gzti5VkGfFtxncsOuNDy3EOgaScV+BI5/0oMTvPWCD2At73ynSy6jD08E0h
KpVrs0ouunnclwoqrJ9r7K+zrrqLEghBXUEsrY1POkDWBd5WIArAQLiRwmg3MgKLSmz3N9V0j4MW
kspSmDduaBxSQ01Efk6ms6uR2NIgN91vEeOuAUU3S/ghiRVSm66mVB/I3JvDuyh0+nURJ+Svjoa3
rmpdO0a1LlbOUmIbojR91WarOgpzUteA1yZKbiFYYwmWIGmdLXTs5NJzwIzqORlzeuRsbdHqh6GQ
l4Zm0azIs+EQ20a/LSzjYQFDhDlppMnwEBvWcIwNFycRmRvr1kt/Fnamrvu5fuFcuDBR/A3GgIpU
7rkNLNI1toNeIsLF3gzgA5izBwRiUabsydPBsZEYe0JC1hhofXSyk7WVySIxbwprr4nihrIYzw7m
dRTEI9lpc1c6XyeFNxDmb9Lh7qIPs/KscJclMHrWiVkOW5TDxwETxxcDVcYKbVq/8smCDwyQZBuX
LL+j3TXjPqf4JddJVWNhKr+WXpPtUACnUAWG4c5r+5DjjNUdtCa8UmLSnwcN9II0ZXpbh8oCtAkn
ftVAKIROHl4KT7M3oW0P30kXSIKCG99sddrW1q4vBPSqHoLZlQDNWFNkrZ0CBfi08s1oRbhMtOut
ubnris4M3LlPmU0gBsI5GEkJJHfZmZW6yKkjHjQd6hLa4iCBm8VfL59cvd0bEHN+OJiiDmHi3HPw
S59oxumEOSPZO1S9aH9ERBug7qXSi3G2GV6dKCItOrMHfFK+WQ3eBjU/cXRJ9xhPxh6/E6VSBPFt
OG6VRsC75be7LGrFcTSdb240wpXUgfF2KnNXg+vON6jYyIIGO9/VPBNsdhzp4AzXG6PjiIH0OMxI
b/bJq4fbz5SiDcOlKeWPVh+AvLUsCFgqEgsps5xvWoUeKpDehB6Offq1m4P0VVbdpStlTI1cWxBC
dzqq+g2wpHpeK5PQnZXEzxBoLs4GLBCjC1oyKdWNphX9lZvjRmgMvpmdkXQFyBOteYC4bhzsrCSX
Ycjt+OdYhjdu5DVrqIxiW/akm/dEjt9pPf1A0o6ZyaZcFJdhMoCyaq6tSBI7XxV/OZ2GxFlFsdyq
yp9h/cQORbQwC8XBaBzZBHgTCAQqnPvUytdNy5HPp2xwkaYRQeYqJMpCG4krsG8AEN6irbsbDBtu
oHpWdfJXPSkNKbF24WTZtSd1wDQgS7GtrNxYlBvXjaJ1VxvP2jxTR9DRDHReQukzy44TupAABOKF
J7K7WScowwNmuAX6TLyikXylgd5sRCFgLevGM4YXEklZqdeTtG5xNUbAfTojGKP2liLTX7nHezE2
07DpBwlbzSY6d9CfzIx/jfPnFwNhyUB71Vb9RajiL0VnbwbrmewppIN199yI/DnSOUSCjeZUp6v7
wW8fUs+6Au+WrtK2vPRi4OyajUqnuu8R7tsuAhaAEdtwnuiixnvJnTEm/w7nJp/Yk9/BdNegsBAp
ACS2uyqEPLokZa0MH4SQQfFkM1VU/kQdXYaFA1wwf01IKLX9p6j0QYj4X4h631GcPZR29CtMZJDk
zZXMogtYtNvR6171rPjSY9uNBmM4zqm5VPfYdgpUTon14MK0FjERrpyiCNAMqPZeW/KbMZKKYYTR
c6/ElQU6fM2LCbYkLW5Na977grkAdHlxrxl86emcP1k9TLfJCwynvKG5uRZ9i6Nn1H5G+BCYXSUQ
t3xjx8Y3zW7u7HSEStY0q87zvvNNfU/7ae1Cnm1Ho3jxqVDJKL/Q69oLpH8vQrHTjNH7kZfpVZuL
q7o1CCjpeR2HWtvjGTy2oWPsLf4FiSLlbYL/bVPZDhhQHaquA1GTDQk2LOA19iTate3NgV0192kx
vg5T0x8rms3tMWsGKUYAoH3cfJ2isY/vnNwu6vIuLN0x2iLqEztJsPeRktuvzzdIy0nr5ISADAAG
INgr9sbi5CRm61GFyJFj4OAIDBL9WqbE0GrOmSP6B6eDpavo2zatFMKGTtrqURLrGHHYs8M1P0rf
CXJMz31T7/TqbM7VH11oxJrsMFkUjaWevUAk3u747FIMSesyFkZEFoZwJ6YfZvFkN2qGPtZQ3bbs
zUSNTHnnGjjLjz69m2+GPlWUlXkdFtgxygCM2gX23aD3gay1oTqArF/NMxNlF7nH3vb++zPD22s+
PaM02qjVUKrKwAr9R6Nudk6hdl1VXJtjeyaV7qM3hrOQh2acbTW9/ve3d5wdMggKzs9aMS0bnju2
ruvS685E2X9wTiZa2iBElT4PaaonL6YEOSBmmqNBN+BK85/NbKB2bu2jhqBlzT3Xc/+gKuCgGxC/
pbYgG05OyjabQr0Nl0Neh6lyMrUNvvyXtoK9LtVBs/PLKqpisFJcc+s+ZGdTGj+8rW9+gZPzc2cr
e9CxkgVVjDw/E3sbJVPmDfeff+/Lj/njDSUIkQoIYiZ0eu+fXlaJmYmXQxg7+uhIDR9AWtqdO8J+
VF1a/B0AVjxioMGfvB8mHEO30yYKxlCNLt0eNOmA3NX7Zg432K1uEKU/SXvYd168/fz6PhwZZf5i
LKEOymW+H1kXnWuqjNwHJtij0PtjXvbavvbSl7lWFLX4TkicsL7IKjoK95wy8YOnyKD0Uj17YVos
FJ23c08akWtU5iXf4bxA/NsJ8oaLS7zuDPvMlPrBwRY3zFJBAnhAJ/RkmpsUqKqxrsog6mfnQuEQ
2+XwIyiHD/E+dZAVzc08bklwEGcaGR+8Q29GBoL6/iKVVjDJu1yk23iHpZ8Venbw+WP8YL1YqhI8
Rt9HAXn6FMlHrLI5ZiJ1gN8XYu9Z1xbnBUdYZwb6YJpBY4PAxEBjabuntpNc+HUUDiwWXlp/Nav7
+n+zd2a9cWPplv0rhX5ngjycH/qFDMYgRUih0ZZfCNuyOc8zf/1dVGZnSmG14roucNGNbqBQKJQz
fYLk4eE37G+vKXkuJMvDnPrShC/28WW9tz0WOywMsng3rNNjepassYZMwp0rMrdujXUN5jEYz929
dx7QkgAKVM0awEBr+Rmvart1hNOyCDk7aZJ/qRexnK7dfHwl7y5BkZryMfNCfHDfLoHl9SyXMkuM
0XQwMtA4orXu/2trLJvk1WUEAGkM7Gk4RDLdpRHmtMm5Mvg7D8QWaLIXlya0ti8tu1dLoMMYSuoV
+aa15UeriJ77UoMVMp1roL2/zjKhtjgCMa3+9lL60cpG2WCd3Jwf+yz+1jOr6qBj9j6+ZefWObll
phb0lV7yFUE8IjkzPoEDw57wos6MlL3/+P+5nuW1enXfYP6oSNG4HobObnCMvIE/e654/e4aOgMv
y4QPhq0n96zDosmwAaqSn/oeTNlthS3Gx7fr/SXolVEhNDlsTr76pTVZI41ySpItfu9tvu97bfvx
Eu+cZNQSkRkw2KZzLSeHpdzbiPRsAotiTn9qfnfA8/Nb1WT72T7XYH73akw6Riqfd+WXzpFS+6nB
4883I4GmE85cUv/b6glEGug1VFylUCiZyxjo6wevYBlg93iPblDGXNlSAbfLwr+9irDSsM7oUt67
niWKZ8jLZLBgQZe+XssY2hSbfpm1Wvlmbm4xUrn/+OG897pgNMexz0QpPdOTh1ModYE/aM/DmbL9
kjYWfkINMTqjxnhvGUQRwHdNCK7qaWuYiXQA7T4fGUxZHQ1Ti6pGTgkN7uOreREdnQR3yG5RfMgL
8xXh2tsbVuUjR1nOOk0Dzgc7AGiXbiLdFelwZfvGUS0lfCZYGpsgkuMfSqRfTLV50yrm5dx8BaiF
yeqZHyXeyYn4hpvkfjQZIJCcHBUzFXgLo858Q+n7GtsPPBbWmCQ5ZVmtYECtpRihlm2u2lrf6RSR
lEBsGBVPjMjJDQUbAyyCvkOHILCZHQ001izsTVKUeDvUF/mg3eXF7GGAA3gBbx31qtf1M1/td2KE
N1dwElLiyk3DHJvxTdpCBaq+tZrYxHJxEBocQXxwP36K766mo/hi7pBNc5qRB3aHhVbJGxbV0Uqe
rwGrOVIIr6H4Gdnnemnv7UzCn78XO/legDDn8x6xmBxSIcY1IuxMhv4//TuXBEV7iVYRG57syzxM
2sYauYGjPjm8xe4oY0eDPLwkczTMM4f6+9f0z2onx0bfU+kuC1abC3NtqjDjpMdQnImB318EuYNY
RGRMA7991fzeBO9ZovawpMmT8hu8Glb4zpy5lPc+HqQRf6+y7JVXn1l4CnJjGmBLp9h3ZPtybkdM
akZP0f6Ll3OyxUvEs/2kslCvFisr+56KJ70SZ46Cd3c2gh518cFc7AjfXg0fYKvPOhBqZdpspOGn
alQb0Agrimy4uNtnUvp3790/q52OnNDiB5IysFqgNd4IYA2kqzNZ2IR0v63R5KMIysJUUFOQVp9u
BqOSQfwaE5sBqBrq5HVmmWfu3bv77dUSJzuhgbEk99LITjAFULMLCI2rEKPuj1/Ud+8Zc61ExHxx
f/GrpIsU+fRUcpLngw5nJQoKr5SpuZybFXx/IajdfA+xQDgtIgXaZOaGyae9pdE3moY3Ka3bitzR
sjOf+F9XYlBcISVf5GvilwJnLkqYuviQbXIdFJla7ZqGvkzVXcdUAz6+e79+6ViKqSoU1erLQOvb
/d2LMlQ6JsM2vgR8rZoeUQlsQiW8kpJwk6l7msR53J5Z9NeNwaJUcBc3XYFCfLn+V0dEMtupAXWV
ECaZPdn8ZBfpVdYMZ7bfr68uq+h8jwxa2stU4ttVbKVD2pzxvIYYW84io+2YeYn8CcoopQ7jzDN7
95rI5Sn7Mzj7i8C7YvZKDyrep1ZKoKugnpXoUg6j9/HzencZg0WQrC3ih5NDb9Dw1wusjhPChykq
Opi7OV7++vrjZZa/5m1UphCPGQwuUqZhxPnk3iUJlqp+n+Z0OVrXjwQYTVpC820/pI7cY01Y/X62
yeyVhokGt89GlHiyIk3dNAnjCVe3SbjkN3seqVN1+ZkTdvlrTi4MLzw+TxhiouI6TdDkGYVvBJx3
EzRyYmDzJrf3VmzE51Ti7zwnhXky0zYR2xuo7d9uviDvU3Bz+FhkhXan4QSvDPqRiZrfTjcWeb3K
LARVE/QpJ58nZU5SNTXVDAUp7l+WjkYykvQzH9p3XiRdAcJNSRuNNBHe22tprRiAZDtnG2FPni6K
fSbb+36qPIEHS67l3z7ee+eWO7kmChmDTxs821QDwANRX1sCdBkpgF1Fq7ponv6N5XAcwb+HHg+a
m7dXl0MiFL3RsxxYSRx2Nr4+b0KwMmlkLVy5M6fSOwcupWyOdoPJCFQ+JxtjgkY31HKWbYY5c0YF
IAeee8j7XBMI8jRtu8ncSqCOPr7Id74ob1YVby+yM8pknoo82yDucEtc7JR+9KYm2iSZ8ecJ9f/d
pc65S/FafOQulUf5G3Mp/vE/zaXUPxCnsxVsm91FA2A5bP/0lsI/fgnUl2NkMe9YhhT+MZcSf5Au
MGJOpE0LlYj6b3Mp4w++5ZSfGMaiEsFh91vuUnSu2Bz/nJnmsgS5MM41FBuIhO2To1mAA6WRDxWo
DPUx2vR6bcH+VlSccNcUbY11M3ZD5fYhtK3EQZBjWR769eLHIM2p4iQo7r8jmhomB+T4ZDLKiHuG
C8csaRjeSxk/xD46T1dDDuzWrRjq0r3asiB355kySiuRW8p9O4J6xz9RCj1UuDP2l6lViUtkKCBN
hq7DizcZcKZwWBhTUhlcbb6dQ1zwXH1Icawz9XQoLqHsRrhKdnXQ7UwIePhGVbDcnRK/PpRLRpDI
4OJCC7CVKYefmJvF3RFEsWFdNMMwAsioGzx2BzL/ABvmfj0qJQ4Ho8KPh6+oTZdjgOLNKQRoHleJ
o+hnZUbxbRfrk4Fyb9Bop1YCW6UAL9ZwXalada/lCkD4Cnf9Bz9ssHSs9dEGuwQTs3ZEUzd3WP+X
+KwE7YQDTQnVCRZYMXyNqpr6YuUrteqNspyDkZ3nVF1FWqP8xCKo7rze6gIVj8Y4rTahlGmFN8YS
bC8Nb0frmln2WHMV3bfwefT1uFs3pVkxmCLwes+TRkyIKif8BUGelo9tpWZUzztFLt1Ug7rowUAu
rnJNQMajQx7qK0nrAcUFg5ULF96HP3kC8YLYCMwUozX9EMXEts83v8RVNxyiWHQ/ejkX6aVex1V7
HVVF3LijqMEcLdS+aWdXEG+3HUkYqAOgJ9Eq92UZi0dLQ4kc05qeEB9hyrjJrc7/OfnSKDYjd/Tz
JPxWv4n6MPtSAOOIEKz1ePFjz1WZ48MwLnbXDU6z0aYVGAC5c2S2yTqJGtCTGSapjdNqfXbUR9Nn
+LSw4yc2e9M7SGvx9uzCHhibicjnC/YW5tdYUK6jiqlWRySdIC8FssPQiW1rHmABlUGGBUTC0HEW
9cbe6vUyRQLXB7CFRAL+mX7UXINuSQoT01Wg62gqEXJdB5k/9a5qrvNpbC3HEJX1HclZ9qDHQ3fX
kfva68lKAsRXWdJluCGO1nPcN9qneCiG2RW1yRyvX07hN1nppKsq6H0ZbnaAHbZK3UG4Nkb+n/tZ
qJ+TKgbnlVaSJR+kEnBQq0T+z2HRyGh9Gjzn1SRuWxKkr22v4p+II5j/rZVy9WeUlvWTwBwAqmSt
Pfi+kT/J6tRUWzXuA4W3JgymdUF+DsXNzscLZsFhX7rkPrRhNDmYrFXbmyn7kvdxcEcIWE9mYUzS
WgDfhZhTC1yVUUWhjyj6vkORNzAtjQ9ZbJSuj40LmifJmqnVGFUH+lOJEE5VdlxuzCCtXArdqrmK
dSU9ooxS6TEggWEsRzHCb0Vo9Z9VK2ofBo6Wu7Czo2xVhQCXeCpT98N4edQtQrcrsFriyNPFxKNR
2l0WlvW3OtbbbCWYfPgmxRUXVeN3pbA11B5T0UGC+Yhzuo7nC+7DUCMLXvCwHG20w32kfGlBuF22
gvIm0k+tkd2QuqvJD8ZAeJ0oesIMrdmh2JNbmOYI2lSfsi/GqQ4S5N5eKXFsIEUL6QrAZGrb6XrB
0dJZHTkWUkhbWowEsm/MKDrmoG03Ulwk140MPxlpazNV6wEa1DdZI09zJL1stJVUEE2u5yDIDnYn
aca+CfjLa62sNXcwcqjqYMPwTdUnpYf+XYRSt8PSidMxK0q81eOpQkaLiWqRjJ7WYKW5anXNWte9
QLDmY+33kCkYZPOzYsWoHqy5ymRwdFa4k6IoHA9V0wNtLSPLIgnFZ1v5VEpCQesMneFJrWq59ETK
6bZFvFMc7aLMa4egvjHdol3gt/S0u+uwNObQSZpeKvkoSMi4cqbTgFzZffsVHzCBQE6vIDFCV4L8
xfebueVgSMqHiIG4L4Ef+2jeDP/IVudl8YWS/RxMIGB8cqPUncfeVPYi7P8abf2tAOo/5715Xf7I
79r6x4/28LX8v8GAk9j6oxCpzrrnr2+CJP6Fvxw4De0PQ6NRRJBEe5jBXzKuvxw4+SPMNEmHAeQQ
WaO/+TtKUpcoiaAe90OiDmEtc9d/0Xn4I5rniO81C78KJhvF73hwGqdZCyOSxFr05PnU4MRy2pWt
ukwyyJJqAoJkF+LsV1odn1Tf1WiaCkTq+i1VWTBo01VgJdusbzf8KKddmgShcojNhLqi5iwVmJnA
oakAn9humNgAppotTMKVJUkXJTb3tvqstV9sM3VG0M1WGHwqk/qh6+A7Qp4Ownir1DLiFRdd7Hos
51WLmGPRowdxuwnb8BPFxdVo1KuZTliI97kP0Qq88iYe1X2yi1V7WxsD/E5jAFY7MXgK0swROdOB
sv7Zt/vbOQw3QyR5id3iSb+B1gDKM8EeGSXkUK9ebYLjn3Hmv/IuO+Lh0Db/83+cpi6nN1Z9m7ow
JdEbmY/srq2Ki5JezGAcNXTHdA3PFD1OawOnK53EuWVVJuFY8ghtcZTEU6+ca0D/einWovFRGL2n
9kWk//ZSKlPKGxEP9doKDpFMlGHdzUQc+HwTUCTyPQIy1y4Hx6qSqzK8VItsnQisRONrLKLQXmQe
fEWHMYqLBrWj0X/q1GYlK48jGycsfKdhBiDg34+ZY1j+rraa9jZxqsGExtLvRiLQFbFL0xg5UeGh
dfIaKh+dFng15+AsYWYH8FVFo8tkL67RZ7LQX7y6AMajwhE27wiOGMg3394AfFFNH+1Cva6h8IUF
wNbvcbBEI586HPMTyBpt5miEnnWKhJ2bguR47fPzfndLvf0Zy7v8qv6YofM2poDnEMM3IP3C4cR2
FLN3dF2c2VMcPa9yJxwCTq54ya1eLVWUGl+yYORYUOcVEiSHINthGObMFf3iifHnOrgm0bACD3Wq
b7LDGgFZwp1txP0C2o1lf4GWOlJWbqTwU23vDWV2W+2ilrvbWboqit5r5k/CjtxZ416XslP4nu9/
8/tzpbDTisfpTzupeGhNN/YNBI01w2puOMJQxPM2WWzpK7zgcV7qDckDy3377zzkf+7IScnDlnAE
KnsecmXgtFIQNorYbcjYUv9cTefXg2PZT/8sdXJE5To+OrBi6vWEbWCzEAeyM934cyucnBxhV8uJ
XbPCMH2pzfumO3M0vXsy0QhCU4TFl704Vb/eppQYrTI2OWQ75bqdvncmuyPQGUn//vFDefd1wLgF
8QpD53hFvV2HDMseMzr9ayitpGObsnuU57uP18DU8L2XDkmjiRiXIvmp0QmjGBSZM3ZcVieccMMa
iy2wHtZOzLgf4TqUW75jzRgCZMM6Mi4bXQZszPCAqT6OJGpBide7Hl1HyHgtLN8cBj8e+rZjAnBJ
C5XFYcSC8kldZCul+j4bH+JE3mppvg4ViGVheC2lkH67xEtLfSOXz7jdrmXcYzt7vmrN73L1LDFV
keADI5UMvoVXC0oYuweA4UiGmfBCHqA+N9qDUrgz03u4mMRasqpme9cD/2UObUnTvCW34LO6DmZ/
PWTAwudy54+jG8rmAlta1fNjJSkXah9vU7DX7bApS9krmvRK5D9kpryKb1Ft/tS1/tHQ5zvatLet
STp8NUTjTZeaP+MOxC35GOxQz4/lO0YUHKxwL1tuXBOiwCjqlUbOGC2WGZnsWaW5MoZjTfoqDV/q
RHckMg590Dew0YCLJm4SXInK9tgix6xNrigx7JPquSOEmLeoOqrvybzx+TYulzDkiwcv4Dvptiu+
5sb3YIZB+qlObD5OkIyzIzxkBuu6lTbaq2SYV3NZr4oh9lrb9qbRWA9NfJhH7JYpCgzhw1BVazLs
C8PeiMxyZDgf8hwf4mlgnJy6NttFip6rKFuPcrwxtfCWx7Oy+GZ2fCmyCevaQt9PoXi2unGtWf7d
wGyHG8lm4wRKsscm/FBoGnlUMFyp/XBXVgiGzQYw+Z0fMk84XWaiwc8EiywxuEI2LlHZkLYBBDK2
cqY7w/J5iHjajFeZBYbiAlMQnxESGZBX+03KYsYAOMcl7NCfR/4haMoOLoUr61tr4yQcDF5kK7uq
1XZmcFnwlulmuIvjr0C6Cc4wo0yuckbk+vagMfK0RASp4cYSGOwgduukdHGTZ1YJ2Da1ira377P+
usHpizjEnpoVwAyv7b4JvEdiyhXiqoAPLB9lLXTmSnLjJrwtsp6mJUTvMsN4s/8c46w1qppTgKyf
kwysFcPIAVT4GAJCZ3Mei4Md9itgFWudTmBtal8TOf4SafN1bhRXxTzcNoO1zwhlZe274jP4o1N6
IQhtu++dRtaZ148qo06++dCjEiowIgmKb+30Y9BCVwZwpo3xFrNGAqHJlZZy2kxFR56BosHMOnZR
TSHoGVqLo4J+mBXFi/j5ZstEK/TcweA+lBuk/avWjq5GSXKVpHDE5Bp4pcWK5KXhvMeqeluL9jKr
CjcU5WEM8i8lf1snMB0trguBoNt0YqbprKC9LpKG+zB4VryMe/TrSApXU/yY6uQOmGx0ELFEq6+T
8os/lUe/Uz2sDtbFMAFhKt22jQ+WdTeIwvNl4DmyCYyC8U9deI0EJ4VgUjQuVqg3dabvhqFzo0nd
JcHI9HK+TuFR64xUqVq9NWJ6YOz+2SY7Dr1sijytGvf2ZF6nFBnpjVBozEqnnNmWWbOzATdLU7ad
C4ORaybyuEIAdHdGM2568YV5MS/O7xjUp3vcwpZqivwYZdEuhARk1dJNBFJrbPy9mBQ3DobNKO0l
Q7jUnZxm/hKLBJgy5BCO63aqvV4fXN6xFpi1wkJKWa61bNhpfsogrbZV/W43RjavMGq+zmY258Uo
3rPkI4HmiooEuQIWwpJgoC/eBtJqDoa9alUeNfiNn5iXYR18QgO2kZJ2n4mfzDLg430M7e4SwIgr
GTBygr0eBTem6K/U6osuglvc3HZIFEurWamT7eEOCY0lX9eMC8v5jt69QycTYgmLx+MVSrFHBmzc
WAkva6O/Zq72MCfJttOF6+uRJ6R0FzV3ddBvP/4KnlTtiTxJak3+g9DZQuRhnXzSpWluILcV9Rri
+0VMgQOjDEcXJXMvtiMLiNU5KaGABj1pMMGTFRpwT7PCy6SXDyOxUm31Ryl8xIvhzE/75fN88stO
wm+4bzkQbH6ZkeFrWPvXMlOyIp4dvXlMeZZ2k63bNl19fEN+CT1OVj0JPRhVbWFulfVaGhPX1h7b
Du9WPKU+XuVFfvtPs+Sv244YhYNZ0I99MQh6FfCHZoN1t6B8ZpjMfHfGVpeItrv22Mm1tyiHitH2
lGG4XgKAGG+kiRFde+4u+8r6HPAoUhXnK7opU+Ka3aVoS1enjrzk6CEFZ419pXXag1apJI0tnYJp
pfK3VvIz5XfeGmM34JN620b3raI6IzW2pFEcVfEWj/mCiUxmWWtXDxNHLhJEWZ/xtlU1opOg8Tq8
8UprWE+hvmmM6apW26NmzmtL/RElwTGUGmph3c5Q+kc9yD5LTUJjITimje2ldgb3GyQPDpShoXiW
Pdw0pfgyZEwrhndGsHQ76xHQz3zXSPIq7LttPvmP02B8TtvgdiY1kdElSgJyGdlYacY/sT1yug7w
V1a5bZGslkHViA+JGvNCh+q55HSJ0j94cqdjRhyBfj3J6bItr2TOxLC+06T1UsaxZhwmucfzY3fR
NcxdWHe+fSYy/qV+pIA/filGGTQDqXu/jYyZ5x71WmN1ZlQaXF7KXXgVZfq+zbs/t+hv1Rf/X8T/
6CRN//vqI06q7dd/3QIJf12AXP6d/4UAEn+QHInFvFHFgprz9e8CJHhwTD55buQ0yhsCkPIH/wJT
+FR8kIIwLvx3+VGHDYSqEDf2xRCS6uXvVB9f7CNf713E5nQwdDIrypA0mk6OVCmbOzmd7GQ9FEiT
HHR3rTfgo3whYZlMUSmbcIENU3FV46tE2mCEKwbisajI4uJbgivF06t7917R7pdSD2UT7Ar5QQju
udBTUy/A0WkTVq0gFNdRKVkZ8evYF7t8CpRLodjP8ONGd6xrzNksY2L6fCyaSyvsTQ/zM3k/67ly
1Bm7d6dZVT8L2J6bqoaPM0cKRhd5uu7C5SMRYZp7aE0wl5xYiyedfFvp7XdfNIFXpH2315LYOuB7
E4JyneQLpKut29D8sZyihoRIdUK6NcOCsdPM1C/trmwdH8MOrAdxR/ypjpqxobHmXxKb5QdeXHoM
XXpZDBhpYdBWuJGUdZtB1b5nLeYHfZF84YfgbKGH0zMT8TnWc3REaauobmAGt1qaXnIqa49pa1Tr
SM3Gr4mihesxvEpT/BEqWf1uSsmTEctXQ1g+DD2szYos1xV5dEiKMP1sxShV0hJqIH5FoWNiUObY
jaLvazlQHVmpJm+gaXyYK31eqYM/rpNQbx4AjSauZefNrkkA+jWpou7sCZZPRNtaBQ1NbVFJ1Gt7
KLTveGNEnl6OBuYa8feM06lEiCrJ134nDdgWxBijFKof4qkiTz9yekWYK8ikOEWfCLeN9IYGbmjU
2td0qKL0AuzDXlLCyN/WtuKSqqHvKrb0ZmRX6h9LXf5smDy+MqgI58OGDMrIvkkTANYm/MkUOJbO
YeuhdqJsELfyNoBNgUFJUV/GcmNsJ7yOqGmn323LR5qv6DR7i2FXTuPk0GttDzkI4U2n03rrJ43u
sT5cyrEdPojIIifVWmkVz5i89TN2xoX6jcIgqgZF3mHTkq2YtMErVRXpvYmfA7FttQ/TsNxK5fQM
d87wqGniEzcAvAEmJ7tIEn5AJ94WU/45aWaF4MZvt2WZDE6TQKTzE/0uGOE9aWm1NSUZOxrIdW46
mNcqbhdU4y2r2smtLHvMLd/6XS0GB5meC/1DPkImncZ1Z/lgdRmoOQZ+MG2nubMfFF3wSGnf7udS
liKnavzowo9k5bowkvEY0X/MwHqb5SXj1sYR3HC/zzEqWXYyfoVeSWsb9qEoyaU6yaAPYTdDeFnA
nFxFwhpWeU4DwhHd9DWS5eRGqoyNpC97cE40yTw0AQRgbzATw7807L4Mr4uewXY3ygyJ0YimzMVM
t23CT2XUKDnRBq1G5UYu9HHe1kU9FWtTH/k52lBCceys5Hrw1+OCHs9hkMNpvQd4qZOOgSdvF1D5
1FIoTqDQu/NCMR8XnjnRjH47xfBFgxmzCFEJTKKlqi5drRBfU9NWvkYLH73WQ1Dp/kJN72nFhNgI
wFLPNF/6IS/QPXvB71GXzA/qn0y+Bc8Hpnx2C5FUa2mB96ULxo92ZHho6Xw4cMUFpFtwf7ElY9Ti
R+HKXGCA6rBwAXVYyltrgQViMEJ3aAEIThHFCMvutwIG51YsmMGk5dCmrs9ESbFgCMMXImHdZ8bl
8MIpnEuF4ZgYw5we6VBCaajsV5GOVjxfMIdjhauEPrHRalFDQbQWIGL+wkZMXzCJCzAxTDAHceYX
jmK3IBXRGPnJI7Rxw7qPX6iLOA8tCEYr1OExzlZFipm/cBqjBdlov9Ab4wXkyFgITEeRl/qhzGU6
VnhCGY9mISv3vpmT7Pk4nqDSPlr6UNck/7HlaIm2SDRmD8kHkXCd1933IVU6DDFNlSZUPqyGWEbt
ouDpVJR2qbrVFA+reNQHL+4axbUw5d+ppYmILe9oY1XNWKwr2x8vOl+d88XJRbnHyzbznapvJuxD
zIBZDrkex2OgB1/U0bdztwZhyTmR+/sqMdMH5P7YpHdRJ1Q3L+L4+2Tqd1GNkh7omDXSQa9HOJPy
eDTxIN7nRRmi3MlDqfaaplTulwHaeyniH7KtlNybxhX4XA4Mme6bo6Emugutetgy2ZXdBVOW3glD
OvK+D7uQ+3/otI6h0Rky+CHQzcCLGgm+MGeuO+BptY2yReIR58gGi472SU3ILfo5u6WI0JPxqgiz
4tS09nas7spBlSPArX15X8+V+jRhW9C5GdKi9i5aPFhbZQrWQdHHCV6oLW5EYWHVMhYuWnkwQ834
VHIOjWQxRXzoucXuokuJndzUoSq1WUDNpov8W/5XtRnqMHOjPMGtsyiTGzVvMbPJZdFh7VUbN0zF
KsBVW6lWaFvmlhdU5VLeqUyMxsjAFUNSU89I1PQWKrInrDJ50ItMD7b6hFxh6Mf2PpvM/aj16ppN
KO+myCp49fvMs1PF533phwJTXqRg91MdJ8cgruebvC9ABs+qvMmMdN6jOpAeceBGzyTkjeSTQOFj
o18owzzA5Uqqp3SuYOz6hfpEQXBw5S62t4UvVRwOYX7fIFJ6CirZOGDeWR4nsFpXsVTbayPQcIWZ
6NhiTNJuA8sy1hOfDfqmptoLF5t705kUbGv8WOXUiuLPDIomtyA1EFPLQ+0Fc+1fzksthewxjV2j
k+UFuSSpu7DoVAy+4o5+LPll5SDULZ/sZrT2/lDdy3lcfo20jn04mrbDy2B9TSbBpw6lB3xYWi2U
xrSmoqgZpdtpCIMHQ8l7nLxyYdyoNUosZ06n7FMMuwEbtzTTL/RQwk/YV4HC92bBt99oAUQbWB5T
AO7D+kJvaOeu1EZtnlvo8qukNbzKrJO1JsX+sZ6Rewyl3iDEUfMbW07LgwyX6JmGNtnfyzso5pTN
EuZoBhsNr6ypDedtzOfqMva7GK3PJG9FWqUuQsORqmefXlDtKZ9eDoggirp9bNv+05zia5W2tn9V
KlWmEsHJvGl+kke7SZFCDcmMutTJmGV24h6p0cU8qJ12kItU3NNTtVaYEoj7tGu0iLK+hjJnZceW
2t75Vdo+R33PUWAYA8cMwpojXJImegjxD26IREJT2/b0zneliv3oKrNqNvyInxZ0NJ+ozsjFeHz5
LFeigV7VN5X9E/a5vbcxI3vOG9lGTagGmnKfxDL3VhkKGSuzulaKlWoqlNvtqqV+BNcsJnsOgulY
N2Cg8YEZPiNvx6m2D/xjmBl4N+CbBD9ObcsntZibA1jsHgOfShuPL/8nkQYbMtZV/tvA3kzlbRnK
J0AOdU81UreQCcQ6F1BoWHJhbE20QEPc+B7qWfLTUBNtxww9/5pmYCpnZQGQj2FUxqOM9OEJ07fy
c4PRNaGXGWO0rLQGf2T05dM09/KxJ/LflGPF4hHSTbftKjSOTcx36C7rs+GyLnowEJrMwRRMHf+v
pXXB0Y7xdn+5/YHd29eaXt1/nKr8YoLMlDP9eB2pEOV5uvInmfccIMpNesukYcDZHTaWuqsN+Muh
Ug7HvOtRvC73tVgM+6pJ9j/lwpRvcmKIP3/Jf1tiviz0fxpyV/9Y8lNHbdSE/3qMQKfn/9o16df8
uXmdgDN193cGjs6HO8uoEiOZ7H2mc//OwBcJEJM+gM4Fo9cC7MbfEiDF+gMTWmx/8M/FzfPFC/Uv
CRB/hOYD6TXyIRl6DcjRE+zuRxje0x6qxcy3QXNHxpcBEtbLPntV+Zvmui7HBnPERltiTQSmbk4i
08+bLp1+frxpT4uZy1ovkie2LWUH+STfh4Q9pzTV/VWbL9l1EMSewUSfZ4fN48crvQiXXpcWXpai
mYr6W2OwadGZv24Nj3POKUuQupohRuJiftlbj3k2Ditl0hI6rDXDcH2/g54qrfyh/DyZ44r45YhN
XvElU3/S2JfQIHq6hMaPQi9gcttRVbJEvvuZF8arj3/waSFt+b28sbzUFNSYIzqp88YWPY9hUOxV
N6mRMzcVaRMhiQNtjwFuDBlXkiU07+NFX3zw39wloIzsMA3TJ0ru8BLf3qUUwHnaTZm9KmNLd62q
uAmq/mcq7PTGGOvD4IfwdaShOIQRFoAjaRLuavah1wpidk1fVYDFosi6CTW4WuxlV236wgmqQ9kj
70loUysKDSfqhphdmgAusrxyrQDKvW44UFKLuyXKQmgxejQHVWcKZ83FLTv09CVA1uVwRabD96X0
oQfVNt3poPQaXE4/NbXkqhi4nZm0+qUmZTFzt5Aq2aILnO8U01LTGh2ipOUgpVm6qk0MUVScavI0
4wugaOaqa4LPWdsaqN38vezbF2lNKlmWgbH5+Om8oKlPng50Gp4K82xiqd69fTpEkKaW9aW9ku2o
cPoha1b4505OnJF2g7MnDEzpfkQCbYqiOUrTtu6k4XSpV5+G3qh/U23xcmf++TmnY7621hUmnkvE
GRI1F2iowapXa9tVu8d6mGP346vnVHxT115WY18igwBhyzDk8uevzqUIRYOGFNlaVZVPC3poey8o
jf7MG/CCZz69x2QtnMyL/wWn4NtlMq2cUiVCkCylcDuI10mwxtQ1o+6QSWOP+nBe8YVVL8pQhXWj
YONgltNqxg431LeNkaJ8LmiVG2N2WzLW7cZpv81z81nNEV709qEjzD/MA4Ngktqt/Vz0XomETNIk
wwmnRkJPcqXOUe9Wof1Q68p15zfaZWmkFa5SCdEx0kj8OBG9lQijJiNrrxT65krU7aogy1Z+iJgh
k0wGCcLM00YyNzP1v0py/JzkwxOK4WpvEcNJOAmvrFGuURJzpCTRAwgB0mSjgltSNEw/hDFDKjmS
PbvPizP3+d29/B/UnceW3UaUZX+lVs+hBW8GPcHDM+mT6TMnWJk08EAEImC/vjeo7mqRUpGtQQ9q
Ig1EEQ8uEPfec/ZBpk134Tv37Wcbcj7XcvKrOqKxANhtmXddCdnYIWrtpD3jIR/z7sICjQBCMKcE
y5JlpPlbjNW5reuPXz9a21r6t3uOwxEQN73ev0ESgkgMOkzTMAlIYI8dNflxYzIzNj+TrSXURLZ5
rs3fPM//eNDQIiKWtjJt75/0ZOY6NawRHLTNbket6YJB0IzdXl6tiFniELwtD9tvGtr/uJohOoYb
5UYYfH9WSLUTLaJRlnzdveEMsgYjrmWujiPjX2BtEWkww1vQrcRZd8HbYlbFRTN6p1AZ+W9O39pe
pJ8vOrwcNkKIZPBP/7SYYWpZOzEAB8jo2THZNsddatIXzQMI9qZE/LAivtxJVIfnaV+SGkfBsLcD
4xpc33we+uj7KToQj5SnXz8O38cMP/80HsuAvQLmNOjlP64BVVFnmcc4IImaVwfaxE29XC+VBhrl
H0wkdLw7JqEFrnNGFbH66XLlDhWLhVcMe4BZOqkyPlEWFdBi0yii7fOqAAZDPae5UDp3BWaiXa7K
6DhHtFUN28et1frYNom2H8srGU7hXjTGK4SvJIt6JrDVO0C9CNECT8dcX1ZTeYqQZceOkcEq74oy
prmL+cnP3z1WNRBEy0F11noZZDcyaKE8QKiL20xdGKYkiKABoFxvUQHZXCb+IoOkWDME27L+VAD2
/fUF/duWkqWbyY63Lars8n5GcHnkqrVDGoS0wiLaO2ScZqHe27rAomD3f64s/6r8+H/0HYxfez30
X/8D24H6j8PQfnnXRdf+N3AgbFLBX8wA35uvfdf94NPc/o8/J4CW/4dFocCAjxlRgESYneefDoRw
m+X57Dq/u6P/3P21HZuV//k/LOcPLJOOTRAaC4QLguo/J4DWHwQLbJZKljKATqbt/pvq48dVgREj
xSvzP4pZvKLAFbf//pevPIIiK3XwlI3m0J78VK0X0pnGfUme4+Ev1+T2z9f5vxbk/58jbVUzjoqI
jdqPR6LRXYYpds26De18l0uP3qtrFtQCgfnhswep/hxY/5fBsz8u+H8ekAUPYTMsKo9K7ccDrkM6
5W5UJnlOnEAP91gjYZ+Xb0s4FXGN4QwN4Gi7eTL3kfGb8uefLivxAFhgsedyeX+6rOlEaEfuYzo0
C7poSrj9cnTZH7YJ8oms/s2l/aej8YVho8o21eML9+OZznmqW1d02NLwTz4bad8WCV5KEeK9HeR4
++sb+U/XldglTo3tOQiQn2qWwlpyZsQdW/OyQQqzQtKqghfmpd4ZEGcmRaJ0biubf/z6uD9WaN/v
J3UkLRePWfo2Hf/xLEffq0QVdsnoW7guyQT1aB7uSt/5nPa12i0GoZX//ogIoTAcREj4cef8eEQM
xKqnLkwys2WLEurQ5QvljxeesPN7y1yR5mfT8JssMP87I+3/fg45MRduGuMKSkMrIDnop4eHFLjO
nSv7MOotXnWZe1R03HkYGgMryZcpsNMrUBdpdApS25OI3HL/LE+3sdNsAp2faPYyVPL85W4x7Brd
L+6jrxaeIdyfDhsrUfQjqn5yI+y4bofu0lGKj1FlDe3H1FMHMQW13Vsj8vv5ONvKah7dunK6OGwn
UBGKKLRu74Xw93b+DB8qYbC+3LhTOd7lutNzEoZl+4lPNALpoa+9dF9nAs2y3ZE0QhBiasWAv5yJ
jIHVW/aM7lI7WatgsGHjd+RajtLqoNJvIPDyMPeL/q5r9PIiAdVfIQLslrIcj6Q9+FgjnW0vM88l
4QjQ+4mIDSjVvui6n1/K3ij8Y2EV1Z23usr/NEZw2CZ2fW0icr/aqO0r0iHZRjKpm3rM92zDa/aF
6NqnI/rkcWQHQdWMTVRW5cGog/WN2NiNvADOBfB/KZzXjqZKB5EfVTfKb2b52dZ6xPrIw0U0Z2s9
TsKCoBUp5Ydkv/joEMgLlc5e2aPH02xm+tpbZttlzxK6Z+bq66+5GjVhZgz+vjidhbaRXFiQNDYg
8HPfK8f0VHbu6D4RNNAy9Zyzqj1rIgXrZyUycHktu2LBcr6MnvUSObmyrVh3KmiuvSpTGLQnw8LN
U86qRa3XqM7MYr4VaZrMWmTi09pUpnEBHL8GQJ8PqqTNXI0MO16MKpuCg87JibgeUaimjAzaQVbT
dTtrV95UNp3+GM84475cN2S1wMRYzZ3Vzf7EOtgOZpQsJhEhdyYeiPy8MafFvcrzkXpIIX7pmrjw
IF/jazOZPF5ajfCMlxzzG0MukwRUci9oXQMxRYVqecurnRX1Qj5qb9eXk6SgOGp4kPKL7Ao5FXSj
K5Nip/fxH7fcIO7LteWmRfbZHIzOunfDOXUOIAUKd4mFNAIv8Zp8nl5W0yZKQ0RmLxMbnVX6ygvG
DpPZiE2FFOi+ihvdBd+G2sX2W+oK491irRPvI3PgbGdqKvZd5k/jQxNIpqJILeh0O0VGy6Ly3eUl
H6PpYZlnb3OZNCn2O7Fi0mXsadxn4TS9CKeQd4PLV3pnoc204p4RuYrDukqv6qD3X51MpcdmxfLL
3AlTObr30s3iuYnca1MoHDN1N1PDYhQ3dNz4hCYSrDx3vH7lYhGGZq2PjVMvn4GTWe9RX9WvDsvI
Z2lH8xBLfpPed8xUbzOcrh+9CqMvFR6Z98ne0mZQvmGxn0M5MtYelhR/DmP7T77MUyfuAs/5nFEI
2rGdtvALB0b3sZlHXM+mC+RDYW32iFquDqwWVVXQB3JvowSE3nug6zXbZZ7RqZ07mkvzJgvHW5xd
4KU+mtnRbctXa5hW/kawl1+W2cko1/1ypYzu0iKJcpcs76ptvFcIpB2MiKHK0Yl4ZWrgwzXFk6Af
S3tM8684V3naJlMhmqcKG7mKJ6s2ZDJKW2A6a30QAFm26h5rQrqaseEIUr9Cu+LGRQ1T+P2SOt35
FOFWjClDiwfDa9eQCVq+Dni7R+9FwKYgrzEPENL3KYZjrNhRgOYym1vs2wQTAXNwmzc1lkgjzcrC
UOCWXQYUPsgNvfdoU5BArtqmu0gxSzdXYbSmTTwZOeHVvZUtV6n6njtBbsydqoZq3UQx+VkYCEQV
RegXWwKOa6B1CVhrcP5ljb2QzT30xZljDQKVdTMgtljdOSADo2ss/6jsKfIPM29bmnQ0w3ASknlM
AI6siytHV2n60CvAlAytLKdheccmf98Ubg3UUvrMhXtjYUFtJuVkiYuNES299Od6X+Sei9ysNkKl
0U+7efY1EmMWPeKjybJLI8duc3Ln2u4PbmQYzoUu61XEtpjr/IvlqrG/7GW4NOSchO5yZklJp252
lkneVkIL94I1N0BDjs875EM9RM2pqgwlPkeLqC7J8vaMPfmRBQIMhotme7G4onGvOK91fVEDrZpY
byIZvieuV+i7ivmifTMGJLbsa3vyyw90Zfgr0h7DORAPhzmzNCJQfIAsaM59MMUbrT0LAXkMsRoW
bwuG2aiDA+mxRSKKqbjvQnN1ToKlr4q90X7MhkJ9y0We301TUVzooCdUeugM44uSgzpZwJWpcq0u
J+Znzt1gZy3+9ua5harjsc+CZWf7HOqAJMeY4ogAnIsu9BqT+himFHL5CnX8mMpZHXWKmjqxyJH/
PIZSSPAJkTpazJ+9/UxZ/aqm2n0CmZkiap/68LNa2o71p1DygwCGwsHJq3DGu5mVNafMDLV7mOY2
ffIheOAH7Oi2YPMo0/nF8Z2ZjDzfqC6ccgi3+z2t9RlYbaFulrVeCU4JCoHB1E/DOfHLfrhkxKnW
q6lsLevemfPwCZzAlm4rgnDd4yKiUdau02jv3bX0dTJ5xdTdj5uj+2x1odMkWTFXYywrxPPnI22Y
5qprLYUxBqVf88xsafVfWLzJDapobRRbkzukeTtHwZcMzN6LXHX07mnfuM6AK3IntW8RBO/WL6ms
/AUxBl1BfFZO6+9zz++cg84Q+MWzP5Pvg2eF0XebgibYdXyYSOQwdN5g2LU8cUKQjeot4/X5PkTf
LivE9HGnfFgX2FDG7M31ggXUCTCceCTrxYsdputvtvDtK0R4NJ+ll7sz33Ti02In9dcv7tqoy67K
G/tKtsPmNHPzwDj4np4RYTRZ2JNUNWjjoArl+B9zuIDPDgzSl06p5OYc9bCuND18JfW5CsEXnM8G
9rIdGwwSXfOKdKWDod0cUVa6SI/MTPLUHwqPVv1lX81jfmEWM8tM7G6D4n0zZHiCy5ytxC5zM14M
3RmURRjbIUUklizcF8DrNG+aWZc0sgFZ1OwMglYhRazTnJ2ays5dNLLOTke5+AisdQkQRNoLO9KI
5swyhv2+T/kUsdMhzfgAL2hhoq7hsOKGKgqrj2d0EEYiUH75Xya/sCQCkM7tIc0ETpZ+K51uRIFH
AxkIbZEX5XMTYZhGMcjlCz8j3Svrfc0j9uR7QfdhRB6Insxexh4RY9BVO/D05nuXmct6juQqKBJw
KKSxz3VxrSdrflVMxDG/w1Gc7nC19F1iG1ET7VRbUDtp0tQPc5svR9R8vnEKMENdt0VVvvm+0z4z
hO6DXeE6g49THuImOoqseFtAsGS71K1zl9A8R1zPhDV889eu/hQZlqgOUdf3r9Je4PR01cQyheyf
aI/VLpebvEfYFLP+Zka8LFVWJRUMglelCGyLbWtECVoMNOCOY9+1KmZvjOa37pT9TlDB+lyTxQ09
cAmKL6FEG7G3WknGU2N601Uu5YbTqGT4PhC2fh+50vBibr0JFaYruz3KuxVvT4usApGTeVrNjkZA
gQEAfW1qGR/YFeTZKNqIedeE5XpnUNtnO35n/T6oIbp1J9sz3J3TLKM0jnzL8zNHVfhqbGSoJNdp
WTqYLfvmcW2LSe4jdozB3qe6aGLEswSERa6NBxDbDqqnVDkvHb7EZ8ye7bNbp9U1OzIQVWxEMwTA
Zf+6BENUHpwCpx6CiPrBj+TaxBZ6wWWH4Q7JIeRNO4oLYuDe/G1jsY8sYb4NqI4QUllFeFEYMKNi
Zaf+Mwlj6pOa1vVBZxUfSdw4mJSibB4nBMqLvQXXeflB9Jau4CzkzoNII3wXwqXeuijzmRGYL9Mq
3CkgyVEs7e+2pHZZPhEpX3Q71+XL2DDcIVMKDmNEF7LuCxIHF+dBTwNlQMSG+tqMlqY9WJ1PFdc6
tb60/bDteLHLeflztvr/o0X43w1NssW9/Nedwceqfy/arz8oE7b/48/OoGv+AVKZAGvgDiBNQ48m
35+dQdv+Y3MLENdBT45ImS069393Bj3QJEyKiSKhDje379h/dgZd9w8n9CHIo9e1aDvx9/0LXcKP
8z/sALZtwVyItvk0hJKf5wVNPkgwWz3SycqOzrOgdM+pG/vftFj+8SiQtzfmKo6GTbbx1/4j3/yw
KcQ6JUZK4B6JaZU+zbpZPv5y2f+h+fhTz4qTgedCxgrkO+YL8Ol/PIz2sKY6AJmgBaGflqTM7dIm
M05RHxTnwdCqRxgb60VX8Xb+5gx/GrxsF5IDWiFtOdIIzfB7bOtfWqxNKlVNZDdaqYze6Ectu3At
Yi1DimRjbJt1r5dCzOQHefWcEN2QPWmrt15bu5FpkjdKEzI+ONgeMiOwM3bwqHWvyWAAF/Ob3/r3
u4FWI8IMEqIB487/1Hlyw5HAg8EcEyt39J29WmV25ptL7fymx/VTK49LwjaMYRghIR79ru3B/+td
LxWqcDyWc6Lr7TudO/bs3di6kdNV2E1+P8RiGNfyhUiUQvv/9iQhJBMCHtBDtGis/0wTGbDBWtIp
mT4qw0/WfAkuHAm+5ddP3E892e11xjKDbDfCQ0kegv/jKUoHjnlmSSsp+aC/jn5IfITniCevWF9+
faTtb/pLu3A7EnMFeoZoQh37O8borxfTWyLRYBeykgLBYw7/hL2QHNOAYfNsXNSV1y3//grC2mV0
gArKpnr/qZVfDMiNARXCB1zc8JT7I+Q1H/bur8/rbw8JCyJDEKbEm2YJQtKPV5A8TLd3S47imCK9
K2EsHuqgMJFyF86Zbconp1vqf9dj/r4I//WYPz2YTdG6C+UESaOU44ScpmtiVfKzaHz/mX6Vgws7
CH6TMvf389w4GbAtNuMta/pP/XQ8SL1W5WhzTCM9H3Eg3FrOOp9TlIB0gNfHJBQs8JTuf319//7c
MJTeGMPfCVi01X68vlk7GSHwRJvsZ1nfjV6fv9drSjaCboKBeNim+s1Y8m+vxDbNYm5FHDxbYoyu
Px6wq8JU1dLzkHiG4gZ2pRTJYDZ4yWVYGme/PjsGWD9dWHY4gLs40DYm++5y+/F4VifFEkiCgZSf
1uNxUGvZnovS0OtzqcEhHTNOMj1kxMVuwSu1j0clpRjdLFzRybN6ab3P9WzSxc6qauzPFfDQbIsR
gS8o0Maz0XUWgUOVlEBAd3UJJtPq6U7tEZC3IxRsAJ/xEiiYiMMQdNZupJwPYjuEHbBr+qURN71q
VhffeGC159OaO85zuJI3lGgAEWrFl1PnkbV3Givlu9Vmq30q82jWH24hgVgsuPA7pPO+9E+M8CLr
vPRT47NFQqKJMMwQLx2yU+/ML8dVx6A2g4A2wzC2BJ0y0dxlmGgspB4VT/tIY/FYYE3BbNMQlR07
tRiqqxKtsSKX2SGsJDO88naS0TRiPbI3o3c15c5B2oF4gbFlGIdyLT1xoP51w0s3MGwmbb0JFtXq
zfwmZADpnPzMVE+piSpzF1pZ1WNFa8WSfWZ1dGfcRDa1Vb5LUyW5tGKyK/Qg/Rq4j9oE0BmLDiUb
mMwW53enUzgJsJSohdah1U/L3LTZMaordrlzVxNPntlB3V/QyA1P9jwMxt6tgjQkg9hNP0VCT+bR
XKzoLQ0DjRS+o6bwL8yJKUiPzQpl7/3E58L6xOa7VMdmWQiLXqULpCA21q7L9kZU6ek0rxGZw+SZ
jgba9NmHoGQ0o/0QdA1sn26l64vSJwSz0aFcM/aOVdZoD2zcE7f0Dtv1bJSUZzuLMNn1LO19t0yG
KQsItaP/8Vzim6uQSVbehVLcd0QzqyEUWcNF9JAtmvZBRncK+LQY5VOY9uQd560GckBaq1tde6IU
ywGWf3qWunwAaULmdZ10Wvj3fZ/mc5w6lewuWNfZbDRkZCxJ2yu72fl96733CM67nQzDhlaJcET4
IrV2v6ZtXiw7rNmjdTAN9Hk7uzGlEc/lLJ9G7RgPti3nCqqH0U7gDfBHxks1WohdUHV1cZMhq9ht
j803nvyu2PmdGDGXqjR9qoYReQU+wl7HlOaFgNFi81oUaVacd6uHqHQetfjUDlbW7o2hTmVi8BI5
vFbR4ByDtsueu7pFyzFXBt3vTNmO2hnDIj+cbLSiayL3xjJubJ+GwowKHegquFiX6FIUMbtpSq0v
kTH0zc4lO2vm8WLOC5sy1Z+9BiDQLgxqPkbKnXgZBgMTWtJMDroQ7l21nIqc6T01ZGuIwwIlKdp5
jEqHG1RsekqCvBbu3lx4bx6Qd2bZHR/BsjgM/phjBCgceb1AzMspY3XzOmST+WKgIrqhr+y5x6GY
QWVkpaoKMtrraY6jyLDDRxsh8zmvrvmqp3EBziYM+75V2Rq9VfYSZgeZux7Coiq0+ujNIQA4v3WU
+R0tZtFKmynhK9WMsUg9mR/l6DYamenUP1tu06tbJyBN+aLAbXU/OpmXn5HVbNe0J3Wagx0wKz7K
h3Cp7ewM06NJbDH9/hLECbu8Q28vyr6VWRGouylgvIgOVffGeGrwGCFMpePRfymrypofDFkAYebd
bOs9DSA3/Jr5a0GOO3vTcmcPKYG2w2LMW1dyWqHHdEUw3nZeZV0ufePWNKtbwp36IGuO0HnNt4IA
dgzBll/xmz1VfQqNyab/lIrqjk20+YTqFUqeDDEJEgffl4kJ+xnJk2W+0gOfv/qbFLtlFwCUqJf5
jZjDQtw2ZiM/SqMVb17nTJ/sSkRMKjIZPpqD9p7MXjNWCIKMqHHMe+XOMoLwrqwj44uIOlrMk9PJ
ZKFELPcCVFNw3qWzPJIMLcckAIPLs2R6TYDSMytPzVIWzQmphrg22sBJ2rW0Vwix5TQeAFR0c2Iz
3ECqXODwYRBshzVQhlRcVkDeHoIqY8UaJStjHM2ru8/MnJG24XnN02ROLKt1oNf0qBubyO8Q8DEy
RWzQX6eowDNnR73xlMnKvm2NAZmwbQ91lqjesb/OTHk3t2Tn6PNyscdTmOWQeoas420nur0+dXj4
+jM1aP99qkIDrGU+Dy/KAmDMkNAoNeLnZb4mFnb9hCzD6AkOzgKmLZ6PElFkjkkOh5ni37baGhZF
15bd16b2gBNV5YIoOIJGiE1d8MtBXxOeO652bx5BVznZoTPK8JNj1bJ/mEwN18IanPF9u7Wf6WM5
bLD0hH7LMThTGtT05I+LRzD0hFkv3OmaxMpmbJ1tBKYygEUNH5+yXfKXxeP8t0m3atH0TWa+s8ko
taHx9sDys7StbldjlX2ilV7C09jgHYtT+mF8wVGwloleC+OjbxG/7yaji6xkzKfc31eL075pO0ij
62WuqyGRLt+QB3MZacIRVF9ftdMAa4jxCDEKRIynp4BO4te89kW5a42ABheyTvHZR4GvDkTGG9FR
cUW/lSHjcLT0SzWxsrYud9Tpx70Hrig9znXH3yfs5YaZiDcfZRCtPuQpoB4gov362Z7LQh3aNPLG
xIOWDnsKs9SKpoYtM4kHFk0ry5sEnWZrQsobRF1xO/fCyXdO0VnvKmNUGFsIYubYqyp/im1CQt/r
uk1fOobBNsT3Ds5M6s7O4zpZBh1KZETYFDQUL8NoNx4faqgKIIg9LrEu6ICS267mt9Cu0+zQR0V/
l5XBmifULmLYhRVm7mM7hdCRhRAYDDzPrud9hWPhYChbDzveEHnuK3qJ+97afL0uW56PgkXxLuTj
3Cb4evuV4L/JV4e+3RCEoOi03pP0BnLLypmgxEXYB85Buaupz0ZDI4HBguy+1uGokDsMazozaLPL
Yb95GKI4XUdEFPxAcwUKbqvTXOn+YQnz0jxDIDWEWP9ZPZOowI59PWWyNZJCMMl0Kq3zu4B9qZFM
KWKYjXi+jIkYCrF3eovUn7X2xo8yHCu2rB1DZmBEJXIOH5pCSSALsZw75pFRg/6TIVTc93DVSgcb
Kd3ZoUSptEmIGf8J66xohc0ekkY4A/S0nV9pNfsdc/cmH0+TH+i7NHOJdN+8DXyBYGY9idFhUxbO
rkgRWebOjRRD6x7Nyc/8E3Ejpd47pWQDXFiqeJ7WdHzvGQWE+5YeaZDQLQ2+pU0pfFQAaZ7vRpbp
b6PXRvd+PUTn5iR8uEPAeJ5Gx6yetJ059KvzlOeZGYN11JHyzF0XBQxFs86H8I0ttn+aGIbwjQ8G
8TF3eXffYs57VL1YQ/bjQpyCTnPSWKQ9nyj7kJl+MGUIxxbke8nauKD8Z3IgP5E5CGVeOoiTGYtb
8lnhkbXhU5jteYfv3U/ywULfbYwieDLySoyxszB02dcW/ui93Yz8Iqo99qYe7Q2TcEJbir3b05ni
TYvw7qFKnZAhA9W+sBsKpJjpvAP5yfC6hP4WOmW8lrSdYZ7j5ujZxqWx1iYhSKHHbPYccv447q3U
9+/bYHbBCVtee+WF6frSs8Mr9w4DXmAPKmJDZxeli8tlldMZruT2OYWCz46oa5prbqe047EMtbez
g9z+5Gu1vOVr27cJGTXNvR7B+tn20j7yBWo0XhmdfiWlWeo4K5bhFj81PXLQ9bhElmYJr8NUq3kX
we14ilZZ4IyVdRft2GLPn2Htt9cuE0JqDm4sQNW1UGo/zkbOBjjbQBVNloesWpq5vwC5TgHgAeaM
BS5NaFtMs58NdwDfMHh9BwN/Lbn4Y9m1uP99Xp2UDeunlRWy55EYu82GXqT3C0DgdxprYAeXBQHH
vmAG/g2D0haMns3yA2HmOMY++RE3jDEpCXDKQgCRasUKgIZc3Ft2Iw5Bl7qoLIbV8PfFrBzocJk2
i12B3gUDgAd8KWqld7VlybbJqJhTlkNmsDiLgqgGN2O6irrHzZrz1LEntBssRY+jKPMPwBtiPtW4
Qm+w3kLUZ4lsXtWyJSroaQ7va5JQw9gAC/Gme5SjG0PQOU5qBkDhdl36FPIgVGeu3TXPEWZnmMtp
aVEBDF5wSVuBVmQfogy2eHcMHgkHa5FllMQvlqTIgacwXJOcRCERoaUjzyQbMNf91ig8CvFg9dm5
zjFDwGToO71r+We2d5SIeEWmkQXVtKlc9yPq025vYt0lpqBpGiqVxoQMAfvCMPejQTEbj0HR4BpX
DdloxHWaxX5F2XlEeZYrMDzhDNGeH50f+8zA4Eoyt/NguR3LszeF3is7F9dOLK8UN10KKinuUfk7
MY3rloEje4ELOQrgfSUTjpZZDe6hT4OozQY2/TC9jk7UPlSUSwSK8Aeuh97yJfA2bnLMboLdRy/s
hj3V3PliP1CkoqjJYOnzHKzkCoRZJ98Ke0Y4khkR4q+80cOyH8tJw80awubByoT7YA4m8zCkhM59
zuAtjK1ypIiSIdtG6nMV+bG7DMV7Dg2DhIOoXt+bNaJAC5uQRX3weNYRB0Ugm8kJLr/5sCvuKL2G
/JCOWfUmvWL8KuxhbkHDFHyc+roHgTOrolxoQLpeCqO5Ypw0adP/Bi1m6W7axUH3JMcVh13nwu9M
oB8A3C3txUZ4x5l+zQ2wETumUfXRgsGWn6ct21pFD8lBsZaB/EA6VX4tsKotcBXZBMeNZa9AvLDH
+zsiUyqmpdNSXzra7V6GoXYuM2UGxg5DPCVnHvr2O6R843LsmUSOmVlgQulZUMDFlPpO6tBzGf2b
eXkYbas0E/QNm9huyWB1+FqkH2wQhnbHdn+hmjV8fgfSGbjfZs8bEZMCGF4HQRXcI8sxHoeglu9p
itIjHhFjPQzNVs+UKXBFSI+pfz+zjcoR9hQyvWraOnKO2Ij5e9ge0LdYKEu+2MrNX0DQiMc0sPGA
ayJp8PBXdohwBHyL2Coo5Rzs0F/1GWUqG0zIGhXnUbHvOIpJNw8VNxqPQuN5J1RHrjwf3SjfhpiZ
vujXjORDc24vGEt4ZBcsZjGdWFPXaScJREPWbwvnDluPBD2pa2AyS+vJu6qaoHvWrkMyiPQaqBnZ
umI+Cga3w8EkM7agRlX1n9p0jaIdZRs6wVSzEu+Z9hcCxyGiRLA3Sty4BkjzSOsNOyp4WRNWZiDc
4TDQYBJ0US4HIFHGMQ2CYU0GF5At2wfQxnHTB5AiyYMrwveWSZedDGsDq2eGE/TMYBlvpR9N4bCb
sB1ZcHK88mYeQk/uaWOt9V5Ges4TCafprFh0hGSqXcYB+9I8PumgpFnj6tF6H9ihGtRBC6ENg+DZ
PG+tyspOI5Y9FdujUR2GmQcPZekS+Tu7arS4aKal50941Kgh84mXaRaZt/OKdnTOvD7gN7SOkb/L
teIwbcWyd9GrqIPFiZKOlJ7I58FyRwQqqA5EyJvR5r4HWXLl0g6oKhpoGJEuDtSECma7lTdnU6Qc
FF8D0oRYl1pEsRb5YuyUlNN6wPHcwVHMcCknyA+yJOP2jYeS8XkNP4FnZY9sOBQvJu2qEghjHrS7
2ZjJdkGqI/CyUEfCTpIWCp5S+X7sy5Ik1V6kNuonEgUfeYNX7+AouiagITzQphRR/qFt0j6Ke0+Y
4FQ8f/5aWZ3zQrlBGG/n6fWzq33v3Lb8mWghlfkvHomWz31p959xCEYVftw8AmI5T95X+seAdbSb
FX1CLyZYDsFkDyiWgfFsW3X5GhF0TNKIyOaNGBs+8t3qAqguPKfHcRy7T0w5zOAq7F3xqJ0GiZ0y
ZXRbB231QmcjrZLAyDVbaanUkCgLWFgsg+3Lb8wob2OgDz3IMFEQahRSX3xeU0FTpswZZCpRFv4u
nTuAvORsZ+Iwhpn74QA9v1fh0Oc7rK6md0WkeIc+N7WWNzJ1QdRYuqbfZPSjM50q9JHFrSroFsJJ
zhFzOIEK7FOhpcETzTKb6MkRrYebucVFRdOyvbVXuNDxUPniW9upYTyhh2IfMWdOXcD+ylETlyZM
kkejKrtHYlBM0qBXPT+IHrUNY/yAfYP2KENPY6ADEpInzwsSNM/ispsVy7k7oVrYSYhEkFFajG6x
70mbPRD9z8vBrQ1AO4gv000mxR8xorz9FA4B5FKr95sh1lZavecwdYfDyEu4HIzCg4sCxiF8NpsI
2pqByEH/L/bOZDty7Ly676I5auHioh38kwAC0TIY7JLNBItkkuj7Hk/vjSrZriz5Vy3PPbCWJZUy
gwzgNuc7Zx+saCF+76lMZk7xmA0xbxGm3mc62gcPEa0SjoK84/ZzqZUbVD1EtzbGncm0oRFexmqQ
bZKGQIRXlFnyGtdRzBGzTezIw36aJPDWwZnsWZqHFzsvzNBXZ6PgBK4iPkFINzCPZxPxpg2Ut+q5
rMvySw9U8UBHUxdszT4a+TIRsNxea+snVszhog2WQecqV02qn1igv2XWph/aLDFOxdmkhLs55+JD
tnoQL4FBRMvt+wZ/2TASQzVqG/9JnDq1uR3TVTxR8H/z5zG2nPlcehAciCKM6F05NZv7eE6riDiC
DF+kLOqrkyl54yIKBHdzWkjqzKjwujpTshI8nULbh7B2HF8XQ0596py3fqKIgHYBPbCfrGSceYtb
WeP3QL9qN2qXabZfktWJtoj3Cycaq59tn3tVcI5UKjNcIwy79pjkVfkSILTWAPq16Ft1QvCthaYA
3p6crHrUmbrypSWG8kY6cKWF8Eso/QrxL9xaUJWIHZROceXoZ3+OjhyAnNlh/qyaWMa8ahDpE4ak
Jt8KrWBi1E5DbsFwU8ApT2nNrs/6MPmZFOkn4+ZVRupgEL3TV4Z/Nmut4NVCG2xZd1VZfwyVvgTb
rrYQmVkjnfBaYubLDuWojF/S6LufAiQJyCE9avpjjNV62LTKqDg+cDtxq0trWCMMY6tujb5MyS/W
jsElB8XipmGFwAFV9/Pe0nvZnfHNt8+qALsGY0doBzn2hEENmoo+MxmCGSH0jGarYIl5TtTYDrxA
ne1bSqOM+xmVZzWOS7SkycKw1JbcknDrxfaOIAm91Xi2qu+6MHNcZ8us3OAD4tJltFLbM9DOqqNW
m/YJWkndIrZXnE87ZNsvx1no59CgOJ8VpbICN28B3nJ5X9KPcCSSyZtUFij7fckwp6xjw9pIJ04t
QgiSBXbmcEi7K3hDG8y1ZnP4s0XZ7UsyaUeFQPNPAhlrhgIDMJaCaYz1bW7z/fj6nK4uIOTymsNu
IOLTjHamwbWz4ldB0KOlVa4cSzc3W95fK2g7kCra/DaZusM1Tzq8uBxCaYhEwaebQWFQqyD2zA21
Epr+pRUkrL2kaqcLqQcxbNRAjg1bQAm0lRJccS+jnnNFoJO59hSoPcgd+NpqV7JkDNuBUSaV1lyy
kwMTNuN2lN3Qck2VVKYRdaLez2xs1AGJXKNtOTVUxoZwl7T5KNGIEb9fnMcxz8PA1ch3cyDktGgS
826IJ4DXD8WB4nbjAvJBvYr1qeZwxVbr1V0lkGMhCPIXMRAeGQtVxnmcso5xUWEsyq1UcsDm+EsC
6GHpzLucNaWmboVi877KRgnsXRQxovSdPghYmIopHbdVmyGLOyV6zKa0yybZBQl6xtnkZeUAqbEx
3qRoogro3yRePIJHxWuOQ1BxMWGL2MO51txxElHKLQdNzl3WPGRPWc2NgCotg6I1PpIVbwVvCnDY
ZbGy66jVeMBRRkzDHSOSCpsU069G6AETyzab6iAniIMw4LJlL6VXWKP5JbircdUO0ljgImXItelH
1C43yHLn23Fm0951Fv/FBhafdQhIGGHO51p6I8pY07wAexHLVjUTws21QWa7gulH4w1UBZ/6tDL7
Qxdpyi2ySY6YFtmU6jWqDOCP1nH0RWwB7kLMNDDz7YYrNQ0CpGhcNZoaQaYkgYXeNc38yGubK1uh
d+zG/cKi4FeWGtzGmSQHUcryY2AOsBAUUgvL1ZO04koXTASxs4UzkCuweJaewSu3liQwjvKdoKLx
XsChuzeywGl2To0FluU7gQ5mhZI7q8rFds8xeLJ8bsgIOAOQEOXI+dcSu2KI1ehRRcvuPmOVc5hf
yTni8c4DwkRs03mQ3lJCZjY7Tvno8yWCZ34aI5XBp6HpdsolF97qppq5j/mSCwR5nIqKPjvqNGYB
NRttEZtq6zPIz5K9LOkvo2Wq7y9CtFNzH6WcdDcly5ZJeMEaXnADICAvTMDwO2uZLWawyCm4wYzt
Wfdjxg32dgEcBi+1nYRrqhkx5qpQunsMS/FbWwLQgvqFUrvB6TniNo45pvYGWLqc9gQKqZI5vNFD
varWc2yE15iBQOTnAmAXxv/CgQw61VzapbFAD5+4u2H8TJwsYC3SoPKLbBimvYzygNSBXPJXwSLP
1QJgrIqyP5ivTTX0GUODWO3cQSuRJEgJdc2Bvzl7dWCDAsVukSEq6gC+HSgeL1OMpQ4afdZ/gpWt
mp9cX/Bh+ZEaG/pryWKVQ+rU0I5rquDyHL+v6bBDLJmuhJ6ZTaJynaRs5iOyWNlvG7NndgikMKPb
A7AopQtTxQIhMwaJm0bG9vBd5xFhk7pt0FxlWoTBI1OIqOMyNTbvo26xfCiRVYcr5dPUd+DVALdx
ybQVFxrhQnodPwH0+T4UiMhObG/VBt/SNmGjfCjshIMvghMoewe79MZQk+zHQkyr8HiTVyQus365
dRZM1m7N/rA8zLGQ0w5LM7tvUqvpAtEmU0ljCLOKjmXDGNLrOP1EyLZmlHmNwj/kp1kvlUM1Gs7V
5pSXby2lFWaOKJYExh5BZqhDVws5W707Dv7xH1WI9/ZAyKhaUjwFaKYc0LWKe3tg5zR1JqAIcXjj
jEWhzsIYalmA2AqNEBGMJInUeG/7ssMVZrKrGEWpLL6Ixz6iOqAxx+M49hMGi9XsHVTsZYyIdJqq
sORzW5g6Ai8UwzplSZhwXPoD/1IwSrazyaJix0AN4Rc3gzTctJFerqv0sCxHfl0UtmQi7LjKlMzL
XQY4Nq9eZUKqY5d6UJaRoFuhSHo1RTRVRPVm3aBVYOysLZG0HmmxCKbcE8i8DRquSgeHpO5x3qQp
Gr6blwQdT0bR2ONJMQbWt9HpqmUn+jhxjoL5Nnb2TttYiZUJv6gTE6hemteUjiS5Cgyw7kON9TGb
Oy6QCcp732jxDgMizQyo1OXyVIVpnOyj0pSR14sakoEb8lxOhzrNzM/SKp1PUXcjHQPYFUYHyU0p
zRsuDYAdOmwLMNgq1aIkFHk/uobplFXfdqE3u7Qdk/wyZqj/B0i4sGZj0icm0CArukVbarstAooS
Ih0i1IUbvDR98WPm3lqijy+tdciUMFbvAs6wxiETQ6fv2MxV048bnAPbSdjo/V0P6tTVY8LgZxFK
zvALwpa6kwwTo9upiXVnS+alrl409sTiKhWoteBRcX24aBbIfzI26z8sYf9nXv7HasD6/3uXLyuJ
4KspoDU08Xvx/j9h1tY/4Z+UA938TeWwJzDb4EAWNm69P7zMAlsy/xGW5f/sYPwvL7Om/gZ8HIFF
Fdh9IMHwP/pPxpr+G+5jliobt7O+1lv/b7zMvzrBcN2y6WlYfMTqPcMX9herm1DSopwCY7qmCjNb
VRFvVgovMCmQtuuiWNwIG9bfAFd+9dKuf+eKr8L9qQFWN8X6q/qzLbNqbauQhRivC34rP1aLxYs4
l/6dzW01SP+3+/P3v0bqtjRwLUKk4/9+/WtElYAVIbNxZX5ZnOllpL0a2SEjAuUlK0CJ4G9Ix3V6
mAqbOVoV7v70VPwP1urfa7F++QTgbYQDwEwAG4Hn8xcLd2kP/bwsc3O1y24g2MS6DMLT8FUHX6jZ
GukxZ/mCkwR9Oa8H7YD2iFBTOhnVfY2xMcxmPvWRTG9EJ8JTOFThh8QI8ze/qd9Lwn79nBbUOzhe
FpiLteL819+UukR6YpLCvkIJXhGbv28uobIbCYjuF42pLMjXVncd3DfQ1iJPXapXEUUULurLT1Ka
0WehdfKSqE19zINsuokCMK8ZupuP5CN3VWgnPpVvpLvU/jqa8/giZGtv8H5yamzF4KYcjd/MZHr4
m6/gXx4CHm1+/RwJcViusK5ff7Qin5V5kHp2NcgsHcmbT661GPFZHUNoUg2MrF5vxose5CO+gVn1
Cwer+b//EKsd99df7wrQA9xmalgutb/aScvWHA1m4ul1LDrtlGXGcxLSlSuZrvj0Aq1XLFeaTfR3
j9+//OzQUFg98M3y5WmW9pevtVOddjCLPLyOlOy6iy2es6gnsY6s4QUEaVHmogdrNTnhN2s9VDxl
8+9/cm19lX/50TEqm/zgxopyJM75l3eQGnY8KdgtbqlObXdWqOiID4t1H5I/2tqBxdBkftDD5LbV
ZvygBTJw3AS+IGrrkVAvT6msI98esvkubTBUx/lOK5QCPK14Qe1xO33TWItz+fcf+18WKMMxbd3C
MgFOQ8P0/+tDk3Z6NU6K5tw2sWM9kE4dCCLUf+cy/gsnlQWKPx3i1rqEG3TprNUYf14HtQmXZElk
8zZO8sMU9sqOqlv9aOc0iBKe9kXXTO9YPz/i3mLZMpkfcdb/m8X496fgl6+IAY+xdlHz/YD/Wren
P38KBZspntxFuy1koOKHHM7qMmWvQ+fY1y7gOoqIgX9MyxNq2BJ1+DCMGsZyX1k2Dw7lb6+GcRO1
lBy4XYojdmsbjXYA691yDUj0YR+hXLGX6M3b0jfy699/Vf+6xmJ/p3TY0cid8opbf0kTMBkyDfrr
1NuIbheYFuFrK3m2EthBcBnFPISbgZDaTcLF58Yi0RtgSh6Cg4WEJn09SjXGipF4g6jV3sB24aQ8
4E2AK60uf/dC/uorX7/wFULDsVOyt+vO78zLP+VdoAZAkyiG7lYmeX2vGUa3G+vAIhWdCl9RQqrG
hsI6FaAUnyj+5heYC6Z18YADhkqvoSW2WnAYr/CL3CqWrP2oKJzhj5f2/451/2CS+aeny3unn+YL
r283X+BU/b9/XL6q9+zPibTf//k/TnG2/RvHJHbIf+bHJH/SH6c4W+V4h8PVwUTKoQzh7L9OcVL9
TQc3Bgn3j6ya4IH45ylOM39bDycqWRhoNnA9/1dl2XyUdU3679dY0QTV2yZT6r8s8omSz2E3Js3e
yozmrs1retqjID80jAoh0SjKHaQOwpRON+SMThTSFjutaYmHhlZ/X6aQ9mp1FcKbPMCbS1+dI7X+
O89jk0nynH6MkqmMnVpiNdYmw1fGWGKrdiDfSyKTnkWwG1CVo+1Y6KKHmo3lEtFZstGjok5dbO0o
zf043dh5ED4smLghswv1C0ub4yX6DDOEKlYLhSZOwZrneJiHUX1cqgTrdhIH9j1pcXEwnc5+GYhP
HZI8yz4WY0pe4ThMmVcrdFASMTc9psb2SRHMwAn+pja8gqBzjbZIPZryyBBMlnXQrTg+IEBY96Tc
5ouMxvoZ4QLiRDc62GF0XRQWMQxd+lNdl1/4bae7WuM+zOAjUl7poiBpPzRBdanjub6BhWds8Z8a
12517YOKOTHRF5cuN6Z9TTXH/ZBU2UuuGeFTjPRvIGo4jKoddU4wnMkVmdNRcpjT5QIzNY9fAg7g
EyNNtMM007tzH2vVGx0NIy1+Zvst+1q5JDrF7+nSqWe28al143C1t0wR9Q49NvJDnSz282SmwmtI
ShxnhriIWphHyUVYTFfwhOrNM7YaJjnrGfazquf8s9Ty4rB0bfUzNSqJFKIMON4GDD1Foc6MFE28
fFJvtoSkH0Rh5zvZPVahA82kDCF0pOXzlIm9OUfF1tRDYr8pmu5S9ck9nKi7SncOwnhkAaOB2xjB
g89jvmPIv7Z7Op6Zpj5EUX0fie5CCgANB4WXQLtzD65H7INklIAWv0MpxS6WccbwL2S4KfstgYcP
c4YB4eQ7RZCft4wGCGJKnBw01NDr922hxzjTsoWqGAXwBJz12Hkfk0R1E/uqzabxnRSKcC0xyWkj
NF39yXg2oNdWfFfVMP5QTbvFBq3ztmThgL9lwM0n3iWjgj1BlOfRycdbZOf01Ng2TrwPUwOeoTeD
22EytUb8HNWE1qu9GWihWpou2yBSDoTZwQw4xZs2T4Zv5/dCHyq/UNInBl+bTH3sZeKVeXRT9bZ5
AGwDHRWfUEFmDqHojjtntNHz8TpKRO2m63dhm+21qPisixgHjZ1vicc8m8V0wETAMD5eTBfv0rDp
bBWHfH3LFD0+RiTz6WF9tePwpyWS275pYEVpxhfi4BWP8gijBNVSWF3iQVnGXwB0YmMtIEOBlJyU
LjznVNjTxQNTwBmvVoQaQVTgd6FHNJnCZ4zJ+Vt3OVaxpxpKL4OdON01VAa2QgYXY4jdSWAqxamL
/bdY7WSjl/UU90qVFj7OGvsKTh5ZfZ15b8yoDXsS7tTaL2m3It1h6AcM7g9aXYAcehqR8qiDrHsk
R7w7kvdTy9Dm4k6QLhBdeWQr1oBYEiMSHSQW3rpHa9Ds67ioPCAY25c5PtpW8KR0WXGl04of3Z4w
kVu27yg0ubLGptbgR3nPDt3LhwLBpWzCO+IyFfWjk3o3N1iLC8zj0HSDLREKbLZNKi+WvrxT204n
b1Dl9rs+V5S0R6VDFD2BluEFk57fmU3Tv086X5qYCkx2Or4TpauSi8q0GYWwWroT5CzVG0BwH9NS
xcWkLIt4Kge18iKW2JMT8f3iO/6cx0W+K+UYfy6RU3xBBZPXsGn1Q4zDwg+cEg6VrVdeOY4/DNBq
O2aoBj2L4kdG69iGyD6PW7K6s4ye+RD9I0BJKuYq81TWKHG6+W1P8tRwGHObNtS5a6jlFl/7Wwbo
AzRV5enKMp2g4IRHmtEt5il6h3mgvRCeon41H/RHGmn6O02fTiCKq2s8De99ItJrIe3StQYVYzBm
wtvAMvPPoAysT5x/ORo9Nlqae3hV00DDZtBFjV24Ip6xR9LWcTfNRbJuXDOZovZRIf0By0Xc5aH4
XPSl8yMjFr4RmdrjoND5k5cC2JeaUeJVp+l0ZqAcnSjlsl66qX6owXGJTWl1wTvH+colMUevZELr
apicqQYZgw3bB0sqw3i/XWz2HEdk+zyFjD3l446GKemJkCGbhxlyjZdFFs7agFqvj8osrL3BKPHU
DfpyKDJ7vFilAr+MzZ3Mk47xG1e7HmeeHvcFtSRjDzAn5TlrmhvSMBD/ggE3Y6b6PYYsKjdq0Ob4
A4ZUP8u8My9995JVTf5RNpV0k1QXW5UKoi1TH2O7OrqhwaAtr5EUvoqczbigUFOxMlBLyp4vka8+
nbflOpFqJn5QGrT6ZSMsZGwbZ34g0gWKo67ieZtG5zmJUskVn3zapnZg9RS2AkQGUjqTv6KBxtDB
tqZfetVH1/4g6doO5249cEn4FbuoVXoPugv+5KRwa1zmi928NCk8m0n/ttXJ2vDxcfubbcBvZ3ga
1zFsT/bwJqYlmSkSUsfazcspujlWkkpobMzyRNgMTlAOLt9sseHR99nul/VPVfLXtATmUmo/FQum
dx467xNzJN0sjAPXDL7DfvzIU6DVpWW5+VqQPGXj1zCNHNUbZTRYXjAzj6x+A/xOhkEDsygMyowS
iXBZ89FOaZxhgNtbQvF0jACtqVExuA7UpQzxRxvqESeoF8XZoaiGH+qsMEiui8vCHY5W7DkhD0ka
KVrkt6XJW2xwmVfI8SgVfe+k3HLSYtNNLenAZaoJPKufVkriIJ4Zi6MBubHB/yNGWW8t2X7PqnmZ
plsuUK9DLq+THs67UipY7XDZBLYDAbnOvzqAbHVoQ6jC716G9RuHnO7Ur4mRvgIg6tiV8BY53vSD
kd6F/UnFLc3NcMJSElUna36kOybAZ0iDnVnftKYcXmLaSuV0L/ocASb4jOpAO4cC1XyySb53KR3p
+PHb7lIokY8K74bZ4AMJfY6KvqMVKf8hDEDzNI3N2tWmfCbr5oPamuoxqYWz4WvxYPBRqpbbFyCy
6+iKRh253BlmeJ7j8tJm1nXohpWWR+EMa/SeAMTzoiDR2VOHa4XLYGyKAY0ktI46Xuda76PDAGqf
TDCF2aAB20xh3rTY3xqXtKx5iOyodosufakmvMNhFHzS7rxs1RxIMsaZKRs+SGvdYXdhJpPzsJIR
xbRBkfMYJ+e6NtxUVavNIpa7KDAuVpYKqssJNKnTy5zb8W2FVuWtvyZDSzLfzI36RtcV/ZKaDww5
f9gTpm5l3Nb0A97LfvqeTCxBWJ0p9qMy8TDaevMT99KpDROJSbZ4Ygz7OFo4tFXwSDyzeEiW/MV2
Ymzg1Wi7c2YD5qvpIErLkS1vIfZoLFcboNnGKDFWrLYVGGEgV7DMvVpE3tqhgeqnt2viRdsIYqGY
Vgol2MENBK6dYOtPi+QyFrTDVxxq8ePe94Qgqo7comI/yn7kpCHM6KEX6T4hMsoZo/Dwd/BGlzNN
Yj8T27j2NFCN0OJg4vE8jzlzu9k5C4ZGul57puivtHWfUgdpYqky/NkhcBdcjPsq7SClhjxv80JJ
dhiC1goJaeFowY9fGczbRkXfGlNq+c7wmfBW+YaFT12DRLQzGMk3NiYmXcxfLPygo060YmQHzJZH
DatEoy77nLMpeCW/5cLvovxUD8YcKq6VqiY2NnlEMDbOalWeHAuTdJbca/xpntCzfcYcfTPap0RR
HxuOPFotP+qh4abQGbdDyyJKkMSFPnEbGCvmOynP7ElUPZQ/lIkJLfLOMWQRt+1yR1ncnihr5NqI
BTQWxrZ2oEjzrkgUvDWwEFCZNF5WbSGRtFSnwFIedHJg27aN3pQ2v0kWjCJY7i3MbQYNbNuwqR7N
dmQgrDZOcRnGwHwNpoogPiTfehg/eGDZh2eUzJg0Hey91mcD/TYMCEZsj2cyaYQgtPCiTDpcefWF
w1QQ8WkNL4mhOAWOOm6ZRT5YsXUhni1YVsv0x8q35T0R65qEgA8eTacXAI1pmP2yUOqD0/xszGD0
ZsFXHUfLg8XeQk76hyKGo2Vm+j7PHuVUcXDNlJIoMTuLCUw1SLOBYist8sbQWFzwy/ZnkcbTW2+S
glWOsQKxVZrhdsnlGechEaduIKkLjoB7b80BqNMzL0poeLY6TBBp+aRMJhEg7WfaKylrwbAcQHcx
3dd3ND0+Fe16DHFqGrm77kCYMHE7CVuxbboHMrIRrxhmdyPpNT8x6XhLJQSlmHb7Nv60OuUOyBc2
RwyhCE3RZmY22mjhru5VnPo2h2VlFJEf0diAl2QT5/j7EvHS1BzSqKo+l0n3NVlLfMGRiEVfKz5m
/hGC4kCuh6DxU0XbKY54GTSVWXko2nsBKO4wASLY6C13hDhb49up8xZD7t6WUzhccztf7myKrAkm
ENtp8KLTVcXUvyquZd3d00vC3CAnnVoNxVniKjoMVd94SqF85H30c6mjd0tPyR+PeFTVEjULKfyF
hrTmpaC+Myfc4HGPqLywc/gxqnRniuysWuSjQb1CT8x1+95wlEfswDNtZ7ibasM+jU711UQEiplJ
TCcpiZ4FsgWlGYhwF2Y1jrbpKEf1nm8+36JfU84ahzj2GUqXPX1gaqsaLo9nftN1SB+pNm7RM0K8
jegDZqwdMrwNlElqHsLGQ4udjypJsVMU6maSbjjhF9qbSfgIcKCiQDLudoTGVc92rLuFkwBwsE9a
qTehc5uEthv29meYsMQ5XfJVJFATtQZ6mIYooIbFfnS0a46LtZ85UsNDwAFZ8keVnGVJw5T4dWhp
2oVRfAJKG25QdLmyJYK8HM7EccSiq4XKSryln69LVF5UzdqSLXUTbG1z5CxebBm9t6iN2C80Lxa1
xbWzpuXOxAAfD12znRVdboYhFudKMb97Sz3lxjJsqfO81dXSX+B24aaIt8TnsDvV2KBt2hoFkciI
ALcXVsErS+1Fd4IHSnygkSZoRykbhtYABtQaqk0D7WVtd+vrMd2a49ieo8A+VpX6EY/2F80C+WbB
4e2SE8l9Dud3kAch1SU2hw2DQyb7qq8MXX9XyPpZDPLJjth1IQ7uanI2UW/sVMHZqiMd2GW570z6
I0GUrVZpbjy2BALr6ACS8Kpr7UeXp09JWmOGKq+oZT0Krd1uoKY9ZnN212j1dwD/kiclmF06i0sW
2ZgyRzAPhCjOmKG+U8ss3VAq91JJrmq18KTnwq2NMtqQ1YZEzN6X8vToER0yyqJ8YOYM+QGJCVpk
FRFyxvazJS/qYcD1Q2x0BDEcX130m3KOtnXY+IEefSci9sfO2KhiGp7CZtil0A82FfLKysasXdht
P2SsfWQ2O8FQwXik6irZJqp2m+Nl2FW1qh6yCXfzRtWV6I5Sx96bHc4PXJy8cFhe+MSuHPL7PK+3
XYrFt86b2yCqiqPs4vp5kMawEa2NCNTFr729XOe5bLeNNB/KkF/iolE1GHMI0CLjRzVNXDxmphlr
xLpP6wdyM9soiF8KZn+7vDEfG2HdkLi/SXBFLlV+kxlPumXYXpoXzzGDhVSZv1rDObdKcxt1KZEI
q/Yl9jXuF31HE7f+SsrGgweVbIF570yCiRj08C3xKFp5tS3pzAaTt6fQU+VBh8UIL4rzJYTcMQyO
ZlWTjDGBSnSWmjw36+Ji6pvAMJ5jQltiSCPfUqoDZIpzaxJPsOP7wa4I0QfAogkb5UJN/F5PT3U9
XEQv/FHUd33Y33CFLS8Aom+hXHHjGAO3or70jC7A77U4NXrW+k5qefUy+mrmXIeMdYe907U0BgNT
lWCfVctLr9i3DihMzs/pbaDr8Q531z4oCj/TEWvZn1KV4NMCsg9Dn28OovIMC1srPEUgE4I2rEK9
C7kjyKTpXGsMxl2lsPQMZIsepva5N4t9/Hs4x3F7IwTHgvZDxbC6GfNPBLFtm6jdto+EdR0NTF1L
aewEOelEC2x8iBxUeNQPA73XS3JSoJ2Qd77l4nnMO+NnUPWbKBWP05C1WzVTftCQinBUAnIs5uc+
jPeaoXEGqB5MC8awVT47KSdtlaRC29ACPk4PqsPJp+Hu3wcxFAMx+4nat2+ZEG+K2p4wcW8lpP8j
6inpOBVsT9NLj39zJesLDSWaH7NxviUDd+SVOsslfRoG0mWjNf4oYsYrMw1s6VxiSLIv5YJ12ezA
ry6VuJvLXuN+NbvG0J14KWgBgkwi5I+AO8GGRNBeJtU1GZsXGsXBGlhNDz7TichdBtVJa+oTxeE+
ga3b2JAPqpYd7N6+rZWJ+BOOvyT7snpELuRIClDQyGgmOkptvSs3b/itCFISyE+0cZeHO1WbAaMX
rAJtccQHtXg4VV270Tjah0azpS2m9gjBb3STw+cyxhdLcvfLZwDkLaUv1AQAUDpiYpphnGSHIRGf
aqT8kF2hunXVlR64uK8YSzVpWp5vdWCto51nvu/bPsbp31XPaIsygX4cjdxkQk7nEfmcejZeraF7
zbgseZk6pudgSjqWySa82E6zN9LxaOKc92Mt9+am5JgFc1/PW7kvmwfd6I4izr7Hso+eTNUEcWxY
zX5Z+FKG1BnuigVe5EyUAEtc3WzNzh53Ts5l1U76k6VZ3UbJ0rMMxL6wXggNpNu5bQlcZJ8xQfNF
Rzwjp70OAfFZcVJqqifbCF5x7AoP/WUTq+9OFj6qw3SmutjPl/tM4+BYG5462N8hJ3WdyQThqDct
az4LtfKjJd6SF9imhvJMRupgauZ2GbO9TR5rAayxFMnPme92NjiuMHJXtDuFex4OsZNqZneamsGq
NeW5t0O4NaAGrHafqCSfO+KmWzBtsCcT5NTYHGYwsqF+E0NjcJuIb8FBmJp/JFqtuQjWIzuvcy2X
5HFpsivzEY63NkMB+DLbhuudPyR9QkQmfDTXPlQA+hPnQHx9PHBerWu7vojeOzXlGBv4lpNJH1vD
kxk0I3MUcU0npQfyXdFPELU06I0ZBu22L3Ex6Mu2nm+02P6cqvuGJAIhGD6ONRef7N5cCbswwR3N
o6tF4aXrlE1qWO/dSPVINxq+pabbUSCOWC3nks6lYTzaMTaXVJipl5YnqzWnBy5wt0TRADkrpnk2
7PLgEE0mr9z4MGTCszGQ0Gwm5a1v0puBRFOhxD85Uv6wGUhtUzhMm5Tz20GZhbVpJi3YkvA7Rvmq
gTbmJgYV7IVwaTaCAUHsfGk2a5MVJXsCo3fm1PeuNgjDKxV6dFG/kYmb7w6tg8a0yBv0uDgVjFym
rPfivNTuyiWO99z4qxMlaWKDEM0Jl/1yA9Oi2g6a4zZctd1WqOaOmR2h4cHct3bkl6pyrXpi0mUb
oK9O6j4KNNMHSQYuXXuTPS/OIhUPY+bJqGmYp4eYgLDoePvggHBumU1FvRkMo93neoKekyzmY0Fu
sHTjxa6ukyyNw4zC84ZrZL5pgqJ8NzCuMxfA9J5vWiF6kDs5sGYHL6jXppONLyk5IRHdjfPoqB55
Y3OFG0zmY1apQwemMq9uRlAJDAbVYOj8Quj1gXUH8YDsFDnQD0KOtUuU9wrAmlCTmXxCUDyXwvKn
JAcWli43QtHppiNq3NpmdVmQCz7qiqLzKUtCXk+IJaE+INz3oDpcWm91KoDDLNn9B3Nn0lw3kl3h
v+LwHhUAEkgAC3vxJr7HeZCoYYMQJQrzkIkZv95fimq3yLIl984dXcUo8pGYE5n3nvOdFmsHq3lX
f0GigG2kYg7sbm0E8gdMG+6uAeNzThZdjsOrwMFbtlKdjYmX4vEd7Ic0Fd6ZJIz2UK+NAyMhF9G3
1sktWjcUrnWfhxeNSDLw5iLdx8FA9rObZ2aa4ezBcGTAZJzwOkUDuGsnsD8bz1cLStlWPy8ZLdDF
1/0+GNhH0D82YWHr1B991hHnU5kU+G8z+z7Ix6DY4tiGc7XWLP2Y2ZOdXgydi0g9G2BorHJ4SqQq
TzIoWDSD293aQNdjv2XxD/MHu8LKbVMt0yVntEdzpX33YGFYn0lRnpNjzzzH3cauRnxMuR7x/BrI
JMHhQqAJmRPVzSJMDDZAnh6FrKO/z4nC2Bm0PDLRFOTvUYPBs4IVQLXIdqzgwwC4Yk8eYHOEZMTy
ei0icUKcO150mrkVdkGLN5Gf1hk57J3nXKrE2DpH2AhLTOKPOyCfL9bK+kbsBoUWTEzyIID2n2Jo
vAefzQEKGyLFSzSMviTzzF8r8hWtSroe6NQG9Yaqm/tpBkh056EW3sVjpA89jwiMbXBpZ4RttxcJ
haBjMVefQmyl7xzHas5ExCqD91V8uS5qvg6Zz9xSw1hOeTNXB+HoZO+UHlUGv/VOUgyw56li3aCi
KkghoAQ1liziN3XaeNMNax3acmFfE59EpLVeT86AWXmT8vQ/6TQPrrtlIDm6saL7ULBg39q1tK4E
tZ19S77aSLx4lH3qoRJdoUUvbyan8S6cKdKfCIxFYV/A8MiPDbNiJDpFFyMWz6zuE9btfruOM7PK
Bn/E98RqjeLOiudDUtMHhDuUIHuL23ykKJKA43LrC8Jt6DmV8AV2VdEDpFinAbuBj/HtlgFEUqMp
VHjtSowmQBawpe6Clm72NDbSPbjUL85Wz4rv7da6j+nf1xsrZFiMnbo6Bw4/P67W2H0IqeXuFVis
bRmMyUm1xXylw0acueHnCvPUmewcrABj70QP2UpGwuyKdr+6dtDu/T5L7+CIKMagBkXWBudRcTYw
xN8TXyVulz6TzRlPe5xgWptYCk7Qv0jimSYJ2qweo1OJ7fhCiRSizjBohWkjpCJzIFXh1pVlvK3z
Ib0KWUbqjW1haBkrwIUC6WL5je+14isGt5KEjbTRZ7qqF4ocUYKLLZ9KBA721L9LhBsIerKT/ziw
uPqgZDBR3AiW6Rxi3IxlqetPfePbl80yx58Hq/MpiVA/h9W0kpWZksCpg0jsm4IqPpVqZhF2nnyp
vKG4x8HUjmb2jSMuKr2Pilj4DegxYMB1PdypQHlHEeJcLup5fuxU+oAEKb3LkzHBFqCpeDJ+Bp8Q
DCQTvHjp0RGsg4OHKNC+tfQ6WA+LnoLrYAo+eaWyn3HBM//pJjp9vkcHBSkA6zUNF5fkJNzmxSzb
+NYpa/luFSnZKLyUZDebmtvynn5l9DBmnk212aIqDGGSNh+2diubGRXmOp/WXTcjhoh84d2D5rM+
ZACSyLnALO6HvalSQdfYVUIuHzjd1eXkRRT0LCsuLmwWvtgKKOPUUunt2Bfp5dKtgPBhbohPdhpG
H1baDGe+Vx3SnPJUMhLVWVMt+zBEVXCHRMMOTlHKOd0AUgELMPfTuyqf/PMRxcu+kA1rmcFfgZZH
Xv5ONAOVbUXPNhPG5obv7pAb1n9X9Tmyg2DGca+KaofihXc42rqb0h27C2Ds8V3nTt27JU2ohpZ9
dQUEDpsYvEbWtHO7NtSOkMYYBjBrqoIWQe6M4XVbuOAL57oRIM3rleQmXDnRvEm4X660p3t9XOgx
FhtpV+PtukhKp3HQelfLKlCtWfUy7So7WJ19DdPpwpVCAvp3Z++SdR4uBFXfUdrGkF5GVF+jAchY
IwhO2nTkszD20UEJtJqeYsvgdtJ5vGmwcRBsL9sbvwGMadWQJXaMzEu4y5w2eDc2JV36KJAZrlVe
LF8kkdDNXhi7alN11FutpIRh0TnEEk027yMxZhne/7IpPiyhjoiPQa9ytehx/AKkzr3LS4e+VeGE
npEhTx/zH6024YfJPoGYc8MsKa5uXG+Q3dGNtL0T3GJna4tGwMW5fQ24GPJYPtfnC2ai75IG1WZq
gvXW9e3uEn5WcrKZne4R6IFm+iEW+5d0c++aiv+/zW38NUb+P8+eGyM3695+yGzna4PXD7l0T0z6
z+0aldqr/9j/UKzdDc96uX/uhrL/B8ncfPL/+sOfurd3S4vu7Su3cm/+WoJJ9lf9m4BT+7/bIDaQ
7IwB4u1vvAjm3PAv4L0eAdHCsX3USv8tmAPhLpDE44igr+GRxflPwRyGCNfB+BAivcXKIoxe+Kdg
znP+ctHQ/9NH8S8h3LE2vNLLBRhcfeR6BJAKNoQ+zyiXf9FiehOyliFGh4+5K78ZReHufMvHuwkr
wT4LFPf/dul6PGfr0LjOpuBNH28LMVTgpO0u/wC3Wjr7sfWLa+1lMTF7MJNqwktR3Gxzt18/Op6V
iS3YpQ5+XjG63RZy2hpsi9kH1te7pCueWvCc9ysGRrKrWdn1eEJb+Dlp6oR3A/kOWIVn19h/dYOE
AdNjsmxFlDjflMPVgY4yP+aoSy7pzbHZMZmRCOkWe+cp8MsAg1X87DqFISwkkA+QlqUHPdUfxqo6
IGG4cUV1k/r9RwuRyjyFV5afXhYsCiOMpdNYQM4Ztr6y9m4y72OXcHmQS9i/Nm7nHPlcRqiRGBnm
ffsEqGfdEhAm+tsZSfqT7z5qlCUYmlP3KjeBL6x12ljvkSIfO7v9ovrgOrYmNFb5Raui9zYl3SVk
sWtBQwOax3IxgCVrUtXrktPAfAm1FbUiReY9ikWVBIgH09AGMyoWfsVbsVKgswLaEQziYxKwMK2r
U4/vAHktTreeKdLMO2djSdaQyrGel3UxXvXqMUvyQw/4hTnFU6Iwv8gWVCGdR6BaLMHK6oT8CDzN
O29Vh4z1bbmrmJ6s9gF4wgnV9J1XMFVX6UctH/FfbhrrUxIy+e2ac3t1dyXkQ0IZryhMcZLmzQoD
EO3alHwMlVm+dmSfhdTfECaal+loqDIZHGbILiyk211JrtEuHIZDS5DaTtbDoQF+Lddin/ntOeut
stwo94L0v1O1eLdeHO1jh7K0l+0b1q2kMuGhlfe4Vi+CydnmGfl8QUR9QDC5rqxqC3ufJsBE4OE5
yhQW4f5hzR/tsjw4RJvPVcBRu++HpL3ocKgxHxH3vfVZNsFVAwjvDBQ47r0bEn83CWLKjKsGz/S2
S/R+1v49I/J3mtfbde4evaCknUScTQihL7DKveO1N3THdh2JMTlRJHMuT14VIRB0BbXp64wKBQ6p
+5CUOGvwyWhiBmhti65OLies2xFLkffpRCtjxucA9usoi/HoE/y2CUgccW3rXMaZ+qTV1WAvAhwD
HPi10I8WH3NxwW+WeLipqHPPZOUFofeurEZ7Z4f5TZKNZ+4q8dcnhrJjH2mSw08rVQcgYCJW00E3
09FNcIik8lW8nQbFcozSDIu3Gn9scGLhcyTG/cqN6WuHrKOBJlwDkeNhza4KylR2W56nIdPKqZe3
QTufNPqHhlQ3Xr12v7HRr9kKs8pUXMdLenJH6zijV5xBe4aULkbuEMolJxt3ybbUTNknggatProV
K4yobrgcq/PZgQiJO2U3LulDISF1JmF7ly3ThSAMFu7IZB8tAKSJLp+lpjK4QAOAstuXyy5aWK8m
VvFpsTV2CwpIyHbLXU7SHNCegqZUfEypaqylpmgJA0jTkijaszoRm3pAxRd5NxOZQljZdy515tnA
LjPIKkOHOIc51EPuSDzS3H+x+94vIHAX+gyc8MaGKR441TGHspDRdzCm0exCaMoBVQIDdL0SdJVt
TK+zFe2I2tn6MjqlWJI7z2N+gGKgQPRHUfyKSIttO6CGSMvvzEF3lpVtWA0cnZ6hnRg6p7rzM1yw
mvUzkgkgpuV04cXLjduBwaz1NkrjrUZUB1dr1/jVpvbyUwIX3V4KedRdz5p4oXcb9vChS3tfiHHY
CBvoHwvEp1XDhkgB/W2wywBY0Fd26XKfk7BhOVe2o86FBj0ZFM8aEs6HVlCNKgB3ul23izpxGdv5
Zw/wZZWlJ4BYW+WtDywirlIv2coAxaqGGsQCYhkbbqeavtXg0w6Q23nRd3Ypvq9hc/AXwHe81ubj
IsVN1wGc6kLcGvOHoOgPUQXUpkuny2CQJ2Gjh0pXyudTgCaWY2OCe0ZR4LwPhjtgXJdmOJrjlIW4
ck+z90zm6nb0wYeL4NvcUXgmaDfIbuFIjYcFPSdGWJw6akNZ3HS7vs/xVV/N594aHIcQ8Rz2f54Y
fRqokdpivoYaC84M0P4cL59dmhVkF1KX6rLbaRZEZg3wwtf7rP1YqXb+ymz16DUPFDsOwGov4sK+
Uj0izS6ukDmADljC82BuZgZEGEcg2SbFsBcAg462zCibbz1u+4/pREnb1YSeHCcdJ0jbJhHdiTJH
9Ec+KK+WSDpIDSKhH8Galx9sqk6gfKmz3c6jonC1ijD43KRV9wGCvf+01GyahZBeyDuGhktIUo6V
XRXwOSFKK/8mJq3Q37ZOHX0VAAl4u6Vu9H6JKvq2VRVQX43LtHuCIwf8NF0SGqx5rN1mn6okylC3
5em4zdpouvSKPp/2dHyK584LJkSI7awvuwkCEF3tgUMfbcQ4KGV5ri+b0queA8edvgYC/vw1fihp
fW4WlbpbchrHM2VPJKoWdLqGszRkdXgIdBOHR2z5jrericDydvwT64sZ5OLHXpLUYuZF7mZV6G5R
htK122SSpekumMaquSwRAWSngppHd2oI/wyvqBX4WzghhXNXDmRl7uBodLgFpIW9PA06hG5LXyw0
VSwqGJewdkisnQhhYB3OEEu3oY/s+Hrt+kbuKm0j20GImUKkSeDN7dzcRdvjJaZfMDiAzbcTbGMg
ucDUox34AGrPVRoJuampiKfXicOEYsepwq40dXQjckE+zbnngA0f8cMDXiORJz8PgJMz6mXZqI7d
Qj1fzZQxtqnb0lbBNW6jNPONRqjqEuruKW+Mdt8jvopOVaDjG9Wnud7ENhORYwkBFFVwAJVvj1rc
FkcScAaIphN60wt8qdjS114T1DC0YEQ8VmouhTzC1FBFOSurc/AvzdafysC9tAZprcd2iHtnG5V1
nh6AE/QMBq7nr0dSNecc3OQQ05girhLkXrWCC+RRsikPgOn/7pAZXt1MBC8mR+4IVm6BCL3ptKLU
hTMF7uDcwjc13LTRIN7HjbRYq7W6rQ8trA5euxN/CipcvMh9Qi5rdCdDHFknC/8zCscowSUStH7W
wWUEtbiJMx++HQx5tD8W2uLFSHzrW27ktT0n8YxyrB97zXnPUtEiM7NZMBZQvWkvBI3yD96ytNN+
5T1DU2l19Qf8nONlrKYRtVZUDrT3SikYckWOKiUBy3RYxq6kCjkj0GhbUnjBn0oe0Y6gsXnb60r5
7Kw9wMQrjG61kvOCyM0qvM+6Jjp2T20FrZNtLzoirh2kgchHeTHMNFA3k1XIy6mjSL2zY0KnN6wv
UNpbzlAUO+pzHkt5VxOiIQaLSr6ftdA7I2bAfKcSaKTVHPTATMLJDUDQIDND1ipGmj+R6D4vAxU0
IATxNDHZyCn5hXlMt5j3EJL22FuY7YwyS03QZ9qYuQNJopxPFSDcKtfmW9Wp8WkQsw/1YqDHy8s0
9i8JSmufO5WQ/jtKiDW0Ycd42IGpxO/hPig403unSmVCKzG1HwpfcJWQlVXHoaSOs9OCKdOaTNMH
zyNGkfSJebc6ZD7vunxyn/y2sammx2SJUhd3svORpKyLcmT6tyc9sy7PgOpmmWn1WHcwNdfsMCZN
8skPHhPukC3qzAGDMcrSazKuh7ti1IIImgQT0iaUSfTVi4MMNdjaLzfLYvUVecyT+4ibWWMKyJFK
0Q0cTIwiUZQPFEvEV9H0BCq4PBnDDoR/+zU0Yeb7WGnqklXso1ybYDAxM3HwSKRq7tZtNVf9x8UG
PbVlziRJAe8dqBFtKL4D/BbfvCAJ6IComabghNNiT28vHHYNCaQeCL/USINtx6t2EGmd78nUTshV
2tFdDsSrw9lRa0MzBYoc3Us4j0AS16IJ7htkRcgWqfV+JYt6kNCXBy5fryRIrhwZrkKd5vJ2oiUO
QNpdoOXBtcIuUSLg0EpVgEHKWEPEiqiupfSsuJuCiHewWnLgzS4qVFot9QxuS6+Odz7C4UGARkSE
hLxaTIcFmyfa5TG2EN5B5UeZiiqO2MI8/aykjr45VouRi1MN2dqnpoNkPEkJgBRyGvNDC9H+vrS9
+o6l9PDFWqYCcggPcrYf5l5DnmEgD/am+3VqSq1JT4lduliEvGvkDqGfAG+qRnrWnejgy5GJqDxo
905KSxaa5E3bSH+gOSgsuS0rnQGKifzMezHJ/kulnavsq2665nv/tnDza93mP2/a5/qh18/P/dWX
9u0n/x+WeEA+/K7G877O+udv//bQf+mfu18LPT9+76XSQ6/1rygQQvpBKMA6eDY2x5+Ei8D9y3fc
yA4jYoZeikA/0/oChyqQFwjDtnBcCk0/6zxO+BflVt+JKA8FThRgdPxHgesncoHaGKc8eW5+/ve/
0aq4bbK67/7j34V4VeYxW3Rcm2kZdXjJW+YH+uCXMg+kPg1povCfQyfuhwi1l9dCfGQRl62PPsSj
4otnaR98v1q6xdtRlfHTmdd4bD8ltfag0zQuWuDzKPWXYVdEVq2Q41VlhzKpakHxA9Tz2ycwh/nc
7DhXZc781JAWnplxLsN9mc5B+QWNaxszxxNKXicyU63YVE7WsSte62uKMI5NqscuwcRZ0OqY/Kq6
dIJFsctJVTkL0HNR59+tbmz4nV8u6f9wkl5bRz2CtSLKbaa2hgec0/XGh27m90Mq0/CZ7ALibI89
RioDrhw7HRzXLukRG9DFLrPvJWETbnz4/ead15AAto+rNsADS1ISV4qdeV2KI1QsRLkvEXY7haCK
0jfU7syD7FoqP2gmZ7rfIeakW2ta7SvS0skThKZsHW+VkzjvZVp3VLMbUhuc68gPFT/7/U6+tm57
gY251wPjYFAKkbktX+8jAgDLTbWwvkkwCTA7kpUhXx2wTfU4JWvdS/m58O24/wOb4821MdvFKB64
1KddQ3x5s90WWiguIBF+SxbuObnB3FV2H1MvdusEZxBgwRtCqPueNmPauPSJf3/YBv/yT1exOeyA
qDDgGfBBQji55rT88vgk+PIse04FjpgyUBQzJ6QiX3iQrP6EvCEokUk7jXMFQX8ZHoqONg1qLuwr
nJR/dU/Ih5RYnEkFpWbrvQF5pAE6yZwKxDdPkrAxHxZHrk5x8PU0UIuBQ+nJz5pKras2nQwCiUuF
HGKcOBlN0ekPV+V1XhunxXehNvhALXyYHr54c1V6Gh45xNL4axytkA7OGtVW8bJHAtFFyxlvwZlb
5PfH77wZydgmoaY8JTyozJYpkb+5FKjpfGK5oGpmOqioAfWpeSAqghtYNCEb8+iQZVW3oFaaIzzn
aJyh7A0PVStR+uJu1fVDVKUVQQXIULV7X41Z3T39fjep3b+6YRC72eRa4EMPGMOFfDOWDBNB4bZa
5yei+zQ3gT0UNteHyq2AMzprMVoPrVso89D0U2O+ZG0y/OH6/O1kYRDBDg9bwxjyPYa21ycrVC5C
bhK4n+rSR2q+zRm9VmJ+Frtf/AuBXqIgdgWZ0JeKkB5GVA1h0fGPeAYtWrsoHsSPkX9J+S2yXMrx
AsJq2/wJheS8fcAM+0mCQwpClytMnuPrHZ3FVLdRvYqnDoWPVe1zeq7lAFi2J/N9O6kFWTsF42rk
ZyzPq4amcQE59QFDbnzqWPHAhKzW1V4uqlTVCE9qSkz43gfftsp7WUXJWm1dEc0Mia6VL4Tp2dQu
+KvG2Etz/ffX/w3UhJEKHkcE7sY2xCOfm/X1AXFn1mqsx/ZzgEEop7YBAoFbMY6HKKI+uAYWQ3u8
vIye5UC2BL15M5xgYw350Tz1QqrDMIk/P0Pe21GcnieTEfqqjkse8N9uC2LbuypOm/ZzS4VWK+IY
itC7QmUvlgvRkYCG1oBS+voIy3OB4zykelLopm13kveJWmM45wiq1kdtUby8ph5hJgizN1ZldFYM
vrk8TScibqGFzvN4T7mrWB+J1wAzha20NC+tjLPPBWrqyDRzBQ3B9TGs5plrx9Jh4QtthYRyaOsz
6T3IYDDXDhppxgRD/dh8FCZMpSktzkg4Nw2TB/Y8swACltu+9aviy9xJ2H44mLQzPsAuXvtLIm1Y
CrB006TXWUlczcfE4+X6qQ7r2Hsc7dHhJgtCIu2/j6pumKL8/t54O2py9iGUs2wSXiB9YWgYv75M
RLzUCdmW5efVqTpNlofRecCJJ/y8PME1mBgofr/Ft6MRwRZ4Qxze2w7TjL9tsdNorqdKTJ/ECtYd
FQNuO4Y/t0MzAzRiVL78HEOA5Cac3KHvkquAgYX79Pe7Yaazr0ZFSG3SxcqLdplmI7Pk10fOKh4R
RiSrx8qrq56gESjz1nOjUrRHFymNDGePA51UqBEmKCNOm/pQOpOwd1n+hwHEaZR5bqIuyjgkgUHo
MqQHNtGZuadDiVBQ+evcXHATUV7M4W4TVeDFgOd42FOb+7AZU2YXp5gQafPkjygrb2gHkLa1EYUW
8/gn1M2bcS0UpocL5c01awLYa2/eVhAn8aCoLng/DrXNJNbXiMMu3HE1963HJMtwHiYQG6j+wIqp
TdL/mNlaAADMUzFQPYgfYhOeC59d0VXVx6x1AQrvc7V2tnNQJXYGBOD+UvDUxdjSuGGRJlQ8nYGj
eIz+cBENSeWXuRAlCNIyWZpIaEnCAa3w+iIqQSB1k9fu+xC+Oc8WmiizAz0ECvPo/niOIRQt7Bu5
keYRZ6w0Q4puFS8aK3WYxjuzb77VqKIrvpQRmKIjMlpzHhR5pfI6xtK8XGSpMIe4JFClsWUFWhza
UI+CJjPvCw73D4f2ZpbJoUWO8FyHR4VePfO914fWz4UTlEOzvAd/a0aqXlNiuF/LNWu+9nZYkDuD
XketjwH0LQa3ykIkqWlDVfSjccdJp08OkbCG6T2zVM3pQCkouPvEiPj5e51ZEbeYN5WtGd0Ghs0j
VJOJYa1nRsIGsz6mdrxljeVwKqrE41T0fZBa1MnKIeeRSCOXfFrqdeb8mKGwQJjw3+KF25cL+etS
8c0zGjJdYHYVuH7IstP+21TXmVYs3lJZ78YqaBgdXqa3bhrO0NNZWaZJ/adh4c3ryGwSGYLtwg/i
H2ZNr0+7jXTek+0cvOsGhzukX/qeG4p3P+fHy1uv8fc0Ookx2MhSLJzwcqT5jjjMM+P9pCFt3wYS
pn9+iHsiyu9ZhbjjvS4bPjVXoFTv+7nmRfXzsiVqwlpDAy6seVZ4iszlgGVqLoSVEz1G8X/Jo/He
bipEC2eE0fFuKmRv1qm/P9sAGN8+TtK8BBgkHAfr5t9WVEwHOyux5+Vdmi6I8Tb9UAgy7qi95dfS
XT297FWqZRtuIteNcExpTTjWuQ11d/Y3VMOVBXGisryrGJyPwHyGIfErgj37OMWDB72IpNPym5eX
q76vGlnBFl6dcrrxRseeV1RCdQTDQTF/7IbDBKJvvCbBkhCMjSS/0rkUuOHoKtaQlLb53A9UFJs5
NGlPANO0R+j8XJAKvxlXTYoKcVB+7uGbdp3BgybZL/Tm7NkZpuGM/gxCP+ZvcYIaMA2YmUEhLKd1
ZVnLrdie5oIW9EaRwyEPYwRBe+dXOHrfTfhcs0dSKpCSIRR1HbI6vQi7uUz6zkhG3KnYJn6ZHMEB
9DvV2NN6EUe1bZ85eEHdA1laYWrv26KpvPeLTxCS9T5q7Hl+hxxY9FcWpnrrnjdGMHzzNZ3J9yt1
ZgKs2gaybHdHJGZZnMUZ1Y3D2nhh1WywuQo33QZ67VT45FR5WH+j+dGM845bZVHP0dDTCNhi7uuc
/NjHBHyFO9YBfinP4ooq+XXkBKAuz0bZul2ZPqch+R2c5dkRofaAcDcjt/Tq6K5N74S0e4lTq/aQ
tZwGUnPS8rLGn60ox48JPbzLyafjk+GEqaiP3se1KxS5zl6ahAfuFWn0dITK8VovuzCbIprZnlT9
LoWIny8nSJBWmp1NSOix7BUEvDHA0h8Z/I8NLRW/O3FzTBa9fcG0xbkeWmZdZNQsIpwlor8g4Ev/
8k38gyU/syNW9agdKOCqp3VQkTsSP63bxD06s2VBj1hyojSDM1SRDtFZqC3Ne9HGZs3hJAIIi/hC
51Pa0Tb3U2xLNwtF4za4RUyN+vQQFMJy21NBok443hA472cQtaPI1CQC3ftp8RgkcWytFx62Ms6U
tSiG7CtGbZX6FxZhAEF56WQqc8rbPJ/yMN5POQNBsm8yR7DvDFlml5bRKm2CpBPIYHR12yLX4a7u
bWyOH10olmyvyssoQhkS4ijSLL05sybGmzfIFhu/+SPsP1OWDbETZk7vpR1Hv21TpxaYGtLJnDEB
9IEvdFl766Gu8BAzTRj7BKhWNNHfs+nzMN8gyFBXfK59OdS091dOn8oD/se7hBjJaVOmDotME5zI
dXFaL3X9Dw6gcj5YexFayB1JrZpLYcGxTr1npVjQKHKGSFqk8RI6RKNvszD1B7RfjTeo4bHP6yGr
OV9WujZn6bB6DkCzPDC7DHpZt+uD5M5iC4IfKSSUUDv6ndSWufL+YvG9EhUq3xtHoJAZr1hU6OzD
WHdsdvvzeDTdDfVEwS3le/5McZuOC1oesfWmiALQpg1Sh3Px8+6JV7zk/Q40jzm4uF9+nIyBu4YA
iZc5buSvvvkvAW32StgwpR9+nmrr5eP/OMkvn6NS4BZXQMkrdsABvjE+FZlsM32Wkc/CQSt3ndlW
QpE+sx9YgCdNtMENZy5Us449txor70EnJ9ifCzobp0jHRd5gAW84S7T0Sz7ittTYNLwXgVIfv+Ji
Jr1Ac1y+WRILrJ6ilzMIBNHjCNXLMaVuxhpt2zZkQTrHBTcFv4Z7yhz9y+0hcXpyfiSIHL74QWkO
foZIxn2aIOfn86mXSr65NKi80verlZHsfc6RCnN6X26kdVgG9pKDNH8FKXXH76FpFNxdXZ+aXX85
oZDPV/6jKUXjgTq3/brIT6vrw7w/S0wRyYYzNjQ80xGdQyofJBurp2wMXPXkSDLiok3nM2Pl4PXI
ZPemo5Zt/qBLMw5q+phgmNuWZNnykWr1zf7TB0rS6T3iTBDxhzoJ+bupElDBj0W3BA7GxJd7BckF
DaWzn6c8ykfN7syZICRtwxugYeN5mxW850dHrdJ+z8wtDwlNVVZfZ1u7S3BFbcGGNSyZEDpQ2ywp
GFCy4TKlwykgCJLHeeD9yveKZZB5eCiYLM7LuYi6cm6OJNrZVbVFAYSiCvJBwjrfiRzgHXCGVMcX
Jo1+eQ21kH8v1UTdzrdxjVsghchpvh6LPqYoQMQLW3fSpBkfaRvOrALiZTX3/hQxlOeHWSiXESbU
aTmE+7LiFQs63SLhpjv5Ea+q+ZMt55zxJimbpiiOP8vJeV+mGrtuWrLe/bp4HSGvR9IlOR1n4scz
gy6u5IR1RMzH66NIw2bq3ysxpZPETPPj0Oco6ThFAuxLwRFh8e38PQh3ounoKZPDCFppbs1dQ73K
3OIv9dOwK4CbbWDdmuPtswxXMvKqRfF5lVF9tIhgWqkrR55bAHyiZLHI6kpgyuETcnHMGpZufMd9
9VJkQTRZQs8daqVj95TEauVvrC+lt5hlOVVD5XsFJUpYTSx9q4q1U23in0rWoVUhzfPUI42lCJ8U
Yc9QSXTLwjuvWxhpQDgLVPLFcUASz/nFuFNQi8/LOuHX9YJ2u/00MT2LrfMp7rTOriORmyJlM/C6
uwJFJGR/51HGgoc2xzlpNgc5tX7ZEXlF2AJdeopA8rOXCIclOS9DcjI2q+WtHBUkY/PaIObK3G7a
RYzl7l7OZN43VKJFZmdiPJ9WH8rcHaKuyXpAztVTVVhbFcnPjLfcX9bUrpyB3MO8xG1EggeDP8tL
U6Uit94UkOnvNFP7WUZLqpwnb4bZfy2lapf44LlN11vfp8zJQWfxRhNkLXYl9W+i9koMv49UJKei
J9xE5fiqYn8RtECngLmN+haNiEbcT11Mx9k+0/gzK6KUXJJ9HldvcAkYHXg7gCbvHcCvtO8DPxqc
gbu8yiN3O/JNBBi0gelMzbufR/JyLVVLkDpJfb5YzGH9GG7KcjTjX7QkZjRh9m8eXrLJzCeIHeKc
xTmIGXsDpMbiE0uymA/GgupEtWflbnobWRm3PMoJs0W0Nv2CpCXnQTVPZVSZn/y8ZZlTMhJFPs0e
WgA/SvBmOLWIrEGFJgKoitoOb4c0SIg+mOyagj2qhThyT8QQm6c8sVZTDuzoE/GFCFFGC7Xa3N+e
Tf/hmrql2fOCZBIeipcN+ZoA9gcghlzslxVbneVrgO+rbgfvrngZsIjqMH9ZhY4pRmNHM0XITkvt
ebsqqVQDok9J/DADalqOuZ/o4o3nmZuYaVzqzWwjGEuzW8OPB85qCt4jUAEG85C35G7ySNbTbO7J
IF5xemz8tKsrFNM5Aeu4Rn6cEOrAZtArIP7zd70Of+9F6oqSaJnfL6/eLOip5TA+cAe7DG7S+VtZ
Oe3pIVCvdh+I4ZbsdZAkM0/D1DDMKsszTxAWJvN0jeSOsO+/37xZuP5SKjGbl6ZXYyNfcNj+m4Wt
Rm5mTV1AqeplaIQFYp4r1gE8Sb/f1JtCE0+THdg226Jkxb+lWdb/0qGaQmxqMVPJf9wjqMjBceAZ
9bybADYERxqRuMIXwkS4wo0HTc8nhf7H4Pj7fXldQvBtm/sndLAvoLk0qGD39b7EIxIMMoSTh4iu
mvyc+SjK1KHrMIsTHcTU+U/n+e8bdCPoE7YMcYFzrd/UFYtUgzSpiGRXc82LAop71J+CBfYIZc0f
T/bvD9B5jZQ3R0jt1gQauKHr0I56s0FcuF5S96W8/zliIBI1RXsEpQu5BrPXhSRztvGq74ZJLPmu
GmozngvQ8g8WAg7eR3/Yo9d3OnvEUirEWyuCyPco0b0pNC4RttdgEeq+fHmoJuZ1POPzUMSM68QN
ZVyC1BsWnsxI8HJgamGlZkfyVqhh/S/qzmQ5bmTLtr9SVnOkoYdjUBMEog8Ge4rkBEaKEvrO0ePr
3wKV9a5IXZNuDisnaZapUEQgAPfj5+y99qqvOdlvrBxLNIpYlpZpxVJf88d5PgLtHE8G58nV8GOe
Vf1YZn//JT7/jAtBRIVjysRE0zT8Dx/vG/bdutVHpT9HTbqsTAT+8AtWDemO15MiOvP0z9/PUvkh
l39s2/50zZyRaoQs3u7897Y3hlGdeCqJVfgnZROH/6i1hq9OE5qgs8jCzaP6y3IAmIdOdB8nbDdL
FUyRvPwa0H94LoqmXjaM33/Bj+sP/VmX8ZPJE4gexaSj+amfOUzziP/WSndOocgUjhNaWuPZljww
f3oEf30rfjrB2EuYnPSdz0tdjitmgl+Hs/p9itVbdEe4j/Q651+//1Z/SzH+tbDildJ5KxeBzPtg
HlTlxztFVZnLOHHUbCUm2ahZ69a4qBE6/E1d+b2ZC2boUANCequulwczp0WvtcJ2CU/D01N24apM
Kzo/J92k96BeIXgLw3I3URtY5TkY41QDbxLojJyeGgRkHIMkwOiiXuekuOtgPCCqNDlEbWLIyawe
icS1r9wf87wUtKZiXAZFrtXjRYoODDsnRY4dw2RUE6QaOw4ahJn7mQIghRiHHwWKo/AynPE/ygoq
dMFmQZAwD8GPo0Y6qCzdQ5TrLN0cDZcyYOhxPSi7EkhDdi70jj9AiWV3ztkgqY6/QPmxAlYMR3na
1UpoSPtTlPpk+xUNBLvYtysnSzqcMT9aHjXbJsCtH4XM+63KZG3g+s61WDZxp+7pLHG2SPGXVqLk
LWG7LpWCyrRiwYeNoFXiLf38LMnuDcpe1zjbZDSb1R6lrrI0A5pe0mcFCrCcw9xhaozaj9Iup+1K
B8ZhygA2E0ZhsFKIlMU16dUG6iH9yq3dyhnwcdqmVd9Zk9vP5R3zhmWiRQ2o6va5bBuGCHdxRbcZ
wzax76a7iXA+g83KNYrO7xNHz0YcLHsc9GeNgKgWQGYOgfQaC1qS6uukaBSIIRULxwhuoo2Ypa8L
RPO2ALyqz3LCK01nol9RmmkWjEhEyQP4g4Zkb49x9BBzmnYhrq/GOFKbralm7fCKZzWdIj8wKbgx
HDlFDt+NzovSeeLHyO3vtahmHh7aJ5TWDgeOIspsvaOKfq+zaHwvdeJUtMum8+PWyN6rwQJYJkc2
6aKIqbxeqnZOhmFDvAYfA9q2js9W6d07FvFS3FaFq2SbPLZCy4vCcIDPGAN+nOIh2MZmb+xi1Zj3
OQltOzoZ5Y0jbVTXroW/lDBx6DhmL+8CbuodsdSYl3n6otdEYm0mnb30R1eD6UV8aLvlsEtLSS+s
Iwntz2XK41gMlX2yh7jyHTPC01CritwkzmiukzLuLucka9U1e3e7FpMKxi9tIB5HVXdLBEAFJUoJ
j3nftGt4HeMK7QuB3sAR/MgdxLVTQSBN4yp+i5s68LMIz99kFoVvBW59EDOh9VNQMAUuKsvkrxYT
lNUET/jAX7kXnMde5VjCLJqi4K1202ybjhomhMnFDhYlanlbmfTmvYwWTYN9rQzvh3EWLxnWYI7y
XX43CD1eq2RIH0zVRaRbKopxMmnTbWTbFN/g2ATXNA/hQEYtiA2NUQ/nGa3SbnodvuymmgqSKpu8
vWl6k4YDS4HfIBA/GOCfUs/KoZIGjhtEAoas7k57FAjd10ZHBY3RrWo55sR5NHlgVsQ30VpODphE
gT1F4q3lm1qbXI+YPTkn5QCemlarV4GIyhc1aarT6JjqsbG15Q4N0GcvmPfhMFLOXqhO2u/pfgOF
TA2MTILV7w3wKLrpmWQdnFLoCp+Gqh6+1YqyRHhr80uDDlpHUVAhH5znhjs3yhZDu1bKjvzbIR0P
dhcSdKgCezoDpWEh5khFuLKRGQcTck91kGMtN3rV6Ucrg/FCp/fBGqavKnmpZ1Pj8enhbPu0FgEO
h2NOBLU1lQQ2O21xrqD8PxEmQk2mMt4Ol1wZNBDpyiEwAHN2Z5gvTKaJnNIBLpc0Cjwdl/Y1JPb0
uokwX+BZbMP7OprqRzlWENPrsQMloUkwWQmfj4mroOfGgzdGMJxGMVy5ehNlq2LuE+yp4DwY8uQP
BWE+XoUC/5pYV7GvdClWnVSDA9Ac86UR9nhK6Pf3jB3MjjfFKRWgkudE2oUnTASYJTMtdV+kQlHj
C+oz8g+Tpr6yBzvdsNDb9sqNMRO1WhldodNB24GE/l4vi2rbd6O2TarefpFGcI+vBYhJnQP2IjF0
AhybhzBaQmsbYW7q1pSBEwpfl7BTadZMbFMYHmrU93vbxdVWU4dqXug07j1GGffVGCvjLpEBIapz
P3/ruMH93in1CxNhwVZlp/DrsW5vqS9JXx+K/qTIJn1GyFxsjQzWyKqgnXyGEGCyl42sSGoSgzRs
LXxlDoOZVdUUyTa1OnmPtsvg8/f6QVMLvKW20TzRl6uv3CKSO23K3Ns8l/MxbJJ6PTosuRyD8/hc
mGp7kJ05XBVNICHLCvOrkZIm5un11J/NKefhoad1qRltdxylM+xjbFYlfRtRbAM7Nwlos1FY0vZw
97Mig1MQRPJ6ho5+L2idPNWzaO/Y8AHRKdK5mDWlRcNk41ByF5MBXhVj1eYuns95Kgzud1ls5lAp
r1Ja8FfhWFaAgSrQ5XJI6qeq7Uwsz9Y8n6RrdkeESindgbyEtzGDJ4rCfFwbWIh2GjO/VV/N5qXo
Q4POvIQiE+ho0E4TZu7YXU35SK3rOx0tbXHCv9A77VotyapvASFUwWlQqhAgkZadFXMqHsB6vvCa
kEZvrD00ORVM0jnJeXQT5JdWhYfBLSsdlEfQQSCKBvUCqU93H+t9X28jnUxdvIKag3mwlEQFqHnh
HvIIMwdzXHP2eubdgLfm3MHS1oI7zQHAnkuFef9xUmqHa22rQytPAHQY9GhE+Q77wqzzS2M0IcDi
oq5AQskID5hbyZsEi2q+ZuQ7Rcc8TkuYRLKwECFCOoVehNNivplEITvgxZQequ/WYwl/gatWDmF6
wKpkywxU3QKFs3Is8Rd0S4AmGp0W3g3ODHsL75N9Qq4XaP6gUSIeWw7i7YMFaldI1hFZtRa4Mkil
yIqgaROqDUhGLcCQGVOgg1sfa5KhDjqLnboXJhOBbZ1NhfSjvrG6W1cJoRkP2Dpc0mAUoEAE4pru
eBsbqGYgR5rZdTlpyrwdOGgmK9WpdfU0QC8rVkD1VOfCyVhO8VvUxIbR2Trgv8e1oDnpoVWmsUku
MxKy3RmCaQ5NmyRSFW/hotKqdCu/bFszEa0/2YmNLbPompLnQTDeXHUappS1qXUZvnhwWzbkZNq8
qxl7Fg6afGLw43RJuiti0yrXIYPCizSmTepjjh93RmhqwreFGjm0xBKp7dNQgqSooGdNnj4w/bZb
vT0rljtClE9g+XnQcA1acfTsHrRKkW+9S2liyGrSt2UZaAZgk0jvFqvrGMFVYTaPFA3SWmTfwGgt
yTmvOzHBrWElbfkDwMTiMf7KIlQLGwM/jkULdvHortPc0ZxoXRFEZlmQt3q7u2eYSw5QUgvzJez7
53mOwvswqp5DFzS2xzEhvx3QdqwDEcityuaB072zJeMvZz5mk56dpRF3mz6S7qqqq7nyHGSalZfn
Vn4ri8z2pYSkD/LJZH3t2/xri19845SLfz3EFcqEUagrbWyG2p/ZbMwrCGTGrYOASIJbXHjResQN
46GHG940zOfXVV1gZG0cJzw1ZVHednXThvhLQmK+lvw7kF/5iPmuTGrQR3W2SbEocgpVtbXbRmTM
BZZyoaejedQrhpZl2DC8djkW+boe9C9F53TbedRxoYNMyHKf+EZM3pVmg5FPxYB0UZL84DaDOq5A
BEPrthswnHg/A9wDCCI7wNt8ufVEk/t2DmT8FjD3rrcJ8zVf8lAOgF9TeWaXZ/PHNJn5cUJ9wUcI
bth14k3nuDbp6FUEWyDUnum8jRtEOy6UbzffOJWTXCmQjld9bkePapHfZ4vRNOTgtnH0IHkqB70l
b9YoyydDhY3Z6UYwApUYE7GKaY4egooM6TRU6XATvbHisGtcEuDQHXpcW1/TyHCeMSRrj6lmDKee
ya0PcqzcG7SMH2i+Q69kTYMFjsG1viCoHSgSk/1huQnNr2a6HIZhMSy79ghet+zxBZIkHTMIpZlc
2uTFFXG5aiRUHmZNMzbxGsQzuYgZ64hnK3FiXWRVo79GEdRXArr5DF6SOZFYpfy9UIFs7oloqqx9
bne647cRQk4SFdi+D3lVtl8qTm3RKq0MQ31m4yVS2VXE0O8ANttAgYm4iGtLv190Axtt7tOO1AQF
8g1JU68dhFe2B06exM0EqKHKwDJOjO7kscJ4l+G/pqQ5jbg0X1MscPilaTNCbuiz8WvbTjwrPJSc
07qKLuZbz9Sq95jI9UQX9caBJjUWtSEe8V0ustFvYFUW9KQTtUfC6SRnWcqR1ocVolhrpc7R/Kpz
bz20TQZ1v+pHYAhGA2yTYOpzNzjaLdM1QQo0kiJ4Qe0QZduBourA6lfgEq7J7qSUcyk9UXEo5ZKD
pSkkMSxKvClXLXCR8LqJKWjQLJgEVeVRYqb9JuxtRik5nIaUIg0qNMdYoGJTHevU1EYRzI8wzov0
Ui+1ofE5VQQpS5prQy1bSa0Ls2mrqHpSmJd2B84N1E8dGy8ZslECH3pFjAkBHLIg1uQijUq7dMHa
8WRWBBNgq+5WDhuuNfkR8yss9R1qbhPDfT8FeXqcBN4xdYWD19Wqq6ynO2TgcQ87t9vIrqrjxzBM
zTL0Bx4Vxii4cQgi8fqxLu12E1KrFfsu6pT8e1M3I7leEfqnvFhD8tPS20AFFdFvK4RSbeHLyVTU
5CrpqpTfwVSQSwFG6DpmALBFcWhr33LFdVSuY5MUQBSqaLQeLaZMi194adYq1TJwaDNi2SGCaoD0
j66LVYeRK+s4/Quew9l5w0erjvYWXfXM81ZrjQtluRoiYA2FoNGlcLIlGstmi2A5bh+6iIaCOLUU
lONZTVx1Mldd2HR1CitX1fm12PKSMnk1REdUOEzFtpsKMBB8PbgdUPfh1CB6MaCaG61VxfbaRqga
E1vQdfUE7NWIW2oczg5hvYFNBqEemR5JNKiQLnTEXJTu+IO38wRpFdefuY1bJ8eqSxe2p5Mar5BU
ddlgrsNiJM5mXQ0oblx6B0UpTjOln1hDDLQDpmB94MIL1szaNdcOmCtzy9wvf6hg3d8rqGsAh5eY
zzyz49lZozbJ39QipcpC/R7JdF3apLX5vUSnAnJFrxk+znY3vavsD/B2egAFVr+jDxyfgFYaq1S3
u4tkSa1YV0aOWKt3GQRXSnabuOPg7OF+wM7ArDuZkLqGtNjKlgDydhTVgINW7dO3albJ4gqkmZN5
wj7a+a0xTzdNrAwjBQK8EypQToiQXi1rK22zzf0AzP0rDJ4ROJkWDrV2I9I4tfwhLoqvUmWADQG2
52hQgNXjNCITLVpTTshm10VW2r+Fyrh0XKio9QIAYxQC1w0wbW7yThOIc/TaBauBVbxcm5NKUhrE
ZQC9mak1KyfQw3JFQxE3NvFwU3POha12vq5aJAYhfUA24ckKld0KTUfdUyBpOroimlvnkJN37pk1
dfjFyMANiImROmsntbODEoLdbRBeY65AW1flSDf0qYNaUligORyljbb4FvhhnDFUPANt3a6ushrC
Ow2z1xnBAvdG4F53ilryPedqY2vVeDXxY/tw5IW7TtBWfFMQL9E8TKrwBCxIb545XA7RtZPkcqm6
DD3eUcHYBwmRIH5liTSmrdGbyU1JatoFMsnwLYRpVnkC1CdytYAgBaBs8RL2pQ73YrS6q0FmEV8B
GxvTYScvWU0d/Phjark3Gu1Dh7ilcthrNC1ifLJh/GUwTHyE5MiYOyzaxHcO0iIdMSw3rV6oj7Zs
cPY66BAjmc0o9Jt58rAcTWfCs/XY17sGQLWXFQjk3bh3e2AjcKCRioPQWQzVIx+X4DmkEZyGV1UB
lWDDhIg5q2pgLATdbvQsvQp+B9DflYO80AhhBHoghZoLo6u6U6hrPUEHVlg5G4QQ1d2AAR3VcQtA
30MN4DybMhKQKijAF0g1FW8jTEHCkDKBqrDTwF3c/hAifTb0BOUV7ZKrOacD4M12VdnrtEdg5xuk
Oq7neuQ1oYWcDtlIXvm9UX0fGqIC9aAZVzDspyeH1aI/gjeQAI/qXtw0Fpl2vJ1F4L2Cpudg5Hp5
YWSBfhRRljrIhAKYFlIL3CP4Gv11yuL0MCpVc4VWD84BoScvuGK6gjmDs7jbrSaRMM/NePK7YQJK
kknREs4WxSJj/cXOfkw0fbI2rQ3TUYFzP57pXKUGzQCwquAzcu0pdlE8eDlCjHOJwkRdO4M1cShw
dVwNdaCSKJFrSXSXWiN+aPZNqjrqcz/Cky2W62ZfDsZAG5pUjuAsstx4rFFZLEm12ZPR5OWjbCEx
RnFB7xFFJUKpsOeWz+RTqAwElKXNqKwUKo8L2WHvaei7PBdhp+xlwkPtyzh1LtuOlLvWwgPOiTw9
0RdwYECo4oGOcQz/pwjt10qfjfVoqs1NLyfY+k3Z6qukF8NSrak50pmCFo/TNGLXGFFh+7NLToeX
x+64LSy9z25wy8a+pLnlS251c1UbVremfNFIsS2B4cNOeYyCaXx0oVJ4VdOpWCetdJ2LLPjeoC30
Tcts7wXl/lYzA+21RIH+qPISMMmwahBaKY94bsTFyJB/W/UtTx1OcgTK7cJIngKQO0Td8BzMVy6U
Iioazcy37AfQfDrRgAN0EKfw6tNQw4hIaHb4YuSgUuMpnr0x0gjPEZlJFIFh5iuTrv6+qgqNURhK
y9Qwvk4d3X8JP5p+kHxlg0rz3mcGjovpkRNtmVc30mxK07psk6hmlW+IOkebJGv8z4gExom4X2YN
DBzLS6AVi0dw0PFq6L5RqmMb7dUuypN5j5B7au+DeBysr1ZhluQflSJvzVUAGqRVfNFb5iBZvFLU
LMy00EckrhbbhAC2tTZTNgp1ilcwhKQ67rtppIvp2TrJkqQmDuLZLoqWRQUMawYbYnCsSLV86jx0
Cr4ygQFG0GKisUKOTBmPqmrCC81Dg4wdEOTUR1X5Ta2VyWl8BpoI9dZNNUxpxMQyDlPUQlUYLCJy
7sGaMUiYhLNaX/eGaDnCxMZoS/lQiiHoE59BrODch2UoHpNzkiwYcb8BigtTT62Mrqlfu3TutQkU
c1jF02ooTUoyb64iVoZdgE0ycVd0rJdvAuFedbNtFI69U3/plHDWAS4EIuX/oYUHVE1GZcOB+ZhM
TZCBRSI2nezGP4znPhpEGP5hoHbxyjLkRKaH8OHjcK5QOXMkY+V+VRNcJH9PvXU7tRg/SaIPUXsO
oi/ylZqbUnc8R2aINL2MOUpDDlAxOvfJ+6Dr95/r43SZj+Uwp8euCo6D4SGzoo8fK7bg1Vhh7Lyl
ZbV4m/Ifwo88dTNuRKVkXPaHQeXHmfzyjti4uRqLd5iR74IY+FmTQdNQtCp+iW+EWC/v2P9Q1RhW
QegkB/XI7BDB9SoZ60SSJgwrf/wU/4jX8B+gOP8zpMP/IWCnxS/x/z0vCw/0b87nAhz9n/9evVTf
/uvhm3z79jPJYXnN3yAHXf8LqZADb9jBKyfwfP8vyEHRrb8Q2nN3WzZKE13lRX+DHDTnLw27p+Pq
OIcsrNk8FgyS2+h//lsz/xKqoWPucNH3oBvR/gnLwfz4fFm8fhl+Cz4Awh2L4eXH2wozlD5YZkPr
hwnSPjXhKy1pWvYTlBnQJelsPFf0zVh/JEBfRmEkBbos4ItINn8pteQAlceu1wqQpiVsA1hVnqnZ
pV215ospSv3YCSoTDyW3oILnvABHqJjEY+BqymXSpQO8y6nMv7igQ09EJPh0Uom273XN2EnNVb4w
SyGtNCknOtGm9YoTT3kx88kIvEob1gQwzLTt6EIy9wa2q4oBx4Qe3//0o/4bIxPR4T+rr7hOggY+
yxDgAAMnnfHp8YMBmdVpAZrGoZ9hcCBa0Wwahy0jhGBlhhhAvQKmzy60ijr2IuZnDJMp5TLTAR4D
a2u8pd+ikTTi6P2DaqfUPbIfJWGg0QW94ypbE1DXI5OTkr6F1hEHspy6/qBS+bffw0HghfEd1y5w
io+/t9E3oWMN5fe6iqKbPAi+RUY6bbOKiX1mKwgBwvJNVqO5ckBAbWmL2jduzn6F81vhIFNBd2pD
7TXIgv4QWK3puWTlEdeq70UYyWNa9OaVUURw/CjhD7//EZbP9pNQY/kN8Jwiy6LXq+KG/7ToIrDL
jMYNv9NNzU8FCfEnEUL9ntpeP0G5KP3fv91nYRbv5yK0w2/Ng2HpzrvP/CcZ3Dxk8eTqzrfOyB6V
1LqPMjjQFlEau7YssiPUKARwFDyroWJAnUC3//0HeNe2ffzCjLJtRAYCc6+pi08/Vp40o2xHAtPn
jGpMSZjUeh1zqDeIXvr3mdYVgcwNQzSlJWutBkb3mjM2ryCLWNPLoNURiasyF6ds1C+tApEFLZ+s
fu5p461nMqMinylWBV8uV+JjL3S7WJMcoTykE4wQAd58RfWaI65sIufJRQNKPGIP9tBJ0vIlR25+
pwQiJEgwE9Xx91/+nSLz4ctjKkeDYVkYjZE8LgCcnzc80xjKkL7kV6OXfe2Vuj0dEOoOzEzrgeII
UcCmRJ78PVJHpiEmAc/LihA0Z2K57FvYK5RQY8cIiFTfciKolwg4T05V94Ucj/Yc2eY8b0ZLXEM/
sx7GaBzO/CeUqRE0JBajkrTYSF5Qs8Z3o0AH4JjOH5AKv9zQkGEWqgOPoq7Z5jvE5acbjEeEylxa
r1UNF80KsnmdpfSgtJA+bMXg4g8lxLuS8OMlhRuEIZVlTFtu6mUz+On96kSllpmoAgkTeMTfZa0n
WiKwNds82aOW0V+M1HV2PRanqA2qaZUGzY3eE7jh6T2rku6E/YkUQSiQjltAHGamDcOVvNRtBlt2
r6gCnonmiLZbdSlo4nnSm+tY1D0GUDoOXh0Tp4EmX72c4HnmWTTXSOTAJXp9wSlJkjFseMirDy4D
j+8sAtqlZZPOqSSSmdXvb7Bltfh0MQQ8C4SedAAp5ZaC66eLkZsxWV75/HWATuAzQlL9iUsGQFRG
R/IovYZN5g9v+bFqZBNBU8nzzI4u6PaoxmLf/Oktozh26P6NX1UOyHuXiAhfp+CH9xm4f1q7ftnX
eWhYK/mdcT/w9Hz6duzYuaLL5iuKJvoiJU3pisb2k1bA0YaTDCmfwJBdChqGH0Q42XMMVeFiAgQz
/uGj6B9Nqcu3fr/jVHz6fCB0vB+/dYpHS0S6+8phQ31K8VO1XgeX8UpHu4txtqfbu+JIRKEeDKoB
jShUHmEPDY96YpP3iT/mUslReq0mhaBDJYSVM/aTXCP8Z+lpo+proRVy9sKZZI41xQuMxbCrTd4L
NuQffsJPuIvl2+CT4Hmlb2wAWXrfYH/6DVWyfupMsV+IeyxDPMSj/aY2cl5JHvLLHrdxSQ+5WDJo
wdIxB+zDbyORRF4TmyYj81CnbSWRXdAIS4fzXI4tZig6Jb7Ft3gZ4nD6Ptk96wGt45FKYtZvzSZr
CLmbzMd5NPoHlPX6paJ0RPYkEMODOr5OI5IfPGcSfU67mdxETyViGbVWUBY7+oPTE/NnqdGnzO4x
KFtH24qwMVZld9IyDr2e1icjBD4rARUeamZyjf0LMjQjRWUfh4Qe/uEy6p9Ez++XETk3InNQSM4v
fCyjR1XXhPqL1CP1iaOLTcB8ZA7ovqIcBHRTTNLxNXfMjzYYvz0wWmWJgZYXkxJlBsFpTvt9zED5
OhggMF1ZfXDBZK/43ho06lSZp/nKHVG6eJxSy+v3peMfHYX+s3PO/zV0HYi4n1bRX047Fy+yiV6y
7L/2TfZSvDU/n3neX/rj0KMBonMFljzCVXR0w7b+v2cejJR/4R5bTj0Mahzapv8685gclLCtcxjB
xA9MiQX77zOP+ZflINLlyPPDfAEA5xOv7nf8uo+7rmDTYAuEDCuwUghaCp92wYFbOx8I97qRI9Nd
rSbSRRW3PTIILxprsf3pAv2bk8PHbebHu3H0c0kGQZLOhvNx9SOudhgzpcpvnLhJN/m1Poc0KhNi
QtqL0qCPTFkR7/7xe4JoQYTOJYYY9ZmqgeYBNUM+pjf95FyOsVvuMKZvAWus1b50tswVjzHW8N+/
6b+5rKi2DWvJftDFL5e1txEml1qW3egzZNy+Fft2dL+0ijhmMQ2o378ZWybX7V/bN9d1OQXQykLf
z3XVP/tCcIuQcZCpHE8urZ74R0ZoUJzeVCLbFqFR8hbbhEgVNBNvtYSD5lm0l0ZBUCKLIvlePrLr
WXthRJYEPpnJInwT5f1Yf4m6K7VnRvXdMPciWaMDbKNNltyZzaUdHTMBFmZNGLQTrWS+Fc3T3IZe
Qc4pRzn9rpP7hpr6lFyX0Xoy3qbyzuxvo+KcRZez82Qr27naCqjf1o3h+JV+rZo3Ag1IQ5+61hHU
VtfYwLdp5HfOLt6O+KnDCIwvCUo3ItgbW+dgoDBD4Vo6l+7D/GJHRNm2MPYP8ZP5JX3Vq1WqXM3W
10zJSTRkiBF7dXk1NKSL5d+E+jSJW0u81ElA65Hsi+oa12ydpOQEJF6lf+uD5xaRHs7IsNs0xh7g
vodqwjPqx2C+XlK1ow0Ua88i5WCUFv3yRychSML4wgFCIr202fgQqNCrVqsDqpzmCturztQO1QbW
vdBl3rQOKzrbiLl8Z3jCEG6TfaD4cbl3/kQD+XSE+3GX0CchIUODDkmP5ePTh10QnMXg2jeQCIic
sKmpTaJ5fJSBwC+CwNyIJjZOYHVi8gjqO0Kx+n/6XPAwvDs04KcJjbP3x48wOW2bppNt3rRioZFE
q3aAfksUhova2vwT0u6Xp3B59BbLFgy05SFcirGfyhNL0duunKV9Q8zRPZMWshbtrloVfXJC39b+
obb7ZXHDMOxQ0/GOPPf0sT6+WzA4PYLXMbsbaeAybax9s3Xuwdbu24Gd243vJxjPf6gdtKVg/PDo
866CQwxeKTYY+mAf3xXiR6GaqZPeycl6ap1dlPfi3oV2QyWb1mstWUTzkc3MIB12jiO4l6vojuj2
a3sohNd0UJvyNi0xbvc+Duab369NznKNP3w+/DEcLABlsRHSNP/0iy+e4zzVQ/e2qC6QOfFrg1Jp
xc5a3FLMzzxT3U3pTtuMe3VYV4u21YuqtfINh+MSTIH+2PLM23aXANnb5BfyqB3qvXVwmP975Lyj
R3cv7I7vuOIPktfC67TBZ4pMGhvCY9TQB3tDq8lECO8h3jw1h3JnVZ59bl7D2+igH+Vzdgg30Ra7
7RoydqFwtvO0xA9urKffX41PTQwewfer4TiaqmEnxE/48dcKK3zUU526t+J+IGfna0gShu6VPAIE
zTCG+e4cy3uEo/pVduRCjDkYd7+Sm9qlueLJhzrwEC3XtwRhHpNv5Svfw8GO8Ke7yv1lQ/n0OT8d
U2SoDsMM0us22VcnNMyI4qO93JTHcqcgRfTq7zTyjMf0PG+C6/5RuyxO06FbO2D4zqm+DaJVcBHt
3V1IyseNsV/yKRnQlDsX+TPZGDXOAb+K/Dk9JSaRCfdt5KPaHYB1tZ5FjJHl90h31hGyw51zDPbD
lXY9Ij+EPO2RAIJ0D0QPY+G622Y2TIxLczySU9cEF255NQUvavnUtjfkVHCaNh+xIXvlxtxV2+S6
uigvkRKVt/Ii2Sqb3/++Syv6l7vdwsLPsRbqrLlUdD+vOCSMuczDe3EbP6gH7VLbz5fJCb3DGYbF
TvliPjReft1B7EJPgOIYAnXrkYLRuxsFBlC7Gp4RHmfFiiZvQ07LcCUJKqHY11ayWfG6TG7BDzjx
ZkZNXpPD5gtiewlUT7bCIoHR6wrMI2stWjUnoltpZzyz7+D+VaJDXfHQbbLn+lY5dHvxJXm2v2gX
/TnfKFdsPIzkk+tkXOXCo5UX33a4ts1bdAGR5fM81OXOIPW83CjJlpw9l1AmIirJG4YHd/H7q/je
P/68ZuCDdAyHa2k573fnT+s2hChbp3cnboOL4CJ+YCq/j+7RqfvZCViiOgLCgMW7gW7PSQm5dn5h
77tNdiyOwK1897rcj2t9Y24Q9ulfkAtlF+UfikrN+LzuWoAeIe2xpDHO0K13It9PnxF21giusZ6u
M7GN822pHRISoiU0xcoLEfka4zGFWN646zzch+GhiveZc23310mxV92DPRyb6sl070V7aJq1E15Y
00o1fKJuSPurv1YCKZy3DNi/T4TSobn2jOui9SRwDEJm3lJAki/hVfWdKOiuvA+nRyEvtXHN/0fc
m+E6iEC5rUQHo2RFn6nUNrL0Y/12Zgpa+8RHlsnZWHTdPiHnWbSJMRgSsmlwgTUeO5e0wfLQq/dO
DhIqOc/pRYX6PFkWWao/8gEAopxbM16hHEX0em8bZyLGeDD77hsfvm63aNOSG4El5BUligFopjsm
OqlS172ytafXiVqRIPiCyf4SFoBJc5121CGWy5yAr8iHgWzBJaUSpNEOZ5810rAgZa2KCNZlMu9a
tCOWbzOlAX/lSeeUjzdOdNV3F2CYNr14iJ07vRi9POFqDf+wlLEYxlLg86gbFlPI92HSTzdAkOuN
jXpZvSnMVnrDmOwDezLWNcrb1Vw7f9g5PpcyFvMtEjEgmkOcpd//aeNQ88S0yziVN6EQb42kdDNS
JO1qTbhUVOl/mIxo5qd1jLd7H+fqy/HQwcr7cR1rYzyYlqGGt4mdgyQA3+IvSjFwvEudf0Crqa5i
Z1/0vXEK69pPh5AsiVDucBAeyDkI/nCx/80HMjhLcVCltDJN3JIfP5AyJCas4VG90UTwRQ6E3FM4
kuFiA7NCTkUS5rY12FSV/NpNlXNcO9eWTUpFEarXzmRm//AgS4VHWYPaiarL4TD+qbJkbRrDXNXn
m0AOW5N4J9o1pKXV9cadNcWfc4APXGLrD9Xex56pUBkACManqOY50CJyoZXw8/YCW6d1cIWqN138
/9g7j+W40TZL38pE79EBbxazSZj0TEe/QYgiCe89rn6eVE9PF5N/iPHvJ0pRipJUSiTw4TPve85z
yoaAYHTkvRQ09lgy8v4+Cd/uZmk1sElhl2KI10PzbXmcXE3wZkXWnVuCjpAju+1okKI6hyEny1dF
ieHfSeoP6ydb5W8D70qJ5x++Jx9721pE2FpiRSjlc5JsChPHwjpU38mCs5PiboZlH686684IfuXg
fhTQTvHMpCDemeJes7A9FC84V9X27JePRNCO4zYfL1P5ODVvVcsoGS+g3Yb2LdK3artjt5zk22Re
mdMqr/YT0TakIWKTRFMjKSSCodZ5zlB6Z70dr41qRZWTyY8TnnmYazeaV+RcjOXJoN3kH/Nur+mr
THwRUaBWqnBXzSt12ifCJ7ZBG8GI3cjRAsWkwdKrPuvBubPORvFYkVI/4SPfJuZBIJFL+Z0Wj9rk
FuNdg5JYX7HG9cYpFXEibmucJfmnZcTsB3a6dTCRd5Roa9KlGPWLPt0w88+CS6fYjB/k+U4Oz5yw
Dd252lrJikyEjax++N1S639JxV2unKLqPuV4q7ebWFqGA7I5wqm5VwILbU163i4ixgRrk1ubKHO1
/VR43e+wAEaT/5IQpofaKzh2WqWLUl+mpBQ1MNZO+cRhZ1WTFK6Rb+jK6przs27c9919yB+NEt2u
lUsz2aP52FkephNZWVGjiHwOzte5uildJd6Snfv3Uf1t1WZbBoOTwjs0BHpqN6clQrkGWr6+eg6j
AOw1uCMbhXG7IBOXNocm1HZE7uwPb+233bT2p7+EnoCJlI+93SuExNd0Yy4q51l/zzFkUSEvZlek
D2FiDqmQqd0RG6Wi6u+Ck9JuAmXj50uSm9XqsSX6TyDW+EUwvdTYZ+NezggspA2pnUyOAtppkl79
wFaJPaGewKax3gypSzOg1jdTfGxUzD0xd3baVIXXW06/kY0d/lPlgV3dfPR9W7dOVt+5+DkGXBeB
1yue7DuiYOPjnnu6b+ImFzdj8xHknqq5beoW776+FLl34sY69cn+DslBPRzC+LlAVgcjiuYWdfRu
N6un0igQIj0ayiYgSaw+pIqHVjqPfmqRXouzX/be17tsSkjuOQybVPxuzixmU5UB3j/5jJQcvhS7
hX5HcubRd1N7+Oz7RbGf+0X9rFJLx/GN8CtYxBOJBxiG582II8TLOJKOxr4Md6n6dv2PgO5BlD36
OqIm8pgWc+nICpRO22LHfpnuinkTG/sw3x8Kam2JLZLpDEVkrbI2K9PH2Lduojx3Jreg4KddMa4z
qfQUzBnpqxX9muK9Rc3nGhK3nKJLGLnyuBLeyqPU7A3BkYItusxcf/RJ7OxwzQTVQp5+BeqJcB8O
Snt1Xgr6Adaqwj5AlDI7G5gQaqKKfpndDg4nB6azEHWco3e9Q0SP355FgZpdgfl/k5tXv62DJbQH
FKovQzJDgvsGn5nfvUkkKsXk22v1vWhN11s2cR7skpXIMlDvZQ7XMWd4ZLoBpqRxoRvO9CjtOnlf
KUt5WOjinRqdYaI6gXQcUrucceIL+1RXF0F10HxYHQN+q6VWvyvMbeFe7sZV1GL2GLRdXh/pQ0uY
/RKU23JJpplLgHNoa91bMWq7ro3WocJfSJhzOb7FEgblDxGLYIW8ppkx2BRLtGBkxXlG+1uKAHT4
zOueQno0RyHsMtMsuzp+4J5QbkG9z8gDm5AlOmVHXa/rjoGCABcBa/quKfcy8hRHGOHVLpGi1OkK
0TFZVJjpFAw75uKBh7nMXx/lNwEXwkzKk4eLOD4LD8hRpXeiX7FnEnGnDK5V2Fbi1tArwiXrQX9q
77D7maPX85Y7LDTIDNcoDnwD6xX29sytkg1pmOVDm2wpq3r42GYktSw86K3XorMrsd7YWkBz0A2a
fdS5oeHpK8tpXOaH8AXBavEabC2vuIMRfUSgDbmgP49utx5WtISaQ0ctVV8b1F3O4WuQA5pdiKvq
EsVcHeaOitSHdbmNn9SF6NvTqVYd9Sn/4cz3R7v4zzMfby+tf53aJH13TtA3daKCvTyCwVw+xzAC
CdUoYZxUvc0BMVwgD42cTkKOL+ZwEgzqWkHaOVZhbQkoVBegQO9CVXpoBGPXiMkPa8a3vTD1w6uu
kVgW7ZqUcrP1tKo6i/DijucY9h8sXBkrCrCZf3dHyVdXOEUYiFtQN5o3K5PSRn5lgq05xzSfF6XW
PQJWP6oiDq5y/tWK83GIrR/mTMm8bhi/3HVqldfYE9pQ3Hl6CF83lIpuCHIcT9IZNmU043sl4H1F
ISqamQm86sp1WIyKq0urXL6LhWXIOJ0fU+ZYqvDl2vyQIueN6ackLY6MELJ/pXMQF/YovBjQWsf+
LtKYM7ZT+NHpx3n4kLJno9mK6VtPBkV8LOLHvCc8FPAfVSxbQjo/g0/Cd0Xws4Ozgz2nRBV+AWOJ
MUDiYD7Z9UQ30y3YScWbqF7nhjMO+BnsFKZkhMuNmZeIGCdMNzRDZU+ziWrdUtBYsRE5NS6HSZt6
oUPpaokZwa7c3mvc4M48+a/Fp/+QfJbPhas54BscljWHrpFXubrbvyRP2Zv0Um2ltfw6nQR+1o6D
b0fiAkcpqvmhcPiRB6tZ8pL5TI7ulK8VYzcOp3xpKqsye+uT31O2H+Wt2HtCvxfjQzushSZfSHS/
onLVa5e42onFc0bc7I4XfJY9oNRSsrUo4gTrNFphzLeS5TjSHeZ4sxB7m3/3Z/G+eknwwb4QdGoU
Nk1zmnmCyhS4SMeF8RK9/X0rxUH3++ABvo/+8loB+X4ageyCIBhozzmUHKUC1r6K452qYin3SIdm
U8mvg8mWozUtOPg4NgNbfbUqRDLEmt/nxltX3FGLN+c9QgGqjKq07COyCdxw9jR0Cxzf4kVA2O45
fRGey8zGD2uzuaZCkC70C7aKQXJiOJEH/zI96+QOTB62Bu2kPveP0md4zh8zRsMp2JUrLmhT7UOP
bFbbek0HZyS1bucfOs9wucZ1/lj+0h77ZeEl+QLtX3Jhuv/UaoQENlVlSXciCXflIuICV+HBWGFz
Fn/l9NxXOv5cTAH3+kH3yk34mhd2qi5St1m3n1QCWTilRfOi7RMuba/sNRcko5stk6XuNB70iQWL
iQ2ZwOUEI/y6JhvyQsW28kqtRbyAQrgXodBy797Fd6iby5gaT0w646LaF5vhTln1K/29YbZ2C09+
k5/iLUYY7YTzUL2vwLo+807lQBVnJ0ncYdog7CklcMcrkZ5V/14ap6lfT8olLOelNu6skFBxm98j
9/C6KJBjexZf8qdkr790aO54JPvsocJAi8eqdPlR+44urPTCGyVbarFE2WFC3rc98HHDymq2vbA1
+30Bs9vKnptpM1DDZH5/61fG0sxsxBVJ5A7hMlKc/pS0tvQwvGsfRFq3dDEW2JIGc5HRo0xcKkhC
v6rJ4gN92RNWvmy0JQb3JN2LpmeoDn8YQU9OvutHqBLpudBje4yJAnfEzvO1DeqiOt4qkqeRoqCs
Jckzi004nBJKrMFK7z7ViP3URaFF3GPYXTbqHlKS0hwGjibkLrYOv9gZC7PELe+0A1PdYma4+EB6
HZqIEK0t2nd0In84RXwvgei6cu30kJOFORpP3te5WtUQLxp+Np8z/OILY+ANx8mBlayn3xGSINcm
Z6negTM65gWxy5lMCLUg2LhtKfEqyQ8r9reKFJfDsoEAWJbpr9228moFkM/QhdJZerZya3Lx9NJh
LWhrjOYP6xStvm9Tja7BAzTIVqSV960aIaY+nhSpnM9EVK+qTXc37oZHWFKe5Q5HXg3gLzOBxuGm
G+/LxK5lF3Vx8SAf1fspXphHquRxf4yxFVMxRxxUcxL2IJo38B0IBw0X5u/5YRIXtvYLnDBZ4zpR
5wbeDodaZsPYPsqGm7WHtLGH3jWy6wLVxS55OSA46NeIx/jz+qIfppcOu2d8H6h3U+8qTM/H6Vhu
5Zd6FayzXevOm2AZLa1zshTcdjsdSTleUlt94s8dmN4fkT3tyjvZG5iXlDtVWVQxUKgDjbEmdjXi
muvNRCZIsp/b45jsoXl0saMex9im4qtW1+nQV2h/uYJxQjVeSjbgaF7m4Sg8XOfGvXjk8oPXgm34
g3ikvyY+K58Cc2S6pU5soHh/ITaAPgwHIuYY/aicdUd3CltaaN68Y3/rqQvWW0f25k+QyKK1EB7y
Nyu2y8bmepOHgffOXFQf3OjrVLOaN/pzeMarGd0X9xyFhE15SolO/+jz66ppvVvHQbBVyRaQiINn
feuZtGglYd2XF91n4eb76hA9UzbZmHfdxlrp5/iDkPTtsKl36b32e9rI++TNQvbOjHWkKMzPwriJ
HxR4Q5ajdhyhF6201cik0OxZ36X9qfG3ZnM3WI7gJcUm7VfTuBv7U9ceI3UfqF5Ue9fQYMUpJSCP
TDpMD1DlllaztBQA76s5WkahNxg2VQwVYsorBWu9YeJ2MjgnMaNlkTxZeHaZFISF7k4tdrK9LIMV
9+TpLKv7pLFDRMV875xo5X3aHoTWtxNtb0WPZbAhWNz4oa77L95ZOhWIkBTcEogubxQAZqdAthrb
+TzPWXkQlCjf9pkEp6GHDlbhkPy35wj06RL2jCsIzuTl/TplxYU+xcMgJGefgrLdRiYzZl1tCjF5
n0wCVf++I/mjQf+6m+XjaMwgLZWQJpo33TcL/1vfhWZyjhu/dOYpe9PkvDsC8oF30v5G/exHE6ck
BIIu7HgHIV0O/DxnSdVZrtpMpvbU0KqfhGXbk3WLzZzg+qD5/fcLvX0M3HkUGES6SKKuqbJ8U10H
cSXGbZxFZ0DRRHrWHcNU11uHw449D/KPYXW3tdzr5xGYRE/yKoMgCe7rY0hKK5vLJo3OJhl127Sa
dlAQQKk3YeNE0fy70jlRTbESuZM502gJTcOjNJwD10jrbU+iw4LvA+siVv2VbgkdZb3S2CHa/GGN
s77dGWS6Ell1BDTJ3Bvt5s40mVD5Sa3MF/hHV7YGEOFFei8c1KV28Zfmhoy6E/3S8BJsig/liame
pmj0esX5IPZUF3Xk6fFRLbyMDVjObOJK3V1GwSXyhMgjJpstieaT7xwsJPI8lEun3qn9yjpn8TbA
UurbWrVll1eldoyJhfAqzbNMu59d0luIpV5LrdfVbCI8Wp84WgSVwLR9LlO8PQn+eWC7H7tRBdzn
umshZwlMGJT1t8KdThUoPjwDKA+aBZWMXqFEYsOpw0Zssh49tcx+aKxIgI7tMHZqNoGQn4cfbvEf
0cs/XxJkheCAGXtXGx0JdTdzQAK0iPJrKl7mst6RfJs4ijFqgKZYKEthREdb6L/6nPWzJEGlycSD
KvmfMaEsa5oix7+/Cbc1Oxwlisa6bjK0dQiuN3sajsKhziubX7CkS3Rx0oOqDj1xML8luWPX+jD1
xSoeRuuHqeL69369CXwuXjMmJxXnz5+jzT+ad7lSZpbeRPmltwSvlRB1Ea8CnUInyFuOZIpZeuP+
/at+H9q0riTEeSKVBP2PQPSfvRtBldoGfmh2gY3Ru7WxnUDfc8hjNx9nifdvf9j1RVJ5g7DUcZe/
vvFjQAo79Afua1w9RyE25EQxPwqpe8DA/tPO9HZzxl9PEQFpA9vB67JyU7pRQGBT3A6Gi0+QOG3h
hr02mLIfHtmfxeLmmV3tR2hiTRFZ7B952z+eWawqYyMR+nLBqk0xq8BafQ9lZtAX4szrz6YPqhCF
55WZHjX4BMRzsN9B0Jo/dNG6yLdxeBasQzluS82N/WVhQbNPvVRz5cwpW3hOzlDdKfV9CegmcKRm
OQqOpa6axGkjT/O3reQaHBStbaC6k+rW88ryXUujRe1Inxwn6VqPbJVa7AROdJ/dS4/GSCKDq0R2
ecfei99PH5N+IRaLKnQBQxL4Jfd2R1QjLcP0DqpiG63G7C6Gl/nnED8HOJDtHulN5VWAuYxlvG2z
legvk2HZ7/Nl98NN/rZSsEbwD3ZepgcTpd7XcQMGPyNbV+wuVyehpfcHenwLsAPwBdr6udOKQ0g5
/+9j9ZsuEX47SENazRr1tWst6uuH5iB3SFHVxQs9yZhj4OjgVQhdRQPKYPWN6oC2piTUj6tcgLtV
FeVP7eXvX9vgWKUg0SanToUW9PUKxGAOwkEb80sqqI9plGFxV0PMIRVY4jaWZScuPjsQYj988+9T
AlMwekzMhyDdsbZ+/dimg8kV9WV9maB1bFpzKaDF00IyKKRA+KG++C/usskewGBWkJHWoDP7+mFC
C9FzqAs+bDAvlSitmjyNaQl8hsOxEHIoe0DoQEzQQkrL4oeN4L/4dJSnpEuz/WBrZpg3RdSC9T7M
o6m+CLlo0bOYHehPUEK0ytGiaD/BTohjmoDBI525578PsO+32bLQHl6TFWWR8+rNZ8sqAcA9hMJL
kzXbqpE51wA1s+tOJ8e4+XGe4j5+nab4tKspHUU9kvPbQrY1iDUSP625IK1oVxSy4LeNAjaOTtYf
yTULbRm6Dw3mxPxhOH3TgiIB51vyiCnkokpR5K+POOTbGEJJB4zcFURutXgfoofOuwucvm1eK7zF
Mi3psTUEUmQU075mG7hqtNatAAnmFY/ZzqIHvUS/NPTZ//4Yvm3PuTyNtGRWexr7oNpvFnsikgXE
uIF4nqrWJNxu+gz7ivxZMpgWckJ3n82AgXSdVqYFWYFzNYfoKnxqIzyNmpqpXmt2hZvpbPdK5SwT
3OjWBADYZfzDpX4bMchVLTbnEos1vrjbK+0JMdRhaJUX6woYnBs6JlZZSWDLk99hhaLs73fm2wJ6
1WTjcGeAShJbs5t5wGo6zIOBUVwmY1SQlKNbSYEE/fAOareiTuwnKhIa6jY0AlDi3syzg1YrRSOn
0aVCrBYtsDi+KNJ4bsJ5HVZRsdNV1GoBFCwOIlWJLYrrgGOt7MdOP/hiYB2B0SSePyPvGQ1t0xM6
fFdqkbJNoHsu9PmZ+D5au3VMHFeITaqbO8mb5d8mQl4h9N+sIBTWXAbVUorCcjreWZVGtTu3VCz1
E2oDkY1KqwobIfELvNa5EystD2Ce1WVpiM2pozrqt2Z/mg0XSI91RlYwaW1xNKp2umujH7an/2LI
4jZmXcDAwzGWWNavbxQ+NdPsmjS+zLhCbcKyFLsXq8IxUqmAkEfJL4l71RYbwljVzES1qxRYhFvR
+hBbCHOy7yqj2j+psmXPNaWAGqi4R66K+sPCfeNlN7EVcaVcJa/YNQD51opXyeB5LDOPLtoAxkYZ
euUg4YMD5tnKZKsyojq/QFBQcioqqJ0qNBhFaEFu2FWCUypS4gjNFfTqZ96czNF6tqJdZvQtHIRu
GeEu213J4K0vyau/j/5viy9jER8SPBt0GVibb07tSpfXQqgN/VXaZS0VRseOJtsCVCR9FYson9Qc
O+ff/0xmyuvGw0BtJN985iBrSHXNvj7Lcft7TpuPLEyfUj9ZZ6bPakgDTBBD7++fKd1El1+fERt/
PuwqqrOuU8vX0QQpopYJ7hzPJAMo+V5XL4YFfW58hAce1B1mw2ctAxS6batNpiPeQaQZLbgrHFYD
e6gqN4oC8lTfxQnGC+aMyGwchSNbMyEw8K+uTzQZ8puBqTR/0wkaLZRtTeUPE5DcH3oZFoy6isna
zc7yeNcj8ymTlT8d29QxJhALHDo5ET1Cc4De+5BJb0PlEtJgd9oazr8VfqL/TUNKhORsUlon8VMv
VuYT3KYhf1aU7YDjRlogl2qOmul2Ey0xlD/0S2H8dbYVAzAcP4XynFAmh1iUj+vE2Kv6wagffAp5
+pOaqq6ZHAIuuD5PFM8Kr7zmO1GSvZtKZzIXwgvTL52vSFv7hmdc9ab8VW6S47JgXUcRuZTKH+bn
78sB+Sm8XDLhO8gwb3fFqTgNhM/JTJUKQS2Y6xUKSXcB+tpi6JMfhiaT8e0OgmFyfRPAKWjX9J2b
YRJpWSZGlTqcO9Ub5FOhgwo5NNCxU7GytcbVUioG2rNh/rLKvc9DLPxL2D6H3aZRXhT1Q1I/xoFa
V3kMyo9U2If+oppdNXmaO7ByNN22vkgz5kEyH6apW6jxU9CDGOzwvPo6GKVTIMR269PaQF3RIx4Z
krXfnQfYHPIyMJ87C61U+S43BJAqFDJ4QkQu25IeL9oKvuAIv2QDVRQaucXxTLOnnAI7JZWxadd9
KLjKkNsAl1DSqUNHDWWgOkeFOYGQ3KOToKkGAXthxAUZqBQnRRWhMEMnw7+qfEjaeySUAEaO1jNJ
TEjpqVih6M8pGwTPwLKWPZc+Udiu+V0ZL9PgixRaH5HHLMSIdImGZSWh092/aK94CAaK8vUifuxR
LREFbp7q8hwn7ypd5ETGmjyuQcEtrODeCk5R/VLoZxHpTPhcIOLRt5XFkRdnEYq3LD77XIxqra1i
2ZUv6KjQM49OqiCjYMR2S0EDLe+gk1artQlp4rFg8bOBC1qWTcGFhlr3IH9KlzF0aIVLKiqvZCdj
WQBBwgWHbleehBPtwf5N2Y6ZTaE+WhKwp9buwIzQkiewaCjcIGOTnQJJH6ul6CTm2yA/CpZL5DtN
oQxg5UBcrhuQaRw6erc04hV4fotDsr+J0DMOr1ZDbXItw6OcvLj2hqstb6pRhkDRv/7yOB3aGjU6
RrlmfBJDiJfyS1e8jDR0keMOoWM8Du+z4dDX68wlLkM6tbV8byUbH3a/vAna58Bcp/Or0f+aGZkm
LhZs33+a1l0IOdouGSe0RyEQd65iQlTbIoxnKuQHjHvy0hIkUsmaw9kob5IUBcEu69y4vLtGrOTN
W3JtLI/QOggKPalcvFC+99KpTwl9v8R0HclQxDVi1mudpb1IHvJwn/t3irSUg2WYbdRg6cc7AMVx
uqm66zlfmVfIJPP5IOVbXXJy1cu08zQ84ehTevIyvWzdFYfJXI6qV0b3dYJH8Cx1xw4FgP8k83rM
I8Q71zJ3KNozbSXnK6jLEBOrjU5nsvih4qRe9/tfjiIy4Wwsc1c5nMS+72bD3edFW0Tt1J9nOoER
ItM0bhdG3k7eJImXOE6H9VzpBFa3UD6aLNjlI2RIn/CLZShSTqk6mQJxghk+kZHOVQn7YKNXWtvQ
MwQNmU8vBXxBf0/U9X3rXxu5cuGmhogM4qoIy1FttVk4LqsxoBTTl6IHrxdTpCUC8w2frFYB2Wdk
FbLZHgOK6epXpFKqI/wkBhe4o/zDLfl+DmVndCVPcSC0RPEbQk0otQa0KbhV2ReHow4eu1JyR1aB
wQKDYzHucbWYwRuwFOz3YtD9dAz/9ky4gKtRkB0PD4Qn83UPQM5Mb8yall44xam7oAQQq0xe2aqf
UYOGsG074EM1VeJ6Ggc7T+Z33OM0n0oG+t/3I9en/2V0XK+E2HSZPpBloP75eiXDnIZWGvfZBaDO
S6DBT04mjl4Fe96lLt9pFvP63z/xz7bq20fqCnH0aG85B96cxPNMSZtZVqmBNkPrmEU+2G1i/FZK
yzxmaoCDopPXek1CkVk0vguV8FCP8r3CYripTAiqRNU8BDLMy9acSDtV895u62RhyR/GyKKFDXr8
4S79kXd9vWbsBia7U3b/iNNuN9bR7EcJ0dQJejjGB1TwcNlDVrTJgO8daYhat0x7OF4B5yYd2W5s
ZcERmkkS0Hfs8rT31MCSlpMoEnvTgbapGjCrXSB5gd/onpYX1tI0rmaYjIiZmZSjZSOV+or84NwJ
w+j3lBvNbpKy5TDJ4g/fTv02BlQJbyaPRFPxcxg3W42G7Ba/UOfkIuOuWAxmcz+J8eqHp/5tPwNh
558fcvPUQeskspz4KGoakY7HbGReJEFg/fMv1cT6BwnE0/WUmizIdldvrOeqO+RjWpJbJNZeytFb
GuTDaGIUGnq0X7Sf4HYriQP+FcErcl9/xMSU6SouP8FclWqAP6EUDM9yeLrKT1v572/xtaouU84i
iRIZ+c1bXEamHkINEc56i8KpMMLZrcSeKoEZDOuw5NCisy8gWkYbr3XeIKjx15KclgeD+cMj/FPL
vxmgV3gZqslrL4Pj6tf3uLVUf+KYJJy7Kl1qrdIviRmLXLJO14VGpoAkl5M3I89TCaqTpUk5WFHL
JgHDhBtobMIgafXL2PhJ0fgvLwxyHyJCXncFWsXXC8shVsdpXQvnygJe2wbDWZmrNfuD1GFuwwWc
ty99B+TO5xlmobCFBDfYxoRcqhdGAkKE8FJk4/MPw/FWtoZalLdZ5k3muXGqvzn71R1BgVNQBpfU
N/O7mfOsrnRLPzWH7ZwT6EAotVMmZmCPMHpslT9l602pb0kiBUu3HYsdYbyw9nJhFTRtxl5B/8yt
cPIqkLb2iEHizwX/f8DKf1x7j3+jSWZvxXv0659clev/8X+xKqLxn9duE8/wCiCiefj/sCqi/J+Y
xTg5Xcvd1h/gyn+jJMGqXFM6AU8yBOBOsSb+N0pS/E+VRiAGejYFvE2G8e9gVf608P/npTSw5EMw
YpuBPxCwC7iTr2NfZqs1x8j/V0kds64Z1wNMSACOQcj6tirBWOeDFqyNZEhXhJdpW0475qlpY/Ny
za1ezN2QHishkF0A8s1vAczSqjJAUSdtE0CpSlEDVVatnXq5Shy4tPcz3Q1602q6/sdNP/7XNf8v
+rxH4Hxt87//Q/66T/jzVQyqkyi8rtIRCiZfv0oHyiSLqrBZERgUvSs1i9YErG2tDCighpTjE2hA
UPgiGd0K3/q50HzdJdEHC56CSmacROmOkOrizswUAu3qalXKmF/DmIZa5BO6Q6JLtFLrnIOMUtQv
QyMOv6Gic7QBwbQm+Ws8ibAFfxDD3HTC/+uLoSrjMTGE6A5cJ/l/NBQ7SGBiHBj4lEC5U1Ycs1/i
lIxuOUrkpPEir31ZJITGR0QaDcA+YiqemzKQdNAeQ7TsYlgKP8zm3282bWnGC3sO4pXhuXy9Jlpv
sQwxulkZ10+oLSt2Ar9s9oM1oLci0IH0PXYgf3/E/+JDaa1RvIR6CiZDvFmgW7nraAmU7SrjQb9E
LXEEqMElaUTNWenHZMq7lTBQeFz8+5+rK7zDAI6kK+fo65eFZawF+cznVkXKyGbPvxmE4iEea0aH
WDSvkZCe/v6REnRY/tb/eTVNenwYG8HcUdanUYMA4Oun6mWq5tacQsPIx02hJpQxQGeKyOrC9r1r
Y+W3UfvSy+BjMW9zeq1hL5f3NR3BnWiNLPdZKyIMkQbqogPRSA+CqcJwiDosRXMcWfUSS5miOLMw
R+ZDHxYx7oyIrClTpKzXNr8bPcSYGOqKQ4Jc4mizXq+q0fBTr2nE5okDFfngfbUea8JMojjM733V
nPHDtcNrOhkcjPTAgLlmLIh6InGUnTNGlEYOHnFwNwSbZ722o8lk3ost0p2kLTGiWoWBF1uYy9Jt
BE3ZQBa7/rcScOhQCnOKHLxOHVUUbVySuEqeJIeUX7x1qsv2vHUAlFMLbvVwElbp1A+v1Fwayhmi
WqNrIR7wDPIVS2BIdif6SopkdpTr1AqLfIwOVt+Oi7ob24PVBe09TSrULwzkrWANBFjHpbSYrhFd
fjai6sx8A+uan27FcO4mO8OHPaKU0eX3wqhEz8/TetWEQx+DlCtXvu/XT4lYP6sVHSj04rj8qM+V
2YkjQ/jkV0l3n8qNuS3of6zymMSfhUmQjqOENWmZnRyekKAMjZ0Vk4HwmbvQSBL1qSpBoEhYwQdN
k3KvhmyvpgF6ydzx/Ikzkze5mrcHZCSkCWYmeXwY9mMyDWcNyTDpSdomCGNyLstYvfeFTNtaGdiT
ZhxpdYQ1LptUB4BhqMHgtkFKhYvUmfsiiJFYWw1BUTIRFOgAcuVVoge2GwDkJEYkU4sIDGpWwrHX
RfirQjfvozFY5kT7HHOtxc6o9mgiVcTfQdFshDF8I151B+303dKFEEVbelAUJt45NhK3Fxpp0Q19
cRbp+HiB1v5uilnlWxum08nDRdHCKvBKM8WFYVElS6Ykv6fDhDuc3zpKSoP4v0bgnXflGMLyC2Xb
mlvT4TGHHoFzRUswpd9RhkzUxqsTfzqpsaziAOvGI+yvxuMZtfd6KECqMHgYHSTdAuBfUPIOzqpF
RNyAYG8ddHqLf2sGPNWUMlrChKAiTa7UlTbOwsWYReVtjC1hJdCgOQaNMBxqjAt7q6SDYJQK6vWg
JJyjRuO0tAQpPuZkZ3qy1EQHfahRmYX5u98LoSMnoe8mzBCHidzN11zuBQ8ANBY8rD+ruhTFxhmn
6cNoiItru+Q1smCzqPmREKQ1rH7RpsX4VInVoamER3lEfz5isnT8SQ/vsxQRZEx15GLhZVH50N/V
lFgrMWNBWtWpYeKmnSwEsilWua4zxGqhEQq6z0cL6btk1OVK6QzcxFgNcA2Z1LuizXTNXSUuyEvL
/BhLBuJ2kyMS/sV5vOilKRPL1PD2ND261glaiizH6XPVW8Dvdd5NtKt6hui5IZ3TWiA2F4FVBaQC
9ApxoVTvRvgT17XJZdYr7Iyq7iqnznMOfeq7cofZhhcIB4/YoYRXc39HziT+wFq1NnXn68qOisf8
NEoxolc1euvHWjz2mpnpq75RRP7WVtu0Q7iVZWVKYNEhyxaiQMTPl1p3vRS3pyZKc0c0/eCQd22z
6INxM+baQy4H41GZhZ0s1KrXqMJ0GMRq3MCQeGv7ZxUur91J6pZzvIAaXC2izyAR7hvimZbsDfSl
GWuza6CmsjMWWyeoykM54HUgEUm7Vzgju2qH80zO5zvTKHgC5v8h7zyS41a2dT2VO4E8AW+65Ytk
FUlREiV1EJSDTdiEy9G/D3qnIRYZYvB27+5soy0lAaRZuX7HZdMauJMTE6V/zFUlb7lElOBVDg3x
KCIybCX7gmQN03CJKWTi+kj6JFrz1o2z7Ww2aBYCHW/CNm4F4KZtXKW4DSDkpQpDO0tcZr6Ze5qs
3P2yDxOP+MmoIxrGHrENjijDdWGCmweJf82+BgmqT5NVlZQmnhmzUa/ydiQ2zKZpzKesHkkN8e7J
EpHwaqRG/WGBEgUibD8Q/UCmK/mfx2Rg0ffRNiBk4Aqf4O7GHJxyr7R0MOeM5n1nmVeV0o8kkn8M
FTnG9lwiO9CcQlqicicQAulDZuqjHdfZLnObdJt1qYFPy6j4HKLddqoav3KWiI3XzOIYDpydyizn
kyjTfAtAdlcvqEaXfU775F4qQZpm0MrkHOTwdCW3zEMC5E82kAnNF0AkEqrYzQ3n1rrg9CSGhV5K
jwM7rggjJYsrBtRdIjJ/FPh+rlMsMT8E8Jw+ULB+wlHa3Yg0j/ZQgFz8CMG3Tb9TK+hOwbYMmhH7
zKE+VlYd3mRDs9z2yN/ygwh2WeKRRMXD+badXk259TmW5RG2M6pi/KEJ0NEl26bd/MbuHZsSjVUX
9gL4p9TqOp6n332EWakUp77xQUJ8SOtBFARr1xb9d0nGz1oVntrPgZnfkbgUbef++1hHAraGGLZ9
d+WEyE+aIvhuVUO8sYdmPNoi9a4Sr3Gv2W7H67o3+23THxr3dyQ9767ymuGj5DTdZCoEnENgexMH
6NB1uZg6WbBjCTS5N0bhfckmtGyCwMqDSlxjHdcqOxd5oxH7BtzP+U85Qcdo7RLim2f4SmVgloc0
gS6biPCuDsSXqo33XqKfgmLIrhvSpNMBJ46ugClPPEZwTzBgs4un0IfvaqmNF1akuGbQwb6pfsRg
P6rHjbb9T/iefFSV2lh1+4RjPBWJ1j/rsX0odRDfByj5Q7gVp6apuu3gWoipzXrTBFVzkm3rbQbZ
IlE2C/6AXDfrNiVXW8f+IdSRt3KG3ELUacpDUiv/iM9K8oTcRO1IRevAG4Ji04wQd8z8Ky93XfmZ
97kwkB4vNVIbRCP1V2Gt/WbR7NLVJJY3fYqprtadhL8bp8aH3HM/WXIytpFZYJzoAqLOxvSoYF2v
Iiu57Uzk0WPrtXtMCn8PdAbDunXWRKNfiai+NgyYB1gMCo8iqwg4Ra1j5+EmaLhXWZB+MYwSTe6E
eZpGr+H7yC/iOZY7ewy/Yt6xMuFz8w7iRfmABVCN9Q5SLag20843qDlH9RgM8wlPkyuHlb7vy8S/
iYrYO1gSUnoazneLbd8NjKEBq+Qq/JZ14UMXds2XqYg2NUFfragfs67Efa7twnsrrPfwfMSqcM3P
ZKbVdHLI6BpS5xNpNBaZrErvdJiMLKGEO19uwKLuZLupLIRoYe9jLRl5HiTqePocNQVGSk68Nl3S
Xs2INn1rMrFRphWmwjOsDn/2CQQheFcAXNZ3KxTGtbDD/Ex7x9qHPsZyQaxPWWvC1ijqaUaPMcVX
bRGgm5vz24rr+PUwT869q8zbqFXZPkGLH1LRr7TynQ8LOeLYp6JBaKZBi8a7NPru5+jjWQGoR/II
iXvibxIjijdBwDXADUqmmE4RibYI9blkJBtD9XI1xYsbk9qGhrgqe1sdLaPccbCeigkZiTDtK1yG
AxDsH05h2R/jiIJozGR2lw/A/XVX3SXTorOlKO7K9KnhxWxi4Gi7mdHmc+HYlkObHio3S79BoWX9
tjSzWo3OqSTEat/Mv6cwuW6Tz0tYd+wmuItNqlt3QRNucS0966QPsMQg2m6odyTJ/yrLO3PUJ1om
cGCFS7InMuh1lSj0htPk3VTezVTl3n4UFGCWGNAwdnDu8xacawLGNxzkwYrsrATDiMEE9jHjXRUW
45OTdQ4/lcLRHBkyHvQQZ8RsHr1p3nbUK2jpyhBKVDviXehterNNP5RhSyL5WOfV19Lq5L6WaEot
AiXB1qpKHzPLI3ErNh9y4m+THpuaVTOZn+k+wFgydtao5NbtjB/9aF/5U1p8MVuJ/evoHUgPWl4D
4KJR9D/bsD/6894vAcnJsYi+u/0MaKvpB4oSQqo5n+sYP2YK+sXJpDXBf51jgzmCFPusKmp2tPrO
hpYxhB4Z6/raG7pPU0uum8d9UAyf5jC6NrV1Nbj0atnzPopMBbtaYs0Cvwgrc4xRF1/OadQjoeyJ
gBHTQODIi1HsyBzCqtwaLfha8OrXWdZCACnJcB6kU2DUMJw7wOiRbS8eNwOMWlGRaRoe5rD4URnj
Zhxc7kj2wxg2nzU53CoA5iyz0xint4mCFVNv+umpdngQUCRCsqZYbwPzocPi+zDM17VJ0mqVQGNc
QjCoOd3Y+Mze2YLzXuXZAnW6BxUCiIYDqO4nYqdJ1fZiSt/gLko/DTmxznpwjl7ffrBrdh7ZHkU4
7M3sI4uMSHP5qFu/Oqazjd1FQhrBVdVYxTaov3kT5NXA/lpnLsYVLTJa5G8E+FnMzp9Q6bpHMpi9
cxRHRyczA0BJsmPHrH4QY/HA9oeyuExojvtRHAD2hW7BKR5gB1KrXmGP6ZNCH1g5G0NIz0oPaIST
vP6dIknrszk6+WHHxac1dq7vT5+KTm40sYcbw882xjSCE/cBChLxJ9wFuifXJWHfuGHk3wu2NjIc
vYTU8Kbi/kK68M04xzjuOmWxQYcvjkmk4pu5LDeR9uSVHCq8vjuyGDbJFFsbXwX1trCofSc5wRuX
yGOBSO5hco+3pLAHt3GTY6uRdD/hgUFYjPkUti5H+vt2tFH9p0533gHzMi4rrcB3ltvGVxLfFrOH
GRA+GM3hS1HY4mBGInyg+97AjvtqVMn4sSFjeBX15LjmTqvuEVvV1MWJ2hmLN73oYKLk2WQEaz93
7KOLjfH1WIp5nfXRLfmvizGnafkfIGyQoVt1NxZXw3uWfruxLTzgLQMEj0AwdQTMiE+Nrosdtibf
MkvqBxmO2XHWqb6XATd2bIdc68mNZuSEemjwgyN/bN66rbB+pDQgXE/RM1PpXsyw2yI8h/C6hY4C
IaQux6OMmvIBQM67ssRMqraXzxwZyOg7f4wPLJ+Y0MoOs52ZRAfbbO987c1rYlW6tWnZ7BiBkZ3j
1AmvLSihBxPO9Bg15g1uWvWh93V9nwp+SEcMuBEow8OE3ydtFRsH092npcPtxstcLshNmR8b7t9o
sZpv5pQDvw5Jcx3Zc3xju7G3Td26/zUHXfjDqgmrG+ehoOZT8KTWiVk6Nw2JIxrUuoTuIma0sLGZ
fZocK/UWqIdSwKrM4EtawS/l53fzu8xGqcDVpX60Km18JKwOsgkxD8XZtoS8Sy1PPoVlqTcYSoUr
bQvnLs0NDFIrij1X+j4Gn6Ut8CDQMuU0jsbuUKXioS7z8drvQouLRzWFsMrqwdhVjRvlm4q9GU30
zJ2pl9axj6JgU8j0u98qf8N8HM6ZbT36dus/4U88rwI7d34ZJCXBIUiK4UwrFwpPL4bySNVhDksP
FFsZp3DZbwxHPhU0ljq0bTv4iv2qtvPKAh6cx29L8EO4rmwTzynNNUHW40NbjdDs8JVQbrlObMDH
VdC3PQ7YORKtqp4e02Dhpgf4xYje+kjirL2rSNF8jPBmKuhLbnn9n2MbUE9OHsQ7J1zN0dBfS0PD
pKm5vVOvu8d+bqLiKAeFCY0zZnu3GLqDZ+l7DyAUzo8073XWfe4R1pypaHFWMcMM+xb0kgP3v93g
81V0Zof7Jkz8UxHPRAq1zmpw0Jkt1/ENoZDOLZN03iZeKqZVAs/8Lkzy8GxyPhsz3gV14rjf+YrV
evDzb9zAE5PMhQI7pIn0+rNoLXtvtjEi44YKlU7n7OKfmzTWJk7gBw1zfkqU6g522pd37VCID0IU
ziPnQPMwlhbEnjilST13dhzvh9GqsGsxMuxEKpElP+fQ6IKV2TmImsMwv+Xunq+55CwMNWN8cFq7
uyLCHuJSKPw1semglGkTHIRojRtDBEjqxsgn0CiHF407HhflSH6s2GXVOqbbtys6NNBaL9SuiXqt
DHyakpw2hJ93XYaVmaOnn9px1ZZ7A+qkOBvltzSi0kd/YF4JneRIcmL16U9Hf5gH9anRIyzlJGwf
FbGuRJ90NDbMqj+7EzGKi2Kr2tATcK8FcpmdMc/D12jKUwJrZ73jvnRSgay/9lqZZ68e0JIUgxut
Cy3dx6Aq2o0zCnEXTUJujXiov3p+FJy4UCMcNttQ3ZiiIM+DD11Zq1oq/aN1cvrxkdXjaqLR1o95
4N4Rdgr9rE/LbWPW9H7g5Z6aNC6vEwQg9Jsy5xspkMVpSLJya3S2g6VnXI4/ZE7+tSmV+ckrxppU
kBjbE4EBHup660ZPZUeeZKSGc6h9+gm6JYR0pa2oYB/TlcJZOpf7wk1hx6jMGPeydKCUJX0S/hKC
KwTFV0HlmdTnuXfGH3McVVAAZwRoQe9/SGK0673w6rsZ2v2+KcX3KW0LeH2V7V7Tf7XPzWy2u9iu
MKWyNIYL2k383yZ5ktvMBFDeoJer7qQ00czPlMLUCvl3zNfLddrJ4L7uTOs4dp713WyM+ChGk1gf
x1qyjUrz7JYcwnM41V+F5F+NbHJAd1R/xsrE2cSyVp9Un0Y3XeXeZr4qPtmFVDfSULNPtrGB/qd3
i+C+SBZLk6Yv965f8pJo5FXH3Avl1olKuA2EZ6M+nRGnaq76n/psMUQzcIsFVemd+ERyL+oTKZwH
2XHc7lXfQd0tB75yYBV4cKR2j2tGoddkifk/FMmt2D/7qv5aY/dd3aUqU4SX+tLfGUPp30d+qAh2
UmX9NZ5x25taO3ha4iOwU+bKgBtzGQbs3YO3c0BHzmVfqk+4zWEcGCNJhICpTHLJZzzBSGjaJo45
H0itmD9xrlPO2+E4Y/KVGf9fj/AuXPv/YoYiOoK/MKsXsSJ3T3X/9D/nX+P/4CVW/noGf//5rf/F
v93wP2hU+IoBplHP8G/H+A9gGnCeTXORfwAZ/y/+LfgVID5CnkJyiLDf95cksf8i4MI0/wPNGbKG
YxqOAeD7vjTF5zDbn4xHFGeGzR8IzPbHFPEvdHW0CVGc4OHddIHlg4zYSvwu4Qkd/no5r8DTC0b4
F5q3DOOi9F8Y9UD9RKM8R/NkpCtRdHVwI1TNgsUWeENxWp3buiwfY2E6j5US1tE2pfHYJJ73PnMw
hieIFWTcA07EMveSfCOqsO3c0o1PpaEV3eBAbuQ0fvj3My6I5PNnJJuQz8I3I0wdMtrzZ0wM9qLK
jLHICzlJKGlxeLba7A123kJJuBwF6YhLwJy5/P0CFxWazToEBD1xi5lWgtDercYOgMQNaWze/0Ck
vxjI4wyKt0sfirxvmNZtn5yyOet/hFXAOSqJxn4DX37tvYVQFpC8/2GJXDKjkoDcSdrip2mQCjN5
GgyFm6u3eAQXgPIyB7Cu4/vzdQI2xguuRzp0lTAHIznF0NZPnY0yuSKecUc01a+xm4BOOi/Y2n0f
7MY5qTbDpCua8l74/rnoU8BZeNW5yB0vyXwD0tZIjEFySjq/v0oC6W567Rff/v3tFgbCxTTxASJ4
UHYSuAoXDIVwJnFyQsd4anLj5+jj8EKH496tA/IaLPTP/x7tlU+INJd5wlaFgYV/QbTreedtGnoJ
vobA7X1mY6DfTc0bBIhXpj5uw0s6A1OflcyO+TcTJEKF61m0kk62nqL9FBYNDYj512igJHjn83AH
x1l7iS9GTsZQz0eSOV1IgrrlSZU5nGMG7g6gMuYbO8aLjwR/xHHxN3Dg2Rq4rzwfBomczAO/Zsfg
lrbxsFb86dHfWHk9RVKls+G9n4nxArT5fCCTuXc53gwGPLb4AJ8iTYZikoH4CjuQ2/e+PGxQFi47
dvy8x8sUzKboR9BOZ/HPc4lWyOxhXdX5W87XlzItPswyDNxsmyXtIzx//vIqODJOyz3jVHtOiYDD
wcrTaqafKVTdXaJi63bWw70dNN3vemir24hUSAx9q3n33sdFEM9qtgzInVBkLuZK6hZzZSbIEpzE
4YbXi5+RSN/iN79YYHjJGwYuPdZCAqeZ9/xhi86q+iZlgYUUwtuobNPN7HvNu+fH81EuHqXq4DoX
QEUnRadnnVjOtIIJ274xystZ75Fv5+Jyw7wPEUA/f5ZZwI6FbyNP/ug2BxENiIsRPiDHEfMml/bw
lqKWP+/ZVsgRxvHC+oLu5wMxPR/PIGo+qHxDnuiieA+2nQzEgjaj+pzjH/JWYOnLD8VRtqiRiU5C
LHlpXS3yFtMmgTLf66APKRVhDjgUxe175xyj4LHGQl52jkuyH/nHkBbjqToFWBCs7KXF08345vx7
lBf7LQxcAuxA5QI2Qab48xcXJGVWC8JkTw0hofV6sEQvrxvd4WM9K5XGx38Pt2zfz79TiPMKyxaX
GQh/9sV38jNbd4POCSDq4KFto0YXn4vE66OdDHRwjn0d/JxF752mWqTd6t+Dv5yUFCDU2ZD5SGvm
aH7+rHHrO5U9+Xg1KnBuICNSTvEmarOvCeGN35LCyN5Kn3vxeql2HAp/jjL0HfgFPh8SlHPqmlh2
J2xggEOMIr7TiC/XbmS6b8yX14bCsYP61/VY4pc1h+3HqVv2laL2McdfNGWNUzPZ434axFuGg68M
RV2z8LYxD/BxKHn+VEgwZ22ipzjpycdhm1btXvYd4Soiir6885tRcXAr4aFY1uQ7XLzAKsxbBzSh
P7WBxAyGD3U1To1Y60CoA+2q4I3K7ZVHwzKCWxeFqulhNfz80eJK1W6CDcBJWDxQt/DtyhZxzFRP
/hv3pRdrYXk0osJ8igIuh5daVqZfOxl535+ogsyn0UBLKuJB3kyuP55L3VZ4ToeDt/UBjN/YLl/s
YMvQFISLPRvN/8twJE2rJsEDqT+NeWnsGtKTvpV2ot/wbnhOZiU14mKUi2/nNWmDEt7qTzZZDNCQ
iAJy0vAgRRV9XCRva43x+Hvrxz9jUl8TZuwu1hbPv5+NnxQ9MsYcA4SlTiq+NFnSbkU0x2/UBK/O
lIWIzdWePHT34ipI9zhGgOf3UNqgGJD5ba86VxLs4JlvlR+vDsUeTT7pn5D5i/VWjtUEJOT1Jw03
8GhWhvEFSb6+SjunfOObmctHebZD8+LoFHCHhznPSrhYAJ3lDfSRreEUYACHw64XEDkkYFubthef
jH5CKjnVPtBdnoaE39SxRPLVtOVt0+bmfZu4cDD+vQe8MltR9vwhCS+E4cvrcG1MjcFhOJzmsULo
HI3OlTOk0RtH02ujII0xlm0mwI/t4nsCaAmlFaPooViy3fppl1N+bv/9LC/OoGVeAj5ZtHU4jC5F
h2kyqX623PFkjRy3Kcfg3miz5uibRfMFxDR7936G56PL5X5pWwBVL1Pr794P3MUOwyF9GjPoOBkf
CiNvgusQ29Sb9z4ak4YQLi4F3An42/Oh5s4vK104ximDqOVtZddZaEpt+higa6NP4z2bZP7G3Hi5
iTrIISgmaKbTEr00cIxJE2gsMw5PTj+F8ykz3Q6oUcFLPmo7iKBYD6oc7ooQJOpU0HDx3/gBXm5y
3O6spetEXWPaf9z0/3rBEF6MxoSScvKCNrga/dq8naXo9rIzSb3OOjE5G0ww07dsRl5OV2epdzH0
pDQ0/EtFMd5UgF1WFZ00swzDiLZDAx4lb5xRL0dZTgc6GajHFueV5df/ejrDiubJqwLS34iF39G/
T4i8q95qQtEmvNx18B3ElcpA8UBypnd593FrAZBHytJtg97MuZ/QkDrbLkDpcB+HZTvtliapRQ6B
NvVNHLaWcyXbsiJVI6vDSe6ypsbrQpq08bc60uC8KwtaEeRfaKR9du56m4YI2IshjhQ0LcY6bZZU
ZK/EWFK7/RB9Fl6JKUA/205xIC8OUnM7iIoPacYtDI2mbohHm1Jz2jjGGGBdHlaZ+63NtATawwz6
sSitNL/L+5Q1ZpEK5WFi2aXE0MZTXlcPZtrTwjfqASPLdpB99pTmw6h29oDm+S7pVRLe5pnb/Xa7
1sThMixEclNWQe0crRL30/u+gFC/0W6Mny0E+8I42Eoa+SZz+u5LLPXiS4DfU3wDRluEq2myJabB
nY0RQkLq+3CTmkV9YxhT8Vkpv7W3GR2q9KMHDYMzhar5abLnwjoneVfDPYFgMm9TeH3AV179KCwa
WHtYmeQOd95YxXudI7x9hIiYC1xMpwwvAvjAAoPNOYrM+wzEpyE1A3rhrXYGMe7QgvhPtjObwSaR
ZZDjBNhVzSaa+kAjqapHAgeKtMKyLxss/Dmr0MGlwskIsCnbMQt2kSWmBzFM0Mdqo8m+tEri9wBN
TVbbzuGoWts9iM4mDmH+1YkBzauB9Eu2LZ3cI451JBmYi7JjVU8S/rHMo+57NFreBzVONAYpJ4f0
xlAOMcl17YS/8GUJiATRxZCieuDWAIITzdBMPFE78GQHdyRewB9NfoqOOnGb0Kjwb6Ut8B5sRNH7
3zkPnWwlcr+PsxXmekjra19jRFiJsPruIf347rVVba2FghS7c7oxzu8xo7OmnEBlw/o20Y5Lfmkf
2dFBpG5Q7YvIKLrtNCQ1nvCxl/Q7PaEo3fkuydMopehc7zo3H811EOa+m0CWsXNIQ0YCE9tyrc47
5sp2BSyCIkAHnaIJGTelamxjo3JDFJtOj8287nKVq2uvANQi0Kpt+28IQrEJC8cRF9c0t9t0a1t2
PV51oWjAIWf4rCVyldHjxQtUrats6CQJzBjc5WRyCWX+HKNOLxb4QZbUp34qXKxbumDAD6MjsO+o
sCVK924W1eLJGyQ5z7UfFgTmWEZV7IcuDfE8iAvvHhQhCZJ1SsPXWHlRE7uwcRMr3vl45rV73Ueq
PqY5v3k1w80sUGmoPl7X0NqJSqLIwB9yKBDl0KtIiS/ojfrOA5eFRTACbtx2bavylTcFZf0tmxoo
qStgh7b8rM3Bi35qU5Xxl5lb0ogZRxFP9aaEJ5H0x1rnnk3XPpjs7qkuGld9yFnt842oueXsc1/S
91a1Td9glSVTVLebUjfdz96aOqZFmVUGexaJmSXqpCvt2vPBzsffcQRCm9Bny6HPQtTu4bKVlvkr
MQkbbv3bOEyKjVe7mApOzLeIGJqudY2t73byd0foFQoqi6QW+vC4dthnKWJzJois7fcI3c/asiBs
o5PXaYxJZmbdqlQ4cLZ1nmHHDrcvpad+1ff1XnpJtw0jusxGj0exHcX1GcrNCA8F04KsQXabVU6/
gvUCe35KmvsMZvim1hpMOsU/vHbUuh99cQj6qjxH0FF2YnZ/T3E7rtzUgx8a9+s+csUH2VTOsbBC
ItKjcjuM0xLoYX+HFgTjk0Q021XdNijLeufSyQK+NWFfz0BOsz3hrkXf6Ytnq4MfZPUuUKn9sR+r
m3DIiO2BEXJMdZYdKGjJ7TCtO+3g9durEoeAIb823IgAYtMqUXTolqjFubstStiNtRcnW8cjRNkx
5TdbuibZVHgK+0YMm9DtdhP5Mdc0OuIv0UiEeTnNX8DCabNZBjoGbtVXUGnKfdtkaMHlL6xjd8UY
RQdHeRHBTusanmQHKoGy9mD2dgNh15Mzt0GAu7F6qFUMkarPCNS+G2UWEr5Z5E5x73gEdq5Fk5ok
y4H39VdeES8KmRiaObKSJKhuqzkayx+TLvV0RwS2724M0VbBtM4MeDy/5nauht95OlvDB1yGY3XO
YG3QfadTYu9rzMGsX9Iy5OL7VLtaf4RNEOG4YIi4G64a0whaIvMmo70zKomzlsGKzrZd3RfhFbwK
3GBCyyg+COa5vy9Gbc+wDHspD2ZmcmUbaBu5O9UVcfVbNhJ+G2GOBhv/Rs50yvq1M072TRT7zg8T
TkT4FLFJx5gUGLjCIOslaQ02pkkOfJunyj5kCB7pNrKiXPIQEhT46ynyBw+pxuR9gUDTjzecXn60
CpIswXXNivNz1aHs2dKogofgd1hwyUQSS+eIrvoZhmUNI1EJPcE37bBcmSpIyKtqQlaApkdI55CY
Q4jtHCYe4TpMJNIgZRkJtyXCwX+XKmr1apQugTA9FWmBahd+MEc66cgIfhscFEWfXCUIQXAcalDj
bqw5KOSuGQtSFHtlh+ug6R2etMccjYDFJPnREDVGYtDAqXLTmGHJMRhwUEO1VL1xhltVFIilUsyc
eC8Ub3MwYZPvd3H9U41dZG4Il8RccYpncLFJJI53V05SEyGazqlZkqvR5LDwMSmZ8Q+CLn7TTokx
IihsTXu6yZS/0J4qXyLItFqYk8EUe+PaaG1YeuXgYQuiVYOH5EoWGGNuaICZBC73TcYB5knXvW/a
CflYbPblh4Wc1HIyGzlpu5KyDWNUt3M+9GUQt3dtU2TkBcGN8zEkHElXYVvvqnOIoixfqXYMufS7
0CMPqTnCsh79arSu/DYZxL2EKlTgUGbU36gKvLukAGddldYIqyiLJ+LECor8b1T5hrxqWJJc6C2k
npDajebGmeLBx+E8KSy957Bw/4jN8gHNZp5iHBzpyC33U2Mpbw1zMHIwzaEEXQ9DZeDkbeeYMXEy
4+4KvZk6XQRQ/XaOb47epvCHAuFWh1uEcQ00BssjhMLj7Vp2rt/zYGXpkf89fYidTn3u2npa4tKm
pZZI2gl2S1DnIlo7UwWnP0+xcYXpC63lQ2k3sMnxceBcaOJoKIiZNzu2CY6WurueyqL+6S6F5nGA
vlKuspQ8WWLH4tolV4JlOu4blCDzyTTwDdrVurT1PgK9xUBFDlgYOWWmiLrDNltu2tGr82OoRELa
r4QdZ1eVjzDEgBnbVEhC9kEfhT/T1LTwqmotCJlaRUDNba3jJ9omTUlKU1WVuyLLLXS0scra1b/v
qC86KYghHa4XznKZCD3n4o5aDPTxjHDwT31VGGukDf6aVdOsuDC+ZXD04up0MdRF98voiiGo59kH
AulhhBllAI2ZRKN/P9DLUTCMYUrCPwEyBTZ6fkEL4lo2EG7DU50JPML6AV4wNdIbvZGXrw08iqZ5
CMxsedYlFjGEBUnARRuf6yHB0a2SFjWi08BzLJow+/zuR0Jtj/czICb8l8sbtT/4Vt7LMD6LIjba
2xJSiTyBCbwVcfvi5g6q+Pc4y6//dbfVnpZ4o6JnUxYR90Mptmb3S/gViT6Rq3ddEKv3NieXEUEe
8Hqi7cv0ez5iPqkgXXbsc0AOcr+28lFe2UCC6WF05+THu1+jA3djMeTAfgNuzvPBZmskMzI2kjN0
efPsm9g7sa1O9e9/D/PKW4T1tKwl7u8WzeTnw4CApYGZDskZGX18zqqawKXZLG8pDaOttNRMmBga
jzem/SsTcuFawXlwQIeBV56PyjUZbvPcJ2efwvAI6RDlRjr5m6Yinv3fD/iiY0ePnkYo0BiUPJDF
i48GJGWatdLJOeQYgtpt5Kc5cOh/Sh1Z69aq0jcyll5Z0g5tSNtih6djd2mS7ccYJbiVlZwnaft4
87nm1zx03rSk4w096/PyWBbcB88ACOMBL2a/QfRJPUHqPyN9abqDcGsvusUd6E2z1dceZwFUCFug
swLY+PxTDZ6DMqRW6blx7Qar4Q7/hDlr37+0QCno97MLGktC+/NRatUl6Ae69AwLLD6EEHu4u2Xl
yUfY/0bH77UJwXTApX4hdoDsPR8Ke2Suv+OYnl2j/aCKkIO3zNFaOf1XCBNf/j37XpvoC0aEeSBr
C0Tj+WBZlfgt3Kn0XHaFc2vEY/NDd1O7tmdEgv8e6tUPRYfY8DEeoT19sWGURVlUtipo95t2TNna
DlGHV6WfDB//FwMBZ4Adsm0Afj1/psJJ09JWTnqOohL7K0/4qDqNMVTb94+zsG84sgBoEHxfjEOd
5ZQiy86yyvtHf/YmhQCiLsr3NklJDABZ5nDkEAbcXibM3wdJU0aW7pkQfuL2kPVNazf7QfLw3qeB
quDjno8bzfKVLkbpVDJTnzb5OWin6aZoBuNGennxBoXu5XyjXQylDHP+Jfv0j7H9X89C89MIW6pV
Es+L7KtOh2bn9hV3fRzjhzcW0ltjLU3hv8bKgiIQgafz85AixYBT6myqzhi3RZHHb2wPL+f20lZ2
eYEWzsFsd8+H6un2RfE0pWcl7egzjQFzB77qv7GCXnugBaXzafsw2iUYIb3adtpUZuchTzt/a3pj
2H9oYbMN6zDXgf1GVfbqQ/GpoPbiFcQh//yhjMiMfbe32fNI9qI3jWxSmUQp/HveLTvn84MCohcb
AutoYXxdBgNZS7/f7dkWoiElpGuCRoJYOnXJfjSC6qZH0HeTiUScHaea6H6YGHe/8SO88l4JJILU
hjE5kPVlwCFGofSB5iV+r6NlzpUNJ8h1X2XVoxkbzls2fstcePHAi2UZ5yPHiWE9f61O7CAbEG12
dnpsb7kFAXJ6xOo6RIlfeVmPZUDZWYc2BPH996t+5YMGBhsj1D0QSP56PnI6pGlYyCQ7ZzPOfGFj
Ytk7WvMbs/S1UUxy5wwP+hLBCsvb/mvZucGUG7LBQyCF8/iIRCiRG/4jvub/fpqX5+QSDeR5y2sE
8rycOHgBcSWeeI/CHvUD9oz1Q+bHhNxH1Ig1/d+3oqRemyZs96y9kMoJ2s3zB5P+POoYz/1z/f84
O7MeuY0lC/8iAtyX11q7W2q2dlt+IWxL4r4kd/LXz5c9wIzIIopoww+6hnCdlcnIyFhOnNMAuEXW
rmcoSfGeWiYwdpyx/BJrGwH6SOZFUuTdxGhM5SUCCbbYT8Omu3AnQrCjz1Wvq9/KxOlPCRO1O8e5
uTv5wXgDbIkmXe5uoBqfxUqc+FavwXdM3PvkKKMCsYjT7HjLrRtAN5Nww8brOmst6jpuwW2M+LEu
brPPNnRL70Sr5E8DJFynnvF/61AHlffUpE5/vm80m7uUGhxslHKIs0rQR8riMAYGiT9qdvOX4aH5
82g0M9ITkxG0e93xTRN10RexME8LD7c80yjKxeSyhu92LiO6lVGdohlp3gJy2Xe2Opvf7+9u02x+
W28VpeZVTWGLupefD8i5J072M+xgKcnHJHmicZUzXpflO4iOrROVYhTw6tHB1RklWVx3o8iiwVNk
ZTMIpndBEjGv3kPc8j2IDHWPyViTidf6Yvy+2sp5Unaiu5Xoia/VTWWexkJAa98rwQeotMZrkRQR
PUUKwcx5dRAcOUbxB2Mje5HFilCQuJK3inYyaS/yDpazzkrhzZ69IXZ4iYeBimcB0ckPkUbUk1rH
oGLbl2EP+7lN05AWVjl8rC09+NAhT/SQV0YC4Zs6M8lZWHsCBlsWINWXeMZwVMjPLb+G6zaDHSTM
LE+aJFcvk6G5FFpKgRgcQ5deB7S4eeyrnZxy0whMIij+vxKBsjI8oAlB0HU0wjuLXk9ZGN/mBOIc
kdl76lZbrwuZMlGWhNeDEFxuULhKHbhItPjGSHOoD4rkZE/MH9+/SFseilSctu1raLLGC7RlkxZN
NyV+CXDGVyO7+ZxFPYPs5pB/mp3We2cEZvugCQiq7q+8eZIWmESAsyTo3uokzTpVq6bQEj/1UvTD
m1mcQ703nsCciJ1wQP6n1ncJQIkOf40cOboBUbtKFxOGp/481j9zD1NtGzH/bIShf6dSMV2jyJ2+
l26Z/6Tn2exgBDfvkEH4w+gYQG5Ll6b8W5yQqaHgb4LUr8kJroqSt4yyzImHbNZY1Z/TKm7/cHIr
o2s/aD/G3Po+FT18+2jbfq5Vhe5vZA3z9/vHv/XhmUKxwIiA04JAePmj0mmqKR0TIqmlQamn1rT5
ElRz+7fOQD6Fhaz4i65C80nRdHvnQDaXBrHF22uDVllHZ4OR9l6pAodzygCx4ShxElogCX2yU52r
DMQqhkXjV1NTp2So3vP2GOu3fIeBeBtILgPQ6LowpBhBRDLQJL4+p9oL+hruV+aLkmdtVMITc+zW
1Yt6Y9qJO7beSMnHK8GqhrzTyxP3BEQSqoWwV1aYVXiwSrOUzatIeemp6z0ahabsXO6tKyZpVagA
E/Yjp7RcMZyiMaWjlfgQPgjUdvKu9E7ZqFgB3A1ZthftbB0r0r8kbRIET+SxXK6fAzV3M48nK6ph
QxgH8U+ThuB2vEjKSg+D9wumHOfbfUPePFamJSnsUMVEDm+5KtMynR0zJOmjpkg/dQ6znJY5Pder
HJDsLkanNV/vL7l1rhK2LWtWhKzrcx3bpJwSJkD9bjSKFydC9w1GorCPgKOb6cf/sJjFZJos0NKt
XJlNHLpzOxUtyb1VZ9+sDnTgBSLJ7J/aSWmg31/sFrXKe89iMEyj7AQeb3WaowfbqiepQJqSPEZJ
YC+H8SM805Gdj7YWHvvM1D7GUnDGSfToNM0OxeqwcdBAH9HHuf9zthw3oDxeCFBTFBtWFiW7DnBC
5im91y79HuQtDIMlNF9H4h3XN9JRUkmmUJ4Z9F3fWy4ly51fcDs5JQ8EX8UgLi8VPnxpXoLxIWEp
/IQ6hdvJ0xp1fD/31nRKRDy/VK4Hg9qM3mSrteZ7JXY0lJy0jsGEAaqi+6ex5TdBSFO1JiWj7yZv
wm/vSB8mkYChI/UhdHMv9CHK6GjOoVR3dqdLB2HBv+aYZ88wjNp7drEVjsqpYLASugFIe2UXTY3y
VaakmV/koFMPeC3zz9ZNuj+V1krqoz01zdWA5tQ9zEPVVkiQi5GBfsEk9Y5T2/IyZFNUMZgGwVBX
NgHZRZamc5f6WjcB74trquEwbDS0oOeJ+uSlTcPgF4we6rwT+22t7NBOoNpv4VHXZdCWfRUK/kxi
fDQHcqVCRb5Iac1PWQc0AdmmASIzq532OqBb/oaJYtmgQVYOuuflhzdHr5yg2ODlsMrsvTaK4QhX
v/jU67Fzum9jW3tkhhMTIzBjq6u0AxXTKAbKQXEUcPslGNviSFHLfgT3q7xr8uhbUvTqzrlub+//
11xFuo0FmWIM2Y6vUhl7B3nUJ7AExbugrPLH+7vbeiuoWtJhg/kUTL78Jb/doBKIn4C0Dh69Ujjj
YdDTaYayo+u8oyPVBg9Dp9Q70c7mmgwjMu/OnBuQ+OWagWcwogRzho8icAKpUzt3yoEbzvRUaiBg
1Tt7z/6WnyCglMGVi8Wsa7SjEncihX/KH2Nwa0FembDeFoF4QLIEHSJIUFBo55U8QZW61yrYtB8i
KsoqMto25N//dsJRD3qrh2nMV8L6qVQD305Ghjrs7qMSBw0qyHt1js1EGb6I/1txdb6FBy+yOyap
X+jgZ01Cr1NTieAMoLx+cpq2P81O8T3XR++qt/18jaNO33FJW6maSzef6J5ZHXzzctPUbAHDVpiV
nheQYXlQ1bp20O+UGzc/qxxMe+2hUnVcrpLNkTGLvEn9qHBgp6O2f4BE0D2FSh+974GsX/pW8p0p
E9jb+/dm84b+tvTqq9qRSwIVaDQz6GUhtGtn0Vfhgnk8qI4EEd9fbfM4JeuAvDS0O1dfNIybvjab
LPMnZQ6cg9v3RFaVGMa96sbWtgDKSaQ8PVVn3aPRWwryWiwTM7fSykNiW2ML+FeDYDitVTDx9/e1
uRzROD0hhAGYjFl+QIjd5ziBoM8vbDoOh7jIxB+AYJtfio007n+wSakCSiNNdmqMVdiYjUmkFLOC
q+uy6tSA1z/O5Rjt2OTmltD+kjBf2ifrIXkmA5oy9OLMb+lpwCQZgY29GkXUfh4ayPl3AqAtV0oo
yCQ8M0w2qtvLA4RUjpJmV2d+Vxrp59Zsp++14UV/QstiuseGEsJ/qDKRsMENoTH4Q666CjaCQitg
tkDI3nIUhxg/r66914JFzICmQxk6mR9E0EwPbzYUtBxQt5MFeJeHY7nP1kK5xygItkx0iZEAdYyM
5iH4NNitG30nv9iKcJEue03GXR59c2UpeOzArnWqP3VWMLfR281TbGYZOonFdLXDWr+0epC/T0Ce
wUJYq+KkMKn6J1TdxY41bXxfZJ/oGMG7gJtb93/tJlAyPGjmI0A8Vo9dHYAoDHIVrGgdz8aXtqib
v+4f9cZ7Bd+QLM8z1YVZre5kXTCw0M8DMR111n+0MmRmpY7VM+p9iEpFTXABAO/0O55gw8NRtpTz
qtxNlQG25Qduosoru1HlAxfzpJzqyIH2txl0yDvvb2+r9oSHQxaYIo+k2VnFVgwhOkpZ1Lk/1pOZ
nqFjowFn62X2dW5L0mUg/clD0otj0lvI76RGfkIZgQlrWFeegwwZBLsYlQ/3f9XWd5ZdM4tbTIy5
Hrmaay8QZNC5D1RDO7eij7ODAj3glUEa9ZFh1Or7/QW3ggSPeJbin0kifTOMqQdD2+czfooIKJAq
XWhXV/rEpIM6yKkKmL9pAKPR0IGKVTmxL6qSFjvb3rI1XCWhJ/0YHoHVu0Z/CTCDx7WmrDp/iQUs
4hDjPShm73xGc9y+YG57FAvSklalT0izZLceUWhG6Fcv95hmJjI3XSaFiqZPXaja87uK8n199Kgp
wASa/ZHSkpoAbnbhdBiRf5q/3T/8ra9NOEgpm7lCmvorH1pB2qpaI7d61CbUSWC8M62TRXr406mL
vn3nzZ1V7rwUW0dtUtkjTwOjesNhVddGZKemnfmNkvVf9WRWHiFUNp8dqcbbZqryEDEOeLm/0c1F
KddTaqbxDH/S8laPozUZdRvmvqP3MLAqpXJVp5g5Y0SOHxhcaL8PqdLuGNXr5OD6C4PTophJOYSR
0XXwmbVB1ipW7htJXP5BsTcGMO4M3+q5HK6qEYqjG6NlW1ozrHiweUNJXx1p6VSP2txGCBGU5hWG
0GQniNv0PJYuidkIuSnhrDxPUCoxPlvN/cJlhKBXWiSCC2WIjy6YAHjBmfsKDKaE+hhGWlNvaIIW
kC9DVngsBdq2mhrtyTZuWSJpCZk0IQRENKufNCVTNeiRyH3azM5wGHtGUTkd+MmPXqzWvDL9VGg7
B7F1A2XbQWbT/LmuV6BYHwW2p+e+MlXaxaqhuveAzDwywi/gcAQz4LmKfezzMQgPzO5NewayZZYW
zynNecKJm5Qsi4eoKOg6QzgN2cRp6OjTHXrDYIwAPPt89abIesa4joIJTzhsKHzbDF8ecCr1EUJl
dF2aevoFWTM1jrF2yx/wOVcMLelD9uP+DZK2urRlbp3McGS3EQGz1WsMMVBtJgGAtq5Shw5ZBkg9
jaw2552behu2Mukr+5l4Roqc6w4ElM5wqsjeGmIC5vuJf7V4BKuufNIyuKF/vnlXTApKmTnMjsVW
ZifmzmNcwQZ6mJl2eBJRKearGcZoGb19IQ80BRKQMnhc4zaMqsjNIqYr7qZA8Y2gzE+QK+xR0N3m
obwmGqgeuoYEFTclIt1o2C3lBRrgZQz8y63cEzASyVUbG9G3XClyJugawCoHoXpp//f9Xd5eKNa3
qd5IqKAOocHSzSJiagENi1MfpJXzwWNyaT4jZqSGf1ZIE1CLZPT430ZxYp4WaH7R9lEQ8XnzAyOf
1NdxAbQVrXXQLOCk1WJlSH0nnrJzltrtQBM+LlNuDEz6ZieQ+hlFpu9EMrcujAcN8IGEfHJH1qET
3DRhSahCWlePMBXDhzaH57Fx8+lqIVQDUVlvVm8H+LMogwsmOReffY18KKCDrPSRL44U4/yDcuB8
dHqrv5qZId6TmMd/IqLl7XzmjZ0C1aVBR6NFklKtwgZFCe2q6yh62uaAfFxM+A4nSFYwdmmMXswo
VAYv+33T2vALMh4lUtR4UuEkWZoWMhBRns6UWGaVcexTl0Mw/ZAJQxgHN1e6L/dX29ohTQ2JpsTh
mYa6XE1QDSgDNye5tAeDUeGC+abZHZWvbtMOPtX2VtlxEBv7owMJxyHKyK/gruWKJVAKu/KCzNf0
VrUf51YV6LTRfqm+wfdQ76SxG/sjoWL0B6IOyq3rDv9sJp016UbhG9mMmAAcC/6rbk1IKetq0qX4
+ubzpCiPuBVMZDRq1ji5aXTTwnUzJmGlxM/cIsiXe/r0s7CbZjy2zLLuucLbpxWORUkGItFdOvH1
8jyVLNKSeO4KHxi4rpxQ1XoJIO445PaUPVh9573zMuR6d6x045WUUo8GdFgWAJ11L4ZaRQR4di58
HJD+VWFg7h8hounx/mlurgLrFgSgDEbdsCpBoG52CdNWfjmW5TkyGoTilGEvTNywEc6OQQPOT8Lx
5N//Vi+GtbUQphgRpRjJhy9mDN7oMMRWgjQoQmD6pdEnLd25BreLgn9lIhBeJRITkPPLRY0orOOu
8Qo/amPrE0rX5mcD0oGfcxRYn7Oys63TW8+SeQoyPkCicmppPVSRFJKHVjVKv7Nt5dxVjIcHfavs
9FG2tgVtK1V3qRVMMrDcVhGaZhLZLqvkDpOJesYUeF4GTN/WlIpnfU8y/NZC2JWEcQABkQHH6tsh
HIJ2BywBvq0MBpT6DGMa5bTzDNxeMf77pnx9yKuAnq+cJDI7dNnqVPgDYi5PRTBn5yDsUW2qcx24
bROPfyJ6Emg7JnLrKeWylE4gwmXQcd1rrQKwmqPhVT4EKv0L+nbaE61xCAFs+MOVt5sHMCN4ogzQ
MABDVgcZd+RwehgJv7b7fzspmDOhxPFmrwExIT19bhrUgTfWIRgNn7x+qP2kE4VxoPQt/pwaKn/n
+7a+YYWE1h5Uo+BOb9nYpqAww4yClq/rDL/0lRM+aa7+C73Rwh+Rz9z5ULfL4YGp4evAbAGTrR3I
VJqQbqTz4Edl+H0UrnNU1OajbfWo5GRoLt7f3G3s++rvX2Mw6sJrvre8FYUKt8Xoa6Vig1cL1Aoa
fQRSzzzf3vuizyMPJi+RizNKT8NeG/72MuAsGbylt8fDSkVnecPdAmh/kYqJGw7xc+HWf7Ta/C0E
T3UUFmo5lSou9zd8c7w8akAdJc6FAgOJ2XLFDrlr1xCe8hzVDmPvo3lWdGgtosLlfZu1t0YMr6s5
XDtQDpzvyoNpasNIcaUpz3Gmqw8kaC0TxXE7P/Dg29UBVQB7Z8Wbe07BmYDvNRHUaTatTjQeO7XM
BBknVG6zfRpLRUEwKdCdH7UajdbO3bjxmKzGuy2TJjZHLL08TZqwBigKOT3To6Nljp3y0eymPcDh
1p4kRz6k51wINNuXq4xDHRp4gdgfxhl6D3fSTm7uKk9Khk7QffPY2pAcC+O+S0L89ZOTRVaCvAZY
elGirwmSJztP2qDvtNDlR1iUBTg2aDZlPkfgczNQh7cPegsuJr+jvPKlBDAKj2ucUExs8zAo/hnQ
2VSzQwMTS/iuM4IR5bC01r09ZrutgyWOpdnF8UHTtzrYSEENL0XL3qfkGJTnTked8QTNg9U/J57d
/QdjAZ5JPIsfpawof81voZHX9FbnWD3ZfAHQWkesIz61ZdG2O6/P1q54ESSAjkiMlsRynaGe8gmc
DYCazEmkqEns/ohdfT5qAcw1/2kxsCMU4Ejt1vjpAFEXJjpYDBBoT9XAS8Izs831pznPpzfz1L7u
ikcVoJ701qvYYYBpp7UHhe5kLjxmrawa1SpQv8m/jLjGL7qdJ2++D5wjDxEdLGoT2jokyivITKhc
5T59BDmhMziFcmnzEnau+xfv1i+DJaF4xXgHTo8xluVH65MiiKyaqmKdtb2ARUbLlQOESiU63H0V
hwchZAXi/qI3zw/nifUDXiWFZJsr+7dn8sdY5KEflqbix6qiXhTYr+BkqfOHuWq+601k7MR/Gxul
C6RLB0MN+aaBldC8SGIwub6ZjPG5rSvze+mJ4RM+PTkpAZyMO5u8vQ4mn49RQFqhYJPXYgCVWyLy
ONA6SEeqEidE5pt/FTWcviBGBm/L/RO93R1dCnojzFgQbZLNLT+jKNFDtEG0+fmoKOVR12u1Og3V
pAjYcZwIsigrF3uqGLefkTFosCoSgE0GtB7ETzwzs+28zRBEsoInmJUh78oms/2kE9ihgTSG0JR1
sbbjxTf2CooS7CBhE52uNaOsXQBhmx26fqkz/2yNKP6VFUX3DZ1AAYCTtvPn+2e7+pD0VUmDYEKU
yFlIN9Z3cQZB2Ch6OT7jh4KjJnte6J9Bmdc6e+zU8rb99kDJpbAVnZYPUFGHqZTlZ1QBHKmVa0/P
heXan+sYpWa7m+OdWGVrFZoX6M7wiylRra5fO8OtVLTT+KyaDTUGfPY5MY1sxyRN6RVXm5FXjcoq
eA4GKFfvjhUMiHpGFvK5BIbp0dASoZ9RKYX+MBZY8cnrG2c8OsKZfoWtXpUH4CE2osuMkPsDXIbf
tbB00KJuxXhuitzQYUfL0Mxz4ybj+CFwUg4hKKr+gL5V0j0OKrRcT2aZKO1z02O7x3LIRXahY2sO
V30yyuiCfnFuv3T1IPqTbiLN5aG0ONGyGEiXDpPphOH7xHaa6Dmt3KY4e9VUD8dQrVVOyiTheVCB
qkyPhSfyr2kaOfMhqCtjvNy3uZWNS0OQ8HciZapCENuvPtGso1wWZa76jJRW8xhklXfW8gx+Mi8R
MJEJ/W1DNHI9Cs1AYmhjkB+vKxlaniqmkg/aszEI86gZlXWWgMBDNxvJnl3cmoWr6YQIvKc0Vtdh
AtX83p6CWXtW07Y9dCFIgbkJ9941eUAr43MBWtOhwwQhZF0doIk+IBSsoyEV5xRYCesxuAxOo51D
LVWO+tT9ahMNreepZ+zs/rfbuF4cpAxKHAA/N61yQxlQthuz8VlYRX4qlCL8qOqZs2MhK+fLF6MU
CE6JYhcNBMp3S1fBRVDtEWqDZ9ipvtgxxFOjqx5EEf0MIY5AdHEvG7jdlqlz82irSdABbc/lgkrR
DXZdKNpzAtXeQ5MUXyez2hsj21zkldOIwoIMuJaLeGXTtYkt9OewBfbeoR19wV/Mp/tf6NajU0/W
qXpSlfHoPq3iuTarWkOh3/wMcCAoL301N9YBQDJa6DC47k7gbXwqCk8MksPYC5h1vSnHaUWACKb5
PEae9r2D7e/RYJT8iS4/Wq6Ms1/GdEp2XsmNPYIhZVnGPQAmrQl5FEtrUD6szWcSSeWH6dbB13mI
GYpCa0S8DW+FLQKE5raZUuGG7s6qxWINkxbXiWs+QwMEH7hipSezipjIgjbvFNDI2rlht96R9WTT
SvIPUEuQVvRbRpPm9hCiYG49JwGKvmNg5UdnbOBdLHskTtHo+HjfXm4/oIxVX3UyEDygWbdcL0bE
Vcnhl3gmSnX6YzAZVfvoKG5RP2pe44h3DbMtANyzPLV2oshbP2YZNKSYAzBB01PMWC7dqgRfw6xZ
zzE0nsdgVIN/AA8DMAJbdB3rcPpkMgF4HLU+2nEwG4cskZjAWcmamaw0lisndIHDyYUujR7kcKqS
oIWEcQoOIDTRHy9G+80flUoDntqieC9fh5URwXUtKoZHqRA5YYGWd55e0zmOjkacpf0BtdX+1/2v
eutrWA+ecJJHQKcE6csNTt4cmVncKs+cvnlo2wIuDVfslezXsEguB8swdiQ3Rq/ghqptnM3USW3l
2VLQlzTT+dT01d+Dpf6yWgN93bj9HEduc3LU6WXQrAc3GccdI1rVPf73JzDuwSVlt/i95U7BWgOS
JLLxO9NGptUeA3v4jBCw40G36Lno4VbM4udX+LCj4GenaTAtOlI/c8fv3t4j8i6aF2RDJJx0npe/
YzZ15KjjNPQ9EaALXHeVRm+7qf62K4ZWq4RpPzMaxV5h4nb7Uh2QtIjqHunKmgWmd7yR5mIe+6U9
2Q8A6pvpbFZ5pR6aSEe8uu9V+29DnyzrUM1G+7XQhPnzrbZG+Z9ipCGbNzzWq2vsOLXqxAOQrgj+
tOcm1ZKzVYhhx6Jvryz1F1kuR54Ig1vjkpLRCdIMjK1fKLp6GJLhiX6Le/B65Yne+14Wf3t/WI2a
EhAC2ySXWF1YnFUrkrDNfeRniu+pUZhn10uGh/sn95qNLCM5uQyHBw0WRIfrWnUE/7Y560rpx4k7
2/pBcHrpoa4pJl67Tot/loi7zyevGCooOxWIxIenEBaJ4eQW8NHZldo7RztHaegzRE7ej5DOgnbQ
PCC7x6RRRXmaNC80HvE4TrIz77B1RFRoeX0ptcty+9Lg86RzyqLzcj/ROvtIw1w5OiWsuPeP6Pap
BxQkVQcZ0gGje1PgG1F1mbyg8B1EatHAdO3TEGT2sQI6fLm/1M2GqKaDeAL6SshJareKz7pgtqvC
CUq/1bz4OPSRcnQhV91pQN74CVbhrmBT5ED0zFb+qgySrtDQYObC5vFF1AahRD3ZCvLLCNQcAJD3
l87Wox1T29ic5IAgXmLEmW2uDNowhsyG/UP4rd3Ox0bpmFQ1tfH85iMkvyIfRkuWeuK6mJjlY4y0
dEUjMkCuvW3akLSzik/3V7mxCXg6pZele8Z7itbI0vJgRLdiEQ/sBdrch3myk+eM0OZETWavUXe7
FKRCr7Ems62Miq2ObZyRT+m9ufLnobGvTWc6pz60GfVTojc/IARAjGsw0kBdTaLGlruiEpMaMOIK
v9NG/Q++TQpzCDJ950RMY3wQQxdAFTPrb41v5bJoXqF9+Iq+W+1QbZNCj6pa+IluMITWTgnU58H8
PUij/OLlmfLGCR8mIVmQRj+hNLkWAcRyn3ErZCWiEL7qZtWDC7L5GqVpe+5S542tstelOEyJl6TL
Sj1vudRoaZ2Z1RpLxVr1oCaQ8TWx2Z1TakPvEsgaP943zNtLBg8JwRCVOzI8JFOW65lOlXhKYAgf
SK99LnOruOSa8kZg5v/uigohVwCYPCWU5SqW6Mw46z3hQzKonkJXyw/ZYM8XS5+qnbh1c0OUIWkt
IfnKANhyKUdL7aGdXeHPlhb8DTpp+NC007zj429dIsf22yqrz0SbCL0B6Ip8RiusY2w77Xg0Er1G
SwIs6A/FGv7t7D75+h8+Fkzu0lfxydaJnXAKS2MYuvbn0A2fBslSbiAC8fYTxNwBfpBHwkuwljy2
zDZQotqu/Q7yTq5yggRJFE9v9ohEJBIOLOm6GNVbvcUBBPaidjH0JkjSI8L3ne+KcHxyoPT/cP/Y
Njwiqts0neSsLk/EysYB+4UMe83CD3sv/JzVs/o4adG7cIr7nSdrcyVqCkBIJV51XcqNKdtZResI
CIzV7uQ28EJqUeIep5jK//1Nbdi51JHC74IwkZDnpZ0TxrRGnye1346hcswrvbjoofHpPyxCJVJW
E+hYriPYXLU7NDyL2tdkZt/m83BoJ23vMt3Eya+WQOgrJywoQq78ed3DTV91PQbHTX0UFdz4YkL2
g2BNPIZ5safUvPWVdAkukVGslIJcHp0TU9XyuoldxcGYEAdOnXIplLh96Xqr7HZsYutDgbYDwSWJ
NyjYLVczGM8M8mmuGZk2qmscqgj1Wujl3P9S23v6v1XWeKrAY5wLXtLab+K4PlHmL44iQc+ljMKf
91fa2g8dBIIYAjODvvlyP8zttTOFydqvlbh/TIbZPIbNGJz/wypkiHwkzO8GJhzqRQl5n1f7FXRw
p1qb/tVylBj+wyKSYIZuCBH7OlKPazEo4ZA2fqBH5ikc2uEaTdbbg3SCZ14+Pg6ouhu8LGx9rte5
ZeMDMnD/0oze8h5NxC3163/YDUOjci6Mt3yd1CLf1NpzkDewqyLAe/DSUbUPdVGIPbrRTQsAivo6
h0UzRNrib/W+1rNahqBiji2fphOpgXNA1OvN+Sw+mxFKObkKoRRv3nKVrLPGuDehY0MfyjgHVYPg
kgN84c2HRo4miWigbwL7r69W6cETW7UN6VvWa8ckiZWTUXVv93AEI2AwpCKd/HO1StgnNrKbFkh7
5Bs+6HGs/sv0mPExnNv0ccQJ/X1/VzKeWiTplJXYD30+yl1U1VePq1v0pTO6AJhnp1K7hzJqhfJ5
iKZufg6GqRTPxRgE9iV2ULZ+oEXchm8O0akcUgk2iJEkGfNqw0POkY9mX/lp3VCijcJQ+1llKDEe
mahS/oSUp9vzgLevCFkPK7r8gc2sAwrTS9CXmkyuGRFMdywKxcwvIAzmq2EhIHJw9DzfKwffrim5
oiTQmcoNkdLqJqgdw5UJ0DI/nNQhOnlqJuw/stnow6+KWSvG31WahDtFDPnfXH7b5ZryN/12+8Jm
6Edqvq3fdqr+XkPG/mRRT/xrSolB75vR7UWX7gRXT8ddg+hu9RVdd25MBV5Enykn5TTWII8zEVY7
D+TWIWKqyFlQK6Pms9pQ3Gttrzai8ycj/ZabTXdAdup9N+uPXVLuBbdbp8eoILEZtFMOFJjL0ytL
bU4p6XY+4mzNEyRc/4AGnq7ujKD3/cO7WUl6Lywa3D5tLZ6Y5UqKQeWvasfWd8tKOSUwbDLEYzSH
eJ7qnaVuvhN+ixcZhLFJOHMzr5BPooxttJH9oIApK0287pS01d4F29gQUSCgaQBQEnG8csiNGHst
RgwMtpBY6IewjX+MaZAjFG4h2/3mw6M6bgNY4C7T6FzZhInKtBhcvQceZJdMdlfMdyIb5GnVUaD2
uLe1G3/5ikLX8VMyD6Y0vPxWxE1W3eTm4OvuwDPQAc8rjvDh2/UDCl4WbeOpQXuKVl3/TZDydTuB
yO3REohKBkveIYpdN3jLCX5+PrHq21kWn3tKLcdGC7rrMFt7HAU3mSsVYgyT4TbuNn3XVbAN7GiO
xJAbIGMR5kS/rSQ7cZMLcsamr2e1809mBPFbu580zPDNvEmSLpnUeXm+bjgKOrm143cu8wRXOkCh
dYXHXEP6tlemPbai2/tA1RXKYmyHbhk90OVy49D1adiWLgPBvXpsI80+qPqud7z9aFLWgCY8c2Xc
vXXaohhwgnlGMvtZxDj2qXZbrNNpG7dALRGyrZ1LLq/Xwu9DpkrfimYcMHw54LrcVKUlUqNmMnzk
u81TVAJ5sie3vujWqKLELPRj08X0kykCPzRC33sLbuwGor5XzmmagXiZNSWMHYHhyDtn9iFGq8OL
O9Qs0RhNm72jzVVbiHGi4niaIxQlLvedwc3tZGlAI2BTqD2TRhnLnZtahCZlUGowe7tVdUl6I9Iu
XhVF+pmb2o8nnl3LPVrRmM3nSmnMNxLUSMSUyUgsBRG+NMQDq4RR2ERRpdabfjKj2GalnvtBi4il
oqHRPqNfutdkufnUwM7A5JAr8A+d0JWnbbvci+fZtpgrUuoHXQlS+9EqrYw2JW/kOS1ixO4G4QCN
MFsdtTCTTNk43z/1m0skf4QU4pYTTg6h8fLUFVAS+ZSlFgUGyGpwSdnTXFj6Tm/h5hIBm4dymXyF
GqsOYHK5St5Us9u7EIoNkVY+DZOTnirq/qfO2pVu31xKtluBm+NkvdUFolNC0qK5gW95rTldWmS0
8mOIXN98NDs4VA9vPT9oeKlS8w9hMCXk5c4cQzj52LeOP3pVeLBD6IlFHFc7Sd9N8CQJ4Uj2wHxS
Rbmhk650j2ZT6jp+T53uxXFr/V8HIMtjNaDn7eWFukOsc3uIGAXZMrhLDpIPt9xV1ivG3Hau50eT
mzK6AYXAkYZu9tGGquytHo/XiaK77NaDTyavXa5V61aGNGYT+MyfFzCTK1N9Uqq6OquNaSGxiSwu
UEnFzfWzpkR2BmG8Oe+c78Z+aT7R8ZRU6bJ5s/wNSWW59FMwmhKe9IdS67pTnJfuuXe66eN9g3md
t154eIPol5o1rzNtZ9DKy7VsI5MTCkP6UgeaaA8RmsHVNeHDGy+pKrr6bMc43BMShOiM1EQK7UWt
69q8Vv00KQ94xMw82VbYML0wSE3NxIiS6Su8KEV9UZJ4CA560drpu3o26h7cpmf9qhthlYcSzYQJ
8dUs7/uDLSqIm6PUM7pv9RSbrAKJeH1KuqxrT1OWlJAaTdwm85CGNaOITEYVwZfUNIPhQU1LNzzU
OBTlMGh2c50oUAdHqHhM45qa7fii5YD3PwaeHQSPSQdc7r02KKJ+1kJR16fGq+CgGIvYNB4L3SoT
lDnNNgdAl5n5H8yETfOlNutgPE7JPOZfOoeB1msdqmF4TvS2mU+qRV50cDN7/BtOlCI5qgYX4hzn
OaR6VcKw69nNw9E9DO5siI9po/dII9e2pTzAxBv0R+7ZEF44V9U8zykUNx+7gtZdc9CmafAuauw0
9R9Rl0J1fcjIxgxoN4RozZdaGcT3ju/Vf0362s3/GvWuyz8ocU0dOKzCNPgyCjSQEGIPxih4co24
6D4Eo65OnzyjbCYwKbEWPs5DrVWHCkqn6grAySL+JfK0PwKcdcuH+0Z3+6zTkSFPQYcaF84UwNLm
AsNspl6RTtHO9BOSOeWXWoXl9Vx0CvotZlN4FoXYpP/z/rq3rwv1ZOD/UDdxnsZ6QAuugbhGUCd5
UUQyoK87DeYhcoVd7ETWt/6Rajy0oFCh092iLbrcnyhTU+3w9C9D2mKYfalnvzIGT79hMWBv6kyz
qvP9rd26DJZkR2yPch+I7uWSRqQj/CiM9EVJ51K/6Oh2Z+eC0dP+PfwDs7vzBW9PktQA6kFJuCUx
riuPHJcUNlyVIfwcmuRz1k/aJcjfOltNCERvHGSJDMP4H97qnS7GIZyZqgv81DDbawWe8FPZzf2D
CrfaOQU30L35+WRBPphkppDV81XMpZuJmaA+EviMZ+lXL0EnAdWhN0qTyW0xtgeyAQ//SvG0/FY5
ZZvCtuPkxRtM88WYI/voKKGz84lujZAGCgVzhiPo/pMwLFcB4N0guJenL+R0xl+DEPO3yPgfys6k
OW5ky9J/5Vnu8RrzUFavFkAMHEQiRIlSShuYpGQ65nn+9f2BVdVPgQgjmrtMoySnO3y499xzzqX7
h1ba2UGSy3wj3bL5984fEiAiqsjsCwqgmNOej5ePyoxDWF/6xZAa9wphcb8L8N3/SoUnvGOm8gOX
Qv/SjMq4gU5dG3qB7dkrC897jXokqchovqtXfo7qs78p8xTjVowvZhrjTJpVHCfMMdq7QRln5zhT
Xdpgzl+eBpvKKA82iSbVlrWZc29FBEyFVvohjSH2DY3v3FIVzcYRvxwFtw0Uu2CbHDtSzfMFzowm
K9MuHXyAxe5jmen9Pg7Vrar5lVGWSYCDQPeDcrX8/DekLxXqDGpgDr6u5tMd/tCBmwHMbGzOa6Ng
CL+kV8sga0prkADim0Y6+q/0ziqTopexLOctT43LWxHMgWuRkJHjjMX3+WRyKGMogvrRj+v8Pgwk
y0taEdNuBlHN2/fvawPc8+2/ULvJyEldYAev0ZzSNEYen3jy0wIZC0x8ET5V5kQTaiud1XzXq8Ns
n8pG1PKe+MOoTmNitoo7IFUZfohMAj+rhjkXbmx0kr2n0/3wwRiEZPw104Mm29hMV1Zm0RgR8yG1
5fddXeCSlQqFqGfyCYAWJDKVb0al7XzbIpp5e2mufGuc2XmaFjLXUog4/whCk/tuRvDmI8KwajcQ
upXvJXOom8PbA12bE4EOWR1uOzyDq+RHC5J6SIx49vuk6+/QD2beBKy4s2dL2Vi+K3NySB4XGTuO
NBBnzucU1Ikk9DbJfHmSlZtWzKEnkjTZWLnLOIkYiVcCk3gAUDKu81GsSNZmSYyZ31V9d6PGevkF
CaOxl4ADXQfjx13addNGFeXa1GBeL+7iOPtcZKyLeboYnZZBSzTrZZRnngo0unVernwsCBgAWXiM
EK6sYzFR910sxXnuRyUogkP94ggFKfcGWUtO+jSX3zs085mLVmw4BvVwN8r68F2PRXqX0tLwnqJ5
vRcF7DZTz7aMIC7WAIxy8SFeqCJo8F79CH+7BHEhntTJ6hS/z3KwAcNuXFmy1Nu39+vlKAtyDiMU
Ug9Q5fpgUIxDVyZoQR5OUHXnKFH2NnT7ja26NnXkxC1tt+DxgyEtBNTVLopJdYtEbbvHVM0m03V0
Yu8X3BC65oOYjUp+yDsy2Rsq0RNKvNmyy2Mq2bN9V4lcqF7QxXG7p8XyPLqjOfSgJvOUbXmgXWyH
xYCISIBdDtYI6fN8q5sKtcGurrtHVVIrWt5r0Ovwv3ElNVE3tt7lsi/qApA1KP9AxGuMBPIAeRfC
6kcKKLXXW2Fx1OLE2b334y5HlhGWQRbfl/MJpfjy0pC46h9HvYFa4qjhEdA0e2/Aukh+FzoOBGNQ
wnVbdllPGgUKvfw4S6ZyV/RJtpO7SdrYQheh5OsoiECAB2nkuKYwV0jZoMfXjEKa5nax8bPT5pui
okeLGYit3qaXWwHsio1AWWKpza3ROWOIyTlTTQHidoLI1RJUIEZTCQDuVPv69le6OtZSIl9aONEB
ZHU2iqBBuYkz5KOUxxhx16HuFRLvhmOC87491OW2Y1pL9xkMvmCvrlMmWsulHX4FyuPQCtNTZBHs
ornaKg5fPBl8Kii/6IYx6+ASXz22c5IOrTqzeLRfK3ZDl0/AMp30qdVQ7NRaUR4UM9rSfl2dGoCt
vOS6l/n8aNphA2KoPM7T1By0HCgwTLotZO7qKEQSSEegNfPOn58opWtFExa68hhqZuZ1TV7da53Y
6gFxfRSYM/h4L1qNFQxutuM0VtA4aQHVGl4Qx9WtJDVbwqqroyDv5hZCN3FBqkyMEDfLyWbf1RZW
9zH3ctVKWwyQq5sB2daieAEUWHMQsynJzZ586ZGGS7OnZpFvysFnGop/jovyoc+D93W15KVh8/17
vDV6H8qxQSsZvlBctt9zQVeQzhHlzsi7LRL4RbFiGYl8i1I3ue1FF5sGp+FOnyTlURvoW9mr9k0k
8hsrxJlDq+bnai6+B13wkdYI77R0eJ0jq4kAFgSEYubyZX8LDZq0Nto4Yn9gDh4c1a6foBY7+U1K
1vveeJZJLqwqODVkFeDe50MlLdtintkkYeeoHj2lbbdwNEDIod1KX67tRy5c+N88I0Qkq3tQBmdu
qNKqdMB0aODnZNKdiXj6+PYVeO22NQEHFvYbgMSakRSNemdMdaU+1oFl7+lY8xLAitjZItmqra97
j/GZIAKBZ1POhUlCreJ87dBwNGXQFfNjriUhVp8jlKOpVL20sPLjQOcHv5vD8aHrlf5QKm1wAOYs
b/JWDKCf1pbp0OXywg0njlzaxC/xwOpLZrk2Gfqsz4+jISYvTx18qedce3dgQ/4J9Wqh6lC2XffL
oeRTCxw51cecZd2Jtv9ujNWWK8HlVLgW2Y+44FA3uDCMpNKbgCtp06OQSumgiJ6WYXarb+yUi4gD
LxEoGFS5F505j/P55wuCsFNCJ7Qeo8r8MNnGQ4+C0w1xuqLqvLVZLqZkUGTBwRlhJFQgmBjngzkj
zpt93BiPuE/puyHT6RCTaVvulNdGQU25MAsp6vCNzkeB79vHztgbj0ZtVK6p9s5BT7otWfTVUcCd
kavCQoDYcT6KbddwcJAHPKJuj9AKSxrN4EXw6e2DfGWUxZJieSRxA6BOdj5KCdtCn9GGPgqtmHf0
TFf2fSuNu7dHubguqMQhgcHRdqFpX4TQ4+S0zSjFNmZSTfupSikWRVrS/sIOpds4OteGwmwJXSaf
Z2Fmnk/IjvA+rvlFHrOuz91iVvujpVNbjJy4fm/xmVnBY1qahRITkf2eDwXym2LtlFFglJJwR6tS
LEdkrLybbN5ig135TPQGWsSglNXZdquhoqJoM6mhlilkeqN2gdI9KHY7vffVXyaEaIgyAIkOBdrz
CdUhMF+kRUzI0b9FdFC+1ToHtwF7fC9ouPg1QEii2xqxJr4G5wPlLfYtkciEr0lKt7dL9VeBf9tG
RoX+jn/mDMkjE6DWQO4GjHcpvJJzYinV7OzHoa6nYleqtjhVtHQbvY4SmQ67WS0sn8e0SnfhlAzi
SzQVo/3Rop2ieicolgxf00hO8v2UV/iQmYSPpUdtUX0s66QPvirDUM5uqLXUPQtF6g1XjXtTuy0N
ya5dPPVRqLit2Yz0FsaeNz/SIzRpdpkzTalb2LKQdirtZEYvMYmID0GbNqarqPGg7wt5HLRD5gxt
dXCUZsiOgkaC413X22Z1dKwgO0T4e1mTS4VoVJ+mrJiHP+G4UVc1q9G+E0moVzf4lTrh7eAkxd8p
Z/CFAFZTDvMQ2+KDk4d6dFi82LvWHfVZjnZDCY3laRyJ2z8GiR6Gx2lQajAaKZrqD+pgG3QGAIyl
o6qSp6OrNYHzvcg6NjwBqiOj9KdZghsVeUZje3if3ljqauIW+OrmH3jKx/pQ6fH8JKeN9S1RhrTg
t03LcDfOkv7d1gEP9vaUz+ons9eM9iaid6zqofiSVBdTiAofYCsoTXVvQlwo/2qyLvkIQURRcP8g
9DrkrUFX2aym2ZQfKxiP3U11OQzHsaEz0SGJUYPfBGSH+D7gVNZ/HCKl/yYB7kKR4S00Us8JpUB/
AX4UsmfOYzr9TU8zS/Viuna0Xj5mZeOlZhxYTzMhlnOoer3svTzr5/5oKLkR37SmNaLCz4ppkB54
EpEx6rUuTgVLFP10rCFI9jKoWXio7ET7MzRyXfPQ9KXl3hmSzPooJ1OKyLsPwicxSE7qlWZTSrgt
yVW16614kNkYXa/uhjEMabuJZFu/T5I+Ue6yIZgiEsXJiU8t4uTpRq/zZHb5GBLV98aqbC9D1z95
1Pjj8O95Eq3tOaLOfgWiyZ9MQYMu1yDWarxSDPFTN2mj/DmdO+1hkseUJsHsNMXBIMyUY2/KDanY
0Xm0mG/bVs5aHP4BSD4as57GuzbUpchX9FSKjzG5pThCDjHD/SwVtrqfwraDjLF8hq9VqTTqAYBA
NTw5jofyMBZxKR+hhnSqpyRWWLnUuZ3xSFkontwwSufvuOqZ/dIdg/Pk6lWgp7sIe5nvvUJjn10D
FaJ00eqP6s7WKsXYlXRPN/Z128jmi6JUmeyFWq0m0DIc9VRpcmSeFLloisRFiNX8mXBuFc80EqFC
GkuV9lA0uvzr7Zfx8mIHV0KQx3sFNQ/g5/wmRFEeADn3rZ84vW3ssmGQ743RGd/ZhRlxCiJbkFC0
2BQTgeXOx1EbbZxKJEQ4A6KSK5Owp3t8P8bPYNX6foTocRBml4uNh/+inofhIdxlDKGpeHEFr6aX
RuEYtAPRX2X1wa1l/YyVgYZOokFbmeTUtcPWdNW6k94t/4B6hsqXEjC+sdi8rOYrZNx45tI0H/NS
GY/60sEKS5tPb3+8y9nx8pP8vIaBBgS080WttVnLFjOoR80OpIMp6dp9TJlnZ5S2fkgT9T6N8ARx
mkF79/tJzEH6gdUgjxBv6fnAWldxe2mt8zhUrJ+AzHPf0J9qI765DN1hMxNNE1ETu180XiPOrarB
lJzHugvij05ixQdFL6WvbUhFFPn5/Pz2cl6eBZ5ayJIQSRCQXmD1XSUiCg0Kde4hf6JJcPgsYdj6
9M5BiGgpKCmArRaV1zUrDDZJF/XJnPu9DHGkbjDot1Rp8N4e5SIKNUFXl2YKqPWhS6/BO2WQhyGV
itoXwLmH1imjGyOS1C91ixP020NdrNoSuNP5BB4fKSNYyvleoGGNEapNU/tG2Zo3YT9kntYr2sZB
vtgLyyhLmRerA6KpdTE5b6n80je99iswgTtEHTWiWzJ+1BcH/PL/eu+c4O2B57Ny5KZkP+dzqiQn
kNMh7nynGCYs+czClYVc7d8e5bKesiCdGMAiuF08T9bEXHSUVif4VP4kZfngKlJOr6mqFOjLg1hR
OzexNTvcN0nWZX8pzrQYqyZSAJMuGYrmQ54mxXhIK/TiD4mVGp1L8/Ngq4p3uZX4JYHReRkX8sda
mqmU/MNh4Aw+O04maqnjXUwo7IbduNVi9cpQJHhUl4j+Wft12VUIbpNwlDs/M6Z+hx1d8oxZpnZf
FlK3UZu8OhQIM2RFKoYo/M+/sBRWkzOEeufXkRgtj0cISMcQoiNWlOvKPGx86uW+P0sFAFGW4tzS
U4XkQ19+n9/AvqlMW1mdrMFv+YqZj2JTopPUnBoYQdp0QfOajr92mxu1pbqF1svVs63T3hZSYxlb
OGUrkbiheTgVk0EJoy0s5iJT4deDq80bzTZcOrOe/3r2ILUtdPzetyQl8rQhJm6ljPYhUh1KTkaF
KnOUtioMlzfHa3PWxcqdkiL17/NBQw1zj4nCq8/j3YUuzWGMU8CabKz95adezjI7alEvXmbkU4rd
ZpLNo692lIQ9TSpmn46lTrTrplkXG9fhldH+W+xiLSzjC7hwyqJZATubfXSR000UdXBXgyj6gATo
59t76vKbLQJJYNYlW8aLSj1fPqegB2w2BaPPbSV9xKJRGLdg5uouz2wtO+ACU01emgx1uPG4XBmY
YjsoMlfXq43t+cCpJWCaQFD1gR/KHZC65IaKNOw62Sl8parSm2GJ59+e7eUDAJGOhwawfImsrNWV
bM24ZBe9mPw8nZynqJ/FfS4ZDi59Uf+hyRLM198e8MqHBJwkQeeKoCXq2jRV0buGzDBnQBb/QVgx
ViaYdD8HQRsd3x7q8iAQTIFT8iHB+p11ndLMA0WbrWzyG9kO79U4wXwwi7aaClxbQaI1ZMKYmF5C
bYWuCYXsbPL1IJy+WEbU7IRipEe5i4Ndh2X1e7ls3HLsf2QRFBEhT62+WOPU9MGMctlP4Ml94l7L
XGFF1Zd3rx39HDG2WbzNFz7k+WYEIJryYKpkP+0yfPe0qDw4rbrl2X7lCy0UelBKyoVck+uAN0vT
MMd82jeGVr9NBmd6AMbZcna4NgqXMFgeyCHx52rFhrxpqEzXit9YECWStB3Rko7Z7u0Ve+0Xdv4W
MQOAXSxfufOpG54v2WBFQrKtQPZ7yoXaLig16HIFmAu2gcUo/5RGGxJ7C6X641SHlXOA7N8IAWBU
Ss7NVMtq4qmBM36ZrHGaf6hDnlr7XLY6w6OJ5mD7tZrLqSebkArvkqCuf1lBZLZ3RRX19jOhdynj
JhZRpNSMMIwPU9hL72yiTjRK4WJpZgx/juVckyZa/NjSPq8UX88i65FQDo/9pIwWHqKifH17QZf1
Wq3nIm/k9BIGA+itNsdYZ9wfsaxA2JNRaisGlF8XNZ12AiOum32dxqq5kRtdbhWeQ04VQNjSqW1d
ILVbDMvGMae7ipSoR9WOoDDNerOxVZbf/HxmANkIp1nGRaCrrmaWqEqfJ9gy+I5Z9D9To+kPbFzt
KZ+BtKaxNr/qdL++VSZZ3yDiXt6+AAZQR8krcJ7g5T/fo12gwRYK2aPYZpQf0npSvnQJdONhAr98
+/NdWUqGogRMSobgaU1g5K1ppaZgqEBLhweNrXIXqZ11+/Yol48mwQCJGBpSLhCcv84nZLW4VNMs
XfPBfOtdbgzGIRtz+2FUa/Epicz0L4cO64e3B72cGh7c+KjBWkXrCdn3fFC8ldO6yFXNpwDjeGad
RF9sJzTeHUsvJCi+EibwVNDXfcSmMtanggZLPq0Pow/0r+Wo24P5YFbWFtv3cluQZUIz5ZIknua/
zyeUjZZTStQ/fUcOf9az097KXTkdhrDZKuVduSXxn4MiTWkKg0IuzPOhQhNsWa80w4d7n0h0/kXS
F++TGKunW0WnK+Iu0ocSvRGth5Q7M5znZleZVeHLTmXXezUay+lrFI0O3qS9vhS3Rl2Ob4TVR6dq
SsS0m2qp+ovOyCL6aEERETcqphrZ3szlKESUZNMWWemyyHGhq1QBgqe0mbainGXBzk84BxzlHa5w
7AFy6/NZ4sieB4NdaH7dRH8XbaV5lt7dlgGSHzVqfkx9eDslNZ2/pI3o9crWXCQFYDtEIwsX7Hxg
M23mAcBb9TWnMD/MuiT9SI1a2TgArxS81fwosvMI4MLCOGt0oseDpZ7t2vARQdke0L/xmNpmtxNx
235UrKbxZXx7j5PRFd44DeWJRgPRrjDbrW5qlzt3ae7Lm048SSVSWe6H3xJA8rcuwnjA9i0aTbiA
M5JXj1UBcD8n+/ee+kXrtxxGHsDFX+t8qNYsRBZQRvN1yY72Gu0sKIhQFXl7lCsTgk0MbwVEd2GX
LBnvbxOahNzaoZkZpB9h681pLrtFFskUmkxnI+G4fIaspYBPzLoA1RelaOzcEqcrG8NXhCXtJtG1
z6aS9J6obUAPxQ7RAI7KFO9GLS03xCiX+5SxwQS5uNmtoFDn03SympAPv1u/lIp4R6NScbSHadr4
ZFcXkw4GSG1BAHGnPh/FRq1GH4re8IcSSl/cWoHfmXF1qAon3ritL088E7IWDvjSnAHS2PlQVS2N
NB6VDX+CjYlbKG/EkxNlzdeQbbtLNC37K63j7s+A6F64QpjOlmfptckubWxpdgnKevFe6JEe9mUp
saRoGz6NUtg/4K4ovrKZtiDkK+efJxd7PlgmkLAvupMUtY45RaCaPhY+vXUTzL1kuUllOughrTi2
vMIJhy9FE9UZweuY9kfZaaLqwawVe95VcLHyjWTv2voTMPOKkbwTp642lJ5MFp6ftenropmAFdOM
iuv0uWyqvV6YhtsEys/GEQelSN9t7QtNHhEXjBGF3AxS/vmnn2lyMiw9aXxCZ9vrIzmAjC7qY1S3
3cYsr33jxWmFN5TlRwBwPlQDTgxqH1p+n4+qC53J9KXWxJUkCfSnty+iS4YW08Kqhg1FBALQsxqr
HehcXonBYj+1vbTr5n54idMKX8ZMyuaPg9JMk2vNXepPQxKNO3S1QXJoi7Z7auLMHI9aooZbIMmV
e4O9TeAFgAB6uKZQ9blom6oIbX+Qa/2x6LP+YYRI9vntuV8ZhRwHy0YcUJd2TasvakaiRD7SOb41
dCN0k7wpvveGOb3/rl8kDEifyLL5WCvGkVmEVjdLmc2LkiUwjqbpaTCU4aCEpr4xoyXgOH+wgZTI
TOH2LU7da1DQivXZ6nrZ9lO77Z97IwzuYdZRubVS2ZX1oPvy7hXEugYmMMoRijv66ubNpaJSgbNs
37SC1C3bFJmh3W61Db9yHCj2cN4XY03e5dUCdn2jCcdOHD/J8m4f2F3nKYWVYcEr1xshz5Ut8apR
gw+0mImtXVbRuXbwtFLHN1Ol3/U6pc2gj/KNJ/naKEDFKBUxveReXd1iQpZqCbkpGy8xK8+IIsfT
ZL17d5ZLPsYxIozhaSQSP79FRiXMiT8ScZrLzjjmxdC5shZs6VquzAUeFbuA/cb9sQ7NTByEMdbA
BKoctNTrIiu5TbghN+Cw18YsZzubc/pq60uVjOBs3UbUjgfFymg8e9Izu5t3E5fW/KwkTZ66dPas
gtvAMutxpwe58avPlNk8DUYmIy4v1Lz8iG25Oj7RWRLaBRFWnXrE5rSoXnwlpNg1uOW+RTIuK25F
o1dnR38nh/9Ouly6SQOwqgfbHgqoHLKVU1GJDCN7rnEuObVcLRFdac1Wdp1uwHcLO4Up/VnQ1rJ+
KCw8FFxFiPQp75Ju+jzkmOInrmrGuu4xA625L+sANpAmpAhLBZpeOm6iGvGvIaEJ51MUG21xU6uF
aux1rIyG+xETK8uVFTDib0MtRzMmVcpk3kt6pFh+5KRFdRvROSFAgDJgJZWrk0Mpe27myaX9RV+6
Ep6kSb0TMAX1n0pL852Xd14KFqTiV2idO+/SUKsnAsAeZLL9jvd/Z2qZ2LUZvvFvj3Jx1S2jIOlB
G7fEJ+tIrJEkRUUMZft20cUnk/5EbtYL/T7VxnEfDGnz59vjXezzxWQfzNUCV0Hps77FHb1yCn6q
+HEXFYdKxaM2rHXj3bNalIbEmMAOgNrmKtExkGvIOE2ofi2seldYcXlAiybdG+Uo3RpqtSUzvlxF
UshFzgwvWgGDW2U7WSxLnVk3mk/DJf1EwzsndENY2l9EoEnClTu6Hr+9jssMzg8yMAczw5JhoeCu
sampcdoy0XoiuDrLrJ1hldWLPkxheTRzQ1jHypBG40CXhdHciN1f/f1WQyPIgcsKoxmd0bpsCY9w
aULnOH7WjN30WI5O+iux8uTP2hoScbAStftOfyFqeGkyihFLRwc7lc4JupeyzRrp1knpFeVqZio5
O/akDWNQo+78HJp2ox7JF+t5F0Xoar2hGtvym2ZlAue4Lp4Mr0zqLtoXgD31rouMov3kBKb5d6D2
1ldkpVrvRhOWhK4MB/FH31C03XjaXp/J1fShaFDrQqmxGB6s9pYiKVNnopr3sSMo3YpKmx87g6G7
8eQYP7V++pLb/W7CSP9XXfTNN702y61rfP3xF/yOkA64B4o3gd35k1SHULlwjXB8KU6i49DWSk3F
WBWJN7VJsoGCXiS+VE80YLvFDx58Zs2ODgaN1LNuHN8RkBgHciYX3ep3c6TUkUvVMc/Vj8LmEXh7
g19cFCSGCKxhTMEpQgK2HLnfUvteq5GggE75qpq1h7YhJc0EcpH3jgIaAvMBOJTc3rxYydrKZCOJ
4tMQFd2fg1SkLvbF6pe3R7mIvGxGQS2hQLRgJmt016hm+ngleXxqeik5Wpkif8jHOTmAcG2lVxc3
EXk7A4EUgBiApq1vImdoMnzVwF1Sh/YR5vhtTITlBWjw264PN26hy4mhb12wLd4pFZeF1WgizMdC
lKU41UNfej1DfijTUntUsu7dPQhBP2Bmg48zKUAl9Xw/ZOOILR5NK07xWFDjqers0Kc43rz9pS53
HbPANRFsAjCSpPF8FAmsjkin4iWsg9Qj7ghvi1g4701Ml2oGZbyF6EB5V1/hjlVoFVYyhAnLlmhi
VxZO+d2eEfK6cZOH8u7tOV08FdRMeGmZkYUpMAWN8zkZQTSY2cDrLhtido0MKzWnkn7VZX8vxX1x
hEu6ZbR4ZV/wEsI3x1NneYFXQ3bcSOactMkJgnt5Gxgtla+plVJOVxv0396e35Vv5izFE577RYP4
yoD/7aYIrVHosihxiSoa8eDgRv051rNi//5RqL2qvPKLBc16FXt1ApFK7eyENyxeWk3r7Htn2vpW
1+ayVF8xquRYAUmff6tQxEqOZUF2Ujs7OKBMMX8IOsl/f+9cMLbRIUgtzuMgwatRzIYuGNoQZCcz
GBM6iNA0LWlxpHx7lMuHg1EMPgoyMfwr1yd2tuRZLZo8PxWpNh8z9Fx7Z0rmA25Z7a0uqaNbYRh+
31aZuUWAudzyJHqvLSTISBYpx/kyBoNSwpwOs1OhWP3wpNaZGT+iilHHU01PrvzzpJbdT7MMjPjd
zu6vLRg0bFMoGgJwrcKDpkwbJR6a4pSG5mB7RenQeY6uuu8/YhTPqQkRGvEFcV86n2IaTYE126I4
Bf2c4y5Ax0gjw+3MSU3r3ZfiYrbA+8XLhVHrOtbU4qyAe94Wp7ycuwPgiHkq4rbYiCsvYdLF0wFx
FN42RC8wbM5nFDWx1klSWpz6OBluzERPDqElBUdysWivDqW5yzJ42sDjtjfSaWrf24P+mHPnbVzP
l28oen2OOmXtpYCx3j2c7RSY0ipOJb11jkOVm242hPlek+pgpySU0d4+KJeHnvFQ64Magrxf4BhF
NRmVIeLyFBRRjEirmmginG8FrtdmRVLLg72YgVzUYXM11bm+uvKErkd4s+bEXu4EqEnVoNxns9zc
vD2rK2cQgSBEe9IU6I3rnIjUZa6n2ipPHBXN43nS9hHV7YOTwm+0ZxkHhKoVP94e9MpSEh8skOei
eALEO99D3NsBtoqLHVGgOl6A/aXhqUSw9sYnu7KYIFsg2Oi36Mm0plso8OhHY5KrU9Hm8t+RmRdP
WWLmXxpa+u3VMno3KxWRGEIt3lLaIOL6t4pLbLUeuLHt8gQ7V7tbTLQP6qhTpdH0P99ewYvSACNx
rwBHcn0Rsa6wyLquoHwKZgYMo+0bkVa9R7aDxqpSEyxMojSTn80JzbbTh+1tHZfFxm9wZeMAJiNV
g4XGDeqsb9BOrfp5jpsTd1yh7bmva3WvKUOX3TmFUla3uBpIT3khG8VGNvCqXD7L7RbqDAVSHo8l
BFx7podhFMMJ6oxTWtE5w+KBMkpsU/E9KMUdjp9VdOuUEKM+hFia13+X1jhbR3nI4uZTbs2I59yk
MGfzb8VsiupeGjVnOrajWjWLMknOb9/+VOtNiFaGrcA3WvgVS4p2vtm7AaZ1PyvpqbfyZtfPyZ2Q
glOui6/Ujt+bKS2DQcABK1qywQtnVVUpOsWa4/wUFo1Cj9e0p+uq/N70hVEwa+aSWqhM5EqrKTVp
qbZZ3tYn+hWanmFIzpGt9mw4ZeHBlGg33pz1Zl+Gg7FHHk9mQY1uWeHfQsdSh7Rp21NzikrJOrY6
b0zq9MoeXVjvDfaYHptpsPd1bQpPnapw4xZZ31YMjyqPIInwiHd87XeTtmXTEni1J02i24yWKuIg
mQjs3t4ml6Nwjl9NHrgVuZJXd4fZYPirzaI7YVBjP1RI3rKbMauGrQj5tSzy++lRUbkrICLYIYCX
m+s4wWxSKXe6bjgBD9E3R9Xi0T42zizf4TA754fUnuNvuiFVysewxmti3qHWwDAWZkCLTZItd00F
gqGi7k1LEX2Oe02ej6jz4tGz+wF3manHaAahqBPHbpeY9nwUQWb+TCw5+xwFYBNuVocxvZVt4fw5
4f6KqkGWnjWzMeN3BkVMFtiAvHexK1pAivOtoyUIFscqH0+FI31Xez08hkVsbpzwC3XGMorNLYh7
AENxzFejVEK1s6icQGZ7RdnXo9HqbgXpbdrNUo7hkzOOoGLS2Dr484pR5KdU4/QfY0PYzYHO1jFe
LDXUOnfE1kbaUWjShnemRku3BXYyx5bCLijKKtsrK3sA9JvLU+/YBNuZYj1KWUfh/nUf/59f43+I
l4IsAJ593vzXf/L/v4pyQvQQtqv//a+HCNCsKf5u/3P5a//vj53/pf/yy5f8U1u/vLQPP8r1nzz7
i/z7/zP+7kf74+x/9nkbtdPH7qWenl6aLm1fB+E3Xf7k/+8P//Hy+q98nsqXf/3xq+i4uvjXBNrf
P/7nR7d//esPJO2/Henl3/+fHz7+yPh7t/WP6uKPv/xo2n/9odv/XEgUIBZLb4iFXfTHP4aX5Sea
/U+gdmxEgZ7wEF3y1bxAWsVPrH8C9sN7+t8fcis2Rbf8SHX+SXRIhgu7DToNIMUf/zvrs+/z7+/1
jxz75SLK2+Zff/w3KebfNwKpF0jp0vl8sWWk4r9ONK22M7CDlvNdFUrR7NV1Y96I3Cg0b87b2zCI
0psA1ypnJ6xKN91yrIfwxphFHD5bDk16XHkMjfCjhVA1+UzOYLe7gh715ZGirabSNK0oDVdumrZ8
zFrZiQ9WPgnBi9yM4uBUUWjehbmRWXfm3Gih6SZNrVXfuyrTp6egKMvOMyRKVHdxjtr1iz6lTZO6
uS04ZK2ZKfYxTEPlmzxmQeIVSSfPhxbrONOl23gaPHSi04d97ahDtUN/OGouXuuyzM3UxCe7btLI
hW2Vx5gbplK6F2XdTc9hxh9yg5HmBK7sZAV/ZkpbsXdIyP+OcX+p9ii2OmAZmZdP9/o+KasHo7P0
5GPVlqP+rAZ47e+nqkIu45pFVEgy8j19GO4MAavezUq0BF6sIsN2uw7e327oLEoCCO6Vz5GWSoHb
h1Ye7dQk6R6lmfZm+4C6Wuiijw3x1YpCVADp9EzngoL2ZwCXP+xy7H0ljvEHogSn0c2+rbXBsy2p
+AvPcuk+bXSaNMZzaRaeovWGsQt486JdlUM72FEjBh+sjUgJD00FXsRiRHFZuspc6CWqfn2W9kiV
q2e9UmicrvaF89CnmdrcJvHSJra0pU78TT/rTv3cljJXGzF9SVfILg3GfWVnVkWFuYk6r6fFJ3ro
wOkfBqGRQ3Jj1hTtRMJ2QluVVW7ioBlx9Vxo4T5tarnyRtGU8a3R5uK5FqM0eyVBYrYXmsq7XAY9
FUBss4Kn0GplJFPQtPq97aT2XwFPD8FpXOKt3BRaG36oJjV/CuN2Bj6stOBltKfpCxKZut1XndTO
N7HjTNX/Ze+7eltH1mz/ysE8X/ZlMfPxFoMoUZIlOfuFcGQopmImf/0s7u6Z9uaxLLSB+zDAoDca
De92iSpW+MIKVpUNJLMVhpqVo6iZFOFvjcdQFAVPTisxWwW5oVUbU9AHfaWFGpYYbkxTwxU4sMTN
GUROrQxFcjfWhmiyc1TByNoYBC7aclBOgw15thRLjHdm5QIdb5zGXtN3MoRpuW0WEE+05LBU4LYK
OeGW5n1dR1TKovQqjUZcGlPAocReoU1sk3wsJKoqrMog55rxZjXojTFZoRKKLa17dI530Hwko10E
RpWty6wrn1E3VhNLhmTVhxG3SWirKhtKK5vq4F5rRj2gxiCXt1OktrUVqCURrLRr+n2SVGZAS5Ky
iNajEuwUEhrqMa5gTWwJUaNKtDSSERR8HhoyzaQxQcc36oxnk8xy5IE89DotOtg5Ybtr9bUooHDn
9EGlmHbaYJG5ndRMI1InnB67vu3rDlF7EDM7Q2+DW3BLUm7NRJdqB5TmKrTqyuQVbWs5k92qFgxm
t/04vAaSGIVoXqp9jRtZaQ553DYvjGTmW6lwfbREset3HEuhwewyLaaAyZCCqnBzvmeJFsD/iUlj
BEu+cnyEjJ2uUrSvNSzqSNMOqRh1kLzTAh0aupMZ4CxUy7qGuETSt1ZSyi1ZA1mdlIBUJ9AqV7OI
x26KyFVxkwRPAGlMiALQIWqmfdz2SPfjNtdkKtRMbKhshkNuq6AAzmbdWpV5WREOCmh/ivGqgM+Z
WZy0ZW7FQZfC4BPYptAuyjrDxIcm0JwdTg/4ChY63pssVYEbC3HmhpEmvXAYGkyU94r8oBdobiPb
byV/7NVKplPO65MS6IJAOxw6I1UTaCnYcoajELgAJAZOHhjklEqxZsfA35xqse4GK4T8ZAUBBRSV
KRRPAJOBdt7kgZStA9sM95rOQpxvEEsFxiqy4XQQPAA7WAQ0x6zJVGIyiSwFFgGhlTbgVYFgyIS1
BAMDi8dT50hJdJXjpopBEdII3HopfLlvyzGW13pa0miSkr0c6+B56WXojI14hDpGfxXpiR2yEqid
NGSnQUPnPOH8wIz8lCp1fAVtUTs3BL+oouugwSKoYslvRtR6ej7RuBYUSzO6A1Q3wF7hG42pVUj7
sBQzC+d/4WVQOS9BYyF2X3J+DNRio1TiOgLExjbrGTwp13e44xgeIDjpuZHcsrG/K8MhdkQ8hCai
wlO17VsoDiuSSXeoZ6yDONJpHaGbFwYaFNWDFUPrsp/6G9AQNKuCMBUOEan0Om3CliVsN/EkcFkt
rOIpeSk0dlvrWWsJoClwqVbeoS/gjjhMdo1uCJtBhli53YpZ8qCE8QDdjW60mq4O11of3XCMQFig
hnQajSiEKKEop3TMsd4pONXciyp5z3qJ0EpGz09UfFx7OOUKye6yULqSxs5w5TjTAkoAYXeUTg3t
QIJkjZlrkjdNTMO9EgnWoIrPOrJyC2BHllBk5G4Yp37QF5umy2aGeAxzBkhcx9kxbdhW6NCioH2l
sre2UndMyBJ/ghb7Uc9xo0BPhoGaxA69MOwBXmhvsq7QbJLBNkQZk9u+ivMdXntHDehxbwNWS5DW
GPqVkYO2JHAjhwOJcozgvLaa0XHqygSmXcoF3RMUdsvB7rIDHTdvnEaxzZLWl5TgppIy0+MK2wVm
oFzXXccNuESRI2klw0JJ6DhU3AR7t8+fVKnCZ2fcOAQCrhNIk0CbrcFVnUlwODZmtA4zY5ifqHne
XHd9mX+o+lhsFaMgK9ZFozu2oraD8BXoA1X9JiWhvOZCbgO2jXNnFFiWYuvVphUN/L0uwBCTEilx
ckXJPBGx/bUG2yEKy9SUZij709Fs40MSDl2ITZV2eyis6nYZZQy3a4MmlBH3B1aazJaj6KYaonux
bIQjQagKwVIJ6Uxc3gdt18HnPHxN0+ZJlDlCGsA9lWshFIsbTVBlN4CX3JtOgttEzKbbNBMYRe8D
8cskUWhsdbRX4s4hWb+S4Z5u8ShlXljKTylCCTq0ylsrMAvVWZS3RM2JzVC41tHnAasfFkrqaADb
nQRgzopwGW1GPL+OmDUutoz3gPFPs560POygW4vdHKlmstIBX143irkWIJ5CQe44Fnk+rUehLGwI
/iS0l1IXCsrpodVC6U2V01PQTw+jFH3ELdR4BAjX3MDoNHkKGw63gzX6P0SyYnSRY3z5vJRWvICp
yDpBBawtHByoEhSW4DEdvAD1UooHlHA6tpMIZJJCy2jYoH7wsIDVC05BCDfZfcAbvKNWqetT1UBg
YyNlaODKFjDRZvoRcAF6HhSkub5xdIQKU2kPhQh16z3sxiMzc9Ne73Rcrwycpdful0ibAzwxAU0Q
MYGcs706Ca0cAOQMz5gNkr12CCkEm4mKNN/oM3ZMIBjFr+V4EIZHNctCvXfgqIdrbaONE7LWVZRF
BVFuqgwApfJgaEChsW1YxCIaSmh4pkZ96FCPZMlzwCugzew66IIPESp7cUYLvShjpy41aGyjekB5
VFeQDB00wm2jUwC3beVSOwG3gXBZrFjqaqXR4yLXOgDWYcucCPJtkhvlgyxLpeig70zE+zKGlk/+
Z/L8v1ntf0Bx6rusdvf8+lz86/r/nX5Lbeff+TO1RSfkj1/KFFBHAPnhV3Huz9R2/hsAS9Geh2zj
DF3D7/yV20rSH9AKRBcYHTGknLD0/Du3lf4g4EbOCTEYBwD2Sv8kt/0FLv07tRXwKWieziCz3ysy
swF1yU3e+XqnOIG5Z4V8O8jINeKG9odARacquG87t/ebfAsDqMdPc/RXjv05p/6F0PzqcxeVIDCE
6kaqi87vRndqNym5hszpHgkLiQxPhHXhldpUz0Fa2sgW7FofPL3YCKLTKifeeCn+BzE1IOb1LopI
C9McvdjSKrSrHsFNrxgeNvrKYI8ts1ge+q0y0XF4+f7ZATvA5Hz18IsKkQ6hriwJo85n8XoQ3yEg
kcZPRHaQcVtJ/qgOLi9fc/KhD/vulUDBJbSn/iBC5Moc9uZ46M0KxhN74RHSYeMhA4+omLwJ1r3S
FhfWhmfXOruFehQFKkSSN12AyMaCkaszbIon/sGU0YYgNrAcXu3lu/wJqQ4c/1zR5i54ZV7gQBjL
rp3WGezJFqi6xWFOQyd0DDu2BCuxmZNfCfRFpxmtnYDRaJtsJQQ10KgL7iFWaOlwKUpvpH4/RB5E
lgPyqJX7NL3Nh00mOrp8yxDu9aLTp/fmABpw3VIDoNtRhemBVXdX4oxQdDvZHtPNEwTwig3jVI1B
J6D8JIARV3tA1DeA2hauWotuEOyb0bTZgFyecvnIxisI+EHjUde8tLrBB0L5ETAMm9SaVQZuUm0U
vu2zvdLc8XwDTTRZ9UjpaZFHFG/oDhxuGeGG8JXYreXuTStGWxJo2yEvcBn+jCVVx1MEAzRkEpAH
w52vOOVLZLe3tbxS2SmaduoOqsEKzRQnNW31BKX4EM5mDtK+5k5QdhoyLVyhSnWFlBR/IPEe2YQD
pjRwGj/2GmrGPe2elVfxtZVpgwalnlPNGGidCBTWFxgNC4acIJYCBQRackt7LYIr40WJ0sd8VWNi
a20tDF5/HT8MUuNyk9z3QBeI4b4OVmN9A1lgC6p9lCGfDqCMyvDahV2MHLfwMxbAx/VZA1UktKpV
qtqYp8gZdBuQN2TEsm5HqSfrfp7b8t2Ef5nIGtzMHtV1PN61wCjLbK9pm8a8A0mZu5LbOfVaduDx
cGt60gZ4TFd1YZhia4ElKiv2kscX1Ct/tQy+2mFzE+BTJwM3WxYhyGt94To9BBu+IV50Je/VnbzJ
98M+3+Q7csguQON/9XC/+rQFviIZqhkSj0+DnuEd31eH4bp4iq7Dleok+2qfPY7XuVPtjP1FLtXc
rPjqE3Guf/5+kK1Jpz4yWp9ciZtgo91Na76KrthO2xpX6ibdi1vNk+6NvXzz/aGFIuLvXaK/j3pc
M58/E/CylgxEbX35inMLECYZ6wucrXtzH2+GtbZJbwB7RNqS3YHTv+ae5kwu87AFNpXbbvAzt7Ll
db3Jt+ar7Hbb6tBcIZXx80McW2rqprUXBbsGSTqhQmxPJQ1tTqjSu1A3CCUHgE4BGTgUJeEQ2Vg8
cyLJjgIKlKK0M0vavswWI0fQiVIJuHnKR7tNrMQhDuo3ugXj3u2+cI96vQLMpx1R4LLUh3IrrUKE
u8O26Y5iZYncLZuVqnkEZt57s/eDeovKpS7DqJyOH2NuC/jad0jVx48hs6aWJtCr/ECdL4potsqO
4g5tQDWnxjM/8b3p39QrOaNRTlViSYXFdo1Xw98PVgsPyG3HA/jDEKgWaKxaLT5yjQ+4mgpKqOkk
3ILBoLpSElsgloKjJLX1xmthlouoN9u0/N3E6VuUH+YDq1/T8rGR76T8IxTXle4ZiTe8SrveFx6Z
YKlgSip2ssq0TRl6rUird/El2cnr+KMGhDW1q9fwZXpEsagDaROdo5fhIB7vYo5Dyx/YU9daYWZX
siWgZp3ZKNpWAQ1SD+Vf/EfZOFgQ9QdM26bXeD86sRd6/E7mR1OZ7xHZwksyvdoffZbT/l47iSfx
mK6jG/mhdRiN3QhbMt0VXmtV2ESN/VZZkq25zA6vzANmn/Q4HqEjYoUcyEoX1oIlzl5oYqxlO3XZ
KvfUXeVMFAwIVzoikEU51pEpdxgyLQvqFtvOHVzzSvyIDn5oJ7SykFdSlfb4+MTS1+kDd8yr9k5L
sfgosRN4FTr9DpfeWndQz6HGBl+xXEOp2oLwqxzbuLlBCr8fr8g+fKrZqjGPIawbx7sa+yC8ySPo
c0DMVNSgifkivps+P5WP1SMWAUjGnDlKsgK0u6o9w7QUB8sTSpQZVa3wQ3Tz3IlvU18TBNfo1gZk
Ym9QCrEiiPmMtLhVdYpfxQDg77WQKTuJ47WRuvJRPBg9rtKTiqLASVwLx+o52atH/kCO45WxFRyc
0I68lRxuoRJgNxQGy/RGs0KvOAkPuqtu58kUrMgKNk/N2sT/nbjcyu3cjVy2062SPkIB021voGG3
ipzR4+7jYL0OjuGOW/aWwI7+sXmOD+k+uG4fuspCnoXihnZgsJyh82gKJZtpgzvLjizkGMozk1dN
bMMfPUJVFxbQvUNAIaG5LTpMo4rmdybqOaPi4OIXuaVMCC+oNp6w7gbcwTFybkRz1KTQenU7H7tN
eUsAAX8QoQyb+4bWW4gULZKjkJ1Sza2vy50WwD1uhaJqZgurYoudCEzeNoscEGAp28KGaR8eY+Gu
eNLdZovSyNBaWWb3Hz1Hvr4esfClndCtatkFHyiW3cF0JRh71RZ7UpzQUzaymyBa0tbkntzLnuIA
5KdSY5XWa+K2+2nd7uFutMnuBH869MfuVVIpdOzryKq4jR0JImqElcwtoaPJa1La2VGCriNqJwXN
oxU37DBdx6JVgUne2bG5NZjfctq3dj0cVdmDQu/UHCSUGEULRSnaqFRPbWk6BON+GJ1pNRCnh+zn
fX7N/NBvtjVDZnonkcdSfzHZkybc6w/hxB5rUffgHQt1ycgSC1rfhOMH2E0QXkhu02M6NDegS73o
eeE0oVUYVBLnk7L3kt2QUASoER00wwHdM0XxAYjXN+Ghu+kO5n2XlplVcP5USPVWN5FzSjaUUzJ8
Gbx4Rvl79m486ifpIB7gLwaHIjgqI1MPXpvn8LE5dcfwgfcHeKKsRDQgpAGNi9KOCGJC2Hhz7qUN
tPGewnSl5rBiQ5hf0iayivhWmS1M1qARxQihqlMuhFZzbbw3b2i6IWqOK4t123bfXCmP2jWCnHZ8
UARtrTeowQ/SmlSA7+KMGHQ6PsfxVdetwm5tSl4ausqpeEvAj8w9tNjLa+NO7F5Y/TaStfCQ3TUP
ylHEiutUygsUkdIN6tvmi9Ta8lykR7UNU5hZJTTquzuAC4PcjVG945hDRJ9lYOvdsC0RCocaoL31
m2zCO9xWSjhcO1ltcXmNGm3aOQVHx+5esfWd2tvgaMU4tnHIqqjtrjTzlBE3D3y5OXDiQv6kFVbI
jCof0XMNKulW8dgVvw7cAKydOzWCMradcgsFzny0yhFlR9qUCPUcSLaXiQXJJTjlKp0vMjfPHOhU
D93tlGGFxZb4iNsNXy3YKrZ5DF7DtwhKwhWGLfPDmD1qImyBWzeF9PC47hRXRY0OhPfI6dG1RAGG
oJxLFbQ13sFxjeqVSk6TeVQbX68tnHN4p8lHN1J2kLbNccTaK1EufZZlPw22mfKCNn+ABFBd18YG
uR2pbuMqt8qsoWbvscaCWnVW2oBTBIWtEl9O/CF9IRGKahKuZy2juWZF7C4bUAkZ3uLgBtemjgCm
cYWr8Q5n41FvaI1dL8CsZq+2e3ZUnPjEnsGjf5CLp/QBzLjiPr4uruTbYAopae4SlGPWtT2cyNMB
Z5LTWOUt1C24U3JkWlGKciK2mZczp8TtFFoaKoe1rZie0TcWfJKDvLdHct8muR8SQsWus8T1iFtv
NTlA0Neo8nnjS1gcpWvVdLKOWRHSkz6/aa9RXdYaatyTnXjDDxIus8maRgdZxxDBL5cOx/5VBi0b
CBQweWKnS9dTbFVW62JBstfCUbdJayn3+o3hAo6mWsmqCOwAaUJD2XXzZAQ0Fl0B3qqlr6NWVfqx
YsFxZCbV2qz2Ei+z+YuS0fRWx+3st9f5MX0XoPKBvhANYYCCOCyixUv8kWyHRxTkcwiX30Zbdg+3
7JwKMh1Ui4SemdDpjd8DSpyG1ljOgY0keVynKboXuL4jWrniCa/ZEC1JtP5PPBocJqGs8+Mg6amA
w0hsZU8zkqPwoFnK7dzmBVjtXUtsEzRgcZ/UO0EDS3cDqBOC3DtpsCFzXbo9VLGiDg6H3BbFflVW
AlWER8Kf2zSFhVW2S5XRQTptkgcQw5yh+PgVfv9/KI/tn8Eg/ij+B8A9AIn/lIP8G9zj+hlwin9t
29f4+XNp7Ndv/VkaEzTxDyA6gI+cRYKh6TJLWf9ZG4Mx2h+zxgv84KBHALf1mUz+V3GMKH8AbQZQ
PmieIhBvM9roL+AHKmog2gFIDgwHWIyAcf2T4tgv8PnfWRoeDBhBMFugBgDyGGBSi2ytGtUmKIMa
WuSj7GpjEpsOvC9KVyyijckH9TXTVH7dR2azTUnVA9gl1+mKjYUfq3r+nsaqUlC90cdjPnFDQXNT
mZ5hPh1tm77Pt7PsempPuEobKsFc5Uoaqi1aiMqBCZL5nEPr8hBC6+okxDGx0D6O+K4eowy4sLkF
B3yGcAx4HT2hewMZeTR+cqdROW4gIz/GTEQRTEwDoOSav7TA/9Fy/had9Buq6ap7h+pF9f4vwJjq
f7lt/vYMgcn8f8ASh5DZd0vcK/LwX/78r2X9d/69/6r/Kn8AhIR/wE2GTssMb/27/jvXcaEZD70N
kGT+xjah/ovVB609rGMZEKBF/Rf4abCS4IYBg2Poy/4DbNNcsfx7hf9ZEwC0YymdLYYRqABVJ/rh
HPlOGzNPLchnf5qML4q85wZfbJturLOcS1C/7yH2rLX1XRmH6878Z959fz/7sp4B/TedsVr0TR01
Q2ThYky/f/CvqjPzrCzAkIZYJlIbtaLPw8lJwezpEEEkE6yqh52kClbcvX//QVgVX03/UrErlwmX
oGEn+pWxI9VWB8zh+4HPTP0SYF+00iTFUKv0W8Sdg6TgpZoI7qcLgONzz73oGsSy0Qk9nycI0i/l
rV7i6P+/i+X5uS0wb4YvJ2TRFhCSOBjFsiQ+USYX6qobExF+lwlurxeeyrqrFkGuOgyWPIQezEgP
eoUaC0pOplpuB1O9CkngCKnhG7zZJSjaSOJG0xBADX3pff+Mv+P6/3vZLWHBgOgZnV6Ioj+oycMY
iIihI3tiH6aSbYjarb7/lHMzPP/8UwGUgErWBAVmmORPcpXQIXG+H/jcyljUOsNcAJKvxo7XxbsR
WZo2uJlxQeDrzL759VY/PXQ4FEOjiXjorJUd0C30qbAS8qpH6MBLgEZe+Aq/4PNfnFpLaa8QCaJe
pBNsNeR3DXbDPEVbo46dMUU9Xw2y2SJ3Ixc6yuDpBm1lNyTtbTZ7/jAT92ft9GA6hpBXhsrGqs1L
V9CnK65FdgXYVKSGbhYKTqzkuyTobcNgIQ36yhtE0+qk1OlgrYaOLYXA3qoKIdLSwWqouhvG+7KF
cv6g+kG5A3Bztse11C7aj2KOHK2gBoQaCgm4hXbY9wNKopAKkNVNUUhQnGcOsGUOzBFWOHiAMNDW
tVhYNev3QvvUmaAnVG8FcvMuHh1w8Gmgvw1TYutBYkHnmBrKKZnQZJCr48/WyeIMzPtEjQBwF/0x
v+YVvJ23pLiklCjNi+2LF7j0vgTwsgKlGntIg1d2NqHg06BGmwEpP9Woeo7rsakdSE9A1sxqpcgF
B8qRR8Pu48ifpVJUpDlGKtzAEcQzmnbDzHwz4i6zhRAGNu0l29GvKua4B5acL3TceAuUq+h3Xen0
0gObM5PxicSjVVQPcH+kTLnETpw7xF/OyeJMxbYcJiI0og+Y3v2YELc2DlpdWYGIGpApoGT1ThId
W0u9arQGObxI7FDTfTlu7AB1pQ7lm7QV78M0RVJeICHDgq+I6pcaUApyBahd6cFjypLQ3+sAXy6A
uUmSjSlzqiuPAD4jlRe2BEAftfwgGKTqegvq+zRBwQLYWugqFitpmKwGRY9QvO7JXVHsAjmCz/CN
wd4LUtOsuWS7ceYAXJJJwPBvkY9h7qEbS5O5RnfJslY6N/R8NH46pgpAcgfgMPBaQ1DvkbK3uQRo
thNV+J7EGaAjSSrc+7klkidj9H6BruYctR2tKjKpNt0P0PcZCZQ+RLJN4mMOQk1LNAArUGL6fv+d
e8jFBaAVicyhvTD6QPV7oYLbTHj9fuQzF9hSZ8qMkzYocwlXS7SFwY8DzF4sv2XcIxm5EB+cuWSW
CVPZh8iRelwyjYAb+67rn2Xh/funPzcvi6iPAY3LakC7fNOkvPMAPPt+3HOzsjjvoPOQJyXBuBqO
EQD3KKkBtKnWRhPBb+v6+w85My/ifNB8Wnlwba07UuND+uBQaPuEv2rJBTGVM/Miznfyp6ELrdem
IhxFP4IUsuw1qv39I/9SbfvirF4KxAAcAipEN4h+CcRpllSrPGgcbUztHOV5NUF3JX6s6pJKqM4l
65oEUNdSbvqmsYEstWKhRnkntYQYIIaKeV0Xu2atbmIlA1y3cqEo5HYTXwkZTDEYoVGlreP2UMfD
sdP3koqKbfZcK6jYjGtYPpdNuY7BLhDdMrwHFupCTHdu8pZhZ6cPwLTrCIoqwZWBojCFH468OGu0
cqyrOM7mJOWUjFsZbbTv38uZ9Tonmp/fdxkFaQae3ORnNZA6PXNFyKFE2nEIDFQA/5mQw38Hu0uP
MfjgTIIUMByV0UqQ1pVyYSOce/o5/v+0WiHBnGDHIQBgsUSncDsl9xOasyH8eTJyYYbOvdTFSaEo
BYwDk2Dy0/C1JX7A/5lg39+TsjwqEtgPSiDo+FXkdCHl5YUH/vp0gDLv75MC5z9oKgbS5Gt16WoE
deI8uhLCC2fy19MBNNnvo4PwVtVQMMaCQbOu6Vy5uKQpfO6555f86WWGTAwKwCcmvwiu6xoV1QBR
eH9JQenrpYJK4O+jA/0agvFSIdiH+J7ObgbxAI9L4KwkwGvevt9M577BYpeirJe1+jB/RuU1yq3O
0AUFG+n7wc9N/PzzT9MTFymIUi12ajETxxzYHv5s3Dm4/jRuNHVZY2QYt30GpUG5FB6de1zp92HL
xhBibqqT34teNDrBP5OH+K9dQ5bCW4MJKlKV4nEbsHR6cl1rF26+cy9vsR0FqSzVdh44DOEAd5zd
y+QLOKQzc/ELSvNpilOAoPqux1zk5Vro7Kg4/ejVLb1PJBMIMMjkTr6JvGby1EuCgeeed7kTs8kM
m3J+3miln4rW+dnjLragZCIP4RzDsniHVmQ3rX427mLbAU5t9lWNcbPwOMhPvH//2biLHdfAlSQA
YhYnv/48sF2UVNbPBl5sOfj3ciUtcIYaEBUFW4r9cCIWey4NIcCQdsrkK9q1NF03lxLYM2fn0oMs
ivsx1xtMRFIeNdYc2zpDJSy0xcpYD/kl8c1zq26xAcMGzNekwKdEYoTG+qYAOv5H8700fy+7GtoZ
dSn6U+Q043oYfnYXLnXRsihm+CNjQace5NcS82cbRV/sv1Yok5YrGHdE0tBaTfijKBJCPr+fyfJE
uCAznBd9tskVN/hZ0kCWKmB9k5F24ubgZz14NN4oXNgnXxdOiL7YgEaUFwYvMA+T+dxXH0oLO4iZ
oxbUtlndKCF34+bwsyWy2JKMVCToKn1CnoxSUntD8pfvB54PoX/PeyDv//ucQ1Gi1JsSe1KEcxNc
41bSiGtAdb8f/cye0RfBKcsCMxVDxHqDpFkkVazo6WcDLzZjAoGHMtcx9R08LaHOf0l36cwDa4vg
tMk1ngeDgeBUN+gkXcU/fOCl9tAIMSmCQAZnX3mQs3XbXkD1nnvgxV6s5DZLdDCxcRf6KdjgoAFf
WN1nVsZSZgW+37VszqeHqQAcgcS2lQ45VCm/f4FfopFnW4H5Yz8FHVAS60MoGkw+SZ7Q5j1EcAsH
yGYEAp4Q3THV2wIEKQ4371AAuEQHtB8EU7IaFVcWSgvOUfBIDC89zbxuvtgGS0VlWKwUglzhaeoO
kD/AeJSyBcB300JUAB64gLXHVqufhs742Zm/NHMA0xmfkKWjH6TRgZfFVXXh0D/32hYbeugqNSpT
fBO9Xc0UY0DtwWa+8NTnBl/s56ZG66qdV1sjE2BYmGuI13AHvvAWfnU2vnoLi12dwsy5qitp8CXw
HgVQ/+Gs7OZaC3DQU1DDHd7MaSgJG2lsfeAXaAa4cAmIaw8zzqbUQXSU3ILEQOEIdgrwP9PFTTNe
cog7s9XUxdkwaWBlZD22cCSC5ZGsh/FS8ndu5EXSCj0qDq/R+dQZoe6/zvULx++Z16UuDgdlgkwH
zM9wa5DNUHCAVAEpisZLr+tM3KUu7mueVGOuzWdaDwGOOAEkF/x5YJ9YmVBdAnYzkT/M5F7sgBHv
XnL9RpFWKqDbaq7ZOX+DEKwPNN1Y3isA4tU1s7WMrUpJs5NJtcxUXpf1nSqcvj9w5of6Ym0t1U0r
ManhZ56Nfgk0H4uPdV/SjDRA78kXNse5tzj//NOJhnZPy2tZHP0COJgk/Ribn53xqvz7wKmqlhEo
lKMvoreHxOSHqfXSB3YiBczESlTtevRJQJyGpU+1+n62z83F4qCI03IgQ4LZBjpIZVbeXXiL58Zd
nBAyUaeqgkiG3+hAgxvA56U/K6SRf9P3TTODKLwYfUDrJ0hH3P9oJpZusGanCLUGUWwfLm/SIayc
nw272NoCer4jMZTR7yEIsf/xsIstbSas6RgPBr+7meLuBbqor98/75mjSJl//mlzlGoZQjMNjdau
8hLhcYC/GHQlf5Y4LAUk2wSuFFE/jL6QWugZVj8LMpc6492I0LjIMSwoaijg8h8+rfT7VAxBE+L1
YVh5q57Ac/5+gs/sjKUdTS8KcVkpWBB5dIAxxxNk3S416dQz0ZGy2HXVrAr6a9cFNYSCukcTVzNo
SbwIXG1aC4Buh3V4FMFmECqVqoUC3WjTiYz3OsitpigdFlwLQBIWhW8aRyxcwGHXsXTDqnsNUNqx
6UAWBFUJ6Nl44ushGZwcNiAVbB/I6BmBp7anpgcK3QOpIUiMhqLS6KSkpGalWCOXwV5xsgae5xNc
0cWKmhGB7MxtJT78aHKXur1wOskqiNmNvqJboGYGlf39uL+6kV/cSrMS2OdtoZsxvLah8uGHwNVo
+nUI9DMjgDf2D7DmFuO3FNDj7Jr392r3BAmXny2WpcdUNIhNkHNk2obg5LmnjBfsB84swqUPMYt7
MVdMARWH566A4e/PbpOlWZVuQg4/UOdhPyClAp7297N/JiSQ52/x6UzCjUfGdH6rQXKvIZhLp5Om
vQb9z5r7YLD/Pr6cTSFkyfHYRXAnazRWLpSC5zP+q0WzOEA0pYRmSjUNaG3ntIMXWwfwhJKc1Pyx
yy4F4+de5eIG/0/OzmPJcWTJol8EM2ixhSCoydRiAyuV0Frj6+ewn81MNadYaZOLXnRbGxIMRHh4
eFy/x8o6hQycIqB06Ru5dCj8fdBvbATXqsPawBmoUS/fMvfxzbWTgray8LPLpRtvfS01TLH+yPWU
ty4RcJSbsdr8/a3/+WZ/GPNrqSEt+mjKup7kLthLoXInz9twVN1gfhSjpwgx1qKOrjhoq6xMzjEt
D4J0lCxhFdNvmbT1WouatabOW3ySbCVMvbrqXbE07iRBcwWBUwotGMWvvlo3MZ55kVtIrYMJirOE
tLWkn/nCSuKN4b+mpKkg0aDBcarPW91dwtHrK9U1uXMeazqCJKekvhSGCtfDYA1F08u12l6miJ71
zZCZNpZ2m4lsv22OQzUiSStcU+0xQM3WKRt7o3uyuCDmwWwpU10F6VYlF3u92E+a6pQlATvNPEt6
mtSfikxfTPpqVMKDKg0Y2uenMv0uds94vCA8p0c31GDk6iulaLyC3rZZ/VHF+ygSULTQ1leeo+gl
S1amWh8kbEknWvhMbYMdlD0sdwPYgpbOezCYdqPhZmU+KRWdodO3jN79QXzLCtlp8dSKGpEzZUNr
D26bl4YdU7DD/GnRzkYpO1jF0SZPH5kZuGPmLeJTMJswTVQvFbWjbj6byj4tLXumrd+aLc8YfSEw
nSihwzHR6ToSvEaW4Jt+iLrmRcm7Al+hVXpHqdtPYu6tL3qVssFSk+L6ciw12z2GAVOyFqZPlI43
CpzXIlDEtbU209K2G1IVodXPOuxwJ5Lo7EtWA/N91uvtaMafRIYb4fgfIdNv4ThQ0nIeg3napcFZ
ax+b9KDixdMNn/yYW4+/isamFFfLULKCA9ytGiH2qvm9teh9pD/r70HiRly+Foa2/SCm/SXei8VO
LXJshDZBu0V8pqef/IZb4e0qKMtFJ+B5Sngj0VXoSPv/mcL+z63lNRReyuJMSSuem2qrKVrl/z83
4/957rUCEmZor2F3SmEDIybRCbVPUugb3/L/SBarqpGKJpx3lKNcoykQn+ZOq557qhCffMwbc/+a
7dcI/aDiOkRxo37O6ndVODbpaCtiS5Ucb4r5Itf8LCzf+KzXKkCs2XqhSDjgT13hyL3pI9O5+/uc
vPXoq3NXP9dloUbtvDNnJ4x3yWd3NTfm+j8eyL8tVinNlDm63KnEXXuQxnlTlrFT9xKjk21FQf0k
JvzRQYcy8bWMD6fUbsgw/NsZyr7Af3BS9paBHYh4XsrOmbPSr6zv3XwWUCKb8VpRsVxsT9pA2yXe
LYmJn8q8ChrJFpfaHYXYbwBOTtXyiG1poXb+Eic0ov9K8wMekbTUN6u6cbAeX/19+K9stv93BVzl
apM+FYrZsLKK7jWjIb+eBifpOaHkg1dE3xOM1SbMS0BzoLC5q4JTpt8Z5vemapy6wNcyR7O5pLi+
1jtYQzbEQndIVl2Y4h12J9H1Obu58VkEvrGV/AP7+O2jTpNgNlbHdY2aumPnDj69pn8fh1vT8OoE
uahBWNbaRQqgOMg4hk8hAJfI94e87FpriPLJzIyRglBVPZbm3vz5T5e8GTvxsqqkdZhugvKTHPDG
6FxrD2MtjJC9MxWDbDv0AR/A1+tP5TM3FtS1AHGQhL60TH6IKEi23nzDRCeePzIFNtdjVm6sfhMo
dx2dpJbxow0fymrcZu2DkK5ybaQfFeMQvXG0+uIgeqCytzaz+kHs+3UkUR83IsesKjsw75uwfI6a
VZZlDv7qq1zG7oO2H4Em3Cr12atGNOC9B04LBfXoqvI2Sp5j464I/c7wheozcfyNCXHtkd6pxhRg
886EwIckEJBqfS3g/ZP4/jaHg6yJm1FgHHPLiedzMzx+aQZfKxHNSEoEqKLob5rv/dS7CZYGX3vy
VWISdPTFRfUlxJk/ivIsjG9/fy7A+xuL4yr4LJ0IVQ67vF3DZYncYPfR3Kfjey6dmoI62Ry+h9wI
ZNX7nWY3veYa6jarnqXwXalnOhISp6bYYSyir8qxg6ECDrq2mLxmuEvQNYBM7U0a8UfMvLb2k7Cg
yRijRGNw5E7zBoOu6FC6eDiHGGD8CoR91uyiZC/m91J10PJdVRzEBfMpnFV/dc26UleS8KanD/Fy
FtoWW1w8G0TU56IwH0wpvDcak1jdSC+pmnK+o+n5bR5PYZq4mvneNfuGFv/hpcjq2Akiy1uqFkLO
h9Hdq12DpcJh0Uc7Ujmg4MMhYTKANRREFTtS2kPUiUjhHo35Ma7O8vhYj/dL37t9eBaLh6XYw9gV
hWNa4Cmzr+rTXD8k6k5XtktsutESuka0S2osw8cTmB6qx0+puquUn62KkYe0hfrkx8ngmu1PvIw9
6AEns25fZpqeIv0lGgeH1lZeXe1//v3L3/ruV2niECpjXYqsARpLku4YC1+L4uJVFFdzHcPfieeO
Ms0oh+WzZOKfU/T/jeIgK5nAvy3ammaQKIwmHiwGK65FbaG38Ey6C3EcirSnTHKV9DV5eQtW2rIX
jDdB+xGki72YG8t80eNf2pTfV012pwlrbUjXkfEgJc1K43RaYnahfE0YJV6LSwOxg3IMUIXWJ+xi
jJ0YfrJUL+W+P/3+y6bw++9fYiVJ6IzZLRkGKLEb1f4wPSnTdhDdiQzlK9NCvNaYxrWS9g0uvzv8
1PD9JvR/7blXOaapF4VqVBelQLpPDBfIzN+fe6PuDMnm38OSZnrxH4HNQHdqk2B/aHyLgCiRFBUC
jt6YyoU/FONHPW+hN9lL27v4BOfFvGqatTHRL9v2joFRcYy5oLR8b+YjJY0Mb7quxp9LddXiKLRH
RaeDyOvkyBaDzIvlD9lK1kX+SzCrTY+BKphqO5O26SQ4gbngRzzYS/XUNqcsgM95MMKThmkbRnGa
9sUvdbUlWLowS3lAulTX96m0h375xQdf7QjJMEmpGjKDJdnTf/TxJ2nunwMO3LB/fyhF0xUhv6R3
0N3tSH8NqFz9fQ7cevJVyJnNrBJ6IeCy5AdG7MfJaD4Rvf45m/uPf9xvS67A3BbixIziw8SqiCQk
0h+HafhknP85Jv5hRV9rX6MiUsRIUylmCLXdRMZOHWmmykSZqlS3CpVfcD8d6OqtczFYz9OMhFvM
7bhOjl0lszUL79AeflmC+KXYLZpXIWZBup7T5DDvcr37qbxEivrzS1/IvJzRfxvIcAxSVZPGBeU6
BAcXfMTXnnsVVUJTjitQCQi/OZBFbvTra4+9TLTfXjcWuK5KUvQxsv7SiNsvipJF82rJlkqu10LJ
6+a6PZmr/tO7j8tM/9NMulqyg5j0VdTzwl2ArMJYbEt/MnOwJTjVGoMdDh/FzNG4c5NawAz6jkKm
k6h0jk73hfkjSjTaemf6feVTmdCFkr1W8/Aw0kbZZbiLTU+wmLxC8idTskW861tEb8PrIh+X8hzW
foavlOQvA/Wm7jS2rwqufV/7EFcxI5EzrMErBkx9V6ptPX4tFP3jZvvb923nKVniheES0lM4+GL7
yfr58/kMt5Z/z5toUBKpkxTu8dXTqM0p+AkqfLgwxaoZkV5+bTVda3bDUZl7mvEIS3LhDka3ao3H
L433tWq3bBdNrIzLeprWfevibfS1516tf6EMwqU0ea4k7qFxf9bvcGu8r5b/pCh9uBgD6vbmUae3
tyi5I33qQ69sH7724leRQCnlCmevnup2lx/6ltNt/0k6d2NvMa5igVbPGGDLvLuuvNUFZBxl35jW
J1vL5fX+EA+uFbuKVqhme3n4onn9vGrFT55766Wv1qNcqVjXx+SgWvKmWx8Z1ymN8Rl7/NZLX23j
cVBq0ygzSWq6sQNH/eylbzz3Wq+Lx1KSGCWqh26lTuui8r80Na7VupM1Z6Le87pG8C2U9mr4yV3N
rde93oSFBiyN3BPzMkrJ2P998X2v1qC5TNQyxZSgJ7ky3nXZJ2LSW+97tQhnIDetYiTcmfjBeXj6
2uBe/thvETrutUZcdB6Kt673meHHrTe9WnKjpVpLpv7nTSlc/v1NzVtPvdp7g7bgDCBN027UKidJ
TRQmkAtHqXeAOWwzzAxxKOx0aZXg6ZZiQhPn3H4WABzMc4UZEs7WpV9ywsDCDbFaURzq4jmvXjM1
XI8FiA1twd1x/IFYzqsxiTAyrBcCAGddu1wIPdsWywMtfjJhctBx0my04ajIlFBOpTz4faU5RvOS
DfUmV7hgSd5QiDiFuCibNNKQv+qZ5Ii0xjiTaNhCCNQ9zTdD2W4jXOu0aa4ObXcc5WJrdn4X3E8T
BZVdFK7bTPbltsc1GQyqrYFqofSOk218XkbcvgRv1sc1mPAF/8/RVvNlY5XjxrIKXw0lH/+zVTFa
j1asa3YVhfq6VLKvbTb6VZCS+nbKk5HPrKzCp/n73z/zra98FZxKES5BZMVcv6zCw/ylKypgk/+e
5WpbWXUPoGVnLBbu6aW9dNzkC3g8f9ZXdgkaf9gItCvtEG5tSj3WSMiVQF8V2LWIGp7SZCVx+5jN
r18am2sJcYz8TZ0SBjzb1Iev3QaI18LhVAp0Nb1o1WhIf6r5J/zalq5dxSuh5W+p1At3idp5uXJf
IQL/+zjc2B21q6BV92MDI4fb467Z9BM4T8rpefKZlPrGDLxW+KJDkiep572LFvHAg0i3zNde+yqA
ycYyRwBGaY0z3mthuTOz3sacJ/9kVG6999VyzPHjG4uY2VEvp3Y+wvv9+2tfFsmfpvbVihTmckqF
gFvLwAycCjUNxWsnRe1/YToKoug2cuw1n/Wp3lDhYUT377Ua9uWiDy33r0rkL5XlduX7hZKsQd8a
s9ZX88HB8s6rmpriEdXj/pwG7t9/6Y0RvJYHK3oJwSYm9qT3lJY/2bf+0dv9YfzUS8j4bYttEsQw
VkXwAYu5i3qvS0u7N7VTQeUvyAA8zs26UDWvIsZDcvMgGFJR21Qq+o6i8GfTRBv/xhOcsfBT8zkX
MXvfpiF9lcNzYvabEPV8gNIpkIbv4/AtbR9wThWxi4ZxPhmm01g/BeMzC7wrsO5/X6KK14TvJFfm
QtGaZadInEm3KsrWssLEF6smsS9Adh/UdDOnJ1TWeSs5rXQXy/d//z43guy1bjmJIP+1CVlxHoEO
je1g2bTyS2btRiBTf/8Tt6bA5b//9rFmeKwd8wDxxfNyn37tGHytXW6apM0yxZx2Wcq3NLxh/uKa
V69CSgnEzgDHht4odQNIIeonw3Ajwl4LmGuRRHMyKMjFuHzLr7qRYv70NV2geK1gtsI+rgqFBLnS
fvbyw5w//v3b3Xjpa2FwW6Vi0mULDY7zajAlTwWXQF7394ffmBjX4uAWvtcMDpGTHlYC2LSrn6Qm
t176Ojrkc1MNEiMdDYC6EzvPV5dCxt9f+h/Ryh9iz7UGuImzpsPDkKMefIZFkdyusDjsPDcROVAx
YAWPgbcUunkuu735IeivFa0nKagXdRjuVPUzq7Fbo3f59b8tq8QMpS7ROWuJ5qtQPudfLBtcq4Zj
MZasEMHhTq6eW/Ok9J98beiYlyX0p6FT/v3K6ohqLCsLlpYGdKcHxPFdH/eh+Gq2P0bUhbmyDocT
+D38x78NEeCGZIsKCk9Q7K9TmBgDEKY92F+8yl5G48XUt6P0yk5gi7ngm1LpthjCd9itWeJZws5e
gRq0jvpzASC0h+yhNP5S9r6AdqLU1/i7AgHxcfvaWvyT6feTGmwrfLOl5odxsaCvoPApEmBkvFbU
X6XWbmTjUWhAyABlDNUjJXbP1Ex/EitfjnGBKGN3KOf7ZZLdtNp2wXmUCkqPuhsUgSsKgdMI68Dg
aKVX9H+bdq8Uh9KC1Dy2HlfODq3ybpPc5xQmciiXE+5lQzjeR5W40oTnovpVGRIX2vyb5Y8WSHoz
8+TgoQi3QSZDkYxXk3Jelj3CZqeoXexabUM4lOV2UCUnGhWIlx+zsJej2CmltZqEqwYncD0Y7bIs
vTr4JY7fxsm01QvAVEo+KoZIv0BH+tETxKMFYGlMvKYu16kU0lDVTHYFjmCYxc20tP4MhyQQfo35
dJ7JZurioxa3adeuFfN9vChv45IS7krjLi2RX/JqZ42/YnHTxs9ymThifkEDRO4sHCcTqEOiPYM3
TtHwN01+r4FvmdkYLa6yw3GFH4ILwNbV+o+xrNyiAwWVyL6ona0EGINyrEE2C2z39jivpNBaZaHo
akYDYDi3haBxOqvjvX+kyUGtJF82Faei+0ECXmDGQD2MB6pmVIxgDZh+MHdOH2eOxT2dLO+aJrWH
9JdRx0d1wT6Lbs5ROS44IJqt5iBzgWT7LZt89Mfu2Oj+Ag7BAI9NgoqeqYXwZXmql6gPmnxurcdw
ehyS/ZCdoahN/Cuki+ysCRc7SaeucZZ8qsCnlE8gDMvh0fJ7b6lX3Jw2luekkZtQN8/Hjtq538qN
LXPOHobjgJIq4v5OP+bNrpZfO/jOE9e6U/Fhym9t+kNp303TH4K3OXiT+g8wELYBcxPru9jInSwT
DhlwiewQLO+BvE40dMK5Ew7nKTtV2VHONhxTHYEBlUAjhxJCFzcYD3l+aGJvFO8tCEE6nSy1cAzQ
UiRR5YnziTrOKhTqdW2Gbpu/DklB3kanFFl7854nm6JvDkEGSyCdVqJcrDpoJRNNL5GA9X4xrXP1
hNbK6YSjBkpb75yuA9FIS3X+zdQeQUK7Bgbfc9M/TliXydQkcMk7cP7wOumUh7xwu20WwcnTl6UE
PTStBrhyUFz1ENqXtm1ApapMUiGFf0TUEaQLWoyLWcBZBCKDXr8ESi3sU2lgyMckhcFsURpBYLJM
jim3bm36CjigmDUVZf3Bis+aejLEM9BqZ3ARpHMnJvUR3gnfjOZOkqd9qMr3U4YKRVFtIX1OqKsu
aPUK7nZJEkzQIF28thrBxT7CwyC1ELgfRuCU9fd59bOZ0rNuatsEyE2gJL6i3Acm7v4p7BUBkxAu
SCZYw7owQtLW2Ax71xof4X3bVat6Rv2mNymdrejPq9Dtwukpo5jSl42bSA/48oLYHu3GeupbVHys
PTMEIgEdwTDh4YJwyL/FGsKb2gD/nK+543cEnD56mpkVba+j9C+bJ1VCWdrG6ynbaPSdG4NLvwFS
wRSS0bOlPwTycx83RxnryZB+RwtZh6xUK6T1XtW+hwN1l6J9bcQJtBR/2RIOU8smUCzZxTsTYGBu
B02/TsQMJHO3aahEDCk9CGL1ViKBzyC5iYgkeuhplXnxbkpXavs41wV8qmA1zb3bQC42Cm2VzJs2
63ZVtorCVSdQItb9YnpY4JAOUGV7kPKvo3rq62ddpoH/TiheKKEK1VbjIMH/MVm5rQjvRXQ3MoPq
wKIscrGMhVGOpD5VwNWnttw/hCV38nK40gc/ajyzPCUjharnJH5QWSxR0XFVvw1ka8flmFNYiaun
71NZbQnWFj1nggJBRQWrAD6mEu8HSfYTdr5BeVKM+6VFLpy52UjnWf1SBvR6Wil/aTOGhxJAjFpD
BsT0zJCnx1h5L5qtJFCujYDbwN3WaC9DpYUDrTC+t9VPTd4o8AnValNqd1X4Q1rgx6JymmDL1OsO
Uke3TXilEk7fWG70AWQQHQyabAfJ4zj7wtC7c/CMgkgqJddSIaVjuW+gvYp/TDTZWeOd1rph+2DV
r425yqeTMGx7Od503T2ZJlsowNwfiyrZA8R0WRD8bGEWvenFt5YaRSQ1FOmM7UCITSoMFZKNnNBV
fSigzcBY5lDTrMMSomoJ4ORY9oldF0SvyG2ls5SWfoEbbN0uq8BIQOyFXqydaQbcZOFxoYINDG0U
ful4GCLaEUtWv0Ths3EoE1Jx0HDoC2nwKy5IFrDml3izlJDj2+4RiljW3uXpag5P4G3hxEa0WRqx
Lyo+mzHaMScF8BFnrih9E8X1JO809WnpT5L6LGVnJQP2a9zVAgIuGph7GCryaTDNlcQdFD4YIO/t
MXqBBdAUa66SMHW4j4cngb2vMXFSh2W8ypeG4i1/g9YPqwhPYUg3QCLsGsg9g8DCVO1xaDZyH7gJ
wrJS9AaLhGwA0tkfzKy1G4DrkJi9eqlPcgPevA6OWc49BFlLnqYu9sJO2G0Iz0ej2vVEpxIueBxC
yLJaXxg1RzZGUi1sVQvQQLTG99WDJYSrdDgkY+tbhYBDXg9AbEUf2Tkic45ayrNc+8bRhzgfUnmX
l7+wihSkcxZtu/4hyHtbq9+6JfDC9hzDWhinQxU/LzGWuEvjmorXUbZW47c2f0nkVQrsyOhXPf01
ZkoEC9ne+2Rl4NVSjiIB/KNJ1jQqOXERM4kMt6U2sBABphfLesyM9dIda61061jzs35XWvlRqsZj
GqLTwhhoEuJ9jadYR8eIELO/6BccEcQkdfansr0Hjw7oMnDjJfOjofrRTfV66j2DHx2ADy2Dep+P
I864dySHhAJzhdpGz77JeWnHcewC/3bbsl1J8iPqH7sAvreY+0H7LkubPLiMq3JuA9keWENtl+46
hkDn5B4Lvp5A3lb9Aohnkf5Y2N9yspeFs7JiUttjEitk2LUSrcZUc+X5u8AGp+MG3DfHOfxWkkyL
OFQY0XphlAE6O5G2nHoN8LCqXhaAFfXrsLUOHY1OivbTaNpVapheCCwtDopNN4u20lhOzbxJqnKd
Se9TAQco60gEHOkgdWB0NNlrunglxbo3tOsG6NaU0UwId1Cwtml/SPX+IYHrp54D/T7NzySgXdv6
TTl6S7qzQuQlUu2UyRqTGEfvwR4sPfEdoS8QGEmDzQZbTNcOapm6bU1uWMrrvJrtdsn9MmNjqzO/
rWkH08CpJaUjE547lVHrZdqqVKDoP0cLr7+Zi4fBqF4U46hMT9X8Ss6wHsTxHRgEf16BApQ6SH4J
bnAS8x9z5Ysh3EnOgYt+nAbDBhjtTPD6DNLyqh7OcZ45rXxXjK1ralATq84RSKh6faLNYORAMPmS
8RLlCmDdYj8U4Egi8DdFfdfgVhk10lnV2HLG3m7rdCcrBWcBwwuTXQxElBqflVkgXE2nzjEJ01WO
o6VtLWQ3jem0seEY4qZuyBZTHpAzKA0M9nS1GBOu0tV57k91VayqtD3ERuHkZrSmEcIRcL8weaiB
PiOpMIrWFy75zLVSpfsBw2+FYV6EZW8V6MdU7S0joDbY60gkRYv8AfXb0QPDtsp8044bbcqcGnH2
ZJHhY0Qja5mn5NN9uox+weI0wcXVFHQHMvkpjc6mNB2WDvMNRROdrvipG+VJjndN+a1VAk83ZTav
0dXndm209JlEx7ZEPm7uqhRmbN57OOlRM6LPrfSxNraDjyGI3aB77nULWHGxwr58p1hbfkcmvURa
5IOftyZPUSYvwHZoUPw5N38lA1Y5VuGlxuSCBK4uHdP7fuxW5bzqjJOh8OJ09RUjrRY9eLnK8PTx
XpZnv6O2WorwsSx9NcXyXVPl+/pChGuQsJocHCtX1iMux546joih/hxGEApp7yBzTMLAM8PSixeD
dtVxM5j1h4E3uD12hDajbw9V9YB7C9Csu76Mv+dqdJ6JNHRBFrUfQ5BCvpDn+CJP+0IaSO6wA5eI
2nE7FZscY5lOKY+WudOQ4GOwY496gRwebqJgroPqvm2gSYNwNl9j6zvGfJVdYeSZxhFbGieguKMJ
hSiOJ7DSS8fRpH66gFGT6mkliaWbNtCo8RgwJMVlbfnV8lTQLRmy8WrjAzaKXmViVR6Uj6M2PYr4
d/dZ6lBxorHRbyU/U/mDi2Cn07y3hNEbRiCJ1R6hAODFwKuj3taTRymEzClbzjxznuAgOSaLM7IE
p6Dw+uXZaEkJctXJdR14lcSGbgk+PPVNTqhMO7z3m+lsKeyuktS5tRY8L03q5Fp0XFTLlcWNmKZn
q/4w4bqpNHC2CmRm2pMXtObTpDodh4XZbI/q/Lgop2IMYP/JnlyxHrWdFdwtHMqjqPMDi1NwCGWx
Ux04M34RGeAnhn1Vqh8qrvS49NfluVNWRnEMpS2e0JCs3uT4eYjuBkh+AIqIW6jZm/hQJ5Q16h4l
NEgj09XF+VGIEkjEspOW2ZkaG/lDZXPN6+uzdack0TqYrU2Xhgc1H1daKP9MyVD1IdqPxvM81JTK
yBisnBIMvOlGWVl57BS0xhYpwUMXfMWKtiJSrHaAjYgfHHkZiAbyOkXBgScPYUTGl0velR4Iu0A/
Kpw0WoPL5PGxNxb4NBz7jUXxQ+UwgCTML1725WRneuPJVmlrZgXsG092VTrFQnQYuTIeRVelmVEg
08lDuuwgFMJNy2f9fTI/rCza1RDzpPh7V8RP3HaeqIpg3iBti4gdLuuNo6k2j20X+MjtOC2czbKE
YX2XTPeXg6mTkwzHneIk4yEruGA25IM+zo6pdqRnIMerXag3xypgG1i+YYvoGIViy4XgLeZ7Qq1+
ZBVRN0KPm0VckQ+LnV3Qoe9lRtv6pZIT3UNBTyjX6CpEwCpz6/AD+gV1rdBpWWstRvWz8m1CGClT
ctatH4ERPZgDM3j2td5c6z1HlVrZR6niVjpAm0szWONFuebnltfwZsb4URq6LbTGWquOVPIdiU+P
lbgfmuuoMGw9GxxLiFc6pTd1UDngsybAAnQmPdrTJfBslLBd41akdS+B3hBkPxYCZ0c3TRKER4BU
a3iH3NpznpBSFMiJI8fZx1S1DtJ04AN3l7KIxD42qt1DIq/N+shlNm1EWJsVv+L6m9UGu1jsfKlm
35Hmcx3lnpF9CIuv5dpKDjaZqfhTZDnR0vgiszZRyD8nba2RPXA2lpTFi+aFmCcqm9owOdeWbpKH
6zwbzoX1Xkj9saQapWkKjHBy9VA8LrxaR+dQC4ohNl7zZSsaLwMSnVD4Vc5nyhqz+aCBUh/jn41s
7i2qQqlxnFtrlZJTFWNKl/e7rH3Lg+3IDVazHjug3uqqpc1LSA8pmdzQvibFpqSIofaeJh6CuLM7
ZLFj9L3ASDmJdLtiMTWxulqWj4mEZeF0OWHGrbT7VBq9mouXBFMljYY96mvItsdTPgovDcaWfVoc
E+J0nQFPyGH1Qp7NrMWWEuRo1V0xTG4aK3bJuXSZ3JyTNtrvfTiYeyNS1jkpXK6HEOvf867ficGp
imM68U9laLpC3bud9U1tVVyz4kPClaDI+4aizugPm05NT4JWkxl/5ObgdMHgDTXZX9m66TC4QxjD
9QkoVwJVDNaW6ZvcHetQfWIj2+UNcMnAsRZyq1Lb9SYtNSKV3O5yjtQgDc5bq3XoC3AaA226njtC
hrSkzZ0ZnbqVqvtqIojDLdSj1ivLiVKTRPPD6ORkBVOtUrFDiApwpR6YgLVE3wtNYGROTfmr7Ytn
AzyyJiencDY8EYJjqEN/rwM3B9Ipi70bgXWO5HE/mkyUPN2HAFnl7D6pp3MzwY3WCGKJsFKl2B/K
gDoAvf0FvEpCVWO8GzpkVPQvKtNFFklDhJinETf0l47OQkmQ7mrVetZwdaE68USfOTjR4FAv1lNa
jBu1lQ6dOhzmYPJbpLTwI9eysMkzbPcpQF7+90QVyMYLz5gSmK3Chu1QnpuIMybpWDgcuvn7dG92
yq7rujd5RIoicwrtg3EVygEl3VKjo114iEBU2o0q2hLFES2C4tqYZL/NwgaPJ4MxxOtxbn6IVuXn
8uLWIk2nubrNJcHrSk3wx/x9CdSdxl3HrIEuST05TkM6oGj+F0N3Lt+mFlF0PR/lQHKLYV9i0jG9
KQb83uBRC1/Dxtr2VbrD2+4tWojc1ghveYaEzQLRX8wB3I30UQ8v9ZJSGza8RQCi0wVelFZeLo+n
tgEQaujRPYcSribcoeCgbr0Clt+OUfFtGpHu6uVhrrWNlDY4SohAVhOj46qX+10OQiOBKE3QwY/M
rxk0quAY9V6Qxr3SMMbzQzjvTeE0JXwyyL85gN3wKTG8UifNtzowBSZeFXKpu6rWAHO5oHybOw0P
t15IoIkamrMEx/s6Xj4qFRhlBUpFoPrWcs6wmm41cu6PrCexuTeS8k6oa89K5W3RztSv61WLrU+o
oIaaHizS1ba2tk0lczZjhpmDhWFQZevx+9g+5BQuAkveip1BZbOGwtuAdG6W0hXUY5JuQhO0MdW6
/+LsvJYjx7Is+ytp+TyohhZtnfXgDteCwqlfYJTQWlwAXz8LMTXTWd5Bcoz5kJkRjACdAK46Z++1
l36Vr1X1Sh+PAVp8Wwg3J6RhoSWkcvrdteFjY+myZ3vy5sbtMnBUmsvtcvo1YTFLjR5wyX8bmgTT
rye3s5ePC+LQZaHYswKbWhNm07kHWhIXTluFLWICU1Kf9NgbGVyLVu4bNgz1GFxZajuTCLCVFOOj
93LoQqBo6tQmBhVPi3mJIdeNaevEO5FShKnYSvdadapza9WLirRiqnu9vPRb6k/OhR9qrkzHrZXL
eTO0J6JcngsH/wGZsm365CFl6D+M6sbyXseWZVKylo1RrEqdcjCsj654s4qb0tqmTseaWy8qceiD
bFm34UJrL0xbWlr88WJ853S86Ixi29btqnZ0F9grHgpnxgZg17TkSB3KKlr5w1M2bAJjl6rpLM32
jnlXyvWiEMrMH2VXomoQyQtbxm2sqPPQtIBLPNe8+wUlXoXeteqwDycVdTbgpVBoOSvBKpSqh7BT
7wphJAxHsaL0dZ3aW6lYx5a/EM1mMMZnmW1n1TeApjBA+htPrD3illsJsGcmLwPyk0VLeLFiLGUG
wsDNboO3Ps6ewzplhCWuZAqW2jd76Od5b9+FGphJx4pPdqTMlRgxvUTze4zUA0CYpR8r7K23HUH2
ZbvhBV81FQH3CvNA3H2YzFJ5XaxH5cYnusTk85fc/SFsKTF6ljvY+nPTdCjlwivHN2daxxptZNC0
cgpI45its85OXUvW3X68IihIIbKWcioZ2ZkW7qG2XJEZsxd1vLfNcR2E6saT5LWc2Zzq9H0QZlcK
XeSmqVceZ4Iu1Zdl3K31juQR2hZKcvC123i4z6NXJ3qNxLPPEqDANon3jfacC0rtzYVvHIV51XFm
y2AF+1QiKZhIUrKIx9eovneG+7j96LFbZcNR79bU8JEJyvaSCqoWGAszxqZwmGQhleJjwbykoahU
BOZKl756ZVOVcYiCb7a9uIqrg18c9eSgBIeQIODhtVcnnveJ19DtinjZStIVUNCMqWmUo3niYa2P
xfAQYOysrWNnXCTTCnhTBvH1YHIgLdNFUnZzbsZbnr9WBonSyBuJL/f6Re85iz6cMxPZEFyCk8l+
16AInwUwPn231Ir5iOQLQOCWwGCCT6tW22rJcTpeDs5lLF1ULdWj7CB52vWoVXuDJc3XaQWuwZLT
elvVBrZhdv/jpSE2XvoBpBQZ076VXxXJX2saA0ocomhRS3d9eFv1c1XZUirIoEbFYuLU1DvVWBWa
46b5sOX4n9jT8961lnaUwmPdXBg6rnC6vTTTfKqXOxFvs9bWHqNRXeEu2iX5k9o7e6291useFnMm
Q6Nxntu8vTBIGnSd7tmQ75qAqO2oW/pOSOIhcVfNImtemPOvRt9Z65J2mPA4SXtlB/dpi7C9vZXC
u5R+EcnkZFQX9lYPtjZb87VuvUniZDxm0Uaq6kU96KtaPirpBTAK2hrzemV3yE39he8B7Km1myFV
5gnzsfBK3tujlnSkuh6tmrD7rl4lqvdoBlcBM4JsAPhhj0jDgIOfHc4ya1VtOM6kpj5v7VMrJRtJ
4/wj840KkplukGks5JaqpHQq/LfUT1+dMl+MnbOXNX9nquNeLWg91zXBzBbaXgCsCftwJ7QXBtN3
WC5Nmo8koYRUAU4xR1I9i5aiIUKnsdtFFaAHDDRX7W7JBYQTXNNz3snNq1qJJXrEmUrpI6GQYaSy
2yjSqS/esF+RZUsGGV/JottW5Ce7PSmytPhahvGZ+uFMpaMHfl21ApVCUrtSRv/+G/bYZ9c9U/xF
fZqz/nFdu16WzqGwfqaMP8eCyWEo58bAdSMame1a/qFa4xwIlhFhphY2ysqhAibNI/pGofiZwe8c
COanpdY3qcSipJmbKHzqpG6hmAprLB1ZVV/1cTn3E3WZOu+215+SoJ4V1F99p3J9LO/ZixnH33yW
T57JL/bI6/N1mPn1X38q/wuXv5FE089YGrSm3Phnj1o9MxV0sTDtOOeRyOlxoJVFA/xH7+Y5Vsoe
TacL0xTHkOK20SL8Tkg3fbDfyGfOAVKhVtmxp+JvZrHJjHSl2UeO7TMvGb8R1X0CqCYz998FOqHs
N1IXSgKKKeW6ct6Ozcov2GPTHO+UjRXJs14ig1DTNpwYd6FhLHT13hsStqEXmUNvpWMepjKiePlR
rrqLJv3GqfHpRzsb8EkXj3LgI3dKqXoTF4tXfQ17wC+Kfdy+0YPelO06a25R++jmoQChbkKxkIij
J154lnCG4CREKuDeS29U44f23V+f9m+vJo8jp5jggKlNXWrOJKX+7BU6EwiXdtrWtYyCvKE1O6jv
7c+47PL/IFblVW5VIxfWV1IzI8PnR5/3HFhliVjRJccE2ajOZY1j6DeisU+G/jmlyqr0uBRhxccd
VNdH1WtQBvnZRz4b/iTiqdnY4kTMmp2cLMP+ZzO9cqbLC4gTyPxuGHbK63ifv339YbVPdLr/g0cV
qpJlDBbTsY46C5lHZ0w0Wson/RjSuE4uwlRjC+hdOdLUswYMUtFfFMm+0B9pQUjSXo+2IbuJIiIW
S9U3dCKWMUm55fiWdWBlRX+cuvOh7Kw65UH2nrvy2lHllSndBH6HIGqrjCb4YQZTqlx//WNNVo7f
zGjn9CtLjQJFpeK/S8RpgFUiqo4shlo8akX5HBb8iIHX//AVPZtAhthIzaTkVbKii7FaWvbd1z/D
Z6/o2Y5By/Q2U/SQ2d7f59F0Vvj6up/M9srZFGDqbQFrk3vTSTkTMSmMkkdhySYB/DtA7C9v7G/u
/zldqotkTS4NxkCkBvMxu8ryvazf5N1TkzhUGT0ayJtO29f53kqesvqCZT3P7ktJQugWz6hiUrpO
5nn5mnZPjnTyrPtQfSRe3Rwo2JKoQRJ6PXUtJTA7PqWdPFnm5btGn5QkbFMtWM5vw/jOCF08AjOb
lk3krBTwYVYZzBvroLYrS1zK1BHllzC6MpRXZ3yk+jzvggulvxzNKYvtMq2co1Tt+ugY5sgO8pIm
41NBfccsq0s/09BFouDxryFF2dVIxm5+6nXZLdK7ztuW+B6crd9uvn5qn3ktzilaJqawJmphEk1s
Dg6DCJ9o1cDWHHoK/SbiR2du+AqJG7lbcBLWKb47fvAjgKJ8TtmqeyeXBCrzXV8efG8tvrMofPKS
n+Os1NzXAwn9wK79sG+Kb9b0zya1c5bVEEq53ZXYYLLu3iBeFCko5bE53Djdx/lbU45rq2XvK64y
mDNZHkmYpiPhW25Rb4J4w2lfNCsjGSgacrPpaliGevDz8UEO6wtHz1AbmFd2FriwMVcKxeU+NDf+
uE59bR6k4X6gnhxr+5RsllD7ztn92b2afv9ve4JGT0Q2xgp7gi0EAvFDCo18tjfrarrZVcBlwyPd
uPA7YsonYnn5bFqcsOdxmvLGeAZtuTcMSWuz+uFaKJ/NjWEt2qqEnrgLRxgMizT6ZqP62Yc+mxsV
KcVxXXDdwE/nTkelAzGJ+El2IgFz57QmmbiOVG6BliuvdEd/cNqYLnrmZqwlNauTHg+W9eDdmC9f
zza/e9Wmi545HWLTr6UOmc7EJqkjt/7JiWu67tneyBR17onpDowP4/E70sfvFrTpomcbo7S1HUf3
UvZyTrmqHPToaJAsGZmE3bg/ux9nQ0+PmFBEovW7/Kl1s/efXfRs4EXQmOXQ5mWrHkprQRXnZ5c9
G3hpFVqOnLNPRMVIm8t5/Pqyn93lsyGnGn4lCVXlCKe1awsBcOoXc6vWVlryHdvws29xNvpiFTqs
jRIXrjxNiffOvIoIqnfib8hFv9vq8p6cx3W2chRoktIwfw5i3/vdzEnEzqacOaiXmOR+sE2fvsvZ
eIwSXZh9DPtZTZGZr53GX379AD4Zk+cgIrXUu3aoFTz1d/6N9LMX+xxCZOo5DVuZFoGheBuK+nja
v/60v5tJp9twNihNz/cqZTqthPE6RuTE/ioPssXXF//sVpwNR9UhUjjFRTxVa0W3GbQf3o2zEVkM
kUFlnFtc18th0ovPvv68n715Z0MShEGpwg8biIRDFNwAro/RzF2VQ7Tw9PGbb/LJ6LHPB6gZ234T
8U0oi066DvoLOqovrf7ZQnMOCNIM8kL8GqaDWdbhzNQVN0du+PUN+uSBnkOCfMNW4tbmgRoeNDjI
D9/smj+77tlgtEG1psPAZ1YNV7xK0errj/srWfP8fMPbfc4E0hthOLEj+p2MJ2yACRihSev9fQRf
WOrfRr9D8YivqMarMZSu1MtYuDYmmktZnZm0s5IcNdeFqdoIgLF5lMEqKjSanulKjLd6Nkyd/l1g
q3PEkhMdVCuCWyfVF/ZgrvKRqqy2UszOpWA210FoeNnL5I6QYhmpwtPIIYs0h70JsK8fk50uN0g1
TzXS7tCkfw4PObWeadEvFE5ZPqU+k5ZLkGSrMek3alMtGvh+duZKo7lP/GHjRHy5fTdopja3o+Iv
A5xJXXpZw/P39GtbRZmQqvi8bwHYoS54+fo2G9b07v7uPk/v+t+2vFjwFYW9qYA93+Bhv/P6WwO9
kYSAMrdP+cD98Z5EJK1UR9sMTrNs4mo71CY9jK3VDPTlxTq1DpkHex99qg57v3dolRezzn6bqhJx
vq0szERqvpoQJL22iJEB+PIWqeDK1zHs8NVhvCjjt0h9xvqAw+Emo3GY6euR3nPfLnsdHcvogzd0
RZm6ITrvULzm+L5AGM31up4liIWtvscHtNaVaBnT3RgRJSU06o03UqNNsdPaxy5xVqktVkZAkQSF
9vCSqy8RSSW92EToMpSLJllKDroberalMq+KTa9+UKafC7O9jevsopCa3RDTVOroVGL+r7V8XiEp
89CYxBoMWHE31Cilu8sBybyfcieio0VPDoMaGikoaCFEY6m9roMSDZi+TgJ93g/Sdd6g+XxWlGHW
ctgsgnwZj/FdT/53Et7lY7/Iq51mLnOZXj08x1apXIsvivRuJApZGOJKgsxQ6vxlNexQyEqyqyEY
bwd1xjAozCMcrFlfrM2imVX1FQEa8yxsF5r+mpR7YzDcyMzmmlDus7rEpogmnU/VhdqLSRABUVPr
0CE3QHTtUh5JtsaTkgb1dV8Wk/pLM+rroWtcGydFq0ouuo1VH16im7bSbJGA2LckZS7CbtOhwvet
ZE6s5FgQOxGMGwmDlX4kYM9NkKM7RkxQhj1X+AgG37pEydL5SLGmBuNC1T1X96qN4tXLTpiQTp2t
gtXT8Xo8VekisJp1S6+tCYNFglghrvpVaX40nbcMQ2edwdZUA+0185FOY9DyadDaqbwwQ9XNktNQ
aRMiZm5KoH2r5Jiob6F1OWBloEg6pxyCNNUhPy+d21a7aQJjPky+w9FDTPSQOMWVPcJkooNizCT8
CJJ0cKLmUND4LftFqj8MxO+O4d4Cf9euOQhdUi+7sEexV5xrJXjvfdyaCpKEAmW7kc97/UYWYuvE
KypK9EW9lYHegm896/0lXTrLMecOGnRkQU4NHfsgFBm5WIYIs1yIZLxpbQxBJbJRWZ9lPDE9u6/6
e5k3EWlUT5PA67x56uVIpdJZ7UvzasAATezL6FgzTdzDPa7DYB73WExSlKljuhTaVkbmYDYBcja6
lgVq3wQTwHMea9gKN2WkzQJLIycRzF+Ks7Hah0O/hAIFenARxac4tREOvHeaPSOhRqm3Ugb0gTpR
3/HAO3OuwQvS5GsDmgHGHQD4Kvis2niq83QZ0M2wo5t0uK5lBOa+M+dhoLHaqTiGnQy9vcN7TDGy
ie+ltIJMpOHFUNeJsK98wzl11g75VorsuQi3AiZ/0S/Nyjy0TNBW/SAleAJjvKJh7coFsOaIrRXE
LdomqGeTIF4kzUNvMD5bZDoV5SjtHWLjXJUxYA26WxjPJerWpr9r+mwlhxa916vYBptprxEHKU08
bwOyIyfzYxdv8/FCYQlTwvu6RRUfPTumvi4KE7lhtXYsmepcN8uxciYIPyWZQYfh58JMr/KY17g3
Zja6ftlZD87Bs4hrqy2I0fm8a25tBfUmGns3j4N3OUq2fnBK6a8zlqYFURgIoKx7XWRMkdlibPx7
j25Xgyw4ddKD6T/ZPlJ4XrgG/ZwgH2Y2IBoqGKKyfReh9MiI0Mnj8dIs5dsUTfyQYi/uM+blyHlK
JWbEoI+rVdKbrtn088qg9mxU+WPVmZtO3iNKDbCqw07BOgyB1MyWWrhruhelOoTJQZUfbdEvo5xV
uacpWU/IXLFTdZb9t6EpN3WhreLoGq3hYvCyAyeAuc5zA7RfxSejgMmMDbBx0Nc2NI+8dK1YzqFS
D131UtKR98W8IX7BbOAY+sVisDdG1c9K67axn6gtuVHYuaV5Z6Qfmnnqokdyw1wdK4nPpqPNXix8
DCPJO2ptXVXRZVFDovdPUXWXhktG1Ep4XM1IwoMfD5eCTLBQ2sbCQkvHDIwGF7bqnI4LRjxUTXFU
4wm2t3Umz0WKeCCto0UbXXt5s+syfBpocUxk3iXaTZOdCYcptkuP3nAtxxk6XAQsfnDjjyc+hisj
OpLt7kXrvH0lX0n6rQhXDTVhrFR9KDaJtLU8asLOIaaFVCBinzBE6WC9tjkrTvee480Lh2SZtv2+
sbC6OYzf8sFzlE0f0GWtUXZKvKyJLOOX8WYGTbop0lYKe7bCgo3atdF+S9D7hTD63ebk7IiTN0Eb
F0FHTbRD2ZfgDwefVF4FaruupdINmbbw5K6FtiqLcW8rj5X9hlp0piama+XdLBhxKWJZKtBD9JGB
d/mCNJnZiIFAjFgtpUWptzsEeGF/FRXJogDObsaXbYa9M1J39aS6K9jK0RRrdPzjVjFPsptYuWpA
BIyNcO1cW8je4HKqe0uxazrxuAx94BGU14crosWXOZbHcCNwVIXNpYHeRxsIQpBvOyCGFraLyDsk
wSuiU6PotsK8jpjRI5EtfE5ddmsdohjtFnVvjz0IVi8q8nlMoKDAZFxvYVUps7QMMV8vK8zpgj5u
hXyGgTNWT2O5gzrFngFjr5XfyxKQaIpuE7C1lfZG6V83DPEBzXxfL53y4BjHqnKb8ErNx7UcbYa8
ndf4njwf/a2UrzXVnyPjYgXdesXKSzaqqOemGbgjA9+wUD5iS7B1ZMxKsdDti4zpSy7bmdrkzHeI
I7HcaM96ey3S6wCnFvXKfCrqhlcFkjLYEk7lLMOYrZq9kkwcXZq8D5PjKD0xuaJdFK7GHqPoroeI
jqK/lL3DyDJTlSd7tF1fXUn9TFxb9aHsx5k3dSXknT9eqdmNpVwacbUgFnim004O20NrPdQ4GJNN
zwRgsrE0FGf2S0GO8z7muY/hkw2WIcYgX588cSfLV4H/0lW7MLr3cCGHvAsp759mHAv/xalwHXHh
6CavwikbmlWZqcnG5E7zhyQCz7cvA/wqvYXCl8iwRYtlr0rlmz65yulAWzD6kaQu7FTdOKqytE3v
mvjqRezsCD2x42pZFAjVVXXf5MEm45zgIabOExONEY/HGSisl3d5/ZR6pzq8VVJni50GdJ524/Xt
gyQXu8SAymG9jmZ/1ZGSSUYBgWhuRkRYTaWmzW/0hmAPGcl/kG89dJJayA3AVxxK/gkp1LzGUNnJ
TJfDVZ565KX0s847DuRcFmjCymdPue7UfFZhWXAsnP76rQHKNQ3xlcrxXi9uu2TV9g9RPLh5uwWY
N0VqssFDr6QzhSjaIWMoasUV+bwzBhlucRy/hBww2J+V6LplIZZ5+s4tTigyZhrxXHk7jf6peklh
gY3xQkVy24wHQ9+HXb+ybceFldHIu4GZNtWfIjwBvXOn2+8K4XdmmC/8Lr+2dP82w9YcAuSAFtIA
THdbDxF5wFwdc1LzoWCv+E0lAX8wBKtUefWaYWH3LJjop+eVvtaD1SBKPN87hXZfYnJKrO/jKMc6
HKMwa7F/Ayzo6ltbqndyTkBQGTScLk1vPbIRzdv6IQAlbTotbqVgpTtY/umnmLj1ugZFZNosfPT5
tV7emK2zgT5/FPjfrQH9Z+KmJgA/BYua4swFcUrRdGgVbBrwybfmpYFNPvCOk98EzIhnL5veoYvV
zCsfXy8W/HQMllh/SnbLYtr2EEDnSP0yQBib+b1rYy+w6m0o79X8rqfUpCUDlopxHnvsXXE9KKZ9
XYwkakzP0xlWWbeuu03IVlpNyo9QT9aRp80xZ8/tCuuAfho4bKfUZSTMS2Piu1gjgDtswhbBsLnu
+20d2ReWnmJBDQ+aBk42QX5XNovAX0XgSew6vfYUfdXgGfGr9ujp2hZy32oIEBkJEmeqfj3q9sZq
5V2d8D4yI9kgi4XxKGGQ8TImqPraRwpfVU9d5S2tFCXwDflMxeDth8w6JbFYKzYaPZAxX5+1P6uU
TL//t5M2Hh9uBu7i3YAFDwdxUL1/feFfCpDfLZNnRTWhdKbQ1bLf2W1zy2R29ADa9CY7Ng2EAnlg
AztlO0Ueab8DNmC1NufYsHajpFzEvb2R6/EusD8ixz863sfXH2paon/3mc4KctXolCjNTcB1iT6L
2S5MYl5R5O7Xl/+lyfjd9c9qcXpsd12Z0PwqZM1tRvlW+NtMJZZKfITSyW8VWtgbRaDJbbaCNbEd
omNiHctvg2p/CWR+9wnOaumgvHOTd5CfkIrDiBddHVKcE+UCzdXWEw7+BPIY84uexIEQT3DNWpWq
rDLZvil2iEJ7+AO2Kv+sKn7OGw6wTIUxLeRdIK0UcTuG31TiWF1//yjPkcOWmeF0YL3aYVOflaTR
UrfCwbdGRHDimImNItuxASL0Ipln9Mez8LVMQLorrjzWp5wVZQx0t8TOxVqw0DEV9yj8k4yD4lVX
PGq+vjTMdqmP+jYoukUgPepoqXPNvnDyB1F088EPF2l6V47WXMT4xopNXe+94S5rShcOkIN3VGku
qiiap+A3KkqypXep2Vub2ZQ5bV6YezxyZXkfyy2FKCgwxO70WK+Y3esc60w8zq3iEahG4uH72jYd
7GrZRS/RphabRwzlUnMfMFH2eHP6PJ3O3HNPqmeTH79sC3YVz3HAZjFG0gpqImnwUAb2oTH7jaSj
fZ+YFgs72TvyArunPmLsK49BvqkHb25QTFM5sfdauo5AVsVsoPMG27my0Yt4BlIQN2c+3EZN7lZt
sLEcGybVo6UtyjDcxOW2oBhFKFHoP4/9R5b7uwJLTBmgNMbvB8tE1VaG2DuAnXMSAGgm7ccxPFZh
yGqM94lVVSgRYyV1/R6vtMD456+8pW8ocJksHjUm0f4x0tVDln9oeblO7MFN2skHvy2Cm7AaH2PB
5sfEYWcqCw5n8yJkxcHQVmc3XXxQ4wOSSjBIXrR0hhctVRaDHF1bzbsTvOpq4BYCfGFqUSKIOJXE
s0qV5322lorrxircUSs+RJ2tG2nkdPNo6Tsk1xhDm32qaQvIHxx59Tn8oVlnppcjtmuBM6fq+qXI
PUotyR5r2K8sbj9IHm1a8EGSky77EFNKbScjIihPa4wouFi7VDkG46Fh91gN/q0h3Q9RtXOydyvA
f2qkbq+ViwEFfiucox5o28bXXkKNszoSB0d+lzoNly4BVLUBXa4gkvw+wuEEh6stlg4kiizVLyNL
/qZj8FttJec+c+qH/G1RkU0iur2ip6yPm8cMKOGZ+V4kpzh4FMWD3zcQjfzHEfyNjsHeieFnWBL4
oGYmCRQUBTaqGuG/ncuUb58z6ZUI828mjk/WO/Osslx7kQLJyebcjsaH13DgLP715K990ogxz86F
QYSNHVKC2DnDsakVd9pp1BXIsPJDF9EqYyJqcECEVUY6MJwzjOWNpix8U5qLAChK+DGq6XXsUfX0
TlWauil7Y61Q3Zy6TcSxR7I3TdvhxoGEFrJPCqR11ebYhZm+vZOTMGyyfGk2uG1wjH79U02P7Dfr
iXm2PyjjqGP4e4IdZEet9NT7gSvZCGcCPIHjd7qOT9Zl82yvAPs5U0EniV0T36aEKxv13sHM+/WP
8NkjP1v0nTHjwMmueJfL68gn6LIfvrk5n135bLm3fCXUqWeLXV8f2u7Eav7NhT97lc5WcdPRcpFZ
9AdaoBidN8JDA51HxHMmu1/fFOWTFss5b9uwsqSOR4MHi3+liBuyP02KhNsIUEsY3Qbyashs1oxw
7uj2NxKFTx7zOYE7GxXZGqYfqwqeNWva5eNkBHzw9Y/0yU0zzmYdOw6CdGx5zr4hk7++69UG2y3o
PfH29Tf4peT/zWA453BHXoN+2NDYzZjDtOpuwio8xoX+ovi0Jsh6DFklG+XV6npKFckx9R7siuPl
lP+HzRC2lNsW4NL8YR0XVCfk/MUx002Dy5SW5bLqlEUUJbuMk9HXn9iYBtDvPvHZnFRyuldanXvS
ZNFlagyrMvUXTiM2qjmscmxpklLM6jxxAddD+YHGkeV3DgYhhaK2n63tSMwj80mJUFLm2pZu08wL
0KRG89x68SPWo/hUTqASypqKwuaJVFsZh7CABeXX4LRkkG5evK7tZqEFj7H3HBvFAn/cuhjiu3zo
1zFy4yS81GjmZwQFt86T5+nz2lllIeiHsX/Re/2aQE5qH9oPX5RpOP9teRpiJ/BLkPw7Jckp7STz
HhA3YW90cv+lX/+P1/4//ff88v/c4vqf/8WvX/NiqEI/aM5++c9D+Frldf7R/Nf01/7fH/v3v/TP
43OH8T0//zP/9le48r++s/vcPP/bL/CVhc1w1b5XwzV+9KT5dXk+4/Qn/3+/+Mf7r6vcDMX7X3++
5m3WTFcDopn9+a8vbd7++lPnfv3H3y//r68dn1P+mvue4gd8bsLXP67fi/Yl4X/yjz+a4P0POnJ+
fn6l9+e6+etPTfmHJhum5WiqotLNMtU//xDv01cU9R8KnXbkXZplgnZ2mMCyvGqCv/40/qFZtmM4
pmFYpmIpk+amztvpS9Rl/qEb5BA4pm0riqwZ6p//9yP/21P776f4R9aml3mYNZMJSPulW/zvEWQr
qmlrOt99+kc15HPBfGdnnST10FLoHAlvGsMxlec2HIr8I5drIC/1UHB8INgqmfhOQgHQWqnqY2FK
E03EFEA20oTeG+Neg4fucSTYdI0zldOdNKlcL2UHvCLc1LrUffAWZtv6pyCWJEQEcShZC0HRjIzm
KoGAUXmyQhVGK+SNYcQRvDEbfcYsUoLcxDZC3hYoQxESxRLBHO2cFshTO/TqvaRnBKhVeZLc1paf
kw+kyYWOwtmfCF5dP0rLQRqrYIMbrmmw+GLjRyswmq8B2vlHbnpj7/LYBOXRZ3ny5lVW3Cy7PIf3
LUeM2YYYDdRbo1Vtcy2i9FUN5pjMK1vkmG8HemTMDqV3G2ph9mroxtiuO8MmtHEIc0eBGNEkN3Uu
PGkm6WFrU9yVsqdWHwfT7WvAhHKDZYmEVBQSuJUtyttQEQj27bHHNw1h1/gbRXlfak5VMDAiuqsK
GwD+3WiZv2g89KNzpzQGJsB0hGKgNn3BCUw44kFkKnUvPY4ItrPHMHmy9TxV3E6t+D5W0ukfA6kx
F6k6sJErSAaEsymN+roJneLDkmwJ30NMkW9D5R+6jOTJxCo7Q+lj5ZHJqZrpug7wIcJpry7DWkJp
nKlRe6JLBZ5ENiX5piBs7Sm0OoCWUdzYd0YX1N0KnK12l3t1/Rrr4M9nstXLO1gk0btW+d1dp/WD
zZvhAVO0FZBNQa7Tim27UqHViDcZJtaELquMDhJRW2gokMYur2gXtS3rvoJswLwKGvIJKEZnuuRt
YD8Z9LDjUITNIa6TCU6R+tbU8C4Jhew8W16aqUzPq0sN6als+uEoR6Y1eiulyIIM1W9BNTnxGpjL
mu+YOL7kQW4Oti+FsI7acQrATVrwXZHqY9PoLIw51PXJ+LOvvNoq4d/ocVbJ+zIl553ZuUwN71g1
auktOlnn37ZTDuFdVjlghZLOiMXGhCaBgbTAQmU8DarOz4l/RgkXeczLuBsjx+n2WM1AEniVk8sw
QUup5ROXbbxwkgxwH7kyar7FAwkHJOpMjXJ5LFn0ubwklg9SBmL8AZOG7p9GLQuNuWe2OibqipY5
BdogoYuSJOY47zI18J4S1QnTu7Y0VXGUg8EEaxhLkfGQ5aHDSi+QDEKwbMvCeRn9qIiuEyvrArC9
zEDXMgp5qCICVNBK7nshjkXRWh0AMopKLqwFC2aW50g0lLvWFtqCgEYhn/RSI39OjaJonGWRV11E
PMT/Td2Z7EaONNn6Ve4L8AcH57S8MWlIzVIqpdwQqZREOumkOyd3kk/fXxS60Y0G7uIuetEooBZV
OYQiGO5mx459h78mSGdu7GKKAKl5biuPM34SmDSjTD5a0Zrq4Edbl7yXSlbhrq6denUYOBxzwQHm
ROnFA3Jpu2Y3a4LDCSZG7O9bp4LpKkCN+RKWOfqtS5u1w2USCbFvBr1494QyAt4qOGam01BU0fxn
rcT2XNSSqB3O3VpC6cuNvA36VgBes307Pvld0ri90pl4TJ3OGrAShX1MljBUfO4Vh1IcRqgCxYSM
IIvEue8y3CaMH5Zvs1R156A285GCt3IaPGLshXCtdd0+x7WUT7IZwgVTAqG8zMGyboBNUdqAnf94
K2AFB/FjM67jXyKL5zfRVOavZF1xRqxd3EeDedKHWuGGM2K6ltXy3ocR/Wu5jG19GTUJ4N48J47x
XOPySspJpUDpnIThmXdyANDXLQzMFXcwQ4lV8mYxwnT9qSwCOAyi69d7noFRXMhZUJY0vWhvqzBf
IRkmFZpTV4Zpd8hnpe+nDFdaQ8IhKvd3aCrmAvWcZYBzymLJoJ6pVp1GLWF2Weur68bUSPC8n6Ig
o5mWCw24G9BmQw7dvPCTB9Uwp4cJvER4XXIPJaGspHybehu9I28yT+mSwLyLpE7io1s7wxAnUWP/
1PuVuYk3SBz7IGhhDyoddmK/rVuVHxRf59egz+f1GNiKJh8sq3vvyjp99mAqjYcqgqx8y6yiuZOm
Lb71KGMAF1m5vYB1GN1FH/DgXSaRhUVVZBV+gDiY25eiTLv5IJd5GXYDdw5tfRos6V4E1rhdF1l9
EfWgV3ZpfX6pjRrPvXI9yfWUzl7M2NIZKsw4DuGjV6BH7LEpInK6bctYKRhi/10r2dfHIEzNso8t
Apk0hf0rheeX1/2yRvgjlhwCURktMWTLak5/LlEFbDdEl5EwfKMJoOQSRpfaG7HIbAtnGnzl2eEP
qteJf3saop6BxrITdd7BrA8lceLQTIbkEinLMFo2vkXl3Mhr3ws7JuawDAqqSUx86WGCJvAS6obP
kHWh/Elh/yOHt5b1h+J27vZuqznS2oKgyjEMimK/1kH005oN1wtY0xFQfu3/rvt4xL5j5EpaFe/I
B1UN7HCXTsu76lz7EWQpbEw3hojJa9Tn50c5YqdvFNXb1vT5pwob153LgCbZt1HJi4jRZyc4y8Si
tGGVXdUQIzAEKdHHN/7Q8zHOwQzdJfWTltIBUxjP/tJi+wlzmM2tDLz4OeN740C1BCiPZHMNEHeX
fmzZJOuYHw8Qhr6ackz0yUyuhgo+eeZqKzMHpFUEZbLPHJQfm9f6fl7Y3dtnzSg54XM93IclqR/7
mitbHsOlnh+KtOini8XA398vEwXWDmRZlzOJU62/J9dlfBpwofT0NHqOdo0XtP1htp0vj8JE/PJC
biCuOvDAkLt7pqQnJJ8K+RJB9sbhHjeXI85X4JEJbzQMiq3o7jbpre92iFp7EVu7fUdDGvEwjDJb
jnHvivZmBP3Petekt5tkiIApL9L7xdJw+VKuJR6dbHLQFDvdAL8M1frV+mkxH7bR9O/F4uU4pTaP
bMViHslLWAVNGv9RXtpl3P5EA4k3mBQ8gbRURKzYbdm5lRtX37zOQcrns2IuuVOWHnYvYaXJvVMu
noGHDvWPaOmBE/ayL6792PbowIOdHjtK2k9XtiagfxvbZ+BL/e/cLvVnybgP545NWxQtG8nfvSsx
hLTIYz/nqlu/aLfMQ+1kMe2zzc9fhjRviD118x9KWCB/WeCGv9zMw6M2yTLsrQ7g/NaDqV9lLIPv
cFi351z3G9urLeqZ7L3wt/W99mn2gg6GqFZiBYJKAyPGSVObjWX+0Stb/lpTFf9JZ6geGD3H7sMw
JFQkRqw5dJeEGquoiqrZU2Fm72Q6TbdLOp8HnVWtaiBzDsxxR8oJcr4fwhvNN5NBQ1xb2H9lvfSH
81Jdu/fb1Hwkfe+wEjcmhVs1zOal9CBht9WyNOcpZ/YwCAHvyIVnZIrYtvx57RTr5imDm6uAYx/i
YNa4X5xrZBKVixpWzuYURLK3RSlFUzRaTTSAAsxhzk9L2FjyV/tEquaYtgMKzJgNsTsNq5m+TDgO
v/Eds3qeIFPXR1f12DZEOHm/iqV1fxOd+C81J4bZw4ICES4p9H9iNxsm2Ez1rE/5BE9n2wqAIqXS
eUk+wkhORTEtyXqM48mmO9wzkjgkUjj0pYlhYe5CtyKYy2BoOmj0zZRfTvUAgnbDuUfnn1JT74e6
STjvtTCY/lYBkp4a2XspxmJy+8AT5prfUrz2smbFnXH16h0yQNr6TEUqo2M59au4hQbctZdDvuEe
670z0lwkNvmVBBDUcE1Ygz/DUrUj3rfQE5us44K3ba2/lsUm+bFw1LzQsgZB2brm3C5eEtV/Jp6S
dmeihQvITNb/vXiOLtBWhjFK47UjtrginbK98flLjwzeojc+ZwMxXMb4g7wI9PI8uDvPy9VbMYXg
gsnBm7LjRFrua9WWfXZKN4/NWvpLRj10YYJEDkbdX/B8CsFLCrCNmrFn74Svy3xZ6HyOj0Wo3EqM
TAx5NSx9si4H2j19yBZBE2mKeIX+pgJ8Z8C8WCYViyNRwhY9zeUYtiSIeJMKzWXmA7Vk1DCh5yRN
h1ovZs6a0whJo8fcWy58NFXpVQcVB625IFZ4CBgWTdmpZjcB5xmOOzqPcs3BkAmvD3cKtPJw5xHd
SGpyPra3kOlseKpLclewpnqAK9uYo+wwzSv0N0UUu8ToJqg5UxuoEZoNyZE7g9skeVZRrcJD5IGo
25HZK0vIUJpraimSyewczuD6ot0a/BOL1oE52KhNQEozdun2ZceiyrG2a+R2/hYr6vGtYEgXc7MA
lYoWEr4oaMYXL2l0w0Tfz8Dbq7NmitPJJAeF6Qy6ehnHd/nWRtmhK533tLSUtxdQZWq9WxNGXrfz
iuC1D8qMH61xef5ZDx6qep+ee+LAh6lzhgklCjB2Mq7XTRH08lKJyf7sVTN7FyYxhMjofAzD67Dy
8/KnzzzbPxrZoNYlq1IUsVWMn2jFSwtVMfErAgPGNesP6YJ0uc/L8+RhZPdAX/SKR+s0JFYygrdZ
TekZKZ5fEVVVcBhVoDwYYwGIQxsXKATDbG3AorSaM7wmoyquq2jEbYwhtjGXqk/rijSbqkyBeC+9
viucYvy8ZaVpb8MW59Ml9z/odaK3k+qY5+E6XRmf+J79WCAKnzGT/N9pWbrqlAWSjzmMvXF6oNR2
Zhcm8BU+iyiF9k8McYdhuxRbt/e9UsEFrSJuykC1W40Tw7XVpbFJFRx5gQ0WwqEcouMGTYgJzByz
59CMY2EOJU3id+27LbhIz9c7OXZeHl3Dr6P2mTYdZ/cz/bq681I5bYDEesyG04oKeJXHq5hh9a+L
PBKQHsoTzhZYrzbk6X8cbejLQ6OY5Zyg26UBlEJWly6EXxQp+m9HMQgzoQfPzlYd5Gq36NTdr2b1
7Z2a9Nz+CDgj1GOuzSBfirRXBvd4Yd27jUueR9Z1NwzvdqPhvMkjFYvd6poRMw870L9WA9/t2vFU
kyMTGpz5Uc5o6mU2VsLb67K55jqe+25lVdKzA6066smRB6onpaTm59+3a7XNN83UB9Mecs+mj2oR
ZbanjzdMn1qs1pdhTdDNMVRngnautqo/gGYNxmOSEDDx0RjtvWVp2zIKJvk0O6D76QXA47kMyZDh
gA5H4zpxo8rVu5jWMmLtGlQ5YOGopdPMxFajSBnbBfsQqyxseSyIRIbVAZPecIP1cMQCYMgg6JfE
XMkGxgk+Xm/mSYuHIXnqI1Fh0Eq7oOds30x7kTZRH0CIljNY8kB24SFgkZ+bO+KthES8RDdetswr
fsMJr5/BtrLubBgNT3Wi6j9E0MbnOaVR836dB0rfYdwI9dAzugMAMDXeZUmXPvhL2ba71ar5dzYF
ZEQto80uQr5RyXEZtkEfOl6xPuqOvSeMbTzrrhPrswz8Agf6Vi/isOLL4ZPZMvOS+DpfkAGCyWfL
KO/WY40oSKBjkzKikTogUgFghHpAIphI3MDgfIX8pnG+6hrE7jrW7Xu2LNimPZdPd3hE2vXk0ey+
SXK2X3PbreC1E57afTHr9DdjreaD9SYA2X2daXotb425Iqy01wEEU6znIe8zpyU6Itd5Sz+7VLMq
ocGrFep4m+e/lTcFZ1drQrUSUGxxldQJaxxDqsdPvvzecMjTAYsVBrRg/XVeX23Z5SmX13luYaKb
ZMDERwW/UIo21s3wvdmzmutbvkwdHLzVLpO7U2aWs7qQehgppLRP9wwvpiNG95CwzYCx0jMJIttF
MQfLcDnxlLg7FK66fGmLhdLiAeagju5GL8gt661zKxpzavLWTCc/mWP0Wi9mlPHsNyQm72JEpeQY
F3Xj/s7ZFgZ4mdJ5iL48T7AGkvY9aSXV4HvU8IXsESi6efG7l0C3cX/MoiXB/ZEw4z+UGfKROel1
wKtLBNDcgz0aK3LFocQmBcpnZSsrT3aQ3sxlkKvkUqVRoQ621wlOX47u7SgaerlqF82I5FDWgjgb
Luop3YI/Vq25fSKlqs0wAhax4HNPyvSpa9j7/BqtKChWBzXTYP5wMo31BTqBTzfT9mXMJUS/XHFy
NIbkxr9VXll365uBJm+IUt8SQKUDn7VGCvgyZFmeHWHc53AD1/6jqIe1+D2FSTO/NEU7oWVKv6Bh
wNCZoJOB6RinmvijLo/FG7V1NYJ23bJ6v4VhVn2GIKOqeMc5zvqaRg7Ct9HkYuH5mnIJU0YKC4mX
p0Q/cTcVZx/lUBvA6AFuPLGp/rqOyvUnK2QLZJss0hNbUHC7/eGs99ZpiJjpie0SJaBPDn3ozdBH
y6G9gkua9NcwL6eKDI4F9LZbKvXlr0X/ZbQMXic4yTWLXr3fHaNeUCnKPqkM5+xSm4tyapiU5UG3
eVeikV13wKOT3qRmGoJrZXJmnc5kBfhXCC+YdqIuwxAayYBpWWkomQNacg40z6zPo5dJdpvG3k3X
0TarAeewIBMw6JuMAqnvAhw/ed6EdGgBjEqTIy6hFvn9G8bC6tOrFWiQicWwZza3cs1swLCstyI4
bfu84Tt+1S26erAhf9K+cN50i2p0no/3jmwnpyeSoWS8xA9dqEPWSrBNgIctIwg6TeXUp8665XXc
cucdpMqYZ1qvOjvx3chKwZAW8jtAFOVHSCv2XtshhqOIoMlGAMOMctxNwDr+9tEEJRTxDFNRVkwB
E9DVDW+6i7C4Z8qGT7WbFouVag3+0rGVeJxV89R0S+VwlVZEJk5J/zPTJHRAtYkxwUxTONJGhOdR
C6ladcbaTFaeHMD2asfTTGO+RAQJ7Dezpb/1Qlb5Li3D4cumcwKn37fN45r6E77nDbZPaf0NTirP
/1PRpdl4XFHcnwS9Ch4dVvy+yI7Jn1BGeHfsNLjnKV9JBeJ8A8JqvTF+IMjFAJPdloIDuOabvKeQ
qOXJDNlMREonSRdXnna/2thnZc8asd3mqezPONaNWtMzhPHtNlvTQLoKJfDQCszLR0aXKB9NPWR/
PJk7qKu+gZVZqolNJtzjBXrRYe05KG68IuYml0Nb0K6jS3OrybXzSO/KmndBYbwees1Ky855q3sp
mMRUV7nyyJsrWrlkhzDg8t0LL3W3pGsksIJrUX/RUsmYd1dnN21TO+/YFT7uFZslIQuIxluuQikg
dSu8Kd9x57NoUE8d05vYxEgtYKcomWsWxDbsc37KmaIacQ7uTHpx9BBMguPA6VddD3OpqZYntCTd
5Ipe02/Aevecjf5u6z0osaWyONRq6U8kDGQjMWscSxj0vZKin9FY15zFGqZDSTbQfeIxQgOh/yUt
zJG2mU1FvpFwFFWP0eD3PEX1VkPKRnT6bDjnUUZcNpGdpS2dOYqG8K8HY/q/+dIvP4EXaIFRIxjv
zNxi+EwT7T2qrcSxVaea+IhynBiCzXjEXgYREFnflVGw7iFG09f3OTORO6rD7NEsIFcPC3LjWakf
gfmWyMDEBiVt4h9m1Vdveb+wFdfaCLNjIZw5ZRlC8d7Hmo2qk6xglydbz+0VbWD4TBOXXhcl1fJx
FOCfDjizMLUNC2O6XWjrYGPA30HiivpoqN/HTU/fdW9ZjfLB4H+mwEuap2QaAbOG/lkPRpFhLpRl
en6azJZ7PxLiC+6mPCapCCpy/Za0yn90tGLTBQTnQd6MvL6bPiOwYOfmYnsVTKEMm4uYPZF+OvMt
jN7mve9CCo7R81lUitKgerLtqP8kUQyHcvX78bXPdbnsfDBWf/+ZUP8PTOnvzVf3PA1fX9PtH/O/
YFYfnhFc/+9h/fN5Wv5//u/3IP/++a+D+X9+279P5rN/+X5E+5QlPvYcEf7nZD75l0iCBINfiOaL
s+Tfx/JeyMg+TMPQD+Io8xk+YBj4j7m8SP6VZ2kepz4wqSg8/3H/P3P5+B+m03/O5eNEIJaibWRh
7Oc8MP8dOcbqckz6a0hRkLCLfiiZoeziUI0p/td0mvHPCsw6lsWk9KaKfBRqnvQFtb8o49HcRUDo
xE3SUrgAvx0WvWdutXrnbYJquxOCK/HRMUsuCaVhJZH4UKzC9qYjGxD11zf5cLm1SX3RxKIsr0Nn
AGHvgm5m3CETesLnZPPP/Py166Jxn3qIHoezFDX+UUGQIk6rNiyDjEgZr3zs5pHMhThnYv7bH5uJ
4Nqcn7pkrXDJ4piTrliX+4gdF+ScrRMkKDCBaqafLjXkFvahoE9YsnVT94hEarhg5zarn/3Qi5un
EPJ7+zGS6PEYl13iP8bsJGfXie7H5RDRgHac8ktrT6015LEqO9jsBelFE1shbYYQk1vXqY+2pOG7
nLLcbchOE0QO9Hxp81urpwENxm5put5GPDH1dpjaFN/HblGbK++CrJ8z/GQDOsh7POXedu1Qjc1X
lFU5202TZeDzR1W6QSLdWgeSXmykgZLEunZjyB3cB82jCap6+F3FqRzvZMLMfRclxhF2YKI6+87m
kSWhgIT68Wtt0kBDl8U9wUx4tC7ywoNiFsluh2LPMmK2ymCzWg5olmyX1SUfyffiqyQ+SMxq3qnQ
AbuNZF4JwV4RG2R5SQ6PiLJkv0Z1kvAD2sJjUA3pQ0veCKnQ1vn1A+MUNVv6CssoZ3vzqKbJplgW
Os/iyqokGH+LJRiLty2slv61Z0apH9K+Y0UamtE2ypeI2vhH46LmtURqIkGe7ZupSd8EQ+TPgDkP
+5rWvvkILCxyEXF5fnABPjeEASUL2yvasVxPMQ9gtS1LiudlWdRDXeo0+oW9vZiZWTagcDDp/uNJ
kcTijNKHOpHNRszZAf9AF7Peo/L2RS0aQAKXvj7VdtseC28yJz5Uj32eykf9S72Yx5gwH5qYuOHl
INcR7JDLOnnvC7YR0EzkQOxZmzvp3zVs4voPzssBxuzLLKEbpDyQhBQERqwz+9kQjgHXh8v2AXOk
IMAhZmwTkryQs6KMJtmEv1KSrN4btTJ3EJ4ERD2tbXShc2VPfMOKd34pQZZmjhjSsopC+m3JP7ck
/AwJG+NUOXvfZ0zx5EHPZ9u6mqqQpohcRr64U6OFBzZ/He3HSkPrPjMx5uylJK0X4wJXjrQk3D/h
9+D7qEwBwkNBuFIPl7zy13nebUuEUet+GI2eLjeP7SARCTazp7UvoFUNfcP6Ec35XswjyyDMQsSy
Fyl3735ePf3OHlKP766JEFiqmaODzCC+M0GaSDj6OW/qzmXoFTiom+wy7ah+T7lgzoxppWcLP510
fiwzTWwic+IeBc+rbxpM7mdNfGzgGJI0tV1OgaaPKwtN9JBvyoyIKafJ0qVRhpE05GRtRIN90Gvr
qUNUkxFO/SYUfIso7t7msN2+Ci2SH0EicT3M0n3qMLPHUrM42lbZ24bK/FSMsYiuJD80uwRVwUAx
HBtI6ygihb+xK7AQQnTNC/Ey9H5fXxGGHBCubVHLmaCTuueN4/uSs0C0k60n/5Z0LL86Ycv7iT8T
rZMgW7VG61PcZerC+Anrt8W83nShal/KunWPlIBReE1a9nfiJ+xaFJLw4N7bzDtljCah47yk5k9B
+I2KR8s6xEm089aMYmmTqTu2aDkvRGtsODc7W377U5S+pSqkV15mhmYYwwhhnVo22+dkSPeFzOJX
9o8X5ns0pruqVawQ0kuREWBJ5MZWVPT3VY6zK3FFRkqJf87E7IgB+5oH+3OiwYcAgK74Jjq/f+EE
CBlbYc6Bsd56zRUzfvFJj5TfyVGw3AnE6BB14XqrhhE8ChiL4EbpiXQzukcMTaGr71npTB95m5er
pM2b36OZUQ8Cnc2ns8OtZObkC5bbIc4y+/KjEPd6EJhLEybDL8dlz7bsEib9RWqFeFLe2TMcpNVb
56f2trSZd+GzffRCxs7wPvhuPgVZkpwgSMonI0jHIHXIv7Spd71mzB+qyJDNtvR3jtXC4n4dveZy
qNcA1a912M2HGONqwmEbmelShlOIQF8MZFKsnX8dOT/+ibXnQ5AseB1A4WmqPCbN3MXTa2BQrMPc
F7epmO+bNVMvZtu2wxpYcnuHraLEZiRtZcHqapjs43kaHmc1k0KJMNqyqh+27xIX0nUYJt4Tvhrm
EB0xX35BQnbYeOV7Lu2AnTa1x96PvW+1UR7jK6vZTTaeFo+Lr/vmyqz4vZhWJcl+XGx58vDI3aht
/i5lfU+Td9X1ffFeBOEDzOMR607vHWs5CKCokr0Jae5SNd0OARkZRF4j1Xu69b+LxtIcDtUPwYI1
oXiiekURDEFZjoeFZY6rvLSUC+N4jXsDT5pvOVgi4Z8HK8M5D2lzxQtsz/jEzfcZRgXzNYaGRDi3
8wX7GPqHcR2RY0PNLtOoYnNlQsKjdj0GhN0sp/tuFMsPihwQEojGN+ju3kXblvErZZCX/O41ZppP
Jn7sL/uq658a5TPIM6rfDrn0ELALzNS/4Dz4BD4lksT6ONNje7BeMaPjpKT8/GPebnrYmlQlT8Hm
u/Rd5YH9qLIW58O4VuulrOfu4CY6I8/gkC+xY5445dqvhjv/LpuTX0p79TuzK85nRsFESfnIBASI
9z9QluVlMeXY+3DpNbslrjhg5pos7NTvb9XiNfs4QaFLc3yQy0riLkmf2RtfDe+swEbwqqKIQZ2u
VHnS1JqvCwopyUrmfGzPQZkm+zmQ83RKh3X9u1Qei6SQ3PV0j1TYX5QD7WO8dOFRQ6Teb4FTv21R
k+M5+TCeigQsDTteYX6qRyIS6lWYY2HMPcaurGSVnW1m9KASJrla190QiPammFDHNJbPvXbbTVy4
ntRe03U3a8EiOMpxd6FDq2GZk351IrLIHgsMpljDWuRmJuAcqDucqu60bCFhjzYi1KjIBlanFiMQ
fxr3mddN99whbr1nTdy8rWBS35aimp6WPNak1KT/hMmv2S+2aqdLa5vutMz6k6BY/5JddyK2az+7
NUHX3mrAkICTN/XZOvbBZqx7lxUYfRpi9qZCRp33g/WrQ5zU82EsR/lknWBeVHnBqXBt+zOMs+06
DmPiNVPzU0lARGAr/Atdb/YrjHsiUlX6BQWmubC5GveYidHvqxSlprFP1Akjt6k8b/T2ebxHnc4e
wq6oruotLW+HPOWZzZaSy5at/kaPX1LFtbfnCwB7QIj+aeDTjK5HaGOHEdX6F9sg5CB3viLjS1Uf
jlLyslozvnGotM3PMe7UhRjb7g4HvPjtdIfVtW6BONCKLAg9i5de4EalPk27tboXbph3ipAsktgx
2zW4CpqYcHg/7yjOFlal4jr8RqSbr9RGgQEJw8cmnLbhgHEzDZgFNGzT4MdRM7mRLrkyzUbVgHpO
0eAB7cZsQixO12ZEpfflUHjXWbbVZo9vjJSiqQh/tjXSKw+nmQ46K2dIy0Uo3rxwiL9jRo4fISOb
W8mo+pBuYsBzyVBla0dymYbaT9DBxs78icKsvcYjiBKzFcxe1k34R5REc+i9obePrUrP8ZrJVlLT
jQ8qdOLOtstwEaC6H1vVTk8pruy7yQ94tkc8mGdzgcVAWkgsduHck5E4k7hMNok/EJc48CRin+nS
wzLVc0OsZXhediPJOVgwKO4Hz8KcxilHpG+o1KFgk+5GxGnqE2neEKLdreHAj7QGaNs+A7A7Zl2d
u8vntHlZNsex5a04xX4sLCOyNplFT73nr5c91pv6GlkqBc4Ri/GnMz69h6uXgDGMWM+ImwBzJXPJ
YPk1jysAmI65TOA1qqLS9qvLteqiIzVM/BAV1rvoS5H8jUMiCneq0fNDxjl8Jdamvlmgj32kBF+N
V6WPG/DYaD0QRxav2AXXhEOrkZqMqLxGsdK1GrYfsY4ls7BR2lOezs27V2dUgURlvmBc5KuoKRxZ
gI39b5FhSUuKgjQaTrlfhGXJD8QijLRTbd/Yd+iYjXI+BcnA/D9KmHfh2ffuZ0Ky7jOOeLEnyyAn
9Do6l7BYLPcrDcK9p6eCrLyULOO40sRFYsW/kxERibkW7k9ATXlc+0T8xVEu9b6rYwJR1dnEqjgU
r4imFDeZSLqXDj/Ye5qV1NP4SgkjXsxknozJ/VPfKfUDq7H/O8ERdsQCm1z5E7N2TA5b8SkArxyC
Foh3hkHz0d/wJe5Enq8TWzBxyXczhoQx+QLiHrZ+TnNC9qxGEvCsuxRTOv8STTaceCLM79if/atV
FM1f9vPJWQUDdz1hX78wHngQ53cxRPBsWw+xL35VAbTNYbLr81p49VcyMaBdCYj90Wsexxm/3t+4
TFDG47GCPbY0TwEHI5ePnB0Ul6V5xAGqeMiW8Y/OTf4oC784kVPE0DXIrmLSdG5U0rJzDrCMqFve
gn3XKVAkomUeM/VM4s1A1+1meQNTiMvcq5r1LuZJ9sL4EnNMwSEioxrvaBtHv+OiIOLXG80N85Tg
2Ef6eUTUrHcLE71THtUyIbMKgwFzwlVeOFXI66AktiWYJYajxA3qVWyji/blxiXNzpk+pC2NIWd4
G5DcFY6/OvwPyT7Rq6OKn8tG7IOi3PgdLskfyzLRhssWpX4XdRUdNhIKlTU7K+zl+skldv4Qs2EY
k6ibDov90w9avMHfcT9NsLXxnrxPQsHLPsheGcsITHn1krNHGZv8x7rhFvrYNNsnl3VPoe/yFmKY
ICRiOfk0euMF9fKnGm16KPzRPVjsJ25n++zbz2r7PkpF0hQa/Vzf6yBGVIIQtbECphjlpWvxMfWJ
t760JLuTwxjKDhuvK395aOPXDXXtA+pHcdHL5bwCij0nhlnXN+neH9gQc8vAWN9vY4nYy6JLewjL
NTlm9Tp0114sNFtWfe5uurnzcfOfPcAXwxYRsFuM2UHqPv5MSr+/KBpdu6OqKMnBmROK6NLCOzSe
8r+Sjbgupf3wuORp6/ZjYJsGiFu9uSOjgkBABXPQbZYsXMlMG7DSeGXfvmiuTLbqY+aluxWj+s76
pv+Jw0TiLpgwUsi81Lu0le3feQri67GybJKkybMsZsu6uPP++iO5iNuKxwvNfXmuailuqFKjAyJV
ul/a0L/zsK4+BmrrLkIXRbts6NLb2RPLc8o2wB0/Kd2Y1zbvCcf9CPt+xf0ytgjXIoiauzXzqmM7
bObI3UqsItiVEg/Iut72U6/P8A1OFiIHpTzFLEI8Jbog3XHsVE4mrGASTt+lHhJPNiMuIkb0t0Fa
IA82QbtGFARLBDtrqzb/aVC5Pa8NTKuCelsShNrIkMxk/MiYIykivOh5MKMuH7zCzDRvPFmulbuw
qUTyJdhZ7D7msq1jEmKHnhy9KRvwoQ1Jv+lX+W/Mndly3bi2ZX/o8gZAAGxed6/WlmxZtl8Ybtn3
Pb++Bp0n6lhbCqnyrd4yIiMT2iSIZq05x/RYPghtTaOkp0GWTsHnzvReI5iFBCIf7XyI4MtVXN5D
ogHd1CDuzRd9EbjYRzAwjNxmOn/0g6vIHuaF6EDaK7+izrjXZqq832PSQUeb6JiAkBNk6s37slVO
cz3gfX/P9UEnDyBP8ZxgpojbC116iXeI+jLwblDdT8GdCRS0voyrw3ixjCyUh6VLGTUOc/OTNsdS
72jtkucn2Z3R5EPtG7bS5Xo7ER6iAQVhqQjkPnBd/v2gsEfdRTnkq1MiB6vfM3Z3wFji45Xuh+5K
j1EXH0by1Pr7enQH4FYpAiMcEnVnbgashstVk6azPhlU3IAGPYAJBLppicRjWihLIn5ZZHBveYbB
aTgQlu7xQ8Mj5cJ5uAhRo0G+tLp8hqWQRvMx8VxhHdII3dGpa20S+JK48nN0uypQKK9auzzRn3aC
6wwrDwdl7lLiwRGS4AiclzTVuUrBoEpdrorv/WVi3KVbqNb+T+sizxIQmEBxzfM1voyCE7L+5key
umwFXantHPkhiEUa6PBHUQPTRpI2uZrRZM9wnKRwNiFhJO9bFJrXQe9QZ0YSDL6Gz5MbSnZadHDk
jISqCXk6HesSHXhv27dh0oLVcj9RtRypdYbVPTVlJHItwuSsXw+Ac3V0Cbxu9uiN2lOPOWEnSq+7
z2Io18ywz94CW1US+72NRDicPOL8vhSmA0QZlM6nvCW0Av8nkEoUF5REKK8cMq0lquriZw3WdYLH
uB8a7zPTD+9SkvFdrG2+wUmp4/toVzmCZSgpieisafrBuLMTtKfUt6IsekRMg8wyqVBj1hZtdbqu
B5SROQnuYXSMptY6uUPDxRhtBp1Hf5Om47FVrrPvvDrfoj7lh+cECUu/6/eUyWFytXWwHXSql12O
IZRzc0PAuWmHGuiULVLqLHgtZq39vVfAmGxV5B0Mz2yXpghZ/K0bDUrcEImbwNZ1r/ARhSA0ynyv
V35tbWf3rWe+xQ5On03Ogn+HIFAeBxGmFxBzCKKYK/tjlzrV79lzolWYMjYblsXsfbZ47GQ1WACv
Kvsb2ff1Fy1o7IrWzi449SNNqBju66gFNylTKOKJE32Fm3D67RVoAAqDYnPjxOlwDCrpfI+IiR+W
KfuUDfAWh8pydtw/3B8qSNzvIo+pYvJ0P7stp5ABedeHGezJRk5yuJUS91pD1wilcYVIXw1Un4YB
po8VNgdmiT6QE/rolP6cHDuJum/ToIchj9kP760eGnLrxL+whDgXMWYXRY1xkw4uvdSo2skUiKep
Y0FtdIDYPgW/Na38Cxnl3neEeUBVqJfXdv5zrpRD2VlD5FjMY48aF58TkOpo5PxudXVwNbhN9d7N
p28c8qExZANVED7DTWnS8H3srSn3kgrtznX7O05k38m4xtwX+OxFU/I+o6Oz4cgyHggELT4vhGYA
j9WyQ3ZZ1R/SLsbsECdTdr+UeEV6uKvW1AsSRMbqAk4ikMasgNEaCLmbs1huC5V+SCK4R0HtQ7YL
+ICPadRW34ZU3C+dup+7+WFO05NTSBogXfkZjXt5leTOCX1YeALJcIoShXFGTstN3M+XATqVvaM0
xNeIxOBAkkA1TE15kyMvuZSGCtDISfcCnQs3oYqPEXmlPAJGCG9j0nHD2pO/alwFH1p3xcstbEAb
p3b6C1c1P+KGjhYs1PTSrd16603liSD6Gtuknx1Ezekr0UQ80WfbhYOcdoMDydJunc+sqMOXvhov
dTYEyPOaYav6xBn2fa1dGgZJe+r88nLOYPOaqMKSM+UKYT4Js6Aw7UG9w2mSalxBncm5U+nikrsc
4SuS74VIz8CJr1QQOLfKYdpWSzydfIV6eRmyx0ok7LBNIB9EBg+Pig2aaby2ly5a6s2MGGVTm+Kh
CR0CpZmZadxNu0yh93Vc+YjlVW95WesdDoIpbrKZAlncevGeO+2jzJCiOOgd0xyqT6ud/MjJIN9j
8DbXuuitn5B/rY20cUhUo1sSz14+VCmvdOrpgCFW5yRYZxA6kSV7VF3q8HFJM06CuA3Qtyiae2lC
UDpwny8DLcV9Y8FYDHEjgcak/7Yq+sydanFEdWT7LhsVVtOCaDP8ydWUk4edgT3DahKxGFbMY5Z2
wq1hoQVecd2Dg/okm0qSoUQtOwng67AHFSdXxniUlWtNe4EEjOW+Pw4x6EAPrT94VUfM477AVNzn
Tn9JvfDdBAsTJg6mtjlJzBXvsPiFbDOg5FBwZRFx9KD7vr0ekyz9GAFdopRiuBVs7WL8sZaLf1sY
AnZl25cP9oxmtudmRRWFZtIuz1D4LEL1/FxpjfqmqZixF642XyeqyheWX5WY5jAuwS2fiE8eMHsA
OKKWmMvpe2Rb/rLrUeEA2x9G8AsYLzHZYkdzyuPo2upyQlHyGFBWvSoxNOKgjqo7Wt04kywoufAW
Z/oBMTYnFcXWN4oZHKat9MjVR97YqsseliCZD1gmma51TO6xCXcUqO5k4d91VuqxEAVonpDXoG+p
l3AntaCqnWJ4wIzbDZtmxEZMvRlGauX9iBPCiFB5OMEeRya0xoW7PiQnnSVqa1cVEKk5pDrswB83
tNU43eb2u4FGLMUgDXo67qkQTQoRSOmAhZqbajzMi83qgzgeyMc8z4dIZOJUaMyBrS+zX/1SXCbu
lFGGF2Q2tNJ6x0rtHOeZbZlDq7VrvEB8dLTCPDePwxuxUk9BIMYxtqt9pR1Xa6Glds+4L8AoRksV
Mx4JezhxUzukcw/faZ7dN1APK9LhvyoBT3pKIBHAui+0A9/dPcP+BKMZUyCXyRZXia4vc9jaE/xF
gCS7v/QT/yEH/E0KWJMF/hqIn+FIxCnaKCmM65xjyQJvHpMqR9ykaK2S+T64SA9ptQRfhpIz5M7n
oXIMM370EVOaGd7AGsmnoA9vHd+mpmIr2wWnoM55PWPt+Ry8/HgfFxZsrYCSrN6YGBWDhoBdHMgv
96vPiClAywvOke8Rt1FxwIkX7OiuW9F16FfCv5FYWsz238tsPpZcD/Nz5cwTLsb/Gy/j+KtcgRPt
+f/q/0NgBuqUvybRCuR4QszYNiW4jCf6mz//xT/6G+n/r9Yu9gYNy8LnH5i6/yFjgLjwiLPxkUAp
qX39XzIGKhujUW/4rvyHjYFo5z8KHG3/rxYKvbx0uLQgaPhXApyn35UrbCWpsniuo1xb+vZ5OE1v
dN1Td40wq0JDLh2rwHTViMNfz+OFj+oMqfXPMNyWFI/AcVAinWFsMroDwIZ1uHVj2d87dis+1Y7g
XBPrurln8+0fbK66V70pK5hhXQFKdhA+yofEm2ZrG9NSfozamZiOmWB4WBBzg4gR37N1ZQon/0gV
LMuvUuOw2/soVm79cYgS+rwZHreyn5Jyr+zBG3HHSAvPn5RABuPkE/WSqQeySploF+Wd/yEuHc42
OjRiFxBUfVWnfFSkQaTeO69Xfv/PJ8X38DKY5Cnr6M+D8WGi2OwckmvTeYTvHKSFyUqJcBpRb1P4
t+7ifdDFQ2iYb/9XF/bCK0A29te69nygszewoCuRY8tAddhjMClva4h1GDU2PtgBCUDSg4/a4ZJ8
fdin2DHmlKZl6zDJDQQWw+mTP+svVA/6yX5QNAnROOe4a0p/3IfJysnDoXvQA+Y822CYfn3QMybW
P6Pa2tBCo3Lt+np9GH+NygaoA/S0wWZRPfGY9Oz2Kbe17Tjn9vs6zaEgta6THsaU6IOo7srjRHOO
86P0rl7/U/RTvCV/ilGo5NQqsQOCI87Dq+gVGcSmnCbxoxh8a31kboyybciGaqoJEiixhG9oLfi3
XhiO0063WX5DWdPEp5Bokfwgul5cS+S/wUYFzfwYw1a513Xa31k9d7PLqpFy3A5pSBtCW7M1HxG9
zdWhbpyuBklvgVDoR9JXoqY0n7JFt99bTEtgDhOKQrJ2zfd1tREHkUs50HVBb7dvymS+r7gPYCSV
hraLawhcKNGS+RvYJmLa+6ZNvtZzKuo3duCnZ4p/nphjHHtVmLHte6yKf788dsWQm1jPUapCx7QB
i/OJavv8Hd3C/MbslM+mJ2/HNQYB4po/hxD36Vh5V7UOFCxq9w50v4ouGD7ztu+ulVXF7xPcktvJ
pbjbums9c73TAgdq7kyC2qwZaP9xfrX6a4My+XIWdOKAlCSAPZDRvjGnzxaKP/OIEieKEKaR/ewA
5Ll0D+YSPyeq7/GYJ346bNvFgmhaiQpWQDWW+9en7hn498+L0NTdhQ8u1pEcwZ4+nD6iv93NQ7it
+cbuTeZ6v3qMvurdqHC9beaqCSmAJNaEAFpE2Ym6qs9N1UkDbx+btv+mGpU+dHSEYGlawXxRL3i8
NmORpnhDTD48xK7dA2yIh9Z+4xx1tq+tjwthKWgpdEKKFegMwCeQcdCj5MWOVfKh8uaUXWBYR3/9
Gb0wf8wfspShN6PNn4Xor4VmHgApUdRhoUG7967rp27vz/aHrqyKu7nxxq3nJt4bVE75wpLC5+Gx
url61c2uU+WvQU1IRdruKUAIMUtnswQzrkkDEancQpmE6lHNC0YD6FBqgyItG44gADq2F2orH1//
/S88ZpTAWqynEUPB/exP0fOwcL4oMXEoBnM6tRzCuA/emokvDoMvyzccWASz7ekvzk2mEQnD50uX
QVyQ/FPuqQP20TZSAbynONT664Df8iKwKw3l3ZtyFsQ8+lGVVXxbZt7qbPLwvYRuZP8r8Pafr4R9
DcKZx+vnknK2sRJnkCoqHDjtsqjbmV5YF5x2wn8/ioODmAuX5KjIvvb0CVSEOJaUmyAEJLJ77wL3
39iVrR5ff51PLz9/fgsfus1XI/hm9PkX73qdI5eJ5yxVlB8sB4Vf3cn8FKwN9Ilm7Enp3t4iBQku
Xh/5hQ+JIyiZL54A+say//T32fE04NRjIs1p1MdXRBD0FP+m8kY4jvWZmyss37EKk7vXh5UvbDbc
fbkuGRqsmsGfjouOSPTaWzcbKgxb2t7ZjkI/5t7USShyjtmparrw2PaKoCO3aq7SRPanVELxWDK3
u5TY829MCE+m89pleGN5eWHR57NajxB0GtZL6dO/rpdlzOHcw3npNkDVHae/C1uOERhyluHay2TV
HF5/IC/NAPbBdTXj6PZsm5kKANaFkuh+PZNv4DgttGus8jtxECsRSCElV666mVtv/vz6yC/NAGe9
19hSSJs15elvHVRdZwld6m2mG3ufNYpZWI0DWHksKJu8p6oSeUl//69HZdaBVBMuh1NzXsCY7LAZ
sqlnj6NYvsF7EH4ZB6ha+0aNPbIe5F+UNYclP74+7spc/Ps8vm5QnpZ0zByOqesN8OnPbaYmH3uK
RKhOiRRg0pUtgRTETR6xX9eXIaISA1pYVNa+4xh2WfWJGi5V3lu/qS9bbGwkHVBMHoT4HdtBEp5y
oFZyG6a5vaaxwCKjizsv3+NcLfbJ72ssVSYcqnzrwu0BjVQG9E5k5nkfvVADcYFN06K8172ZL2hB
on5AoAJIZG0mlldtOrfmMCOSP6mQY+euhvX4YHtIpLe2ZbvYwHo9H+2mzUqAQqvI2O1c2sYZZI6C
GL3UB2tAR3Xa9/nYvlGHki98KdyGlePxMWvjnAcUK9/KeiOwH+W+3V0F4TjuE5kNiuNsGR37sOi3
SZ4KjBDZeL0234E8T+LW9xN9mtO6vPDmvkKhqfzbuhNU5RRi2Te+5pdeuWu7FHXwWFPDOlvDZ7Qp
LWy4cGvDRvuJTRJ/t1UPX1+fWeuK9d8C1p813KM/wlrG43CZ2k8nlgb1Rh0z4cgVIcSk5BwhPBid
kIyzjgIt7Ir5Wnrcm3ZetyLGaGm+cap+8XeuOb3S+DY74vrv/zqfdGOKjHN2rI2TWPKztOeV0mSH
byQSvHR25z5l+HDp5lOKPPuh3OJy1DnY0t3KOAdC1lHFi94AQNP5YTY92us5r/yLUgv7iEeCWKR6
jQ/E8XoBccPG0ooS41NUsmwnYhFbX0ZYWYEuvJXo/HxR5UvXVD4o1rDGiLMHMvuC9kTKtpoXa4JN
oaJ9QYPjsSox1SwzMVhghR4nVKNv7Kpn1cR1MmhOv+vpnZFByJwd4THx1TmACItiCm7BAjbYKbND
8w7h5nj08FaeygU+UDNPhNRhsvyG0YSkAgJQrh0AJxswONPP1+fn89nBn0Rzle1sPZzLs6/AuBJn
SFFzXrK8ARglaU9R8SbE/YXLi2b6m3WVdfCXrDzavydhOjQNJ8TR2jQ2CpG+gZNY8zPxiLSiOFqt
lBc4Ze/hI3VfqCIHFXJHzP7ATubVRFPqA4rnYq+l8IGTDXUkaLtnd7a7uMeipg8y1E3+5fVH8/ww
wt/85x5qeygqxdkWOKZxXnYdtYJxLL/j1GkRvAkLYwLOmX/Hg/9nZnBpXW92tqMwoT19PvhfS0vO
PB96IGBSQJHi7c3UQz0L5yEuc84YZn4rlv7Py326OOGtWhcFTUnfdp8dt3JqcM0E6KrwowcXETVx
W4ZV2k5Fsc3mdIn2Vh7JrcWlCnbpogvEjt6wpkUSrxgbsAn//pFznabySa2Br+RsGy5UOfUj9ymw
Qq2gkTpRkbKqkZDPMZ6CNw5XZ6Eufx66phCEaZKiEIvz2eeoIociAX57mliWuu8B2UMWBCjG0cMH
9ZOeSttS6a5CP1TTwito0AcismEdZl7X4BA2xDJ5to6PrrNE02c/C6uWXKiow4tQF3586JY8j1Fq
As85vf6kXljE9DpTuOr4Ni2Ys+U2t0IQcusH5Q5yvBuAk55Kb/aJksRGUTaagEXiHrehsXW7eX3o
F268LBgUPf4U0HlyZ2PXRbq0ofDgHM3ucAmHTmLCSvKOnEcLxf4dnez2ukvZx/d+mQXpjVDj8jFt
yMF76095YfmiUq8o1VLQ9Nl6nn43M5KkqRokFSNdxB/HOjFUYMLVj20evLZpT8MCni0Wqtv3izV8
xjJBOG8q5+ShHttpmxifs1pQReKNI9DzfZ/6A++F72ut6v8hyP+168KxRqyOTXzbhnL50o9d4sAM
teVNDMNgOY44XcM98azDBWxdFaMMdGX18PqLeuHh8HrXajaGGMk14uzhWEHrt24cUs3WyHrkWOym
GTHJ66O8sEw6tAJpViDJXGfj01EKb547r2QRGYEK4S2tE8hmQEFyvDUQS18f7IWf5Njso5QecD07
ej14/vVYkxJVR59xmGkU5Q00XjKm+Ysp5I2J9eI4imdGo5MN2z9bGlIQeUbSTYWpEtQXUdGDMBVZ
/EY5+qVt0bFXQwWFRGSU5/cdN8MPqft1vfMhBzbVMn6K+qHF2ReX7VcHuqd94aY2kj74YbsllEkF
Nzj8aY/g7TZDl33zeklZzTPu7zwOMf3i+kQi5sQKT0bJUlWC3sg+/PuXQNlDOdQIlFT2Ovf/eglU
GI03KyTW2eTJPe4NuI+i0m+scM/vEJpiIWVD3rdDTWB9RX+NkuG5lCTAY9EqetxeLKvH2G7lgyoj
95pDbfvGPLafF/Lo8YHFQK62dtDPr7w1bPiWkzGns4hKajXV0B1tZClqaXvcRTh+YxBH18IR6RbC
KUyLdFpWeI2yd1UaLyDeoTqZ1MtPTgshpfZQyvl+qC9KKKHa74r2Ouna5o2T90tTVSO6Zv4I4XPr
evqc7KWcZIUGeVNyc+KO2sQnaxbz/t+/c/qmbDT0jzCZr/WCv95GhN6/NxkXXZzghhg/g5VSNt0b
o7y0lhipqKvhv3ee7WpLiLV8XMU+bUmEXQPVCwwzuniCD9GMvbGWvDSYx2GU+UXPzzlv9iFdhcKY
zauDKY+uYXo3F3CUwqMuQ/+Nk/9L74hP3IXfQO2IDevp02sVQvUCvRhyHaj1hWzai6zL9d3r7+h5
zUY7K72BOjRFO9o1T0dBWesSiMVqMoBK3HLmb0imhZNctPdTWwCSies33tfz30W3ZpVlSErgXPvO
ZoVp46ZCERvCs66qTaqn6p3prOmNGf78RRnjK89gMP1zgz1bbwhCkZQ72MeGXqCRs1zAQ/ki3T1W
2fCtShDP6OmRmLHoVbLqsw5wJ3r6DEH5kQNFLsmWq5zYwfODGFO3yxtr2wsLPzU9xYRw1slum/Un
//U5pbgt4xLeJunsrfWjydBuTxKnCbis8dQnZJa1OIyIfw6TW6slgE5kMI8m4PA3Jpn7E76N7pAm
Ds6bpv8BINr/MJE7cqPtJfnElSrw39gQX3gHf5Qw3BH12uw4O/Oh8lRx7jO3WmxJXBZLuixuN0Ih
V4H95d/O41XKZDua9Zhr8vlCrA0s8lxSM2kF2BFV0ACcLQcIsGqmdf9rwg+xN3bmjZ8oX5jNT8Y9
+41+h5eu/EPWCylvmkZ9A4JGTraEvOF6ufmYKeUcEw2NzJ07550/pN9yMHYASS2IBTBu0UOkY/nt
9cfBE34+KR3uzoZ6Gs1rWjhPZ0vuzHSa/QWSmYhqeJiQBK0HUS1ZRt5ybhLicwcbEltIrpXX8lFu
GxD+CQ4eKOZ3phrAnzeNJW4LoIrmkEQ9ZMpShd4HWn7k0SOBgnsOiUN8WtdcbluBaoftMBCmxuHY
N3u/SkpiaMUiV1xcGeEfqQK8mx56fk7Rrd+kl4OPZHhHa8uuN64HAgXEyyITFNApxHuKXuJXtrTO
PdVybrcLrqk7ylarQThsCgxqMFavViMRAklT4SELJuDv8I4RAm7rkel9nbnUQNlw134uPnOCABCK
zI/KSTIQqA3e020Ij73hOdnVFdVEcntt30NFky4ABie75nP20J+QPoJD9doN0hBlJMmBJDe5fvTJ
dStAUS3+x3HjEIj+qW7GwrsyHNcBlaG9xNMCnQNOTFHica56Kb934K+/wyirCk5pkdCHlGey7AQG
ZXQOcAw/0hwGmN4OnPilN7oGZscEhLrluBwBrbTVF0gl+mcLCNPeTWbQl2EwQFrJzDAci4ro9UkK
NPkUDBuOHq2bupsAANaPWvXVo9M5cF14wmNQGLWJ4rq8A0LXr3pI1fpbmSs3P5gCkfTGRqKpUck3
aCYxz3kUXGgBcVuKqvGIYBM/lxVHkTpGTZzd5/gsP7dINz5Pc34H8j+5aGKnIeQyyJtfNR7cHynw
xEciM5b3S5YQijknnfmJa2tSW4t6Vvlei6LCKKWBbuxUHkXNpsbZJ7e1ntHgtti+aZyHYfdRDr27
wh9b+YkaiFouMTR6ap+5ySB3eeSm1c4U+Xz0AESMhzGaR8ABQ2cAqg4Vdn++3TvROJiJgLJaj4QR
eD8SAItkdnhh9AGbDCCEeWob8iWDUTvbaqnGr62kTk6CpSUesjrJb0xH2s6K1ZuI5W6kyi977SK9
xRnZSd4YCufNYJzgwzxmNrShIZTXo+OA7Uwm0d3Ci82+p9AxbjPtdt9T0DzJhbsmb9YZh8EFTimT
U8r2A4C9SG7qJoZbSHmWNMlUTfJqxnPq7o3TY9IAl19FB0dOwtmTJBKSvYIoDWZaACOHSCSw7ujZ
YwzdY10F3zRZQ+yLuUZ+sswBUmqxOt4jgkiOkwWfDO/UYj6sLjOMTIBnSTAC7xPu9LSmqk1eOP0k
eQAVSd3KFOOY6AGA4ivHwZJ21acsT4pyl9U4NzYWHcvveHetcFsRv9Fvq1B7C+xixKnHKcXADRnQ
/xOCEc/5VSxqFpXax0F4sgiWWT/CWT2mzcqwzOWsiEumxb4KyIbfKVGzH2XPfRMnshn7rUtUxaWi
5evuoPvAGE+we/0i3Ai+PRrQ4LNDDsl1MROuhnwq8L+Kshg+Y6zKeG8L9W+8briUN5TYYNbEXPjM
Vvh9/s7K8lXyHNndR5Bdy+d+LVP0DTChTaTJTN/OnZ1Fu6hbuk+iHlXBzcC07xZp5gGsrLG/uEMU
vI9Zsvtt1Mb9PQWB5c6fQzQ+BdKRmbCCRc1HtAq4XQI16+GSdGh4efEMg2ITIW2G/VBmP7pWRsNu
XJ2CBouJswthdt4tTWy+1wPwIzGWDd5ZPYjvY91n7s7yx1RQKK/Rp7dsU4Rux+nvvjGCMFOBQz6F
v3+HwitO+KQNllC+Y8MjrjxCTEu4nNCmaNPcj56iuignQgS2GNLcy6laumana93fQDMNnJ3RQz0S
Et/n0O5AMgFtQRd7pNilP0rcRSGl6jS5F14dfefSRk2dyDnvm01V/zGe++6DtsnBOgn4ZbDDSTTC
uyaG7lFERfBnAcpZ0pP6tnGdfg2mFwvzQ1nklUxmfuzQTaQfHLVkn1m5fe9aaC7LGyDh5Y/OwQt1
InOkRp84zhmJVU724GFLzg+1YLOCPh8PHxpBo27PlZUuSz3jIbmy6jlwqQhFEjrTqCDttkNPiLAj
S9gPVTYNZOB0wBpgXN5YdSC+tbIFxkmkwvxzTicCqJKK4jMQpmTliujCIcPTj/yvqUjxfDfZ2FxF
bNrZpaF/uU39RDo7u1D2bZc17FudUa082TMpSCQcBOk7WtrBSvD1kY35dam7TUTFEidBwVq6S+x5
LHflQs97k1prYIyf2y0dFSi/3xgA11znpG10iIDqlHu3UdHD6C2NfQzQ8jQJNuRMhdFlOPLBzTAC
QmLdk7xlBYgrm366ZcldyRScT6G3WLet40dYMaCP/Fj0nLc7bGn2rQzQtu1paZUn7I1oeKwI34Fe
NKT3lLWypHXgr41O0UzePggtPeICaBz6jRVwNegCvffdKYv8UwZ6vbnG1brsU6DCtHrrnLiTZdDV
tnf0NO0aiJB3OC+pRi/hqKJj1ylaliwOoXMBWcD+ShrREpEXwMaxAa7svsdETXt2EgH/P6uowQKU
gSuuGxiQ1o6kgPJdOGsyKOLJdOJoz80Ynno5+J/r0MNwt8TwXfrZAVyVECh9w9IscM9Agg5us5UO
m9tdTl5XZrdMF1PodxMRbIYWZzWQSIRErtzalVhQ36cLuC98N14ObhLP1GHlaSUbFwIupsvWy/rr
gDf30zTu+IWiJsryOQncDz6wiGED5504dRrw+TfOhKBK89FvmeADdocNZh71jf5QjoCQM5+1Rc2I
4cZxJ1g9CQChfBP0vl3tHD+xb522999ZSdfdV0GEB36pw3fg6N35smj5em0Mw2SEKDndN8R+gTQb
ErD2HslN2TaZ2/krhz8uH5XBJYhle2zCDZwvoksqQnqIbzZDexfiOPqSYiZk0VpmDEZp7xBr0hJJ
4+t+pNcdQdqsav930jrWt96m4ymWGSCxtmoAmJI9NNiIIiwOdjyK4aDULE9g98duj+sE0Qs9I/vg
Tn5W3zutmBKsR/YQ3vN9QAqeoAiW25LvEHR2aHlfRjQrZFYnSZFd4Y3E7ubh6kqu3JyMpLskE2QD
tlGWpBcpEIGbvshLua3cGmaxhWMH/AIChObG9HVQs93lKe5Hk2Ffq0G8d0fbmiH2uzaw6cvJS1LO
CSJpIBHBak2O/tBoxFD9TE6n1U8PWWMlH8rY9qc9ZAqSNLLW0gY+btE8iFKlGPIW8J2cWdI82dQd
iQJ7GBjpvOsHP31EKaVtIslK8cnkbvjRlFi5L213ii7LyZXLzkALP3QpnkC8VZn9nvRAjlgwZpKT
L8nzuvQGeCIFdTOaVxNCAxI/1Ar5WYYYC+KEG3XfOi1pKa6ufUQ18TKdihTQ/A58O/N6NpZ7nU5C
5ns3a3MXApbyvQ3nKpwldWSRSDKOrQ9ZwR29QzkPwc8B76N7wAUZElOYGbs42b1B6lyUXvR7cJOA
v43Dyk1WzOLWBPayDo7MAY+hZ/9g95w+8TFBylOoyO9KNRqKJVX+HlJhFFxUdtB8ESQcv0O+nQb7
XIz1sRwHrD2una/H6kqCZwqtDnpYH9Jjpz3QXmvdd8PWVGLOr5ultzCvg9YixAV/5sl1yqQl2JZD
wUbgnl4OWTu7JMg6eUpeNFo1wxfWp6Dl0lD2uySfk35fka23bSjLwVBLe7BMG6zUyyfk9PWtQdyu
TtEyQ8no/DbN71JQwxV28SwYdqEc6hpjXg3mA5GDnk9Gzfz3/xMuTarCHsEPbkrsxhwS623YDRb+
QI4l9hslz5cu9TTAXU3zbxVnnhWMZuRWRZM3iHyMHYHYSNtfbloQxlWsGWlv3GJfusNCFkXZhViJ
UuLTO6yBTqNKBbmhCmn75pLgaxK06t8FpIyNLXL7jVvzC1oy46yWcNqqf3SzZ7UpRe5gWmkqOdqh
XSu6oeg2i0UKDBzs6WcQ5eNHxxQsOoRNPaSWV72rZ1/ve2MPm5rQgJzoMr+qNxnk5GO6wDV644k8
L9fxByIup6KKPESei2QQS4rSaSs0xCF/5UQUCOnyYM+3C06+98CABeB9woBffw/rOz0rcHGnR1wl
fIalv/30Pbgh+xFzmFFV2V9ZkxyJK4NZQCAxxObWdShze6pftmBR0jfKXs/HpqS2Kkbx5SufDsLT
se0Q77pXMDZm7vkSLKR3aoe8/dLaxTfOocF7QsoakMXWW76HFzrdjOx67uquQeLlnk2GNMv8ebBH
jj2zqVDkdz/7SFPQmCNEg54M+OA9Q6tlFN/bpm8uIwHLKqum4JfjTNEb9cznL95dlUD42ihp2rQJ
nz4GYqPWQHKDC8Ma+0uuP/mlEqSfLVRBo00xZ59pkSdvvHfn2XtHEos+h34tglW55v7+XXG0Gkmo
yIKkU4UJydPFelFYOAeBMIqu+RfZ8fV59sL3x/P2eeBKoJ+g4nI2oIDNWkOK37ZWWR7gHGV7KKnZ
dpk4bbKnOcAP3EmzU9p+QL0ytXq2FNSe0b0v6uKwIN6FQ9jT7NOxT0SerTkVv/5HvvBQ2AaZGMhS
aAOcy/5G2OpVZE8hh5DK2eBpXJ3219jBcWLLn6+Ptb7Vpx8esmy9fnar1FCctxtGS2T5VLgIpGAx
Xful21inRFu+A0jdNfa283X4CNXeCo8qEuQ6Cc8rvP3rf8RzLw71HCwidDQlenzMOE/fCso744Sr
0MQO5i6/LO3F8Ug5ivWHXDbjvVXX8usUDAvILrYdclMUIX1oMGLvJ0hEkAdv/D3PS5ueWMVQwsP5
seovn/49sfKs6o+rYUjQmdb4YRCvc8CAIOvd5VG5oqUikiDKGmt1Dfgp61V9qPtgAG2ZDF8GaoH7
vmqD3et/2POZsf5d9KCQR2F6OddeN1Cg1NwxMxLSPnfTAhfSjfFrw6OxTtlSv6VGfL40onql8YCp
BAUs3dWnz6GzBrz/8DEI/R69x5l+Fc3tjqTrzl+vBKCKwJikPQIc48HtfP3HvvAS0P/gGGBGOPQS
z16C06P0rYIZ9es4N8emrnBgD5n7xtx74ZEy8/4Pe+fRJLexrun/MnucgDeL2ZQB2rCbTVIkJW4Q
NBK89/j182TzxrkNFKYwde52dhKpUFYm0nzmNRwCeDM0qi5wd6YZz4oAIuJWq/+RgLJ+qdVZcZt8
bu7t1Jz2SDqX4Q3vGx0xDgogZno6yzVNKFNIksED21V18N7IZKzE4hwf03ZodrbLxlBIsGuQQAXN
TdZWV3qPWIjSop4LNKib0aJpYjSgKBAiMT7uXayXFwkjsFmIb2lSM7HltAILOlqPPAzy1yFyYl1e
fg0RkMJyCK3ep7APxgGHoQFKGWKld8Os/qOiq3gCcikfy5YKcocw3QOw7uRQdRJSF5bvu2anI4uc
JNbwkIKK3fnNm8ujahZ4YGCo9FuXP7l3RpChaGYfqV3Ff9M96h+VYlDcSJ7n++t7+bKLIyTQoUkJ
IhloVGP9KaDQJfjQhUe61TKKl12Clow1YKgMshzbFx6X/puaBHP2EGPCRUdJjUKEztQwgaOPAA5e
mBnYsBMeV7P6oUQtyNmJg14REou3ANyEzSUsejpAFtc0RK2VGz+VZyS76A9OX4NoDJQjuvizc0yp
XCNOIfVT6pmIt6BJMeJT/Bk8UQOAGNr9abQMtHFBReDvDUwG1WUU5iEC4ro9ENwWQMvpAknPOJeo
tdsnVTsge+CjZapCVMJbqvPz4QFBuvqpy6ImObdpMJ6BdCFjLHW+TBMC//fpuaFLoe4clNdnbjV1
SEOiCc4K6LDql1sBBTzS1cInBiTI9AapklAKke3kG7UHrUCkoctQmOCQJSc0p9LS5U2l9gVWcHqC
8DNOiAIWyKQjh219ajor1r6lNBw+aVE8/bSsmOJh7OhzcUSTuksORF/dtzgrVEoMvT6l5xiF+obO
YhR+ur7xLi5R6pfQah2hvSDrdDSWE6sCDM2JfsOjJJPoObVhHZE6GnYQkpdhFSACsjXNIIgnijRX
25uVsiP024GHdj46glnnjB4Kng1WkZleexjlSvPnqfZxeAfYizmnHSMaFXW4VPYl3U1qdKi2noKx
haxNpcNXz709xvMOtOlyNSDDAZulZ6k6hrFG7wzYKkoF2CTYSaVMtyfp75BxMM+3rjkHnWvQhu0l
TtJqM1ETMWIOK0UkRGipiYMgOPYzYmI7u/biygXCr6KtAbWM3IGVX35biT9XG1QujkOJrbuBN4aw
JB7PyHrkhRcHo/nYi24RotR681AbUWK412d6ER/wC1hPWNugoeQLlA/Kl1ByZn6BrhaS2+gygoAw
0N611hhgvKO1I3pYiuOpNApfrg998W4ztAMuiqwNnCz9+OXkR9runRxJ9FYHJJ8HeClP9Bj9j1w6
yofRT7Lj9fE2to7IiS3BsEIFwV4tts8pzxG4iY9tmcj3Y6r/mqDh73xR63IUwesmExKcTRGRL2fl
k5ejK9mj7mNmxlcESCGgh45ONb8magjPcZMECQ3KEC5OJHd5f56hlE4l0DC8vcwK8Vetf19ETfdT
0hU8lPSJTrHV6UV3h3Vl+lWzzPGHL4Ud90CB6tipUYf5I4A29Tm1rNZyVWziusM4F1qDKaJtfRtL
xZHOiBP2+mnmTJlHC6UeHzJUk5EaGVbRvS+mEhmGFHwk/f5ckj5FgAL9v20kpPo7ODUmCtXDqDln
GrN+htGxo6eoUwIQOLV61s5nCs+ZjsUBDkYuD/1I+sVL9VX1oV6f6rJUP5CTDMUfBVnx9DiqyQz2
fOzb6gwYeyRNaUbUkPKyzZDf7IPmzxl8FvpgQYkZUhyGBcpOZodRRJvMDhHFrBXvJQm95RPWDzSu
Gg7LhwDkFc542Af/EUt1/70pzRLogBwPzV8lDeh7wypbkJ1o7te/r4z/b070v8RT+m8NiktZlO4H
FbS/c6w2p/tf//v1v/4tiSJZ+r+gsYLiguwJufyVBPJbE0Wy9X+hGAFACf6DBWFG1Cr+y5dI1f4F
IRElFQJR/hwq1b9FURBZoQ2vqw6cD0ikPIU3mBItD6oBx5iCBfxxBUEUhlljzIqqbZOmbaFNw3J0
a9iQpyhEKOLNYrz8DkDeCg0tI9Tfo6DzQ3yqYbTEc7K8DrAYsMrBhJwtlbScRoSnjxhBYp4mcZb+
Z0OtCiNx7AzctrjSm7rz02gV5+Tbvn4M6kTeCRaWz9brpAgUKPpgDmU4vMbLSdn2kOrAFDqvKLDi
VApDepf1Q1NR8COn7h2n9LJGblAeVpq/BgfA0/WZbnw6AyUbsarAarX1p1PUGptNalweeAbzIEvc
B5ZPkHd9lI1PR7zPBobLR8i/rmg2ZdgoflJ1Hu0/6ZGacvQQZGAt63Yyb3qafi+ooAoqhDTwZYxV
RqngSijNco6U54gDLe6h1tkPHe2mdPx1FKDVbEaCf0cAe5efLQfVE2BHQK8JvdL3OFZbnyCJ57fP
hQ4ZkF4Uw+AorHH7nTVEUYrWt1farQ7wBOnZiT7jzijLuOX3XCyyMDqyrBcHeTmXolXtoRjU1gvU
vL6vFEp4ZSXbdHRS6yHA24xsFHMvxLODnZE3Np8oc9MDwJeE7shqZDmWLKKztvW6buqOWIiU5yFC
S+XWzYeMDAEhKT8/Vl3jRa1ZLqIqU0sv9/FZLwCNv1PGyDwq+ETuKE1c7nNqJ1yG9E5I++GKLZfS
d4xJxteg9CqabQ8YSlj3WWHWz0jG5Pe3z4poz+Q90HXIFqu1Q/CJGk0WoVarydYpb+rsWEhq7Eqz
Kt38mSwBWv/3UKsQHvO4SW+pXnjAfLS7Qk+MR+ye9yZ0uRmWo/BWva1+9wgflyWiDV7Gc4VYtQ4R
pwj2+htbX4iAEiz0qyjMWugoyuIJg7CAucwojhshhTpHMqJTDJt959LbnNB/D7W+iXocQrBdYUKY
vdv3VmDMHiJ8f/8H2+DNIKuLyKTUipUk5vbIZNpe6HfWIRxEJNvAJL8+1DLJEPcEHwhdKkR/OK6O
vgr6KRj4ky/bJFONUWP8mxl3kdxmbmRnP7kN07vrw20uH8pj3Avk5MgLLvdDGEhz3NpW4aVWJLlS
C1ghkSg53DoKrFEolgLhrYs7aDlK1UtWnmVWjiBt+wWDkeRcOvrgXh/kYtPBLiN4I52w2bY81ctB
aKyoYJXwSGntHtshJWx/aQg6u35J+3rnK10s2+tYDlw7WiYUOVbLxmvlY0bGWGVvIgAMTPWAr160
2xUQx/G/i0TsBsahbQtNmjIHasOr41pAmMqgIace5Y7wWUKAEXxfM5yHxMjezXXevVfMcHySqPC+
q9JEfZ/Qc/6KdN4cIwdrFwdUpOcngGGwVNBjfeQFaD7l2lTuVDkudq34nSw6Dw0mhVAGlmvvq/gy
RG2UImnQOd/q1jeeFRwgPSnQLbBy/c3xB5Q05NvYStQ4qWiLgO8NbUBXoz5vAiv1VEX6MskDuuKy
Nd66axkEMSMaVdSyhArecpBkzgF3yVXqJX5au1ZW4Wpk9N3O0q3oVq/fWDyZgnssOkDr9ndadZos
dQjAgj4Lv5dpqE0nE/lS8OC6wByBauyP5VDjuTFn45+aFjpeBaviD25y9RCqTfnJVgL13TBVFupp
LMShwlEEHYG+mc+0mgp3KDGcPMhjX364fuYuzwEtK0h1gjRP6LmOalRtmsGf6omHW6KNGkpb3KEp
bO+c7IvYiQIF7VpHaJAi3LB+8CWsijs8PhPPr0v/r6mMFXyopsCdeqSaayj17/xh+tuaw/bT9emt
iozi2zAyrUpOuiA/rmNDrbRyoGRt7OEjFENNGWPtkzFPxveCkiZVsM6ygFWZ2ohQMWaNp6qcgNaW
lEzmdyXa/9jBtg1gyNGuvgXQrMdjYjTyjZiS3z+TL4CiIKtkqetKUWdkyjAGUeLNZqqdhjT+ZuD2
c8hxGsATCVG068uy9T1o0MmvJC5BEVwejBS8olPLqHslna8dkRJsMcMg9aDUHPmeCdrkG8Ub0ysn
M/98feitDSfag5iUOvRv13zUUMXHrwm72Bt9szi3YWseKYsm3vVRVjCJ1wUl7UB7h2jdJuVe3bs5
cpvQ4NLYw1mszpE7UKaDiXPUx4bC5oMV1drDNCnh5xkk1rGYoTYOVe/rJ7A1mJMjYXTrMy2Ud0VO
R5meG3z9tkXFjDp0aUYe4iIJm18aYLZgInR92huLq9FtBBJjgvhj6y+/az1P49ylRuR1IVrdgZqV
ZyXGc/5/NsrqrVAiH44Iz4U3TFZ2TnjP0R1IpJ07Y+voio41tRIVbQCi9+VksA6t7G7SQ2/qs/d2
Lmufwiios4MRGqD/QnCOzbGsJt3EVtGM/sCupjvqhVqErh2b8n3kANDlHx31F0QL7Z8Sr8m92uvW
ehs2/HjqRgRfaxXStogkJYDj5cXdMN1lsz2/6KkWn6+v92VchGoONXOyJXJ1lmO5EEk1K2hJzpGH
zuDwgCAftAWwqGfasnvCYJfhisodaQvBOQAv7KTlUCGi6Wpit6FHdeWfMbbeNxG6d2lrfS5L341t
9cf1qa1QHOKcwroGPiSUqQWcZ3UThbbSz/WYhx6ODNi+IvADassPWuDtTvNeUebBk2qzfRxj+gQz
/tRuWWjhC5/S+Hr9p1yuMieHg4NyCTga+lHLqSPKL09OEoEe7NP5D9MWpWCborJGWX3nMrgMtpZD
rS6nYtZa/DUYSiWsdi28pe4MpZs8tEiCd2ZX3UZAf13kxdTEc/Am2FL0BkyGz3jylCcuxlnarwh9
4qMuw9ZERFjbOboX1TouIborSFIL8rO2biDGxDqtI6OPpYW+gi+FDCw8Qr4hPPpTrzxJOa37wYJm
5vut/Rcmbso/17/l1rZiiemm8ZxioWqs97GWSHB/2MdBpVYf6qErvlgUlHH49LVH9HDCc2VlqZdO
evLgBJV/7nAahwbX31p+YCWQNqFH/lqfWvc4Q9zTnSCt4S0NSHvUHLtjBz/jEOBNdbo+5639S/1L
fG0KpRTclh8Zr49aCQrMbeoaQ8h5ihLM/ib7iCP2dLg+1Nb+pd8v5GY4LxQQl0O1RYwLZGoFHvKs
4QN2Q3gg14aPEykKDhOI9J39dHnNUnIliQIpwtXEi7AcL0FoyqkQggC8GhaPed0r/8hWnu9UpS7v
PkYhZqDKjDrABbSjArDaNpUceHLh91/LFPfTLtAUV4UbdURmzj6VqOntfLXNqbFDCQ7o4lHFXE4t
oNZIqJlj0aXJ5ae56IYPIXD3nQtnIxyCEgSsB1AUUFkEiZbDSJiBj6kUBx6ehiC452T6GXAtPExQ
dp7VobIegImHZz1XS+pjMYrauTW+0MDPDlaRzzv751UebJkV83MI61TOJ6XUdfwZwiXTVAxLPIqR
xfuECO5LHs4SL2hTHfGR1T7Kdm7UB2PSqr+LWNHOMrqBdzB94qcScvC9lifh3tu39SlANJKq05cW
9dblGmWyMkiRVAVejVDD37Ru+2Nm9lDzrh+elejQ79uYK8k0UOQSxYHVONOgTY3Zwvfv2A8/CrV0
UKWsYflmM04pnVncT04d4tTcSOcyK8sPMx7De5Hi9q+wwbMKFWail/WOiAMHrXRJcrUpnv/Mh1pH
5DfvTm2IHW7VtTYlYAdv6zmOn3E5R5A5coo/ry/FxopTcoBWQGEECM06ce5x4FJK3ZbcTLaSD5It
G2fbSeqdzb9xW9HA42q1BF6PdGD5XcWxC818kNwA9iParzT9EaHNK2Pk/nJ2Es6twTheqIyTeQpN
7eVg+HJrc9K3kjuCcXRJSa0z8YTxYqT01Ln1k4+3LyG3PpAKC0Supa1i8dCJbQN7ciYHiew0KMkA
SdJKdjSgtj4Ud6OAObGGlAmWs+rygcCpqyXX6iAIl2ZMLOjDbbs+l40LGIwq6S+KhpwPa9UWoMlB
k7xilL424pdgsjN4wuLsywG2dAXUzbpoop2piZ++uooWg67OQZBOddfOZC9xO+tPbTm0j1U74VvV
FPoPSxv8u8a2hSmab7nXp7uxqEAf0KzDw4Aq+7rbl0DVHvsokFwnCHVPRhn0bu7L2bs+ykZYwGZE
bYRZ8gXXwHD0hpXBqEfHVTIzPY71jCBI4cAojCAyXR9qY0K8Y1RwARbB9VtnQz2kynQIa8cNw97+
bIOxeazLdtgJqVaKI6/3J2ElysoU20gN1y0dtS3kGllBxzVrbXRHswizs+LHeNhFo/xTQxzMnWM5
+mXGdjofYfYFPwu9U55xgE7Qt0PuaOLNfYGnCi9Jma1aOZRchMemn8snMGX2aeq6YYcpsRKS/f2r
0RJFphMcEJncKoaRSWqwpogc10jS8hlV0cb3ZkWrbUQisi7L7mKpC6cD1czpYwR4HG87OYx+JlKR
fFQTw39BE0eNDq0iz6Bm+OTlwdQLbFKnIeiCHaDUxqYRobOoRglJzTXytEocyApKZ7tSnytIZjhw
bQcpPVuIX+48hztDrduO8uAEZt2Otms30fieZ6K5V9VxeKrG2d/5BntDrY761A++bxUtJqWJ3fyR
J7V8Z9E7eVeFoE2vH4XNoVANRj0AvAIGNasLs0DuxqE77HZyXXcnNCPwQ0u02vno29lt2MHfW4ug
lS/F9UxctdpaEhWffsQVwEVDYj5KoT2fHdjpO1PaON2AE0HQITTlAGFZvQEpw09xzZ6gco97bd4I
ual8DzK3kTouRhF//yZVTWwDB920sl0NYuGXaqzoevuS/s6k+HqIM8nvDogaIXvQmVl3MFGSv/1W
tvGmpNPFpYkIoHjg3/yAwUoVX5cbtn6d4YRgaNPBn4b/crz6v9rzbC6mRZxAfwiO91rgap6dBPZx
ya5XIsXj30JWNAvuru/C7VGotSI5IXhBqw1vT/Hk93g9uhTI/wnHKnCVvOp32h+bW50kW3Q/SNLW
3AR45yLXZKtHVac/h6GUfhkw0PWa0t8rt+0NtZpPUWc2siUc4Cpps0ecIxyv1YcZC+0yO11fuq2h
wCiIh5O0iXO13Aaq2YcC8GO72K8Wd1MbNw/jlEcnZ2j32CRbX4nOBDEAqAhStFXY09Bwo67J8S3w
fyZ6K+ozEYe6c3w3giub/gvUJLI2QcxZTsjPmzbJexyao6HHeh6t5AfMSpU7Hds67Gvt+rHHX/Xr
9VXcHJToHkiTjDvX2l2v7xQp7xPTcvHgKs+i+3VGRXt4RI14fk/JuKXNoEU71/xGCI7wvSVUmknm
GHc507J2rN4GwuqWcWI+Z8OguSrcrLOBX/GTFWrp7TcGOniitE9lHylJ8X3f3Bh9YqAw03KW26LO
T13UFiejGKrbvx81cORXQQ4CLFifZR1bwUnuGUWRE1SbUK095eQTpyrtlUc5qtRD5cASuP79tupo
9GqoOiO6T/VlvTcLeKNp11sWVVcKlsdKUjGGDqK8gGaT2391KXekXmr5SwDw1S0j0U0bkKl/xEB5
zxBl40iCIZOhdgkwGRTQ5TprcofSEtQcF9JFdMomRH1kyKaujubXf/BJDQOte0RBsZZbB2s62Mw6
AcjslkkdfegHNCL1oLd3ItmNg0+5jpBc8PKInMXpebNxTKkY5Ia7x20ttmeHM+0p6prw9qgctD/V
JeI4KpHr3mvQzQ1CBYxSWhR6Y6v7Ptd97l3fKFtTQXUd1h+1fEjqq2+TWL1cppliuVETz2dtwgOu
NvSbEVbiYwhtcQAoInVeLZjtzFA4cc90EVCpj45a2IfBDrudz7K1z4QeLHrXqADTrl5+Fnz80toM
G8ttmsm+Q+peeQD8jmyYI9en68u2NRSpH5gg0bTjdC+HmlHi1oYptNzays2TGZjRGVGOzs1DWd/5
QltD2Qg4wzIB58FGWA6VhEpvYS9vuQAVsMRGtPOuVBDHCKRhL4bbvDUo1lCR4LIinFOXYylKjLwX
6A5XqQ38naXkANXjTG36T0tCZEkKrM+5Y3fHKkcHZmjUb0Nb/bh9Zclg6JsBaxCN5uVP8IfITxJa
gK7KReUWhk0xL9Hzc13hint9qI2QVYQ/0HYgMyFZuooYjdFuE5ziUcUuVekxKAxEdAMV/itmkE9G
hA/2iGTquW7D/oNdNcF/cFfxtGKJQdZNZL4KH5DlSZD/Ukw3tRHbsfS8PfbclTe/BI7OFjXEG4Aq
K3T/5YIWkpPjdV2ZrlQ4Ol5rkY/XIU2AX5JSqY8Y5uonuMsolRRx8bkb9N6N8q550eMZS8LrC35x
2fBTuDSF7ijvIXnP8qfMlaKOCXR6t7Xl7FE3o/TB7OWv1wdRLw4MRTUVCx249KLKsO4HDuUoaT1w
dhdb6G46z1WHztlQZ6Au5b4bXTtXpl++lhBIVbKkjBQRhvAZccvSOlhaCD9z0CNsz9uhyEavb2Wn
93qjyf8pBgufOme04gwj8rJ/RAe8Sg7DpCT9p7FW5c9WQ7fu3CtDoR9yQ8HHUQKcsnPNicvybeFL
p5kiCq+so7DRXEe4weQMpV2hy2jZVfHUkCgc89xGG2QcZvmuhCfzWY5V6e/ry7pe1ddRqQ3h6wbM
hQ7d8tuVhvARUuBAmHXVnOMkDU5m22PNWjfN+fpQ4n+1miA9bB4jivmvz8ZyKIgWvmHz1gEByRy3
19XwZUZ37DgGqvQSlrrsJgHqbi2OEDtshfXSUgwlXLKIPrlueRXF37952J1QChELmntgAfr0D+XY
X7OMZw76NNVdYtrBHSz88fv12a4X9nVMCs5Eh2LgtZVdaE15rfZ8Th19RgTWx/ggh4V9BFW3524p
LrS3C0vhDXVxsIxcrlzwa4q4YcdSoOUmpuc8oy5mYeWpK2TOP0BHZMxyZ2c51xesGI8KPltVF93U
tWK3GhVT1vdd5UHga7xiVOf7PkDq9NBFyXhWQuxV6JybEOxq85HOeqjfGEK9/gByQOh1tAapjC2/
Z+XEqe2baeVNLZKlMHER28vkET3J69/wct/wetCPQEFCoOXWKDAU8EkyVLgsjh0hzFfmav9zNBGG
OJRFHt3bSqedMuCj3vVhL7cOw1JuFyQonu01uUb3odYhhlp6SZ9CQbYxQy+rP5Cl3qMmrS9u1pEq
ETwrKmMUxdYfUittWNLKhCsuIfU9CovoDQfSdHfzdAxw0Kjj8PyTtaweRET2ZLPs68KjzDN8HTRf
uif2zk9yLiE3e32syxnBJnNoZr6a8AJqW+6MWUlqx5/i3AslNAh1q1EO1GHS0/VRLg8cUD0MvgTJ
k8L6ulcnF5McUT/IPDyW45ODPsORnpo36MhrNZJf37zdGU40sfhU7Pn1dh/jukxykjwPdQNUdxU5
cNNk3EMAb0yKnNXgpkI+CFj5+jMpSTxnoVF4nZl8NbNZO8aJfte0qMcNktrvLOHGh+IjC3s0gSiD
x7X8UHAJLYPIrPBwCZo/aC1qVIMj34qmFQkWwrAgmlCFotAvfsWbi1/3JaNXKqXwqjLV36FxPn7R
Crna+T6X55VRKAYIk3bhwrWKbdMpn+q01WEYoPzmQnyiOq/0ujdm2p5Dztay0VsEd0YmhK7NakKx
bFRJIsmF15d1d5CB/dGe7+YbQ1ixbOxucCuCYY8/zHLZJOrXRjqmsDOGQUF6cm7hGUh7/batDQfp
HYwtYTJ+8avQwxkLbgHk9rwhqew/w6lRzt2EaFGC+vmxtqo969GttXulo/FqUJZfQ1DTTsmSSp1z
r4tpVtmWhBwzivw7m2FjFDYCkA72NBXE1zD2zZYbu3JAPjzNvQJI0TkXxGTZLKydUTa2HH0geBLw
A3iM15pbmi4HtRJphRcOfXZHkpGdZ5YNnGnr7Ax1gUxgN5A44slE6RE7hjXus0Q3JJNiXgmKs0jc
xTbYZO0rLdofdZj+k6X9Y9jln4rJeSyjeqcbvLWaPB0AdRlc8DCXO3Go/XSguFB4ThdMxxgxLYCm
aM5fv8+3VlN4NdJMp33Jq7scReVabHy9YJSiAQfccsHGTfoBhdm9a+8ydKLuj2YF+ZKlgLZejeTM
lSnBgSg8KJqh6yMNiqCK1nl+2sTPKHGrxwJYxx1oz+BjhaPmzlO8tZy08ml0wM2EmS3+/s3mhMlr
IeUSFZ6Fs+exRiDRpQfa7iznxsGm+cATLOyzQJKsJkmgkclGDzkpbI3mJZ4lsN3RrFdkMomWHfJE
7ndGvAzUMI6gugxLErYXadRyXomS5VLPPeyhrlk9kh+S/QWF/lRjsBAeZkjCOIoBZdiJNjaPhsPl
xbWP2iVw2eW4xojRp+SHXGHjTF+qi6TPOA4kD/jz6D/HArMNhP21lzbK6weVSPELcrF7fcCNuSNm
IVAgBIu0HcXXePNNIz0blA7zQk9pHQnhoTh90mXK3Y3RQhuN1f4JIMCt0ALuBKB54nVADonrexVn
wXNv66EkAqoBjGGsGiIShPr77dsVCytCb2FtI3gjq6lxW+NOrGaeXE3Bhzks25NEZeF8/fSLd2aZ
PqFXR/9U7FXxHVeVlNCy8i5Ph8zzqzZ6X8yl+h6aKo5mGJKc/BKqZYwc7aGouuB0feSNewdLGHIL
NhB58Roi2madGmvIQnlZibOFTKKEVv9UuLMq76r7iCNwMUsCfk4/NBOCoeVa8qdghoYy8yTT/KmU
+TtDap/aCHXOtH5R2/7OHDKHiMK+r6YKXY/4XGnBXV0WX6/PeeMKoixNzEwhkoLguvyt5lWQtzxa
XtfV3IBZnh0w9NuzwdkYBeov2b7IpEA9r64gLYYxlAZz6lW6EhEta4YboPC88/02LjoWk4xDQJsp
gK/WVB7rSmkycMt6V+AGkafSvQTULPSRfbds6dZWOIdOkOfYqUKth8R7+Qk1f1S6trQSD28kGQHp
vP5L74d5x4F+4z4RGRRkFV5cRETF0r65TxCDxiFdSRLPcJLxWziq+JPMfX0oxth5SCssqmN0tff4
nytxNYEfEpqegGFB+nIm1n3+EEmXPISr4QFDLYaD1CWpl8HSubNSs/XiOBjOfjapH2b8uk7wEGg1
S3XqDg2GG5Jhp8egnDXP8CtrJwS5wOryy3jK6PWKtFv0OZYLMkkpL3ZIcFVoBQ7CKM4ckjDHm0B3
3tl6/Oz7GM+qcvDeCrN3cT48Z5WtHmLjNkPd1xUC50GRkOiSqHmNs4rrXO+NCk6aZLbKQ9c4lTtN
2AfefD5FkmnS12MP8JYuZ0udEe/uXIo9HRtLUNBm/eC3xs/rg2xcfJAYxacGAS0EYpaDNHlql/pk
xp4Pwu40IsZzdBp4UZ3T7Yy0cUTp57CRaVFyeNZAa20EcoskcOyZ44zDTcT91qCRHhyI/Oev2MLt
JYMXzRa2CxQpBeiFQBEyy/XchiTtI5hu9hwFD4Y25sUhC6To09AGhlc6OLtKY4RSfGrjuzxN4aPw
ckGvL8p2du7GJQhkhhYd4GnR0FqdZBEpjYqfxZ4i9/V5LjLpKAGo3IHpb31LyvIomdLzEJaxy/na
OKWlYSHHsG2LwO2yvkIDqgS0p+fyztV0OaHX6i1lA+xOqD+uLkB5CvXB8rPMg3cl3ev++KMZdPl+
Z2+K7Hb5UjIKurjiVaazvZ5QjueF0+Vh5mFAY07HYSqj6oNOIDed4Zb5zTEfitY/Y09lB4ehL5vq
wHuqvhcoenCx/jD/oPab4j4EWlylIEQ37BTqY/1BbhLsFpKwKH8YhRX8SkJoxOD7M799nHFUmE4O
sap5zIDY/xpbDd/ZrB7vpyKbzr2s1u+TeKi1g6Roje7S0cgzb7CmOYAThY3ancQN+EXG06bwGmOq
kQs08ff0Fe1bpQE0QYVAy86lWcnfI39I/5YmXZ5OVouoFx4vjvwjrKRJQbKx8+90yZirs1oWuGKh
DAliU9WD4qDntRXtXDgbQTTrTd7FVSDgt+sq6yRXcdyqGqzwuJy/9rVj/oXbLg5gilR/KHGJflIy
3eb9rtUHK5f9k2Int3ZjCWP5DRQNgesRSa8TCPLPVJ1igyfHnAN3VPv5MJZGc2h1ay9X2drEYmPR
zWJAda100GEwKjcOSgdqZWLSNfnJiQT89kwPYT1CS/SmBPFLXWVETqkZOSp+qRcmvnZnZEP/nEKn
2zn7W3MhmIRKK1SY6NAvz74eJCzpPEDcKos/ZNxNPVQ4pZ12w+UFg1jMm0FWUwnVKQoTXLG8JIrp
ccZ24pURJlQ0zveITZtDkUXSLqK0e8E5zIO5Qz27T70+kBtIYRis+IBUD904tTuzunyYmBWQ3teC
Lh2K1bU5g9KZZDPlA9Vl/tCUGEIdwiKTj2lXl+Ehzcc9ostlYMeIvOlUc0Q+tQ4fY7+OHAxgUs+o
Gu3JouR/NKbBOtV2oR6FIIuLTurthSoGpfgquE5gXdZhXZLEFDKdEMXZPhoehNcjzdio5BHGEv36
xb2xGSGVsOFJ5mgPr6vy9jj0c547iTdF2fCUZqr5Paks6fYSLC1o0QGjZ0rVUls9QlaTgQusNYYx
1OFZbYrmrzYPsp1XaONjcaKIIkguhHWk+Ps3UThZBfE/9BEvFraRYVkp91UkKzgi4kzxNPSReepr
y96B6m2OavCYkzEB5l/H/jAhO3OqpsQLYKThLaRVR6Ud42fcsGS3CPT4izk7hnf7d2OOdH/QtqWm
uao2myZsbqpSidfir3IXYZZ5qCzUMv+DUdgVIt4U7I7VLcJS6kpTtIk3YFX0biz9NDsURl/s3Iji
2K6CB4VW17+HEZv0zXeb2tDURwT3PKO143uTONc6jG32Ey2ZxHWixvTS2IHcMGWh/YAJ2G3WHyJJ
cDReUrRxCPwA/KyK6k2uTn5Y+bE35zqugQh7HZGirjABQXC5b/T6Xsqy4Mv1td1IkWghUjhleBTE
COiXs46aKYvLqkK/whBWwDw0znNU1hapcKP9M9h2/bOvZeuRsKo/qHI83oWSpHomzMYnOUv8nR21
cY3TAQQZg60p0fga7Z9xd6qjVMYedPYBtW4MIvJJwXQ31MKdc7px6aBDKNRM2LxAc1e3QWb7k5qO
JGVEFS2WO1VyzuNuL0bamhC6zxSOCUgFenC5vnok17IP29LDlQ4W9zyXbi7H9pNmDHttwM0JiW4t
8S/Jyzo1swrMiyqDocLK+RaYdv6AoPUeyWvjnkGyHSSPEJ8BqLU6jN0YQnSx1djTbB+96bEaz2U+
Be/0cJKOYWCa9+A99zKzrZlRIibiogZPG3oVrMR+hssfy4aggD8csC0YPo59UX2+fhY23nV6gTyy
rxVSJKSXnwo5M19XcXHyLCMa3iOGW7/ksY+mSZc77bH1NWPnxtmalgN7lVYaXGmghKsBp6ps+6Cm
cKIUtmdIeuP+P7i0b0XpZJIImrF0QHHX1YcUxfserW2MyNJ+eJDDYbwfcE5/p5Vd8hIE0LQJZNJ7
kOTR96aZqbeFGVrp1xd34xywtOiqoYpFGWQtrtYgOJ7b+JV6iT3rXxwpjg4YTUGx9/s9GsXGsnLY
DLo1TBqrrdWR64YOPepsiry8kPPvTqSzOxsnP12f0NYoRGN0zjgPKACt3r4YpWaMmBIEYiTlW5WB
ytQq1AmuD7K1auA8BBWJh4Fa5WqHoLgYJHkY4Z8aSEfKev0xV8zpkKlauzOfzaGI90xLoO8veDTZ
PORmXVqhp4TSX1Uw+qdoUF8kKfb/g50AvIM8nUUTlZblnHj9yn6yEKMp8JXCbamRzxr6+wcE7G/l
g/CkQtl5Lb3RDL/QYNFRWUFMARuzSa+o/9XgV3Up2PPP2QgcEJyi3IrgO04Wa+GBuMbOUwXv59EE
RCoC1oQfuVaZmM2Zbzqeh8m0pqMP+mU+DCnkDpJxydjhDl1cXuQ+VD5EW0fwYNe5qcCPtkHD+UI4
s3gf9XFz7EHuHogUrVOW5f6tDR4xHkh7UVoV3KvVley0So3MVR57UBoy15GH7mDrbbCz/y8OGQEk
QQlaqgI9Tul0uVd0EyVdEu7IU5zhZyV1/UlWan8n+3hl9S0iPzGK0E4QRXqZVupyFJoBlJCjKvKw
Y8KOdooaACESEndp2Ggf7chJns0h9k+qXkueFSs40ma1mj1ZKtKCQYOT39HBcdSdmwBP1Qql11ob
xvMIktBNDUk61VFoHMOqm6WjpVXTizRF5k4gd3F8xRwcUYYhikP0eLVSGWqStdqyUnrYNs2pwjyc
KNk28T3F2nSPPqZedN4U6MkcKPrhFh3jNZtFj/QkBu+OGouqousQTFWMAzgl0geMv2z/obEE4jat
R3gF/lj9qucpeHaKoUCtZsJwzPYV+wGidv4rNDXJKyZ1zA5NYBRPUW71z2GiB+eu86OnYh4sIK2Y
HPUIBh5zbdbv2za2vbyX67ts0LX7ype+A6ne49Bf7j2miJwDTE0oV9zyy10RKXKuAItAwKn4P+yd
yXLcyJamX+VargtZmByDWd1aAAgwOJMiJaW0gVEShRlwTI7h6euDMvv2ZVCdbPW6F0ozJRVEAPDh
+H/+oRI3azlgXG/L/I159ENt9HLw4a5G3QEdHDUGWsmXl3EKKzWqYsrOEjP3g2kzY12a77JuhPXu
fxgm89J2kzvc96rAru2YU/E59v1kTTc9sR3r3dKox0TR2Zj1mdT2uY874rCCFYue1lregD5eP5Md
kdqFKRSYsA5PZgqKb1+z6TTGdqPIu25am2BjZBZa9Pf73uvVjOvsBwDYI6g6T0uWtMQmA9MCL66T
zXrI3aL50gL77zm2Vf1uA8V944I/u7Fd00FnEyoYf16+hXJwl54AUC9OfKWd+wXnLmvJql8t+CDN
7VSHXVO3t45PhpTwc9SINDvQN/TzOemjebS76/2/3AtEEQr0HQ041YE7VjtusuZeinHNrlO9mwNZ
l/kbx6fXCw5FFmTi/dhIxX0qSMw8s1XljCxk7GQXOV0WKK99JiF9feN2fjIW9moOdh7GZsCVJxNk
tNKxzQbPiZs0XS/njnzj1XI5eygxv+9W5615//Prsdfs5EPo3yc7W26Lse6osuIaac/necJc06kx
fiLnozjMrSHeWLl/MvR2FR5sVPZtdOcnc2orm9HAy8uJPXM0L5NMFAcwoyX++xn109dFKQRJFOUa
duEvBziCfR/Lsv2uLKhDGYSU42CtC75Azlsi+p89QPYiFs6d5gZX6eWlrNXDbtDa0LeA/l5sW2fd
qoV+x3Yl+kK+MQxfP73dMhDrHzrrLKKntKwxF21rJbkV9+bqBFnf86JmzTr86tPb23C0VAFD2ex+
bIf/hg21hdgWLmPGXud/2ZzSCAU4bdyjN3kDx/vZ/cB+sKmOORRCkX/58MZOVawIphn3vlbBkhdT
VKdV8ssLEfcD85WeNK+J7e3lVVYr1ec0tUza0EUR5OVkvNcGY3r85acGGRl6OtggfPVTzpqP7WTW
JrMZyxXLQ/xn8riQQn8YTJG8camfPDb2zl1cC//AME41vZuNAXLrLUSCy+58ULa4nGr3LfO/n16E
lwPD36AmOB1rS5fo2BJzEYeYatB+17vIZ+2tLtNrSG6vOhjRlB47reIUVW1Uha9rXRvx5jX9Y5+R
xBaw2I/ZvWZT2N8ZyTwMQanLEpFa0kg9kGiq0/N2GzbMpUhLQ2PlCPXWwvj69qmCfnADYXPu4oOX
g0ZP63HOEVbEduqUzxWMS/r/evdGp/j16gFsroNk79pX2v4noIhfr/VQiUbnIdNf87wVa/m0ulJZ
J0NRV39F//wf7SN+ejm0nHSm8bNC9XNyU4WJzKVO9ZgJs5030jbj3MGPKVV1Fix6/ZYX66uHuAtw
KACobdg/Ieu/vJ5Kcru3G1vEtnL8AD5/c9A3+5fpTVwFjii7MkczpIYnq4jUN0znJk/Ew5p/s9Xo
hv2w2tgGjF9Jv6zfOHv+7J4AKTgKONYOu5ws+IvMi6HrdREv0iaBKk/kIfWt6o2V/tWb2scceySn
bJoNrwj0HTLFXGq2HfuZk54tPl0AW23z+SBdOKN29pb15g9W+YvKfFfdEsLNXPxhJnEyEvOJtg0R
eSi9u4ROotzUmJAZMlR9uHU2dADb3pPfuszE033YKjLLyRSdPxDAIYoIu7lWhpYyzSn0snk0DlVr
aBYbR9eOwTSPMLKrWa5vNbn2pfv0W3Nw2cNAacuzB78cYFPBTRVGZ8d9Wi0fG0gXh7XRSK6U6Njw
SvKuFmgDbxyhX69ZPCvKil3dAIGG6XRy1cXbdDflfDI7S/+59Fft4GPycelVnjpmHZERQem0cyRS
qTU8A8eLAQLbG7stki/Kcqbj3289PxmSABvw0VBN7wbOJ9Msxd9B2QUqfb/J7JsV56BAr9bhV7dR
7nrPJYDfupenpysicNlIpMyIK8Zor1f2TF60kbjmr08vKBbsB6RSE2l5iuv3pC1j+lHa8UrwRigU
rteTzQj7+yf2s3Gzp6NSI/Ii8Ud++QbNRi9di8D1mDCHNglrr1oiw0clFfTO2h85EtnnIHq/3Prd
oW/UZShiXDRSp+rypXRXo7Ko3zQaiQFkBNS6o9+/8Qh/cnOeSQ+bFZ7VkIX35c3NjT3p3aSbsb27
efsG1zlgsGZEycx+HuQsigHMhPHD3z/TfZk9mYtYHzBCYCVRUZ+a/TlrZeOxuVIwGEsaTOtSPRbz
4h4MuXpAWsl0aL1Ev0+89fvfX3h/Wa8vvDdLkH7sTpwv77czXLzKWXuoiqfhMKp6uinxoz9fJ8d4
Y6a9Rs8AgDAG2E8wrDlYV7y8VtlPuZym1YibXEdk3WeyCnFdG7jrRWpllAC5fc3sQkTQtb0DTerp
4BRuYYckso4HbOT6C7gbW1Ssso9XltyLKs2IenFH3H01Gmb+1OaXHRMkyFazDqfckMMboPRP1gt6
rhB0WTNo3p/KzXwMuQgaXIzYF71z1BaSJhN6Jm/MsZ9eBfsQkyvsIpKTRzXUtg6AMhqx5vS3/ZC4
d2NSGG8Muv2XnLx7dsd95ecKbAMne387gGUu+kSQsrax4Obqiy9rE4cxdb4OHNP/fqT99JYoB10a
ggABp6TwJreyKRmkEY/kngT6aLnn5UYe1d9f5Ucq3OlNga6zGbMMAuWf3FRDFFBfLVKP9UY0IkQZ
3X8iRwxEECDE+6KVdfahzcwiDxcL6zagxGUe4kqBUQZpMelIIj1j+N5ZSyKDHpfPZ8sdtqc56VUZ
LF6Z2wekEH0ear0tqrCHYp2f4d3HvlXZ0ybx1/adJ1FL349sa8XKjP8gum0tQ+XU34nVBHlhN5/r
OfG++TT1ng2Ov4/K9ub3y6jlNowdy/5EUkO5BKi7xUc7HZAOIH8ZjUBHrQex1fRgr1V2SpJzjbPt
O69UuodVEAXcAV1n+1Dlc/kp7TtSsy27NlWo9HbrQ0N6S7OLZYgc5Yuv4vAfXuu6mTc0RqySqnAC
J4UfHOit13x549W8Gm7QZllbwZvYZ1FVv5z+vlfJDd6THnMqcw/mQub4ohG2OwzLW8ZNr8yOaZ+D
znEoZinlBHZqca+LqS+HrdvijHNQF3Lk2845sTdsu3Wd9+dLXygNc8CsmKJqSp0PZI3IL2Y715dT
3iRTuFYzAKldNu3XX34Ku68TvRcsjhioJ+NzWTpZtEiWoGp2ZugjhozoHRqBKbu3sPfXazvb9J77
Ab2G9f3UJIu1LyVIOtviPjHmA+a4dqzp3gxdUL31wF9vm1xqP7uzie1c5JMKeNJHbfRaseK0mXDk
NLpE3hubvUIntVPtDr8uUnfS1cK66u8f5+tVBVACszj6hPhNwNV6OajEKKossZc1Xmd/uyjb5Lsv
Zv2touCHyuPlqsJl6EXjZ4wqA6Xxy8vIrRn7xfCHOGnn0j92/kjdWtvGVh6sZF0+26KDOqy3qdUG
zug7H1TuFTrPYXYg3nZDkkRZS/RtpERdmAE+t5od5KPV5YFhzEZ2WHwpzAP7/mIfMrF0j4u/tVk4
J/lSQE/Gj+FIUiBwVVf7Sxen1YAOXWA7fGiqZLWO25zJMlwGkNaABR8nFCICijTMEzCvG1nX5J6s
W+UWYS3M9I9uVZ4WSk9lXuQ30ruCgZbaRyftIJK6PXnwspzNR32aujRQc61RgCRFqg7K6evykKR1
fu9AIK5ptqTeGP7wcY+SSU/1wDIXzwqwHOmfZW8kVWQZqyODMjHrPzpS5x9h6Vf3ykudb10yaQ/w
0fSS9CVpPLidYXycrMlDiiUbErGJ7eqaoBta4UAJNudruzJMuMJi8W+bqW+TwC/dQoTr2rpLPGRd
hXWxq23tFUHxON/NW4uMReXalNJv8ziKddLz8xtOXrWO05irHhi1pkHScKa/75RX5WEpLVXidrHV
dbDlok6C3MJh46xzZFYj3jKTIqITaLyz5z63DnNlDvJYZ/30wRKZ9UQbdMSXY+d7572jbhzyoKvA
S5k075NcDpd5tpnbobP9Odv1YK11NnKzTejppRMV3lJ7gS1S+7vfJ47A90assMrsLLXIBFuNWzWz
wgZlPusfSF6x+5gSJPUPjJT+vmo11eKgbxCWZGzmCCLiZP4YuGuhHYeO3mOAjaOWsMhv66dyKDse
mqcxTbNJW8nOkgMnMeVLpnCe00iqWpHJkMTcFjAz3b6otFszDq8eRdq8lQMR8ulmxXJQ1qNSfjVR
eOnZyFRPZz90zMV0CNOasu+N1dpXppjzO3qF2DZolZffVZSf77y0q6gDfXcPme48UHq9MOTXfpvJ
KprcauaGtCFpQ1a4GfvwyVIXbVaKLyU0AJpZgH3cT+1v9iEt0vW77EvxYM7KcbFPNw26TqOzztHs
UtmHBKOCMhJzk7Eytd60HeHVDHWYjKl+pxwNUbpDiz406wyAYpmzZAlqz1ugupAL/91sRfIZb5/u
U+OhJwwGjkH3Awi3FZo+Z0cY/EZ/PTi3rkqvulwmj7PstO+ckIYy7NQ0NCH2qu7zjFLgU1FMpnHW
+5W9xqay6vqycuxxDOa86L8iRxINaXSZl8XmlJV50HuquGmg1Baha6/ek+w69ZwDqdzzdBL0AQyd
JdQxOX1u/T03HEm5Rtw4EZlPGMxPj+s66/KsxRWZ/+v6aoys2rDacMKuOQk2WRaP4IV5Feo0tAjp
Rkb/ZfABNw4rYZQimtaEcVFWIvmDj+UQuabZCcp0LrIwF517gOnnUIgLzX03aisecaIovcAyhvGu
siR2XMRnugzGIdsd2nOfdzA0biYDC/7ppT+bSXee4DmuYiaSf+uktkcU2LLSDLeNtk+DwTHpIuZY
3bkBWNj8SAG09QGvcC6omgzr0mud9Z1VF3o4FxYy3Flf7Ytu8w0GrZF588VgzhIdK2eeMcRBNa0D
bnAmEc51hktNOPl94oxLE5VNJUhNUbr9kGRJfe9k3eDwCluDwC5nNI4EuCd3re8g9XHpjFBUYVTT
HQabQAHNHxsYb1N+teF2+tjZprHFjitFd9GQKdeFQ67w010Hf/PDXJXZ1Z7RwtiwAUXiVtauirdl
bJszNRWyAb1qvOZYyl7BE8lrSJ5LO/xRAdsPYUYb8cxLUoLaecaYttfDLK68qUeAXZmdcaNDa3LC
uS6ma6MbcPCqSTc8I6+SxbMhNi+/IPg4HUkTyWbjTDiKpbJDGvLYl0X1NTO1OT0Tubek8aiKJj+r
sKri9EM1a53lYvapTGXGilSkufzMBRZwyoyiBLGpbzwQc1HSgu419v+e+quBqqqtZYjpuvlxqwkF
Pesxu9SPpLiaWSB4iyUvJkdUs/j1IgJrSrw2QMw4/lF7uY4xQaGjhmlce/uDHGqizLZ6NO89s6zO
rYkOf5DPXbsEloXe/lC4aT4cE9ZgPTLTydXwT2vdhxSbbyfwja6/7pl07oXrSk3HCNyuqsAsmuq5
yqceWy48gT7R4u4vW4xaE8hVRg9uKV2q73WT613ib5oi86WpWbr7RCyBWxQIpQvNbnjNGE+fV0si
gpYzwNnUuXq4peMVOqPhTs2a0OONCq4ITFK9hlhIqXgE+DsQ7pXuQZR0gac7O1/SIoDelX4ahFZP
oegVjHd6UMWFPgn5rQVT49gmJlEEha1TV1P9ajKqiobaN1nXzghS6bR5tK6udjXVmHmCoojsk2WP
zvW2dnN+xkppLZHUTLaxzCh4UMqunXDsO6M8T7piuRNTMXyq26RqQ6t185XFVJSoo2ZDJtEGMaMM
2nkWKmLCVP4hrdX4tNFvOMM7evUu5iwvj13P3hEVLqXpUylKZzvk5Zwa51mjZZ9dXdkysjJhFtFo
pGSMLbVxNi55Gw+5RGxlW2VnhM0q6yueZcHpK2+HNsw3LZWhiTPdzVahL/1irwuI6lSOzqPshfWc
+Q6SVmeoZv1QjR7G7w03OwWFwS4d6F7P8jC2znBb9n33PHbsdGdYB0LRsoZk5UjHsjs8p/PksS3p
ALFNoq8fDWupn9VmmBQFXb/aj6XS5q9j/y2rYqOot2+kLXuflmprqOMkcO+SjNAxTHgDXqAp1+ki
3pug30n64303eePXcarUxxbz6iroEOl+yBdXfeNUQlEnHUPOwWoOFHU2noDVw16V3GfTqmVnqsow
fPSJuFIBFH4EGL0YpznE8mLJwm3ZENXofq4e+950P0pPjH+UXj5MNwj6m69IfUsn9AbD7YM60fob
dxny72JszD9My5Z9mNpJ8p2Fjb15MG3AFqJS6zTg9zTvJrsx3pd67T6obtVhvtQatuu0+qsuWljm
tIjZWPnnFE/OcihbYzl3NoYTtNl99JToAvAWyZCIeuno3hORVVbBkskMuSSWWPd6W1lpNGtj80km
pXguEeBROhfKf68JM7PQ7Iv6eUh87bbp1+a6mI3lkCujXA+N0dd7QkE+PdV1231duxENVp0kcnuc
kaAxJPIle2hnn1LdTUvDJZUQZWCgEuwDuYdyRQHctOV7HlipLhQ+KB+yVssrFAytJm+2rje0SOkg
kpHLei8DgCo2pKLMhXsmDQOgEheFVERVOpo5x5OhLm712Vnb90POohEOvWVvUbnocBtZCcZ7HMN7
GTa+u45BzVC9afpev18rzSE+Qp9Z3ii9mjWQQJ91YGQEoQbeVPhrUPrY/AV03UR6NH2y28h0W/o8
oIMrp0M5eukHUmH9by1NJWhy7pJtwQjZ7aHsHKJuRkfXPtfEjGwU0FX2bjbZRYM8B39aejvZAjOD
FhMsbdq2gZbwOpmOTdpciNFYMsIglHVTY4drng3OlH9fxmbiPG2WSeQXS+2i6Vr2E0dhGWNIFISc
wh4HTe1iJmQqx4LByx4Lt1I269+qLR+I6V3V0fe2cT3UnP3IPNSdjg40QaJsM76pCSBLZ5Kxk2x5
c+wg8F+Z/TiuUWkV4MNb5ZdxkpvtgG2cJb7vUcrUonPjifN2apdvMCtdeVHbVtoHg+YmADJmWocl
uoI/LKtlJpWjy0bS9tMy3JoE89bHtJ8qP+xnkZeRsWzLh8Yap6cEzmEalpPKhtCcR/mU+3mfhlAS
3a9NsZFtOjXN5gRexfsLc7KqRWBrY/9x1OmGwY2qvaeqnTDXQzwKylTXIr3CX73TDvroGMXBGmRG
ehs7sxUs8MDTqHIKPY20LVU8ni3f3fjScqvPlFkjUTBdVeSEj2Dccea4FeYTszMBs6ZFa803uEQ0
850aXOe95mIUE5prvfWRtGfzCYrJbD26kjN7KrChCvHeJIcIDbqfBcB3qR3quVU9eNrMzguA5NAu
STyQLXxlMbNDPrJCJwUrC0WqOv3YDZVlfqrID5lutGGQXoiFUXOdrWnXnvvlmt3UVBVOMJWN3QSc
VcdPWPKMd71BKnmwbK0oQl+jdA1ZB1CzbcKckrBxRoxPKpM+c+B1a0GRX1TlA25MlRVMqvHJyRym
YQ4cTJgbWhT+MJ+NDA7vLPcJvwi9NFPZpdlY/npJHUW4gisN77zqpA5ZrcFvNawKt3+ojHL63pSs
n9Fcrt27mQbSfT2VHBGKlDPkZZEMFSsNogNSu2Q7Zlea1Pol8NZeKiIj6xLH7Hxhfi7Z3PYBzjz2
E0rxIYtKR8i7ZSF25KhRNJyVJQ3GQ6v05PNa8l6inkKwDL2x0+/l1FFiWrPeFgc1Ka3fH4073YNR
t340ltM4BN7md1ZQNBYPbrTMVFJ96u1ExbMw7MCB6JLDjRPGZZmzTF1kqh9b6pVUfnQ1fczPS3Q9
nzwdE4Jo29J+i2q/IaO7mlc8EKm3xrNxAiHFVDghb3Nc3eW5xsrgYlCCE67aiNEKkI5hzKPLrk5Y
3LxaBSjf0+sBSeedl0nn3tQ8FnijS2v9sHpdYgbKodYGai1KFzAlz3yuNZUy9DPPl4G5zfpXT/VY
r5lyGb91BW2pIwKyJG6XzU8ipxmar9Ng9Xr0H1amWkmi2ByX+6m5LU1KzU5b9LeyJHaU7iUeBPsd
YgOWVYBCCJpf4kGgWXY9mMWMjUsFEKvYd5zi65IozvzaJ9QhcDHfIoC+hvNcyBu7sgWGPxjOCdRV
TeSxjboYoVQWZWjUhRa5cFdCDLV/WUYDLxgHEtZF+gOsridwnrkNYkvEuMY2iRJBTt10tuGl+8vY
3X4VaNmQqWk+nWaoVEXdzJPdARpKbTuwmW/BZrS/bMCz3wt/9vBj7C5OOQdp7c6uMTYr2OfiBIIj
dZyPZLBtg/aWSetP3hCGzdC+8PjdszlOUEKH6HDlmRVgZErvnv2DisBpvQFuoHjLz+w18ElLGYk5
sC7KtFe93gmC0WwUco3zVlGhTbZ/m81Z9e1X4VWwThgUHqR6gPTTdqiRq7W11maJe2Vf46HqUGUO
dAt+fSS4zCc8rh3MGIDHX06nYp00JQ19jnWkxBC/Ubw1+vpWssLrfhfZ1GRoIp2kTc7S+PIq1BJD
lhIAQPjXVFzXRVbf9bVfXRiJsOKu9aw3vDl+wnXYhR7woHffDIz1TqbRlnfWJkQ6x7NNqKNgx6l7
RdVmLR80fG8Cr+nssMO8OxAbh9K6uC8cTof9rwZeCjRj1i7btPbOJczOlzfej4pKNTVHVqtiPs6S
iK4Gg4tffolcBackKOrcsXHqqVGa6KlSa2Z9ch3k9L07UPYSGPT3I/LVHMMllYYlEgx9J6+ccpaB
eau8TRX+8smsrouK1CBWY7EfE6vw7y/1aooRYg6RmL7gD7ec00uNyyjTTVV13I3uEPZZk98NSz7/
OcX+8wWxbPjv/+LvX1u59kTujid//e/r/Csxeu338b/2j/3rn7380H/fqud+nPrnf1w/yeEf8dR8
exrztjn9zItfwZX++ibR0/j04i8HwnfH9X567td3z8h+xh+XS5/b/V/+3/7wH88/fsvjKp//+dtX
BI7j/ttSvtZvf/3o/Ns/f/vBxf7Pf//9f/3w5qnmc+HUP319al994vlpGP/5m+Z4v7Og7pQ7dDcw
Xnf2zPz854/83w3HZBHEd4A1Cj7+b/9oWs7m//zNMH9Hcge9ePckQNS1t7+GdvrxI+N3+vcwEYB2
BNQfmOL/67vd/bnL//mCeBZ//f0fzVTftXkzDv/87YeP7b8XA2xdMIoNVn5siCCpnEzzFTaDlm2O
GSFM1b5tncpuyp5zwKWSxJ2VynSi1iF0Wkp8rJpN/7Qhi71Uw+L6ocWBc9tdKKLVaw3/kIOk3+ea
s4SbAfU/sOcB+MCWQ/+QGoqOZJNQiauidY9G5g/VsTFC67tSen6+NZivwxNpQ0yqIMcUWBtcg2Jc
lj0G2p2Wb5/gW/ddIPx5cA/6sEWul1lHmxaJCCt7tqqAM0ZVR8DofRauqscmZUymN6Qhp8swLwtk
Ei4U8pDdycF8uRptbi2SZWjNyK/EebaRDb0M7+3SXUK/rv9ibf7/2fVvs4tA239b2PbZ+2J2XbfV
t1Y9/fvs+vGJP2eXpTODCMBiLtCW/+GZ8OfcMp3faRvTp8dIBMoVMPK/ppbt/Y4KiQQDJLOoEXBU
/dfUssXvBF7tDj/40TBV+dEvTC2Drj2j4X9PLhdIQiCBIUMZyggSi1NhX+d29pRndh4Vfn+leSpR
B3tYx/uihO3AeDU67cyS6Z0GGYB2mmuAKE4qpIQYb0tbr4tjmzv6EEM+YmaUXjaaR2jb1scxbf0D
v/Cb1YspQCnWxfqQUd/Q0IzSYREfdGPpw5aUYA4fyR8FG9/Z6ifFu001duQ29rVwNP+sKtPhgvC6
KSC87rsp5+Ua4e2DM8hviWkrK871BeQOZfiMIn2YlBEkXbfZF1kOrJvZ5vQe2670xhbJELlsoPqd
yNuyiYxUATMUemISWdeBgH1tVa5nj9MIVTGeKd5pCXO+aQFSHmlMfM5azMACzSIJJsjS2aojv0tW
EmGUrx8NMA8ZNKs2hSbquQ7UdAXKcNr1Wpndh3Gttf7MxFninWyHdDuoRUCDwBEapla+5OeGNtn0
2Qq0qqLs0ttiGN/TJTM/etSeV4sz9HSVfIMf0vsLyCrwOeUNXYPrDK1ngh+xGFdPVbkKwMlWV4ep
a9zbCkytD9yFEBOQv+R2yGr5xWP1DGpYK/gzOfZxFFpymzac7S761BfvRQ0B4Qh9otYOmZssj75m
iPvBrsYqGKFfftVFU0TOyssBZukGvO3ozzWESxWHilOMGxA1OkHRcaurbNDEhbJTWwtEJwj59G1M
MT2pvmaiL8+LiU543vfN5zIRPk3c0qBW613suxyEuWosxWVW9NrtWEpnOp99DoDuXIs+Qnf5Ptm/
/OQAoqcDtNJhLUmkMU3n3erfAaOloHiN8qNyFMVnsyeEqqKNVQ2leV2SLSnAE7r8aij8/EjOfIlV
uzOH62YDrWAuF+EH7QQpXfSjQqsWmDqH6G4opyAZSDyFroA3/oTl+lBPl0vrfUwdQtKqNZ2CVYdX
LJo51mDpx6K3I7q61065EkpHbXdo3SKa5SzOfA3eQgn6HYyeGzag0r1TxCSCZaDF5szJ2rlPEvPe
IePoiuEVWb1pBRUd+UO55Qaq0gYMRN+SSDTbp3TZTFRsjIZsW9czSckadWTWbI4PUo0YDgLSVgM9
CDuCwJWfy7S4msfkwi/vMdsW52vS1RDHtglYXoioScbxwuvQfzrWpF2M5lwiUPEfRLb2Z5SPXQCc
bkaVv4xHsVQfjJEOwmiCZGrSfbCcZQotTV+DJuWD9WKVfpiWuh6kg6EFq6uf95Z3bUzORTHaV26a
fRQw5eNkMEPydkJTz0N2t/c1b+mxy303nvPxXaV5320Q+Mt5ppWz2sXXdatDC0Aw1I0xC4Zh/UjS
+W1ZsbSYRfns2e2nlYoWGBtHqKFe8oNrGWHVpV9IUAG7z0w96OBUXsKkWM7ryXleDRnC23DDwUtV
lM3adtvDpz8XSxbltVr5iob+LKyqi5d+dr53Yvpc++bNMhvbB1geTqAvon3oPQN0JpUu36PLw4H5
910kjZ4GtWMAPk9qMY/oHeBiOyXp9LOoFI3+to6gGtxs5AiYIbM5KYOsWOzs4K2qek9TjDYQVFKJ
6bUqx9vGs+jllFdVq5Ir+vDgSUMtDrQrzxarLkNrwu5Tadu9tmlemM/p8zTL9qLKxHzUjBwrHd2h
M7eajjzK1F1vDNCIJysxnMuu7Y6VrLKQFoJ3mExQ3et83iyCbZgBH4R0tioqNHDB0c2hmGlYxlis
RBbO37XbBRa+sQdTlMU9Iwc19zaan3DL8/C38NzDMnf2fT0MtNvrUXoXY9XLDxKfUFbOjLUXGYjy
vUMtC/zSzapjVHnZECxkmeqHue8XZGw0EyWTJW7bzDiv7Jy+yLZUjH/aOOCZrWiDcXCe0jRL4o30
goNJFPIR327a3ntLb6NHS/dXq83sMAgD/kJVt00wJjhBw1vvD5VaEnZCOrYY+Jk3svPllVYvdIXH
cnuXKkJcJ99KDr7OqicxHL8CEuujtLcnGcJBst7lmctuscy5LaJRuflnZ93cWyQUfqyLurymSZNA
n6OlyLy8Hsr+j3k9J1ydZdDpjxailKx18mvpOHcg2O2h39uPSaW2y1Izq1sPQjXhsQnRcVa7lFFV
bknYOXYdeRMFs5ly4I3ByMkUlWHfjdrHJkm1i0wf2rsqNQSNtDW524gDp+3fHBxGkzmNdgCj8irv
BGO1bm5rtVSH3q7l7SS7mC5cZKk50quK/Q9NvYDwdFgzZcEoLperxOyKuJkmk2ph6ELNGPfOYPou
gbvguuKBbuuX3FstGvMK0ozr92diGVz4NLg3gGYWfnWQmXmHboUaOZM32MxBavHlhVXZ4/m0aPZD
UXXfh9L4rgyjvZJwclgGpiZyjQ5ScnHjekt21rWlcxSMvHedxk0HQtseGmVNAZ3/7CoFhI7dwTSP
vlPUVy6RFneNUxcXnlim86riwZt12t0WTS3vtErnuw+18cXwOidoQW1jnTYNITr2de76j4je2090
eLOjM9iMx8n80GvbBgVGsqHlBdSfAQpbYGXJcYI4GUx0H2hJ9ulDtRXph3UZvgNcl7Q3Zshe/8Pe
efXGzlxr+r/MPT8wh1uS3Wp1t1Ir64aQ9paYc+avPw9lnxmJ0lFDBuZigIEN2593KFWxalWttd6Q
9x7ST3G5DiwU7coUK+dG1w/dUMx/ZRtsSMvCE71JlRVKVumpTMuK0nMUuRh8Vduy6UWwDnV9lmnB
Xkl70wnEYnSUIHimX1DcGINW0wnsi50u5TDU8XU6FfGpsDMp6hFEatOVmZfNFge/asNX8pwQ7afR
JmKZew+ujV2IwzYXjWgPFhlEAMqxp3qcdqc5GLg/dS+rdh6Pog0u8rbIjbvIz9ZJpSBeJ1USR83K
Lo3Oo49IB2jVBJlx2/dWf5HxTL4IkuxWMsPENhQDyc8JLBMX/UEYsQ8TfSQ6c9HKdxVx5do0/WE3
FVG9omQx0GgxS/Qm+8kIH0tFFSS34XhoJ+EYFmBGvOy6oTC5onIN9CeFE7YrpDDN3aaK+x0nKSlc
Xc8TGufAF9y8snCVtPIHqRfDMxMZ9f60SYJuJSgJeOVOAXsDPZDYj1rCYZbGdZNmyO/oLqmX9HNM
Ww+0eotY+u3YCNpG4X7fUcgq7Qqy3pWFaRAeSHXAg3MM/MdeD7q3TtHTVRuNIr5aKdCqwhLi86lN
y82ENN9bIWXdASCLsYvLKDzxBGtcBfzy39Royy0o1+Bt8vXXKJ1bOLSkNlWb6mt/jJu96Pf6oQGR
vTII/UBjKP64iIOCkikVz3dAtsmbUe0QLKCZJJxVHAbB1RPNuImS+YNHFJ9sUUmwN1IzDRk0y1pn
NXycVaNVgNk9eiynmJMNu6HRlC0gpPMBjMdGNWaTa3JdAlQzrYsuVs6nqpT/xHqh8RPl6U3WTPUb
hwSnLXUSKR+DPaBhCn1kq1fD/YDzR1RxlzcawZk2lX7XlB2QEdEoLnuzeYlAg50OCOXsIyOvHYFe
olsKuYwoutbeFlaerFUzfISjNayoMbRrs+tcPzBv6e6tc8RvUVTdAswxHbDa3kkA3hDXltbNpniP
vDxo0FHEW731r0u6YnoenHHhkY3I6hXwFxcZvH1ndFdze7jX/uKD5pg0k5JJX3mS92fyAh2Xr/oy
M8WWPur0nJvCeZjUFehzuV4XkTATOU3f6UXePKUsrdCf4tENiLtWGzdLq5OgmMLTrO7OqkgpTkyj
9Vcml4mDD+Tfoq4feIuceqGQ35KO+CsB8NGd0HD+jEQoXXGUt4jSZi7IIunC63xvNbRi4gagFu/z
APzlGIK8HafM2oR6F7lIbYR2owwviiFEttZnGa1Vko5aS/hRJunPYGH5MkoI4xJ4VmGrNyc0VdBp
6FelCEhZ5NEBi6ml0w3vPK69Nyrp2zLwrVOP5MIRACpfB1RmTsdeMu0BlL6bYtS1bYBMwhr3rG1b
9P46joA35KBdnGnKCmeQPW+VGH24ocuwFQZ2uRJ7xabTpmzv54IPrlPrnFisXqRgVG0pglUfK/Wq
0sA+0uiK9zO60SkNMhlgoGjEFKOpO2PTP4v4n52lgqBcEJDvs6asrrNI805QAuDBNcbJ1hjVzTTl
g8tv4l5PmtLteDbvC9bcrqwm3fp+aCOC69uVMVy2tWlt8l69SQLgr+pkbSrLcHOlBTeonKZeiS9C
FQ3Yflt3wEoI5IK+lyoUPVO1o48ysuCV77crcEQKT+WhXveTQBjNscvSAmHaYPvzIpR6MwNyQ9cY
MnOPoY53AVP30dSDdCMSpMFjukGlrLj5hSA4Q9K43oS10qzJogwH/mF+4lE1m3QlWGkCMLpKFcvN
QCrgVrJVbZKxuFWVqXXSUug3Vt2sTSsIbhMhTp4s/yw0kR8CO9ObjIR+WIbIrNvovOG9KGhAnXoH
rvpujezTXur5i2u6tqPsbSyfTyIBpu0MYVW2OZ80u9XKiJvODxWeKuUmN3ixiX3LK9uCzcjvk6UU
NXVUNatYuUuiSLKbqI9P/bJvd0Lb9LPKembrMaqIDQ8NAxZJLGFybkRrOTaClUGfGU21ide3ldxk
vrASxKJyvdTbVF3t2arXRG6dZc1K8gsY5VHtYpeeuMhGx26JSOFaENCHmXCLsgeVH57Ifypji6pk
TbaNRuDEFAq1zZTVGLVEgENkKbsck6LaxFNrbIK0wegjqj2e2vp0mrThVToVHEzMxNNpVfvZeBoN
YIXCCEOZUIj+DoFyiU51WusRgAEx2vRlGmziunmoCklwlBRdaqbm0kfXXSCZxd5KL9rutSeFpVKh
zYgmCRUVdBsljyu4eIj1bnD09Amh6HwzyfmmT3qKO13hiJn+N2/SJ8GQO/4ICbKctrdxDo0iJ5OI
a9UdtbO+RZbS1O9RhX/xfCtcjXWduImGS2EcxVROh7N+9Kg1BtiH6vSYBF4nJOLVdKoUHEokJZHL
4Ty4QSAOu0gamnWX0FgXZbNwRgsAqtC2DXg8teM85+NcJy2cqZVll3Q33QUiitut1lw1etI6UdOd
S1PzaMgjNl5lfz14mQrUR+jcQVepNoWRnc3CK3Ee1lA2zSs+Tr1mFXx7pJwC9NdfJeZ0Ck9/FVMh
39DMbCgrVMALS1wXZTOQNkGeQ0IHMzTZot49cCDOQz/BzqHdNDKk515GUQyyleIUvFap4jTlyuuy
zonSepc0d6YVx27X1f2lTDmLgAceBMjtDlcEQK+BBeC9HKdZpFywSznNd1I6WK4QCLxp6op0Bfqe
hdiKoF2NBOhMrLdSWULhi+LKHYTyEmjMRVr0F37SkvtxeZowH3Iz7R3PM/pt6JW+ayDGN1fwdsga
cABafRX6RF/YyzehIp8FlHFsXQtaVwA6Cdy2HJ0mkMxVIE7hpiQFd6txGA+S5l0kFTfxaG1Qgyle
CjmqbLkEGwZuI9ogVPfW5EnjRKUYgQ2OA9fCStfOBWZTkGbZbJsZ80FJKAEcF/RkGBFrFTaqsJUQ
XN/i+aZSaxH+SLDqnEmllWfMgCFEARI7zDGzyaVRBhQ9KXagS8BQFTDmuNQPFx59dNfq4XORa8Rn
vN7nRFS5Zswr02zXI6j2M2OaBEog0C08AcxTCrvCoZ4OLsc76xOu7Vz745X1iRYJh5REfIOpzUED
8WKTfh3QgVB2dKFPx9S/MvMMGkqabsemWvuaf4cK0F8RcsRaSnLFraa8cpKuo9FQVNlKUbHl8BJd
P6n90c3rexA+qNDL0fWgF7U76ellaY4vKN6+akGeAZvXRScIsFuOitLEtpCbVKtPSllxs2E6B0W3
9yVjU4vZFmzzs5lyEUxj352M/tCtAkBqVDLa1I3VKVtDcBuAexigfSfpUZGE7ETFNZZ281MyygI7
PfLdgbZlUVyifz3YkYba5oSWvwtm7K0rlQykop8BQeyfx8Tb6cYg2wocDdtEaM9tURy25cGb0Oka
DVcxlXETmoq1bjv/OVHwGQnAwclqua0q5aSIZFDKaicfBq82nJY7HCCZf1WHMZeiKTzCFXmim31J
GVp1KyMJ3c5v10Da6OT4YLCC1BGi5kpoujtqDr0NuhfUThYiRqBDz6BHqtryOHIJTYjjAiG+aDrN
GYz7Mc/fKnyKSP/pyHh0qS09Cx1fNpJLGFDCWpGwRQ1USimT7LvUhMFgYVCaF2G61uF8rfVRIn8g
pQwQufGFaieGzVmboKQpxeXrIDd3flWvh0h+HtO4tmXPJBVSkRnQQmMDqo5CHuhjhzu6xMIinZxu
NC+ScHhSNOulHUk2h9Y4xJYJ1stA/Dgd4D32PrRBweLZmBhUKz0oRk5Gz3nMubkALZ42vjB3taqD
WYuhjR6Iv8oVtncSNdcJdRTHyuR8Nc6QMqGJZg3hsnUGiTIwcCPJqTwBblVS3gq9+BSrGDl7Q6jc
wCy4IyWz3KLVDVuJo/MyF67zSX1qmuyPkSHQIYGP0ZVusCXctCEsBJ5TGHJld4rxF+dtIGRNMWMp
o3XVpxf62CTugC28S4E6BK6XXQn8QYq4sucWMRZS7OZM6yiI6iOVOIajmx6NNqQOfyWO2CsoUFB4
h8ci7T3BZ8dDhsczlH1TCn9VLzdsGV6Rk5mUIA0F7xA9n1UYM2olgdzcx7LKBa+QdZP4wAt8U4Ve
JdYB2K/TMnFSj+e7LwqblsIpuSLhzpJd1YceOiFY5hSYwa6DyGucGlcUwHtWST1XeDOi7lQoqTkW
ILR06dIb4tPKaJ99E3idjK9EaMg5qM7gAndVuxKCTTs0uwSvCXA5JdySpi+dnGv+Is5zb4NEAP9f
FonrtOMMG2kwrgPRtFYW9SlHi/JZez7rHWOIDzOOrG2IN2pxGo2Vfhe01Y4M64XUuT8JxX03dCeB
VV2Gvno7xKO66zp/rhZ724F3c51Q9Qz/SEW0DbTuoYW2IZXPoWzdm2n71Kmefpc2wCYMYzK2ksgd
k6veaVMCIlYJPk4wIj0ei2Nhl8gvu7WRbSRzOhka/Q6ZxJemke7iqA42tJNcVsvcTALXfP4KVlQu
wLb5ShK7cjU+NVWt2zD4HsgTAfwN0GKEcjJtSlix2/go7bH3XUh/21ov/uAN0ruWHA9bkybWSQy3
8FSd2SZkEPAjpP6ip4z3HE088sq0ugIGQzk+uTF75coshAegOSZEPCFfyWJDXwJxNkfTpr+B2JRn
XifwHdonM887B56AaIsmLCkj8OJVEGoBH3DU18NklrYpqNWOavoOIPYOicF9BnjJCY3pMZ+gPcs5
jAV49ZKdGmlMmBPKV2PqB9zusO+qdO0CAY3Irr34amgbWjGqZEutf5N76mXaqpdD5F/ywBtWXS06
mtlPmyzVLppcwS9LC3GpEwuVSwY12rBv0g2AzQlz9Trk8cMbTOulq64NJwYPQDgGkduGtat5PIfE
DNxkVFixG9QG0Fe9h5xk1tYhoBgBqLbPL3KxpPMJ9OD/Rse4eKUkU72+NgAy/h9AYVjgfv5nEMYJ
KPiPPeL5d/+rRQzY5h9keN8BdAgufcBfzL8Crgn9RXkWNwGr89/gC+UflPgUJOSQ4pm1RvnL/ht8
ofwjIx7MTcWvqaheyL/pEC/AF2A+AGFqCIKA7pPAxy6Zub6IbLvc++lFrxXNDeGg3XiVEr0AlqhM
Dm6X3Ye6EVgb0RCT037qyxWobsVfWVGkQbZrxmoTymfhGOTDqmxi/5BalnBQxDG8oAMj34+Q1G94
1XhPeJYpK/ClNmjc+FzKxbFbD3iGU7BTb7nc2l0jdMJBkEvFDQdvuEWoGA6aSWtpH1RG+ccTh7UZ
d81VOMQxHYNK7SDCk6hBENEmc5vKBWl03hDxwr4v9xqYSfNf+Kn/v73/lzxLcv3P+/vuNXud2tfk
ExDi/c/8G2akWf9g8KfPrgIimF5jVsb9N8zIUP5RVAOr01nvWgN7yy/9907X/tENmb8H/CKbUZl1
+P6908V/AIECzwThyh/S2enGb7b6fJw+QCGAMFFeBkxooQUGDx3R8s/AGTFL2lTATMi9uyBa2n+f
QvsytC98+zywzy9fT263bw9/t9cfFuk7dNOMXvo/AIyvoy7Ag3D0PC1FFdJ9Ku27q9y+gR5oP/AP
L697UsX5n19PVo/3z+e7u/P98+3b9e3u71VvH/s5jvwYC8S1mOL2gGGJ5+b5nSRiS3z18zzf4dM/
zXMhhyUP9Ia1eZ65/XB3hSSy/XT3cLd7eSVRtR/49xN0cPvm5eJwevF0c+rbpwf78vRwON2fHw57
53y1PzmcnhwO2/l/rbbb1e7p+nzvbK+3zuP1uXN9vbu4crZvu+vz7ZW7270d+flnzM9P32mJVkSR
MjeElp//7Ons4Wq7OXu6eNo9PJyc3OzOHnx7tT/sVyfb/epwuDhcrC/mH3F7dX21u16dbzdH1nJe
qx/WcqnVlINfKWrlfS1f5m3DWr683Lxe+vYNnW6W8fB6E7KWoR3yP+lA2YeT15tXlvdmmHfzPb/z
vrAvHwP77fnx/O3v4/NVYG+fr9hdj5dv7K6r67e7t7+5DdSEXfl2BwvVfrja7x+f/+7ergP76u+R
9VXmff7TnOb1/6DsqcaNzEXHnNz1mbs5c+f/Xtv26nS9PnFsx145/IO9cTfuz4v5roL608AL2DIm
x0BePWT2mSHb8Orv2+7lImW+LwAx7cM5a5XZ+8ft3fPl8/mRLzmfqp/GJu59nHTTz/ZfdO3x5N2U
+n0oPvnxZRjQgy5a+Gh3P0/1XXxzOZyOyhegc6wMkJ/9PJxuiiHaKAiow7xzWxNJyxRMwB7e3SaQ
X/zBwDUoXfVK/DQNzyFqGPSb1O5eRcG8U7fC9DzGt/1w47dwyeQjcpPfht/Zw47H7ix1svRjjyFy
kiwGc4C4eaG5ah9C++Xl8nl/+fx4ef73WrTv/h471e8ill9W5MOgixWZggpJhI5Ba1Gg5XRvGDD9
pN0wXpsWBfjGczNzJzVH5Oq+3DQ6mYXIi4pHHTebuYiFIyxgX2jLyc1LH1CaFEJqpFjnuyNQ8j8/
f/TlWGDyYVCDuOOqBKO31H6tup7MrQFzF0xGd1b3o/Lcqb18qKIwvfwPhkItlWsaAXVl6eWbwzQE
/xWZ+Oo207UGFTtyRoFmi55M6e3PY80n4+OHm6cFnpKFBLks82b4vJUNoNKtWhmGqza5dmHVmrdC
qyc5sim/G0XnuABknrX4xEVs4I1LBV4SDUqY7XTi9YZxkhnUrn+ey5ddOE+G57rBY56KJuiWz5Mp
tFBBfk82XLke9HWgKso96BYfVJ1meNsQj4PCzufmRBmbmjubNPyJMo3m3M8/x7eznZVugYIjILe0
FDLaoFTjuXYXCZPuBlZHJl1Px6ztv4xiIiorzwwrNJrILBYPnpqqmYEElOK2dUXSPgNx8r44Ztjy
dRToLjPXBftGXBXfuSMfrhMUK7o+oELpDqUoOhW1LzsIrN+SnyB+qJLMYTZ0HNEQk/v84fRaryOt
g7ed9ZK1DUrJcijDBGBLw2P6bu90rU87fjHWImhYVmLNdMDBHcF6KkF8SMGolXWzwZ7hNDLqVSKk
97nZ2CW1M38qNuyzFQ3CtUSbQtJ7XKCHlTZMz4oOvBYJxmiu2aHBdztEvwwE8PYszK+5ZcAV89Rf
RNUAwm7rN03rouRfF7TV8+EqUkcl34i5Vx+zW/4S4eaFQdlx9rKZJXYXC4MinRL1MgujZFG+bkzl
QTExm0fm5bdWQ++fm6waQSxUp0lZPn9uSN5pomDm4HpKqp/FeHLsBYpIzs/HcAngn0fhaJCFMBeg
h/PW/rB1cy8Oq6FUBxd5CuTmIuiWSd/J50DHOrswA+305/G+7CxzPutMSgGhblCQW0Q56HoiN1U1
utK+utQu2rvsrHqw/qogOOzmvtpFd+PldB48T2/hpbX1VpXbH3kHfXmZLH+ExZz7ATeBpOdHyO+U
a/FgXKjn+Zt+4m+VK8jX/SXwb+FWvKQMjKr4RrlQbtQjoX656sufYBGDu0BBcEcoR8C6ERXrbFP5
6lrW+m1eGuufF3wZmzgeMAvhjYLx550jLjasEGkFFsNNTwOchh+V0uq68jPx4cgo3wyjaiIhQWGn
cq8s1tRHDFEqjGl01SA9NUtqpajgPJgDtcaANnxWSY4Qb4PiVpF6arUq1uG3RlrilAlrWDBpupk7
zSofpn7dgiqXgl1S9ZtUrd1UOJNz3ZFEqi+WgDTSsxWM9li/NP2jJD0O6JZ5xakECnkS/8p8QFG4
n5stMWgF2pBOHNJpLp64r6nHxvIvrzGWF71NXcWlUjYRml0E5TxSrWTymC4cQOsFwy71KU+T1ZHV
5RB+jMYMwgsODDXRHxnspUlkhOoW0BDQDuqI0llXdVeIIP7W5eVfg/A6gCmHO52+iKMDer81YCDE
QyHYIsVmAivCE/M/mArrhUQzsp6UaKTP8QZ4uIZWctS7cVIrexgpo6OOrXkkyizzu3kuElWVWTZc
UdCv/zwKvAtdCkqAo9Tm4IP0iXVtKVFzNpRTe5LPoI94HOQjFNH5Uy+/0rt1EOGNM7A0fURHL0/S
hK3Q1Wa+NarqucxkJXSmBMUiG8W2GNxpAHLPa6Xf70IYvbzxUf/mBf4edD9EcU1JhYxqP6uqKfQu
KsFzx16XjwTOb844fsQ67DiJZxtp02JVTdhxUwXaIU59UCRa0m4l7vgjAo3SMjjOHw89M8MiN4Ot
vNQWFYCXQ7BMezeC0WmDlNQc8DA+IksoD8XeaNpBPKTrWs9kfosCxrPH09cako3a9QrbqTfsCBpN
0RurUJWOWHW8P+aWnxmSItkA+QAE8cXe8uV2QNHBBFGk1D7Yo6bKXrRBKi4QMJpjUewddL3LNhNJ
Mdm85NdX9QCNxME9mja0MMnZL7MuFgyDXHRYedZb/FSLEF+pkV6YUtuCumjVTYpPjs1DIVgnbX/s
+M5/1efJExkMyYQjSS0U6e7PW0ArTL+QQG7SqTbROfXkwW7CMd50egGCoMhQSVPEDerahwJE2JG3
yvLtxe2FZgJy4zr/NW/0z4M3QM/NVoxK10qzyUc5D9MUpzK6RD6BLQ/Y9+eo+2Ufss8xOkI5gUSJ
QRdXmiglupKMYgHysLxIhOahwN/N9ozxKalL8cgJ/hI8kLiFyYe8IP+JssHitScImOBWpoFwdmSA
shuF7ixrp/ZUb+ruUBthxwWDpTq6neb652l+iZXvI88vEpaXo7cYORGstqtq+nL6aCDRIRT7qi18
ZyqCp8oqNlme+Ue+45c4woizOLqE1dKc/C0WNlTqYTaxIFCVlegUI+imZsoT9+d5LT4fqrycUC5l
DoXCv95fgR9iYqq1UtIYgBmoQmnKHsG5pD7oqT4ozuDzsj/JgyEujtwBiy3KoOihs2PmMaHPL19b
mVb4mdlUdNCLov4DcDM+SblzkL2c5UR/nuBiGeexEGGeWxjcNSo36ufjgMqk7imxlLpYuEpXXoRC
ZTilxe8+1vso0twvAUyET9VS49hDClEr6j6FD4aH+gSy4rlSlOC368Z+wFee+x6xZ6LY4mhD6fF1
1LZSVyva2QBOqbN7mR5/sgYcVx95fS8TAIoeIrUALjJ2mTj3NT+v3DjJbVJ2UeqGaEyYp0ahUgnJ
fAVml1lpiXpFw1CzWjuju61fFH2VPU4FMD8QB+0I8VDK8gbHE7S2n9IqqV4E7FqjVzMTKvi7Qdav
kBdoUIRVQ1mN3MEz9XrXTXINFzWKrSPF7C/bgGc3BizoruA+j4rC4t0m1G1bVYFnAukIgrU5UeLw
pPiYvdwiStAqZhQKR7iUsxuU5RPU93OwMZZiOh0ivgfZbMOnEsLtoxSqQAB9bD9smmb6zS+3OB9q
1sxn/83KG8snVdlbyNkXfChliixYViKAhgi4ys+jfIkUMHq4OIk5qNfATVxcajookW4UKihGVikD
CVFn0dCedMl0GrEUniQKC9oR4vyXr6agaM8NauAzTrN7ObOGtWsmLUtdyo3lqp9F37QQWsnPM3uX
QflwX7PTeQZLTA0yOLUEaREjYqlvvc7yU7cEPGJnZuCf9yaKQ2JXTlupN4vrMplkx4e/vEZbKlg1
s64yYnfDiVHW/mayRun+55/pu5m/+zTPvj5zkPx8+FKzUcNZrwXJAJ5sYaT160iolCMz/3YU3qgS
WdM7f/3zKMMwhmlaMkpUaeG1GQTBZY+765Fb+7tRCI1z6URFkmXpIyWgt5wpFXKtRShPu7AV2hMZ
kNl/sFd47cjyLI+BU/n8U3y4yeIg14SksBLe9F20hpwju5ohjP/JXJjJjPAgdXqvG38YZRK6seTN
Cl7Ok5K3XBF7QOIlJPqfP/+XQMKORFwQCQCiPOd6Eel5E9R4HzBMUufClRDFENnDqXRh1DYn1Bzj
UyOMj2UuX67leVCVpzFVU3QJlo7aU4hAACZmiYtLbesCbxI3aiwIzhRV6c3P8/u6JQggvI95yzFL
NvriY2larSHZGLhUiknDpKzM9tGUxIX78zhfp8Re0DnSPOWhmiyrwT3OXhArKTJnfqw/FD0pB+is
OkSk29IaWXn9ebivn02enabnXFojyVxOK5EqHZ62yXB5Z2wrooS2HvvRyoDbeyqQ1z7eiHzak98O
OwcwFTQQJVeASXPo/rAp4WlFioBipqOLWdmvwF8L5YkG4eqiaStYAxIxK3J9tEaOVJUXiQ6Bc94y
7EbUTbj63jv0HwYeKqlrBjEQiJS9twtyIz2NDYy2p2EcHbgT5QlkZOG8lBTw9GifHZn31yuJepIo
8SSiIIMb7uJSB7hSDUkCGRLyJThXIP9BusYdECjtCJsQcV9cQ6QjW+rr1mVQGTE6biby7ndrtA9z
NrEVSTHf9hyoddBVWmBNfRQNR0b5unEZhfVFs4vSDFvq8ye1oiaqqQt6zlB1U7+vEOpR7SYADePG
ERvryEXwZbhZFgg8GP2ZOa4tPav9dlC11pxlx/tJPGnT6C5B62QjA7M/Etm+jMQ+4RZ4T03ZNcuR
6EhaStXKphN7A6hiPTHRXZbQO6jQ3vn5WCyyxfk1JnMY+EZkbV+FVHTQsipUBcMJZKO6Myx56K70
NhFCIJaxIvpnZLSGetJEjZ/iN9hN2XDkwf5lr8ywJYQcAAZzSKj7fv6KYgPTamoBucuKVD/UZmXt
ysYE2v7zRI8NM4elD1syDjsFRWiYo2gb94ceTWmoNEmdHjlu33w6ihpAu6jokFMtkxw4oUMOhwzI
PinDm5JqypkejNZhUM1jcoxfTjYLRxl3VsLhYSIthesQWMFfXig1J8YTAs47KqdPwGubK0CykQ7o
niP+8xp+N7m5lEZVno+Ons/nNUxqtaKtmGiO0vNyEAolG2wL2shdXprqb3NSZsd5Q5JvTrrlJawN
RZoohQqE732Eo1cL3PlMVsNjqf13MyI8URSXeBdxz36eEQzfLMWRXHXSXESHRVDRZl35lMShoku+
cay6+vWTsc8l0K2kPholi/k0ftiEJTJh3ru8X6JXK6nO2nVv+gYsG/WgoDB85HPNW/rTk30+Vdga
o9VEKYFc6/NoapoW3eSDsqZThu1lp4y3fVKUB0zXJ+S2R+FeKSzz8Ns9wqDanOGbGo+XZVEzJa/v
stFAERiuOfSFaEJw15CLxFxpk5D7R+b49QPOV8C7AQ+PQXbm5zkOagVgg+eTE7V6t4tiJDS8bJAu
DJSCVr+fGbk+pXG2CtWtxXL6sZIFydiwV4QSMl+nlerjWApasS5bWTiSSX4NV8zrw2Dzr3/YKRJC
Cp7ajKrj912/LuQMimmGZPPvp0QfiActqBTunHl1P4zCLT3Ko9ypDoqxRgItsTIOfmCYe6VC3Pw/
WD9UamSDF+2s8LoI9FOYAM1oWb9A8fCvbRJxhQuFsMd4ezoyr2/OGfpk9NK0udNFU/rzvCZvrCM5
YijJaOsr1ORMdzJjcduGyejCAkx/fYfNpToUfy0ZGUtNXKxja3WVgumA6uRoQ9x0MMI2loFGw89f
65s9wUlGslYB0k5+tYgeQiC3Mk4TqtNPcOr2Q+AbKSyZQYx+fVfOwAQcwhhjvt8XX6qWrCLvMQZz
wlCNLrIokZEYiqJfl5sYxYAsACZBmYtonz/SEDRybsGWdtJZUD2us+BE6qfxyK77btF4V5D0zp0m
8qjPo4hVWw/0gXGLRHKg2w2GiShBFcbCkXG+CbZ8FjYdsXZGCi0+TqXkvt9MuFIiIrNFbltaazNj
NZvBXjVGTjbKGEf2w7yrFvGdIWHXgRZClvldJO/D6bWioNT6kSGLoY9XyMXQrVKFmzATjiFIvhuJ
cE6kwFZ7BmF+XsQg8KIhpBTv+EKhpuvB0kbBbVq1DuypRqTi9/v842iLjQEgcIr6AXU2Db4hXag4
PIyWX6//g1GoTsyvNCxEpXnOH1ZPrPTcakeM2KQkkrHLSuA8l9EvNYx5X0vzfoDyyaaAkbJYOSlq
tCRuPAW1pDHBSbVXt/TFpCMH9pt4xyh0tTSyIUx+Fw8zRfDLRuoYBV3N8VSVitYtGn+685RcOwvq
LjuCBP3mUJFJ84LRgYKwfotbN9MRncPYhlkJo3ERoZvv5liU/f4OZHdDlWANuW6X+s9tjvQP8HX2
wWDIWK9BSvUyMz5yir6bC6BiC3AfadWXrlU0RIhJdewDq5fqs1oQ5NNKD4MjK/bNCUIGmZbOLI+J
xOriCwVVZeBmISlOIk3RrS9GZnuCbEaCKIWaGMf8D7/bDx9HW3wf4ulUqxmupULjG3+5H4tVq6Ms
GJdIFdsymixHFnGObotQNKNKqCzORDDeW58Pk9ziDpiXHNnCjAU3Sk19j7WGj8tHn6+suLRqLAqH
vHOrqG/k1c8n+ZvQOzuHA/4DMUyrdXHG4r4WzDJitkbVG2imaX4A1LDPMbzRAjhaGyoVomULCML9
Ut36/XiD2JkN3lEjRbr287zZUEETIW+IFImWYm8iD5PtjeEvETX/GsagbEb0pT+/pLOhbF2pVYD6
WDnCJKcx2Lm1iSXNz+v43Ung+fK/R1l8RBNlwVgPJ7xu+7zdUuzwYMIj8/jzKN+dBB6bIHYAG4DJ
WCxZ4fmVAMgElLCAR4MjTjVioj198FfgFgDmfh7tu70BXBdnWRJl0rzFuQu7xNBKZEKJIQrWg6Tm
3Mldb535fRG5lW7Nzon+kbYgoXD+ez8dCII9LSC0aWVKfuhKf94YmKJh5xjjsDtLkt0Uklf2m0YJ
mz2gcqV25ULDCgAhJeERpndyJur4zGDKhWRhKkyRsY4tXg7oRyDh4EfKaKHEJg37to7UCd1s6LQo
qPrpdVx4pYJyR466X6NXyBVQTGxm/rkaXHu8STVbwxRlB284wQ/A9OHYo8qHUF8rDPKtXGqYd0FH
DB20YwrYs02OIYwxeeC5G1X9o/KHz+JCnUwMdAwk6RPTsAJY5QV2HXFrNN068PLxJu066bQKZpxv
rvn5VoxE49USLOk0SxWvOYlLL9pr4ejTxVY8y3eCWosuAFSnqDOUfbKphB5Jk6YU9ZdcpaVqt+gz
1Qghxvm+LhDWsYOwFIz1WBlyaUdR5D+Wnsg9p/mzbkAtRspu1MUx2fZea9KP7TqEWYoxyu/joKM8
okdee0NbIn5su8ZL7JTMP0YGQZIObV5EGASNVDLQc5HCh/9i70yW60ayLfsrZW9cCEPfDN4EuA17
sRUlTmASRQKO3h2NO/D1ta5CURlSRkVUDsushhkpEoQDcD/NPmsHbgztznPB4B6czYzfCsfqT0yp
sX7EsNhbz6HtxM/A8ro7dPUAW1ph+Y8L/ofPZmwmcTkPYdRnFYAtzF1GFMRNsdUJYJ0BboKbT2ZJ
bZx8boNxqz6BIli70yR/PO9lCL8zw7zUgE2Ina1J+Vj09TaGrTxGU5HjHYHlDR6GWPsICE2DPrPc
4eQtU/qe3hdhKT6vToiLmwWINVUj0+jnVh2z5c+ocN9GJhCuqMiyaOuo+ms7kEalOe55V1bBIPbe
q6L4S2X7lCPqggwjm+iCcG6NAl74BE/3awQFtuSWa/95Uav6otcxuG6gfrxI9JXRZb8MpU7nJZK3
J/y/C7YlhG9sx9N4X+Q4B2YAnySw1HEdzH4Lo9xJ+0Fu1S5alzbeL+PgnQdiK4kxqeOi6LQ9CndF
zcVgZ8Xe+TgP7dcas+jbRC/9t7lskmfMLCtIEsgMLotBtS/O4I/P6LmsJyEd/5WqXxSl+dbHVRbS
embgN1rs81L41JhCsfjr3p87H9GnN3sm68rF/jAlG54TI/nYYzytC4Z98Jpvx0WAR6V2FYcH6fQj
jYsybC4hPNnvJTy5HE6ENdppqPOepwVZ9GEhA3pc1mT9ZMU2RLpknFfcqFajB/y640lnZSTdvQuZ
rD0QeRUVhLfEga+5lNunhhNXQzqzxiPhHaP5C1z0jiLcPEyZ9v3tI6NQ8rKgpyH2ljf439ZoAUYb
OSaqz8JkATDsAW7OFMUpnxY73sR4vark3iqTbb6waWo+09PcggOoSeta9k34YnWVgVsZiO7SxqAW
l8CQ0qKI48Y/jBijYtMuQTciSDsZ/Tb2XB8sNObLORjFqcFHZWuux2gJ3powNveh/G51VS0Kw0eW
AAoxaAbcF92tebRkXH6El+J/cPUIt6xYWzhH8dRiJjU1In7ZHCNv4CvgJLQ2Lba2KOf64NAqp71Y
PGOibMC2BUy+B+9w50Wgs0BPghcFu7NAfXZoaTFyQ0GAtQuW4CtlMQ3IrsKri0MojI7zuC5zaqDL
mINjuQE4YLc13QFr9+rWXcvY3uHWEjzODm4uu8FbT1DXSc03I37AhgcydnU2uBFOWHVtgYPz+eid
TA8byj3dSsfexXJSl5FdFt/EFGD8gZ3a9Hkex/F2g1R+14P2fHFpB71vYYX/lzTNTB/YaZsdL05d
723Ye2sm/Lx7E4JQC142voYfpM1MFqqndX2o2hZV8jRUxeugRfsOOzZed4awaTlz1hLqsinDhPsG
PuNO83iBKSukzmo01aMvQc5SSZPi4M2tvkGD6rznBo6qVSWBgeO79l+05KPGlGv0viZtP5izmd4H
Hs4arBqecxoApJVEx8LQ/NkJT/btxYTP3quX+0C2hs0yX1HMG/uQsN7XsECSnKVreWvDDUZriHW2
vT/Z0w2pU1jeAqIi0fXRbcVyB7nEukMbaH1Z7U3fnCQqL7rPF86I1nM+dgtD/sj5xIyeJtxK72AE
iKm0xBNaZP4mUbw1delfeF07v1JsmB61mXnZQvBcD7ao/NeyBD0M9FbjKZs0kESKcFnZGquckySA
OMPR3DWCbXksu2yx5wD8zOzmHyX0ps6+3DrBOXycsJi+8+wpb/c9wMoOumkDxqaukvpW+eP0bfG6
/NyYaXwtVQ0lcO54cLxvvLzpoNzpkYMt/JqUEE3Zvh3zsVi86vPQhIM6eJxEXYYJWvtuGRW+JE0N
f7k4mcDiieoPRLyetbw4tfC2zECl2vNdbcxBqr65gsBdFGkZaUDOa68VqxPpMab4V9dPNZCYIU0m
C/RYzshXntqSnS9zS3/+2JQm0tmQ85diSpPX5SFojOGRqq2QeHiuEktqM3TbbqXY4wLvLvoyjSNc
zNKtdrgqNpNuefDDAbgX+3vwEZRxsJ6FUNMeXIuRkn1hlb2dAcf3NuZK+0Kmuc4LDw7WuLx4seQu
VAzS7CjXFuMVfzEAVb3aj59HHFV5DQpIMbu5W7gB/DBmEDdiaafMJx4B/iyTGYTMFn0bUSeqnVWQ
jLEsYwL0rdLxa6M791lKE136y1q90B9VHyyQ96+wpYZXq3QKlSG1ObH/yjx3jpz71bXsLHD4QwWN
JVVrWd7kviAEct1ZANzGOS05uAJTvt02DPVjjU7Q3i0Kk1UiAV1XqeX31td5atyvw+T08w6SMhUI
W5qYTafxn21m20BjT5i5H8N60byHY5EzWNPUQKmYFnDyeCcI+CruVi+TeHWT2o/SxMjagnnc9/3n
hEKoOOHWEDBW6GwxOrZDunnnQZ9b7m1dNPRLc6baqsu2dFaAS2HPC+KvcR5e4mfZf0StCsempgik
9uNU89E4+Jo4V1HeixwK/RbOOw2fKk5RuHgR0r7Oe66WwJ4PFtaXBTwxAFS3uGIbP2PurdHAZzqR
1McFLQBYd804BhEaWylWuLB+gwta2iM33lR2dTmPhWgFlTQspWf4gvOQ3MdD71h7X09d9MnItniM
aqjmGY18VRe7flBhcU4l1do+xpaS4YcJ9dd2jtv0BhKza5hIqgV0GSyqqQs0l1YT9tZ+nnHqO5oF
j6m78mQsUFTWOu0Kz7bsCxizhXsRtEE9ffNLAs0ldRQ8yawlOWj2c9/OK7W/qVqPeo4FsyjItZIc
VqPAkxEn00Vc+DVj05+LbRtyc4bkR4Ko9b18TS4QgrfjlXKAhGVsKf780BDjgOhfQILeeRNnJbab
yL7Vnt/tVfCzsFJ/2lpswjPcdaF2QtryaCMR9uSZRi1WPfRDodqnWLs1T5WiUV08R3Ns7BQQbGx/
qjozYubpdzP29iDuSBv4l0F8PvpykWnXlpNNWoB2Pa2HFkw91BSIW6FbqyAlUGtt6gk0bg8i4sg8
qpa9+tGRPLirGfxceBGJUS3Hqp9ye7dKES1PjlNv261f0osezosGJ9yTFTmms1Fa4Pm9vMV5jusi
puq6O0jPam1GFKfS+hi5WJB/kL5DVydSBdy1HSDe3L6gYAyrDQ/MUbxMA0pMuPqa1MXJIh/XHygs
hfoI0LRd98WMDPYxLjzMLtD3w2eTTe6bB4GzvQ/5EjA6OwJGpp/GGfNSIoXSqQ9evimivTA4JWXj
xLbmDabgwjw+zAiG2SKkSqJcQj8iwhhvBrtb+H4YNQa1v/Qt0HPQ7HH4Tg2CEqBnKs/9Enadiq+x
ipyW+yFuAu84KdGcIsdRLh+Z6o1OIYBum/V5xaEAxnAUzbn60G4d4pFUWhWEvq4pFWlfIvrpm13H
NeHahOiUqn1Q3uAf1gAT673mHIOQZQO3jTMu55YztuuutGTXHERZ1tUV1m2CwpcGSHzr2AY7yin0
58/RwlDtBw/76hhcnrLnb4wUA86Ng2V5hhLHNh1H2pc7P1btmBbNltwjVwJBjnt42EPXYjQNsm6l
u+MsS8cFdDtFZBWJHygsro0y2L47wsTlnlqiHAjr5LZE75DQnPzGjBYh3rJu3lNuFqGzjsh+PcxT
LYDxuG2Eg4C7GesSnSrDvnbr2W2aWD703FFWi/s48RC7gyaYdHZ5XnX2Vydp/PAskoXGDVVNULyP
mzR9c7eOsaPSNRin9rqu4lxck9oSThiSv25fuKU334cc++sHU2M7+8gDad1n7fcdffa6JIdLm1Iq
55gwLSrOi7meIT562rMOk1bDOw7g4ycHfmMPcFrN0Xm4BsDK7MINqjNs6ov7JCnHNi18ZGSZtD3d
XBYw2TCxHgqwCjPqiwvEgbjTJzgw8KZFvHa3Y4eEKHVcQ946xAKsod3pPNzNIRFSuloVuP5JMU8C
G5tP1lT4Z4JqM+vy1ax1l9zWDJ7kXwX7dXlRkVbGlyNMv/rZ1FQ0LkVlr91V6Y1ucLPwF283lu9q
fd32Y0DqmTRq7vYEtH6T+SWDQ2eDbXjxRz344W0JqBfApqmMFxHYbUX7EQtza3jZKmnehNFB0J11
Ode5j4pphb3XCafdt05rX0Sx2tixCIDi9WkuvV6+Y53o1cWZmJLRuQ3tpv1IubvHj2G281t/6EjU
xdzl+3moGB1mpar3gm8p2Vd9FYO968wAC7+cZk7CtY4vGwqw02WibHL3Buu6i5wycJLWJpivwkAF
fANjF3d7GZRQGVELu++TdpgsoLrAkTCykK/BUsRkYSPY5CpimIPPpll12oe4wtDO6ovywO9j0MO1
iuAT+W2/HbfZNE+Oh6nlvl1jv81iKU8I3wAzkRXvWEhSS++Ox/E0cp+SfTTzERtiDEu8LcLvAQvd
6H1T1XFZ3X44zuGwXPWzE2MpkZTzC6dyq8Hy6Xzcr5RRrNSAt72MOqEgXXLi6r0AHbh35GJ/9UbR
uWd9dfrAlS0VAVsVJeKASG7dCagBj+gvKCEwK57fT2VDsQ4Iu6tApK7La6id8JuJiq7JrMVs98PU
4hzEXy2vI+VFvKm4mD9PqpoDcmXmTyS27Vs2CVd8kTnN0oMUi4mPJJTdcKNAGofwrWhmFqBGxfot
ikZGrjBJycMqs8Kg/hJsbXDlJrnessTMCdbYdrU8UB6Rzt6vHPXQxN7m71p3EybT9EA+bkDvmfvC
o4QAhRmOzyrGxykLta/cbBX1KFPHG+x3abrV3xsH5UC2arxkzirLoSdpqWp448E1EbhEC6AetIPi
JQ7w3c7QwuglBf9UfQLH7w5Z5E6cmkUydC/96NTeYVig/6duuFifdbdVVpnVfe04Z1NAG3e/egXh
R0WGOGfj2DlOCuzQYYnN6NNH7vrha+RV+KrkVl7ukxlX+dEVaCmWfgbuX84RVhQe7Ez4ukTlJfnC
EygJTGvikUrobux83tzEhOLRFioHrjuh2MjcdXkvO6o72TrU23BMqsL/prwCO7mGd+eDlxuGaELC
YkqX8VTXOIh38+XqB843K6hw8dVJND86mtkGiIwegQWl9+gMH9pky/BgGJwLt9FlB8626L91Uw25
VfVKfMIxEN/iuSPi31mVvXUcwv7a70uVLJ/zuHYkjOGEQMMXjL7FeH7j0xNdbp7yhhTmJZzSwnMo
nLGxTGS/bdJ/Nq6jYFPmdCUB6TaQzC1vWshI2zbcdkpbJySkiW1FI6CIXTZYHVDJVKtWGVPxAmb1
tubfzCzZyJfcT1q288oiDwpi75YoaLCoeOYU9YkKxzcpDFf28eUCQBNzYDOXoRDOTpNT1Oe1ry3A
xK2owr0acvFugeGHdgnl9JOpE/CFeTtLPvZ61tZu7h2qw1IuqrxZllzUYPeXXMMmb/C+mlpswbNa
DS4BVz0MVwSJsszKdgHRWGHS9+x7mHceolVhaybY9Mgwp1nOcE1zLz6VlqK3Ys51maH1bPELCZDz
XfowbAMAyv34ZUWpRqFxwUwim/ypJJyYvHFKayQumhlpbbaspMxCOSbwm4fBbtb2xrLKuMaPJhEv
vIzNiuGTrJxdSEZ09Mqhms8XGU7WPqbK37FxEDwwIuXA7Iz6oS2OOumHbZ/nca4O8+gLch07wpeh
mMwwppUnu5KzLcIkKe4S6hWzUVDwnKh3bjC2d/E8KiblY6HrNmY3I2jp9palxLSLkin0cO/wS3Vm
wdJOzufeCt6AK1uk7SVVql0SF8W9pkPzgKHgBTUoOez49YzVSJGPkEoS1YC8n4PV3dkLNun7wU2W
FWeZXuU7F0+qfBfXW2jvl2AV7+0iY5Fh1O2V5w2MhyLckaYs5kHl9Thny0nvuNOjF92g+CI1CRn0
fYvbHGPogTjxcmhtMx69DSfFNJoIGXeT5y730xx5T3weasrwyQ6uatU7AezNZr6BrEIRw8JyAJmJ
heF2UA3FztGCz4eS11Pl9i546Sq2P+eMzIt90q/Ug0oPZXw2JlXTHCFr8tOm6k5N1a2iDO70Ecxk
rBNsaxcD9iarhGnwoKpWFBzuvf3q5CKMcTMxqjzf9NSYo6D1gbXY0g0fTEcJ4BrplT2TKswr4C13
SS6rDUzQZauJxDMyX7s7G6agLbK169mriniMn2JcQjj+MEoC/szQyFTc09UAa6xIM25ERNi/i3yL
MlG+9q8DjnMFlkuyeU+wyXsM6GbiR9ONnkNhTTRXosbzb+cY/0R7CspPlPNg69Sz6s6iPA4EBxqL
TEFpHT+YeQbBzZ5PUGSbsr5UUyOTPU1L4l16zRfsnNsnGYBTAOg+IOAguANPTT3VOpvMybmuN4mi
amVpVf4+ovEfkRg//B1C9Ccr2P93zV8DdPL/Zywjpw/CnD+DR0///oc3pf8beldATY7roe/C5foP
IqPn/oZojsm1mBPuhBKlTf0DyOgBZGQ0Kzh1aqOTcIEf+gFk9Ph9TJTRkkQDGiGj8P8jHuOpf/mv
zl+E6pfrgiWJ0dojCPtVG9EnPilWLraMzI8KdJNoUkO7AsqbAQefHxT5051VK+eKtDP/yitP5NX7
jvpqqjC30kiN7hnyxeGpcrAbQ7wZT1/6IBw+jTlJSSpnh7leWU0DWOEF6tqhc+vNP/xpuW9//3v/
bF/7c0P/dBe005nCY71Oup9fdStqiHRvK8uh8Lm2mRIKQTGBYFZtZHw9di1jW2VFNf+D9OevLusB
zGSqF1pN8ms/PTFD0HlN4mQragXts+/WlOLt9sNmtothWa41FaN/aBH/3JD+/Vb/fE3351atMZqe
yXS6pm3OnZziHIXHKpXSffn7Nf2FWPP7lVhNHz4r2lhEsj9fyVYiEjhJsEkzh7mgOXbbhU5lXdLR
7BbrcVoTnyLcSi6BbVoFPMaeUrPNq9obUYSXeBEEZ8iYCTyX2gVuMpRe0qf4NdbnTu86XzBns0j0
cD7B8LFJ+tuB7I3cwFnqf1JOIzP/txedeUoP6Qyjw04QuCcRyp8EVA7dMpf9fMuscSyanU/9Ef/N
Ynlt15wJSKZizN4Pyg7rhG6OzD5qoe7vLMTHn5JtiMRRE5hfbtC1r6n6gGtRzOC01HHl8lb6K19N
vYaV3luRlQ+7ZsZDLHWagf6X8/02Oe6cLz7lyHN8NnP4kXPDklAZJEaECh+c6dOaJYXe1D5nIf3O
EzTdvi/veFppcVpzCVRQps33R6EtOMA+wGxCGp9eOaUe7Nx2S9n6b3SS6xOoHhuvi8CLSQbw0TAS
x7re2jnbZt59vBlo5HERZ19qhkTSbUq893pg7oAekDPF6eRaFDoXCnwyGzy8xHYkiH51NZbK8Mvp
OE1ZOzKwswOBDxkbmPJYsCIbCQNKypJnu3rQ/WqXFuHDmswXsqjMvnI6d7nQXZVnTriZYN8x9DGk
LZKbZ1hsPYYytLOmk8P9PVn7dl8NfvBYVn25XpcO45m3doH6aUdfvL1vqRacl2YBYxyg3d6+kXdh
86JNJcCOR4kxN1RBJD4C2hISR6dxvcdeGoxCyfwr7/Y45cUxbGovoLdZAf1HM91G9PMYNcwYMXaW
HSZGDb3FFrR9W5CHpbXtbodRmNU90Jpx90EZasDg44KTCkKnoM60FehHN1/VBR6bLbpXsjcnbXLl
bpmc2lPBYwvGhzC0CpONeeG+l7lJNNWmxXvrBXNvO0nRCvvPepm/QMbRH3G5g6A/Cx50U8iWIZuq
py1u0PeScjpesjPLItVly1MzmddSjdvn5aDxZZB4XgWxCimnzL38NJ726EVIg6XAaecOT3u4/r6d
g0VXX/vRPaXXp/0+P+384+kMYKxjevif7RrIGnyBm23oJfZDMYR76ov4pIZJaTH5bRsr3oWjjZ+K
F9bJo8B0x/+HLfC72PGnQ4txpojzLwROgYjK+0WuoiFy6zICQrK50YfOa7/FjEbsaO2CgJ/FlZkV
B5Prvg9zvsuTCdMPFV5Rx0uyvFju1209k033D7IuDvifD1L+JuY7OUjhJXOm/rJb/mthxEgjiUT6
dPNxTSobfF+T4Pv6NBO9GfIClm09LeD3Lfs/isauxSuUmP59+hXm/nMk9ncx2+l6r/2wKlGUEy7y
P65/MuX+6X/sSYKn9W5+U+s9Soxm+sMl+/Qv/2//z//x9v23PK7D23//1ytEyen02wrRd3+Op4iS
/nR6nX7/j5+7+dLycw9wsfE3+bef+EHFdhzQ18xdMAqH9I55j/8dg1lO9NtJ8MTQDCP+TOedBh7/
oGJjHg5iBo0lHDoAXyeR9I8gzHF/Q8sMfCahRsUZCbPyj3v/Ea2wbKxi8db/RfTy89EUoBVF+g+Z
gUHq6ARC+eVIxx+VraTN70JhOZ9OsqgnDwnFlMEUhNjkT7H52htM8/60Qn9x1V/0c9+vCr0LeScL
AE30l48oiotVyC65Q8kQpvHaige5FuIfoEZ/eREOTz4OYggv/uXWpJtLjGTiO/hg/ic6meNjXUhM
Gf7+Vk5n97/2g98XkElHWlRIo2MmsX4+2+c4l2r247sWaY2Lk23h33X44Fyhdrmxu+gfAqOfI7Af
VyMw540BsA5h4Oer1ZWjo22O7hyKQJe28R4K7QRX4xzrf7itv1o8Ivw/LuT9sqWEXeLOto7uNIwf
nARjTI/p4f2DGPuvXj4w8SiKI/ZSeBM/301YjEtbluFdm8fJPf8ILYvR23bRbIN1WE95eHby+tn9
/RP7Pqb9b48MjBQ8pYCBgF9H2RpEfGvZxHcFJS48rUy0y7f8CqHeyDyl7+9yavSHrU/qh1nRl8TX
M3oO4jE8ULrH27ZAhpV6OQW+oNn8y8qdYxr7jZPvmq7t/mnC9S/XCJYq0WPgEOz/+n4pNWNDG90R
5o4HryZ/yeIKM8bWjsU7raWEyNW3z/5+if7i6SMAdXnFkKyTCv7yYNa5LP1Su3emmihSKp3sti4v
//PvMz6NfJN9sjVGv6Z/ylK0bGf7LmkXjHHzuEyFmuN/OBqZGfy3D5QBTC7BDkzSylTVzy/ZUBaV
UgMnMx2zYK9AkH9KqrjpGahv4x4GZ4ITTeNUEYAt15mrvdNtaBd86Tnz2Wrb8p1xhRwXohY1bDpG
/hCnuuORHBWC3BPsosSZGxObZKd7Y1UUSpPwvtZrszJD7uG+XHUTtm/lhFAxScTwFIXt8KT8NqRE
baR6L5dxmtOgiG1KtpY3OmmxmRrUF3Ojzwb0YJcad6oep4Hxyxjpz7nNoMu0L+zZASsixOju4BZg
MDhJcgi+XGzDLO3dDSbOXegBgpaAU1Hr93FIdLI+Cp1jLD36hdrvYvpfiXevPOkZQsrBq1PlqPau
svgUjzX/wUUxAe6GflWgX+hH44nUyI42eyCHli7cOMRt1q/YiqZyyqc3v+ykhTPjZL3SSTbvqqr8
87ibIowt6WZRLscb6YF1TM5d07XJubO1iU+UOBaXocSKD5vhcnqkj+VWh6Kb8vMTONyi804WlcIX
xvkqr3tdHrsei8ldEY71O93q9mTWRfd0L8BT91euhnqFFOBkgjOVASXvYlTWmyJgr3eKveEswZg9
ushnX8fo1wL3pctDYRBhmq3f+dLyUIXGJSP54BmTB08E8rbANBpfNq6QVXWEyWQVJmOK42v8xNlS
HPnt9il+DfXn2NLzFU0bPLelV6vbbRmDS2knxZeSkbcKaS4Z3zFUpv7UibGrDqIGNUy7xMxXAhUq
5eNlUE1WolzNj7aNdmnXRvQtIDdrFCqljWZoIIzH6DpW0tlR6uu+CGfBYcWzxAh5dNPD15ZiCAKR
NehvmAOE2O3VhuRxpg1CA6yKACevW13QpDMCmWw30HvAiGl9tRGxJWkLCI1WfO0+R8MctlQgmQNB
vhLnW9ZL7eEj2tOE7uvZba6l1hHzW4HG9D6uY/0wIbm5kiB13xmtCNfbOnD0pVvUmq67R1bSze7q
7+qu3cgs15LcpAUZ0qbdltTTsWsCYthE544F+hCgBzmK9u1MT0qJdGnXnlRwmu176WB+l0pbaYqr
i8ZobEl6ZIrY5CGKLewyetdxZ1MSWpCiIjnluxllQGrihwg14ZnbVbXPvdm8CuP4Ty4zTi96kuIh
0lg6MZsbrmHmWrP3Rcu1efKjNrirvU18TVB1Upnwk1HtqqSvz3ta4e150pbmhmZZL46i8/vzue1J
jLjX4atwNQ9oi4P2q23nxWf+gvG5WyIknGGH/dbitrLexU6foFlj/hMBiQoRaONAi6kkJY7POYbK
5d5lbU8Z78l6MrJs+7rBGPdF+Jt2ss601dvKY0Chhqf0o+NW/WtYW/nnuENLA4+b7twwOv5H452k
cHVSdVihFwsmWElt6Szo+1ogPuYkzEae+G2MJMJKLRzdPucno1l3dJH2QVsJwjTSWxkeclhiGttZ
6SEr6jxsT60iCp56f1ke7eb0Dhp7/oiQxqK6TZKGraIYNu7AyNWGZ+3rj44J8zsJgaw+SpJjQX92
rsURQyFvxPB6Ka9tT1DViqw4ONkrLjTn6rwrIGTJwqkOdSCcd63gvqFYVeWJpI2d344DTEw4w7n6
dhqK5k7364qeKbAcOthBMKTBMnn2fg5cuabGSgpmCJqupkGtl+au5r3HwzgeSNvU5Ae3gNks5vuo
NTw5hd/5F8vJpHbZcJ+5Nuzkw0s7ozgtM98VuXVIOgvVeir7DnMcXO2CVlzF4CnwDWQ7Rq+CRrzF
cHZmJsd7CFoVq6y3R/eG/s0EecHyICpZ6JZweU6CEv1JU1fWDkdavtxgQKWW0RWho3/6Kgx91njg
hUg2eTrsmCBBbKvXHa5iotkveL9eOp6I3rt+Tvx9Yyo67Z6GPegL2Y+UIeSQ6SVfmrNALPYl2mZw
k7ZXhJ/Ry6xX/mDHCPI3ZMKMVYTWtwUN78dmwY/tMJp1m/Z9ZYuXGX3tLX47y5tVBs4bYbhPY7AT
PPpBlaU+n3Mmj3ZWP4IsR9Ts3w1uWaKH6U8Qo4+xGO1HucoKyNOKpu1MxqaY9lsgsAQcvL4uU6vE
rBTMcbs2u8k0AQ2+pvK+BaZy1p2FiZw5CwOf6gQK55pkXeMddeY1yA/3Yayim4aeXnQ2xU11ajBL
ilR2Ii2xXxjX8LKl9eVzVU3g5d0paZ9zO8bMfYmqebrMaRZxiSTmoOz805vlhzJIMtkyyYBIrURX
QmEN58yuC7+gtau7fe7qaMj8elxkRpltxl08pISE5kq2eGChueKIn0anOBUuBmtvV35ZoLKfQ15F
24SGmYUmf0UVCLZFn5BsZY6gNHUUB9GB0KPJ97guM8xFNAPXC3EC9TG/Cso8pZiI1iIQuh2zGgVi
myVzjzIGCTiOlVT+qJxrwVu/j+p8pqPnBTU+ii2FnoxWPMd8qPJRXtuu0dNhdHS8HPOx56SCtrJW
ZyLvQuvKhiBbXhiOgoR2W12Z83bsveeIyOw8RLGz7CYrVJ9sQgXm8+21yLOgjmJKhoUYcbO3cpU8
tvDUaJVhloh4GL5QcLe1TvTiSk2n2h99/aFeSBAyTuZm5BDyUPNTXKtlSw2auY9s80gd0tFZrQ9u
2DinrqtXSR5KSODggZdjOfPFtw/FPDkt3o/Ee5mcO0z2VOR3WzqCGy1S1L+O3inw2u9m9nBEc/MR
229AJfHRXXPL3Ar6+eZA5l5ixdebwTrTTtU+hJY3x2c0zanfSRFH/NCY9FQcFXNeJe7tOaMtfrAl
7VElTsGAEocInt/o4yceMbXQ3WBPnGo4J8TidYnRiopdqdGi7rWTjPZRLoX0cXiVXsSQzDYNpj7M
GFjUeE7WV72puwuEedZybjZfzVlCBxfj+cLF29WviuENG02F5h6PBmY05i5AOGWh+GGrDxo0JPPq
XDGRAw8lJFKZM2Lg2cmmdkAegKcjCdk0gWesHM7XtM23BjV0ghyoNMxcUPei8no0FnE2WjXr0QRO
SFEwXJbpfEDVvey2RlSfZrFEzfn3jOX/l5/+64Qp/Jv23/b2Woovf64+nX7g9+KTE/92cuFg/oWC
EbOmHnne745sFJE4YUPQEmCzE+oxTIL+KD0Fzm/YrQXx6dMMmFE9tQZ/lJ78+DeqvxQ5aNoFlD+Z
rvyl1PR3pScXaNJPuRl9M2gGsc8+TJ0hBkT6S5WBIbfYCsOky4Tq4wdEgh9GsyVnlMueqs4azyVa
jnRF2pwqgTenmqMvsvb61FrVs+psmQki63Nwugwoxl+RqN0JKfZMVWRM4o1Xy9B7qTX511sfdDc4
IF4Sd3dZbSDWh110E80lSczYn6PwQGODeqYYDRD88Wwo0RJsiOKCqkmT/loV/TVnYVqV/XUStC9h
a7/2Oj/zJ/U+Wsl1NHoX9hDdl+5ymP192Xwsk7feXP4vjs5ruVJjC8NPRFWT4Zawc5K24txQ0oxE
anLm6f1t3/nYp+wRgu61/ji6b/0qdmZ0iKdDmaUn1XnNG/2CnJiRgPFFkPuOZB0tlNfo5l+3/uZP
548xPkeaRCMV9Rs1Pr07B0LLQwdpT9pw35b7hb5Q+q71KD52ZoeGd4FxvK/yrKWIYvKII1/5m+Xi
daWJfnLXi+MiDmqKneK+TJSdW5p5zdrPtTT9WgqvXhpvLUYvTg7xXJ2JU8HavbWtbyMJluEtLuot
z3KC0HfT86xftP7QCERqzv8b2Y8Sw8khaA6WR/6e0r208Rdbv6dGfizvEdIUSXW42sybRWUjtaLb
hLDPTOh8b8U5MerdKmIoDhSv56oj8i2f/2btvC3GFkvGbAYYwE62mK4JPpN5SXZjmn7nLWEEX1Wd
67Aihb9I6ZUUZGvaNo3rp6VUd+6oMKNe2Xpq4mGKfs94kT3F/GeTmDx6/aCPt1Z7y9zUQ83i19NN
9ocsIx5xHDdgE8TxIxfbJ0N1GnNV83MGGDNqn2N04DYFwKUZJshrZdvesMDcW4fk+8ZctphZTK/O
+F/KUnzOVVx5trU8xZVz1EchPVTlBIOuGwR0rj8TOVRP4rlD9okHJP/QZ1qtNY5mY1V/VfFjqD3N
QdV4XrI3QQ5XPEof5MFvx/eaOOZ9X+d+ZuYB1PnkEdv+2kWzp7sWVJrmFwuSvHXv9tyUfXlMDeyE
Y1dR03zWreE3s+dLR8xl2ZqB01fbiNnEzD8LGnXHYcI7XWCtwoNWHpfk3jZT0Gh9MJhfyyBf29jd
xVnkUasYmGK8dRkq/co5MQP7DhnxVpfiDvyXqCtOPfnea8M9Ssu9xqU94j5T9PbSZ0VopOZTx3ik
1nIvDW5SfTovyGlcaX4mi8p7AAu665Q6iPrVc4t2b1Rv6HSPY0mZYXmI2XIsRzuOGoL9GfKnEMZt
scYdDMhTNBa/SYw/qOnpoDYmVeX9HgIUl5dhHfsvW2v/um11SP7/bfSbMkECl4L/zAqlaFbSHJhx
PhMlencdPg/aYH47V/zguhg9Auldgok5IKI0TNbsqCnYG9o4yGI6x1nRxOzQ+Ks0m8Jca39F3bNR
p/nOePHpmvlKE0luX5UFgEVZnX1S4ViGzV+CxVHizZzI62y7VaCO7evCh9TOnApC7gR90uUjHTmE
q/vI81s+MSFHUccJck97ZEgIfuD5AtZJb66Tb9VpLglMuTaNA0q1lX1P4rlNFYXzJzLWqxzM+ZlD
lMISezmpJd/0w6HsORUaLDYGTdrNvUqUUwqXsedMN7YNemOMfKuhjbcmtj8itWgQXBr33NY8e03T
0CBF3XMk3ikRdXcAV6+wFu2p6Ng0Z0wnyPaGjRXXK32zlNLhUrE2VDXoB/sRoT/l6R8iqo4VfdhD
FV2dsWL9zE9OZSwvZiHeWwmakGXHzDYvakmWlXGkjAjH4Zj+4IN4ZuI3vNS1ftpIYwtArB50S5bs
3IV28Ek6GTLxYg4Kc74hgMJc3rsjck5Ue/5iagOACSPZ2GaY7RoLuy2fkaFEJzS17SVtGlCikRWu
NuTJNqNmF/XLBOm7lP2lb4z0nBb4WnJ3wIQCiiSwmu01apLwMuuvNtPUPouEtYc1tO5E7VEj0OKj
MBVxZkaMPnr0WhvLmtO3tq+njbkk9RMvRgbCF6cnu0jnY4yEJ4g7o9pZpLrShY5YWSKF9wpO1qBZ
rIh7kNThRl2RGbubZm35pUGQKkOyxdkBPqf9RSCBUiCj5X5IRX6PITPCdmixmCV1BSxXS8qt/xGQ
clcVZaeTAbpZtOcurfQTmVsxm3U9hHhlq1trp3wuo2uVl1Y3+g1pD+N3ori9t2K8UfeLreNqIPCK
g1YrL/bkrMG0js21Q4IRLtaLYs71fs6Qy5XL0KKF/NUfF16s/SGeQwSJo6GT1YtDXvfzVjoBDxne
3kAlulA4su/t0ggt3DRBsuSf/ZwIGtzxuilu8i7R6S5CP8VzPeyNxb6n+VKeDRbDv70AN0IokR0i
bH1eVZiO32Qz/QMqaKLRuA5PRqrbqamsDc+dQcDSvovssVTEKi+s1RAkUHU301DG0Cxl5Bu10ocm
6txN0Tz+bfogvIhr7Mq+/qWrqAJZ2tkLkmRXNM7LpGtXU5BSQABNcxoEo4H9RjKYu11jYizaDHUp
pbXfWlYPnA5zenQo0fRF5yy73FqN3aAOja8052XeUtfTputvTDZ94Crk/BOe976W5b/Rip9ysxFh
gveTAEt5xr72qqfdvosRNhTq00pigK6XD8n1i0YmvIoBuInw9Nn5n6phQFPqbctjT1O5RdSxtcif
SOdNZJzm2QrQ+zMlmYe0M7csoH6S5h5UVVAVOKy65LDSBOBV7bCVkcMN1ZxZEQ9AZ9eYHUNOV/yT
O1y9l6qut5H+sGJim8CJAhiqhsrDwUdSz4Vnz+hwx7niHkBj7M9H19hxxaIc+27C+5+gRqU1AtcS
VSY0R2OSY+ctWlf4q6DQnjh3Z5vH2rxpy3EOyBHAx0RHZ5mGPdZUwM3JlaGxdnXj6d1o7mIb97iS
Vmnmmy0FcE2t20fmY+sb2GP2ExFVR9C53E/iXmxR7CZP5EFyJSZaJTewW0qgrJHYWrHE31gY+J/H
3gyRGql+t3IhlS7qzzExlGc1cbPtMK3mbkhy9YQNNfuzENL8XMG4h4myMh516RrdDWrbEfZYEUIR
shyI0Wrm8Wpqdr5valPsMjk3762BEtuYQBM8gaeJlsYSZamol5dsXdRzS93hoTN687dQk8qv+ql/
coXyZU7IlAD3s/7i9PbD6VUxyBSNUC5ZkbBpYkZ8EcMk9jo/Ov5O8SCmmE6yMTb3UrXr3YzqNGQB
bQkYAF8QeqIH1jSb+Aym4tCmGreG3ejLhvND13d6re9macWH0U0/tK6bjY3aC/NdlRotPqOaBJ09
ZDfXouaJu7/TB85oiu6z2olerXFw94ZSQlPE9D3EbcR8spSIsotOOYLgLQDcrv6uZ0X0Qb+BPOjk
cZYIvVdmxHqxv1YISA9bBL5bw+6GLWjvcJ5LJftoXensZ9UEDtCmwmW0lPX4b5W1gY9TMXwl6f+Y
Vi84EHUFAHYwqMxynlPX3Jpz1XtxnAat5WzQq6C/VpAfAZkRN19seZJUasXKOSqri9POb0Y+4wqd
LtpcGbxK4zwfGdi7oBnL1c8WBWwwj/7oBm5WQtU8PS9PqUAUmXADLo7ci6F6cabiFfBjg9iRS2nm
eKpeuFcPeueE2Ox6BNyzDM04+1QGFcWMomL7tmtcZxWKpay7Uc8QP6AQ3zbRhrmclxAU0Vlq1blW
k73bffEOVr7Mpzp0rfgNjZdXF9G1a7DGss50+6pKMEc5IBykuaBOUzJ0yLHxvk5CC4dR4+HbLfoq
B9DcQrGO4M2zljQ9ZMDiL5rWgAiDWryAEQy+iS/z/1wIYAtV21S4VoI6a1/Xh3kuz/PeK+OVrgBp
HeBEcOzY8SaKZHWFjV+8OufFd+IcazZhUiH4zCG2aXvDD7uof9A4+egYfXNst5EofW4UJHcdZwiB
gYaCsqg/EWBEEAoDpYs8jASY7bzkvqOav+WSho07bhCbHvIsCUSLuVl9r9Wm+eeq47+BuBaPSMgy
SKRoNzLl1VdNAaZOQk3LT8wDYBmY8qMgyxfdFK5f4BuqFJlHuTeU4ljiYXNU7UI2xnCAtbgREgJe
Z5vOVroY8tIu2dZKG5gdsk8CbMGgorKbQzkWBRsL7Zsbbgv7nI8m7SEa+KmZ6vq7aDkiOhylaNlz
2GyjEOZF9qUVFp1srsjxxlBVZRoUUYy/bdD4KNRIKzZaLEnZENJAUaknByWV5eusoCCiECy5SU1m
RLLo9rsuB8zXom23fVSnOKrW2X1Hg7HerNEaX+FQ5N3G0rMTAO6boY16uj+ka75rZi/PydhkZ1kq
7r2UOICI1jA0D7uhxV4zNXsVLdv7hHDoJYZm/5pt4lVG5o1Dvw7KQViJ2m2GRu1f3dEergPlIAcs
GPKPFeez9Md8HLdG2Y4oBd3CvbiT1X/0phbd8ZHHz+qQcjGN3cNzoEVp8TLoi/5ntQyqwx7dTA8C
tokC3X0kOWR55Gtaab+YbaNtnDKfL7lZk2qgpuxiNi+qZRfqPdIaJajSVjnjL1r2RWs3F5ofTQ3O
qebozzApiqBfG+vEJbAeV8NgfXPMtnwnFwF9oknq+Sha4w5Dn3zMrt22gZ4s3fvwCJvfGOusvQEh
zPs2zozQKfIqxHe0Xwkm2M9x2sI29632TFTHClLNkBsQmpHzaEYuaqdzfc1JkzeZGQZZOmV8c7Ux
+R2M0VW9LsaA7cHowEtEdhJtV7MZ4eg1dYP6hBXRVurlmLsxdwStdYduHiNvrsqwJMInxMd6Snhr
UxeV8Azh+IgIEmoX5DOwhNFbL4XS3rh3O28amRYiM/KywbiLImGPydFRRGw06ozrgZETMV+5qv9Q
CVi4a6MAACj1xzkrfhZMKxeiI/dpVIxhyaYOhwN5HilOmLv5RxVpcqtRyjVBdWQ6Z7idp0+Z2YFX
OhNjWP5ZVrPJjq59tEVxIWkKB6ki4hfHaKUnHuTjWLYDc4RGpgOygCN+La9IflfQEsM2vXEQ70MS
7d1BhpOhDp7WjaOH0BLXTBQFvdQPc9nkXgpD5hVyOlWa3GBMbD2XLUyv6RFaQHSc8cmxc4u/OY07
KxpcihyfrPUVzpMYF2AHECXHyINqSLCo4S9f9YokgnzdC7vamW2resMEnOz1an3W6p9eu64Vk5c5
T57MCrZsYnjU3CIiehaVr0xAGjY0oOUErntMm42uNZJvCC6jE/EPItlNVtg/9ZzKV1Kfz908tSHi
V8asIjJ2qoYRE7oBe1FWX9ms9jzKfwoKLJI1IiWMu36Tx/MXjO+NQ44zvyeSQq//kSEdivojUtbF
R9geZNGIW7liM+ibx5KWjQ4HQm5urVXwx0c3zUWlvPVxh4i+YTF16+PQrsNR5Ja6aZJk20WWG7ZO
PAdrDseQF+CFJmYdgePLIJxXbuIs+2ws9Qp7TjaFOwUppl90Avnik/XvBEVZGVtuIZydcH5hSzrB
JklAU+Ah9bCoimbX8An5hVZ1T/GqInfvHI6WAq04irJqPpGixZSZV29tTE1a7XzRWTL6UHLpVhX5
ecx37mDfh17B35qvZ7UVsCsFad1Eq0Vk8Q1Fn++arIEbizoz7HTqDDt3+Y6kOA1uZF04s4mrKruj
gTsdzqdyQ+RZGS5615dmchIAQqEVG9lXjLyDAamp3tdq/lWn3tysj0VUtDILsfVd8t44wG8GgBpf
Mk3FyYgtstKUEgRNVa9DabnnedLna9619naq6kBLlmNV4xdOB41byYTIJ6JV2u6ZIjAgf/vutiRf
EHxhh4YEyp0Uik/dWk44AfE1iwS9DF4o86QAPd11nWdDjlni911/afN1a6XxE0VsfOaj9rawe4fN
6l50LeZ5oQsQQDMdbL1Rbh46obKKX3Os+lu8ltbR0iIG+DLZd2u1cSLeUljfGwIC86UAZ0wdfOVx
sa4+AfD2ltxFe6NVS7bF1kVcWFo5T0qS/22m+KatxoE/yRt34pkwEz5558uVJQDXonEUZtyNUZyS
tWX4kBzY2eoSW61S3ZrIBWc0KZN3oKq1SA7Q+H2Dqdg5Yhn1G6znf7isIOVd6EUgodOQq8ComsiC
SSztbUwxnjManNW+O1JWrgfjZOgwttlT7ir2AYn2jzomeTha61/LTDXPUmPnPsuVzz6vnsDROCTb
edjEsq2erBz5QCIrjPWoY5xNl6/aoTZr87RIN75WipbuOhX3cjoNYDMYzXwyknwurpu0ohojvfWm
D/mW5sc+0Oy6vnHxbEvooJ2KauHam2niYRBgUMyuqlXcHbPhvNL/jfX6/63EbyRamoBXNPclo01Q
Zs2rac/5LjY4UZd+IwyWikwLsGG+6RaaBbDoeBb6NRn2cVQFtvY0JjKU4ksBj7s7lflYeJzmoLYr
BtVWNe6LtuRbp1/HlxIyEjnFPCBg0JVQRYPRRqs4m8mwhHj8PgenYVBM2zeaxbDNotDTh5KUcLID
YkxHSCuaJeEnnetTJuY8cCP+4aDhdqMoNyjFFYfifMiUCpIwZ+myR4Q5EPBtEwqrMsI84YPILN1l
5F0kgwro7NDsczfaC1U5TwiPyLvzagcBSPrKEKz5Y6vtmlbJQpPs8GxlQQZ/fReO1ZFBi3cBF4CJ
QGXA2NGN25YzF+Vn7UUG1Qga2z8RAm0PSFJbMBYfeYP9jpRE81hW3RBE6WDsMHYmIAiMXVXfdWeu
S9NzRrzboNtkrzUBftUmJNwEr3W9ZhtLIzERtFsxDyKHm4hMW2xIefirxfYxb8oTkJ2+z4f8oyVh
4DgOVnvI82kPvVjvMoFrYYjWkXi/WgawFqTuDR3Ev5D9dtKGk3w8dqXgK9G75jBS0hfSHhyOms6z
bL9dNSIxEeckTLA5nSaHlzyN7ANETbspHGMM9FaLD4Xa/R2k3b1kkfWT4IYdY+MwACXjolY245Bw
I2HP8Ad4et7RXqiU0Rbdd+OYX+QQuPQ/jPpL7UwvvAa3obBSAsriH6Yf7YS+5qBPlnmcTeUYE4/i
ixgo2F2mNETNEjNyRCSL5SJQM+jxQZn2MbUOvrayUFaFThzGfGNruFpx/K6QcNORq78lcj/b4qY4
YN4ovbZhFpBFcqKM9/DQ//mKRpuPw2hLvyqrLYknHFVmWBTZIe8makSyczIc7GJn5y9lfsbJdmVt
DfChbaLFtrj7LbmxEaOVFREmtmJ7TVtpQcE2DIa4cer2bIjkOhrq06CAb5KjFfYtLhthulfdRliw
TjNEtvzBkI3LBM2LqBQMO4ieqrTbkc51m/vsbvZFvDeH6aq2zaFFQIO4ZbmQjejVjfiHao6TnjAV
ZDt97Gf8H672EE+PPmhIedPgO9OXQNp/RCt+GbV3KHhKuCJijxbn7jbZibXqisH3X2mk+snpDJdA
uqIOtdicrosSH9uFjY6y6/c+NsXDusTFfcHs++TGvQd0+FBdHhR92dFskwWr222t2T1Mbuc+zCyE
dk64rJvlaXTEtebOm8RrY/Nh4ubPimlb5BQFmjIOi7a782uF0IZRikaGpC5yb8uDdKxdTmaVL65o
86tRrccB/7PNbzOOAcjKlVvDjpJ/WhKf1ZItmJ5TAGFZ7WPTfbe5Nr0eFtImy8+Jb9YDpFeVd2ID
rVAs2ZUYQmJidD7+IavWKxEftjfpFQ6mwTaJq7E/3KZ6qkZ+lnl29+UAKxVvmxULfjIr28J0P/WH
0Zd3ekKZovTDv5HoPbsRQWtupHVBCrAh83JDBfC5ibDfNLTVsjXW5H9J9VNq6uwXFi7L6A9d5aFV
T+Fahpqmvizt2SqVM7rEA9Sw7whlN4z2NU2jYxU5DVdxljECpmiShRq2YG93q+LDNyrNwRDcAMdZ
iFWkWO8uHO8L0crmvbYJLlFIaXvRSdBHXGrGEXJGU1RHluUDutScVS0q/Hhgv1sMcwp03uKM/QPE
mo5yrUFVq67KHrlDvGtU58cl04WM8rbzSsISA1lRpJaNiF9ICfStvFBROSzeWGeOXz6WoHoo5b4p
ssAdh2uetkxUgvzYVkrisylKwxN9UGT81GYJ+LpxTUiMPbRJsVXyh0nO7Y/YF5ODaygT8tH4Pa+T
69JiMIzpNazlbIfAeeQ1ASz5WSexMYr5SI0zBnSCWoQAYl2wXHvZyn9Amdw79r05IKMI0KuUxlZB
m3dUtH6X0XZXjSthPjgM2FSexs7InhKSRsZHkA94B2q5i+YqpzrpNkXeX9cGOzs6XSVdt/3yt4+a
qzCfS2och2L0zYLYSQbpCzLoDUq+rbGUz05LEy0uJjf/1/UEsmQO8qick4Wja59m2aYcxi1mFUKs
0PnGDTy3tXEzsgRIBCprLPzmCV2Ib1fHvqyDxHix8g6X+HSKk+aSakow92xgOkGe/NaMT1cvu3Do
6E7oh1x7U3or9nWyNlVvmqLI9jEpojRztU1qvSTxQsTDmyHJijPzS2LEm7jdZ2MgZ/rMk60R/3VZ
w4eF2mqmAazrUDeo4+SvVj9u25mfyg3J4vmw+nmj938TYyP0+kNm7Ve0KDekrsgM9CAeE39F11jn
BVq/k0Q5JtIvykz8mnUz4xhGbpVZXdiT0lgAykjrE7Mbx8WITIe6TGbAg23y27eFDBozjV7qBjMm
IsyVLU5F/zdIsV8dVm0vqi3xnEk7viMGbG4lObt+vTbjvmsVd4uqQ6PoqU2/hUvZG8XEEuqGc8hv
u0kN4eoJnGiAFuAhU+EccyeiSaZEFOcumBWJ2+oOkU5JWj+adVhhIHwrU43lbcaC52Ua+KLbGnk4
J/XVyEr107T5gs166QFyZfzbGXa8FzlHdGaI6n0gW2thXk3msM2c+nmWkUXLenaVseoQEZcRCJkR
onlAb1fwr+9uOePAy8xQj5oYl6baQeyZH40bYdmu7lmrvNrYH6H8JSEMdVhXAhZMcohW2vDU0WLJ
ZfUGc15tqwXFUzSVkVewJqAi9DHnERbK63zAX9UEZEP+1TKilJz8TRuNPVrC3wknZN/VpLkgoe4l
m/xgPfeOc3AjcN56Nq+uDbYrIv0qUr6WzkUBV8OE1dEHp3waYEMHI9aDgv1lNKEF7YiEokbwtUzJ
robVMLRqesSoPC3T/CBLSWSY+t3q6pdYGtfGtP+Qj/qsT8oh0/vTKtstxZstGAESbmVYlV1MZCp9
2jZzYXynnORQ6P2Hwe3qLS0JWD3y210tkZDOWAVccqqbWb8VIgkcBZS60nV/muEfB2gbNccaTHpj
ag/fZv6LQZgaPYZ7ny0VLQmQL7LvzmMT/e0T8Kxo4mojJgMZQx04Ln+xzAynkuhevJQXQx+eHDqO
iQEmr2TO/wwuIYxYLn+GKPnWRcV4baWHdtbKrV4quyg20RIm8w6x61Y3mo29xgfXggaKTDyyVXzM
IveNwfCiq1gksja9zQTNYzG+4CL2FnK/PLyqp0znOq10h6+vJX7IfpzJtC1bURJE07J4ZQdCQi0u
gXpR/lGv9tZJxoNqzA+CMaIX0Q1EVcttbbKyRP2fpS6uWUTwcOckd5FYyPIakmfG6Hkg9lNIJP/G
sjf64dojwI/BKrCt/mqGgkRQw0RZIaLoGsBeO2wptQmModkiodZ39lIum76Y9XDNNNdPMLh4JP1c
cDYjl9NvY9HtrQx3BMvkl5oUDlGSyh91WAxgRvUXlarrl5lzgAUnpM4ZbglVTJE7XzQRX5Upwsfa
f2hKdy3HdqPYy7PtfrvDJpXiAn1IhlKfh5ibUhYYN5CT6ffsPrkYdzJLf0juIW7Za1S+STESIk0C
o6KeJYS1QYqpU2j7DHBtVuXzMtwde7+k2s4pi6e5uGu0EvS99dADmDSSC7P1WVJZ26J8H7vzsVns
HNO2hsE6QWedlenRXjsZNmp0zXBWwvuBWhHgBq3EZguizHAr+m7e1I29JTYLw0jO5u7KxBeZRJdT
WP+UtTghA7mbA7HMq1ogTRx1T4DW9Z0OQZMtG/rt+Q6500hP6T9kvRykbfyL2/5AD9UzVFtgZ84Z
jOPAurp4+gLPyX5JyBi5R/FY2Fu9WQK7rLZLbW4Ht3PghvC2Zf2gbUtVA2BXxppXDkaSMUwi2B5P
gyP+GdngOYb+itflm1iJ4+KOP1RZ/1MUTBnomAMLWYGvDe3f3smeFNMAixraZ7KvuBWsPQGNaK3i
k5t10FLSn4cMhu9XKP0YGvZPlzuvOEAuaFYfiFehXVrZnPq+vybTKvyiHVE0uGh2K87RYa2OVQIE
Wc14JOpMfjDk7kXTfskh+Zi6SN+yOR7nSX1bxua3hNilwqJQgL+VF8GnrQJAbdflB//34BGy+osy
lFRbx/oCPm6QJRlDmCbNjbv4oDnLzXESnwFj+1Bp2FLdQPJPgUHuAj8icRMOv1FCgE5ZWVyB7Gw/
oTcXv0Z9UgokTAlVdD5Bqb/pAI/VMqn2kzMEUsDUyq4OYiU+tV1tByWImddp/cPHnhY++Y1gF4uy
d5oR9TFKGV7l+ZDGReWPBsgtAhV1U9NIQPGKOBGym/g8o+K1s6Rfacr32vcoo5KXQbG3KtG2vj1m
SUgeenJMk4XHV8OSoYmteB/VYwnx4LdNXPl9W4N3861yPSjbGo3PtrXo/Iq09NfM3PtiYOqmAwfc
rti68finJ8/VMU5lDQWztDzoJEsDe2z/lO18MtgTkk1tEG1m1Eg0LPPNJcIH0tQE5ejGcBkVouXL
5Iv0tFdzNpJjObsakQXS/NYV8WuVLWeq+jVN7FlFXX9qaXZKl1nCRsQPVuq777TPChmkCZNKf46v
8C2gKmo44T5WDKvBJBmidK04RRjumyzdY1+/8es6oveuHpTSLZMPzTFvkwYnIdFASILzl+Q6dGc3
ucz9W2pnRtBb1j7T6kO8tjuSuJ6J3qr3oubTMtXoxewtxBIDophFRdboTgdLnz/MrLEuYtbsAEb3
vta4s9ziSC7ZhXyzl0bjERKAbCftxgAR86bCUra9wpQT659R9dQqiN5qd90oekTW7QCfVSTPDdg0
kJxnJO4TCQ77Pp7fY0v+aQiy3vZTdu+U/O+I8jCyf3TGhg7SdzKJtmPe1/qtMm3rfL+YNeoFWNic
Pgk+i6zayGQlpOV10AYit59T8IApzA0MJOy1ApKjzrwVRERf0BwuYEZ9kWqH0hzEwZnyU4K7hbz6
8DVxffVqPhh38sDj/KlJrOQlbZLouRX8oIhSxUFb+vTHzst1Vwy68oOLLA8lVYD3FR3kr56Q9Fdq
/UbNuYmKKU0uKYaqJdBIpId6Xfp33DrTBUFtsS0d6vWUdciOi9I7+2Vt9I2TlN1pYQQ6kcCbfEdl
Qo65wt6qR0TTqHCamyIShH/R3edNcKQfkxV/RS7aFjP7shu4JK3HCqK3PUQPhpEQXWB9Il6/Pcss
yS/I7sVe7cY3zIIDAxQoaKgr5Ztd5yZkuTboB1XSWjwM+b+WLGjO3DCJlc2qEmA8WAGut2vVJe+L
g8tEWG+kFyaBmpbNY4m64UejMLPkfNMh218I91CeBhfgU/+qGCz8OiVkdxBnkqRvTW56RLftFACI
HTiSsoVhLsLGWPVdOvY3knSfEbKlz5NVB7i60U9p5YwYn69sllRy2YSFVZb6kab9sdL+ZoMgKpAN
BGamh33u4eeznKJltP9wVJFIPxxxniLXG6eTauE5gXOJrVtljztIcq9hsLPVH2WCW0yUXTYoAd6S
P3r2vbouGPIb3y3eLHZMI17/KOlISispNEaMVy/ROiQ1zrJ+6XZ07AXaU9OqLD+CcGdatA+k2YYg
JZc4q/dEzCBpihEOauk7HmVSyrHTcapgU8260MChp2Yl8izlRuAI+WjJUUsDQ9tXRXFrbGPcOOkQ
6lJEHzk6x41eMVgriB4nQlwwP74n5Xas02OVLk/ZA0wiCA2DEcGu+6Vz2XCpafba8S4H9xRhTfLi
3i0pDkznPY1kcSjt9rMt7K8+AgLW2vw7EorzBjaYbHAsM/nXSU6LlNiM5YMJQMmW1zmqUEO3Azol
QzV/TC0tqYONw+UqZ5w1kpi/1kzOcb5uxln9j70zWY5cSbLsr5TUHikww2RY9MZHzjODZGwgJIOB
eZ7x9XXAeNVJdzLpErte9CZTXj5JwuEOmKmp3nvuw0RIQE2qyphZW+JSECxH7i9XskjSYNGeQJDB
KcL2eR7ZIFiUNp1qeb/tknEbazaujTBWizAaOiot2WM4HLDKuN6vQDIDbJC8am53XrbBmdO8YUdC
qmNSJJnWiGljSJ7ZdHl5evRw+fCYTfk6z1C7KjZ1huUx6EcCLbqS0iwVr070WhU1SnTpnvcOJ4CW
f7AQj4Kgb6+TAoJdodf0XJMkYinp1To0iuACbd2C1RkLJnEc0NPzte/6dyOx6mulDOctrfDYEUMA
d1sUJwgAzqtQ/8GMO1i2ZtIjvrZgOeNkTPkUDGr/3nDxLX3t/0GShw2B7D9bKVZv6Aaq+KOVYv4/
/GOlsP4FuYmYUZtQU7zkDj78P1YK9S94MBLyLemMwtlBqVnOvxyCvgwXJ72EqSbxnv9jpbBAqbHM
uC7rNP8hTPE3VopdLITtYjbjylxJYnU3nf1g+jyLNaBDU7/s88rAHOSGaKURxEHZyA+gAXYtG++X
YspnzhBGIYxPVI04dLzJbBG/IXuikqrYwsOxjs8Gp2Pqr/vFtq/S5D4qKrUtwi744/P5j7yS2bLy
gbfx5/rwfogUssjc5Fvn339gabVEKHipD8c6NGM/uBIyUGs5qFBtInCIJe91ChDVZaQDdU3YJUVp
4Itbx+icVx/68BWNlcpZIR+m6IkQRbq4TNFmEEKgpWLD8pVm8Auj/nfZlzjWMzTgqFEUX2ml0bsn
qihnvQiqMvs9oJBA1iypIhd+XwZ3PD9g6StUqS8+CT0PXWfJe53x6jl8TGShPSDy+w/P6NUfbMVH
/JwQu4SIf74Rk8Oeac2/iD0/HB++kbHQ2djHiICb0GVZbnVTPlPu0N3mpENehhbZ5gNHXfGc1LY0
VtCNwn5R5AUAYXsyyl8TiVoSa4tnbbQgQWRZh37xWouhcBZuh8hraXFUZQX2fSvaJlQtr2KgHNn6
IP7vvAYgEs2vJHnBwDDLYTtEbUeqKfLHoVU0rEKa3TdWSTk82+kHxhy2hrXTVVXDljsOd3Xs1Ola
4y76CwF84qIb6lIiUCwC6zIgoCLeMGHiRK2XFmhKLRpSxJ1uQfU92LKp1nHvUoFWFVDTVYA62lm6
cdY864lOWyqzR5EThAS773xSuaOt6tpQPz1RqvgodwIEbQGb/rQJqwGCJQ7GkCPJ1Da3OEh9/8og
34fEMaJ3np3KkfYRODVrQCo40Eq1K6emeVRnU7me0ytR32HHaVb6hNNiGbAix6vICpW5mMwJrzTc
dmydSFrc1lyO3aCXSID62DjrNM91Tmtk/CVadju5CW031NfOoGUCsqrftysTNb1zFAoOCa/cMLOq
0cPghffH8cPr2FNOf+75mkuwX6gKBrxRJxIUaC6jDLwHMjn2DCNhPtfFtVw3BbMnnHwR6qCcaWyz
soI+wcwSiQr3JHvaykic3kVGUmc2qgrkUS/tZAYh0k0DODQ/EgOHSCvtchbOUsQ5sWuMoNVThQIg
jqoCC2vSb7TYG8KNPsK3WH3/8H+1GCmWXMAo8LJJEN199MEsjjFA1Wbp5467RQMGzdmuy0u07Sgl
2h5h39QhWu90PD0gJb3f319/F/7z/uq5JrY1IE22aTvzpvDx1WuE5oeJorNPklDGYC03T2XdhifS
TMU2F2509v319uhjfy6IA88hMUvOlrm9AEdmNiIvhNkue1TANAht4LdDVp3O/rlnDmDVkYeSYdXg
gyZIgtSuBMnyS97HYN+HkUNACsqW3EfNOAWG7R9KLHyHqfwbrTN/PlOXaqaHOnO25T42SKY6gSpl
0ixLzQNP5Y60WgxOFL0eM31EvQ6T2R+Co4yGDMA0qNRLA2/4Jk+1ZlujvTqwW33eLdirdWyMlsu+
Dc1m9wfCQ5jpwqCsZxpbMgmIet9dMHlKD5CMvliELeoDk/3IdaCDW3uLsODs02MS15cB0IArC9Ya
OZ5ep72lZu28aQN4FIpoQJdocQJOGIi/2alNO0A5LzC8kKqHbRiU7kQeMsN1xnaOZibbVKu9FAR2
isfv+2fp87OL+xa5jSMNvhhqkN2vRlmO5XTe/Im7qXgRRl5vmb+njHey4BYQo7n9/nozNe3Dzg0j
y4RWZjP1tOR7puXey6o5dNR9TerLTkvMHyUMcRvijw2yA4koIvGyJ9c6FYl/mVEN39dJiySuL2tt
8/0H2X0mKFsoXHSYmoo6RrffK7mPL20wWYUoRFQuTQgt14lCtqZ38Xj3/VXEV5cRSDMxb9gKv8be
o4cxj40xDvBmgEC+weiPvxrOpH0Ttsn42pqFt2nqarrnVNSdAQGHSD3o2RwzE9lxzBKexunWRvS7
LptBHohh31045+/AdJnVGSYTSgir7t46UigmNIhxymXVp94xPhVtPSQCoE7c3RPKEa3RXBAGUsbB
qT529e33381XVxeKhwAanm47+9yvsJIITFugJs4ED37dJMxR4I0gdB8DH2LikGuIl2WPDaXQMRg5
U3+Ao7ZbM/25fymlzqPPum3Z8yf8UDMpwjio8XgGCOphNNcUngBLQODGVV5wtPaihIbCSI/u+xvf
Wx/n61oz7Y9kWhZJFKJ7GwagCRvPVA8LIiICEy6Ert8DWqAy6gw/PqdUc9ZandNDSm0Ywsji+mET
wr1gAAxtrNjYuhUMq+8/lanPq9O/l+33jyUEjm4s4QLu4H4Ga5u3Es4rjM4aC6xfGuoaKgCk90xP
gOi0VFVOUjQzb4CmdXthtSlRxZg+I435SzzExMUSnpFXDnEguDoUJgWDzGZaOJ5NckTS2K/oJ5F7
11hd8lVBUCuocGRwj3ZgudE6qSmoCo/BDd8FsUe++xD5un/msOvDJtdUYFDXhs5VkLC0LiiE2t8W
et9Hk2w3YmqbIJzWulWgUE1rvQL0PBQjck+vDNb0nOVxD0KVvjwhQgO6WfhAVUZOEefosXgyieO7
1AqhUqS9NskUjIKQOMWdmtIl3vrOWZFRF15KbGLoFAohj5kxufUxVVSRw/iSTOdUXFi3fQ6raNn2
kP4XlenNzZ6RJi8mBHgplHKpwVQqROZ3Mo4D/rAwF9CAg1D9VqWmjQs12OUPW7Qu3itK+WHl1/PQ
zmrK6g26B5Zfg1gtPI6JFuImr6mvfNwvq6Rrm7vBMvLHxAtrcCtGSaYdch4Lj0AVvQWCovBYwQNQ
6K/meM6xGvoXNnK84oAbsjvd9NNhY09E1UBJMbAyRroX+5tISUDbIhfjJeFX4o1QrOEF1T/5bbGG
lsplCvgQOs5IURjW5nmriYyDUi4DZM1hntOyGaSRLlOtxWPtNeTnLbHpMrwi9RVWWeHzWC+I9uCT
sViU6iIpjPAxJciTjqcA/rJs9CBmcuC1FaI1AhW2k01KyxKrGNRZkdGP8YRlHGdV4mB/w5fM36Oy
/zUyofhherxidOsscgTLGvGu1o9IMeMCqNKytDQoFhKUyA+Vj+1z1DVgyIxI158klcovCkt0jK1I
p9823bdHphvYOmKyexg3JiNd5YB05ju4iOVT3vb6NZhl91pLemb/OoCQkzQHubGIM77zpXR7TPyZ
PQ0XTTfl9RK42+gcc1/Oq2BYhPAidbC1yNw0TqxY2bBzcRnTZsuNtlrLwvI7TJ8dBwaN5Fu5rQfN
9zekXDj1Cm+WDfOKEJKOcKYw5ygC5Os4UgGM7gSEELfBLCs8wRBWxTNIu+XZ9EqzwaUVcFARdl4+
2yhH6qWFY6bH6hISsjgwlRfLrhjK3xgNgmeVG7BCLEDbak6FUd06xXzELKWjKcE32SIvi2sfIOJY
2dANSiI+jzua0dhNgwQ9CoaE+sUj6w5QEc6H4oQ7L96FG77YxsHIXtwausX5vBgIA2w8QeJtN2F5
IgArTqJ6yyglrWlt4bhAV24jBGo95txbenTIfbDl+cYG05LLg01C8yNHuD5azklwFzFv3rCo9MZO
jyQ5DM2qaiK7WCMWhZKH4IjHGS02Ki4/di9yfiO14mSl08jj5SbyzQ1hmWl5XEOcI/51Qatc8QdT
Xz764HZDrP8u4ZyTFdk/+jqRtBaZQNK+zLzo0TQS5vro3lrtOAa7/7PIG1gJMMPE62A3xbXWIV1Z
thqyvq0Gj4fffPSyUzA/QUoQSeHcMMoMyRAi8IOxb2O4TxLN/e+G7LzH1MqmuzxN2vl7HebXznDr
u3GcGBXLqSCfCTsF5lsr9IWzqR0apIIgDuYYRowvYiZeXvkinNJNGQVWcyThKJ43Pow+Akf5ajAm
Jc6yLzpST8OiM29cYi0tXMvEP0M7KssAbXvb3xYj28si70Q9rs2RfjrzAAthkY/R7iwMhVXwxDZB
seC+9VNDL6crsHPJra73gDAKeGeEZTezIXpIAj8/cgm9aJYtIBFoF5ijjgyyKYJlPdjiogAhN2zo
C/gIk+cnP6sj/xdTEp8pazzoJyFPhLtKIZia+F1NKm0Yaox3HepybaMam723TkzOJXE9XWu9zN70
yYge+AsmVA8P/kE0lNmTSiFgLpIpDudwjJDOvG+EBVwMZeYrRAUEuBiBziy+T6rwRmA6n5hvW/j+
DLg7l0oWjQcrz6B5pFeufTN45fiDTMGOtDyphocugSB0MtY8LEdm3Y5M9rtqxiQ2HAVXNRrC5GgQ
k80J3XxHu/f99JuVk6iXyONMV9YKEQEByFgOJ6QmNJgLzOVtPzjg8KrSy5nAY+VvN32dxwU8clin
8rLtzbY/g79aXyWBV9urSeR2t6wjOsbLqhpKBB9Zkf7MpsnpWbxBBdjLKo/h/3eiMsdtWProXgUg
X3LWiA/Djx6ajrY25NSRthRYKJ5VV3ge5rG2g0fFjIR1QwT1CW+OjbTGtbvrOLdahl2h/aOUI779
XEzN8ZSk8bkcanbCQAaIlCMwTO0WJ9M66XPtrG9xmB2ZXszotq5uiL5CswkbCbVpWZ+nbla/pYwo
H0TZX1Ud0ktqmhNs9wDev6+dPpeyFq1ITL2c+aTz6cDb5ppLGmHeYKdHBOELFgRC4tm1CofAPUAt
DNMSfQWpQL/AFyAPnGV2D3HvhZtB/Ypa16TLTGbobh0rRskMhzPisgrc8WIKvGILG8dc2W2rAxAI
owPn6c91s4Uq2CHJwIHcqjt7wJ5imBh31ryS2VD6j6qAE5OJdtgoXvJ7tyKDAMFQcv3337Gir2mh
sHEtoOu7N0lzreqizq6XNfTUs8QdtIeo1ruTKZxDHzytPdaC1ruPu0KukfOIv79njIyuhJ4vQVvo
80Hvw1lBywiaCr2Ay+eRRiOhsddujwypYxi0dAJRIJCJ9ePv79n44sGinSCZDliugtu/d1qOTRhZ
TtbVS1Bn3a+MR8Bciq5C7dOHRdYgSWpiBLQ0frxtZg8NWRxuMD4HDZYYJv1NyDyukFW2HprJ35TC
wvSKOaU9d2WGTEI6FTu52SuYbnEhtCfdqNlLZJHcTeSdrcDzAfyfYgZIuWvAPOpyAXMQ0iDjqIq5
pEXiANKCTA3IBVIzQSwsM3+laPyDLytHKHg+/dd664JHoJmpY+fp9RARfd44uHa+/7o+H7ZhY0vd
pocLz5kOzO5vRLsFy2UV91i7U/lbFzPex6gjhOffX2f+O3sHJYczq6M4PetAv/fOb2QrKcx0JBmH
jTA4riqTvVfYAkZJfu0h3QNjU4/ASWFOHrrHL951Xr15wsQjYcJN373HoqGiMFzgBl6RoTfHs7pp
9aFFFWuSIKVHwYEz8qeGDYdVRRsfENg8aoG9t3tBo6vbOqf6XLZzzsw0hQRfhUpsYk2z1jHlGLF/
qrlNCya2fekPxx0D57/reL6vcIppE4cTl5u33j/kh7evdy07scqqWyZFkB4BXvLOjcqAa9KK7A4z
SDW3DV8wmzgYmuc5Ok7we7fx9XNWAvekTvEDRZWZPVuIOA/0McTnl9QWOouhcGkokcKztzIlJFem
YcVg2pIxHKAMoQS0vRFD3NIiX/k1JAcQbmwUTZeRHNC1gdLnVMghvm14d5oS9KJNuYyiwYShPDkk
U1ZFQsJbU2pmtkLeFALBwB8QLmjcEs74/eP8RT+Chtz80Rn66JDY91YZnI1FynSdZG/gXQsY5NG2
GOGtrtpCEJUL9gdZHvN/8n2rY3rM+itlu/9rHoA8dHpmDAe2Uy766Q2jKckiC0TElPPPv/vQNQFP
ZBbHM7qQivykw7pI9dPnxjOiX+YwLrZiMm6kFv5wdOWTx1zF+LsId4sw7xltuOyV6K7dLIeG0vs6
0xOKOHLZ6NCGCtyMCN6QT8BUdZOmw+ATKOSCXiS7cb7kSKuD7L5ffQMEkQwT4CBo+yS1kG8UyUuJ
2ELg1nLLHoCsgxFC5+dadOBxoAV1o3fbpiCpmcOO/p1HqfNc695AAK/fGr+Z2ehPCSCPGbhbtiQo
ZiAgljrxuMMqmExCmE1I+Ghmex64o6l3RHhqo4+8hyLQkmnoGdVTwCz51hBxaiEx6sqKSVWYAcRB
yLcwmsYhlodRm3Zq5JE5rSyfAOiFbQPPSCAY/A5rRFnYBWYwSM9Z0lqZhpkmmFx0+0xn7P1TddX0
3EVjlOCFrVLAZfCutJUE18EQiHN9ugaCEkEMKiDCItREA2FlaQq8Tc89EERt+dC6lUD/YzmFQRId
E5plBmPsp6+1eOEQBCdrhNEdDHIHcLfNGd08StrO3DQ0DChDJ9QPyI9SFtOQRD4PjM3YXLqTA/GH
LjGKZ3DbNem/RVFj8ALwvmC5LM7pTVhiiXMjJkXIDXL3wOL/eQG2eQPw+9PKVhgx916WySfjwx4C
hn4yEFsXd/Ua061aFi66dy3CW/z92/nF9UzkAyYtWlPq6KB3XwUdBgwQz7QhOQZ+H88fbMM+G7zL
hpILtw0zBe3ALX7eR5ljzZlvxhwKYr8DGz+stk6b878XDbNk2wDjA96vBIhg/K965D+O8b9YOOds
E950McsV3hfWD9cRbV7XlUnZ7Ix1eEXRFW1aMoIpoCvtsSWwdGFxejhmT+jWRqpFV99/s5/7nZz7
2dfow7JqcJjd+2Z1L5j0DhFBNzRq07aGeyXaAv+TrueP31/qix/RYtNmEMAxQVrG3hahA7VPqIu5
U2cab/FsSW+R+w4aHugMhK3G9Y+/vyDJafOPx7QFkcnuvVEK6VqViwYvihVtFA1+4GR2eldCIDwr
7T46cD05r8i7NZGNMEYyVmHMQQG0VxPl2WjXts4zU6WcBJeYRWGUUIdlq1IqBLiYjQH09O14V9iW
BmO6dM0fWhyNGLywp0VYs6KgwINotxcBXWhoOkTtVktlDe1N1MC0WAEuotoYc3e2Gfm1ONSX/+Jx
tNx5hEupBiB7/7FP2wD9NdiypU/b+qRqh/gyTUOaF6WFB9SxfB8rqmasofQbx4kcJuvAe/f5XEVV
aSLisOaCi8Jr90fz6f+1menxlNRegF4vNbaDPha/EdDZ9Dz8YWHrqAq+f1K+eNkpZaVuGUhCLLlf
NBeuM7Z15TbLQfJQTkxgTowgmg6Mmr66CoIhho2863Mdt3drudMImXAVO3ema8IyiiVKh+JAmMj8
V/YeQoC0NgxZtkZCZPee+oqTd6vDdl4Olco3JDFCi8RMskIdOLcxUL5+/919sYI4nM8syfMiJU/N
7l2lVqHj5VG0S2RmnbowVx7yvkk3wszpxXx/LfFFTeS4BlGxNsdgJFd7yxVrhkOXK4URJ42f9Par
06IumUpQAOAvaMolphrnioY8E4ymHNdRGMiLLkvHTazbeKzgQwCdOPChvnjtFdlKQOupgE26H7vf
QDdVbhnGQ7tsfA0+I+DuI6gSkDlFgffC1nt7rQovxSEchdETDziCVtm2hwrG+TJ7PzznA0ZqHPyQ
vDh7mySsJCNA4k+92JZ4cApGnvd1nMpbEqVqdJNVjRY0DhUoqHwY3lTVueNVEgbilcaMRMEWK+Wv
v/9uvnibyZthvMyQT/IV7X01dVer1DFwffaa9/xO/zFqG0Aw6e9rN6Rc65ElHPgiPp9MZzkIszsa
qhzYzPkZ+rCjqkRTyeAH7RKMeTQrgZOVMHEh06wv8T8M4POjTj8Luq5+/eu7JWCWksGgL8Qn2Hv1
/IH9JnLBevR5rF/hbmCaJkfCiznaHI1W1bwkWZQ/f39R+fk7JszHEdypmvfw/WUlD1N/blqyrNh5
pZaa1crmgpotLFY1tYO3qOMG20lQukzQUG4P7RpI2STOSpk1D84gI3IpC6JqlqMeSDwIvqlMJFZt
MsyEtT6iv1yIC5RhpNDFynwLGnhAvGkeByXfGiCrlGaqwcHJbHsb9KEc2Nfr8TydvPpADfF5sUGE
QMGCfdrgVd8/E2lJguFd0czV2s7a4toEUigVbj4vzI+//14/Xeq9l+lQd7oOotQZ/v3xMYq9KIVx
rcjklc3dVAI+8yrcZQVInL99YKlQON+hQNCZYxFfsXulUKVjKnqOnoxY8KyLkpgfDmBLXcORONTE
aZVGUd8YEhTq9/f4WZrBw6rELNgiFZlAiXnL+vCusDEYlueB33ftRL/NBG4vY2RAUSk7P5rGyb5K
MkR62sRslcmWAZOzzq9FUJpIw33nOI7K+qLO5+Xj+0/2aa+0+WQMM3iHZ22wvbdX6m6KEr8WuKVI
QjkPFIgbyweJ+/1V5HvHdGfRnDEyCJKRDDtzzuDe7mXFrUzLXA7LIUeWtwmFC3GtcYpErh3m5Y+N
k+SP+mDNwilrwM3uZVHP7NrIgTqMnMOJHGZunMzIPNtaVE1Q/XSHWL3kEfk36yDrM3UuaQVngHx1
/VbTyu4yVXVTbqxQj3zAUWM5rSDzAjhIOPvkS1FqdnBs9qUkeTb3oZtoKI1nQNpkBOsB/lO1EV2r
zt2o9DJaJYwdcAgGnPJHM9QB9vYVnc94IojHCeP2qRYCZaZMKxRH5PW01cJu6QzACimcuzxIAv20
CojKPYHCzICkr9qaNFy6fvVxHwOsW2BRjMZjwtfJ4ElY67VV0RttfdQyp3ZuUjUCI5sIkoBUW/bW
vVsO3S+LeNfsCLwTmQisXwVSwKrCccb6UxgbuqJMMCtkw9kqhQQK4smTPxntQSTrNB/PSdoODEqs
LsWDlzYekxyZeuiRHc1/sxwfP2+N4p8Jjl2ar2GJAxmeTtk+xbln/kYBIE+hwiHo1Kq4cNd27tIp
JCIlO2ciJ6KTKSJqCXyQgNQ+GX4DS3WyYBhygqVNNSb4PDs0KLh6YPVhwMxqTn5OSMbUCioULNTa
LKrbjFgZfVvkaINXkPxQmvZNNv3IQCLdqzoon5iug3+aeBZAP9lMZzGHJfDz2rovLn1z6F8VPhwd
ilU1/mwmD9pLib3yXmtLG6J63CicdHZslIuY02oKB0LCAwu6HqB1jwY3OHImEcdbEIXZkY5GqDqi
Ma2STVwWApNupJcNo1aQeeAnAgQiRBcPsw2mkb/NsKmgRVcZTVz24xJMIfqSil1AgDHIsExhYAR6
iW6OtBCb2kZwmIl7QnvTbO7gkeRUHJdNUfh4W1UPCSVq2zk0MNNn3r3vGNsg6YeXgum7cRZIz93o
rV2ba8KpAZ3kmt05eIHM6rFikbvKQU6D1QzK9hxNUPYQBaW8a1FL5Os6GTy4kNrcvell5d64qQzu
Indw7WVPX+RFZ7z7Uk8EXtEbcu1HeLdQu8mDBrfGC4biUgt73EalKi3w7oyAg8VQe9qqErRi0IJq
8p6gh2JdVVP5ytmmPU5jw0gXdTp2QKSC1n2lksalWHeADzJzylBiWCZfTFc3CLmr3lHlJmA6z088
anmyzCjOUY2rmf6SxbyRsM5K95eV2+VjMtGCIorNMFEWSVGcirFx38a+A9vt2QF+GL22IS7mEJva
RRdmAeN+YInayqAbnq0aZXVAiXz01KcJtecFJxusT5WWo53jTODLA1vUVxuFQ2gJ5gpFR/LTWbpm
ftExWdbhW5pQNX2oj/cZxrtkEdHlPWXoCGXYsYfhhnfMuykZbR/D+wuv+8yP29NZc2XTIhPVA204
fMTfr+Nf7NWcVXWHAREdaLa03W2McivJsCj0S5lGxgsRdahizKx+AsR6oNr6vC/NnViJltZGJfYp
qjEESJmEBP8sTb+EsteYeDu0Yjq0L3+qYWmt4ZZx6a4hSEUft3tDDQQDBEVEg1dtzzy/4r35mQgw
ZwFIxxNeqvpKJqo7Lcxi3CZBXj4hguHlyRMFaYzJyDTJ8mgYUXJJdGFbJA5PRa5p9znPY3Xg2/88
HuHTUu+iLFYcbpkD7H5aVC05BMG6XwKTBIXuIaun6FTRGw0f+7Id3HKbt6Na0sH1z4NwABXdm+3f
nnv5EHTLGRBSyQgmEbsfwiLhhD2TCQRzL23bj8D+VDk8GVZjXnQ08Q+cbD4ds+fLcexl0C34ofbv
eeiYcIGqJKEk6MBc6Gn6MphTfIxdAPORG3qHHolPp0wuyCF7jomxHaw587//UKqFXYJ4eaA1Zw+9
OkI0W9zlwqQl7Nn+ihW+OfJczznqvUnd1LSI1wUi+EPdma/umgMu1ZKULl/yXr2YE1fcT8PsefKq
7smoJufZiqI3lNnWo5w88fC37zX3TFVGa8GUqJ327lmJJHYAvXC5zKqPAZ1r6BlTG+ZEcHvgSl/c
mRAwUpjwcXyTc3TQx6/Xc0ctMJmDLOllhOEyREs0LNrKtJ/63nXaU4ds0ie6Dom/JU2M/rNN3OjZ
5Hns7Cx25g3xqu1DqEXyttGI6lxgCZnabWcV4h7GtAdCPLQu8Cd51zqzL8AOVorByMgr2gHaVOgv
U2aAU7SRfG4Tmoj3WeEGz54uQXpmnJJP+y5zz6ewU8FGmp2Fvo3MkCvlkbq+sIc6c1aFKKftYLmQ
i2Hq+uilqyh7Hh0RhGuS+ooXgK9sfMkA25laEcESaGr8IKGW6nLZ60TUbUkn6H7TVYcYLusJ9EjT
u5V/3iGoKq9hhDOcGyfwFhtloIFalrj9DjUNvvopeL5sDrWSH2P/UMJUu7Eto+Q8NCRAhWx5NqTc
ndb1KOMQ3GQH1q8vrseSQcuWYx76hncBwoc3SxluOCEVo35xBaCX0fQ0dHJOkYI2z5PVEJj6gV1E
fN6w8OmgUlHcoIuFZW+xwlhlaYI3iVnuNIFKoQ6AoZdfIFyqn8FexZsgr8WKeNpxQ0OsAuaIHBwy
7mPh6uMRMkK17iIdcKyWRtWBpe3LD8f2Jjj78r2ovTaGVvbKzUzORKUYwgcjYA4XNZ1D/8qGM/D9
e/epecHxS+m82gxeke3sewOalpAOzXC4lkvUGnEi5VnRTvopot+Sf8yDLZFJ44EblF/94pyzDeQk
7K6O2ltX2jwKQs3iDrvAxbNERojtQcm3gWEV5LjY1OcwTjdOn8iHoNTwN7peAZS9QZe6CsKwG894
I9nlxoh21qLy0/i1UJ6RoDGJygcUc82tRQNuAlFlEvU0kW8BR8IznTVduXbdWVFcbosiyn+j1EZ+
ApKwUYdqNsmStXu2pWSTQuHLMm2Dn3J3Set4cQeP/t5S2W31I6QftaE1TXZPAT947XsVOBCT/BO/
Q0gYJAb94ZiMMMwvdn1WlW519P1v/UXtxOdRjnA5cev6vkesEoXnomVHNJcVcUgRy+RpwVDMP3Cq
xzG8f+Oz5YpykHkWZuT98WSFQdQt6r4HXDmGxILoebMe0S1fj04GqgyaCNtob0fB80T/p1kJtlSw
Z23qP0cDfWvIH0ZwHFYeiahmbqc3OqWFc1KaVN8cyWtRLltnHK7pGw0PYaLpRDyEc1yiWQca6DAZ
eP7SY3x6GuPRJyEhs/NfnHvFWywHh6O4bmU3eGyjM2d0g6s4QdkN37mpvY3SdSTzUe+VD2IqUFLE
DrLCJZN9+3fileQajIQ+82rIyDo08nzvnu88MIgsGbKyu9POh39i7D4wfuOoyAsLa4m4XOQrW8O4
SmqH0TOlnjqEoI54oDUnb8jAdQlSQI6cnpA6a/+OEulfxZ2Z+dfeFNfmxmN+2J5B8UufSbHBFlvE
Dm0KiGxlu3bq0s1vHScqnTU7alj9kcr8/wjE/7atuUbB6Am+hpXZIJzwwzu4em6e/+stQwg8Xjyn
b//nvy/y6neexP91XCfP2a8dP/9Xf+gfg7/t/GseAbJzI6O03Pk09U9W4vxvaDRT9c46KLav/5uV
qEnF/4nhmVJMHwRvHm//Pw5/aA7/EqgWTfz9nHmFrf7G4b+7diM3Y7bBX8Jd+N6y3B9zoO9QJq9H
8NAirV8g2HicDqwfe+eZz5fY2wARtDW4oLnESt37z91jckmjAjMFCpMDpcfuVvvpSvsbUeI4qIgV
V8rX1dFVcmgH2D0z/PPn6Z/yM4JksN7HaR8qGz8jmcwEk/XAQZJgv4vpwdvod8VFuPnwVF39WSI+
Wu/fx8L/Xjk+X2hvqzHFgNxRDsFDhm0kWGNKdzZ4O92XYHOMNvLEOmlOilPvql1Fi/Z4XFUXxppm
oL1SG45Mq3yTuhvhHNjm96qsz59q/vY/3H4SDb49Eab+UKkjJA7x0SZ/I0RtA35gVT0PP7qfg0kP
8NC3Ph93v/sy5if4w2UDctbMkiPKg34iVtXdcDydRfhtHur77lScMI+5qjtiChfZyYlz9/0P8eUt
OwzbmEMxDaKE3r22Vs6Mg6gJHsQrfABVLfKfWCmeFLlRdxUb1GW8CeUainj88v2Vdwu5P9/1xwvP
X8qHm3ZlJStdzI/auHaIS8F18uP1EHJjT6X3+Sp7b2ZtdAElSxc82IgRwkXxpGOqQz4Wzhdk4yY3
EigmjpTvb87YLaX+97qzDo95BAqP+d9/uLsuzCOVCRLUTHCoGakOvj+SFjQniRYMkOaAKX2JXvw6
JSYVgCSpUF29SMm2PnUE4YKk8pQMn6EqYmbLzxNhXrh4lMgBcW4jrfqpZepHnKponXqptwBssM2k
9jsf5wYvhv6FAJC2GQyQaFn9wFymXlMd+Kvv73Kvyff5Lvf2f8Y/VDW6DB7kVrtsrvzz4QZe9IW/
6H6ML+IJwO2Bns3ePP/zFffWDeyFY9fJKXgwbk2kiwBrF+Y6XUMpumQOox5xQX1/j3vUlM9X3FsT
PFr7XVWK4KFcp8+kFa7pS7XrYZOcgY+oyT5fd1fTIlml62FBbLaRrGpoUwpw4BG0fxQN/VGwTY7r
o2TLP8eXCAJPvQML11cLCKdRjB+SlVvuH4An1elB1vAZq7Pp1L1IV9EBQfP7+Gx/iWIqz55AUwW9
zd7zPDaYcMwqDB/SBQEk26pbnMc3+U31CxwgjMGltn4lGbi8V0/TKdKRy+aBRHZtHf5sTsf2HKWY
fTxeyVud5bxYjg/+yltD2kJg4RxrG3E7XJVHurPw3qKl+0T+7i+MGLFYX+ur8qr9FV+RcrPoT7E5
gYxZ+FfPgKkPLMLG/Dt+d4d7zzJjBKGDHgsewIivg+NulV1qi2lTLjE/TSt93d8wpIhPglt1bC7K
cYN5cgEufmO+2Av0fj+JKuS/y1uSdBaIgA98vD299J/H8OMPsPfgjxjSMlN4sN+20dl4gq+n/hEf
0S86akh9ILKr2Q4n4gSZwolx5Z5Rk3//Hrwf/v6HvfParRzLsu2vFPqdCXoDdBdwaY7V0ZF3L0TI
0XvPr+/BiKyu0Iko6WYDDfQF7ksmMiMkus3Nvdeac8zP7s/Je5D3BO32PiMAmPyZugsfU3fe0Bna
DxeJc2NsYnfcm27i3Nc7+MjOMiiqXeW0O4IZVvV+vMyfL769jJepF61SJ3YeaCK5Cg4x7lY42vGh
uJevmv1A1eAw7L8q+C+8qF8fr0wRnpUg65pTZkMoY5LHAxvdt27r5lui5fS19cIG1yWxZ8W2wrJL
T7+eve4YvbZOexu475/fwd/OXaiQ0Iwt8CVO5eM3Abo9yH49xvV7J9/Jb8KV+qoDWd7lmUeiLZm5
2GKH7Iv5S/q4t/1z4Px01JPFBWz9RFPyLLqPV+VR2wj2RXPWrsPdsP/qFfryUCdribo0SssXOFRy
Tj0zOzAj+Ktom3v+ORNn8cWkJy9D/pcR+dOVnawgKsUqEqzQ0T0ViN3oJq5/7jvsMs9GlwnpfHwW
vOlR3JKs7UKc2zbXIAbd6P6Lp7qsID47i5MVhjFl6WwgebznpVzDyNzM6/Q5PIbP1nmw0zzFKw89
6ecH/xxq1rT+/Ojfd9i/HF2jbkBZjKF9ugPP0xxvhM896DzM7C5QcZcOnxu6goO+/314xL7sQnfe
yfsA0657MKlxfDHE4KT97h5gvSA8gz4XprqPI3vqrKAsVO7Bw/Y5syP74frwfLeKzis7dxlxjdPv
C/t5e3g27D3aG1tyM8eTbW+3JoLBvtiqTuYcAcY72S6zH/T1U2PHq2x9wxwSrq68xNmche4Kbjy/
b3vhqVxfbz/fBavrzD76W77CzmrvUPVwcWLYB+Iu7cZ+ujwYq32xfrpM7CPQK1uzV4aNbH8t2pej
m56Nq8MRUYNHT9t1UttZT+7F2+ri8erFm45mbMseYCv7cBQdzZadwt7jSt4dD6r3dIOayX4nnMw+
3D25lX1zR4HFfqndyTkeSA/dZvamsG9Sm+Pb0kqxH1b+VvCy7zdAWulO6PJbG37rbL8dnwxO7pJY
Dvv6fLJfD08zl+DuBde7Otq1fQZp3Na27upyd1fYg33gel5hq65uN6/ByuTkYOzbm1vcTc7rg+/d
PflbImOdC43PV+pcw6hyCufIvVxGx7h/5nkENmY0rplEM3ur2ZeHa7d3D9vWvlmP9tO0fto7r6Or
8L+eRi6KEFhmTb7l4LrdZn18YqfGmstyVpmzJoxjRb6KfaXzVKcLnd8C/MHlvVvx+1vbU+3Whihv
ey+e5nlr03bGneI4197uXLeT9fZiNdqPm1tOVXHWvbNt7IvIVhm3Z/fn1/vUObcvzmaG89lmZzlg
yF1vd7bzrs5Me2e5D5W933T2de1tNe+MgzistGzHZ3i9f8MC7LAinbk/60fVVhlxF0BTdqbN9H7o
7PPc9jZAbHm4stM559eyvfFC+3VeadxQZfcSumsgXDtlZ8urb/b5Layhm8B+Ch34Mtw474p/lfYu
WJ5dbN8BSHJzO3dC/ufZm+F4O0J5995OcpYzeyuclSsy2LBBHM/POBDn6ZTO4Ri53rvn7tZvy0LH
O389dM6u8yz7lglNtIcLL/fWb0ibNpV36HaXk3Po3X7Vu9KqdTeJvTkonL+8u+PtJj2HIXvTu6vJ
mbzavb07HDX7YWPwRvSuuRbX3qZ1DfvusL/kzBOXFZlXOrk92fvOO94lrl2474p9/fDKSF5eI8N+
z1xvc3vneBc71Ev2+fqR25fZ73ebh8Hm7k5ufP7trLZN+/wxcB7hZXk7D7a/Cyjc6z1hXbjgzvfo
SLkvPIrcZhG32nCzy11oBy6/dfl9CFFdzRWWE7r1bjm71tv5zvXlw/Ng70e34YYYNm/eqrHr7c2d
yBPT1ya38NJw01vRTjcEHe9yZ9dsPp9lvytAf5llf5rfTrovsmDqMOmY3wymlwdh/zC7z4eGUXPH
k+KF3YbOgXQzbn3hPN+sWy/bvlA2qLb3pn22rF17j6RA5/q/typcEJbsNPEQnLb9S0zsmiDUEZWD
fCt6eLr8dbkNiEq6jlfECrjDUd+YhN57ipMz4D6/L9+l2r/cl58Of/IFtuDI6MgmljWhfPlUnI9b
g3lwHXnKub/Rj/qq3CXH6ounsfzS04MiVEdSoYACIB3g48cGMgEtTWWI7ps6gj+o+cRvoosTpOpb
jooHHi0ewmAkwfeLq112AL8cmIIl6ktJRjm7LDF/2tNnmVkMksCBiffZiu/mu/o4PMgP7EjKg3Eh
3PzZj/lLVen/0zUtDHqSUv5G8/jtW/e34v1v1+23llia6KX59w+o2L9//M/mx38Hb8VS5/3wH973
mu9l91ZPV29Nl7Z///cfBqTlb/7f/uGfleObqaRy/FJ0ebv8toCkgg+FY27TJ+TYOHom5jo6/Ykf
lWVV+YNWPpo6Cssofr7XiH9UllXpD9S8rKQXkimybZNXMi9QS/7Hv0nyH+h8F3mJujg09WUd/mdh
WRIpR7NaAilGVUaiJP5XCssfVz2Li5+i+tL55zeBpPru7vlpPFiEJ3VxS3umkoZgg9K6dWMjs75Y
4v32KBhl8YDQbDPFk+EOeX62homjmIk6EZjVEDwr1V+VOaST1TQwL66HPo7K/Vl6gNbJ7iTtw0iR
B1igSdeqMlqzepLcsvTNCxMATrOmH6aSIGsC3BopezlB2ZIiZKnAwktLbyS77bv8Jif0TQdto0nF
ofcJCthViahS0Q3q0VjlCSFGXpQXUe+2rW9BHcq7ESci9oYtadV+tKGx3q0lA1hm6gYtSFOy+8bC
4FT6ZoE2d752FZEPXe0Dq1TI8xNi8mBLVaWRROI6osauN/jARTnWch0D6YtKIDj6l7GV1rjnazSy
Zo5vlUSg+OgXak2VSh/IDWeBfQX61YyO2B3EuwlnD9tqPU5u+z6zmFxHQsdVeWjTVRsQ970S4mxs
1lXrZ5k3dOJMbxK3LaRWEGbUS31c0248iwVIVc0UF6lgKKksFEc4Z5vRD/27fGjJbSVLmXzqMjGL
0otSyyfMPtPr1EOjnvd7AYQZkeCygcA7z6eAreswt2eDlqnqN7Ugk9nVm7bIwVeTeVXHs1pt6sKY
LsCtZDVlzkHpiTqBnG8bBBUgOQ7y6htOfOtbU1rjbW7W5XufKXrGn7RYTXs5fUIVrL3A4lfeF0lT
/rgIigHIp2NPLEkOx3JjhQJiITBmHXnDszQMXmsOZbwpZSwNVxZYnpELS9n6BJXZVHsxxl5kZ5Bx
ExdORSc/tfXi00ZKjRa8lVtUIaqUjvJatCoSBCYkVAQHBB1ZTpo4xmQ1634PKwufu+EoQdyKMIsC
aXgwO7NF56Yl2GiqUo+PJAf2/79BSM9v+/of/6YzO34yPRdZlEcv3z5Mz/zEj+lZ0KU/aJsv5Qya
fCIGFooLP+bn5Y8QaEAqZMZaKJnLZ/ofE7T2h44CjkbhAqNm78oX/h8TtPYHoBI2kdijmOuQKP+V
Cfq7jPOfX2xtKVdKbEghqjL7Mk2fzJ2SCHaujaTKldtMXM2xKToj2eiC7QvpYgPulJbGU0kyuE1A
Gu3mMEgbl1wOnZkuM0p7aEXzbQlEV4FQVw6RpxdSzhjtGl0nQC6T83e5EEQqfkkJzUNk6oQSDRyL
FKEhOIt0YWILiycTg8TQncXkiN6XhVzIXqj22Z3eSfJtXmXduiuSeYcrbNz7kMOISy3rOnIqXKrE
jM3npYRUffX9Sf6l5cUheqmLpnhvP64cvq8GXgoi4aMgbP9+7N9IrKjf/nb4VjZ/W3X5K+uPIj/9
mQ9rkf8diw9pkeX96+F9HgVvdfRhdH//iT/72uof+FwoesN4XQg2y6f3x+iW+QM+yTTNUMowkpf2
zj8Gt/IHWFDGN2bKRaok/3Nwq39QHpGXBctSq0cWLP+VwY3X+sN6lHcKs4vKIofjMecZp+5hEt9k
BPS+zSQbleN6YpbEjSMXogUECnPKeWkEZMeOfZSEB2Iw29ZVWjIet3CECWWrSz3XMbDq9Q05aFGD
4oJYhqNVaCGraY1kt4iIkEqE/tRKOa4M/EhyWvATCToyqSlnYjsykT5TAhInRmOJzpE4hrjQD2wK
BtGZyJcs7CDyBzLe9GYaPQuMFeG7gkTalY4WZ7SbtADdR5ihclC1UHiahQhbTAUTMMXIbkwHtbGC
pySOlNhRMnnqnVzPSgnutuoPtNGSCMmLGRjlRhXaMLPVZMjYKeOPiRxliC1qMiB+KjuMjaG1WyKa
lJXSEw+y6DHZKAhEak0bNVfTB8tI5HM1VAvJawNYuvXcWt9CJMwPmGrM19KXSeBqJpK2YNijbkcA
1En6gy9zyPtAqgAJxeowZgfQUla2G/qEBKG8kH0DoANC5K2a5lNxrcwxK8W5nAfZSwzyVh0DDAwQ
zj4k4znWOvOuKBpFutaKsJsPWlx3Z5bum9RjyPgpc5KeunmHKaRqjg30iXQrx3wCEdvJyV4mPqi1
i2YgWiPwTfaglhkObP3H3L8rwhhUxICkM9tglmblE+hVrHhV1FTPNXHWwJUr03gJ9Ry/nihP6t2Q
ae2jGGEl99DWtmv8BSUzWpmbL41fFLUbD9GAMWcG4uyIUlaodm5qWFexhtb7WNOEJX+adMlVHesG
UZSwLsmYnxYnR95likGUGqe11hp9RLZeYRJqkZ2/hvQviUEfomgv+U14JbAheke7ddvC80tsTOcI
UNPWLEs7jc3oGpYG9EylTapVmkqj4ghzXQtA+mXlXi5GQpISVcygCE6adtWpfSzbPYy9wGEtOUMh
gZrJV0EeGla+YzY+jDluM2dkmYfZFVQUwWYtfeNZ1+bLKtXph49LPNtKVgqTTPe8nxOH72P9FuI6
evEHMoxYckvPkTjH6coyk4DubodCx25G3hnicwyjX5cjGoYpr3z0t3GV3QOKY70bTZZCZ3rM52+q
oJXHXtGwnFRVPc520hdki4sozXBJhVUxA3mL4oKAplpp7EiUwbQFWqMMpAsNEzb8aJbmhzQJ/BdC
N1VjXWaFnO81VP3Ap7qsbK7zQF4A9EhMI7tv5eRCijX5imDJ5EwS5tZ3ST4WX4mukudVEOkjHpc+
Nh9iIIiXrd5aD4VhkOPZl5IRbYtUaUktHNLsWKUFS7QslX0KgERhlY7VmsGb3ExUoLW6AnWbpcNM
1aQy8bzCYMUp5I9jejuEQUiAsxzOHXmvafDYxctDwlQWqfizxFon2nfu+cjWgfZoDOiL7cUF+RAq
JqEUqhRUB8uMs1tR5oieD3Plbp4GhTTnrFmSnHS9S67qUcWGpoiYhFzfnIONKofVsNaJz2i9oNbH
1NOw7k1OVxVq4CpEWPBmVXotEqSpphEe0oynSsiwJRN50ymli2NWzdy8aDF4RDmWYjvgu84VWhHs
XkEtQORmaR8dGoG9LvGvOlJZouEJSzdrxddXkyH0j4JoFI8LdL0jz1UoSW2o5GBw2zFSaDR3WMX5
ZwCQUzca/Zg2+fDcmET6lGNApkbAep1668R6BKK/qlyhVJ/ZCo2y6mM9DNkWwaLrC7cnfb12S948
IIzK3A6EJ3TEck+6CYzOMEoyeX0Agtua7HJyCWUjuIqqrF/AcQARc7licq7IdSN6KRXwzwdVkx38
Wc+Jsc3SOKNLGgedp/IZIjIPtme2Mv2sxVznZ/lTZMIxt7uIbZXTVpZxhbvKn22t1EPdTVs+eQzt
MXokojXqkMXmoulavHM3aFfbxkZlWOz8TJYaLwlMjcQSHA6tzbQqUjEFvlzj5qKYQ7L8AiYlsJHk
9jQgmdsuYjm7i5rQz12jZadqV/yDIvcolndyVFgCJpqEAdjDq1wQpJn2GKKwDnDL8KLWOqnzZDaW
oDgBgKmvI2ETWP1EKX40NV8Xc6yYjTYMd76OSh7vJND6VwAH+XkHCIxKmTQbWw2jfb/Gvpe8x6Oc
nmujrt1CZpof006uX0KBSdGZikJ/lZpO8AF4iOLdWMQW+YxNXbyrgRaux5nEYFw+81MkyeDpyOWA
N+UXCr3MKq4LlzyBKHFQRUtXUztL94CbgxAKHRoye+CnH/xKIQwBK/58tUDE35HzkglqMBWg/1Lb
9ZDGM2mQvWEdVTmLJtjGoqTZfS2DLRWrEI5dG/bSVuswU3lYj9hFzrw0sIq6oSc7Lur1myQQxIQQ
Yp+ot9RXcbKqwH0J5RghrBAQm4iHMK3CFxxJBEuNxC6ojpamk3kZKLOUOk2Egf68aVsIYUKAb5AK
BEF8oDPVpI+Ub4lF454fhIje7QcZHPPFPGckm9vgpTvzLABEnZzhRwSFaDOJ+vmNnmLMcgczZgdq
JMZIuHPCxDLYVpCJ0nYStFS8rKfKlFA812nmgvwhpivRFVhJRWWme8DZi6RojgmpMoNheJWmKajO
itRPUXjgsfftETJJ5E5D4ivLT4JbRlqmPAepgPFMEaes8ZmKQJe4VRf5OGLHVqSZ1UENv9fnVlC9
BsB0fNNOfV64qR+L8caPhkCPbJ2ZHia+NnFjrFaeeOxz0/tPnao2igcR1lI3RYfxvbB7BOsgoosq
tap8VWsYAd8q1ME1sXtwAdeTHgsDZm3KaS3KCzNTzTNwvf703lqjSLwmE0S9apXMrA9REhT1wReT
2Nqi8pdmDf2RiffDnUWA56twKDtjTzavEjjqHBTBGZnCafBc1EJNl78dKc8S5QCXKVJ9TlQGPjlQ
CulUZSShOFDU125su3QXJP2UXGDfE1HEs6IW1nlTteLOxx9bOeLE2N2kFfkpq0qck9RhmBZgC2c9
ku4avJ0RNHSD1TADWRtvzT7OqQtr2hBVdixXlfFoDZL0AACTvVxmEm4iErejw/CP9YlZIiEmkaQ/
ChDyzGB2WygZ7YpMTaPd5GmdTFvuOaC1SeyjxtHruGqPVHrEdB/GcvcmsJIGqeUbT0Y+icZKMqck
Wkl1Q164QnjZBIsqymn+GZI/O4WmBxroLkpP3LS+OC/NBmDO1Eli6RQ6BJ0zgQujCygoZESarLZB
J5dG9cycEHUrDWYGQ10SIxUIz9Cbx9boeM0lM1UKT2X9UbFs6wI2pr6MmFoHB/JeKWLCIt6Kchbi
CeGHHiUZspyLPExI0JVw0rAO6dt0zSJBre1KG3nffEtj1iv5bt6qFjC5hRlS3RQqy+pVNxnEaNbD
oDZO5kuj7pVGFF+VeLjfc5kympP2OuQ2PpHTvgVvUtkNa+vWLXID2GRRN8DymkqHF1xbmW7uIFFy
i2vyBu7hGhil0+lBgp9UqckgybUODV9PcTG8APIddNtcK6KRde7UFXt1SMHOTaE/Fc48CHG+sXDf
GQ47+ZkUYeIV8wNmN9QX+B8reZ9YxZQuBCMh9PrO6CMnLqRBcAWRp2AbGKo1Ty1mIl0TfhmIctjU
SA3UOqFRXU555wRDMxku5QZsUCLs3ZdemFOW001YvAUlVT0iTfIqfgZ5pwLKqwKBXQYAr3J2Z11q
itmpiEI0OypbrU6Jtehb/FP2DAhO6lfsP6BGu9CUZMIU81ERkKFNSisTi9H01q3OR9RfJYkSiVfU
bX3tUquhZhOO14O70QGbxEpzW4xDrLBAqIlonJ3/sWJC+ZZft/XbW0s14f+BEoLOrv9fVxC8YCrb
D9Ux/vqP8oGi/0FrAjgk1CFSZGlF/Ff5gMIC0ylNO4UamETIzn+VDxSJ0gIIdmB51Af4W/zQn7Ux
WVoE8xKVCMlA1q9wYv/o2lz8KHpRc/mXGLmPXTT8oPwO2gm0zySmeThrH5tZpjAVkKh1mJumSnqC
ssmKdFfyVY8rPCxps6qim59uzJ9n8LPm+6SR8eOIFn0cjgo389TCVmIFDPF/Bk5imPDLi3Xmf4WU
lj7q179f1dIF5b4BEGLVtpRMfmrJTKlUpvAJ2EewhmqO2HLsUC/3pY5dLhBcVTwnTAOsw1fSrl+O
iyuPJ400koNTuTwRAUVdN4WJyHHzlm+9X6yFWjovAhOfu6cpAVrH8pJs4rWpfyHMXB7TPyucXPBC
cMJlv2SxcEtP8WvgHopgmuQE+3rBiqPH66gYpZf2/Q0h94PLF+YrJeAvI4dDYimBj8fAxv5z0gyP
aGtkQcchm3J6bsax3xEf3tphJ1z0onFb0yu7ajKSPD8fPr85LI0+WHPgwmmFnZK8xLGvjCIi0rSY
AxxPgyQ/J37XeP6YQB0ZXMXa4bkSXj4/6i+DduFQLYhwrI14ik8fbCWZFIimIHZSgZWV00ltej+l
Jokfnx+HQvnpc2QA4aSi6qXxKE9eRz1I9bqp8tjxKY+wXl9RZbMLMd8PJOh+fqilkfdxyGg40DWq
4kudEgfax3dED3rF0Co5dnKjtSPMpDIv/Fc+lV/v23IQnNhgP0W2sSfXU85pWkB2jZ2oJvYAbLVD
Seor9uBvr0TDfYYQwKKXcHKQbMTKSto9EeRh4ROeyIp/nMtvxJCE7l+/ZxD4mM1V2HUEg3y8Z0Fs
sa7rJoZBKDrMnU4LsIOXz/v8ML+7a8Ay+FzgXucrcDJ9GZgGVIJx2MxCKyER6LpKyy8OcaLZX2YM
ao28RSwIeTRY1z9eijCA6xRHnkzfSLXD3kS+wCdYbECmXs9i5gb5YCXuJHWocwUr2dTWVGOn78Qr
ue4lkrZayiMjK6svTuw3D1PW4THQEcLDTTrRx/PKBEkJmsCMnVmDAc76tRFSW62/ZE8sw/tk+PP1
Mfn2UYhfQmk/HqcV6aWA4adcR45PbRnjKmjjG9FKNVdMNMGTRTw/RqE/YrenbFzoBP2wbG52kSYm
Z1gpCU+IR21bqaxIDdjEbacgL00hJs5iJ75+PiKWp3F6ttiOAZKCMwBUcjIidCNQU2gf3JXpOh1f
Df8cAP3lpNx+fpjvH8ZfjkPvFJUBrETep493Bc5obyUjcHCt13dd2Q+rocrGc7PwAffnVLvJO2so
dwBtG6nmK2PNjhljck2SznoSEurpYlp9MSn+OuWzbqJXsqyIkJaeTvkUJ2UW4A0fNyFwzHoKLkar
/5a0m07bttkgbPJKEpzP78RvhiHSESzeCpUMbvvJjdCFjB57LEFJx3tdDGYKFj3fEVPxhZroN686
3xRmEzLkADCezihjVDZsGCvqInOO/anN/GGVFaZ/9fnlnB4G0RrfaKbIpRlKW/Vk/MSSIEtdxvgp
p0A4WqECSmqQmy8u5vTrdXqU5Sx+WnbNMLSUjJ2jkxSV7IZKYFArm/U91P3KS7P6z9blv1y8nj6k
0+Mtf/7T8ULRioK+56q0+qBK+7m6k766cb89hMI7h2sU3LJ6Og7IXalbi0NY6RmIFjsz0dSqf1Gd
TyoG4ROEoPLaLV5Yvi8fr0QG157EOeUxTQuGs0YR9HXql+NjDz7kXBTr5lvTNOIqmsGBUNdqCKMA
N9vNzReLgtN55vt5SIvHntdN+eVyx3SS8oYyhYO+aN3nGmJOv2P6EzWvlcXeI3ToizFzIh7889JZ
iDAZ474XT98AUxswoeZ9AmKuG9cqYcmXMNxym0AaHDdRH1/7DfH2U+KjO1LQXiuCvIJZfpFIAcEh
8fmcVxvFuJQkvbppK//88zfnNwOASrLJZ4ItEoWmkzGmzSr7E/qLgOWH5oVaWbIqrIZPIQSXv4jE
/TEKfjrW8n79NJ4rop41OWb2naqIopLyqk/WaoyKLy7p9NP3/SH/dJiTT7+ow86g4ZI4RLlSFs1R
Z0Y+XAP1OFnRFVQmml9F942QktT9/Gb+ZhpaGuXsXlmrsXY/OTJl75bg3JphrguEWNd6sq9l86s5
9cSAwpDi6wXPbHFDLJdpnNxHvsFiG0Qyy5oMS1GUZZuJbZ+tFUj4S50WZHBLk2lj+fmu73DlWeEX
X6xfNqAs3XmauggDlHhU6PMfn2QgZBSYTRDcYxC8GpCkUoWIrkLETJ2FR6lub8ROJiUcwXbtbz+/
yb+M2JNjn4zYtugtMWlI56uVlwGCHe0Ee6Tj+PlRTiy13OSTw5zcZKkcCoAvIV63xblrdBtDiL61
lDlsXS53ehZ4FG+3VdptFUOg2pbnIWqBfv35afwyYS1ngezTXMATQAdORlRiVI0YNTxqsnwuqrDf
RYLgCVJ8raS+R2zXX54gOd4yD5iLnojKycnNNQ1/SpRRw+mnJzZTxnocc1dnTOnaauyL/85NXtgn
eIGpH7GR+jiOQqHvmyZYkhYHaxMCwwy1/pI24i5Xq0sptg6lXtN/mo2zMgJcVi7xf1P91Rx9ugBb
HjUZ3QhNCOhG3nHydUoiYyAJHHrJHOZqd9M2MnMU9FLjSHCjWt/lSjeU16mqFNVqTPtS+6urFzbC
IHeYMH6Evp6sXnI6QnPbsvZM5uGMu4yxWA//YgVl2WzzAUJLQkGDktzJNRZxREd8FGunBB6laZRy
y/DCbK0rnUAD2iBfrC9/mQlPDid/fLDEGiszsRu1EwtRZ89JtRv77vrzd2N5A39ezJ9e0sltG001
pNgwE1JldJqtD7U75IbXEx65zAlfXBDE4dPqF1J4XkFAPRyYqtvpu+FrpMymWSjYtV4hmmgmWXK1
ThLq926GhkqKrQACttFJs/es1i+uIeIgHm31TlPscqapQ1+bRHrdMaFCHM3ApwMW0tVNz6NYyo0d
XZ84JrR90uZreTbG8xQh/sOUi8ZemWkAPTVN5Yeu3qrFcSjYtNhRCQYK2lJME0hqzG6T1FV9YeLW
ozxtRvLRJyMkubWkOZCYNrr5bBitKyOOTa8xBOMWBFR2OcjhYJ5FcgM/T++Rw0LkTHHYN4QBXtYi
HSdAubqPyqQf78RB7lmTzOZ0RGmSbUdd0Tyxkv33iC/rA4Ki8iAXknEeG1ppC0mLYilJ3jWtmdUt
YbXk9ZW9RB86COeAvFbopk5bq2LiTWkQ6OtJZitKdpUgV2s/V9iJ1VbyLUWQvYqAO+xyCrADoCgx
pPrZhP2DWFoyVDk/P/NlPSAk1iznete3kXKRtDFJn224J93V31VS0q/SRMWPVtX6vSgkc73RJkk8
E6VcvbQI33WneL7Wk6I9r6K83SIjaEAL1Oaq6cKVX8W5v5Uay3B8uQi9gTTydiMUfoEwQUunzGm7
Ylj1ndq6mRIZxxqZyQX5DGXnZVqmrDoeqStNwtxdB34u32rt2KDtmiELuSNK/mzbm/m8l5JStJNK
zrhxmYdMqItQg1RAxxu6QEM27QZIFs6cdzbikmqdgRB60Iu0eSe5lIZaXx+kBtKpQdMlFKfqIhvL
jC4odYYxHd9NPWOJHyZZYuOmp+deZetSm3ayOGAET1X9tcwmuvJ6vkCY59RFoaR7xmyUjSOrgXJe
ZYt4xhDES55XexxRLkgHq5qfNXGe0ePkSmBHQcp9VuE7EWRU7BQrf1foWbGcNS+KpbBUCERpxAjZ
hkKVnbwS1XsiNp8NJdIfYfTlZxIkYM/PlxOMknLbF3q5jciHkKBlClu5lN9pytWakwwhYpMk8koi
MNCo2EKa3AI4SW29LLZmT2gyDOcrP3yzpgYNE+gr4WHUiuNU8IyZmdBFTMrNrNRkMhFst4Nv1zv8
JWGTGdOwq5cvPrAnc1/yVzW/7ORjZDUT2xPIeHMXFh6gYmkVS/0RPiUiGJ18wSGjhpAO+3SsPESK
N6lSwb3gtQscLVjqXn1vV8oYPeXNws7Vss4h8/NFEesYmVpaHpCAzJCh/eRI+JbyOowI7x0FENvO
r5/mNN5TmZMGpEZ5YD0YC23bz45pS1i89lD66PSl4ZYGvphfyiZkDQ9ZLpnXadRtwoZ8P17MPLke
AFeZtihV8nUnvquzTMvP7Fw9tFwzDR9nWf5GejQLWUlEAyA0osujb28SNvt7gOfpLeS2yJWqWPco
kofJrmVuq3r4D51QrcASyy9NJOirqGqsbUYcqYG7gKTRRDrUpeoFBHVPaKgWLc8b3ch9k2q7PAxW
w1R6c9vwAiWqFwITz7w+1ZC3iOC2HEUqMpJPiztCK0p3MTEBpCD8dwD4F2Ukk1rA8L15mNdqGG5U
s/HymT5+hjFStJ5IAVgRXQXhMXLSOVrB5nKQyN2PRuKKccThYjclj/wV6hlpu5O4aSTda1Vc82O3
KbsNkbKEC+NQRUaBFgGnI+1YYqnaTV/qyn01SHAp8+aBecxd6PH9TpyCHbvdmm0mOdEmMacRej7i
cu9wD/TnCAbJ8UazYldzMpYrQL7SM5rugVWAfBQYFzu1VucDnWy9WkWxMmCSmdk59UHXvBDX9WIG
2uUskoJmxqBkScLOqmOptr4HqluqPT03rxXiTxhnaniMuxm1qjnM86qr/epqTNqZ5012mV1Msngh
S2nqqJOaPNOr98lm9l/NJRc7C3r9TsyDdANuHeWrfwZG4i7X1Ie46J3SjHE3muYFxOPRMxplAwim
utCSvrqqBEOxLYuQsynHV+YE1VgxnoLOQlFTSXW2q6dRvcwsCpHS6IMYD61KtSeD78Oc+vct4lKw
cajjvCyvhnEH0DVfW30AkY/X25+F7l3Nyk704imawhtY09MFjf9xLQiZcBbooGDXc5MZ+zZPQsGd
zNl0oiZTD4jkd7xywZlpFjCvoXqWIOvbMCaJsjXR+EjSS9ON92I/6uWOjgKM7n7wXyx4MBWGHXFe
z5p2kSpZyZY9Q2qTAJFSimnNuhb47OiyYXDNZNqZKv7luvTanLS4KFOdfgqdrmzGTYQiu7UtpI6U
GTtI31D6xPs4zQt1J6a4Xa6aQFHeaqlijVMO/0ndeS23jfx7/lX2BTCFHG4JMIiiqGBZtH2Dksc2
cgNoZDz9fmDPf49J+Yg7tXtzqlwq15TGDTQ6/MI3dGuC2DXYwDtDje+okWybsFnjv+vP0Sqsj0l/
hFO36yAr+SkKyDd5biJnPlB40VepXT/JSXb7PJaDtcKRuGDfuOknN4qnfN/E4wTayKojIgB0S+Tk
jVh092xRK6x1/P0sQNWGfEHJ39pbjmqsOhWAnO8KkXu3Y2TR36dEsWIx49rUNgAjBW7jC/zHXsXx
vIuHaH52+67kBau6/TjLoafoJBnNb1xbrL3ImXdh1EF1HbS/I9UQf4MawOS01KpPnFSvFLthzBYt
tt7InE+Pka4Mu9ku6mMO8MkJQApDeWjCyTgqRo47nRaN6KFFXjbkgZwyHWQODKTVpIUgKxCHvhud
SQ1Ky0g/Kpksh1XRp+MOTJMDKqUYAGGplkx2eu10mOhGXnRMQQ9/qWU1bEfPmtEkj6wReWc8lhv6
ddhuBn3i1ZafW+XJE6OfpvanxqkQtc0VZ1jp/XhodeXGquoPo6uVXxLHardYdNabCkVch9lbaEbJ
MBwLu5geYuEgNqB6JyNt6ztcg3cwtFAOHGOr2Dr4NPv8VnSvjSWgWIeTWoEshjJSiNqYXs7VRhXF
x8ZKaXfUA/ZYE5Kid22RlKs0iqJPkV4SoISJyxla1LuqFTF4IGv+bE7TUYyNm+7syNjFbuUrRgQM
3SVDeWgHtz2E2Zj+XUwGfDXhDS41oxGL03Dr9OWtZrX1U7kYTk9k60Ebm9kOF634INzhpsUMG9F8
QKsg2D7LtLsZwBsBN8weAVo94xPQ3CPafCoUnAwiYeCYDsBjhXsfHW+qkwqIuOJThL2vd4v5bbat
uB98zrTw2GSmswNfdO8VaNhkFnoDE1aa/FKvYvOEaKWhEeOuMvbSqiQGVgDcmk9praOFbyvq3pxK
eevqcfMpn8anKNcejXA8KZOxHZy8jXYg9lZh3q5RGylh5KHy+JoNs4EVpFyE8TMAkg8GAF7O3xs5
m/1D0pYg4FJLCT0g/EJ+HWJRn9rQlaCGTPW+bgRues1cPXdzdTvh0SSDcqieksTrYfS0WyNrnaAs
q+zHHKvbLpTjp6pykJhfWHyrOjdfYisdA8yRX50u+V4U84irwBhVWAlZ4V463V2S6sNWG3mJUugq
evzJi2GUZQDmtQgGAImrsM9xCB/y28gqrfsoT/WthQvIyuwJx5spQcpbPbRSX3uzxsXmNMOHeo7r
IE3GETeJygnSMnm1ZezbfeX8kI5NtQAo433RuXs7ydaVa2/ITn2bZraJK/a2TYkH8tooD4NmiF2P
W8TGduNmZ2v4/MWuKwNPweht8eg0AsTkl/3ol7H9MI2gVjO9vnNyjIrnCY9vXIyKdutlJLhDlXNx
6/R++1sDV+IYx69wa482SHqt/TGmJRVfFasFILKjWmwzo50iDJA467vIATxsDbpv1vHwRYZEQlYS
fbV1UPtdGIHfipsnzyu/iHoCQ6VGc3GopRwA3KtTywaIsxvZad1dXRFkxW073ntyMT22qrHcpJ4N
mrlDIDdIMjWiEUfBEHx13K8rDYwfSNGdmXCeOqOUtb9AOH/oRqzcyBGvjj6tU5Nr04nbdWpwqhaY
Y6ydGh8IPYOKADA0XWtJ81VMdDzbELq6F/ZophJRTQmumKss7qtNLjtzB8g5C+hkkOuV2fgiTADa
ZqkcozH7UeqdfIS7IfKNMXj5fZJwTe5wmOPGSiCszL7WUocJ7KEuo4CNI17nwfPqPWlzGN32s16J
wyj0aS4J7NHk2eGrijVFuGA0yDHR7e40t8/9JGyLDMhahx80BpI4Faw87sz2LitafD8BySOm6lUZ
z4ZRb2Y/Sco3xoaWS68FyQT/h20/xbejI2TxAHdPhChTQ8nBeLtwYYBiDRjEaEWvu3wyplMiTR3s
oDXwAKnioaES0ZKqWtdZZXgj4Edlq0YIj6Lok62KPmS91WItlSujc6rX2g4RCkyzTBAeWWr+cWow
4F4P4zR9pMCfGdu6mrzvkZ71bYAnUHXoUyN+cJq8/eBh4fu5A9SGf+U8xeOhSvthz29qypchcqNi
m8bSfYmLGY/ZqcxH42uSVN4DaUfJqVxhR3RPQOIML3GnozMUJWDxwwSdpRdcYUR4H0MbdpHKHp3k
kHaNHR1LY1KtgOOp4kgqoH4kXnuoyljbAUd+GkQ53yiitngXCSsuG/0YPH2zgjfB/UrzWxr7IhO1
dypF3yHzrnu58JXK8LZZZnnbhHis3Y1zAhlcIY/SK2yI1lzeoc1q9I4TKNs7mvCvg5beCkVrMQiq
9WalKdDrV5xs2d+DjOTHBGnEA+BJYIm0ZjgGOzOmkN2a48cEQsgAeSR8VrwPSSL3iV2SiKecKiid
2KHPTbLh4qv6+FjGILrM70lUf5Dpxgj31HL0A6l5tOc27YPIJItVt5r6aGWkxSPG4+O6kIZT7GI8
cC0/SgYSNgVt8TBewOxWpwaNnriHcJoxMEF1bo0awywWfvYRi+lbI7HWlTrdGvJkOl+mGSkwqSWb
0JjKY5RII3+UUrfDHSDOYbGdYN0d29gqHythBc78wIDlp0HXqs3QpxC/CPejWSPVupvDk3QDxa58
c7ydmg5mSmpRokslRiqp+ZWCh+IPPZ5GKyHFoWqSQ1yr7R0OK8riYqwwS/bQdljNwK1URuDOWaJu
sbJRvze0DbpVYs0h5GLDlc85uYCVsfGw4Al7eQvH1HgydK1+GfT6Y3ULXFgeMH3NuS0r/nWZ+in5
NnLYB91oq1z1S9EEoMnXma4doVlFguMcltGmCodY2+RqFt5jD4RqftLFARk7QqcEe7HyVQeXagto
XDYwTZVDVszdKhXo5mVi1WraGmF/m9M9x+QXqCpo7+XuWTkGgNNFhunG8uYamTVpFwp9tcTjgIuS
WsKcix8ntTCUjSnLuL0rLGUf6/oXb57Gv50oxz9GB7uM/ZwB1JUFSXLjCPtVZApFFwGrbCUpyIuD
m2EFtFHGPF7r7DnA47gplWo+Nccoq0MKOkYI4idWeWACt3zd1Y4Jjn28zUAmuytHVJ/HTL1xJEyp
VWKCIF+XESv+qExAnOsufq5BmVXrwTG/N6axLZzm1NZkYbuiaGOUtTVIIg79yqMmBDQD7uZ1xj55
JiaNnlqv2lg5xgi4UIfWjY6nJTBg1bh3p6aRm1yBkr4yoLKMz6YNY43SV+0nmhsOQeM0azVqn0db
VPZXINjhIc1chwpIYvkGN7Ovz4tOxapoOO/EJnZEqNx0lnKXZY22KWO5H8r+2CMwQOXN23dKVR07
1Vxjqq0FE0IKWWC1c48WZ6dYGkotJbykjoVjZQckJ2bk6SI4c9UsrLuqlpAvCBtetXBIR38i0t47
otCpJ2RA7igmjNg99fl434uMU9FN0K/rnfJHnsd5+igQTP/ghTSGfK2Zm2Sl5sqpxDL2MCqOKu4z
oU5Eee0Y3sDrkziZSr3D1skJJQzD3mrUgwHGyl3jLtMIooWYVZZjOZT1BLhYRjW4DXtzJp7jzBtu
4BahSxwbqTg0MbRobHTzWl9H8BKH+ynso3Q765Mz7bUqeiZ8mpS1B/WgRTZhNH+o2VSgxZWRH/aK
ngYdBdMbT+jt36FpD88Nl/63XJWZsoWGg/8tZGnCXTQqOPXa+zxNxY1Qq/aYKi16VDzlIawVV117
Whrtwhnovh9mbWnYqxyszQ2y1ACwXVRH3E3aOCPcCMrWVWE9Va0ThyPh0uxx0+FBVJGHfh4SFDTE
34o5NhW5U+NwusP3jsAZaZs4nPknaNlmitJtZzukoR1jc5XvLJHED0RP5kfK4Q9Gg8VZVhjG7aQ2
1v1YkBJpnYHkUZYN6R75hfw5RbFWUJHQSnD0au+aZGZFaq2hW1GA3425Wg28fyZ1HLhehwF8jqKa
YQ6TZhysPFux96fdv2sosPB+YqYg+Zsgs5yLbhRiInMcl4P0m1YGCYWvidPb9p7D8UrD57LhtAxE
P8/WUG7BasG86C3qY92iKELngoYCjr6pXvmo3p+y2EZPdKGZIHMKRAnTu/df8LIr83NcC7g2HerF
XGJ5rt8a8DF47EjJAbr1RZFvVRllx2IqqyuQh8ue5TIKukE4HmGfyI+LaYxaGMoYnNFDNG3fEJof
FXq9mR13Iwq7v2l79ZpTyWVL+OeIS9vScVCoATd7/l5wsyZolbQRRXGvTLdeY/p2/C89fvRlEHqi
ngXw2VkwweeDEFMKMHsLSjDBBC0h31p7cL8cbrP3v9JlX2sZCKOBxTzJtPjrRXMdj0Wz0BcMhkn1
GHu5bYpP2jHrRP2UhOmVbvofBsNyHIK/quGIART//K3SUcEoNMdM0cQ5DRC5T4TdlNJn915r9i5f
4fd+He9l0VJGrogpBDdwMYEq/NQIdDmr75N3D5HDlh/DYl1xLQhJpTzZuNaNrV1b8394QQ45XhGU
E6D8yxdMpBdFakhGlDexCOKmVk8jDGhfZHkZhGWqXJnQP+wxIJdwDWyLdALUz/mExpRnZT6xTLws
SinUqs2qM6+5bP15EBtTY7CMOiL254NYKpECjHTpOxpFiLbOrMCIzenKF/vD1Hkw/jAWYv4W0NT5
KJhhzs1gMHXCvS/6JzF8M+Mnmb+8v9x/bpyLdcEwnIKQQXBPuOyrYkBdZFU61r6e0yRLs5cmGV5z
LrLBzvdGmj6A59kYao7/CCxcB9F6+GsHHbdbik4fdcE0K405+V7pPThD8+93IxsRSCqdcweU4cXZ
ErdFU3fEC1SetGJXCYr1/VQhrQtAxzeAGO3en47l053Phgmp0UaRQ8P2h297Puna4BilXrFL3Cbd
etHk5657TCVE8W7aDVOL0Yn82mb5p/eHvVBe/ocpg1rvYksNkP0NIlSf2z70aFBVQXoDGzYnw/8R
7pNdsrofV99hz6w6+2+52kNwv7Jl3q4zE5A23uXsF06bS2v2hMijzhzJoVMVW26tYGxjHz7mU9i6
6/df849DmRbcCk4ED8bD+eyOeC/q/VIfKShGIzilAnPRJMn9lTtw2eXnX5HLCEAqlyy6Kayc83EE
TTavqTjDjToNaA4HbYf6pIY2vkQ3HCEn4vIru/UNuNkhaEFsYYEKWSCGLj2j3MGG2ecQVXSaaaym
Udu2sQYRO+lo0KsfGy373JTNLqKbUqtkyRm1QqN9SjEUvfIob94eT1/8BuCCwbtAJOZilntFa6Zs
AZtYCW9rPJaopNCgXBmS5DDfiWtcnTd7ZhnP4oSCveIQwl3sGYvumipLnV7FOn9obxHlRqF7OrXb
9xfPm8CGYZaTfYHV49XkXBwFwqZsYZOt+BThxQp2ieODl3qqLOWZADjxXb0P/t9G1M+XkScMt9Bp
Hfp2/k3mkBlyha4NrQ+l3aTF1Rt6maffVi2oRXNBIoEEJjjlblm+62/xIQipuo1cbv+q7PaaHR6N
pggqMmOKMmW002dvE1XKJq7MXwvmX4k0PZcFfy6pkoCl/0uhafu9PGLg8z9BD9LhU73Dp8z/14fX
vH/9VsrfWZXL//SP5pjrQJ5cQEgEEsZPFuN/aJWKp/6FMOcSY0OrRLZpEX/6jyyT+ZcJFwmxOmA3
mDYuRIr/aI4Zfy3SkohCcsCbOiHDBY3yPVoli/5sqSwHKEaXFs6AFq5cBFgXW9wxseqFiG5t0j58
7sCKfshopr3q0p53pO1hvlFDGDSdB+B51Ugc1f2+d7UDl6h8aCN4RXbi5iBxTaSVVo2u9Fj+mtb0
ueTsuLVteJSBgPB7H4FJRKWnwehSI4cPRKKJj5qVJ19AUIsnfOYQRoziUnu0ZKSupKdlt1VZYBAS
RcNNgpudDec+JrCVNc0gVFy+gnhPA91K5i4QU2+ntG5yue6SNi39hGbDKU7w3lvR/5g+iRRoQ0Bm
hnpD2MxGUM+F8pjKqX0stML6ViWiNgNvjqGXdcCzVLrqCUTvrNdrShcmZsR4kuTlzsh1qwCyZDX0
Nq3E8XZ4qlH9Ak5DxVUb0/ozeobzYdS1bFNzX39JWgIEHzEk3FRz04QvlU2Wd6qGyHzNEEXYkw2r
ATKPwxe9m+guVQ2COnVhBikX/Aq4S/VNETn6VZYxVTxSZcKu5gOAKoojigk6Bop0k4w7bVTjdC2y
TN0PVb9Fr3FPocWGs+3+oLvZPkd6YVB4bTwj6OcZrl496mnqw70r7oC9pUdRUYHX8/QbeC46x+ki
H7JSPfjdvlM0UeFbSq5+jLrYDgOn6spXXOzp6ui9F+9aMdLbndpPI+7clHGFssuJCKnzVsuY4PrC
VEcppjUiqkaWsvTSjqDxcOfo+z76ERqutc0U9GLqVPuYafLYqK16J8POCFp4ml96GX/JgIT7oLMT
rLXbqLl1lBr9rz4nhK4HPaByl2yNBPjP0IgNukbtHWpQd5PdHaMmRz0vK0hmCxcVz9l26Fq4KtCD
gmT6MaxV+y4TigP+IWmeZwfTQ8AqycqahiLZWlVLtSujn3WaZ80I6ChQ5q2m5zkuo42ex9WuNVok
YQrhatBaIcatmrYZ0eZpDarasYWoVJ5+6PGs3wITI5vmP3tuCxrCED/soaOGOer9OmoU5bulNXSC
mu5VCryVEOqjxjw95qVh+cBuqBhrfXdA5gV1GJrEetx9AV2D9ihvHQjN+FrbuB+asa1HK50irtM4
FDVzauNodyq7NO+mm8jAbVyLq2YjSFKDAXPdsfUemzDj98ExPme19x0GByCdUi/WXSkfKgsZkrLS
aiS7WKeKpkTzWjrl/DS3HWX/QnEQT6Vsp6wrUxt3A4XcL6Wnqp9o2SDHpA9LS46oe5tRZYO3rT+W
alYuqJMyQBYzWQNtHe7pGhSbvLBfMAICxlHSRkHtDp21XmuMT3LqLRYQRT+8TN2s8uGheogcTbbn
I7DzIDuL3ZQpqLLQ7Q0mC6tpYHMWGA5aH8Avel/aCLPNrqLvI+nGaygb+HxXnUmVQwdWGXbAWmC1
ruVken6CGAimqVGzKUNsSjFktwGz0Z/yXvTR0Q6KW00cQAiqwjPMXQN4QB0+mx410mCuEzc6qoPb
bEzQoFvFSLj10Z54MimZBm7lhO3DaMU1Yop1c5oiI/xAI2owH+iitutawzEXy8WvGZ1wf1CnbO8N
w/iQ56n9oeSd0sAYzPEhS2I7DSINxNrcNOWHCGOLZyxNZ6CHrbd1ZdsE9NOzPbquTYB9VrSxUc2B
WT4qT0OPU9MqG4t5gwJxiq38rCFbh77ktp9TarXDqB3KMa8mv85HD3tcTWxpvoGdq2wLaSNrDPfE
zuMD+FXEmVDy6b9bi04uTsrVayJwu/c9FB9+dJ5bYY4TufUJpEjFDrYr+wP9wkY7kCfiOv7bXfzw
K+D5ncKvnWcJP7MDsi9SMLJeyO4e1/LvcZAtnaaKQtPaQIYFaVRjIzI1d9FQvgJ+QJaKnpTtlQ95
3YyrChWWNFfNG3rwK4OKTWdn2wj0xdLHvnv/wc4D0H+eCxFdkPI6Ee9lhG8qEIRbrIs2Tl61/liJ
lzwmCkRFCgkux14bbb97f8QL47RfQ5KEOhSkFvLSJTNTFyIBwdNbGyxhjxVmvKvaJp9os32R6Hsb
K70VUMIdUIRoDZSJDiKFqk0mn0VZn2ggJoHtzs3D+0+lL9HFfwWqv55qcQOh+kEBmyrL+QcyUtD8
8ZTwgZTYQGgxPFn58DKXcDarpDZuem1+1mY0ShC2M9iXoCRK2lSx8pwl9lEz7HZF6aejeYXrK3WD
wLQKksHWfQYzBJSq6X4UJapzTZPul3308/H/f0e7/3eqpf+TYmLyif8+Jga6mJwFw/z2P8EwZN2/
SKVNGxf7/4TBlCzR10UTAlIpzGFUBf5PFKygjW6S3sNpo3aFzK7HBv8nDIYI+hcSErYKP5xEGUqe
8W8C4QuaEIrspgoln7TJRFYcIu1FyoRGVtJaemO+TEY97elpNZ/62FS+ikZa97Eh5nvEwqYgdNzu
qNDSvsnGGJNd4EYPUzvEyeq3KfvT0XVeZP35PJaOVoZKhoqB2RveO8pnEUhu58WEaXcDUwDsU56i
FTSDje4JG1aKUgpEgnV3nSc5YYpSga5ss+L+/Se52KLLxCzqGeTjcIzJlS8ShBBJylB4nfYSCkS+
kTrkKuFevnI+6RdH4sJk4TsufsYI0RrmZblsyrlUW70PX5QwR43LMrLALcCozAA/ECdv3e2I2SDJ
zOzj2z58HysKMGFoOTdoNaG1msl8U2h1tx2LCKaTmKMbdwjDnaDZu4VBnwchDdRbO1fGTVbV5kZT
4+Zj0VYF3asi9damkFTpDT26Umy4zLB+vhlWaLoKbxpSw08W4G/JuDW1etEjbPOiCHFbdQpIJHks
teRQC7AtjthpJqJWEyCPsvTrGB3YqQ/MbkJ5vd7FiyKhGiLcWa90qCVFAfwoJVIr+w+tZYESCLeK
jsedcuWKevvZEVxYLPpchHcwLriokdAnL42hbQGz6Ha9U1wk+Kaqbq5Mzh9HQWN4qfvQi7lkrRZj
WNpugjnkZHXW0kCbSXfQOHh/CV9efssn4NZb+j4osVD0WZLg3z5BZGC0rucYP4IzSh47LbejrQSz
3fsZCtqPsjFrdWO4afIySZKawNMHeRe7qgTmlpmiXgOYG+Z1nddIQ1agVMt1gUxleuU5/zAbOtj1
n60vavX2Rfkry2XeAGUJX9KqWprNbbvSp+Za/+tPW411SFiEYjndjcsdPVRSRUZbCV+oIGng9ZLq
ttYRb1OF1fopxQLQ02mzTtOq2c5ixKSnhVng1Zn4bOnJFCjCogwo42QzleJbAhFhN6D++pC2FGHt
mFRx6mzjgEW5ArSin4O0srUNwmzI52et+lhM87jXU738pXr/39Lsfz74b9HEz8+MJi2OklB32W4X
84drnK53M/OnhjmMj4k3sSXOno6ZbQElCx/8S7/pRoKftM7knXCQLi9LYKPg69GRUCOFSidw4veX
33J1nD0WHU2qPws9EvEqim/nqw9QsQnovY1OEbyb2zHRUOlUVOPWRcfkdpJG6XOsybumaLrg/ZEv
4l80thmZWJIqA7EQtfLzkVtj7uwEPfdT4RYH/F3tD46SfkdxSrlpU/tah+XNEc5otgshn83GXX5p
GGhhJmEYPbvMyzPaZhRBEG9AWnGhtwZVXY2UsGvjysVxXjLmniS411xYihA+iR2MZQp+39olwQaB
n/sSovl/jBNk84QBF0Q3RfnJiT0Ei01xMtAy3Vr90F/ZsRfVs5+jc57A5KatTKF1mZLfRk81zODb
pOL8inoAN3b+JVZLgXAmpZ73P+VPn6CLVUQCA4kYAQ7ysEXn7fehapMyHvUm70Xpgbus4rqxt5HQ
hq89+KMdwqgHZ3CdnTbUX10QUo9hRzIoRysAiv+jV4s6QEihBNKsf+lQxN0ptfmZuMrZzApQMjS5
+mDKhbLJzexHhlzi0TC92tdEZvmpbelBmYTy1uqM06xO6rryUkg/k26utU5xbpOmTICnyOp2BoO0
1md7bTrdAyKe8qYsqLAMSIy+TqXl+a1qtTelHKIN2aESeDJtfM2kIOdoCEC/P2l/WJHoYdB+p1yK
IstletE41mj0gCmht0hvo/c5prgFaJSpLuY9RTHkRgv4c+8P+ocV6VCbdRceMuCMS98lhKbVyqhs
b0Fm29CAbYQrHWphBWfpTTlNVH7mugro/zj3YT10VzbEH5YkmEiXEGqhIv8q+P62JEkrJ2TzM9ZJ
bKjQ+HUMb4zoEa3z8kpkeKEe8HPvQfYmQKDhy89LJIVM6N96U+y92MksHtxO7QLqGwAu7QaHutga
NnQDB39wJ8NHCbwBIThMVxp0P8Oni32BANMCwlla3HR2z/fFWDSoTlul8pKjsY9npFMeENyvtxkl
hlXoGHKvz7lxwEtm2kUUuDZQ/eDEqnV8Ra7iD4ctHx1WNhc4LlCXxYYk6034iJXzMjZavjUJTVde
WpbHdLKe2lm9Bh34w9qmWg+4k8gS+wb34rJLKRKhVWC4LzKhMl4ZADEgxKgHxZgQZUkn/Th49rf3
l/abAIXXQheDiFDHLeINc3oADDSbEI0QrY3t9ZSIVzlm7pVL66L/uSwr0FT0TLgzNZVldXlrOb1X
ZC3GZeWiJl7Odb9uM2O6GQabVrIjm51meOM+KmruM9kk21jTlT3A0fZY1J0JW26ori31N+nYcoVa
3JDIYC4y2RerLFeFaHWKni9UIsTa1qb+APR7DjQ6JPRJJnUbG8YE/YZCCTW/Yd8M2rCt23hav/8J
/rDewYpwCdAcIp6Av36+3stSy6Fglpj7CTS8phzusldW/T1pa/iFxmq/TgDSb0vL9HZWXGR70fdw
Y+E4b99/krdhDep/fK1F43BRaFvOwd8OmnQ0VB1SY3KylJSOzNRm2nOtRaTCTQ5VdZHrR9ldFlF8
at0O9vn7w/8EMpxvfJOEFJk7d9EkInc8H98cyzrqvb4/hVkNp6TSjfVQUp91F3gs0emwG5SwP0HD
xXQR2aptHXr1B2rz7ikNzfHQjX3zhd5cdZ+ZevShQx0ZW+ocP+iZu7AXTfGQNG5D9wqpgM4OnVU/
Qeyoc31GsMXStqnX4Z6ZqV6QYroejFp2TWjn7ZFiIrOEmATFj2VLXLyiVuYxuqdqcarLcAwqmetb
N9XtoKy9ftuM+nhlTt/ubxJrAlWs1RyS8DepqsznpnJiPinUCczO5mZrKLF55YZ6m46BcKCkQHOT
Fj/b6WIz2XVONwvTiNNkT7AdamuvFxAhhnIe10ZKzb7GVW2t6kK5L6wh2mL48W1IdPXvNMuTGxe1
/o1wG2ypLSO88mxvb08ydEAzHOJkP2+irLLIlRabpOykJyhQC/wQglKWxqNaKdWVyX67f0wwDvji
qChKgaPTz9evNLpqxFpJnOZJiIdBltVXJBvrFUDyYRs3bvKo6W2HWsLsXDth355mKLmRLhlsnOXa
vIglB0Temllv8lMC1f1DZHFAGM6oUA62kRLHFe4rTp0U7SOn/NaG2Es5riLR2tK0K7HS2wW+JGvY
+IGxQTVGXRbkb2dIPVgYS5mWQDJbyfyF67iybQziBWLdjVqJK1P+thbDAQh0kciM7rpOiHY+nqVj
9CD0QpzwphhPrTWn26ZQ29vWaKCeuU7/WAPcIiqU6jrWU2orI8LfKuSoAxLj845eOJlNTHYs4kLZ
42NEZJMOxoo+dnTXuHrnQ5Kwtlbh4jKLJjuEjG68NexKPlY1nOn3z8C3MQCnOFMHZAYYJgX089eh
+w4ismjiUzMO+XOTOnKjmpEb9LWkeaPT1cPGwr0WcS2TdH7wUjWw7IW/TAH2jdgPsn9uEod5euKy
pJ2Ta86+DHt1m1pfXPurVIVcF0o63aZzASteONdQSW9PKTwxKRKCjPpZ+71YvQ0Kb4OXFvmJ+7EN
aCdC14U4dWVu354EjEJvhsVJpwYU1PncToXqzHbtZCdTpQlZx2N/m6WVs9VNW1650/84FJErvl3I
RoLTPB9KxigHDF2en/KyxK7GCevASI2PKMw4V0b6Q2yFkAIuYHiALeJQ7sVbYexiK9aUFachilD6
pzawUbq62TmDMaDVj55f13SfFKdyN1M7tQ9dhiaF1g3xWtpmsvbgB19Jod9+TdB1FAyQ+AEfA3jw
/OUT4CbSTAueCP28LXBluEKeci1Rf7tTbGpeC5h9wX2jDXU+CrrS2lRpGF/1bpUceqe3aTqPAog0
5lKe2WHkPJrDldPtzXd1DfxWcfOjdm5S4LwYVLKoQG240wnhhO+dJeNN32T6eoya9un9g+BtKsZQ
6A8SNCNtBJT4YhZVNXJbOunzqSvyZD2CcFtTTaX8HdViH6EahPZJC/nGGLuD6GboPAPMq/cf4s2X
BHDGSc6mXADNb55BX+JSNzT10+BAiBFOP9JSTO0r+/LNl6QhoS/viVozuKpLpUvKQLVQFaM69bpM
bmD6WQd1nBDU1mwQBqkb7tq6Sq/sm/N7igiTRhPzCnR6qR/jine+fDLNHNB08JqPkWUftC59bIYU
hYFYe0lE8eP9abxoiv4azF1g/DhLUtH62dX+7VKczKkt4Bx1H4vZkrDD20WACZeFLTgyBziEN21z
t8Xz0eV88KRm3kdFI9aZo1g3XDL97Ww3kJLT0F5hgjz5Wtw3W7i4gGVdCNyym/onWG4eErlJunXF
5G5rq7H8umnGK3eFeX5X8C4ozaNJyf1EFYafF+cNtNAC0Z25e5kqpdgXSqasI9bIXZiDm3XrBB76
NKAFo9QFlDqqJGAbm12f0BIB5ISyiqMna9VEtkW4ab92be7QrBDZi4qJ17arB3lkSbv7fLTcNRij
7AMU9njt1rUTzGYoV6mTKLf0MOCLe+O2FiEGa6mD1IVqpn+7XmwCTRrrkkIX8AgTsv8tTnDRao4t
DXdbFT2QenBwGKGu+P5nPt8tv2ZmAWmztJYo2Lw4HPJ20DDscbqXoUnjNTxttMUGhnp/lItYexmG
KI9Fu2AQaeRcQmphshdea4YYBPeuzvtPuNKPwgy6vuw/QbnvVwVcwU0tFQu3HvSD3XZKCHswDNPJ
Pw4Noh4b2WEBOBlOdeXp3s4B8G26rqwL9i01s/Nt5YaKnAp74OE8ARxIGzWfhpd3ZfNewEB+zQEt
Z3wWaP8Q915MtUjjRktABb24Q9QFE2dYYPZgfLrczO9pVfOuWhi7awMmrM+81F9UXXFXszIBn7fU
EohLZ/th5Wr5qrOyI22G4cpMnBcNl0ekfLaUGCwYfAjrX+wTM056NXEV7SVLLQvHYc31YTrrzAlw
JasT4y6ssdDqlAgVH7bJ+6vk/KL6NTrBFI0xGt8gQi8iqkV8TintSH/J3THddw5wRijYVVD8b87O
ozlu5ez3X+WW93AhNcLCG0xikkiJ5FDSBqWjgJwzPv37ax77vhpw7uDSVV7YPqfYg0bj6Sf8Qzi3
Ky/jTSSVsHaXTh0BFeVTe9E18KE/1mWaG0eKiWxvdpq/JY3NN0apBx8y0vKVjV0M9l+fjRKaJA7S
kksDZ7GgwdR35KY3aNH75tcpM41rtTbKe1drcPGji7CNp2yWg33jWlFmc6PXmb+fuyR5SJJ69C7v
9LnHp6eAWIH0RueiPD3xUIxBLrI1x2gAjkoDXOCCgaYQ2iDmNu+gUl5e78yb5cTT/rah01EsyC/w
j7tEh6UPxdk2jgR4/5a8kDNUjNpH00Y7//JSC/7P3zstJ62SvGCQzS0+M+F3TtZ3nOGuKex79BHc
bT8onywswHazOdgfQ7VUX6CP2XsD18uryq1Rt3NM6DBK/YRcA5PCv4xDUzj9DrJxtgkB1q5cSDKi
/G/t8u/fyDemQSMDer3sqFjoPqLgaGrHodfNz1Bkxw9DU6S7qeyCPZb1+T6LC1RaQL49XN4eudNv
VkbyC/VOicGyFm9CoWIKzNzViHW6vh8SfdjXzly/Kwd7fT4aGCrJIAwnGgvyPPzxvoU9m8kcKebR
gTPixQ4N1CaEKf/uZ+H4SrAGc2SLAdvpKvYYxi7e0+LY0KvEaip/qs1+rQ985uhCRgYXRmoLfG9J
YoCAXGi454mjhsXidaAqWF52RX5rIUD+6b94HgD3fJYEJlRBT58HNSl6YjNLIZrk78qcUWVuoOV3
eZUzZ4+eLe+F0yfpUYu2F6VXaKGRYh4jEp3DHNj2ISti8WnAc+8W+u54V6hMqg0YaSvvC0fQt6fP
gttNVk5DEWTH4n7B5LiNe4TUj1o3uuFO9ZXJ38VYTX5PkdJE4oZLBRdarYxvI7TMn+tWcT7TuUIN
JoucH6TE1YcS19kXbM7qfINyi/9dQfQQz0MsXxGQcBpPye09NABm6jEobHQ9sLn7S2pQglnGjOL7
3E45zp5TlCExlVj0BZjWlnfurAd7o8L0DhoeopkgcZ36uyYMWpBKJJzbvHfEDvp1jkuvoBydOr8M
t+1cjjV6a6344Ue+/Zdb9TgEg+xH9ioQ7WTchWGkg+illQlQvyuLnYYBaXVbY/WCaI1Tq99No7d/
KmZbYls+j8NVFKOIsUk03AcBGSbNI/In0aNhdqXJDK/wH3yj+RAWiXRTMaZcva5b0/4h3dyBK5bN
sJNsd2CkMwhFL9aapJTuSvGtKxJ84rCs7Wf0OLX2DtUJnJErmuVIb6u5/XUaOJZeV+vOPoQZAfhn
MsiV/bRv5l2DkEyzrQoj/ViRiR3KeiCFqRoTMYLOFvVLmzj0oCom4CFGGAPXKZhc5Hwy0EEt47Hg
Oh909g9VE+NnP7Y0u0jrCL5Nbn2sGOFF+7Tschhn2YAKVOHGQHaRaam5IdGqQjVN7fzHnu1HjjPJ
eyQbFeu326XKFUbXxb0sUa6JqhrSp0Fe/zR8NME81PSKBFBnr6seurPdM7wCVKipS9rnspqH5NBq
bffFGR1xFeujQJbTqO2fCRbHCDlA8N2Vpd2SmxUxYN0Z0T/SdoQBP1YaSBzkJESVbkrTn6/h4JeM
o030Amvko1D1Q+loiim2PQxfUfPKxnr60leKbm/ULNBu0sAoRm8sBLa0Ov7iOH3qfvVV5zxSI2ut
682ZJhBwUvC1R8+gbH4PMB3qrRYhROup6my8OGWdoEc6oxxX4/R716KslcApjVGgNK3RudexDcRk
2g6/QNUw8KF1egv3lhy8Ku3rRlwX81z8vhxjTqvj1/jPTQ8UgOkZfJ5XFMEf8V+Ze6WnjQmMjrvl
eSwm4G0ushuYbXH4vQRc167LzWh/edkzKTbEPS59mh2w6snwTiNoCtB6RLzEP1rOID5UkV8hmaeA
8e9F/buqhQ8KpIt3AYO8bTl01bZPTf8KQQHzkyOifKc7JSCEitqPT9K5SQojWrkZlzvDLJEobjO5
hLjOj1zUGmhk6kaRJ+0xEX30EYPrdIfRpo2HZRPA8Ta1z6Qjaw3nc4vimkI8Vukj0t073RaVvMxR
u6wn28WbI9ZtdHYCHfP0cIfwp93nPy+/h2WYlw9JV1AKzfMSxBJq1JcQiEal6o/+XB1qh8p+hKwP
7knDAAcBuMur6cvqnuVk4SZnkbQ9aSyePl6FMPBk9KI/DjMWPCYusNsUNOt9WEQ9Aqui3ECTynaG
G9XbNov9q5AaDwK2oW/iMq62LaPrjR1iN8kPr3Y5o8aNUmTxLoziBoNge9rO3TSt3IZnXgqgBZm9
vA7VlrAF3AIbNxTRcEz0ydr3OMg+aKGOda6Sa+hDdv4uHIw1bN+ZN2PITIauK2NkMNCnW0XnZUjb
Kh+OblVXV5ODLnEPws8DdTrAyOjXWMRn1qOOc5DRlOgXW10c9z5J28YIm/GIuPNnZAPhvScBMsul
exNg6blSZshf/2dyy0FwXAHXFMgLCZtYpP4YdIYDHarx2NRKtwtDRL0tt16rMM48k/TAwumIjgkU
c3kc/whuPaInQzJW6Ny11bDpxZTdtIP1mesArjBF8srxPrscOln0rnhl2nJKRrqm2uhsjcc5hkwF
zmTcofxWY7dc/qTxtCZwcWYPaZKBpyFLo/G3RC8WYz8M/pxPxwFB/D0Q5WJf2IH2fPmbPfNQ3A6o
drCR0MeXihO5pTg+FuHTUW3Fd5F2D67e/wqm8Zc99vnu8loLQKYjMTlSDoJwxFTZfQPvRTvLHksw
I0ckuLutnmCy3tvKjARiYx4muwyvBjIuyFl9dI2Yp+8hOj5u7TAPNk0aGZtSFbBHyREu/65lZUHD
zSVa0Uq0ScNBBp+eIzdKlRpxxe6oYMu0h3wGv1BRnSu14Mq/vNSb9oNcyyZKgsVSsdtcfoeM5EQk
RfaOHSm4B1RbecKMN74bMPncGU0BVMEYQYAig7zBEGu6Gc2mPPhzmV63ZOKH/+bnSB0QGoKMH5at
sFQrACiaYU8/QKmucZ7OdwA0ho9ZaI4Qv+g9NX1hAL0HqYcMrLnNurnawu1rrqIuH1YgU29a3a+7
I4T0RpFAgCURquyLLLBbhfYw+OpbtYdhIUZSWTQXaLrqMILNMMsPKh6WSBqiiTxGvnuonJhcdkKM
oC5rJO3b7OAywd04SqLfN3Pq7ARc/o9dk6c3c6rDJUQFCJfnBMHIMEy8Ni2GFYDQsraTD0Jgp6WA
AxejnkV91blZj0R90B/1dI43ReEaHxOTEisMW9VzQteH+TvUt2ZsHi+/UePcYYaWIeMUdwv9wNPD
rPYG3Eqn6I+EjnJLXTc/AUolPR5t9dHoY3fb1DDgBlFNh0Yfk8OUuV+j2Nc/IVNbvhQitncKKeHG
DNToQC8YibVEEzuEpdEuMRRsaDuXkytQau7q0NxbVe8j4SqQ1XbD4tlJO8fL+NiYOkU1hNK6u9VA
HHqGHc670jKHTYsu5IOi682haqZpJa97GzZNAFk6A33mX4axBJMkYQtcdoimo3CmeD+jH0XhGYmV
9/t2l00CBg1SSVQgx1rU7njVqJCArfmIdF+3gbIMS7h38+uqHdYs/c48kE6P1EY8hojJ1GTxQi3w
BaJV1WMHjvPQzH21x8HV314+N+ceSJANS7A24VnIe+KPuxSVO4NKPNGOAF4w24D15M0olTpovO0u
r/T2xgEfDfrWlnZXTNAWmUhi2DXzj4rue69dQV6uNpaWfSongdCsY67E27ffIaNtDUAYMEwafG9C
O51drfYb45hYqGEqwaRCcrXqD6pGf89vY/VqKtTiJVXntR7LmccEjgeGGngkg/Xlhs5K3VHDh8bR
HQL7qYHbr4Wq+lOJ3A6ZZXtYieRn3h9JCUBjySCVNdfp+2vM3EGVeTKOaoZSo1pH9iFyME3QFat7
vvwCORH8sdP0Dr0t0iCaRwbX+XJGr1ljUE+xbx9DJ7htqjJ3kOtsgzv0CWsXPohpP41xi9SvmSjO
Y9GCGtkOWp84m3mw8htX98GU40pQbbrWJOmlBsJKx8gcdEfdschD6no1/kq7NniubQgaV42p1drW
MKlfN7FblvTGswxhgNrpERTIR9iiQQRNlC5FPsQ7E/3vmUvUNCbPqTsT+n9ifwb+yN2ll67XMGk8
tm0ETHEKCrq9pKpA0pWrsrELCN8ZMqt6FAqoKlX/uRzSwtoEAxuPynuMMKqFLgTeLJoxXtto638J
zerzIMak9oTe4tnToyDwNTaTuDs4UA1aNGAFGg1FM4GhLyN+WzA22J24qoF9RNpGW7u0KYc7tf0k
YqD49FymXsflQkmeOhL1n4yjlYcBUna3cezSf56mxEV3XFf7cAOFXbtRq4J0Kgx7n1QYHTFP1Agl
ezXgfhfFvrbUuHLS1sSe2S2ZMkQCvryW0HLdJNYwfprQDhIbgWuN7OEEyW2XImeUJ0XyVesm5S+i
Aw04aGDoHaWpdaUlM3FfLy3U8UWRYFjn6nH2DXwQvRjZ9xSbYpqVrzkQ0Ke6MtFStawI9eyUmxNE
UD03z7RvB5DvQKceVXUMblslSA8YpbaPjerM3zCjGeoD8m5aySaZNU03c5itgwPUEy9j8Cjjzmqg
ZT7nc1T592JwZxTZgxEh1hj9j5Wi5kwsgTsj3dpAOzEvWBQ1Gr3nEgbNfMyjZtPaVnmFsoazb0MU
aSe+M4/Blba11Xjl0357AQi69xJVC4tJpZI//bSrSKAcHSrusRrBmyK7b5EjrnIj3sYrSXel8Son
otJK7HSV0px9pS9a5Uh61t6YrtUc9EGqoIoq3GXCXMuE3wYs1iP/lbbzFHBLrcyh8EPI5b1yLB1w
y34RYbfSGB8bSIb7tXj1JlyxFOMuCE+uvArko/9xt2k+5NCxtpVj1NjhbYhr1k6jo7lVbSnAXyFg
ikN28DluoxatiTb/HZRBtnXFYGxjq1TWaGmnaEtZBcmfYyPYw+Ug6YenP4dJX0eaoCvHerYQEAur
6AEhnekGToCNe5Bf7fn0Q282A3FTo0u1cTjdm3bG1OPyxpw7WAA/uYWpMpnbLJIYLVeSKNCD4GVQ
lGTbmTONSh8pvsurnHnR3MEUPSCAYEIsaWB0qWtEuFvrqIeYtLgGqstYrOkHq2zHq8tLnXkgy7JN
FQYYzIs3hD9fIMpb+J17RNDEvNaDPNmWSK6uPNACXPX6Ai3ZRrFAzDHdlNz1P89T5g6Jg2KYCxc7
9NEiiJrbMcuaPSF42ukugwsrD/XdHAyah8uJ2FrhpDxcftQF7v/1R4ClEaYEg5OxWYtoFFd1khhB
Hb5gMwCWv0HJ+Y4qZ8r2WWQWAeAFeU3qfqYwFenK5xkibXnDV4C0InL8a9B0GYROUwJJdIF2AkFf
l9yq0z2pkkoNfJRvXgK7nvUN/Kqg2utziVFHqPiRsSvTrlVvmgqnlZX38XZphnTc5VLMkspnSY0P
dGccc+LmUdGsbhsxs9oAVXc3TZJ9TRrj11iYa073sn19+rQIDbhSHgAAMVfBoryLlU61ZslOr1DL
+pUCBZbMhqY6hmaqgGDwKxRkU91tsf0REZa1BfYxa3qyb0879GWwiyBfATACmDzdcqvo3ChqdejB
mBpszTZubkwF9sHKQVtbZtHKny2AJzFqdcfKLZlUWXbp2YSOW7vStQdbydL7ZHTq5ywFB6v37bxF
eAXNfTRoPpa1BfGvm6r7qYqdlRJsgV2VXwCRlKuRoTPmjZC+Tp+/a3xt7iJVOSo6DgL8a+kHU2X6
koVheZdas4umepRvoyhD6TToUhq68/hN0asRLnIcb7VgCFaKzzMdLtn2lnEOlKfKTPz0N9WV689B
P0qKizEc8BNHxF3muQhK4YSEKBkQSK0/tM7wCwSxi53XYG3JE4n5o2lsTKdJvdZ1hncHRuq31ykQ
d65L8Dr9WYUf6BYTJsZAPbhe2qXI/0HF260clTNfIpWjTFYoDACZLIIA5lK9hTU8PAIli5+UalZ+
65FeTruo0lIVjLyGQwCj5G3Q4bngxX7eHQw17nDrQHfd9XSzcR9cxr2fFNAimD6VkfC0eFSjXeuP
9kq36XUcsfiKERpgY+C30K0Wiziuhb5t5YkTvxhT4uB9yXhOmZLgI9EdJYUZgIyBO97nJvSjGzGR
MIRTn92Yqo08kmWi/1Sp5UG14DCLDgMFF9dvaaoHNWJlX898gvScUf1gmqZaYEFPX99k0+oK9dE5
YjWKDxRSWPRD9eqjCaX+r2D0+5/hWJtfC5z3to3WkrsLhMYS2lK11MqArIv5D0bSMvG+/NPkFp1u
IQEXIBVjK9pd9hvS1Rx3ihmP7rFNoFKKfMilJ4eP0CQCcJeXWpA15PeO2gipt+zUSrnpxetCu68K
3W72j6XqZNeJLm3dzGbYwKOwdlXXZpu4QJSwDqf50ASYaHWpH9yDGxhgLFvOwbDzYTNqNVKbPSzB
Jg/Dm4xuxOeq0ycvJYN57iunPQh3UEFEqPzlwIl3rt0pmyDI1vSR375URmVIcqJIbwDCWHbeyz4s
MDsNkxfsYvyrwQ6dG60ovl/etDPvh8yXXNMGdw60dLFnpulrozKoyUs46q4XBpnY0vfstrXmTGtp
9ttLEfAPYxGOAUEAEO7pKdXjKJ+UwE9eSuwtvKpT9a0S5/VdnRXtTuXbuFLIqe6Ksq63ijGqN7Y/
9rQUO81DmM7AQiez7qFaajsns5qtHcTBrjFc/yAYjz0G6rzKoX9b81DqII6KYjB6/YyrT38xrVtc
GvI5fiFttAA8+1H6JRvHSvfcocciDrhJdQ+2onwRHVcxwodJet3XzQhAxpw6yD1muccBKrwb/Ml/
EgOSll4u4uwzcWSkAyrm5NiHvvtpwM31gzISh7x5ommxy/Uy/AyvQoW6n1RIZeqdgVmH61fZRita
NG+Cpom+09/MQsCXEcekpemuscfYdGXRuLH5EzdOkmc4ULh99libToVbcCtVkK127FK65jq8KT5e
TQHx0Lf3uZZ2X9UqyIHapG2/xmA7t52kYMR/QKMyET/dzkYgBsm1GL+IXAv3rsDwrKQr9deQYKvL
2u9F4UvwHKB41KDovEhY+el6io/dlWYq8YsEVW+NqowQDcRcwTRrd6dP43i4/DGdSfwZacoBIMwK
ItASvV7gOzKXWtyi3NHgJhROjvsSdvb01A99WO2kHfkHCP0Qf7MU0UMvViO0e/o89ZWVnHch6y2D
ISKxFG4AuEBa0JI4fXb+onDbSulfaKzU17mpmk+FM7j7cihvLMhDN+Qf4gHagOoVTvCjCsFuRy74
dbWr6+tZE8FOnfjU3FEbyJmL5kBbNN7Fw/yNqidbUQ96E4YAOHI9gEagNsPPYVGBY2uajGncooGA
KKWNi16RzN6Q/TsjfpcA2z0O2I9t/etX++F7uVQdln/p/8oOI4z777+8/d5+P/kfu5xaf/rU/aqn
z78aOl3/0dSV/+b/7z/8P79e/8rTVP761z9+FB3YWv4abcj8RA6NoPP/Fk/b1RHPQtD/+29d//zX
P2Rp9bd+mmkgGCz1Aims+dxesczDr6b91z8M65/MPwyAZrAa6VVJgsp/pISdfwIzIYmg6JdnSKqy
/0dKWP8nIw1ej5wycG1o71FQO73eOOqYz/B9ooQC+Fee/NMDytxIeqo7pteiq7kfAtx2oXatkc5P
Qw5/lsEt/2EdQ8aBZX8/bJJCbweBij1mPV9aNx2v7Lzob0I8KXuoMsMa5uD0JL8uCIOFK5VwA61J
LGLcONtVZs8JDdSqKT13tEvmsujqJjmKm3+86Ye/s6g/5Srf7KCUWId7zFBGXk5LKeZpopOcK4Xw
OqSWvjWM8zaBUoZPl1dZTKRfnwjsBGQ4KmcX6t3iEtSsKQi1sZOYc7d8yG1acZ4OAvtRV5RqE8JB
/IWhXx8CndON/ajZ3T7VmvxLY1j23kQD+dvlH3Rmhzm7sAHIdjk9S8haY+Cg5nb8ntgUeu/ptq9s
CpRzvwedvlZCn12LtiAjWgTgoQKeHlIaRFmWx1jmNtSs92U1dE+ljelGZKfKGrd5gYn7e6MRywDP
AQEKNZdFEByiepowAMUxt4mNG61Gk9USgbOrC9xqRY/7ajKL6iZUW4QEaxgoXqVq7SbCidfD8RmZ
YrVH8rLQ4/42btNpb5Z+e3t588+cOfo3EnPCLcfQZVEowjTrZy3JSN8yBUNCI6gQQi3WdKjOrUI3
kIyaAZmUODvddjWPOtJd5BHsilGSB0j9KbEt5iaXH0b+2P8tTl43nBMkcUgGzUemcKfLRG5WD1kS
WB7IgXZvzV1wHUO2+VFMcX1tZBOcnhCzjp3E5z9eXvrcV0UvjP4gOsScreUYXjfLAYmvkJyxDrEl
jlvLvnID5jL73va1exEH2szIWBebDnNUPLZddExykmtsZayh+NWLpthe/k1ndp1TB/iQMa8je76n
2xE4eWUVSUKszIT/KWHmtS0bJ3u6vMqZiCzHB/SVYbPpBJbTVVAZGrAdjYn7mpJdDdms6Z6KRaft
ZZaY94DU/B+XVzz3XPg2aTReUFPkGjhd0a9SGq9RILyAideGfQw2UGjE9v2rSHURGAhAl2jwnK4y
6JFmz4FrgoawQCLPae1NSC7v/4tV4Ji/olKJFYsvA4a8riExILyoKfsHCHcR3MW5WmmdnQl7zJNQ
a7EouIAiLb5yRZ+1FEdQ4ZFYmJihDvgvUwJtmQPY738g5sQ06Lib6RQsg57N7M5CQkNgxTj5W2dM
/G3uz8XKly63ZfGlM00hdeHAgQdchi11rDFWBMGGr6HVEScHG0PEZGcgVVHU+iOSwtEmNZwHxI5X
AuaZrXRBtYGdglb1ar9wMgtwYORWimxTmUMceiXwVqlxaMEay9eAIKfdtddwRkiWww0mZpJ4fHoC
0Z+325Gr3OvjYp92Vs8wJd+EatBBtdBvqgaN0HefRpe7QIUiDwsQVa/TFYVbOG0rZ8bwBOBZoEi4
bQxMJC+vcm4LaYA4tHIJ11BfT1fRMXmf9cE2PZH3xlXhg3akmVN/HDqE/i8vde6cULvBUxJcwTCW
TpcKzGzorUExvVG1gms3cPTrTO2GA2xZ7S42MgW8RJI+1fRw92pprmFCzj2p4N4DaYg4B8280+UL
/G9zq9WJIZnFtafQsQYW235ItWCtFj93WCgLqXwZrUpdz9Olcvyc6Xr0vLp6uIf88XlCr2+b1PNv
C7ShE3TJyluUv/30E2TCRysBGRAY8cBxTxcEDKgzzsWOFEMgYx8nvg5zqBK7yy/w3Cqy0SjzE4ea
Z3GHjXiddr6fmx5jnmxro/2xL1LfXhnRvn1P9O7RNKG6ViUofLGKAHIwBwFuOHVRWY+xGro/umJo
f6Y+spGXH0jIv7XcN2IXeTezUQgJizOhJ6GEQ1HBkBvaKu7PMB+kbN5sUJb34p5OVIeLszPgu56J
3mh2gv+abrVqUNutYvbRt9nnr3go14OxGJreRLXUHdvfkdqn834cKrtBxhXlPw8je0ZiGIfj/WnR
ANoXbh19mMASJjjS9wAtI8AnP90wT+H7hCrYGptPdvTaQhdP/tSadL7zLim8PDJRXQKRKv7yLdzX
DS7FeyHy+IUuhGV6Zcmv5vfq1nArtNx8CnNBSt+mbk7fPLfKr5hq9+lOzyNx59pKwCNaVXAD7TZM
thxrO/UGt1FmvH9NAWPBEGO0VVPA+SsM0DMnitYduhx4QDpkifIs/AEOSEcUAZDWNkAfCP1D1pXf
nEnzr1fe8tuXrMmOEV8kteqbXm9ShkWDugw6s32CEI6h51dO6YLcydI1CeUzZ5eBpITFYyHEp7g4
T3EVYZklaLHMI16gwN6sCmwsDhlZP6Vr2sFn0lx68gajXypwCoalnECOiHKBDKDwcgBMP4ZO4EWS
pAAHa4DemUdu1jcb2838jVarLq71jj79hIcQHbCkjz9VNLFWtnqhcCCvSbmTOrgSrkgD57DTF9qV
htkWpLg4wOvpTVsy+Nr42HpfKbGb256ap84HuPNsiwHW1dkMTTB+bHq4DF6BF6/uBZGwIYMZOXVY
ipnup2p01GklXL6Nz/xKaDKMCmkz06o5/ZWFg3ogJtmCLcr0v5pKG7cJ7O/fFP36r2HSrI9BGHe/
3n8MSf6pRgAtICK8uM9h1kRqWExsTSGMuyzuwHOrEbqwbaKsDNfOPR/0FsTbGT4gQCpv4j8+qwSA
DfUViuYipJAFzWV5rj1+qqPi1yTijzbibis7eu7gw/qk22RSgLzpPsMxFFkcyHZJN1RXTSmQL+D/
3MzdOK5JOJ9bi3YTTlwkExgBLjYyz7uCJAwpbq6h7lobFGsDWqi8Y+TZreRgZ5fiKGNMR3OOb+10
Ix1uu7kvSFnmVhuu7EzldKRUbu2qLejZlTiLsqHMV7RUuBrmbIqnnjrKnFRjjw6233oIT8T7guJ0
TRX3XNh16aVz+CW5ZVkmhsgni9wnIA02kxGG3/Oegtn66/KBP7OKREbguQsdCVHoRcqsBZnWaw3h
Kay07D6pk+JqVptVid+zy/AcTNhUxmzuIuS46hA3OETQFKStcQ32x7izolG9ev/DkJWQlDDN0wC0
nJ4EAhkdMHCgnmib/tPo6tM2qFx95cOVgWeRj0Dg08GV0FSmd7t4FjHAemlTdCio5LkUzey3r3UP
WmTfFQqtlMuPdObISYyrvHlxr2aecfpIMWw+fzRYjAvG+KIVeEm7ajgc6lB/f2eLVirFO/hGxLec
14HKHwFpNBXHioHwejbaWHfNPDp7J2zWdMXO7B7sOpiWNJwYLC4biqLRgiKeqWWAMttXqCR212M2
mo9V62SbwBj0lWbpYiT1etvRQWOwy8nj+dTFPTK6jT2xW/SZytyPGAom+gu49PZGoSH9iWnV/DNK
Zu1Rm5LC8vqg668Gft/h8ns899hoTLyymiTfd3E0Z8MafZ8Uz6uicr6qMD5HbkzRgViH8Wby2zU8
y7n1iBzQ4/gcgIEvzk3GN+KnM08dIC94XcOg27tDGD63aEsxDRXKp8vPd+acMhEBryl5uxAxFkG4
7kea4a99YqXp9k7nalutR8aEVtuX/2IlumegcKW0+xJkHMW4e9ioV3mtGuqbAYrRxo37/Dbt+uHd
rQsACGgXIwMBBuaNl23gFooWmHzTlWo+NEaOI0lQzR8sZ1yb0sjXv4gpXFyu+zr6U4Hgnn7mIgQU
CdPc8mq9Tx64FR4dW5m2QLoZ0oS2lW17tbauhp787PJ2nonMtLjocRl0+dFWXaQhdTuC1bSJmX04
Os/sge9hzTevHI8zxxHuHFcW3RJq0iVCm5aG6ygGsQV+I4pZyvzFrsh+Ay381fhrJLlzixGdIVrT
HyTVXxTalYECQ68TM60gZrrfuupGhEmwmWJ12JV0U1aOybktZNIiJ4mMvBjnnb68dJ4VWdIJL6mr
8XMa2OkBb8K1L/rcKjaXF7BKyKgASU9XIdlKSz3n3KOQ+Jz4eJEN8WptcHYRRtBQkhnfQVY/XSTz
/QIrT+pQKaT8wSo78bEGm767fObOBQu6/nRXJarkzU2TF0alKZUjvIlq9mBGlnkzVma8LbR4DQZw
9oEIgpKFw0R3CQKG1mGRm5HQg12LKZVH9w5A1hrZTX4ky89XQojoT6BdgL786bbVtYOidscJGKMi
ugpqsAMOPJl9b8zz9VAVYmsr5V2tDhzCwlrtkJxZneyN9IB7C+iAfrp6gPoJvBgQeX2WqMe0bILv
Uefq97lr+O8uIUDSSksWGerhEC6ihUQiRhjskC72zrRp8PV6DIsuPYxGv2YD9TYkshTjd40unIy/
ixtlqPQQbuVMx1rpq3AzGAI7mqoS3yNltFukxWmWO7knR4b7y8fzzMrULSTEBBAO6Suw/I9EqK5m
IL1OY0j1HP+QUAQ/JoVwnqlBndALUdrYke1F23nSmeJcXvvtp0FBSALGmIYpOjOi03fpIgE0ZVQX
Xhvp0UYWZldtEgfXE+YwK0u9/TRcBNUAhVMRSqW/xbfu+04tCpOWlq109kOC9+2130LTvPxAZ1Yh
G5dqco7GN78MWzRZy3hMeSBzCtyNmISy4besgQ7OrsIUUyYFfOuvXZg/XplThBOBmXRch515ZeFW
4hltpu4uP8uZl8PRJ4owd6dsXw5RhFVkhgYbx/OzWd0Zbe+iVg3IskFY6PryUm+7A6CokDdkXAMP
9E3baAr1IRvok3upJvLvaZfThQzb7rvpR9P9kJQptpS69u6LjEUZSnKZMaghOJ8ePj+w3TSoR5qc
gR98GyfY5HmvBH9dfrQz74o0A0iK5PagEKufrqJNihnZ+syJoIzeN/NkbhkKrWmWnF+FkEz5JCko
i1XKwkqUuGUV/ID9Ha8NCEOWroklnjsR9C0pzeRkldnM6bM0bE+YtLrhMTaZd7Qt5w3kvXmDrdUa
FvNM245oSCEInpjmHTC707UGpmYSOodsFS5cuRcVar5T7KRrPNoI2vXIDfA1Gkxr1wCw3mIcnP2k
VIUDWY1mfUiVMN1ZtRg+x02ubwcxme/uE8tojWAfYAAi5xIrWlvFZI7ky54xdNmVWdgqvyRai1pv
kztW4Xug4cO4lM083YWg9v3ITfgGAzuwXqCf5DdJM6MtkqohZtv4/27ffVwBMkrKjtx8usanC05O
6wZlxSsuA6zQh9SY96GIp5WBypnjSk382lCgasM58nQVHeu6bo4sw0vszHjmZ3zp/G7tyzvTjH6V
9fzbksZmSnS6ysiRmUQrpxhFaX7IYse6tua8fGxqtMKAHQb5S5ZgEF1nefEhUYP055yEXbId0B/5
IOxwTQD7zOdDp0Eixeg90eJdZM7gfAU6UjYvk+Lys5lhRV5YVftotrO+cqmfWYrLh96dDAcw3Rev
0UztQK11sB1o+IX3Wdykd9aUNvth9uuVD+HcUrShgKKAEpR2Fae7bBR2/vcIriocvMWsHOhojER9
36fRGuX2zOeAeBnTMRC3AMot+c//uPi6AVlCgDB0NzQfq5V5jD+Giu1uo95S9s0UrQ1oz5xTZqY0
Wol5sixcvDHXpAJxtMykK++LXVxE0ZWlTmt8juUOsmeCghvLApoX9FkXTzW0omrtmlWmjkEQpkDW
VnWC6ClOlfdiCNHURWVbonEwFwEtvHggC9MdvUlSBt5M7TZKosa7sWnLlSxoQXvicLMMrWAEaZgt
AMteBO+8RZYiQcINGGbgiUwcki72DExWZwwxutreza6+GZMSU41Y27um/zyriGoH9TbT13ST3u4u
v4Urnq684LtadlD0dOpn1WZ4K/K02BiBqXPNt84BDZb2ncFTYuTYX7oooDKQeVi+SCvHXzcCkYFH
S3zjWmFz2+jp2ih/eSjlKswaGLS+TtiXyuBo41ZZxKfvVY01ftPE1LygtPblffcAi3AkLYx4SMig
bywSignTwLJrVNPLXDvfhonebEyBuec7V5Hng+MBQ0y6Tix5aFY5oNUwsGGJ4VQ7i7z2VuTuqhyt
uYwbtAQRzOKikb4AUl71NG7oTZ8NDLUNzwLs/KMA0fitz+z022wVNjo1ul3+bkt3fE5K3/1uDFr1
3YiQXkVxPUYVIQS+1ns4qeQ1agn29EDAE9WVOqT2TdqPqv2UZEhGwPKFRHeIoNheB3NRBrill+1D
p/X2uIka5kHX5MD5XZ7HcDissTd+TGmC3FUUTApGxIWhbZV5MpB/5FNpaI6perMbMxQvtrU+VHc4
5lWlV1lh+9WoffK8LB274Koc+rKGD647V2ndKN+bDoNNr++z2NyMuoV6e66mSRB6qYO6xRWq6qq1
KUhKg/vR7ZKP6WRPx97UEK5p4YXdh3y4zT7Fm0Hfp+gylJ6mwjO7Vs20QieywIujaLvw0Zmictq4
1hx9yOrKeFKdVvteDpD2PDv9H+rOrctNXN3av4g1xBlu9gVgY1elDjlVDjeMJJ2AkBAIAZL49Xs6
6/u6E7pcHvHdvlujV7fLBh3fd85nSqOR8wWwZWlwdKl2SWimOxwI2GedTNLs68YE7n6E3SC9k6AN
iQNorH17bIH39HI4xIO6rJIWfho/MamTIYNrXTMAaEVXTCYSSTG0YbOUHuRW9ftGajPlMMeDc1FD
R3DbGTTygQajXY+1e+5bJCE745BHkdRfBjK4T77VEvm+MOOAbCNE+i4ITaSODQza3xo/guROpWaG
czlyx9chGMmPwQIyeaYq033EsYWyTLdjX+V2hPklm9iA1ABEN2uS1QmXd57jB09eLxB1aMKIPRH8
b4zzaYkOChwqmLBNIuf9Cu7uWCxpheW/haqZA4S4MhwMVsiwM9Fr4DQoGaSTUelFXyvEEz0tFR37
Qz0L/BtL3BuLM3Io/xJwf1d3UFatLO98x39XE0bMzgNY8UMs7VIdYhcmo3iZk8ehYv6xtXN6pE0w
3hC7jLkP2VymocX+bJ0qekIJH0RQSFBZlzn+pMe8WhE7ky1Uapn77eL0GWRpnSkVKht/ERMzWgwA
xGKwIwHIwSI4Ol+xt7GPjFTpkLez5KCVQPJh8jRt9JsxBJe1kANOnJmKpexuUD2rbRa5p/IYbr+M
ZGBmxU+L6ls3W/Hff1sWw7tyrRLzSsC+qDI5pe0BXF1eZRh6LV53O7ppJhJp/poMj7/qCcqeHUyj
1bj3h7b5YFBsEEWlkXYaQWiTFJz0o59Z1wB9l3ExBE5m22FudmhXrK/GhHbmATqK6EszUlBbdCpC
uZ9YNE07sGygcAikSKJXiFpv9UOoRt9/F3J3bfIosTUmg+RTnQuE2PgFEMkajk3Ah8Rr6CTUp+bU
oiphnaAe9DjhUn1qfQW/DQUxcckXZ2QfYeRKhqw2MlxzIan9wJWVPT+xWNrkM0y1695Nqelfiahj
+jBAeSjQrVPLp7FZmx6Dw3KsD5NYgHYJh0Zlyizjx5mY5U3thgDdpngWR+G3CYWoD8liN0M4e2sx
uXUcZd0ANFmGOAxQjCfODQ5fMHvoIhlrmiB0HJGaGQH7ZXkVNqRzDy1AcK96OXZjtkwtXt7Kg89d
F5G3WP/V52Hq0C1JfBkeoO8bTvKlAeqfxap07zuRTHd+A4gkrlUjUoLrVE8PrUXoATjIStQZpKP4
P0MYO54ayurHxUYUaN/JW+cTb6XiqHsnFjwyPYY/eNrv6yDmX1wa1I8MEQleRjvS27IyHM+kJq1A
bjmuBwAFV0DcIVkuQURglxpZ7aaa+g9TJz2vmPiq+zy1nvCyldpUFxPEvvWhixW39c5Mw+wdURfl
dYt0IqHf2bFaXtfujPyMuBmT4EkGC7LsAO5yP1du4H4eZywFN7MbGv9LFAmcqI5L5aPVOSRpdWcx
fxGMKkbvk+Mui8D6T8EmhuKThaBlhOwR9TSMTekjo2XPQsS/ZIsLClgmUwSW0xgRZBBZsDkpPYXb
TYak3ZTttNva+zE9ZW6HC46jOcIDpdlJBH7cO7Qa3tE1JiyDEC4GfauZl++QcK0yJ9TXbxnSDWn/
YRZcNuCajcH7Dq7xYTwFY/vdD1uPg82qJlxvGEP0ZSbSCnaNU6PJ22FqqDmfcZ8X2eA6uM+mFUlo
vvguu/EbyNNyKbzkGIKz6BaCSPJZr1gFitaxyVengXIfv8/w78A5g69ch8Yze4Vi94pVJoCyl/aL
/eKkffOeh/3UZdpPeLCrMaFQC+ccGG3YuVsMYMQfRTtIj+M3K0XXPJ7BlCogya9ufIcwlkuS4LsH
dWvTHVyEw1eq5x7UJmhxRBEFEnePtZvpkcKy3wBL3ikUZwFMRGk2Xd0mM06KXFltKlZKzejryaVI
hscWNs5wPtkQVFeZvk0I62BmtZGB+Rj9pxDwASwZuwBL3usBEeB93jBQxZE24juY+2m8Ljmy+pxb
ZobFgRldzvwQtk36eq0WE+SESXk/czPez1McNHnQrNWOQAef5rJX0SMG+mpyhJSG/TfXb5oqD1DF
X+4tqKL+nTKsrx7WytVmzaa5in8EPHSQzm6GhDy4kMW2OwWLSfDZ8AjQOQzreHogcwBIT+pilN55
UdN6UMEDYf+GBgprH42i2e4bWgXRR+UhJgzgB0SJld7IoamiCslzdw73LLjKqQ690mFV4x1x5enn
Y7PGfED6GNXhvmpVrXMn5frLOEx6frDt7L9BSENV2cyAS5kcgENa3F0VA2qc40Ycik8zXfwfLx9V
/3WNgJAIFYsTWQQlegimfj9COhERVayx+nmqZ7s2xg4+z8EE4Q25FGB3uh392l/BaRWawNOdE1IY
VKw3N+qVJOCHrJCAAr1PMq/zIbAEJRTosiby7zEZ6L5dh+ZubkFw0WGVfHv5p/7rgnHin54aAmib
A4C6/fuydWKBYwBkyYigL62thh1gZpe0gs88UPw+iC+gisD9d9tH9BlT2B8tjCFW90hT7EAfDmr2
ECMQ5PHlH/TMAz11q063QDgp0MrZvDvfhRDHX4MshmwXGz3cwdHoY/EIptTsR7Dnb2itvKMCT2Gn
1HwJdPvsT4UKBBXTk7J0K8rQjDSs6RTuhXRN93IK/feyAsk24aMsX/6pz707yBtQI4lwdMEN4fef
2jDRezaBzrsH6rNw3MCWEmClP6z5YIRCxId2EQrbJwnS5n4/zN2Km5QOMoRwDLvAOGoXxDhYWA38
6p/+IBTn0cxABwJSqn9dEccpmNkoEkg7aNruVnQF7iIVJt+v+SvwNWBnQ3Xpp1fvl8ISrMo4waDi
BMofdNXekphCA1n4x3URBHuAkwhuWwATLorov78dShOoD2r8GUdx/YD7d7zzed3tsR2kSzGqIbk3
ysw4aSzmPupcZ9dbxkDqgNjkmKhlQaG5BhzQScWFZshpCvy+5qCTD9M8+sZQZaCQ/Ps366xUQY8D
dBasEflSL6GzJ9iA9zNQw0UCj9qURTO4Un/+2IGHQGkNKmhIMjbl7Qrppz221NPEdEWuuh6HeLAb
d1f8FXju0JJDrx94pN9/m2GznjDRA8TddcledfoD6IKXGhb/LjHAm4rCDDzUcB3h5/z+R7Ch0aSO
sJxBvw+yxuTOH0WvSIaUj/h137nmvz/qj7ztd/Tb2Kv+x7T1tf9qa/+f/2sOeBgSf3m/J4f9/3O7
33/p4Jy/+8K/WKAufvXA//xP/muCRwP9P8CNISsUjT1UbU/iov+a4NP0P1iAgWFCRQt7AKgUf5vg
4/8AnIECIYGmBbMf/Pi/TfDkPwABQTOaQuqF2GuC4+qf2OA3SGvn1OEELBVL2e/jQyxQW6+sQojY
BNGEFTaGDt9xujdAn+vbKbUh2o+B53xAYQjJamNtURwdJDuudeK+NqvT3/jxNL5yWj85ci3DFpf8
zlQYapN3Vw1u8gUFO33EHWxtd1UCMCrIHwH2OE0negRPxhS/PPbH/y4Ov/rRf6r4/lkz/vkppz3o
l8Uy7dQJqwii3sChjsBdORm+w85QoUYWOgEo+NA30DyikTMXzFfhK1wNpJdXiQsvh2nm4TsK6ckT
8C5yhpndtLgYtVNV48rg8Tvotr1P2kmS+9TY5DPeNS8b6osIGXCm+5KsOLgXZukkQnGmZD/HxPkw
L0nwam1YfGGf+/3g8M8v3PSntJ4UwQE1PLIm5XEWJOv0DaW7juRt6zlfW7/nH8J1jftsrNPEZl01
xPrCZnEaEM893c0ObsJTekHSr0ffX51HCKHcTzJV1cfFSFSBXn6Fvy9a//y+zT5UOQNqUkqvGFy+
+RYjq+grHR3yNrZhc5uCvcnzl//Qz9Pcc79mc5YVbezTdkGoHoJQyY/Yb5I3YzWS99OIK2Ful9ge
BhzouyIiyILjBrZ7lpoKB96xJu+TVJL3LgpWXwFUWQ6JhHMGCZTwE+fj4M0oTBGFi0WfuH+5wNK9
wrUeZ+WXv/rvJ6q/n9HWegsYUxPUdJlOzPNSpOsNdvULm+65j95sSPOoR6+y61RahInXjQA8d7gw
cs999GYfZ9MoAq3nqaw8+eCS5g0BTe26B3IaTL9O+0b6beNLfGvFChwYCv8Snercl96sjTHEMgoG
nKlknO6RmJRZZIRf96VPf/LXLx1xmD8BnCo9h+xAr0bj/M/oBf8MkM0iwTzjrXGiAQhjZM9su0va
S66gcw9kswZ0oqMdzhmqTKX/GkHz38cquPKBbKY+jpjTKnqc5Pok/drztqgj+Ud0n38eyHauGyST
tP5pWDuIkY3ESffeeVy9M1LUF67jZ57MtrOIijxavx3+xtQsa5OBQ4yGTXoR63Lu4zczk7eLG+kU
I7GzKeTJZlwyLVGNuWowbg/ZKFhzFKsYEtraOl8TvZv+8P7397Pf+uoVDzq1DAPAr4YUdV0z8ILl
2+u+9mZ6qkiPLtopCE7z1NtuAAWdXPJJnHvep3/+y/RMBIjfi6BT6RuglwnEZRdpiacV75mdZ2sN
XqHW9NWEuDfGtP1Qdcw9VCNLn/iyrDdxHbZvoHhf/kjY8s/j30zYsbVAnuNyWmrARVe3Lqi9FF1w
7hFtJmwwu/oEZcYjQotc6BOf4c9EP/98682EXTBBQb8fVYmyQQY7DGr9xVVDZpuq2w3IeaejUiW0
ak8TWT5GkXcBWnHm7LLtGdsmgIx6GlSJIne4h+cGgS19JY40BRU7jtml8OMzz31bNGq9hS5JX2EN
tpbnUYVAkzl2zHVLwVbJ0ggddUGKt+rJ5l1UfdfiEhH63PfezNYKFANIdVOEqXgjCvKV+QCn7yUX
4rkPP/3zX+brICjv5ISHwr0oH9qh5MGfEUL+HozbiOsmpeDBDlKVY0hGRH8GJ1nPWl/5vDcT1J0b
36LeospoTW7ZYKAQTK87F201NaZHqTTkp4ESxhM6zP3N2E+XbgPnHvhmijZA91lwIjCRUrAxwbOG
+P26U2i4KeKpuqn1ssyqRJYyYueCr2gKX/e0t9m8EtZ59BsMIgPCPmNJkkO/UFy1smwddejl90El
8CKZ48De8ilBRt91n7w53/Y8BAFWYc1KhH8E7xv9mTcXPvl0fHhmL9pCBZwu8Y3oMbYXmJKKPqlw
MMI5N9e64a+J9dNXKmpkmtNFxnXGmjZ4cJVsDzFCQ9EbtwubMwRnhB9npKF+atBMzQD99QsGWc0j
JCxVkzOE5X5pgO15Q1kaHUB0b98T1U95SlXGQyYLSC2W4+qfcMuoxe1HydDJgdngMKDRQqAycLu/
Ri/o9opZZG57SFc0ztrlzqlwh35sHx1dBQ865SGcCBodvRZZvF78DnKMflelnABzGvUTGo/O9Mab
ZtRPVR9dSrY5MxO2pD0CUsKYArZaTsgprLgo1BhdOVz931c11bnd6FeYCUOavKl68oZU3pUfvVl3
/BVecH0arhUFopgXEVAdFwbVmTG1ORdEvK6mgeCT1wESnZDOX5uY/FF99u+1eCsfdYe+g0QBLIqW
oUGOEiZU19X89qovvs2CjSH5WhXB5cbvq9s+oDe9Vx2u++jN8X0d5grtbihQp1mbXAVJWzCX1ddd
nYLN3bpZRSLmBrM4XtHSjuztqi45js4M7p8Ctl/2VYVdKUXdDy9z9vPIcXOvNtcta8HmPND4DN1d
7qlyBlvQmKiA7uTCzrdxHf89TrZGTmdJFwl1qyoNQqK/VCufszSAwwHd5/Qdx1qA7t6aLPdg/aqb
rsVtyifVpeSYc89sM2sRtwy/OKTaZdK4+pb4a7JzrM+v2x23KstWDYitQn0Tx+60CA0CGa+cuMFm
4mLPbWw/uXghih/6VeRp7V/5rjenBTprFooOwwjGgHcEiOWM0ks24TOP298cF6qOsJkz7OlALD9Q
SsruD4mEfw+jbYOGATVsWngxS+GNj7xfdvDJX5KOn/vam0nbKTO64elrm0UiUf3Gld+vWmu2qm0Y
VxDkFWo8j9QUkwcZ6cUS8LnvvJmywyJEpWZ8tGrvZA1lnlQXlrDTWeaZg4h/+ou/rDOu6zgaA3s6
+lW87KYocQroh7t9E/vmYUAv8rr78DaLA5iUNWygPMHcVHB5QAyVtOulV7oxePwzXjabqueIYeay
xtyEdxG5BmbdobZSob6HTCQChVnuDZbcjGKMb8xixv0cBjyzYCb8CFIZXbfZbI3Xg/GDzvrdzwlx
14AjBFjXxd94bghsZ7I/DBr+FWwIPHo03fQIiP6FC/Qmtu/vx7ft3tdsHhHdg31s0gxKZBQB+X1v
gBeALrHaU3TPSLZGg9wN0alzpBcGidjgHBOq0rcyWsZPFrF6NxBuqgL+zvQR5v0QZ1k8CgmZYk58
3u8QV+UBERLq2y4eL2VInXkqW66ETRBUHXf45hJHKRxns/naB77FRPEeGVFo9mBMTcnOpp9R6r6w
S5770pt7haXwzEUhFuVu8hFqZsGF9KbpQs313Idvlgq3dvAYYobrkIruyCreBqBRXPnFT3/zl8UC
aW1gZJ78PMhnbdF2EWWkor+uWj238FleS7iJLUYMlrkbZBROedeY5sovvlkfgrAJZQih3HGUff9u
MosHORq5hCj4aeZ9ZhHdKpekTSGt75P5KNM52CWc2WyZnU8Wfpi98mZ6g4wNxNi3jNye7DYP1A/7
HN5EksPfY2/RQ5mPU0uTg2uIe7uAAgMGatQeEClziaV5blhslw+0IxMZ2vloh9EvCYZgbrEoX3i+
Z0qrW3ZONeoK0sjVK+0am5tlDLtj60zDwxQmtHBqr18hC5y8C3vWub+2OdR33sAUYBZeOaZqvtcI
PH2VGhrcWTdRd1DEndqAOjYXuEdnntzWNGgbOjhjixp9EPfJjTcvaTFXeEMvD/vTtHxm6Gx1RhWa
itESuv6Rp3woJZnIsV7IWNil0V9f/hPnfsBmRWjI6MCom7jlCHo4BK/sL7qI61abrY8m1NEMZy2u
bmFjf9R0+Fj17LrG5daf7wxLOgBtrkqH7xPy3bNXPo7NWhCmtkf/L8FYFd1nnHLYfUKH5MrnsTnK
T+tkhFWzXwrMXCjsNdTe9tLt6tyL3M7hDq7lNMINpOuHW5R1M9Um5VVjZIvBaVcxDkvYQIwiJkRL
EhS23y40/DMx4t8HjG2ofeqZKprsimFSe/caFweYPBBT8/J335gM//n0zYke+uFqcEjrlz5P22Mc
4UKZJHO9m3vPvYG3UaK2NtFvLU5+b6WMaCnGxLlNxeAAfqqdnUIszw22ShBSXv5GZ17UVt4Jv4ao
dcr9cqKQw0SLatHUv8SxPLNikM10rjsPO4fXwpk09iN4HPUyQ7W+kqckoPz9yz/gzApLTj/sl43e
r7t+gXAduTEe4aUMJX9zOsO9CWCS2gVLVENi4Y3XlX+20J3QtcJPp9ovwZJ43666rCZ24aPP3G62
4leYdWGJ1JFXYoan5RCBV+KR9t5dab0TCVbylx/Xufe9mfXAHoDyDdNTyf3gBwm7A9pn162CWzP1
KhyYd+ZlLIEzJjfh6lZFCKTbVV/8X0yF0UaKsREi/MhBCXVhgFSSC5WH54cp1OO/DyFXz15qh0SW
xOmTtwFMxTeNiPwvsl6cK7/9Zt7D+LFamKPHMgVX+kiMXGFoQfbeyy/159X031szoCe//wIWaBDk
2CrL3kBb/QqB0c77ruc8TxBY2mfwN4xPKZJLH3Hlo6+cZU3qrIUBGrblwH8cYVkQWchXe7cYq364
1Sz2tqphyGg68oDzidijdtgdE5wU4dto9l2CfEG0pmWOJKSm3s+BaPZIAPZfQddv7wT4zfugM/0H
Fdomb6F8+ECYS/YxAgcuOQ6eH8mIr/n9Nw9h50jb1mMpBRC8XspuYcK4TmkCbfHvHy7GECa2xsgS
cpM20w1FWnoVXzLP/zyQPfe+NuW/WadNAtRhf0QvOLphUITu2kCyWzvypuSwvDVZ2rhizcL6RAFM
QMV+7dQCAn8h1W3V186KONyoFa8gBwUGrvFdhcxGIfZtJC7yfc894c3xY9WwuLTIay6lOm093NdZ
qIbxwqA99+mblWii7aCbqfFKX7b0DTLB51vXYZeKOM9vC/9igTSJqyanq70yprBJrGrwHxuFXSKS
SLCDHDF+7xslPrw8/84sIFu5HaLI0eFEYPuR4518WFJf33IrzSOBRLF8+U+c1qJnRsxJ//vrNkd6
2gwUxkyYjJ3gdkLEwFPnmfYdbO78OGiDe//ijXnjwsX38l888wST0z//ZWONkZO7TNQlRzWurM0k
A1wa0XuDvztJOm9s16/vAPORFy++p7Phcz9xs4i1syLpvETrMQyXHt1/McJ0ogk9Sr2kQM5Futq5
3KtvqI8O2ryQOB/mBfmcSNYru2ANbmM29TuaVrwAyBtxEm77Ha7zBu5xunQ7GBW6T7UWbtY763S/
xMhI2pNAqVeGNuYpgKv2wVtUrCHm5+NjOiJxc+ohJx0rnuxxbgPbd6qFylaQbfLaRhrZhA6B4aE2
u4bSz9OM3BEgdcK7llfphc3pzI0drt7f30PvNDB3QPdz5AlmHyyarP4xOmtIsgChZJ8xi+qjGF1S
aDp73wOf0btIr9PbZkjZk6Oj4bHBbpZFVTDl2mgE2AZ16uQVa5of0wzD38vD5cx03iZftAMY4AsY
HcDU4F6N3uGd6NxLmcSnIfDc0Nislw1BYT2BlvY4y9re+Sbx72qg0T8PgUDl1EPK1XU/YrPijXYh
TluZ+ajNyItYVqawKCVdeJXnHtFmxQsnYLZnw+djDWvTmFX+Sjm0wra9co3YXLq0x7y0n9V87F0H
KbBGBeR+Gkb2GimywL/3fr8za2pRrfLspV34ebU5AOm/j05AMHxkcM7zUQBw9dV3GzFkXp+w3IC0
XXQdT78xhdDW3JFddWvFAL/8Ve9qy8OuoM6semx2x4Gkn42M7uDQvBQa8xMg+MyA26od066TxtQN
7Jyqq+BpIsgpm5AA8C2Af2xfd/VsipmkFWA3aFwjZCy8W6dBf5mmChqF637gZj1McaoLEkpEiZn6
ccESVaArdtHWdRrSz/3CzbKSVsmCRLR4AvTSR83YZ7dtXI8eUk5dNCJGFfBDNNLxtlrasUCrSBSh
30MzJUQPQIecLnmQzp2FtqEhODA2zcxdUSL2yNlBvu8eklFanFohxSgsbCQH0bfDjqDF/MoAwZ8t
PkCSqum9Eup6XnS6Bp/WwddEz3wqOtXojMe2vtBMPbO5b7WYPjR7YqBalHUy1lntT6wQjlUgNvDg
wpv+WSh67mVs1p0JGCPPCrocdYWjclIpbyq4CPEQQoHcmTVYkhvfQibR2sSaHSBfOKE3S7PuetXg
pcyL/3Y0ENhcMhCcnQCbtYqzQSM6Bs22RdL1+xilzRNsSG6bzaPRRVD3bxoUpQrGMTuE1w41RDZd
CDxERcklA8aZM0+8Wc+EYij0IAL7OE4fXa32rLJ5MNgiib96U1yCv3Oh43fmqLNVfKqlUsYikuvA
Vqck64xUyIGRI6Kf67xfG7qLkcl2YZE+M5y2EtB6jZtoSJR78Jid9jJZ9Q1fHeze87RcGE5ndsut
+nNdO5T2gpEcDCx/eV0hnW/ykqcuhJABDcZqd9X6tJWBrjGKOtPad2Vr/TyG83MA/+S6j94sTjEf
TeQs+OiFOsWJmAiE7XWffNqbfznVJvNsx1UHvAySfjxK0AMAsFn9C59+biBtzikQ2spuoZaXiGYc
dMaikwOLjmNwj1q/PdQ8Jemui4e/Xv4x59aNLU8Y+JvB71rJSzRvo1IBbfBXZfT4FEU4uRgEV5Up
UTynmkJOgX9zPHLjt2XUh6pYmo5WGUvlpTXj3MjeLBkrqAx1GI26BDU0i6cVqwQvTHWplXJGsAOu
6++vTivbrU2leEmI7+wbfTp2+8kItKvp6pHmYE8MJZlF9ejgEsz2wzQuPxoZ6kuNqTM+SLjEf/8G
HCHTcC8PuuS6L4TH3Wy2C/A/BKdru0ujB17z3SjFg68tLM/zDl2xfcpALAECGQHfP1BpzcfWuZ3I
Lpb1jgu4Jyt1B9dl4bXRDXhDF4r7ZwbiVsQKnnfNI0QulosbkoKFbg+rIwWXOdR0yFay2vskAqHz
wnw9t11sla2U+Asb1pGXacATVczhTL552u+/OWs94QYJrX5eTeCXIXBk/cvVrltlQ9MadeMuaryw
jP/sdz+zjW6D4ngSNF1LwqW0ADd7WZjU7Q3noi2qJWy/4tpTlxFr3SPkasWazoWI1xJsNZM1QoJ4
BmqJAC5HmcwJQA2RGrijaKa2PjFV5F74gw/sPhBvHVgBSICeT7G26SCfJsdUb1uwoB9HYtzvoLgY
eWEtPzOpturboa+RqDvYuZQBzvAxTkZAObZB4Vo1HV5eRc5sF1txqnSQyTFOZC4judCiCb35uIac
vYpNQ+6dZKAXVqvTEvvc29ksjnwJiQAoZS5ZHX6ZbFB/okYm76/7EZsTFAOLbPDHeClJ59ObegL6
Jwtj0G9g0OGPgbLTVT1WYLJ/XwNMVym/QQe0TGO1x229UKzdvfwbzj2gzQKXCgDrqrbuSkqigi3Y
LsIL+9KZT97KVtuAUgPQ6lQ6JF5epc3Jhazsn9Ht/39TK9qSEAK9oj5ImC6l67jlPC4CK5vX7/tl
vGT6PXMU3MpXRyzriamAmIJyqntouyHe+7OEOlyt6/pqQcT2DQkQkMUjfSmj4szM28paHUf5w4S8
11KvQJjJOnJVtsDffFsLKt+8/MbPTL2tvhXbiDDMqaaSr3F1AOwpvKNhX5OMmNA5sA5B55dW6NMg
emb2beWuCPOpajXDEjyCSOflvjOvu0lQcxvgYrWz1RgXs+gP6FHcJMOHZpVX1lS2UVwVoLhVCkQs
lByGHKkVyIYO1XrdnNlKXatAK4mCk8B0lPer5F9aYr+8/HLOTZrNTBdOCA6UWESpa+VjyzfkZgaf
78ILOffpm8leS3DP+9TB7T50gXHmNIC4ufnw8lc/M3a3ete+JZWmDe6sFAjCuzWgJK9VEL6VzHc/
v/wngHZ6fkRtla+xo3GXiHBxb90O/REAFucGbE7X7kErY8cmdeunijO2IzoQ9wPSBW5ZPcts9mDU
KFw96Q8gR8wZfe/ftDGqqr7z0DMwS/uq6T+DADftY5Yi6lOwiYHAi4Bqrsn0vV2b9b6rNK4F8Uy/
EKRv7mVEfJYpN12/w2yBlhdtMSB2PuoIIgtgryeZz2enkKGz/AUmn9kj5Gf5wBrfvPZq4MKA8WkL
BfTcYRor2+Z1L2XWIDesrGePvZ1VjEVA8fWgUHpU8kNlK5IBQNY8JAZ4tEoIa0HIDOlBBnJxM9Rd
13uxBi4G5LtltYRnbuehbY/QmPEDTWc6Z25l2e08gu2Z6bAlBLe02jk0qF/f4+4j8mqO2Hve99W9
s3LzVhABkuYSBCKbiQ12DYS7dUb0Qt56ynQFUjjVe7TzmzLtWwe/FRkjj5GH2NJd3wTtQ9fU7V0I
AMahUqrywfFJRX660yfoRQJ3AaqH8m7XMQSZMuwd/5CCuH1EVSEuUsEQltI2xuaiVvY7Z413Qzse
ACzYOAihIS3VSb7YLo1ehzIFxM5MHXpGq5CPHKCsb9XstrcdOR2GO1gd7owGDShncmneh37H2z0W
OyMgEfAiHHUQfFZEHDFVYEF2wG8mLmAhrZLpRyfm0e3cAhMnzIyI4xAIxowBCe9lqounXRoyv5h1
0x9QK2NFIn39rnUlE3sTDugfdPBHhRTNGgmbnpC3wcj9oUw1MGzoIQ4DaP3I9EZuhDu1rAjnmXb7
tul7/W6eXLAknSTAEqAQbJ6tIK4Bytwo++7UIHzjodAZ32o1u/Z1jB/yvRqW5EtXTzhxi9gJj7jU
Lvc8Jg3+KtgipQNarbsLob1pwULFVX02SK3K6yYc3VzGzAVrEtW4zwDgcp7F4Mq9d6QT3iXuGhyE
jYZ3q1EkX7wwzV2z9PmQLATB3YDm7SGlP4F6o3kKSo0b7xfXq5RE3LadgPwYNcLE1wnZBHyMI57H
qyAhCLBJkCmQnCjC1YB3Qc+jCw+JkSpHicK9RUbDuCC4YwDDMKfT2L3S8Enl/WBwzRkHlO4KasAi
/zF4nWhQSBlmoIKZaQ7NallRqWA+DJNf6bytxbhPEdkF9mC4mJZmEti7veUEJKVWD/sByV337czB
LE9lUwxsTvddZPTNNPs2OQboYIN9Kh03ypKlBWbQ5Ql9oCGJ79JAIgEgjRT4jY46xfjQk8cIZN2D
AXvzdm7MOuwr5iqajyOj3yiZqvFeDHBUP5jWWb7S2qyijJG+MO10wr5xmHVvuIw8etfbRYy3YJhJ
8qSm9Afp2qYrBHYJcHGWyjSFIjR6ML1tD4623ncJ0M3DGETtQ+h5LULQIuAge1uvXYbgK+tmgDRL
9FXhJH9qJzY+oJ4nX+Prj38tdTItpYOW/VsNhuC7EJm3pYgS0DwnxFvuJgyDDmJF6x77NuKnNpm8
CWczygxXL5kBWo1PXimoQ//L2Xksya1sWfZfeo5qCAccMOuuAUTIjNSZJHMCo0hCK4fG1/cK3jJr
kn3tsm7be5P3mGREQrgf32efvXi8lvQm0UjvMbvVeKZ979417dRHSbUuj5PgvIasWkjSgm2yRbPE
1MLSK9KwaRzvzh5T6rq+a8O+W9SpNMiklNnYUVfL7sKodBnWyzI9ZcoA/yM2/QElVkYZ4p0vWq0G
6j5pTqit3AMHs/KB2YPuztOW9F3vSm3nusp5L8na+4qfhvI3SasvABRZA/RM5D7zunUwpRYHZqOa
7rq6EbvYSZoqzMqEtV8WLpOayTZFtdaqkzKaOuKmL2dvbosHXcx15Liq3SmAlzlWemEsfgGU3UKv
knZ3dXzKor2Zsdw4ZR2pIj+6OWdHJtZrK6q3TTd9YiPjG9Jsp2/elKpwbEoW7Q4U8ZzEetjlgizu
wcqTOVpA3LC22g4Rrct01+tqPJhNWz81QEc4lLDyDz4J0mBJ86ZagpaRmr1ONKXFUrAVH9xmHJ67
bKBF48lGD6zGTW0/2dL6JW2Hmp4nK+KV+5LeDyXjUcQcW3nEC7WGBMqoaCPN63ZZli7xUS3liz1L
9X2a0GNoU2Oj1bZYHAentX3TztjkMNRrTwK4cRbGdik/myP8PLJ0teIIhHsLICwRc+251k0ztNkr
8MeFTWvSumB05uZFV3F7clfXbkPd3HqWxbESS9A0ZleSMokri9WyzEDZJml6b5uF04QjaO4Z0pu2
3It0pse22bDmGN2sdjIpRAB/vb8FXC8vuuIbpwtbZ5CUor5sRcuGnkOhuW8gNUZFbHj3i6FNx5SQ
qNYnszGnAsisSPNadekRQnzBqNXiq6mtazKI9WKvOWQP417BMSJt9XV1RXEhp2D5mCX5eNLGIvns
xbG197zceO62dSJCMpldxghzZhlkNxD3n8/mu65kclrN1Hwnfrc5COqKx2F2spCwcRF6pdnQh5is
/eLIdtiVblO/0ANUeycerENcaN1ONIa7J1PdPSuP5oIre7btJbOCgeINgaQkg80sm/kWjEznPnje
Zk+haATPhpMWXnkg4LAgrqpwZ+0bFPQ4XLxkGfb51RPnC1u5YUYt9rAkXvFiuXH7ecEHe07SaXjq
EIFeWFLJpI0NowbD63lV57MusvyWWXGfNu+FbXWHamL3mXTCYr3BzG/yAfaApSV5HUovcW6KZQFT
orfx8uRcAfCB6FncSyW6U9aV88NqLuXOzFOC1Otkcd9Ho7CiUXdi9zTnc3WuG2oy4Lxel5Cd3ox0
65Ww2sAjseNhyFajwHsAkb3I9eaL1vbax6Hv5ONwpbYZZMQfyY1nQLjWzPMYMyfvz9lKvxFbqHoV
5Hu5iIQeJRZBmusbSUw0VTaPwO9AkeH8lpseGcgyLa6Z1Hnn+Ku02i4gRwogci26+6RchzhqptHe
q9ZbmYJW3Vmf4/WQqaK4W5B8a4KahbbfTE3N/kw/vg0I5V32o3SKk6Om17FxrfDa7p0QKSVh17Yk
jDwbavuLbuBTZLKwEd+GpEusII972yDGuBkJMeQkmBmze9Go5l8qwUjVqJv1Sye0atwpkWjtrugI
lEpimfnZuJIL0KWMNPtL3Gap37cYUPzWbRm37gm2pSsrssYM0zHO3dMCnyv/NlJt76ivUMmastHO
s6PBGyfHIF/9hsHu0s/FtjctrfH2ZFfmTWBaeV7tB83yAljIRhWBEM03nGBZepGeWvY5fSMe0Dyt
J9+zJvuEubH+qtlk2MdOq33JrEVLw6RMqWQ1LZ4uxD5poZbKYgooPLPMtzSjCyoiT8LKdss+KrGs
kSUfw/wOGIjrZnY3u3dozqdTxKwvrtUhLY2XZBP2t6QllM0b3OFqZe3me3AX3kvereY1fb+htlko
1bdG6Ix4Iw+fxMpavg0Cu+iCIVLCnykjsu7rG1MzrA/6OoyhZK3DqT/ol4476/r6kHokvxUWhAz6
tAyH1igewTgVhdwlpJjSD3Or5OBVs3FXl2mxHzd3l7h98V6qudvP6xLfUn/yJql8jOxifSf1b/Ee
Mac74mC1JLEf2qR3Pq/x2I7B2i6GuR9yoVekh2mdSyZ0bnD59Ky4zbO2ZTqVLvvMK0li7S6tmapv
OHofvIURslSrEywyWdtPPudAiD2qTQ3tdhmHKrlNSiOobVKsopX6aY48D6T8jguUDbt+HM5mJTu1
Z+Zu+2rbztbt/vkAaVj2Vfn7G03i91xi4Kxmx0uSHtZO4xdbt6Y817SfbzOVjbvMkGs0DuZ4ss3U
fRsBU1skQo/TkV7KsLPSjDNPz2sv5bboQdf17V4jATf3DXukyVGmABS63KBOWOUycdpYk5yntVil
2hmbVl64ILN+MCEGVIEVJzQxi8GYbhjQGzQ4EGVF08QiTMGMibHYMTyQ32dF034pNCu+eO1M2L7W
NBQKaS+0gnOriVHKGrbxGWBC8ZrGS1KEpeaqsGEHeGt7mBVY6Lb5WBddhUPSFR+BJ+gPvHjjTd1z
NvAzFw/TYCyAvtVkujfj4hQbcYjIRAGh2WATSI1Y81M6bxqLu1GwMTpo2UVulQ84ILyXUjnzs8YK
8zw7cXqQmtzmqHMFdlBJvEoeGrHNwyWd7liZKr3gWLhWoG3VOcG8pVzj4vqzzZV+0DmtVQcN3Ofv
qrS97yQ9zjGp5I5zY2bw8C4x8ybnZjb6N4aHzDXIvEYcV9tcH8fUZPFJOgpasGf2Atpta6bPVr6Z
h7LJ9E+KptRHz8ZtrmZpprs2K+qXRfXGmzmZnFkBN+4sO+7uBAtdFk4F42HXlWEuMEd2mY8r66Rg
kybAZLZc0W0b5tfabbwHQorXV47Ir/HMnHKYyKL46nWTfezcwXqp3FHc5v0K0SezVm5h2UAsAYnm
4DlQbfw8r46dBC7r8WUpc502jk28uE8xpih2Z3HsEs8qAxPzSek3W4tKXunD2W2M5Ul3LBUuzPld
Ss4ovZ/aRm4HQ8cxP2yEdVU3Jn3J/KqAUbabPXDIeNzoEFEUfLJBTH9Y3QpghB478i0urcEKVpSQ
b4gCgEC0DLHuSDcCK0/lldqr1Aa79LlpEsduq1+PfMIV+dkUU7G3EMTXcBz1+EUbTGokgvvG24nu
H0HSHUzLoCYzhONyoxsra2FejTjarOVjrNvlQ5cVxrkBonJaCn7MXzy7u9OYYDqPrsHZ3cx6WUWy
GsVbR4B1ge1HtqYvEy25TQcNYE2SL/HZ3rr6GGu2uLfEUtiBImAfNyG5nne4kNQTfHbjoAxzuUmA
X96R15W94BJ2RzaUhhes1Yz1OBPrveuFzB6gq5j0LjndfiKYrbyVDlmeBbUfwkXvfpFz3jzp+RwH
5rSWb7K2RuUT+VU/M44CyFs6KhyczBp9hXWP0ChU3YwJjz6PAQM2IgkNLWkfQHnkXxl1is900rM8
VHHd33hUz6dp7SpK07Y8KGjlAU1896sXe/GzTVQ1akC7edGYrtaxyAgrDoq2Mp6XUYx3hOlvryyp
ypeEgH4kdEB+ZHfuX0Gvb1147fPce7UW9zSbZvNW8/Kao3yqt8AQzG0IJ8idB43TnBmNbLseo691
+qXSx263GlemR5UYcwjvy9T8KqnN71bST6+YJG0r7MChvi4CB1bQtwwcE/M6fbFzcvJ9hVsgqvp8
rfwG0MqHRWoaEAkAShctFd4Hb+uWd7czOOBPFG0BaBfjdjAH8xsUQ0Kzh5TJ8dJxp3o30B612LA5
6ssl9l4ykdlfvXEoz0S2OBlhLl393AB2e2mssaRmIvFftqP3JNpp5pvMmffF7u0mBEaRndQ2yB2D
j5TAuSsQulRdxu82sICNgLJ52DU4ysvjlLOnRq1diwX8yew8MqNKqUAU3vJ9STXn0Br9yFmhEFGH
BH7RClW+5EsmVWiuQ/YqUNrziGVwvdEIywJCUViII3FeMnI/WFnHmUIbew14krmwC+rtMnDwq3Qm
wwsahDv87u4lT/Us27ccvfpoQil4AQ5kHvL0WoMUyrIC16w5atnxamWUEVl+YybG9j50wn4t+s5G
6Km9zPeKvH8ShDwXfroZKz9qxMtLWmnJpe+G7bKImAFcuNzrcbIq4kTpa60M5FJ7hFyi9g7BJrsx
Z8fOfTJ0ZBs6k1OCmSx66xngEhvcXGULO5U9VEaYz01C6AVtYv4lPGyQEKZtlzVpfGJ0q/4ix8IJ
DL3W1ZnFcE2pWB04TzHyxX4lrL0Jij6xDm6tDU91VzSNj8XEPcyOt2y40RvrvhBi22EJEnd1Lasj
wGP0qaZJdccHRWd8bExMPD6pJ+hZhbcCkSu1gLkEcD8MyR+t1DIfp7Yobuqs6cnX06sjuKqavlua
3Wzr7BzWNG53Tl2UdJv04rhOQj+rUW/v1KQbh3RoW5ggjZCfy46+Pe9AuUaoACuOiQEn8OB2HO6X
rdyoH5qG5calcZWN1AxktsvTBmM5mDWhQjXXqCFdvT0ZTtW+LMbGplnYbuxDcUnfcmc0Mw73PMjj
aCbNXdbUyAvpWOkMlQPa2fVW52ZHglLqWzY1Bj8N6hsEOFrLeWSni5f6sSrNz443VKcOnMOJPKXx
JEdmxBaxJWBejNb6WLv8AwTkbxxjqGRDG36SCLhpS7UjIYE6urLmMJm26rauqBwkGeYvGdElCKSt
aRCIbtbesePZ/FgRg3/lh7v9rVZ0mvCnpit2BR7h9zJWwDDgaUZggbeHPjXlkUMZUMTCWBfukb2t
R+ysy9UYPmEuKWYhcewx+sixrbtVrVFH47wlu07rjW9TN2f3Oez10+qUSNXtkEx3Be/oJ4VkHGwJ
ziSJf2y3WWN9FFU5gqzGibhf9I2gJ+Vyfmfq+qhXpeUTh6YfyEQn4snTh2joBpsKF0DQYNnzbly7
bE9kgvdh5Ds9qcbtnzyzjn0JcOBjTd/lQOgLwLaFdcMt1Gc3L9yXstPJb0/Ltguxc4g4yPVUf+xV
p982sFGCtHXViR2bXa33TIqPrhRjE4rWnD9vtqHdK3hiWVQy3RM1XhKHdEayLEiXzPs0Sew4waYn
wqXEFXEEsw78jJzmznzMnHwYn0FYjRw/Yn2T0bpKeYzhloJAaO3U9FN9SEiZx7BJydiILt+79mJI
X9bjchxVbZJyVDWGdRLzoD43Umjtk1wAdKajqr5WP259NdeJEy5lB2oKbXaZ/FQYHFKmddKexkQf
+oC2YyNePM2yxmgZsQIQ7y84bulDdujtYYxcIxZPTYr6BR+q23xdeNlN4Xr1bnLpZ/jOXBgu9YeN
lrDha/PR4ptPVmNMO2g62oVKwHhaatcGO0bPvIdyFVGejaGLFnCpZKrfrG0G9w1mzsdRJtI3+HqH
rEK3lipf4Ac0DhJBVn1lAF0GaV1Xj+XYuXclWLa9sVXFB3iJfU+9ptqXdSz6+yKrhw/SRO/RyIPY
V6ajPkDZe9Ko43dmn9rH1oBY4xvsJSexdNPnrqOOlh1wztQz38yBJQe1SgtyY0rfxqWhq9PN604D
8ftRORgORIvKCL8pje9k5m6mP/QuLZZxMo9CmckLvRnvxRjaetczILVn+I7hL9mu4kLXAB8WVK0K
DNdUrQ+FrcS3ZBDdR9t1VONrMLzYvQlGjiozz162menGfEmad4R39qplHe0mskYaBZka7Tunvj4X
ChFE850165pwIFrkrqbzcekNAGBRM3jtw6oGF/qVrXUnCa8KBQfXDItgYiynTTPNE8fq8ZapyfTG
63H24K9aaiQeT1NkoszFvZHp7iNtgvhcMcrEqSkx3Mdmmb2jsAmAL40i/VCDOfq0bXEf9RYAvlQa
427KTasKyIxbXpht7X1Uh/S10VR3GkFFRWxBjCi0vThVSDzf+P/6EB2kui+dyrs4XdqHQqVdSBh9
/i1J7BhxxMlDCeMnrMckOaY8t/vBgr2V0lwtfCdr7ZM1jem50yuPMi+WpV8u2XZpKxaQIF299lYi
SG9gAusCbZVbErW01KoIoB6VbrVZW6DBAw16va0+Z3Gqn1o1LIdaec5NvbbGTa5ggzbKnY4usdhP
mZ2RpiJTmgjsl6r41LaJpAdZxO1x7CHSoR3EgPEsCooHem0kc9YyIzxWzcJvod1ykKGRsENKkJ9t
pY0R+C55v+Bb9PCcFTm+prZTM2GKef0t6zVJP4hlHS5S/WmmSXrQcA6HKcrZ5m9GxxTmKsuM0Duo
d4DoEtN7Q39xLomEjjFMC+34eKFTk89dg5Gt19c90kjxAR51yvd2OwjV0slJh60kpKPC+kiSHg/F
VuZ4kXiEjR3PYobdrkIGEThPy4DyeXntkmsPMU027eSl8Pn2Yl77B5erd9e2WhZ12rruZzGmnzl0
5y+jlRYf3WXMvhpggZKrUD6HdUqLEZF7qS8iNzsennKbQg+S7sUxa5gqdWYSkjvET1BHGJluKbtB
FPf1flhbEYl15QXD6xCyIWUHr9Cc7zyC9bHaaqxfo8fgIM/DOUEWjWY4nlowF7UZiHhdnzvPHG76
1ICCGCt6BgEAHLWnDH3j1Dldw3q2lMpR6qfNzODIxchZidusFHtaHvSIkXCbB17NwYibQ2rAa+aM
ari3aoDS6TfVaFw4cpX7DazcDnemcSKlZn1be+G9SXMZeJOcKiONuktbAxrBunyyvM1zIo1f7i6T
5AdxcKojK7PmWzWbDGJaMFuPBfuFG1VJNTy4CUWIboxjlCa295hfOVVXTOJJwEG4CGJjziRnqssM
uuVEp6566eyFs0XBVCE9XmdnGtcdg5QiX6WpEehLSnx9kTWs4R2NfnNb9+Y6J3vTLfXXhG2Xfr5t
MCdBKI/nQ+ErQEFN2fzmob58KwgSIXexzWkByhqeJ+DCY4Wq3fm1RlE2uiB1keKN+ymtM5/iqQ4N
tqcTY9fpYeGXufeAHFIoTnAm1zG2zlC3QJd1UKdCwJneyVasZTTjk+OKAHav4d8zfa3b2re6AFCW
DLFxIu/YOJa6MVxigCh3tp2rbyW8yvwGitKEK8EZxGGwlPNajNXwSRiG+WVWeb8b7IQZWndYP9Q5
LdzzCLzQ2FVrr0P3y9vpwuKOciIEG3OOIWHhfnxaTHIn9n1sG9wPvq3a2bj936EGEi43ZjV2xI43
p/Tsa2x36c3PVeVVYV8vXn3QiNpE5qmmxy2VruEjzakwFROJjEB8z0MxGkclGi2KSf0+0YWaP1ky
LnctQLndoOcLOoHQdvGA1TImB+4rmASa58rwVEQ7rAmd1oy/L3bsRURvZO/N5iIii1xrUNkmdzc1
hQHuuJ/G3WpN4quwpvpgDeV4EfWUUFu3jfUGbtaMatqs98bs1EyYKWXe1gg1B12a2g0wvuWWU0FL
aJdA7U6VBxhx6aFmuKvWvY4kDPGUr652UJnm7EcjmW/0ZMpLfzZqK9iyprhjZi8ZowxEDo8V8JQW
KZ0GsV9VTdP6iz5MQOoyRWusaq3mA8sfk8tsYcfKKTf4ny0SBlmCzROuCyO0N7OF45BpHJk71wrY
550XbBPQUBPiI1G0VtoRK9/+KfZE9XglY952VatHxbbZD5aX5/QdyuREAQhycqzSiLtXvDBJjDQJ
zOtxFUXPA1BW6yOLX3+kDvWQJ43i2zYCrRb4LIKR3iNzWltpPGqMSj0WdpN9S+pKnDumLr4W41X1
tpfNfhpq8m0bJMqdK2AxIunF3wjw+JJINUSdPlH3QvYLY8qIaEj7GHW9sq4v77jXmSmmBUd/X2VT
seOpRgHMqz7MjNbccUbm3Jbn9UopVyevmPc8N1jcgV5+nM/PZCYv9wTXMnpc2lhe1FjqBxK4zNB0
STsBecgBLqV7vy/kPIReUZW3SnOSm1y6xeNCOikqvCNy+obLdJ5gCz1lBILHQVoJO+gM9PsMdudz
VlXzbak7V+9wix6/sHw8OuaCZlMnW5QuReUelI6ACzqmZeEkS/sd/qg8TkatqQj4cJaeV6+I/Yb1
f2PovO3DukD2CucC/cUwVgJ+iCYYDix2KXRWR6+I8Iy16VLVDgG2/ewkOnNqpnxx6Ba+YC2JbzkX
mFPQpdqHWBvmnRXX2gGxbz5YcWoBlN26/JQjR7JxNN7yunhz8SHFmHBsWkNdSmI9bgwl7Vu3ZjIu
KM2hjBIniTWQYAlOz7rogfG2Tla8sag6/aM5xlUWzk7u7UGg93pIVG5tfakVfHFYrzRIa3JxASb3
CGITCVdBVbazHqqh+eLmHfC0gnbD3ra2+NmZsUbdDRrTJcY0Z/2zRS6At0sp3/KA6bW83k/tavN3
AH45yROfsXyX6P4hIIR6wtbAbxcOrpew427ZB5NVONlRKg9fDQw5d4bmoLo0vJ6EYci5BqE78OGv
A5l5FwI0c18JbQpqBjd9pm2l37C5BrjAuyN8Xuvs0CXjToP0osUv5oum7DQYZO/YUWc6XnXY4iIu
zhSrSzEHJInIODleb1ip+TEvbEiXjBM0ZxrCCIrORXsXRnLpbBnXjwYU7Je4a8s0lCr16pApFeaH
0iZXpe8RZ/CNWmvUqTDUqo7miFBAv7JAYgYYxuHVqqTFj6uZImhNnVULNmr6ERIQY2hmXsUvc71m
Mz4dx573jr7U8ynpiqTxE9LktLcGfeagTFra7MPTN3w8Qn6qc7oDfuq1GmUfIPScHS8ZoT8LTYg9
LQj5tVt1V4/Ixy2QF8ym3PaGiU9/U+kowmxT5t1GWwgVpUj11XfaRESDEOq82IXz2bR7mkK15sJ6
tTZAFjGOoodijZ1nAGU4TFJMTZZtLKGcx/VUuUxIC+/q/WhQDwOXJYxqX/R2yq1jXICDJclpZaIb
e911SppMaV5XiNrxtNPzhBkLZgjx2dTzJ26Yu1Ojsk7VdViqwzD7ZV4HBvIsJLNb+JMiPlDuLnpU
ian7hHo6vKPz1p+yxLGfbN1Spp/jqzrT0sEWV/Ss2pBLt1CNCQU6zl67vC2zZfneicU7NIgyaOPk
XXzJ9I1ivzeTdK96U78wvNWHPSIdm7KbePucB/vNI/GyCyZPA8wat+MbM3fFXYql64lHOb3ty0L/
ZE6N6zfWslzM2F7vDGtxwAvMqwphUnEW6VbnydV6LWDncL5DRt52UJs79t5Gf96abdzx/i+B5eTm
jaC8fRfDVVmSrl59aN115KGia82lRV2VSe2egHpNX7UioxndpxCZJyQCORR0lOOmbQ6YZrrPEzac
swbC9Czc9Ds9qPhmJfnB8GlzJh8ZMBIpbpbcLYMhK2Ah6Lm0P7f2vSgOWk30gWlDGqF5qvx0dip+
CaM9oxF4J2W6zLJW00zxkrpNjkvITpIzsyvbt9lNV7qQBnM2SOpPEP+6m4rRgG/2qFWfBK1Ggrmz
Vl0xz2y/Bh2as+IR2VFEZ9Gkad4DL6D3CJ04vutG0QcjBd5uWY06LNWKfE0ud+nh+Ug4fRMqIZ+9
vM3vW62pP89aiQK6xQ39n3hoHkrOJyKYGZCz/hp5+Fcguuem4r//SKHbvzdXflv/+w9dP+cr0xcK
R9LQ/+ePP07emyv27Zf/EQFrH9aH8V2tj+893cP//F/8zf/6yf/uH/4XSO55bQHJfW3Gerj+awk6
4s80ueuQ5P/8+Z//hT8X9UNT/4qfu/6Fv+hzpvsf5hUjp+s0/nWs5QwT/UWfM43/kFLAVeWPPYBy
V4d/zXBf+r//hw2YzgUOiq3PcPG9SQYvehxK1z+S/2HrHtBazJee54IP/Tfwud8is6ROqQjFls+3
TccS0vvNME3BZvLa5SCW8UCc5dZ/bBMSxDXSWm8G1rpThrnz7Fmet3eNUu4tpMXi6ppEwgfKSxBy
Ayu1rpP85adLeP9Xn/pnltyv5v0fXwxSH0RRnOyOZ7q/fTEZ5xAukcpw7rTduSZTIQG0O/NFC0XP
VnPLf2UZv34gTi1aavRuDNuWv08NCJ0eWb+UZihbpm91hTSpLG14/edf61dbt9QtHVS2jmHKduG+
er876zdmI5fMxUG0uQseJkyxg192mU5XwjJfrl62DzGWLATC9k/p6r/NM14/2zElSiFoXXH9Ta++
9p+mNGPX6qZGLgktY6d4I+KrPPUrK2cyIctwRrKYFh+ceec5OQGKvVsP9EBHkxQQ3cFh2zt3g1W7
n/75gvztt/LoVVmGqxuO+D33U7ZMkLFHx2G8MIBoc2sO8JXwRU2xRwXbjf25XRF4SgqVfUW+94eC
rkZoG96DNsI5CJUlcX/+4Vvxgv1knvjrWnmOBfuRF8QwfwQN/3StXDheW6JqrF/g/HZD4Vmhngv1
eWnG5VC1QvvkYcT97mSNvp8m/SFfpHOOF6c5t30y/GFI/vd3gRtnGy4LBS+o7Zo/LuFPX8bZnGVN
e8VpKHd5+zDHjlGrUhfBU9c+Aktf/xAE/Hc3xZYGK48r6T0DZP71UTFldzUedVnEIGu525ZRmpzz
lP6k1DqjEWdpkNTz/J3mJwl0eT/crq1dRBTm7UmLU+1Fv4LD//me/Dp1+eOW8PyajsuUoatb5m/f
ael7m5BfJ4Pr7cgHNcRLpNjpGYiNUQ6zqQ+Yh/H+cOl/HSThQw3d4k2FXsn8hM4q+duFGFtrJOMr
jxrK5L1r9dOeMb7mD9f7bz5FXBc7w3aJhJW/j1jWjqa8jKo8WoqeC+oMOVi60aoe/+UVNExbwtaV
lvQ8z/l9nrTOWBuKPGcMzlnLS2Om4lg7MRH9xTjEgAYyZ59rlXP/z5/6Y9D//xqRrtfQZBHX+dVg
HIO+uT7ePz2+g6g5nOA5Dptq02LEF1v7jvKX1rtm7Yg9w+eCKmCVzNTOGueGKK6bqg/w15tUzy5E
6VBjQ8TO6KnhCYdnmu4ba5aBu6KRBKBl5mtlvbaPStbyatHelsc8t5MbHiXrLp9z46Gzrd6O2kHq
rt+tcX+TbFgXg3zE/41ArMeX1I0b3IX8Mvtez83mlsto2z7Z/AsjXVZLz82c6JgtJpaRhODZCreo
Mbym7eLc6hq9oN2Ums2J5yRP/EV6c4+JLbU6QCwFkHFzlOVT72a03l2jSxDX55FA4tLEE/ewTOh2
LSgQd28Z2IGCYpvKt8G2tzjyrLXkCGxmceCCuJnQGThshrE+IPtbBN1+0cxcKVqUWC+csQNa7sVP
cxZ3r6XIZZBVqu7Df76n/8+7+OOWCstgiZQGi9Ovt7Ts8RvFjAOH0qyw4GRlvLcpVCOHFizn3HK6
TUv3X0LT/3qOGJs1BfYwx/2R0/fTczTHcTJaCbS5Crkl2szKi7q6bUPS351/u9aw9iHU8UkG/4GD
/evv1/dJQb3k8VG8FWdjVfouTnF6tlYrTjzn685xtD8lcvzNRXUwczgwhwkbdH8PSS2ThBbFVjih
0XjDpViXuziVZSiMWIW6pChxBqVH/3wjr4vmb++mY7C+mw7l35VU/esvinkq1ZJV8Itmmdh53PCg
zdx6R/6Q/OtY8FfN/d+o6Hhz2EupO7AziCv1/tePomRDsZwanpkNYjmO4e6AqdeJMBbZtyUWtT98
3rWy/v13cw3pOmzggmL6h0Hyp+elvE4hjEUqUXsQmbzK9b7TQC2/ZOmWPY9FZX4U4Fvmvd4oYwu7
xkZ5ZfBgtgk1A4gebK3b7Om/Tg05Akq/7xKjTUNR9+uxRw0Y/vBO/c2tcFkcPUpDh8v0Ix/hp68b
93gfQUHLsO5q7+Y6IxXQW9MDB4fj/8dHUYW6noGYx1762+M9TVPvYfSSoZFWV3CTlhHXrbkBMMrl
D3fh726CtK+vLDYwFv/f6vg1NXs3n3IZ9psd34y0LglKsGBYuT3jjfNQ5mcL+fsPn/o319KzaZXr
ni5IlPg9v5YuW4YGuzF9K4s6KlLxf9g7jyW5kW3L/krbm4MG6Q5MegCESK2TTHICoypowCEc6ut7
gcXblxmsx7Tbo26ztppVkYUIhIsj9l4HV5LdL9glZvv45x30W3BmkTc4EgFggIbGP8UU4nuSDIUZ
xa52fKogbkzpeNX05fKSCmExlG/AJ36PFRxzGxnuCAtPjXNKy6VAWuAHrLCaidY79MYyXAVcsW+s
kH/6Vo4jXJ7E8S5O5yqgJDRUQMlql4kliAwr00enon/tACHFGdH6bzyP/+Vvu5XDRQjOP34vm3D3
9fFQFkFA9lWbKAlHw9nl2VwPVDndMThYA02bsG6cNN71S6ouelCvSainQaxh3FvgQnxf5Q+oOWjA
9L4wQaQIQYUiGzFULAiLi2gqvTZCW0McAWiLHuo6rE9Bh9EgjBdaOBkKrCNjxae/+iprbikgljYu
KM3VXTpM3Ts0E5dr2CONTfayaLEDrVX3aQaNYe4M6eKdUR1te2zY5cc2Z65S6JoJs5ZzvErfMTtS
KxpVUmbh5NjTF8TPdhoFcSPxLa15e0lqZn4FPTNvpS6reu61bp+x0hZ/IRSNb2J7RssGsTAuQrq9
Jk7L1qgrzJ4SfarfW1i6PHNuvqDLGuKLQJZIFPMsXu48I5N15IqyjBnkli1FuFRpd+MaHfag3NAS
wVaxlqR8QyYvHV1Q9gvmZP5uD60ky09E9VmooaV7r5X9RLYwfmDCwYL0u5ys5EqXzpyEyPzmL/HY
CSxHynfRiAvkgeE4IRVJR1mrA0ZH0ri5savyUGSoiyMrXdbimM3SI3aaUeViKu44kMAEVl9XzFIP
qqAnhEAs5oNMmHK6UHdI+Q9xmfBviAm9r1UXp38Je5z4XkWW4ODIpuQB3GusIrud0KwJQ70ndhuG
jaPlrSFDJGsfY2trr2Fb4WYMJ7TnSYiJI5+jxLVG3ssK6TQchxnXFr0CU16V6xyDShT+gHu4EmmU
anzsKA6W+mKgiI+Ia/WDh8Cp2+DYzoIBVBZct7Cy3HSJsAHRuGLyXo+lJK+RwJrtjDfVWyYgMohs
qIcnBqpPflv+oKSxTrcldvSN9psBVp5BMS/Hq6x29O18/3ryq+bcYEDhN7sB04s5yYnPV4xSyx7H
DcNPnbqmMsuI2Hvon/YTDwIhxois5v001+sD6zqjBZ+q8XvbdAH8EOQAdYj52cLX6SMQB1Qny/2f
D8vXQMMtFWCTB6bl4+IVvnt6WGYzXWyLxu+uTU0PxjC2Ne5g+1oLY6INSRXcMSf8FjGQmK50z//8
9N/TWh4fAC61qMcF5Lan8AHbalu7wqujaoMOhFWhEe5Ke93RMldRNXgK6LJKdr0w6h1ukeA2cBt5
i1kMUwQyxCtqt2/RuH6/qtjOgryWMIVQ7BQUMzAKcjIqS+yQP8wh1p/izvDbzXIUlPdvfP9/uDuI
u7YvH1hSytMQIyjQCLtycJAriul8bsZlt+RNfQUqyb1cEO99Tj1Z78Z8617Rx92TgSBK8CUKXlwP
kUQHeDn6bn348wf7fVm4HiXQLf81CYHskyx7KUdMVUMtd0gZlnMT+RPuLUxNh8ZXHI9FTR6WxVaE
9c2KwAO8NebxRznndRjscvPweE4v26fc+PryWXNlZh6VfBSGY3IDE9g+UAZU57UekODFQqOh5JYR
RiHvZDbI83LVuDJjM+s/GWqtXv78PmgOnd6GFIzpYEg6NBY14NNU3erm2XBgSRJLjPrCRZzlHQpB
hhi2Di40JCMLGp1Oan2TgBAoIpvulx/GxFYXCav527hQM93o1fJ8BhLO6sYvxfZaPdfco3Qyhij2
ik6dkz1z6tVBPF8kCsnhrrNa/FcqcVBRaxMnjygmm5u4hQlWIXg722yHeGVj+v6hzpk2FMZ4VBGZ
MU/rQ+oltUCNtmwys8J2YraVzm5K204RkNt4HMLKL8w+citDfFVo61S4zLaJYgWhqMCB1k3P6DEd
lLUGgqZIuaB4LX6HF0c55RA5U9L0u66t/M1nnPXV1zZp3HJfLdr0L8oFHXcRotiyeshOs1Via3Yy
iR4F+9ezWIH4YlNy2lvNCeyAzxJWQr9pwS2SzaJ76iVVhb22abKfTWiO1t3gmddV04n6buR0GWii
S2Z7ILcu37cabyGuY18csTRQ+0pVD9OzhWfg4BMeUDtgi6u8yNHtcDc3g/ctb1B2H7khy+o7Y5jN
4SlbOTef14BG0BlkjRTs5oLcZu/USuoLrvD+fJ3i9mbulRivWpkHboSSaC12SznjC8qnASfZkg5F
dpDe2Fn3Ng1XjFWu0+5Q+ZpIGik5Z5GnVasibDnpbTa2yGLUgBbBRKaFwBTnHX7sPBHtbsFWM/Dx
ldXubDM2MbY5Zv81jePpnis7+SpZRFm4Fpn3hfBXODiRavRAGEvUi2dJrsw6NfuPpJaaOlbexTkd
4qyN0fJN2RCKnomHSOsB6XkBxPIwK3rD3U9tOjz1vdgugRna37Cg7thPdSWfmnZCdt935YyfKWvy
qJGO1qHZx4BQ4IRp87DWLNMwg27poMId5W2+ZL4dFV5eLWEXY/0Na3vo3xM/9GZo5AzFDpsuqxYq
8ZRCD7BiqufBaYxqH08T0qneGNX3aQma9EzRWpyiqrZszdioAuNuqbsSRn6ZMhZg7YIyNDP0kldB
vT1HLgbyvxm5JyL5BWaw6/biqOIB8+iwTqPesQhndYVWx3wGSM8CpA9ifBFTLmVYB7Qzd93ae8VZ
4xbpC1yI6cyoAj/ZZ3Ewmztplc7LCqriox5wp4aDjoWLaYZmwm7pOwLEYWYc45a/4idfFhNjc7LU
86fJoKa4c+ZyflmN1QaKEbDSQmG6zbHt5i3GSfwXozGwUum+oL1vwn2gd69681n3Q9JHGYvqYl7d
/LuHrfo+6c1xCTE2j18skXZmNMnS/Ih71ngasYNkW3xp3DPmbMKZS8XmcajaeECJMZYfi9wXL6Md
6CfcXMVf0yjG6w6bKcIyBGNziDN3fYYeknwpB4n2VptaVxGDmDDCw0CwcahRUqj2Sz015b7EjcNV
oeZ2iUixcQT5Yp6bKI4X6YVMW6AvujWa9rabFAWcf3gLbMvSui0Jr8uoRdiLcoQE4NNYpYWMyqJd
Lvxxwn2lvSS3zw2jhcGlh7qgE+Vn/td+xsC+n+DozJf4W92RtnC/3MU4aV9m1C/MGhG1/1zoxLvo
cQs5O7sEy8HNvibX1hjjVrYKaS0Rhm6Iu2rqbTeyQLa0F329ON4ZF0sH+qGZ7Po8KWeg7UrL1tgX
Y5XdVHXXTlE3kAtGjl/61r4TADB2tSXie6Wa5r2VbpaQLHCzdW/bY//NwclArJPkxu3IKZlQ3We0
SASlTuuo7XKIIcZcmO+nwcCH67ArGa2xUuuMMttN3+N2wKAXrF0dYF5UyxG/YdPuaFvTvkKjiXFb
ukMtdn4wzMtxDYLkL2fBZn42Ndr4wC8NZ69BKQr4K50IuD1MlmOUjhZqHUjk6NPJFkLVJnmxz/2c
IkFZ5SLdB4UWzyMioSFKYER8y6wVpIkDG/vDYCbtfWvSc9hZuq6v2iWDO6piLMthr905jtBxpNnO
dAf0TJNTV2PY+Q0aL2E3Y2gTQb/EVrt+6ZjpMZ6lTc0tSku8qHf8mPoKb0tDs0l6lG2HxljkHtU9
0t0Oy5GPzyUIdaOtl6oDCX6W1o5IADZUY4wcIpvcyCgN9HhzhRLmb+jcf9Rkv86+dk3f/DWcttB/
7aD/z1v1vX4cuu/fh+vP6vRP/l/YbKfy+ku0tLX9T7rtAL+zOvu1P//jr/zdb3fsdwz2CGzaG5TS
bNo2/+q3O+Y7GVi0u6W/NbrNjd/1s99u2N67rdNOQ52uCPCmrQPzs+Fu2PIdMZhnU3WhO2x5VC7+
JQX4WfVEpPDfVkGxV74K7Tzh0W6nFMZnINHZKlSvY00nGR1bzZtYzUTRo9STOxsjCKgRAPax81Ym
k9A83gdJ7eJ6yutbhYT0csoxDpdmAZXd9pevRtqRJiKmRqnvF5h4GpXdMnMQ1EKT0XioB7RzefrB
B5yhxuzLViU9eLl7UQ9sVidGyTx2u3zwnniWd2zq/NxeGIsqYg2xLrjMbf3Cdr0jwBEkACl1z9me
9/ZYPTmaoqQzd+57Irh2n8I0wA08DJW5j4HRUCjCOZI+Meki/oYbed4ujQGJKA2f0mZ8hBhthPul
/9gQku4ZkAO+y/ASCPqT2d4kWNqiOeuGO8OrRvyvC7vn6MfTiFl29Nrkvd04tX6yjH6Cwdt2GISG
KbXGb25Lr5i7YxyH3aYt2U6IwCCJn2Pm/YbKsrA6LKjEr5vUaq8GEaNg1yXirA+auVbBHm+fOGaF
TfqPvcCskaHP2M8SpZP71PWm67Qv0jIUfoMdRDkT9FkHX/FescefVlAblMfmWh+3mTZG1Jh+cu02
0/zejscA/5KorqfSOvLse+2Bx5HUs7iX8TxOJgGDjW/wiqXDhRLzK6q8xQbfBeeGiSAb6UN8htON
mapxWOfZLtHpmZstLkoiVeymVrqXmL73CuJGa+aXWCSeWmC4CpH9Y8AkxgNFj/VeWkURmUb2YfWC
9NpO0/zYZQFzK/IK4f8OfCiJQruknfXB74ygek7NyvY7ZgamTYIlJBiwT9WEAMX/wWn2/9o5JQEu
/EEUNKQZe+7zr8fU9jf+PqVc+Y7DaWvDbh3RLdX736eU/Y5TyAoC0mCfWblbm/vnKWW57/yA+aqB
C1LIphJAev/zkHLeIVTAnxyQ3NPoIJf9T84otvirM0o6LsIHIVEbIEvaemB88F9btjlplDkIxq8m
Bcioi7HqvDtbeZudkcALZUw+YHL1kfeLKixMJzUlKIHV+Nh3HaC7Lnft7qVNO7cjsxQJlU45aru7
pKKUf3Qw6KcX6QxrAk8zor+dWXZ+sbdSJfzzoc1LjMoQVBDQYd9wjzkYz48Su9Vdj+WYUc5FgTXH
8JYWv4xtVd+wgaH0rQpLRphyu+SYM9PnMWvtdsHCxZ7iPCzUuBO+kkNUzlN277TOcBdDSzFCqM7e
fDS9LsF6WxWoNDGhsqlyrvRLOxiI3nLGmhL0J2a3Fa08ZT33GUA1DJ9GtoTlEpQtX7/GLNXhBYt3
o9slyWGuzKS4cMw2MG9rdyGYqjz2JMR9vIKbZ8jvIyGJpmBrUPfkWJxmxwlu84ZSKbA/H+hZ1Mft
Mim4LyIHgzMMXc8Q5tVMFZxlmeJxbToFRUVSKZ/RSuWeAp8NbGl9lHmT9E9jwZW2nmeNl+Lkt8GF
zvqyng2CvvtR9mkZR+1opHlwoyeE4tODbVQolCMGPmASw1k7g9agZqrdql0fVkSYhd7KimiAwwIm
EVrF0ckmhN4atWtoYuGSh4L+vd6Dyi4kMIDWUZeKPGy4zJgX/8ky2ibXdMjT1r+blhSf6zqnC+lc
0NXjY1KyX/Y0rjVzGmbbqh+ARjrFtdNTGD3KcpymyCGpNHYE1ythX6uBLfldwKlpJSv9RSejEUkt
lMKpYCLPpGTUTG0AS26jMPcYPNHDD3GwhnlNh2DXYbTAJ5qQAR3EkrisKkawOhf2kpoNcLopE3sS
qvoJlnBvIa0uhrtkHPmblsOaIxGW7q43UEgdEa/6jMTqZ2sH0oIahuB/dcUvlIPRK2p1Fmh/sMLC
yeYXKXNC57DxmVkX9SIeM5z5cz6fg5KNt/nEwB3pa/QtOUY+LvZx9nDK8GYy7o2ZuUX1bvK4oT7Z
xtACZczqftPZjrq9DGZ7hMnmVwjQAWImqrtHOyEfAktN2dk8mkylbNeY3CgcO7Oznhlwa1ZHO80m
70A9ooSAVBoNM3XKzdsUB+WISiSnhQfrcpE9rIksi13xAkwJRzYNC4bh7fMBLe0Ltj453C4l7LUj
QuXS/TSsiQn90IOMYBywPxsyiwbsZ/HtCuvTufbY/AgGUBbHUVMPXvPVymu43G2SijuTpCuAB4kQ
AvMeJhtbAJmzira9MVqLENsaLf++XVtdnuHFHwF0Nb1xmUJEH0mdHCiGGQhyN4IAZjURAhgTNqkH
ItI00sUjGyqAeknGWNHVWWP/UfuLB+AngD+qrWxa9wAC0/tkdoojT2WyU491OQ01kCSMfG2FUk1o
d0wPJl6Rc0m+gFugwEMACYDc4EjPS30hgSTAyOJNFbXiEWByT45Y2NeWk+xq1si9WGL5kCK6EntO
U1qjo9WnXeQ2xQinTnqgFiqvGSrCBh9jAKXbz7hITdzWVZWs4Ll6az60bsxewElWInENUMUVxuJ/
mTEsIr4xW/PTNlrL2mFfhPaIbmyOJscqLuLYJLSAM+3jvVg86jfDMreo8nu850QupDxhCWFkJaHF
qokwDrMYO6T6Sxp1edkNnfs81mWbnpsrgrDmA/MPpkfhbefIQn3wu0AU6TFhDKMO/JJYPWXp4gKv
pQeyFyN0F6p6ll53s5UvN2L2uQxsbQIa8n3R+0codDla61F092tXVXHop4OgQeB0fXbgJkvXq4Iz
764uZOGhbqzZUIk9jjXMuMD6CG4ahKTl6gVrqEoMzOBJ7ML3Urb2bxeDndyGdMcQ3VOVpS60ij4A
O6ICMBaI+gtoW2FX9aBOzLJyuel8MQUfVJ7AxosHDq8QS9NMP2HwU2w/jDGdcbdMAaQjN+3SIVwM
Ie6B52aDc6ARV6AtN73VD9HRmB86ksQBNkROP0bAAAGNEPiVjILatb7ZZmfUe0+mfX2hyhlQhUkf
AQ8j2X+5dwfJ7IMUwcW3ujfX7mjTyZFhMasBQgvtsBii0wy6KKoMek6qgBwLrMLH1IRvz7lu7Tpl
Vnmv3GbcG5T4nbDNOkc/T4GrH+PVkwI8bwlt1ts4gIEA2xUGHdAbplzwtdGLNB9Wm7URJjMhYmj1
lSZ3txPmDgq9FjYk0qz1ir8orEj/nLWhVjpinkM8Ppfj9iGxrXsUEPGdRxbU1PeMrl+oFOtUJ0+b
VEzdmBnm7S85qizert00VbMrsPKbeDTWrvARcfltk+0qMgnzoNIhsekBq7kCespY4F2fc0xH1Wrl
IiwnmRt4TGMMXg22qQWCQLncFby8IqygpCX0CHGWRt4YpMW+MIryM39ueS/HIXhYcgMAPt5W2LTm
KG+mvvTNMJharOXWRDcRXqd0LtCtgc5cuyn4C4fBmuyKQtc3gTllj8HiDnd2ECs/rJNg/RAMsfuJ
jzp+zI1uvc5wuozY8jN1X1JOw1oEa47pSHOhD5XL9RjqDA3ctsRo0tY21jNGG5NahLOfUWJLg54m
cY+elFDGIfeIvIBqeQgdwk33UzWvV3EPRDiyajBq3KgMnFoF/jWRtfimUuEOFzVfBSklY2EfDCqP
mpJLm1850IOafep7zfven7qbMYntPtQrXXc/V/23CXXmQ1HA3drRbLCS/eLnMbi6uCX2G6itHCGR
BkM0Qv88rtU0yXM0wZ7mF1EWRSoYcfXBZMTws2dmaEgxl8CS6Sf1bVhTrEwinbsXIjRNJyJIna8c
sDNXseulZMFzAX7X9OPulmyopqu+ji2wTATO8ECC2FARq2k6w+6Hpga1YXG1OMom4PSV+RUfcEGS
mE1dAKAvMDb75LJBjFpRP8GXcOpLJqGA0s4rn5iHSV30qbXoUMlv80YNjJej+GhaBY7mxWkA3DE3
VNHUCLqcw97Q4FqrwXLVfoWtw4hFV9UQniwQHmHp9uNHbbv5S+5YAHZxPAJS9JFnk6YRwPQIDbEg
7vCYJwPwxdX41mmml4W5W1Ez81w2TNhlCyXVqu7hWTBk23/enj/teww4iA1Kpx3MqJR1PMhQxXg8
uTFaTdKZQITgjHNa66xJJkAnzBoBshs7qb2DpYJd0FpKB4NLUxnXWiKSOhpEg9lRBCuxuXJdfIVM
c2MiEnDnftf0lb9vyi72D1VlTA9T7PYgbTyCRYMT2+WNweJeKSHWyC6/N3wl8xHXoN6psp3r941r
rRRpY9fNguPIWJ0+RKG3mg8WpRn51GHgznYACPorOk+jQV9pUPfGYAUMKJBT9yFoy5qR2xmF8v6w
rMgbwE7LxvBwwU5wlK/byVa0rCac+RQCCrb8EHJnb501Cnn33Rr4t2i+WSNZqueHWPSqIaBSgG0p
qlrMDyCMtHaG3VQOJ7vp4iCLB2DOQetWW0OjD/QhGdXy3kfmoS7rAhP1vgI6StGgEsiP8kYln4Fn
LCyPpcTik/lxebTnCdFfUVs636mqS35Oo/v/pcL/8mmb/vcp+OFz13z/H+d9+bn+1v+ah29/7e88
3BDvbI+uOwU5n/KfAw35X4m4Id8J4SLyDPivmyiPbPtnIi5s0m3Mm/xLyoLej+z9ZyIuLP4T2gay
Z0sgU2Wa0Ulx8I/FwteNcc/1EASYjkdDWjoI/0817/TmU+KWGhSRzPr7PmdqF6nlU+wP+MHGJT4P
MK3AH5mdT46lx8s1qLsoz/VwkeXQ2S2IFr4S6SMo4fQItOubP8nhyjQG6LWWfEPo/Vpd8PeHdTC1
UEO1oB3YW0/7FwFjh9ioBd/N2DK96gerzojlQLy9Ic09rZ/+eCe8fRBLFE8FDsjXj5nAbOeNgYOd
ul7/Pq5Loj0FKuQJhzqZcOMqkp48YLJrjd7I4F5+SEcskuEgmVI0ZGhw9pRlNgK94585HvCjMi2H
hiBEE18xo1oH3LDG92LOhxuzrYabvEUBAVyGwI3Der1PBSRv7Nveo/KZ6B25AH7IJuMKiVnn08YJ
UXE796myAY8M+d3sK+MrokS47narRrAN2DnfeC/W72uFn4BKONoa4FToGV6/l4Fp5a6HqCkC+xl6
+bAc6k6Wz30iR2LqjlqIh7bl2IssT6O4nMUZQPIKkHSXTg9KyabC0wGDfFWZ3Jcmifm+hmNwnyFH
RRzmeRA/Kf298bFPxn5tq8ZjB2Gu8NFfuIBUX39sqlwTMMPAorSZQK+J66mFeiDAQ7cMJdNivbdy
3eOwp2TqIsy4LT0QgVYwWfupsZj9kClTXTbdshAsj1zitKSny74zbvN4ul1FBxTbFDJ7GgZ7pPNk
MieQqIOqc2Mtco1+OWH+QeT8w6rxbyXJ31/HFfwAm9sPxfPJr4AFovfxWltR5yTGRhgoz83Gs78O
LEdSFlQmF6at4ufMSzya7HpliDAJ1UHmmikFImnpdE6OCWmTCtX7uFKIPTRFDO5O0rEHWrEzbgGt
Z/wRgO7nZVxU5MkgpsnpzPmn2E2DLlSJ9vc1s9z3ZKs1c9BTJ/3Gs0DuoO3BgmxOtR9pxhaUOxxp
6n6ltET5Xuk2ksZSzLS40idZT/ELjog8GkVaPSAPVJ+1ycfOvTW3GfalNH3uJJ2jufKNj6mtu7PF
8vtvfaloS89lymdvKhjq4yqCa8eTxt0USHXbVAuhSQC98f7Pr387yX/RfP/9+imSCpN/tiPiRMjD
PNyui02D1eRALOtkDKNH5iSLNCXiLJqTThT7ycZkg2mAV2SBukdE4z7kEwaUyKCBAh8gooA33mUy
l+7eR4771I5MLwhLHHS39PlpiApngB/vTwz/CBZlT1s5BYPWZKnlWgOmUWkNtprxDfxGkM9GlHc6
IfYcrzCfFGnklZq5Fy2Sy63eXu4xF3CN1YZ+X47MkDgUxWaa7pP0uu7KlTosI9YeB6T1PhTqpYsc
M6fP349JA346AcgTuZOxXMm2CC3kChSOYmQsoP7QkZh9AVPQri6NpGIsnm48CDSlrW5WAzXBgJ7q
opkmGtPZPJTFbi3d9iqt+AOw6DPnLrPFLW7AGYtoTdehLe5tDfkpDFZqHmpJDjUEqA8CmQujuygz
PgKW2+Y8Z8alCQqxiixPASaR+UfRlvOVS/D0YBNrzW9sve2nPd150Apo/GFopZ91ci8g4wNobg12
pEsWV4Zn46qgyn3TIkg8rpNDX9or+y+MHjXfkGSfuGj/XnWBT9meWy8IbPPkDKMA48fVlNtRb6tm
T846f8x9R152nn3Z+2N57g66PXrexjea0qgMkHHamU6vDULHPUx9Sru9Wb/hXftx4Z68EWEBuGEf
8M2dU2mhNcML8pmvGAUT7P7UhatGrsaM7EzqDba/HpBUCdjfwBvgccaROVbGQ9LEjB9Je5IuZzSP
uosRLiSOeYGOWERpESdXSEkZ1VLWzlfCpzZqe++tgecnArgfrxQhOMEEsVRgOqdzkBbqzV2Rci3E
hptfiTpnQm9sMc8Xxr/1WK4OQ5trylaHtRraM+oyiANyJn0USv1F2wAwI/PZnYbhYhkoFmfing69
zmxuOpfK4z7TY7BTAtIYOx3xLfAphFfE6/KaUeWUR/yqPHdQ8z94ZTkjtshYTaAhqBILdEOJdWkI
cgzCi8C/BPpLOcm2FTxKP1/PuoLTw3X65cWmIvRYxjkKgcyyYZfZ6ThGhlidB0g2DY5Fb0ZLuIgr
gIDPraiGz3Ipgx2DCDdcasHBNS5p+tYt9cO/dLIyJMte2DgXtljqpAedr4PNhBNQurLP1qcYm9nZ
Sm1z5wQI/SmVeDQU+HYIy6pLMRvLftIzlTVBf4amRhrmG1QbWyjwIaTKewGz5Pjnk9zZPsLpR8Qy
go8X+6VJV57//ks02Sfj4ujU5CQfQRDSAvAvmZ4TOuizD3UuxKHEJn+k0mGBBmakcNe2H9uxmC4C
f8qP9griqzRdhj4YhDu1sOzzsRIGhNLuPlmX9mCRkj63y+rtqCrr67g3Kk7t3NhzfXofMf3kNwMy
72MldXXWMSLojePKei38ZYVjStoMraSOhPfeqfEZIj/8i3biC1qFfZewLi9M7WI9b/DIWJ3szlHy
Z1dW085cITtSzjGYs70QI8Uj7ZlhosU3+i3TW3vP+u0S5ZPRhORic0ystqdZh/KruDZFZVEmcvM7
V9YUB5dOU58bzwswAAxpqOFF+S8YLfYkKBczit03JMH/8HZAggboxLGOOs7pROcsyxn3icEnUmr6
6mWuOBuDESqYnaxvHZO/Bc5kfTaaTaoJJsSF06Nm7qnrlSbK4j6Zy7uxksF7ufS3eWlXN/TWGN/E
TAl119t1/wnhYfIeHwvgoHimAjZ6nnFpOy6yRkqx1pei0ZuzJPnBMh2Z34bCM1wpTW4CfUZINEiL
oOhT17v3mzJ/Mttcwdlpus91KQfGmZkZ/MgkmP296+Rv2Ix/zDV9tadcz8ehg50Zixmb1Xm9p0g0
RzNjWks0EXkwXWipIheN2tWU+uuzXlx3P2LJfUCP65yveZIzy2FybwGoSOiyesJvakzpYw8LBf53
NeJzjelEfo27YHlkY12aumueNrspEbbC6ofTxO8+M2TVf8+17R1GI2mG0GL0VkuFlTlWyZi5e6QO
K5Po+gWrowoi6IfTrcM8s29TZxjfzKDKPiaN8F/gl/iXDnqdL9PgWgS5wCOuCqBGMD0bLS6l9hp0
m2lxbq1D2VLBKyktt/6TGPT8wqyHutwHzTPp3WgdVdo3R9fKeZIZQwru7ezvFfz/yy7/JYlv/lB2
AcVJxeXXgsv2F37Ks6x3iOwlBgRQKGTvmwPkJw7FfIe93qG5a2HCZuP/u94izXfmtjfR5uOwo7LC
X/oXDiV4xx3BYcVBQfCFWv4/qbe8PnRwRNoCb/wP7gpXAxKMk/3h0H8LanQ0Ys7oTXglbOVBJCkQ
O2c4/+Wl/EOm+Dpc3Z5FzWnzPHAR8B5+eFV+ud+wp5fFQDViT3nJ/YK0tac9UQkGVlYWKgXPqJto
XcHah15dvjXB+h8fTueRqhaiNmyZr7+o6SZDXidUJ1vXyC5ro1DHLmidnTvGkOIrHj0Q0V6gSH7z
cnl9r//83iAVJEYLl09wEivTUcjrVtjpXhO0PS7dYnA0qulmnpQcwypwkoRjg4FFSUEX326gpU+g
jt4sl7y+5H5+joAcnfvNd/lAr18BITNDp0qZ7oc+y3DKN+nFmnvDGStxPcRr2/xVBXbnh76pqW0D
gaJzB0FR5Elw8eeV8JstiaWAy3KjWtisut/c5vCIQSOrBnhr75FEAd4IzoWZwmHUTGq8M6beTw+L
nzA3rLEM+9yrkwJtYJdAN5cg368AEZiEs0mz1m+UZ6x/+LmkT0XToqC0bbKTSHGmxdcvNCf3rT9l
D4y1nfdrtS6R6Hxv3zHqAvby0l06ZQeKuWWiCG6M/o2p0CcByY/falNLWpwA2JU5H17/Vj59QNwH
fk4O0823baYIh5iLfpMxQ+AcFpHcLV5CF2xJuuKqSAu42cxrGj/THnnLqPr7EYEsysHQTHWXVXM6
9JlcRQe0Wop93ef2NzxqxWHO5YDyo4vfCIG30+bft/XPb/3vR3kn31rFKS1pL6MXbrb9yAwtQ1+0
Rhx/8qpluUO6Lt+IuV4XcH88cHu7nM6C7ECeUh0yKyAQYmoHdQMCL9D69SVzUZ03Dr5tg598LZI6
xG+SsI5XeVKiqb3KNkwgqntUVvFuKJhKBv2T1AoJfUgh/rMs6LG/scX+4WfbMkkbZTCnDnHt6xWU
G4uR4WnN96IqK7CexXKX91t3ht77JzwO6cFTc33YwtFI+5RAoynxawosmbyNA5WdMbmUsrKtA+95
HWd6fX/+gL9/PjY/eTodA8shMTt5KZxRUKDQtu/7ZrCPdat8uPLZdHSQdLzxqN+X1QZi4dBzOPtt
U5xcciBThqlr3O1X9shFMdQwqk6aTwnTCnerlMlbUedvvzfPQ5zoIHvmO/4ISn+56Cro7sxtDPJ9
4Q7pgbPfO8Yav5dQiF3/87cI3upHlLu9yJO3qItuWIyGQWP+GMg9Zupy5+RpeZinWb6Vvv3Ta+Ti
2NoyDs7NHxLKX75W4fYyM9OW3VkEsxdVrrFcNOM0I2YoY0QJk0LS5qOfvrEoTl9RdLMO6Hkp+FXN
Is8R1P0v0s5rR26kycJPRIDe3FaRZbpbankzN8RIv4beez79ftm72G2yiCJ69mKEwQiYqExmRoY5
cY7zoUJz5UdK0cgrwKiYnp512s7jcnvbOPcvqHUiDhVvsjz41qAqjuxDLeSXSnEaWhMBAKgfT7g2
KK3MVj61OTQ7b/8ONCJoAjkvaHfitde5OyBNH7nQKfGihhrmAU/Z9/RPrPB9omnSr/+XsTVTXGWr
Mwx7wE5CeBAeI7v/SDvHRNUHRbl/YUn0CzUAuqxtdbxsc0oUnz+8APSam+oQAUh04U4gz8sdU6vq
gPDFwkn+n63VFg5Gie6rXYNBoRX/ABUuM1xagB+CNpSaNC0+SFILNOxsRmtKgxIO5dsx62A/Smgx
hEn1EUiS7xawDD0Zw7TX7Ns6/rC18RbSOaXXIcKrV8e/R5Vh6sMi8Xri2IvWQStXtrb5uQud4vtA
hf1yf+9XNdb/2RCmJzQLz2Xb2uogF3IJ20OuJB685tavlrmKPxP8t+qxH1tkYYfGGX60EJx/yAfD
/mi3Ojoe8CTp4HPRx4bHQPXlvwcaEdDxQ4S1x4i0tR+As6nkCJdAnLLcjwE0z2iHEEUbXTt8nuaB
yQPSUekbTjZ5zM2pePMzKsbYLYal2RCmWVYhfDe0msVYW+bFAcTTx4zK9xngKyNRFv/Wxs5IJxjs
5Mf730Gcu+XrbSsUZMCFMy/DP6tzCce7MkxZm3kJh+5gS5PvVVBinSBMLJ4NBaEAINloFWgoNRSB
pewcg413EvOkDS8uTV/3d0B0g7jMisxT4X5G5UOuXVpkyTGFx//tTgwSHkHbSemcA7d6Jw1UZO2U
rqoHu6zkNkXfPMZtA6C5HNCqvb+rG16aqSUgA5xrHdDA6mMiR2RSwUioT/j1eLBzxQaACyvTTLbg
KmDtzl03GG9foEGSa8H6JouK38porzWz35dR4IV1F35qfMt3wbtOsATL9en++sTpX50a6GrYS6YU
bGAVK2+RQJoCQA5/6cPgfx2F5rufqp1rhKAjU9Ibhq/b7IqY6j9vN0yZ9SXeUSl83R7XwcefSy5I
6PFHygjQjzxUw7NG8HOAYgXUMmjTryLq3UudNjyCLcAh0G0SAAEHWnqEVNeREIhK3gjdCZ/TKvhn
hvLo1E0BWsvw1+3EPlvmsEb9Am9ACL/a4j7vEHAdFEnMq1sfA3rb32HVL79VjF19qjp1+nV/Zzft
wdQjo6jFM7DOTipTYkZfQmIWIurmKeexOjS0QTxEskJPBjRx39ztCXL4jtSkMSa+p/g5r94bSo5B
H3Z96MFgjBIMQNSHNmlSb07l7sw03AeYuz/noVHtbOsL9cPy6GIYTliqw0wT0opaGo6gZhk7Rw69
RiGMcc00654B2Jrj2YpH5yPE1nnujQG3GrSyhIYHY7OIYKMEOl4ZwajR3DLk8BGGAyZm6lBGFKPw
oTQctJg6c8y8BwA7SIjQDWD0eaxbxl7DKpeNA8KO8odpcCAy0KGSQZiULtxfCvAXG+78yfaolgb6
jifaCDyEJAacYDRdqIo7q42u9c5Q83mgGNFCGJOWiAUolg7ieBxjl+q/f+znFlF4GZIlZAE1/htt
GQkKBprKlXKU0JJ7DCUFQRWkm3dc1kYlgN/GGWcwiTY/+Mbl11CjIWbYROgJzaF6bFGc+FQonXxM
VMW4yErIDIhqolucQpKgDkOHnAnCankC/OD+ebx9iBzB1kIBSUDE1HVCmQHwYa6YeQxTgYkyYN77
2BZzcM36Ut9587Y+CfkyhU+WTBd3HWsBRk9bxhwCr0FYjN7QpNUPvVZabgQFg3Jw1Db+ajSjDGlM
FUB9LoWwCg/jYLumOdsPZgVHezpn8qm3DOsUw/y7V027fb+o5VI4FUQxsCWIQbfXt7NHujMs2yD0
0pjPUlRq4vZhVD+VRml7qkTHMMnqvVhg06jYFcJkAETrIbWAzrqsD37gMdDDqEwnoQ2QyBCpor+Z
Jz8Gm8s4083Z+fLCb68cAvXa/zO78uumBLetFCY4OZhFQZlpgpQqn073z9fW4mBkJLaDGNwkSVvu
aKCrBWQiuJ2IvtHVmJHfQnqv92w/RHMkzg1vHPEU941uOFlOMxgGCw5aLtjqdklyAS+9Tf3bR3nZ
VaegvMBSANGpIc2fgnCIzs1ott5gAXS9b3mjBgrdMnUnTbNoAYBQX64XvGxRq62Gm4UHMz0E9RQ+
IxlevzfTtgWbm/ffLWQjHgz8CyC+ILsWqVE8oX0hPZiaqr6z0iz6Z+dHiarQ+lPrCtULwmzg6Os3
VTFJLmuLMhHhd8mocp96uaYzmOtYw2nuhsQjlag/tnGGdHs02IjIhoq78yPEw33zI+Ahxt3x/lGq
Xu5Mp4xBL/n8iMasGqSDOGoZ0s9PDri9I8py4yMjakh1B0oa/5KtVI/Osx/qlBRKbecR3nJ6APaI
LjRF0amdL38K7DdVX9XgnGhwThcUSIbTGNjAnY09h3KbZji0YUyaMdQhITlcHQfyukyb0MXyKLwb
l6nW9Z89dbNz6UwNSE4pAaxCQ/ICe0r43u9H9ef9Xd+6CYzT2kzos2B1jWVFZgHYbEq4AUQfXH/l
/4FPrfsy1kN3sYAJXFVglMehroO/7xve8i6AimmOCJ4yEp3lFmdzOFoDuiQgMMvhnOdO+mj51Lvv
WxHbtz5TNNuguxJtOKQEllbMgn4UDEk0Ycpc9iI5h9S7MWrXKazgi1bn2U6PfcubwVZJGMwskuDY
X9qT5kaJekZKvTlSpwdjrmXtkPtMqsP24UhfiWhS5ufidI/HfevAwq5GsxvubhNg8tKu06WFSYYT
e7bVIt8nIV9lDtE/+oR4yv0d3TowvAkMTlMUxN7KX4cS5JMBAb6nzzOg69k3iUgni9kN+j3fndC0
jqrEpGLDKPXeZdlcpQiPqXxqsBWtXl8mq5h8c5LIs9GRcbus0NyiqMML2B99Z5lbB8d8ZWr1+OU5
wK8ekR1PsmFSQU/TYBhYcY5tlrenhqbazkHdOjgCAAYKn/jCklcfkJKKFDkKRPR+StRbzzAfltDQ
HLuxao9RArcVUNLhfP9bbu0npoTnIXujkLk8NRWCL/SZ8sgrGlDTASoBp6awGHfqeQDum9q67rhT
fCmkJfC8rfYz6eLEIUiCw4KC2kkN6D1OJef1vpUbKmQZPhSE7OAugXKAct3qdEJRVLU6W+hZWVQ/
TGgfnWhJ0yaTrVF+jIGO/gRLW36y9EI5OVXZ/tNCYntGdLi6EO4NLpNoGuNwCh0o1Y9cXcsGD9xW
ueN2tz43nT7bIs2DqsVYnWQLIkwYc5Funhl+RzUMzc2yNjSI/iP72JfFfNaR7vp8f3c2ri5QIwYJ
TEpbXKFVb2garQJRkTpCDtbJn1S1+661yMpPyEEfJeZXQQWnxplB/fztq6X9TP9f10Av0OBcnjOp
adOgzYl51CjvPF0eZ1hWahQ1NfSUYOaNzmgwjTtGt1IoijBg6mjpqmDPVr640SC6huGDem1v1+ew
ZBbB7a3QOlJebek6MQ44K3r2Tmnb/r2k5MMEIUIU05b2mQ+9v/UbN43fYjjwJ2t4r3Vm0+lqxnCd
HjBpEMgnXSmmZ6sPNFeDbXGnDSWO+OrJo/cEGzQ6GsDa1sV7gkrVeSG9UtoEyFoGJdxPLQPl5lX0
T855ECZ/Yo0Z/jBwGCkb8rq+3l/sxuGmz0/WCPCD3ttaVGNk+qIduyL0aCnpj3lXaNfBZGY8DZR/
Kslg9jpEEPK+zQ1/TdWLZRNbC16j1cdWRtJf6CHpxECyddbioL9KUWdfLdlML12ZhN/u29u4S+gU
gr9WxVsIm+fySFuj7pe5kWMPXIIXFBGy8q0iHUO3+c0U/viUQN2180ZsHCJeBy4QZS8TAMVqjVDn
wZqQ0yrh+YVMTR+MMxwSyFyh3vbx/vJutpPchEEVg841mEHypOXyKnpoM1k6I86SjqD3KDewx+Mj
c11oxPtytbO028vKUeUpUggFHV3D5NKgIgNCBMYmuaHeNVdqDQZTGqi1Hko5qT5HiTJdW4QMkD8E
HMmYcfEFKo/MqxC+3Lk/G0unQc24G6zgKnPwK2fVDEbVyy1VqEKey6MuN7lXpSemcOyizk73t/nm
VRSrRqsEKRRR6rHFF39d7KvwWhAwSS7YvF6Gty+bYKEqS4gv/o0hUBzCEMxgYtGvDCF3VBvp0Emu
jdu5+goUp8yTTcf7Vm6fXzIYDihHE+5jiyLi0kzBWEI30YV19a4uz/BdlK4x6epTyBj1XxX61Qcp
MbsrLJrBN4Bf7bMOqejPTC6NU9D0cNHmDtTATM97GuyQNlI8UvGnR95+53jf3F7xOwl6ZFSGKJmv
PZQD/pXZ9EhyfdjXH1RJC3+hJed/t304K46lUdc/0YYsPbvO9uDQN5dYmGZgEtkzaIBVeXXQGVyD
KhyiYbdg6uZSj475dWRq+tpJSfPl/ufYOF1ABYm6YNVk6tNeffRxZpZ90CXRG52Chy6F/tZXpOjb
263Qn3rpzlkiK1h+89kfCrAzMUfLV4urM1fdYweWeedobayFthEtFVUTWHJHvHqvDvBcdvEsWZPv
Sl1lXiYSnkMHlmTn5dqy8lKHIiN/0TpYWokgS+XbQHjmBK19yStEB+0+r3dyi40jQPpE7svELW3l
NQkzTKEdZalWdKGi7Io4oHbqDYgx67JTdu79jSkK3IAPRd8CNT0y7eWCgP7ZGfUeww2msfZGXYu+
J+GcU1jLgt/3z8HNnYI+lSoejpN0gibYytSglzIlrQFTNVrktaL7HowX4QXGTtidQsh40V3/kg2t
6t43vLFGg3F+i5hWYFQQClwcjbrtkhYJYh+lXjt6TnM/cPWSsUCke+yd87FhCtUaB6EIAcIlfl+a
giwvYOhegShTHoG+tH2BgyP7feygupm8++va2FA6drTyAOHZTEevPEVvmlUAV7fjSuQ8NdLytv0I
QHH6HPo6D2OXN+V3pFwQ49XTYE+jZ2ullISYL5PBzdxAQBIfVuZMSXy3bu2/4PMJH1CEn7jjwE7e
vkzzBajPs3srwTY3TiPb/eS4cSyF/aGBUtWlABd+0jtYeo90BBg8SsPsO56z/3Hf9tYqybqBdVDo
Iz0Rf//Kq0RGD0FybzpumhHyZ7VleVpPAUVjPmrnlN64FgY1gYU5Jr16Ou3OKmD0gZBqeeo78GUx
3D7Kc/8Ai2Xz8/6ChEtfBP+iaQSAVKOKoGuGubJij4ifAy22XUL7/MFMEa8YJy1/D/ZKvQRjs0co
v7GBFmG+DCsEST3iSssNNMAI1NSzbWSVSjC6IZhK+t/SxSlKY+ed2VoacHlBRoCu5A3mLRmYKWN4
z3YlSsgPbRFnF7i8GCUpVKJ0Vx/aPrrc383bYr0QxyI+4LPxhPLvy+V1TNbxUDiWa7WUfBhRQ9kN
GjxItYop6D+hZjAYzIhNsztVGvyRfibZDxK8WbDSQGTlmIXmMWYbfb3/u7Z23eEIydwXjfblyg31
Uq01rN/mYQ/zv2Se+N5FVGs6T/Y4f3izLbr6Yt+pU8McsQrpUFnxpxEOH3pwzLk0hYbMVA41Vahl
6um+qQ2H94LhY9ABfCj0TsvdrkMk5bLWt9266bNTGCtQsQGyKY62nCfHUKv7b3Y3f2ycrPhz3/LG
hmKZV4uJoRdfu7TcIYiCwjKLnGNY66rery4l8N2DkfTV3pkSG7a6orZMBM6nI0WGDGBpCzZw2A0C
kyvKwPhTpTfKtdaz4ZwMunI17So7TVrvnysdWKVqxdMpcPT87e+YIL4UqAa8kr2GqsYQu9HGVGx3
gjweGfpBf0hzRXGNvNd/3N/arY8KIIZaHJkdYm+r5QZIXLRThI6SqlvQcUcT4/j0k08Qk0EhjXoh
2SzsWXrMJPjbgx/AsQAMmT3hmqynXGizAR1z0KANDP0/jVoPp8COtTNNlPnp/iK3zo9gSAH4+0J7
LJz/q3eE+b1qQkjJJvCAI382QQX2SQHR/eDsfLlbL0hfn1FR/B99DTRCl5YGoHZoPcS2G2dAAgsU
j1xjqHUoSgvzqZ0YwX7ryrCHiJ1wNQQ8axxaBw/RVNaS5bZD8wfKo/TSd9EzE4vj+e2GKKWYiI+K
Bul6qr2ocstoSwNRQLAtFznAp+ZgL9zK2ntIbj8WWTW518tll+kmLLcwnxxthKDYBOKiMD0dGcYl
YCZYVMKkf7Eo3iySfItwERLcpalYKeNJgZbODeGhv9JPSAAs9vAutU63kyBtrYqAVDwIvMeUbZam
mKgSldDSdDU/Dt2kgUFylKQGeIJqem/+VIwHkI1BwkIWs27UllJFfXlOTdeooCeFu9tXLqWaF8/d
ZAy/7tvaOO+izEaTXiwLkNlyWZ3sG01iw7Vf9tYPwLDjcx8onTtLSBQQoxs73vk2ShPk56Bd4Dag
LfnCevLqIkMfFlS5gj6OYzW+F8sQWsdWGr21xITj51P9N9aKm7ValJPp2kTRmcn3iIZkhroHn6lu
rn7cFhcGGuhX3N9FkQIt35ylwdWRZ7il4TtyDpVkCg+KLtkeRQ76++2sv4dQL/IaB9LW+0ZFcLQ2
Cr4B/SW+Hzd6FTkgI+aPtcNednlmvmvnxj6FVduf7TGMTqiW5cdqHq0r80T6Ncun4dt981snhylL
6h6EEpBFrnwyaSB8fsxTu9I4+2L2PD3OUTV5GqM/V1C8yg5cRny0m+UiqUSHg2oImPblSR2YeAZD
MnEBYU/+GfstFCtSNRgPdmYXe/W8TWMoVgPKEk30deGwIkFNtIbFjXlK82YIYFewiuki+0r81pY2
h5U7YdEnM1meLD7zqyuRW92QhXNlugP8lMwRaaoIGBq4rO36Ew94/CFFOmLn2dn6eAzSiIeHd4cC
6dJoG0i9kNNELGxqkgvdodZFqq/hjxphrDaW3+49yf6oktA0pCyzjnJ1G9+sRiyybLPy1JtWBZpR
l66OXIQf75/L21K32FAxAkXJl+rM2sfkGjIocBny/ugSzLS90qX6sUbw8EGnhY8ccyV9HeFq9mQg
GZdRgcIT7nD9PJFh7Cx7y91xePg5wNmQiVuli+Srid/3MMaU5RTTlTUGypKhthMdbXkfgzshkIyk
Lc7qZkhVE4KE6A03tQLbJaNKDug99gc9n/qT6Ru920S5tfP03sadArVIB5jmDMHnGqegV3YNcN8k
l4d29IxUETzLkWRe5pguDcSEgxskfX+F/XTP2W6dXZFJoMgLvIyC+/LsThlvY11phmtAtfKcMAWM
POQkRILoJvewKFNlTHYc/NaHJEWlu0uuhrjoytkVsK5njQbNM2ii4DSphXS00lbembHa8jqvraze
LR+sdVTDI+kGudx5qD/1h7Z35mMU9HvAnS1TlOcBCxBoqHT0lpsIq5Vsz5FiuHKr1e4s+/MxDIDw
56UReTsX8jYjo1XJW88XY2pSWYN25jFNA7uVDbc2Yfl0xzFR7UNg+PYP+MsRDJliPf1HbY380wSi
D3HSxBp+2mKI8f4P2fqIdL6YlRdD/kQIyzVHudYVTJ1wcDRmIPq2td6FmT1/v29l61kWESLdUnDP
RKZLK0M7gouFUsLNJmtg8jOMpP9UTab9chDLCw+80GrrkZwhCBh1WR4fa6v/N28zYYEYyGc8Ho2a
5W9IGSV0igky0MxpS9c3crT1gh4lqkM+2TC6S1IeZDtXZHPdUB28cBGALl7tbtqNWZXYrNtGDO3Y
ZwXkT7k1X0sjCdxAyeVDWbYj+mg9A97gwucd+1tuAQAamGGZlxTQx3LNeaGOkRl16CcXsvmhkSEv
HAo8eqB3vtdGjHPuGNw6TgIyzISYgRt6mXh/9XBLUu93ddSaLglvfJz0oHg/OKP/1/3jtHVRkYQ2
QQ+BTeZzLpcVwy2sjiYv5yQ7gdsH5ngaUKyCdtcyvt43tbWD1C4dAOmMAxHRLk1pgo+2H3DpZugz
ZWvAEIB2JhRwJej8euSr3rd3o5ZJ2qG/NqguDSJcjORyzpFBd6B/VCDPdTX4uo5mZyOkVlUOhJhD
cpKhQnxXlclfEEabnun4wdFEC3LnQdv6NbzUlORB0VCXNFcXF4JH2IhM0i5oJKu/YqBkkOHh16Zj
hITQnzk2G/xjVTeaNyOTIZ8i8PJPE9pgSA4V0J5509w2b0a2CHluQ9A5iGhU0dd71GidYo9E+RNj
i97YUhVta/NpGgvr7e5xYWl9gawRvQDEqV3kCVX6gGJIFDaRndxs4zxjhWhFdIZZ0erhUSYhLQpp
qOvTMb/o9UTkmfqD2wRQht4/X5umwBiqTA+TUK9VamcjLyC4lPmgOQxEqGZkD2VSfZk1NBPvW9q4
OTh7uizgcnAJ61RsiJ2CcXiKA1att6d0UK2TDNLtgqSWBRmHLb09ZwCLQ7cDR0eXXV99qi6W7FID
dAC7JhM1UWNp6CPk8iWM7QpaQBT0vlpyOO4V/DaXyVgY3FZkyUxvLu+rMjitNaIX6SI7ZT+BbZk+
UKkgz0xm/72O5NjOldx4Uug80sUXxR3oMNe+r5rqXA9msjAlHii3FLNn1B2EOlyJ/GjnXXaugwkN
60hvjsgcdzv2xY1fpZwL++KAvfLwcd+15YxHdAddny8qLP5MFaj2Q1sD29eAjB+NCUGJ+2dpI7Cm
w8vMBJEKHYh1/GCjo5rrY2q5cdGUl9CyEB8tZKAFlRNeGr+BTlBJkF/tcnXHAWwtl/iIkB5fwwsg
/v7Vcqe4rFMLv+Iy+R2eeYr8g9ZF2jGaivr9nHTVpWPAzL2/3K1LSqhC7YxWKB975d/AcsBQWnNJ
Y5saIXlD5rZpHj/hSfdoSbZNMfSlcYRVMvvl+rKpTjVkSfAHphDn6I32iMhdcuplW97Zyq2bQmHm
f02tvNzUm0pvpJbpwhIanu0qVi6p4ivIsenawVDCPZa729EugQhgs17eUwqiq4jPCkKoVXOTTNP3
pT/VYOoPTlI7nlX5FGb8OczKo1w3VneMp75/RM+Goa5kiggp4qH2JMZPvieBIRSG4/mzNkjWj/vf
eSNa4ljBQS6oQgCzrO6yrU0VzKqK5QaZ3z3Vmf97CKrqet/IxhcWM/NE96IgdUP2p8tVV1pDZ7n+
wPCeb0jxeUSw6wAT9d4k8i2PADXT17aE83p1W6KpHZ3OhzLInGqrODr1bMHpb+bTbxX5jD9RBezo
WYoUK0N3NEp+mkOjB8hhV4l0TEJTspGUUIL4UtjQl4ydKbc7Z/B2MwS5EH0hStY8gGtHYjlC8Q+A
jGvG6MIM6BgcU3QUvXCo7J3E9fbjkmnwIjHZRIGHFGC5FxIKLbIdpwYCE4b6fohNwn7YC9/sGSk4
EzWIxF9EKqv4VDIZ65qlmJyVKO1kj2VxhbCTEk+CkgozjWX+pRkGoY6rmG+FFJFKkc0Rf9Glpau4
ul51yzgKTT3D9VtegkZRSwiHqvE0CaLjt55hTNE3w/2TwZFdLPfSr/xUi9PKcC0nT98lYSxfZh/2
Y1KYb//CEimFmEyyhdGlJQHGHiFW4auh7AhyuhMsSo10KkdF2wnFbp8W/v/ER8QMRCw3cwNyUYAh
T33dtfw8vgRN9BN/1p6sMY4J+RHcTqtkb1jh1gcvbOqrb1ZNEoQdDTYHQ+pdVDQj6McRq47GMjxF
yZDtrHHrErxa4/p4zqPTDrR1sFdJBSmCWp2CUHMu9z/a5qp4pUXRncRzTTc319as5b4Brr8fkuPg
VEB4yh4u4WQeL5JpB+d/YY+yDSNsxLUM0i0PyTAgrQzXku6iz5p+gk/YPtkq5ERVRjEzMJq9MsJt
+MNXo0NJfYYYEyj20l7XZoiA9xonJbGzk2xA2OeH0/jMADmabWpnC251tE5qLd55PLZ2FkIAwRtJ
M+wmMzHrJh5QxtBdI2mDSx0j/ITiVw6GVK6vyiT9vL+xt4x4LJIKMMk9LtomGVqutKp7tQJfbrgq
skZXkDfFg2+0yD/EA3RTELt7foOUGG+39MvW8h9KAnvv/d+wtWTwq2JGxhSUZiu/zUs61Yo1koCX
VuJVRmwFSMlIxrWBXeI6Scke4uf2TWLNClgwi+Y6CcJqzdLkDD3K3QbiN0H12HfWD8XvlJMUZe3O
bdxcGsYoBwluoXWKVKWR2VUlxQzYwtBb6+Hv7y3YuzpzTB8LRQ12Ts9G2wFrJOo2RU7VgMxi+Tk1
tR6HAo4U/LZAaQW9jHyRGVNW7dSD6kTlNZUC86hMMOHCYtacMydE/9hMnJ2PKgwtsxZ+CAUwUTGS
wWoJP/UqMFHBibY0Hg0iasu/2HbAHy1qfX0lsD4VM9sXRnfg7b1/lrbPs6jz2qL7D1J5aTdNEOUM
1M5wu7p1qCnXjfppMLT02qpR9lvr4OA1JkgUUivSP6iW353HQer3qnKbJwygg5iEg05hPXBrRo02
zkFpuCNq75esSMKfftqhBjorp/sL3rQkygvwotmMMqw+OIOoVAN8wpGstbVP/tQ5T50uNdeZAsfO
3m6ZIqgXN5R6I43z5dZWshlMkowpddKnSwRXANo4cX2aonTvpd40Jbwvw+4E6uv5+aCU9GaI8Eox
WdgRHTT1x5wkseubffT7/gaKg7g+qAKLQuwBBgbK3uWq0rS16xkJIJdBqfpvtYt4X/Rwb/JzwxHA
mQPwFWSogCut9q6elVbpaM8joxnWntnV1k90JfonyVQ/tV0w7SxqY//gehKgXqbRKNmuzKnpMPaK
pOtuOpVMgyWmxUyIb/8Ns/Sw1wnbtCW0DQBJkjyvb7rewKqNogDHgnEQTylU66E19F+aMydf73+q
jVeZ95j0jQRdgBRXn6rNaSVaFrFU2pWafuoMLfhoKkECWrObaw2uYTsCwehID4zyDjunf8uz6CC1
RVmWz0hfd3lQGiNRy2YiJhhkKz4NsV6/a9BydCVbar+kSQppghU3MSJ3ivGQx30JPTcEZve3YGuz
xaXgFEGKRKt1+SPGwp/seiRabiUdJbxKRV4QjousApBQNju+ZevQCgLV/67uUSddGqNHrQ4yMlCu
nDiEWTHNhcNgDO2pZnY4cY25kqad7Gpzfa9MiiPw6tlAObm326kxXEfv22ujZKPXKqH97CvRHufl
5mlivA/SVotgbw3R1MZCDtOKdHEschhSSbeq88i4kmckNrJFVLqTr/5o1d8kc1B2wq4t2xAW2KJD
JB7s1TJpcQxFhcNwC5Q0nhziES9A+/vomLXmUdscvC7I/o6CMt35pFv7y+HhaaLlSnXNWe3v3M49
9VndRU1LPltRmB7KojKeqLcU57cfVYbJmRB7GUNeK3jlOuQms0k52iza/yBeZnzIzLQ5MwNj7Cxq
65yirCWD3ma4nuB5uShJM2Lo7QoajThXt296/UM/IqkNQYKg07F+3V/YVpAFWIaeP6PdtHHX9LYj
KOI4FWAZu/LDv1Pc3jWsYuNx9NX8l0Ox9svEiJ4rFcyeRdJgfMymYHSTItprY2yUfxi9xR2Kkr9Y
/ModRE6vCvFO2p1kCwepRjSpLECyz7XysyznktK8GT1WqOxdcx98pyNnMofMLKlxJtB/BSk6GIa2
B1MUjmH1puIiGUxgHgmc3XomzS8Mo/MHnu9EglQFvIjlIkWsHZqAmKEfmVODX3KPV3vjIV8YXXkr
xDB7WP8wythOfywstTn7gNB3noGtsyYAPZoC0gUokfgVrxxU5jt+NKCh7kal+q2zIuM8t6gWG3L8
pPhy/vH+URPXcb2R1CtEJRyDlHeW1iZJHZiWU0xX9gvlICNxh3SzObyPlD67BHI5egGy6wctpPY3
+Fn04b75LW9hIGmnAR9i7GONCzacuLeA0gDQiuCn9BsU7bpaDY5GFOb/wlvQ5iBqYfAD+NBqX2fg
Co0u8LplEY4XGNJzj4y/eo4VfS843/yEDJhQcXJeRjSXm2r4SZlBKGq69RDR0MkD9bnqBsWFhS91
zRIt4n+xi6/srQ4m3IxlM0A77zqllJ5mBlGOpHCz50ho9903tbk0WueCWImO4zr7se0pGhsKem7Q
DP4jdYp0PMRVmQbIW1X9O0OP3swrCtEBxTSG8nBDTM+II/TqPqAE2/nol+N7kR84IkCrHirfnA8O
+pGn+4vbuuCvTYnFvzJVoQbdsSSgDvOAyLLSdW5T5f1OFXnrylFgov1OFZmqyOogNk2v1DEXytUk
pxHc8XZ3SHzFeUjVQD4bIQFgWjr+YxHN5d+qMzZ7EJLNH4BXF7gE6o9r2Ezj+1MDYz0auqgsDoc4
QfZJ63vnT1bokhfn3HekzKSTJAWpq9jRHivA1qVHSoNmGE8pFDyrN6XQIT0mwBMersung1OW2YDi
sa19Huco9o/3P+rmasXQEbsNlcUaJ8kUaZobPtbUBmViyx+65xneTDds4aYyoyiDh1EKnqxSMd/N
xrjXq9kKxOgUUOqmb0VBaHWmaAcqqE/hzhUHnbUDQpI/OzmWPisGYvPqwMdN+rI91lnT7Di8zXxC
cPhT+SJ5Aoq+PM6j1XRyTcvFdZRu/t3rY3uiEF9c7KJ3LhU8aU+WVNQHUeoApsr0B9WUcq+bsXWn
hHIBX5pvjmrR8kdoUsOM/ERzmRrWc5X6kF8G/jDt6aJu+SX6kBC6CkYLJk2XZtIYopBYBppuyM0/
etoop7BE1nFM9dajUrE3fr+5qpeHBKQkvZr1Ec5TO/LbyXAbvY6P80jnyZynvdLL1tEVEQC1Nma8
CQaXi5KCxknGjsS3UoNRO0ptPb2rU0gsTxOcZyjXN2pQelx0yFRJkZXA7awUzbP7F2jzHFGWgdkJ
3hDqMqvFwviLlolCpc1X5uCHzEtz6Ichf5AKK3WLYLRQD+nKk2wX2kHP0uKilZ2/A4vf+r6vf8Pa
acpxFSUNQM4Ifb+zNIf1k9Jk6iXplAQt+8y+3F/01gfGQyGPCfiEI7XaerMbUa0NKBnrRTFcCqNV
Lw7qA5/vW9nyhJQaIOpl4gY7qxuKjljg03A03AEJjd9+W+nZASXFHrHX3u/3cC1brgixY2rxDNxA
abTaQ6Wz2imfiV8lLa4ZOEVH+6GMhjQ82qGGnBL6skwY5GaLUFkLO/RexXZztcQNcI/iDKAqXB5n
vR76VGpqSgvGYJ/KrJkuM5glJhvGYQd+JTZuHdZyLMVkERQZQMqWppJhMnMUGmEEN+QsOChJ6wih
3txtgXZ6EbSrbjJle+MUm1ZfOsMq/ZWbQwP3cNyBKcQrtM54LczkS8EA2lmGn+FRGmAJbFtd3gnI
tjaVIhyFYB4X4f+WKy10ktGX4lhYjN27OpDnr0oftReGT3ed7NalEAEtZXdNoQ63/oAqE2+BBclY
WsfFqYBT592gFMHO1ds6piJjAwsFOsher6hPa72DLRj+QVoo/xh5kw9uDbP8eYpy3WXEMHpooVsD
LpQOO4Czzc2E4p3omIeEIvRyM/UuUEODGTh37ML+2oSpevDZjYegDvaYSLZNMc1ABATB1pppylEq
cHsBZWDo4zJvstq/m9HvPTgS9lpEG5bIJ9GCgpifl3jtZOphRCgqAfBpdZF+hDbGf+gHtH0Putlp
5zc7NOjS6X4zFEzxcO1imkDpR62ITbedgshtdUWChtWe3oUJ2eV9UxsvAqbAOAk1UDDDq29l6sxG
aTE1kqDopD8xUg4HTVXDv7q6skDVZnsI1Y3HmHaX8J9Q2xJWrV4ESxmSCJVPw1UKO5eeh0ySv5Q+
HGmoozfl8BBHZWqfRrvWGWCcrfQgjcP04/6aNy7gi94RlXDQIWRgy/Npp4FGsEzlp9PN+GvvdLPX
MLH5576VrQNDYZ9JTwortBRW7309k71CeYgbU3zU7toh+l11UnHwCUN2cqEtU4wMUXcgV8aHrTY1
LZwGEcFRd20nrC+aXZkf8oDIxpR3qd02TfEiICQN5pBm6XLvJpnq8sismGuhJuoFjh9ek46p7s4K
op1gZeMziT4F6triIoCeWpoyzbpjshTBoF6LxlMYpdY5sqhq3P9MGweSYAzXTwdLEACtipJ6ZwMp
ETghUmRIpsvC9qZhIsUZE5RG+iH77UjNL91PjGtn+G9HGQJxQcyACgeTJoQTyzXWtpX6BZVWOE+a
8hlNJNh3nW7wVGXYi1u2thMyEtHZQhdLWaOSeItaQ5npNUW1qlzsqu+8CkW/ne3ctoJELgBcwM1r
K36VtCUdXZ3AoMgvRCjqk81M3eX+R9s4hWTdgE+F62KubPVcJ06LolpFeyVASQ1AQD+T7Pfyu96K
/367JWZi8Pm81hDhr45HLtdFCx8NhfhG19/L+aReximMjgni4Dtbt3USIfeTqY+bDCSu9QazPKe1
0xBY5kqqIDldagfFl8KLFFo/mJMN9QPaKfKl7sbo3BuIxO08BVubCtMgo5e4ZtGpXp7FTIoZycoJ
1pkQls8Md34t9IJKZqjN07f7u7p1SrCBsiq8zBQTV/VS2c+TLPsvzs6jR24k2Na/iAC92dJUtVOr
ZWekDTEaaei956+/X/bDu7eLRRQhCYI2WkRlMjMyzDknEBPwdRgSQlh+QXSicdT8YEl7W/rWjnq5
pKxWpwaKHJd76YZvVq8l9+tiN3Af0/zUWGt/HovaCGKpCt156o7GeOzuqEh9ACxTht76lj6tzanv
eALWqcyfVGZWfLLkdXGNUPl8e0P3LDEmU0SVcFGuhOzmdaWJkqj044YsuysZ+fYx7kjakc01D/Z0
JzxnPQiIEFoKJKD4tm/KezNToqu8o/WHFkX+0xl0+cHo5eyfCHzDA7pnxbMxa+MfXHh6FLRzGdkM
V1986DdGO1ATeYq0pr+kmebGPT2SsQz7OwfggX97K4XL3SQ94rkRhRZEIDmil6ZmTanbVYND2fQz
uU0WDv05qar8Mdas8NT2Rv2CTrz0nyNnR1WenWCMWQQIAmNVzGXcmG5VtR6lOKbVmanquUBF3IMU
l7m8EVrQMXX9IM7cWypRH6UNQUqDd3y5VCkx+4WhuFzDTDXuRzR/XHUOW7/Uou5czYvqVn3ZBknc
D8HtTd5zAPAeaYoIBTe0eC8tj9ATmpWr52Ov8Zx5jgtXdsrmwHvvmSG0FaU76m9XOl9NoadJUYs2
fFbo/1RMVTjXKG0eBCp7N4IIQuiz0qxgRZeLaWN4JVGIUtmqNy9VkRnnuiuks1VLJeBto/bSUKoO
LsTuyniOOKfI+FyN0eprrVP1hJXRJMz9SYWXPq7Oz9tfaW9hPEYowaHwTnlu+5UqKXZoLKE3o8p0
YKqpd5Hv7DzC9c5N8qJ2hyoZDvzLzsrE4yfAv1Dyr8R80b6WK3mRYEMYwzC6VirXj+2czAcg7X0z
Al1MBgDAcLO2JI6kRsop39tKJ/2qFyP/otTW+vvnXEAmgboLdwKE4fJoxIVGjyKD02/VpnRnRtKS
us0w6AcnUPzYjc9C01tM5qPIBrpssxi9GCs5HejKGVaqP5eK9CNE1xfReu0hB6D1vm/H7/LMVAd1
tI/KNTtPD2qPtJaEaD0ihZslKjUYiSKMhCxb5DyWXYPOrJ6Zs9sqs279weFQkOYVNC/eoG2jtUG5
utUT0fUpFucF6ZtmPMlDXc0H3213UWwkHw7SLsHf5XcbuyhaQFtaftXUv/CLzSfGizLlYE2OMoC9
cwixlaUQywIZ2ljSO6lELyGks1E07Qmhkml1l7VejrqbO/J5gGkpNwnOLj5jS7vIJ5kqXsN3kltk
LOtFjZ/GuuyCZLHGu7yCyefn06r5jZkwSnEeI/VlRJ3/lFClj7x2yhtokSZi3v5tJ7N7dkEVU1Jh
tgvFhcutVpD7l9YBro/Kq/o9a+PhoZdU+RtlpPlDPkeK/SBGYaEEp8lZ4plZUTcHkffOuwv6hXv6
WtKFA3/5E6q0aaY8a8FdkAK8K6ZiAFxUy27aQqBuJ/Uw1N5xrKDyEVQBpUmVbBtqK4kRDhrlDWq4
sX1f9ZV0Xoyh9UyO3V/ICM6eGiXdH5xpMnYBSRMzvbaFYxlKsiUVQAyzzly+qhOTah0lH74X5DMH
13Tv+lCdph5nM6YN4NTlhrZAnnMkpfEJKkLdbqiG1n+ZmhfleWhaWT/dPkF7VwjlXuitYmoO0IRL
a6MeLWkUcYJioNrZS27XSFjrjbX8AWmDfBOVBuBEnJKtVxjQhZFIoGCMrfV7q1Xsfxt0f/67vZq9
w4gwgmA7v1ajN6uJetNpwxAXJ1MZfkTVXnkJIQd6caIOpTvNyVGStPexdKqMovxA5WYrgMWY5sgB
QogWgtOaJ60AVJdm/XAayjA7uGi7pijoEFfTDqU8cPmlaFSPCqM04HNLzBfrei27a8dmDCo7PsI2
7bkV2tX/a2pzp7VWt6q2cVB702Ar9CZdC3Puv/UMzkTqeXbcaVXWINbb3i1Sqz7onOwvlKmBMuhA
nO4ml4Y8KhuRhCSUnCbdk9kxsDZOl/40TNH0B3eNfIxwiWom31H4mjep0ZyTRzM/jWJxNHb3ydI1
H50mK1zLLMYDV737hsAzFry617R28/3SqAJG30QAjRolNO7bnEzWU+WxdVwJyU5EWZsITz1HVJSf
zTVifgqjNqrGNRdT+QbIfz6rZTP9nHpdqk63782eF4DmDj4AqhNZ1OaDd/CackUTrQC9qL8sFbAP
cL9/gKNhoAdlNNBPIkfULnc7iuvQzhTI9EOrhIGld/9UciPdRcr6Jz5UsCQJHgElUTG/tERUPhuT
CloSdWJGW5hFi+ZBLisMIs1M1TkQJdg7sOC6KEUiu0VmJv7/zSmyrahy5oLOP8Oui28OpcK7NJfV
z0VppwfV6r3HT0igUD1AkwDi7aUpGapF3BcCOAO5NFDJev3SnihZM/rPnaxpfpDMWPpy+3TseVUh
AsWEEDHnb1uXVJYy1uHWmD4XPn6ajdpy8a916TYoXvt1Nx4B5XYNEpeQPL2iRjYbGjJ6wS6qGcU7
hqcjCqI4PxoLrs/YafFfcaUd9Yx2d/VVF5mTIexe7mo7tpKzyDTdIkYXPudab3xRpGI4jauWo4PS
JLLXI4l3FFbu3ro3ZjcewYDs2jO5CTc7yarXJnlNb6w+4vntbyYPFAgY+hzbVkChmZIaC22HkmSD
rNNQFqpoKFB7sF2S0SM/RB399onZuxFCS1t5zdvwKJcbmrVZNwL8oYsZ6+ZztxRaEE269Q7l9+Tg
WdzbROChMAWIlmjXbkxFMgNHZjpSvjEkWewWMtAuF/mEw1xt75BQ22IIE5Es/KCNoYUGVKkUUN67
sWL+R2X26ylUpqYOZrWk3ZE7duAMTf/37a3ce4stYLEWeAWGkWzJTwMwnygjyfJj2C3n1O77f9Y2
BZ4RJ9qjoUnmyQRK4anwbaDC6s6Bw9l9tiyCKaFbSs1km4Wj8GaWJOdA3NVpMMhtlOrFiFcxCHDq
ldY3tcH8DHxIWl19mMBiTqDlJ7cebL30zNFIWpfJKQPIbVkt7m7vzd4nAaKOZxJBHzPnLo8Zktp8
51xEX1WuPYH2jk5k0Jnv9HKZuqvVKL6GHtXBluxaBdnBH5whENRLq3Dwx2noCTJTTRYFxkr7lWZz
+ojS4/pcJVTjamc60iDdA+TjfhWhiScL2uPGR9GYYuAU4nt+DB7shJxb53VlG7+gDWN5Mcjibw4I
vqeSd4+BEbJJ2BAmf9kd6ly3N33vwglyEocCQJa+jRVUKzZHGU1Qvxzj8EzugFaTrB2llftWIOYj
Nkx1dcuDkuYcYO9Aam9Oa3qvqVP+ZKaGdOCnhIfd1n6E3A1niHY6iI/LTzmnkqa1Il9wpryjCGOa
53TO5vOUqut9P1iVW4Vo5JtpLZ9v7+KOCJZooEOxIlcBwLdNY61BQbK2zmysZsOLakuyF+bF8hXh
+GkIJLjgwznLNLV2R8OenhhvmiHoJz54MRsveqOkR6DcvXNN6kRaTQhDWW8TW1Rhg+hDZ1k+wNDl
hzbLagIUzGaUi1qjgftQmavFuGhV/YP7REpIkZR6Nk3/zS2WyjbKGLWOWn7RJMX7xmGo3SBZxvus
RQPSRWZlsF4oyvRHw5P3FizSDFWmrCOGR15+feKsxOgmFjyFoWO8U3vL+qAywVD+oM6N+pItfRt0
RqMd5Dc7DzL4fzwWmFzB3xVH/024qNftkkI5Q2PdUtL3ucr9Vdai+Nm10l+rMZYH5nYeEOYekJ8y
SYPy31ZofcmqrKEqxUEbNPMlX9rQn+GdftfmeNA8vVin/7KIIVdOKebDr9KREvXecqnVvPIQOOdb
Rc8lbyNJzXVbtGbD2pVGVA3cjILq97UdHBFe2evPg8slUsTNvSYdBx4g1M+Mq8vVFgt6LG1v+XNX
x1+7ZlTP1pRFL5BzzJ9JNhTuYvZ15SaG9ENbtN5HxF898JM7voXfAFYH2V/A39vud2emzGGYF8qg
VrmeW7NGegC62l24WsznNmHmuZRJilPWFumBW9sJv0jl6PFDqyHh2gpkDIVhgqPG9FIky8emr+2v
EFvte2V17P8OtlpckqutBlpNh0P0b7b4mUKjBhKjfeKPTp0+ExI4v8JWDGMocml1XKeSpPBjBQJe
9Uo57aqAueGG5uVdEePaWrU+2ndxfa5/EB+e0gEP5bZxbEpDXAxZgj5vaC05s3D64okKsnYQe+yZ
oVwmACH8ZYjB5S1ujKqQq4QjpoRxXPlLUoGda/I1/3R7g/euD5sL3gtwARnmJtowhirtHQ2VMsBf
WeQpQ9p8ljs1dHvyFFReoo+37e2uC6ILeg7MssY9Xq5L0TKUS23i6cReyr8BG8g/LXM4grrsrkrA
oIAes6atLHZXl7q8WGg6Fes6PetVSssDbW6/kaz+w1A7Rzdix9WjVKBzDalwgJrYuPrKpuWXprPl
18wOzD09p1B8MnIzjb14HYroXClA2QNdTuK/bu/nrmXq1KSylvhn87qZtW0sTkfaYEtZ+nnRw+gz
TwMHU61N3vlCoWJYScuBB9hz+rR5hJAMbcCrYuHYEH9LKSLV9ehoA7iotXtXZ2r0HjofHFwl1aTm
lCRa/CtuEyf26Lwuf1CEQa8a1IEQ6AXtttlzc1VKFMCpmeud0liBKpfRN6fMnMXV5+aIY7N3oKhg
gQACN8t0hc016RxjIGgjnOrzODsxejNzQ3Npnsoo/LGSyx/s795XReuLQjOhEh0o9fKW2No0qfR0
bRiv2tMaau1dOcjvjaVszs4ChL0dmiP0575J0lzEAYj/tzSWMJfMgtogYRJiY8CbpgZufG8vaDau
zvfKTItHRicZB3jkPatCIwhEBdvKXb1cqJrbzIOLZTpMGpWJQoqlQDKi/j5aU+eHyZgTj4FRhxIv
e1/zjdVtcGyiMIy0GV0JaenkFwc9sFNrjza6tJwAj0hnUt1hUClhmIn5LKmDfmpQcfSVflpNZJrA
PJqxrH1hG7tPUVotz0wX6F9u3+w9T4nSlhiBxJxAnvjLrdGkJeoqIPF+PEfruXLK8Lkb5vp828re
W46gt7jMNk/NNhFql1DODHpAPqMRwDMXpe7JmSn7dqn0p983BTeD4iLtNUri4qu8CUwVmfFNTk9g
qjgjc6WlVHdTil9npKiSg/uzt3cgFATQEXnTq5EahUlMVmY2AN80z07MqZJOuWqNB4d3b+8EHesV
twmAQPyKNwua04zZ2JoosBXLL/B40Z3art8pAx8hSvYMiTlUYEqIgFDouzRUy8pQ5w1gNamlcRZm
2uTpJepOWURw/9sfielFcBNo2ZErbfto5Zql+SiQjhUU0Uek8rNABYXuQVxsDyLYnVUR0hHesIUk
Klt1A13NdBjtQOnXJAkRrB+yU0VV/ceKsPwfmCIDBxJH/4EOweZLRSMaAhO0XqIcqz5T048DK0Hj
oEuVo2LvXkWLdE+wcgR0BVmcy48VMr9dydLa8vNUrs6K2khewtzJYBmjwS0pL3tzZjVBxyxHN1wi
yHWF0pzjdS7dWB6W+6408gNAzY6/g9HMeFOhCE7zd/OcLHaZt2rJ8uUhafyespk/VQrxsWomnjEN
RwK0u/ZQBIGxY0KV3gavPNlMTmuAaMQTCvWuUHcKMnQzvi5aqN2FcaseRLF7R8mhpqAz2BzO9nZy
xtBpiCCOREHSVE+/0rSK7icigYAZj80Bnue1ubNJACga6aIerIjEd7OZ2ZSHYPZ4siSlGk2v6tna
Z0lpOzS56K1/SDPJ/C9Ru3bwJdxp6K5E1mi/oGDVwB5M59FdDPJDn0EqEJGnzqo/EgsrVhCvbSG7
neGsL/UExNGrV3X8ksKJKN01yuG7w96JWzcnlo+9QpfK5zQX+iOyPPSqG0XMD/lZKbNsuAy3H8xT
TFAfQb9tRmp4TdN+yNd6+KXObS65fW0iarYspdx4cttXi6fFTfZhWquhPiOsp8lBWneq5Jtt0X5K
U9X4d20q82NcRM7HNg7b1e8QHztqJ1xHlqJ9p5CagofgXxEwvPGp+oAUiaGMwBNstf67axZG6SRG
f24Mozw7FiqdtUN026ehwnMof77t/a4PrrDO60QIJGRXNk/UwCyksM7E3e3C6N3s1H3nkn0a70xj
7HRvilX75x9YBF3EdDC0jHmBL9ebLZwbxYLCbOOQn01QIN5iatWLYsV10NW9feAJrwMu6qokKmjJ
slJqGJf2KseI1WWkw9cz+A1Fk7g/aarNiAdofW4pK8sphUV1sK3X1xOjNIfQG4fsC0zj0qiTpVGh
4fV8szPzr/2aqNQeR+M5BDh88CYLT355OzGFGhCFRorHAD8vTUXpIE1LSH4Zcxm9IpHC91EqGwc1
xb1z8taK+BVvTmmyaHNSmlTLa4ZtP+RNOTwh5JR7THZGr1hDDelPPhvtJ9B80G54Ni8NhraSSxMe
ngy274NKXRnStUrzOU9b4J5wXu9TRlT+dizAXgoMpgDAifbQpdESqRkDgg8tqT7uPpp6ErpDOBYv
U3PITdk7IQiDQbFAoJRqxCaZq5qh7ySDaz/oJdol+th4Q5eaLloxRxrHezeAae9CJgVkGU/15arI
LIQMBgCvqGeYcjkajkc/LvyCYHv9zlwnwzXt4ojovndgkIChtQLQj+rH5vsla6O1q8pWJgAIp/Os
JO2HMbfVAOWApvcarUSd4LZn2V2n0BThVUSfy954Uhl1j76zARU2TaLeMxp29GEuNk/FAudHYx7H
GZWCI8WqfaOk5IKuS2l0c/303k5QRALx0uVyBZW//z44xN2xJPWetGSTl5XK0UK3ewsHWvBiCO3g
feO2N2cHyRn4ilm2BqFchb5pVLmvh2Xs1UU9+2rhrAeluW3l9dUeQStMAPwnsevlASprUsvJjnmN
F1s4zWxdargIS/MAcNA+t31mPUHQmE7KYKp/3/6oe2tlubyMQnvnypNa9RCXqjmvQWbF3620nT8k
EMxdU5/uCy2eft22tn2MxUop8DAkE98NjnizszVp6RrTSAqiUNWZ59zED2ldyuWp7pbmkyzVfaAo
S/stHOb8qZ9t9ftt+7urpTUM0xZWHNH75U4zD1Aa225cA4oTNiIURubrcZ+/MwdFcaVlOCJrXglB
vC6Y0jZDqhmxytzAS4OTMzMMSIc9mfWlcrdOq/VTJGTnbuiVQF+KyZdqSQ2GpZEfdSWLP8Xg1Q4i
gq0r5DdwbyxwAAjeAkHdPJYzDYyOj7wGeu4s/gR6wkuNNPdS6EnB7f3dNcVJIjcAmEWJ/nK56xQV
akV/JEAlZXjW41w+9aVcfxnn8ojiuGOKq8IFJbeku7xFMq59Ythdx+APII3mR1MrYJVNWfpYZNLB
/m1dEPtHtQRtKt4R4ETbWbJjlEqgNiI5UHMz9iV5RQlwXqQfESH9c4ropOaWetEdRAR76zNJ0AlL
+cOTebmVGtVPtWQIWWB1suWF6NHQWWzi+yY9HEa4d0oBEnEvAE1AR9yuMOxZoqFIazA6gugxW/NC
USA17wqaHt8WLcv/Xe3FQpbXUE/KWtsysjhoM/7mA8NGC2VUQdAFGnNF02AGyGC3vSQHfTZ9lSJd
ejBKptikU7mc4nWs0X+ErnVgdGefiV1FAQlJRKgo4v/fRF5rYeSqnEdKQGqinJUokk6xMScfZ7Le
8+3bseP9SKToIQAPoO67ZdMVJVV3xcyUIFQaO4DPYJ9tBfnppFCXoNHq4cmxEUtkJEfpV8OcHSTt
1ysVEhsQBhlzLvzA5nJqUjXLklEqQcuUE38uovjvyMlbf4nW9f72Sq/9rCA6k3CJ+RLULDZuLyna
tGWaiBIUoJA8q8iHh0FW14e6dmpXa7v+y2171zuryIwqAA+OPxD0lMuPaNstREIk04MZCpjbytN4
11n9v9pQZy+GUtWPUucoDzJf2l3rMvdvW9/ZWCF0SaQJK59S9+ZVU8M8jCp9nAI04stHKYn/K4wm
erG6TD7dtrSzTiITdKl0kinRPrhc52IOi73YuKK5VeegctTsIzL8y31klKB41Ll/kMq084x8DQPV
qMaDA/zKz3ibDNH8wtci08JJBaq6xZ8MjRkiLjIugZmpsXbWzDCTXbI9FflyM4rfdRQiHI+BXeq/
dq1000m0A1Mvkfv0Q07aVLxvGdGZurEaObXXGwmTfQTbZHnsidPrx8EseupXyFYl93mXhq3bNDZV
rswawnNeTGV98OmufTuNCZrBtLBYG52Kyw2lEd4oUV9x+0O7OuutPQdKLVe+nlIzyaM6wRuGlfnr
9mfct8oNVIWw4tVoo6LNUbeWsZoUg3qGYDed+2WYn52l7P9rZ1L2Yizjf24b1VnK9tshjCXUP9HU
pihxuVRzkkpnYa5CYDEc/V0+20Uwd7Z5cEJ37gLNMzpoNtqDMgXLSysg+rTW7C05SLpaP9dgnj3c
r+QhJlkcfLvrsJlmBRotgK7gaDCB4tIUastFWcWZHBSmnXlaki5nM7QTV5Zs870TOlJgJu0jZfs2
uL2Te2sklAMQDpyOeHYTUE2MUltq4H1Bibipx/im/KzEFpPdFCM6KA7uPM1cNN5m8TrRttkOYqhx
5kBkUoIPuDT3oOi+LavTnoBqJ34mz81d3/btw6yBg3fLNm08EJZH84J2vDmXnaQdFDzp0Na7JlZk
Qp5s5cCQmXmdDsXwkIxp/G8L8uupalB4OXiTdwwKKRWh5gsMCFj85ZfV7ChStYaR4YM+V5+jKqWw
HUXlfcI4uEAi8zywd30fBZ+RPhJBCy3S7cCNzKQMR8NdDmwziR6l0h5ArWkhIgyx2Z2qfB4/L52l
fr59jK7PL3GOmJhnEfLQsBTO/k3koQ+9ZscV2zoAK/JEPYuJ9FL5NS7b8lHv9B9lBchMMqSDPuD1
8cUN0Fxic/mcZJ2XdrWMeG5peSxVo3M+ZH1GXzZL8ocky+ODK7qzsRemNlc0mgc9zSq8gWOnBbA1
pCrzyLDfy602ndawrj1FW/uD4GN3fYCJZDjaQlVsgwgxmBXcKANfc9LG8AtY6+KnZfCUkExov+3t
SCVxckIcDgbzNnCeajMy+m5pg4GQz1uoD71b1fijXlvSH1giSH0d5C1QcZvDgmxGYnbtCsAvbHOv
QJ7zVHW27lqJJH28fS6vgwyBwMDXcOeFmMXmoagTdBGhq2HKUof7ehp7V7La4qTMoE9qzqO7lEzI
Qy4Hyvvy++NWERySdYRrKfiAfoGEd3k+p6FYK0Zcd4G8Js19X87m13i0NJcakfJcqX3pER91d2Ve
Dx94P9dTD3/SH0EZ5F400+g48A7X5wkSJc5XhLQCvb3xRjbqzm2ITHpQ1OuETEshf6EnQrNLsdu7
21t/fV9shXeTbBanQKV0c3TN0QwLbQ3LIDK00kPN8udk1s5DOvZdUI3a+jFe+iNZtWs3JGwSVIrQ
VYSWl9st51bY5MR1QSaFkZ87kuqa0ri8W7J88BMxDrBZFvXkdPHRXNlrN4/6BVr7fG3IbPRtLy2v
IBmjolSroMpjw5UQkLmvU3s+MzFXcVdipA+/v7tklvh6QgaBZr20l6dlWPWKXgVGMdlBIluZhx5Y
Ethrp9+lbfYXRcyjTvveGqklwisXupg43kubGfE60Z5cBWE1q15qNTHwopjLJM+pF1W2+dvOj5vz
xt7GT0yG1TlVolTBrNeJqza19a5a+vIs27V5EJvsLo2CHoMaeDhJCy6XVklZV4fdVAV6ozNFfDao
H5S1BAw6EhLFzu8X71gamQ/KvAQiEIQu7S1Vl8ekJ2zlnEV3dlb9GrOqPM8t+pTtYDgHO7l3L17B
BMyDIGTeetxONVsts4cyQO3M+BrR6PccK0n8igFgftco1jujazMvS7UiuH1OxUIuI3V6cwj1sxhU
3ugoXC5Uh96c55B0gjiMu/dQ0pcn+J3ZQYHpCleAn31jBiDIpZmorrVFWYwyoJufIOncR76mt92T
HUYfQrvUH2KriIMYKLTXRjCx4pTd1qdhemKYXE9YP+sHxMS9E0VbiNCPlhv6+psv3No1aXZvITO/
LlPQpH0TrF1ReHKzTic77o/Klbv2HEIE+NCiSro5wd1gMs8U7k3Qqnb2s5BH6+9aVSfZG5euyNw4
qcZ/b3/afYskLbzgoqa4cUFm2vVVZPFp56bT3ZayXjAkYXNS9CUCcG4fsdh33i6khQxRUUMshAz3
8hv3iw7s19TLQCls1WcSsu3Zq1Pe13XTH5ynvbdLVEh5TOgRIXt8acoeqhn5EZuPZ8fOO31aJr8p
K+tT2BXTE6Jf+LxlAPN2e0N3rKK2RTcKeVUh4bTZ0JE6pDWPWhUgldvdV/Mo3RVjH3kVAb83VKbi
pTSpDoyKC7i5oELCArHC18bUVu4xBZSbrk7eBL1ijRQz9PBdVuo/jVEbfGapTA+xoUav02oeu0nJ
D27JzpKRb6LWxGtCMr+VtOzQIFonDQEzZQoHr2xgB0xOhCq6OmafLbNVvERXj6Y9XvG5eKXRHqL+
owkh26uNLkuKaqZW2z744NoMaKKspQ+tXvuR5Xl4r48jcJKC+XHvixm48OOS9uHfThUltT+bknTw
9mz3QPwa4R0RlQL5B97n8rAtOl3OIlNtMWhyuU+7YQjWtkkDo2+7YMqQMg2r4oh9tfXLGCUFZiwq
RRuQAFvpECRhJSPO8tC34rj8ym6Xfy3tIRd8e7herYA7AqhL9fQKm6eEDuWvsQiRvSm0J1WS9G+F
43R+qEXD/dyO+anTasPtk6R6LEf7wEFtHYawTjFTlId1oTQgNv5NUqoNg8F8eN3xo6Fen+JSe9Ai
eXyoJ+rUt2/uniUiIuo24A8E7eXS0txW2oQWBZBvsp7JNUrLKF3bbppvcrmWByiOXWNAcARd+pXK
dGlMmcsibuilg6/Q0LbpFK17Uto6Y5DdYmVfb69s75wIwu3/N7Z5vwvNGUu9B0g+h5n1Peti9a5f
FvP8B1bAOcLIEmHRtpsgoRxCjQ2gLTGeFcyxOd1FS3gUM+9uHDgQGtO8E5z/y41b+z5TmPsJfApK
1llFS9cf+9B5P4faz9vr2cZb4uQJRUwQPeSfV00oeRmdvkoh5uQ8Ex4EY+rECCP3zGKYrcex6ZNH
RQfQYRvVUdyx400YdSHAGwCZ0GHYxAFT3RSJ3QHGRxsyeZjVTHFlpTHv0bRefCWS1gep16eD93Ib
CrBeYi7YHaDVBZBjc9N6M9VjOUlxYWY9wCuZ5MpFhbD8UoxL814ikf14e4P3DBI4i24i5VLUGC4/
JRyWMMmQeaLlHC5u2cAbdRYUUuzVlB6U9HDc6M7RwRqYKUQ/CbC2MgxjlNfpoDvoBfdKdWfVxfgQ
64t5sojVD/Zy1xTvEjUfHApDNy+XVoZj7pSTbfuhOpW+otWy21CEPjU6DL7bu7hrigCVsj00J3CZ
l6a62ST2z0dWlTbTfVxHP2qQ/x+UjvTntqWdhwCPhKwN0lFMQdmGNn0qjQpjX1AKaHPzwzKq7V80
gBPPiY3yM8mr+ViGa+TJ0RRS6Z6iA/N7C2W6M68Q+EWg25ubDymuAaMNLLVYNALUrm3Ok511frvM
P24vdMdfUkKj8Eq1Cfn6LSokZiyRNc94MqeAvNzokvNNzZz64AnYO/7gzrhzkHYFlOjyw9VmaRot
0it+307Fp74t4vskSkdP7wb7TqFX591e1d7nA/IpehOQplHpuLQ3MFvUWg06rXk3DufCNuufjVGr
L/g0NXZBOWcnc7TLd6E5NH+VVhcdTVy5SvCEhxFamILLygW8KjAnk2NS3nV8+PVydJqMNvTCZsh/
gCOXv7RxXZ5SJZo6v69NfWaWTcfkFzRI/8mh1o7uiFLBt3yupIP4de9gWSTUzAwQWdCVCkJIR68v
Vwd911U7QZZZXFtDYaihBXhwWfe+OQpe0OiE5PcVukmPZDtFfcLx1wZhAT/TVj13B+B40HF0M/mE
8woP6Mu7uw62CUCz6PMD37j87vhYze4gU/t5FSdf0kaN71Cnqt83cWSeyYWqydVmVYxIr+XIjWSj
/JL0DGkH3j+uFHTlofohG0V4BJjZeeS4ZJQxAQPx8mzrGXmk58MQNo5vtwovDXt2t3YYjBdKm7XS
V4nbMsz1dPsW7Hxs/DKDRURJU9RtLnfDqJssymjd+9AnRX6gobtuGCPzg+fVv21q58JRLgHKYTIe
hrMvfsqb0HUygKUrBe/blEhtwHRtQA5mV0OaznqvJzG4N/Pyi94UeVCsaFbetr7jxDhi8CXxYaSi
255VFXV9ajqx44NM1O5aRreTHU7xgVPZ205md6LiIRRkyAQu16iP5qqFGW8qlPh/SqOMvkScwUem
ox4xnnauDg0RgQkUWrfEZpeWmqSJCJrZwxGYmlc1qNRUqKh61tqJEd5Nend7//bsQYDn8Sa5hHe6
eVflpClaWescgCl9AQc9+9wx5P4sNVXp1Xl+1Dx+7em9zeE5IEx5FT0/5PgpNW3W141RxkdqHX8o
odYmcTIivWx1HllC/bB00noXN/botkyRdMV0XzdBHPddrnFsnakz7wbD/ImSnurNJmVzRu5NBxuy
96lxHxZ3hy9AJ+byA6gDIFTHyR34k4nGcY7MD22B+wKlGAa39/7I1GYvcl7MrigxNeVycZ8qVkGb
TkteDCQmDi7pzjUhvBe4ZWgXiHBucqM4iod0QtLDb/QsOutrSZN3laqDa7JzmMiKkIhEVgBFrq1S
RgS2t6+ZC4qkq8R3LVc7cq2oU4JanyAo9bb53+0d3EleBOLhtcQmA37YLIte6xqaJrpUIQN2vyg2
FSgrzN9JdbL8vVDwe0ZEoXfLNckPVrrz6YjQKOy9wnHgD21OSWUWqjMZrFRMKrBjtXAd2ufPetQU
B+/27hqFphIGxVxAselv/Gu8LBRL1SgkAZTMXzAtUFSLJblsUItu0r8XI1KfrVYK79umb0+393d3
mcwRFhw4cCVbVouYaaNZZIgE+Kn6tVkAFS22EeboNYxHjKE9W/g9AbdA4xjg7uU6q9TSFnM28Qwi
TmAAqv2QZtmDvcJj+v1VUWoRWSBdZMK0S0sMYJjJM+sQqbOkkQIKPOAQh7GoBi/OxmQ5eKKuwCT4
PGAOYh4IUj5CmunSnmwkzB+249CfxooCpVMY/TdTTQcGfdmyK60Z3J3Q/Lr2Tc4MlkL3yrKrDw7s
jgPgNwiQBVx0UXq//A1xGOkwvkrWzKicv1B4br405BYHS90Jdqjn0xCmXPdK4ru0wsMpVWZlUaob
CzkN7CKuoNAZQpBb8XVUg4yTpHTK745Dfd1guovEmiBZ1a2yoqxWWZbockhhtDW+GfJkfk6n6PNv
nxpqMf9nZPMVnTQu11rByKx1IdwSLptaxdGpaKbpv9umrlSf/t+CBJkWhXbEDTfuJesKSljaIPxa
VPw7WH3+RVWz9R9FMpOHRZqzczNp6ddITWcPJF0dP3R2WxVuL4N5H8elOjo+YnGbZ5sQgZoJRV+g
39uGhjTF2qCvSugPsZKeKdfOJ6biiUlLYePmzZFqyt45EqJhZKaiK7/NVexFGQ2GCGBOjeIwc1tY
RYMbxss63pu91v9EFicMn4BLdEcRyo4bAqdHyM5NoV5z1Tku9dmBkCH5dqgDQkLc/lPS5A1TsrJF
//1Y47UnjlK4wJhsq3ySZOXTpPWMZ8+Vyuuy/+Hsu5bjxtkon4hVzCBuyWYHRUtyvmFZDiBAkCAI
gOnp93C2ttZqdUnl/2bmYjxGE/ELJ2gfpV+uyylo+entLXVpAbf2+/8b6uz8B+DPZ8pM3q7u2mgn
Z+r2EB8d99RztuhcFrwz3qVphM3fhimB/gWwhi9vgoDqatLJ4kHxRqMrXgXxr5DPX1pwaT6//WWX
Mr+t2IXOABp8QItsP+WvB3IkNbNBiBVbqFp+rBHUP/PIH344DfXhOUzDpy1ZLzz4R+bQxiAnyJrE
ufYBgjWoH6H6GOvd27/p0mxvuFZU4CIwUc/dwqPKepJ4vrczhIKlBXLheK9hx5Z3kHA4gZnr/tWM
fbsxyIbfQZ6JLP8c1LHIXnv+orwdaEsWMTSBoZYb+xJ+V3crTdr/4TJEjQNCQyjdooZ0trzcVWge
BAJznnXtUbQOjjEZaC58M7x+ey4v7SSSQrQevBagP88bnAjGm2YSuAvBC68+SaG+AqxC9wFh/8ue
Bd4SHAh03BBpnd26ARVry9PZ261zSL4uY/0wxMO04zx8j5+8/U3n1ymQFMDMAwEEnOnZll1I3fQL
xf5o5tDs+iY2eeXN783cpV2IAjAYSJi47JVEPJLLFbUdnME4XYZDZqbpC6CAVe5J2+xZA0702yt1
8atQCQbTAgBhcp6Lez5xy7SpL7pG+buZCP3gFoF+wtvDvN4QSGGAHAB8CZytVxUVNxru93XDymie
7Wc5ACxc9N2iHpYGr/I7cdOFwRAvge+Exwj/Ot8Tsw1n+GwqVq5BuxaRpfTgw6OuGEk4vRPob2Hn
y00BFTK4LACIsUmqnwNDeigKgGgR40xNEXkGSY0dun7yTQ6jSHeqgdk9BjpxSb4mMZ3zKlqmd071
6wXEL9g4MqCq/Edee3mTwtQkrCdNvV0wT/J6tm1wJTro4r+9fq+35TbKxqLd6OuvqOvRaBcjBsmA
s2HQmPJ4+w1KoVKUte69j17Q8XD39ogXFxERKcSNN/zHeYmqWnoYLzWWoQA10JNYeQW5Bx2XNTob
//yk4+P+Gmr7+L8eI7ewSdF4YOWgGrmzSWdv+goJU8jS6vHtr7q4WikE6bFpQsQRZ+UDuAiEmagd
K82cwWk6MObJZ/Q98dxLc4d+0nbXb+WQc/qS0zHt0hrqrYoP9FAn/U/WsnHPCRyg3/6eiyPh5gDi
HjHmK4DFUEVrFM0VAy2Ts1MaVP5j1/NW5T5H8fbfxwKqf2Pe4tXEG/ZymYKMC3+2nrfTqe92NQB0
R7OYuUyB4vvnJhnEU7Z0E2sExv+5wGPcRn29eLbeiiDtcWUROw6BhqFUMr8HkLm0I/AgA8D7X2ni
3OfFTycWKBfWJZintrRmDjbBOr3/97nbFAy26j4Q2Ods07jpTb02ukaYWgdg9qc2T+FYcBK9eO/2
fZ0H/AcZRXEZ1eWNEPpymcaZ1tNge16uOFg3Otb8dvGEf49q7I8kE/6u5XVWvv15FyYRxA/UsdD+
A/fiHJgLwHkTpDqpAWqJp3s45rA7GDhH71yCr6s6Gw0JzhVgzW3ArbMyowMwv+9myuGj3LPCDdFY
ZMIzOz77mFgWd/tQMF42WcDe4SNeuH5fjHx2bbCm1WysCS/TQan9IrvxQ2eMOxkeaZZn/WzfGfDC
hEI8GWwLPGxoR58bdbgpNGHIcL+3xkQF1pSeoOT4nsfRhSrLJrG3WXRAgg4H4GyvCLVpTEBgu1z9
1SsrmpliJkNVKtwrRSq88DR2HTtY0EGvsOwwzA6b6Z29c+EKA9sbWQiBpurmZfpyv9L/a4XHoLUl
gnnnkSk81LzPkGoJ8fXtbXppqI0ZtDXDN7HKs2WUBu03sAIE1BLa4dTPHs/XoF8LM2TZv+/VzaML
9U7QStE53PbyX28aWHxhq2oJg4wxW64IHtEHGI40B4t39V77WxFiVJIj4mvVvwo24usw9uacs1kT
QAT75dgQxiUBS9qm9JiXltE6qxzy8UEBOBErw356TwH04rT+Nd52I/31rZpV7ZLEGA8MYVP0WdoV
1BvMFaQK3kMSXbjcUOHZYCgANCKwC18OlU2t9WVERRmutf9jbtHkn2MpHjSPSZdLVAO/I89rD//D
vkGqiNYgrp5XrFmHQ58I6GyUOgFiEn9OHgEYCa6odvU/1wAShOnJJlCEjjMSqpcf6JstLdEUazfx
aVcxwT+HHvAMA6SV3xnq0lwiCgLNGgVyoLO2O+ivZVNDKweDjmMJQwcIlWVa7ZkP65N6GeP7dWrU
IQVF4Z0A7MJNCnzB/x9020t/DUpsEnlw/sC5IH5/lVoWFD2X6ko5x6+y0b6neIMXaJuysxwB5wCP
LyJozOy5VKEZJ8OaaoZqMWwExijHTRTA0aVvEGKaOmih01L5VV1U0byYAtUGqneOaRXvvFmEOwYH
jDmP7DqnuRaefgpQp6gg3xhplU/TFJ9az6W66MBN6XMCNO+fwUvB9eyWmD0vBDjjgtCZtrlRVMPk
l0KNPO9jYuFABjOrqVj4ojuotdQc4/B6no4ANHY9dpuNvo+y0e1pHqts2oXWRbZwPf4kBmogL1e3
wC3lE+CBRz9pWlO0PQu/cih2Djtr6+UOvFImDo4573uyJPTYpawxeTBznh0YvroMHQdq3qrZhQWi
1NqUMbU1jB5gtrXrPWFAkDBDgCYipvDkG8XaHERn6CFNFJTp3EA05NbwOv4jILg2FB1kIX+TCYa4
p6ZV9r6K2RTv4niJPpJWCP/koauGzs+Iez9fFFKZQ7Vk8mlkAYSPZuLz6zXjQbyPQ8/8RKcVSetm
dn3lhCXxda8zXudTmI5TUcXeeGr6SAd32ZL6N03qT9F1Pa/sM66D8GFc+fSja7n8BoHK4Qf6aT06
bFwO35kHO6Er4U8x33VdbX4FHloKhc9ld73IqhohC4f7xQT+cg9cFSTcndP1B6Ebj8HuuqXPfcIS
fxdbnspiDMdW70YNWcrcBxGyztd28H5qENxdPlZmWK4pWIx94UFZ4ION0FQ8rmslp8JKFwEQGZEO
BQC4ZUGwOJ7R7zdQCMhy8OXt56A21V2wNJbvhj62X0XtzbCBpw1hRTaP8lbjcvodChouOZ5N0xxH
4DqefTfVTaHVHEW3oWMCZhpMQporyZrO7QKu2i+wx6pUsdB1vBoMs/0O9EN1GqMujeEoUoGT06+u
+yRHBvkMo6vZFpXVmH0mNWxI0DGJf8esk2gWgjY05CmcEb+ksFqvrloM9hOQ2agtoACNDiMeyCrJ
0XJbnieIOFw3nU5/QUQDeJeGVmtftq1AZNFAG6EpI+LUB0Mjj+TGp4Ofs9TWe4Msl+SiStwfLgUA
23OUHThZnbcPtVu+DKFceeGpLjWYk8ovegWfFLiWwAMX08r4UpBeUgZ1W4+bPavHedhNbRvw/eKP
nYKoYNi0BYRM1PKwcrGmpZxY2kLUQ6U3g5xclsee5/9gk9+hvA5czWmKwkblYd80P0cNA658aVsP
jswjewape3lKbIhAKhbzEhRNMLNbEayDKkDW4fFPn3BKPiwNNH56pODjLibagrUX97Mu1mqNRAfH
ZdXX+wUwrBqrgXe26NiI3pdzKSwh0SGj3+LeC+KHKpwjCH0bC3hAbsk0ydMYBj1Uejyja5srQBl/
tA4+DPuepFL9Qa8QmJ4BnFa/7FVI710gnN9Bv7uu4gI/olJXOCZDk3Ni6+mONcE65miHTTdkaLwY
IooK2ILJGwbxNfFi9FfmoOumYiAeOYFCP4y5C3xjCoIDZT6OcxwtBzUw1+STtya/YebFbqG7k9YR
5BuD5QNrIH1Q6MngjGX9NDOdE9k2Pyjw40MOxUgn7i2krrMhV5rUwWOT4f0v1lTwT70LPJqTmI8N
7HuCEY0P6AdAtaD3JiAjzGzVrmYyivJsqRd+oNHoviQJq9KcNCwLj/PqUZU3eiL1vl34HOzXFUTa
/QJF2/BmAWW//T2uAaueoqHuzKOqVPy0ApMG6WYaW3WXiDDktzZrJvdLelXQXYPLSOs74s8y/ArZ
mjC7zca+CXYIq73Hvq97iQuBxSkQHSaSRZTOIUwjlkbwgwHk7jeVxN0kUzPZow5wx+xJD5W4IyVK
twfNXa0hSKHVWnSpSLGI3DPQrk4ne4jqahJ7eIWCbNpWxP2uA+5Ht1Patn9muDOvwNWmVhdN1bnw
VrSr/NR7s62uUgZa065PefZInB+0JUpp7bCHyZD6kzrSpei81ssnz7pRFo5NHr+pLZ/TPcXviXar
o3CUiZegZ1d+Wo1ZDhtAjx+lF0NQ12UMl+XKjLmOYp6wH4sdldgNXbKuu1jKvs99a5rw0Wje1R+w
AXVToHMlPV20PrbbHWnGFLKynABfKhcZ0kPaN6nOxRBHFhQlRsgj2hqer4vUuLbaK8u9eTdC643w
3DTDYvYSH6Nve8MAhfG5a2xbgLI6RTkfXHqNHGlsj3RcCd1zv4XdrfRmB2aOh7eD7GFE0M8PIJni
OPI1gb8gCZcqK5VLok+S+NNwA4XRlTV5GAn/S8r0KnYd4HtorwxtO403rPJipQpPA704Q6CAmhWx
SFbj7bwdSd96gBnCXJMyKO/UM/0TRLL276UM/PFLgM5mXQoopuj9jKJjEu3Trl2z/WDSSW7glHQo
IcMGWqyxDC2W/dQGi/7qM6h5eXmNhmSz94w3Qr+ji2Eue7BCNH0eA28nfsOwAEJneJXX6VnDKUcf
UJKe7MfU84elML2ucTlCHyzYTaRTQMmhoIH3LlocxckPVLQXmSMarfph6HOFfuyUk5X0/nfKM6Hy
TaEigozo3FOk7SCWFbjEuimH0uLcFzOEj5F8wliCFH6IonRhfXhtwHWM2uUGEFiQ8pexqu/dmLZL
WbtqqW/DuVfXgyel2PFBy5uANl57bCHi6RfBJNnzKLCU0HTJGglsHdqiheA65KWV1tEcAJBk2dWu
pfOVjXHX5WvIprWY5Wy+LiAx34/dQoGYGshcFa7jzs8rYJhPM9tiGtNwiztuDO0XN9bUQTc8ZVEu
Zrvcd6NNvAPYOSErFtysn+k0wIgBAvryHvKmuHlbdEnrXYAbockTF4f8A/et7+P6h6Nz3jDLKUzU
A5doXGU2jIshDtd2b42vmh3smLtwv1TSwfwYqiFyF0XLcm/mboiKAKE0z1WdzjFUTa0cC+SbaZjD
M31kd4xTVv8yrbCzLNRYNcCsISLvoMSTIfwNBIS0cpyLTOylmpPlBi4LJj6ZuI7Co+zgeH5MTGD7
A/Mqi9+OBlO7QCN7aGn6UfdLqhuEP85UFCA1TVgei6SjtzpW0t72oo4dfls/0TAPybrEWb7ExNNf
EZzq/gvRvaruq5YyXIU+ovYJ5mZJ4/rrcQpXpLHQDbLHoErbO4YGDtsR3dT2FFeZYcMO//A4bLFZ
myDr7cy4G6Ef1ZWp1wxYF5EhMsMd0cY5GwKU0UEDNjxfaAvZnnl0mTpGqNV6O4jsRtMjbBLjTwH+
tvWwokPD8tkLhwEyUXXb70N/yX7Atamv8sACvXHUhkGM2EYz/JEjigjyeoqp+UhWpDhlTCYCFG3H
IHEsEmOH+95Kz8/nlPyH1rMQnSe4JupcyMTgQvIgz3k789qD/hBemHEXgEHzM5lJtuC8iOR7OFWJ
LiZC2YNBaBLu0IuJj17qQ39kkRSlNyQztYW8eFCF8DOJzQ32X+UdIiH6KKcoTtybiKr50Bn8ty6r
42bXADP1ByLoMKfqUTF95PE0f7NTK+60jJAi8gZsuZumlzHCEF2xJFd0cvpY+4YBTKrASgmruhp3
adBEdQkdkliWtB+DT0lTkyG38YK+Nmhh3T00uc1UeDIeaAEAY/hBz0A45kBZU3tAwqV/rattr6nL
sv44t3L6CkkgeisWCuV8NwLDhiAiwP+RjnQxR96QvWki776LO4eLuI6yk4PR2K8GVm3dQza58B4b
MxqQMzDvCV0PUiPSk80VGh/Vp7j1WpM3SCQeq6ZiiOv5oD7is+L6mtQdwzA88+9nb6FB0XmBvaXp
7IeIe81aXadqjr8YH8EsPqVa7FEsqYp2JkpAz0Wutn6BNDZOfETdEh+QDQzVSWdaknxusT67TFXD
vVj0QPLGCQaepBox2z6evGt/Cv2fXcwaPLcQX3qG+Ub4y1MMClCLpeJ2thoPXOZGn+dyxPVT4ijE
XwVc0btSgw4Hp1ubJLLgVEHddeHCHXDo7JoHjAenbAiZKsIpY5A4iaQp6OyPYRHF1pGyicbgRnHs
UWhsJlWbCyPXthhGUnVHOsVxB3YhZDLLJBTeFdIKj+1TNaQ/a+eh27eOQ8uRPa+ywQvT4w1Zo46a
OwRkMIxmnUmCvcELAFYdChC/7aJmWAqNkD44NElTPdvVCaQMTkRJCbxemuYqRMMyQlbLgPStwyGn
i5cuT5HJAoSdoNde96HB343ety8hdNh1adGsizysrprmvONtJB7dGPg/YbaUuoJp0nT7NoFDGl7n
ngmcX0iX4F1Ig58NoZLtVBIg1m+qtAuQvifoqagOjrSFTWUodwKumU0eADw/5fXcjXEhFdBGOTFj
A3PhaQJAzetiwHC1SX+MtRvmEs82M3iYpQ7ygPo6PiiRhE3ZzVqMpUsIGM9cWVp43VgtWGAorBxr
kSqRB8PgsiKNWT3czZXs71ooYtgc7Hia3VbIc49QLAs++ZXOFEJqJvCgMRo9iRoYpzLx+Lqr5fY2
RC6MlsL3B0T3oQD2uJgdcY9pbED3cGkdi6tOo+CXg/gVf4T9klmOphf0C0g20Y0YWPAdas+dvFk5
9Ebwpq66L6ZORg9hB0/UD8A/TrcViqNBgfigwu264jUuJH7jHwVELa4SuMzfTi3KTTmiRcuPS6gc
JjTyuMqBbQotJjdJEEEkw3qbMLJim/IYcUu3pt/RBRjZlTQdXJvSKYvHAmj7BOWyOGkJ9Bxmg80K
e088ZKmR9M5100JQwkGJ5R6KbY3LATg0DyFrq3U/+bP63Tbzgm5CMlPEVHOVoA4UxPXzlp7gicO9
Pe2R+46/8BwEHEJHHYe0jHSYljSb+T7RM7xD52Vady1THr2ObR3eAwgVPHU99evCHxd3Qk2zRgpF
iHjo4mQZ8z6EfEmeQioyzrNEmk9BFfPnMBri33a2FNXpqleH2UJ7pED+hrw8Riqc4CBSfdVk62hy
CyNkXXDVywq3erD8xguQqaIZ3PQ9Ur4n9yt3DGVf22T37aYphbZq3f5U8WSnA0xJjEYFZIWWb8rS
8LFaVQij7HmN2txTkHo9RBIRQY45Hn70vuhcLsbUzYhvM/WRZMreJIANqrzDfrgflJBfOCRYfvM6
qY6IZ70JonStQARi0lMzrfrrNAIumveaomLQRbqtcgafM9RuifVahI1NcGW55PwQtSFDPW1YK8QA
LWixh5kyXHZiGiZ+SmFO2hfacPTUlPWRFvitCu9sSxbo+9duHPDhcXDEZHRsZ0Be7kv8HeMTzGsS
vLNtpJsdWyaFvU/rYUYwYPtnVF+Ij4iEzY9CsLCDiwBUCXIxpf6vBMVtlte9kBlwy9I8t8CFp3k/
DEhg52HO7oZhUNCQa0XwFHl+8J3KegqKGSYJP62k6kFg169FosPxCq7kPSk8izjklDqIEKIemagr
WNLQrPCEjff1giQ3h0AUmXLwWue0JH01eQjTpnbBFdXzr2Duyy+aBs1XI3zUIYy/sGRvq356NmOt
HqmA0XNuaGrCXdIn6beqnmGErFF5WlFajvxnHjfRzYSW+FT4tQdXjJWM7Fc2KUSFDokUboMw8b+l
Ud2jqMVGhgBq0nCOh2yLhyumWW/gsbjWxUhX9GhDqtKPgRHxKWzG5muXQIyjrE2S/kbQteA0ejp9
MnAQ73e1vzRfULYVzyhBG2+P7ZmcpopYXrRwVAbqDHazNcCZDh1fGJWq5yUAWitvMNFTXqHgmOxh
IBCBHqS9nh1ZrwIEUVWLTK4383hoq7DlkOtJ4qMmnPm5bNSCCknmvHrXVMN2cXOW3INt28FiAnbp
v+Zam98jAOIm77IMOu+RHTjQ8ZAoeET3lMgCLvb6p29w+ZbYV8nvBbfzZ2DG1Gd8RIhaBE8QSFSe
wj0qpe6HgvDGm8o1CuAWoYhoLY6m8TOUJIAahZAQHb3dTFO9vYhZf+rHCXfB5CJ+Tz0GEauU2GnX
jJCMKsaY4y2akBf9DixiKZA7uuTUuhY+f8h24s9WoHd3lzTIDwu825bgfNgWqqm2ljNU2yBNdfI5
n8MPNFjlsoWFYY/j12cLzIIyXJqRq3l2HFDjRZan0ri+ilBzlKWthbzqo3kc963vWZoHrZ/MhUvH
PigyiGE3ZT/H6ZiHJiU/0IAZUBWBnzFCT/woSMeisHygIpiiglXrDAp9UzfXEo4o3m0kkPTvxoh6
fZ7ZCGUcypJYH4jgFYfg7JigEm6EfppGv+E7p+LZ5ralrr5HxZ59tyEkOoGnbewH2yYBGutrl95P
3CXTI/Em8SvITMX3tUFZO2d47CF8H6h4KKATHByscUKWehnbp8ESpKluJgjkK0QcAzp0Kb1VkLqE
epi1052IUvhNcnRjEfTIhGiEzBF8ilGZiwG5CPj6GHaTVx+pEeIboiBkf17VE2iGUlRkwOtozZPC
zmTwUpuJ26H9r06si9Q3nsXVJ7fMU7qVkFV/bdGGyIpJIKUpVmOSK9I1/YjDAVZkSaGPqfIZEVp7
mNskm08KFbtvcESIH5hHGl5oPPcUn9sncudPQeBgIV25WxbNBIIXKMIEOQjHqLR1WeJ9m5Ff3Ndr
Yj/qcWk+qKZHdNVlKvuIA4XV6bOquVY4njpndZCJK4LK1VD41PP4Cd53EcA6tu+29CId8Se98dow
NFmWQIKtaWyM1DBGLiFGBHNLguRyV2UjiQu4AvaioFIkh5iNIUwdugZT2ZJUPeD66D6oTs4CzwLQ
1LuhSoIySnQXoao1BreI4kYcJaCrk+xm6FExvRmQukEMCFoex2Sax4dkCpbvrnOWX1FrcA8yZ8Kj
adOaFNMmd14oxCm/PZ0E9wx3DY5wz2xTSjLTT+DaB6jK8o58WyoNtMFEbYb9VTny1JihE1CeTgHU
79qhJzmnoKznWdOT+sCn0AV7P0NZAOdLM1LqTrYVqnsJakPRQJzZotnsIBWKebtZ6OCji2P5KWEu
voP93AJBgQGamYVi8wJrcpQJcxgliB4yYB6FpAat66+DdZU5AhzDoIRP5c+FAyGZo7KEvAjAQr/d
Z0Ml/TLtaHLfWYezUc84VXjq4xllToSc/m5M6/6BoBf2Jw71KHIUaBCZMIaqa56x1tFCrix5lrEV
zzCuAdxhBVf+yODZ1NyoziHhDPEGIINJyXyFQhwkNgdGDH/oog3tnnSD+vB2O/YCOGKjmoO4QFCT
AkPkZQ/RhoGCRAZspcDw6W6QRKqPOmr5O9DCi+1RQC+AyYTWNlS+X44S13D+aKpalhD2vEXtDrgg
Vx8A4UoPFeSMC0Wz97BIl5qjgLeAjLuhTYAIfTmk4E7Jlky8dKAv8q2tgrITDJxZMeK9O4Xru5Y4
l1r3UMrY2NfQhIREzcsR0aZkHjpHqIh1xpXjAJt3jxJ7Y13y6+1FuzxSHAPSsrm6kjPwjifQYxCV
z0uIaydHAWfbgs+RQ5fGM4f/YSjItAD9BFDmK7mW0FXIUREalhLP9z1oXxwwGjpdr3PQ794e6vVW
BPwUCjSAdG3CB+nZijmcTGNXIkqoWHQfoJKjbmKLZu7bo7zeF5i1CKQAKHDEG1H75SpBhX6s3Ka1
iPrUbvAnt08zHEym/Ge98Oid0V5jasE0hbUyEIyIQeD0+3I0E6wd5T1Em0hXo9GwymzfM+8+cchp
ST1OR7ykEk1AWx2ieH6P+fX62OFsg70DH7FNj/WcxlO7qXXBDBHJpkLHUNJxuYI7vXqKKWqdVaqR
mSk6PLw9wa83J1zrQiDmIWUEb5xzhm3WCBJ3GTUlEJRj0TTGoHbbeHj1wUT456GgGwcMJcaDFNi5
Bc9c0Xr06NiW0E91I9JUBsNhZjp0n8KUiHfEp7ad8RL7QDfqkQ98OZpnAHmcreXWyk+HBg58VaSv
JmhV7JBPIZcm6Ly2WffYVlF0AsP9na+8NC4O3mYTDr1MJN8vx+0GyL4i3ZZlJFpyO/pS3E/pmu7Q
Mnqq29AeOhHigxds5X+f3gw0xZDChgcssLOBuT+smy2vLNkwTKdgbNZTSJwTkGuSqK6/PdjFr8yA
yyawwQSa+AwRi2qvTp2ZZWnw/ILs5AKD2k/r7xu33KOXqD92FC1bdK3eE8y4sGFBBt+g2cDX4406
W9d4HkOwdzyE3YkPEFk7RgeNwPrUDX77zha6OBQ03KAhh/sLR+TlUlqR4BblZpvRLAKRDjKTiTew
+1j33TvH8NJ8QpUAFS086yAon988WiAS9JQEhBOyqlAcNYfeGxWEhMPg8xj14WEJE7eDetz4zn59
fcMCbLzdsBgYdJZzK/DK14OGPDj2q4tRzqG1v+99E8Cfsk4+CmbmT2/vnAvISwwYwwci2yQ7oWP2
claNtJAzgJsHvDi75S6qzFw0RiM9MjDmqoIGjTqUK0+tNNOu9ka6d614T6j5P67c2e1A4GMC5Dik
y8GVPnu9ED9bKAfULdDj1XC9Iux8ctQ2v/jaE1tCox3VqZpBcTsf1xopLSpymu0SiPldQacFLeC3
J+XSIkBjF6sP9ggFvu/lnKxLlzVs9NtSot59BFlW7QmgGXsJuOPOpN17sjevH2+83KD3x3hcUfg6
X/QaGCgtGe1KKkeau7qfroFy8N85PxcetI2OCmECPKYwV9y++i/Em2rtGmVz25a+GRD1t0T+Vqse
PiZVCiLqCue6wdPz09tTeeHQghzpQ3dwIweAIPdyULSjpwQFhbZcaz0VKpujY0xVtTe16t6BEV7c
yv9dQxQTiV109oEeLM9WAOi7Mq7Z597ByiMaR1MAydPdwG6jOobQRtyrNDCfVbQOhZShek889NJS
/v0bznYyCz0WTZbie2coBqGAIrub2pPhv19Qm9s6hJmBJ4R6yjk6k8D0eEETpMRYaY7Cn2N5UqEZ
DkZZ9jypCJ44ohnrb3gU35NLvnQ6MMObWh+8nSE6+3JJQYpccV+Iruxk7G440UBOLvUA9GDff7ce
EGRvb6GL40GAJwVaGsIq4XZZ/7VveQ9WvicHKM76cgFvrJ+KxGvS/ZgAjeM2Cd63x7vASUU+l+AV
xUtDcDVua/zXgGBoMn9JZFdWrezrU7NgpEKFSXWzTKm4G+bIPhoDfE4HCxvAxSfAxqLGW9M8jMes
ZKpNrlrXhF/e/l0XtxY0zSDhGWLJz8XvXJdEvIKmJCxISPPdc6CUe5B1fieUuDjb8NEGZhsvH+rw
Lz++drNF1TdEWLii7s+pp+6bYAI0DZXdWxi0v6fOc+FWgqELJDIg74TW8DkUvk61TsaYtCV8T+kp
dM7ugWtK0C9D0OZXNnlYyaDGf/1KRKKgv2ALJ9BMDs9lSVfdBDHKVV1pur76TRLRfAYparnrg3k9
LTEIue88Ka8vp/9GBKcapkeI7M9Zo3U704EvtSpJYgVEd5P4YywpmmbZSgoOZHfRSWzvZbFo2AUE
GMoWuNe3d9CrsGb7DVBHTTenWzCNzja2HcZYiMXDxvZJChGrNbtq4o3pNqLT3kkW7jO/zwqhpftX
ITmMDF4GphwKD/gBZ7sKAJrIVsJAhxzG2kdnNSuBRDV5v0ywgBrj9+TAX+3ibTwQtuA8j3vqVVSD
J3Rhy9oq+NyE4kdWp73cERRRn1doq+oiXIf3HDRe7WOMuFGPNzsU4LbPRRbmlgL+gwoNyCsjbOdI
au7HGuhUDsuda2AbyR0AlOSdK+HV67oNCvA7gSITEuVzy23uxi6DBJz6P9ydyXLcSJpuX6Us98jG
PFzr6gWGiCApDmJEUMMGRkok5nnG098DZlaXAqQxrmp5F23daqXohMPd4f/wnc/rSjO3LYs0TUHP
Ehf9NNx+vHbee77l+80oS8PiW8C6IKv0R+ReZIhpZWtCVmU7gGGSaSuz2G7JFSbfcyb3zLivG+Pk
bsgzgg8m/cVGBRi0WjpFTycp/cClJxijft+Ss6YOZmH6ncaDAh5tTpoH6nuxV5WB+YWEQk6yv/eD
TyEN2DQjBCQ9Q2LSfRhKvmmnMq1O/8FpgkBquSmS6CFjcHpmkvNT+lD3C88si3wnUEDzSBzgcW9R
7gnnqT/Dy3tvdVNDJVnGfW75DJ+OF1hVm6lDVXrlUE2ONqXhZhRC9QpaXQL1Kj6ni32LNOEd8DVc
xG5IevhfpwOWekYPVNaWnj+olJpFf77jchGMVz5mVbfGpM+tV0+h8q0VZOMmFvPsTpf72rezelY/
lw1Zq9+fcviaC2ht0WVim3f6G/VtWfVN7pceRreZZzVFucvyMvRAckkbo8ZV/ePl/85Ok8BvYEiB
+Q9aptWFizKFkgfiwJTHSrTr6vYJ+/jAM2HlbD4e6c1nnvscunjCIJBu5PJWI82qH6qBTJ9EzG25
sXUxUp5h5J1DG779FizrB/4Wr3TJT6zWbDDg0YLPV+UleSluaPEFJK0owqU5p8AWNTozK99QLggZ
znGp3kZ7S56X6JqTBFEYsM/Td4fJuVUYg1J5Cj1IhLcJ3ZiGEbotJKveKztVv2iLofPkkHuO2lrl
bVh1zVdCpHPeum/fKh6IChkpFNLspDVPOxlI34t0YgIIMP2dMA7ji0W2/W5otao7s2LfHYt7JUE2
RX7YjqdPTbeRSQKDscxKbO10VEDtSvFsj9OUeB8vofeGQkpp4RcuITVak9XyTiuL2dQqT5wa1WWJ
pReynx0TqYrPnM5vF+uyCxFcQhAGVbk+iWiPUBC3WLzKMZkbm0IwmpCwCcrgzOy9yQWzZuDHS0wf
zl98D05nD41YNahdjGtUPT00rX4QSF+6cx83nqZjMT0rVJyMpeuwEqrkzJZ8bz55RFITC4OHD+7p
4E0hKlM485SDkFqbmq6MC9qQo11Sz+WZod5+Zl8dADEnZ/9zl1g9J2lDqaQvtvaMWGs3aSnqdxM3
J080/JKOWmIkjfYaqz5TY3p3Txr0yvxr3FUeT9arUExwUqWDnDNhqPrgIstMaSPnZbPJMZ10QRzW
F1lsWXxh2no/q7X5mGNNfe5kf2dJEeiRweFOSDZknQKf1QDMcJLX2H10uoPyTLzM4tI4M8/vjsLN
0ADUrPNWV/Oc4YEQEpvX3kQPlUuBr70qKGl//+2NuIAXFqUoA5FzOV04gEclPo1V7WHNlW/Lfgo9
DOpke8yl8cwHSudHnV6TUBMTzBC4Uf3hdD0dqhAtKTArmQ1SpbVnprhwBo2SP4/sJ9scgeOc2ZHv
DojJs8gzUKFZA2NCc5RoAjVqekpgOA7Ip9000X7SQojAUEvSMy/snT24nJsAxSDHIGlafRbxW6be
nxUNeIRAcaJcE0l4pKIzMalnNsN7a0PDqFV9/TAA/j2dSqRSxphamGLUzPZnacDoy7X0mILMx6vj
vXG4UBMyAGzRwYidjoMNHCScJIC725qmZ/ntDVrPc/Zo783bqxkmO8qgOLgapCOWFQJ/qL0htGDE
0hqwCYxudrWcLf7x87xzduHYtVhTcKvgwVZnSCNpbV+PJaZvqrIY+8LXw26BxtY+Gq+BzetOF/W/
zYNk2VMTILeIJIb4ZHn+X5I1OGqFZR8PjSdlBO1WPdQ7lKh35dRIZ75178wk54BoLmbJXJ3WfACJ
imA+WHnjwa7oL4cEJ7sYnbAzmNW5gOKdlcE0AgUyFhgBxcDTh6IHKk+4OjVeimfLHT0nhq22Wn9m
nb+zg/miSdxJYHZa2trCU8/hfY2zyjpPk8mLwyLc5aVcY65Aqw9p5P/gBkQxl1QwKFkOw3X1WPYb
RcKoovWKEIl3J46GXeXcAOMsHP/KN/zXj/H/BM/F3V8HX/M//82ffxTlROEnbFd//J/r6EddNMVL
+9/LP/vf/+z0H/3Pbfmc79v6+bm9fizX/+XJP+Tn/z2++9g+nvzBy9uonT53z/V0/9yQc3wdhN90
+S//X//yH8+vP+Uwlc///ONH0eXt8tOCqMj/+PuvLn7+8w+SKL/syuXn//2XN48Z/+7mefiH85g+
/yzy6PHNv3t+bNrlR8h/LhEG+WOw3/jlsFGH59e/0cw/SbQu1Pflm8iN7o9/5EXdhv/8Q5DMP6FL
0esiAwMgi7wE4k3Rvf6dLP9JysPkxglUBok7zMd/zcDJu/r3u/tH3mV3RZS3zT//ON1opAEX4A7H
IkV3kEWUV05Xf2EabUCjvn+flU8wInTxS1icWfqnR9XfQ/Cc/MaQwUggnw4h1IgYQnX075VI9OLy
Kz3OyM0fpeDQ9upvfSj/GosaIvTYJQf2JhellfFgKrnm32PUaPcIkTI61lQt3szBuW/yO49FPMdN
lU/KQm5cnRs+X9BAxGH8HoM2R1CPZfpVR80oW8SRkXTmuU4PqdfnIt9B6IgBBEzwNVnEgPBdFljM
7EOz9/T6ViGH+cvS/XthfLQQlkwpOKnF+Y1TEOe907c0tEmYj6gs9qUvfjLlGzEA+Nid476sn2MZ
hVYgEiksO4tpOx1FaoIFiBiE+wbSGD0Xm4o7zJknWX7Gv29niycsYxC30HEEt0Nec4nkUsnzFuLs
vk+Pk1rtQ0wzCyn5sSRxPp6zd5/ml5FWT9PUvWZkNKPvJb2/qMPZCVr5zItfrzIehvIaFWqKEQsH
cXU/QrEidVZah3sLMZE5aVdahBoUH75WknYh2viPn2h9HGhUBxY8OLVYrtHUxk/fDy2nxHaKHOzH
UPYSaysb+Bud6zV6bxAW2MIm5LvLx/B0kC5EaCvWLGbc0V8EeTdr8TEazvnGvn050GJki/42Ui8S
V/LTUfisk0OmgL2vWi0+qBJkhNDw6W7/eMbeHYa7Hkc8yJ83p5s4LpAHUwv3Jrf+aaZ9VzKKcwHH
ezNG0nn5VoBgI9Nw+iwNHRI9Qi+2P5fLLr0J0+iuD38vwbBsHK7h1Lssrlxcx9/EadWsz8hvor2U
OjTRSKhPhenM5nxnusggkoOExEQP3Wts/MsVMqn1IoROEO2VgD7kNilugvycH/y5MVZ7JmzSyKK5
g9lS0505jXgvnkHVnRtBOX0fE4WdNgS3th9ak5CC9pQWIoL72yuLqVqy8MC6OGVWp8vQ9MVgZl20
R+u7i2kID/MzDTDvP8a/R1gOn19eRjvGRUbjLyNwuDRi4IT5fzJROMhDUaLbhH6I0xG0EHfuGp/s
fQfJKJhR3wjnkqvvPsS/h3gtBv7yEAHYZCGMpmhv3ZomFIX8XMfMuwNA8MNEmIQ8bZKnzwBtpwmi
RIr2pr7P6eHWo3NM4ndHAH5IXg8kIe4ppyPMWGlF46BF+0DHxKqrskdBrvznj5fT8kNOP4vsbpoQ
ierBP2tr89q27EIuFpgKRcWNr8ROKlxNneIU47n04btP88tAy2H2ywuRcgGb6t5gvmhzUczSzv6j
IRZHiSVwA1O6ziWjyufEnbN4rxbNDd2GNyO2yx9P12swezpfmHMQ7+IDhdUx35DTx9CLbnFUSZp9
kPfGczML/V5C5g+HRFGQMWuLTrqvtPmlhAH7dUJH8YgaGaiG2sfXOhZK91GQRJe1MgUgVyZBye0i
7v0f5lhVGS63BZJ0BPnVdefH4ssIDOUHlAMkvdRPw+sBeG7H90QCJVObRuzbYd2jlUvlRj2A4imA
VKRC/lknOXNNvw1/RjSpIKzOcLuwk7Q0E9Ddkzo6mKdQ27AiKb/x6zEFfq/M6v1cZeG12aB6teeR
ViGqaBpyMjOtUZfKyCQy4BjyELlqEgJ1t7pR8xFz+3NmE3YWXycTCSX/J0gvhHUC2gUqKObLxy/h
ze2HlDqREx1GS2+yvm6QyEBP5FEU93saQm6m8r5QtZdZnqBr7Dlzfgu/yOcPmCVXLcwqF3mBvm6M
m6MoCQHQiAwm2ga6CaE+swVfs1kna4qqNauWdcW9hxT3snV+2RpiiaoMwkB0MEE9JTjwpuU33RyU
n8Xkt40Duki8F5SaDjxtVGrJ1tEbXdZxGL9kURLcdVbFRxNV5yLUEaa0PnZB38T01KvGg9/6YWXT
Z1n89E05u4MYVb60HSJGuZm771MmD5YNo0ABFaSNtB5inlRStgD3VNp5rCX3emUBngDqIU04kI7B
VaDJ2WczscajGZpK6ACqxmZVC5U89QQ/l3O7Tsr8OqhzesPTTEq07Rghfrc7PsHnctWrwijvRyZQ
pkpH7onQjgD4dPIARgBrrfroIJjldI1hvIr6qqtB0iCosaMhbb/rRkNVzS9Ep0XqeA984UcwVIMX
WmhFP16ar20rp++SmxKtHUsDKaWfN79OWVhdVRXJIRGTcoNqKMBP1Td3wkQ9sWil4Ap/5sShU0PZ
1yVaoW5SiqMiIvuxR7VrvAb/ppsawtql35SiMxepsLfKINxY4LrIyA94U/vpRgBkc634crdBGiSB
stGmS06kwm2Gbr7uU8NywwGDezVulXNn4BLDnj7jK1CegAC/AEpcq/WK7DCorVYSD5axODtYhdq+
9CbWVDbKS/kqKhbz37KfLxSpRvUL7UP9PChT3O9qsc1vA0KJQ25OWAzo83Q3J3n4QLJPOjRTidZ4
CiR9cqZiKBHxQcZ3psSgxuWUfSEdpnioPmsIKQvboMEL3VctoY2ufCBfnRWYz3RBjl/DuoGgQMAX
oeGEmuHoZtiJTihUVXoLkA+6XCQKMAbYA8EzdCHri5DE1l3YdGi8xRiOi91nRvJV7qPqxzQKPiyu
shQfKk0R9wOi3Gs56aDt9Tq0bz9NoE39bgAhk8clGqLHAHsATp/TZQ1eopRFBWtseDzBBcey5mpy
FHz+eLm+9hudvkrqznRhkVYiIHpzmxSRsAuUlvKD75eSXQ2d/smn1dctA3GXdGLqZJaXTVgA+nLU
8nlqx9sh83MnaiYUmeGg3TWs+M3Hv9WbqwLxGVGtypMvDibyKodSUGjQMmXID4s56qZuC82b5+wc
3v/1U33y7K+odp1zgwCNQ34VPgEMk0JdKotDmtXNVaiL/o0pBPrOXMKPckr2LYK8T1JgqN6Qgl+Z
BRzNKFsBsgNx5pFGHRHizTmQILmyB0CyO0kUQF9lyb3ZyDGk1THb6bqv7bomD3e90KPl1KoK5tEC
KwPG6fFFjZwG3saZgGq5Tb15Nr6PuDCQTGSTni6fwAy0ymiq4jBUAZp33RCcRkVmbyTaubak5YBd
D8XkkRhgFUEEXx3AsDnUXq3m4mDqbXxl+fEiTxcte0QiuwHwYjiQPJKDhUW4U5JIvvjNxcJbxCmU
JCUcX1Juq6BLB2DnT3pbHriACdjajf6NGEbdmWzlK/t7/ZSL5x47kVYFkranE1qWkdiUVlsdACGG
ztCGtGYmczt7SaWHW/Tl7QYbMPE+yODI+b50XSux5PSSKuxkugrpRp0yuxxBGqTtKNtzEhkvkWDF
dFlW8Ei4LSITzzLM0ESaAEewFu7H8/Tm0kSowkInU8B1n2rhakUIQpYLedRXB2vsZkfSajgTohU4
WqPt2xIOgiy0ZybttMGFT/PrkOZfw2IJuHo1oUIfjaXN1QEHesWW4Q/twM0o3iDBIvCFzrAhS+r2
lAAk/v2HRaZJXQUpBwmF1dtq0dLLANfqg5Vkkm36renbzTwj4Kzz0k1EtdsXJtCIj0d9c27xvAb5
bFxdSDWCBz5dIyJGhwhFlPpAm2XrTCM+CaAOtDNfhrdbm2CNAiiCJso48rpdV4IT2JYsrkMwxrFr
jOETdFcYDQM14I+f5+2SoRuBZ8LQhf1FOfH0ebqg6Us91JQDsnSBgCH2Pb6s83YSMt2hBA5KQlCC
M4tm1fu9rJrFsH2pJnKfo8q3WqhyYHaiPhTCIY7o5VQF7aLps9i2/MbV2+GytcwrCoGHWq7gW5gV
uC6NnkS1tNGRnrnpvH2hS6uZatHsTZiPGe/pBNRKo0awGIUD5eHElWIDZGL3e0rf1+cluc6a0RbM
M3nw00FSRcxoeIqDY21UlqcDv0EPHkSuUtBW18d+sP34rb69MRPmv1aKiKLwf1mruMxJNQVRa41D
E+nfi0rZBj7wH3zdP4/+HsgkdMTczofOhjEh2aEmb5LkXDP2sgFPj1OaGNmg9JTS0kfX+elDk/Qg
wEOMdIADpTm5PM2XE9cTcosFGvfCEM98JVbdNcssL52D+hJfURvDkOZ0wCzn88XX0jyEkThJbjjL
8recEttdI88xWFASw/fqNFNxxSxVmx1BLoaQ4nmq/mz57p9LT737+xhUIdhcMg0I6wrbZOhR5feD
degaCwxFq8dFc91YC2q3Sbv+0E3JFLlVCGvJnjuqME5XNaYKf65OOseHpPRwZlm8udUzQ/Q8ko+j
KrfU8k9nqG/ASI1jbB0ApbUb6CaNV3EDhEyCpc11VxvqLekn4SoL4/m6UQjzS+jHXz7+Ld7uOARf
3CKMpdGEevhq82dVOvaGVloHfYRZgSJdcOZUevl4EG3Zt6erj5oW1+ellUVeXExOH3WqxTqNfDU7
4h7RT/bQZ+w3M253ZT1LYHnSvr0QJyyDtq3aqYOTVAb4z6zJC6pHUYzcJzP7J7HEks5RaXIOXFMd
rBR8+SsnxyxvxbTAq1Gpk68zkCfQB1050IgsaQGsHN037wgR8y9lWAMjI/uNoe8gj407aWNyFxMa
3coz+k3QIFNHGC5EPbqMOGwg1/jCA4E8yMw4aqxvmVT3cJW6impjQRte5gpJJdyr9SwfC2vOyDFZ
uSgAN/dzAnC/7AI3FwEPbpo4Uia7TCzrdpIrPAg4mwTdCcviPhUr8efHU/7OegeeQLMpwjcdBcLa
BwcOst70VVseA0vrNiCfwFfMipDCtjNB3cZW5tBMVOyMOL7Uegy9g7hMjpXfniuavF1hi2cNK5wq
EHrZNXygqEAKllIZH0UjDa7oIAY1q+r1uUP27W5iGGI34OKvfa2r80bUGhFgsh8fh8CIdxXc0avA
0DMySHFCltBPdr4JHzICQXQvdUt3Sac27m9O+lLGR1FHMgKDRKqEqy3tR9bAHEjC/TDZoTPd0D85
ViB4bAO0krrLt/K5SuGyP3/dWa8jkozhwbmKc5Kc7iwxbqVSLVThvnspvhdHdR+SmTo3yJt75aoo
vTok1Eo2e8jhwd7vPV+wdeWLf0uoAQzayM9c6VaG23w3lrIxZxL5d7QP4lqHPA7KglrJwn39kyvA
NDpTuanzi/GpuJCfyKyFhROCQPvC9V0ERn8uFF6Jlv4e/5di8uoVAvGODWmgmGz19hzaxr24yW6r
jfxpvM7OKIReY5hfX9660rcKiNsqK0fLpNLnXt8elJ2s2taX/lZxVSfYPd3fzc7kim7hlpfqVT3a
xV6+muwzCYnXJfnmd/ilvLU6mg2js+IhGqM99rDbcaNvZzeyD2TG3ejZhwF3Hx3vfhjbwb2BbvrE
merfm456Juf7NjWw1Dx/Ke6sZh09O7n1QWEmnlK322a7ctNsi+vkWrvxD4b349vlznCpjun36XWy
kXfFpt5CObXPnJryMuNvZuOX32O10lNJmoec9Nd+cvytfzk9N1h06M6MaM0zHEInN/dSr9ymKOFz
OzPt4jbYnBNevDsbMCq4GvA/RB6rOG4Moc8gr4n310/ZZbqRrqQvwWj3O1BGLqZ+TubmTuqYXncV
uMBJ7c7+POzCS/Fqd2Z1LIfmyXRwoiwt0ogUSfZCBjk9XQo/1dW50KMjVgDWNb0P43EYa/EmK6yD
Mo11fSbUemc8Sm9IMcGAEAGscwsliv2kmMfomCUSLrNh0O9meQk5NHHcwJA+V0B+e9oQcIlYZ5HR
oHmAHNjpA5I5FcYGDNZxRCu+m5q2d7pGDTzoGrrT5BWIzHngNgFcD2KwlUIhNxVX8Hscv80idEYQ
AvsB5dNFGAQhDE1VOVO6fXP2vv6GXNhJmZGgW09JrhphR8EhPpoSrwDsOd8VhneI6dVdmwAyB59c
HfPo96t7jMxLp4OLrCidc+svaqVVsTKb8ZFKQLgbyCZsODfP9Ye8Ex0xDG5CFH64GZJ5PX0FMCFH
JMQ6vSeAx7a62EoIb6dpo3FF3wZdpGygvyuAZfX60wQI51ILYsPNQ1FxBxp9znzC199TvqFECfT6
UM/kA7Ru2KyksaqFPE+OUWbdjsn0osPa1P3gm2/EN03RP318Y1gebrXBaO+BckUPOxLRda+HydXf
iIoiOQ6zVl7pQqDdC+b8lcqQdObB3mYNF4EVjrtgL0i/qqut3Aa+lmWNnB+12fqeBGJ7Zw1GehOj
bnNqqRk8yVeGi6yV8HQzI9377eckNUTSF2EAYrq1GNYE8B0ltAgcodIjbqiprJSiDuYo0871HqKQ
fzOpaAEUKpWvrqtvxFZ6KRfxbPn1sWSLljuxB9MkmpVqK0XcZF6pCgnsuVwZvs/apIhbX6DSY1dd
XDzmRRp3V4afptl2iHo5c8u5zCD1loW2l8wquJskYQ48XZnljaIXKbXXaKgPgywUXi92oeIJap5i
/cObcOVaFx+lfsCfJyUp3UtlreLz0IWPY+K3pR0hccEEIyP+s3MDPyL2MiGOC+0l+mYV3dRtjYGe
xoH055MpdyrVXSyD7kZg1k95kFiRg6AZozpdqWsMbYzhk1Lm1rBETtM9xNFusntyufdWHiuHlHwS
9F3I8McGtT/ezpriIlzq/EsRfmBrazxaY1eqhoWHopWt7vRDauxhL1fXhtZp5iaMGyi6Yyf7yjXc
zEywNXLNu6lc1I5L5ZYSBTHrhdF18mVAAelQVIL/QqYzGSiPdiKY7Urov85SRxF9RjLhdUUnzrQg
GmOGxAETUk+kw2qwS3HphhE71DbbRCqHEuQWbFlHhFsEK7WdQjIJxWBsLVwVwBBE3A1jKZnm2zpI
hG+V2YoYhatS39FvVikwRkZtMiFrxjIFbE2pNJcGglC2CYFV0aXWgC8W6sovM3AQ2cOHa+J4573p
d0JVUIYuG1xG7NwSIUeZVpnkUMZRwLpJqKe42/Z1/oWTGq8TQPnwxc1eEmj7puhg2i2a1Ss/D6yn
iDrZk4/4+3qaAnREplUX8CyFIK9scchmFUsB2Ye0qWrRRQRvkPbZTI2OfMXkzO5TExS1ZfTKjUW0
nOPRUpCEZGHk31KQ3Zu2oAgojuMC07K0y6AWosNsSa0TaNHoyrOqBc4Y+vPkysN4w+YTy1sdbw4F
+xYFpnhUGAlwzqyO7i16FPayGMati+QpuAznPLumM256jGfMYtCTj5m5i7VuFu1GMJTYDroJqriU
Z8+mlgE1HilbHvA5wvZHNIPwc8vG+9YlvvGt7MzqDs5++tx1afqpxqSDeClQi6tRrGRw9noTPFVt
E3yhB0PQXbPMxbuZpmY4u010VAc12UppVaRurdD56ZBgyx6MQu2uKn0Kt4gTQpib8hCaJKHFKHOq
ppweClisOVOUzLpTh2qT2FCG9cvJmiiVo4Osv8RNWd0XiSx+r5raqvn2R/V9VdcGXPKGrANM6F67
hs5Yt05szuGmVHXQAnGrevXUJscJGAY8hWgQbCHH1ek2kmYptjU6ERlBH6LvuWDqt8GcB095pHfs
fUFX0ss0iZYXbeF5YepffW5/NVceQSLbLMzjd9pCSM7O5ljaA5h5bFvSVLeoWUhF5foCiCs7GIvp
Z2Va7VWPb9rObAamYapCwEZJ4A59hEPXIOo/w3oh7oZFp3wRlXm45XWw8gKqK5o3YtEW2kVQKA8R
f9e4lghn0YlSvTvMI3mLAxBpaO9Na80/RymRbjvTSn8GkIcFO9XLcm8FqXEQ/WZ+MrRRpZEBm16n
zft0OwVG4AWqklOLq8r5pdeAI2fCDSYhFxZeL7tE9ZufOuVgFzNDQlhuv18CGM8VCMwOXJnSmso1
VF5zIpD2q8ssUVuRfFVU00dhSsAux6DHoE02J/FF7iv/jtvasMfyZXrIpGq6tHLSD7YwgLGzRwox
1AvCanqOTQuISQBRwGfKOfXxYxoFB0EMzCVYwxGGFUVViXj0aXiA4qWjJpxxkYy5htYDEzeT6JM4
xIXk8u5y047MVv1SS5o/ncnTv40WyaBQB+NGTmaBjM7qrqqquENYnVQfZRnrC+Cf+uehVR8zS6lv
NKsSvaIucowm82gbA+RxMb0ZnQHmkcf3kPegGy3EVdn/5Dd+f61j4rPj/1/Zi+MPgGl/3JGkK7Yl
XenbHgcHb1Bn82IS+vE+qxX9QqWadeZS8vb6s2SGkcZAHkPHtCYsxAuHabK0+oiiNrWTqbAcjDc6
jMt07UxiYbnfnN60fh3qzU3LklG0guetj1MXYsUeDZprzbN1JoB554GUpW5BiV8jrbrGjYyiGk65
qOVHXygfh97qbgPTrBxFELSXj29U7zwPbXdIBLTX5up1wbmkvb4LIr041i2iopFiEmBnNd3+9ihc
o5ZbOTcqKkyr7EDkx2al90F5DEfO2Tb1+YDr0rmkz9sYBz0Wt2CL0uGr2IZ390s/FvQdQaqSqTr6
epNdBo0G4RVmoMuphNljKlgY9PXTrgu0cwHna0VptSwAbVB3oKdJl9R122o96koS4CZwTEiEAxUG
nLML1TzwEujrgysWhplRXm4x0kC1zm0NC9cJ9xQlK50UH+LbxgcSBEtdTu1Bo1wmJsb8yDWuuZiM
xug3+SAFqk19uC62aaa1txY3EMNlQjpaAIc6OqZBm08OyEqOVslgH1C4h2WC2lQXOLqbNHHkkUq4
3fpS8LnTU/33VJkL8w0RLW195F05xpiL0/mfRKxTSqWvHqBvJk4Bhs8pW5rbPl5LK6zJMgyB5KsM
jsL+YrF8OsxctFo7yX7/UNjfXWwN7dkuHMMp7Rc0ws7ZRrX1XlwPt1q7ul5G/ogT2oPoaLbscF9z
Ik/wONAZK/YuRTvafPyE6/TFMiLlWxrSdPYly+r0AbkNkNHEc/NBL63bVuF6rpTxU5p0z0JTnCmw
rff/eiz5dCyAEimMEaF/6LNPqvYjig8fP8trQezXnbEeYJWEkqWB2sjI9F1ZNs5idusCKXYvnjBa
sU1bcu5DZ8v3xZU3oZ24on0mObrOCxDCiRT2EcMt8wk+arVaSMMWei4r4zGp4GSB+y4mihcT+COn
TOTmUkpKGmXLPMZEMSkiuaRFdjJCWjbFVPUIHLTbVGzm/EwkK60Oq9ffi/OdCzFtKcBk12mROgox
GaimI44q49dOajsbz5zcM4Rwvugq1QeSq/j3RhEp1OytFrDHQpkVmuF2ykt901l1fVtV/edBatJP
7VS3Ll4fgYsfRHL/8TtcrZHXXxUl7dJPIKGykVZTOBNkcrXTx6M1G5icThWde9jFuR+Pslr1bGWU
JIsGGu4UNME1kalRe0XI+s44Tly4P0eZIDpJ2XROQqpl5+vD30rhv4Wmd3+twZWydfXH/1+Frovq
+b/+JSN9I3T99Nj2K4Xr8g/+UrjKi4wV6xw4fnQYooZk3f6lcJXFP2mRgfYC+BsUMQKQ/1W4on3l
7RELLhdL6kfLJvxb4Kppf9IasZQOEacSWv2evlV9BcP/+zhB3EqDCZ0djG4txebXeuUv3/hkNKbc
wHvQRfiWv+AsaH3LiWxntwi6baoIwXOSY+OL4c9ofvMxruo8c+rGa7FqKnUjWXhs6PWMY6IgCTWN
TLEexN6klPM2nmExLt35NNnTqWqInlTI0IALfC1z17eq4ptPirNDr0cK7pJ2LANNVdfLlUfLKZW5
hMs6SfRJLDZ0o/nyldImOkVoXHwPzFqL4Ww6jz9GtaiFLQmrtrVxf23wxsX3hLvAMExk47GfI7LS
8H/2iiqSNkmoiphtjHDXHaiK8VclNVWiBr2nstRgOQZBUQlhmyi9oDym0bi0pY06DgwzSARxJw+J
cOlL1Iy1ZpjvesvPX5o5xO0LA2HX76vx3iBQ/Oxr2BG74iw34yZT5PQxSwqz+zJJHY4lSida18Cg
pxtNBrpjD7E6PUzTqIXe2AF6tKwkyjZRbUrfplxDC6qjm7A2Ve7PX/FbKrFrsfKSdFVT68jEBMKe
hKtU61Lvx/UInHYtAQdojZ81hqQBhZJQpSm+jLRrg2bjwKYBWOVsy+vuJdSC6CFQGcaj7V5PnLwx
BMPBwgjTj1QchGsptIz5Mp7q4DiVKlkJKxvmLz0e5dTku1Ab7c5s5syNAqlrnZQEwUMrxmPg1BQk
8GnvTdySjVinLlHq+GdeRo3it446o+kD3RmC6ZiAzJaOP+fGxTDhy+AEfSz9JMOuXCqlQEFnkMgf
OX2fdDcNKEx5W8k8Dq9X0QpbHfxR25Rz313SyN+VTu13WCQlfjTg2ytnve+2jaFR8q/bst71RSd9
xbeiojnTqOn4F+QeExVhMjyp7LLF7agqLFfEOe0TxnqklFDG8zv0RhVgRK4b05MCq+WrWsfgIBuz
GJ/UUkx7W1JbAQWiqoaR29Ic6zvYUbCU6imaFUfu8vxTzaUudMOoqT6ruJJ8wf14aVlIteTn4JPt
c0Ly7Uesn/UQ5HMslrwqrKq9fshbe4Ax+LXtk2ixj1vum5OxvHpc4rLSxkuvpq5ddMIXTAUTfden
XfCCz+cwbeliynR3UJoouR3FBBkNdg05NldjOW3B4WaWgyki3be6XIcPPhZpjROrsV9vgxonNZvm
+fmhrOMYDiddEoQcQC0w767rIXSAl0MgFRK1o00aZmhLEDy0n5o4HWjrDAas3dFOtN/pzqBCbda1
72JWqIZOWdZ+c43UA4+NQGzMbBvGYphdAgTO1YsgKLr6As1nFm+aFF85J5NHrd2mMbXg22nAOXw3
GGRynAYFR+lIQojdkFpj9ebUqTVrYGCNYHDrik6frWASJDmlZY25U8nNPF6OUkgNcyrYyeJMk5Mb
lVH/2azNQroElZhqOxys1GE/ggWTvjemHEteGLUqJpnpYtdU1XPztWYhqCRuhn6EMIf3jCNPcY3X
LrmP2HRKPU7qmBwlL+gWAY3mfw4GGeNd7ip4ccptbQ2fOvwKpC0INDW8SbidvrT6SDo3TCwQzPmY
0pmhRInSbHt9Fh9oc7ZAtCRl/CNpRqPdDAvVxTWUQgmeuHiq3+tiDn72Xav8X/bOrDduJNvWf6Vx
31ngEJxemcxJqdmSZfuFkDxwZpBBBqdff750VZ+2ZV8L5+E+XOAADXcVynYqOUTE3nutbxHNRhze
NmvQ7lxCaFzDzUgF/h7/t4hhQKYtXBnLcPf4assnnC0ezeaM3k+kAi998mu77y61Zeb+tmnd4amp
k2qhB6rEEg2jRkY69/IcoO4WQbkREuvNFiuGl97ZC9RWj6Y3KRPd+kJSIqEI48R2gjJ50jpuA3e1
cSbkzsNKel+/0ZhVZFyZ+FjORjBV7u3KTC4GaTVOxMf2T50gYMyZyiHZKtn1PnWXJB8psQTtlX4g
mi1SLuGYcTIn2tr6mSfzHW1QQnJ0ZRVHwzT8b2Q4zN4mLxLHIrWNVfyYeFnobF3mdukmTzLCz/q+
HGkBi87fBiGGoE3QtgT3pmQP51wfj/Bp1YjgA/lWJKAY2JlelNkmisWD0OlY2TTs6Msmw3rI8lKF
x1G2w+dedRpry9CtD4aVJA+9HwT9oQ6Cj4Yvk0jUolj3VZZ6F2uiphdXy/REojmJWEWvEyxPNjNQ
OcsHRVbl1dT39TfdLWGwN7NmOQwGhttNwkd8bgu3/TYbs4lKCmMOm8lUMZgE/8RONhFdh1q/SudP
LN+gV30e0Q/uIKzpwSis4H5Fvf4UdFYvCViZ9a0vhCKEfk2mJ7qhklJcaJOFWOFm8mvuS4S7tDqu
pAEZm8Ukom2nOs9bGZwUM5Hj5WLbsUVR05AKO+6Fqtx3xBoiFavHUiKkdSvg1F1jeLhQEPB/HBGZ
+BAwkuy57PXKKL8tiK5cy1D2uyAJLLEZ29kREcvR+o3vM6oTk6Iw3GOsCcRlgqyri5cmo9UWNGq+
yRTchq1HtA+PP33/T8xzxyZeBUm/EVAgnNyukWX5JpsQ0P/d3vrfQ/H/wXv4p0Px4Tkf8p+oL+ff
//eZ2PCtvzwbRiyWZ07EZxL730diwxd/CVCB34GBSE+QjP33mZjjsoku+CxCxlPGyZcq/p8zMTwY
2mDnsJ7zNJ7f4/5PmC8/T2SBvdHr4kjO8JuBKP937l/8cCJeA9Z00sdZ88Zxgporab4S8xse5ZLT
jT731a9m2K+kXk3msh85RpRvlG4/t0j+/SMIy4WUxbD0dY1tF10pVaf8bcrkjffJQRmYNdbWLpM3
+K0/l6J/fxIStbOoCwEoFcrPX9Zlqp6Q5Olta8vqYrNd3RiVS/3G9/n1knJRXaCMaAnOetZXTZGM
nBHJNExsjbE0icRczH7TSZn2UWEOptiRijIcOhaBa2/W7tM4S/utHtC5pv5PnXP+ojBV6Jni7gJL
88ucPfSbDkmlLbaLQtDber13VZEsGc9VX+9nUL0bx0yMww+P/D8V8Y/UGNqkv3wsG+rZZQJjg/v5
urdGqHTSVaZyt2bTFpzUsjwzjxwuGIkQH9GG25CcufRI6CUh61nYgSxJTHfJSWwt0TANZ3LOaiJb
HMvKvaRPUZEvP3rdM0HrDPAqmULuKVTonDprZebSMgVcyJZtbOCMDuOhiLYIg7VlYcyJ/dWyhr0K
MvFgBsAN9rk7o0pU5AqKL8hqDcZArdEQ7EqexWPm5MUHblZBQeOIl6DsILYt6ISGA3megsNiF3r3
6RLmn1Z/dr27wc2q+lGUM2Lp0F264kCypPcxdZdEXDtVmNHOFWQPC3QA4w6wmPV9W3L6yBzq8cmf
MpDy6GfC9jrRlY3f32/68ymueIS9oa19KCoheO0yomUk48l1y1RWP3tdYX12UteMTY+wy5Nk52L0
O4eckFdhDt6mMxnyb5g6+1eBXvtli2dVpdQkWUJ2djEQZV4EFUGg7GiJs2sKo0Xf15ZGF4/DrGtO
aoONVV+iQIwH2aakyqxBx65CfvIGFhzFWuArKxYaYRIp79q9DrJ8fgA/iq/Yqs8jjblag0t/qnO1
wawZfK6r2eXYFLiKU2NuiZiRcLE385KgFzjGaCw9XhS9n6r2q4GV4d1a2hzAmSRO4cbu6/pbF+aC
AMdlngmma8rxtlHjiyRTtYuqgrkr5zgX4anAVP8ZA3S9WY3eOuBFHf1tIob8rhr87DLsvfCDSsfs
K21vsjoJaoUG7wer86Gi+7zn9DrsfWEEp5pO3ngqjFB87FqjurU7hxIwp+F50WhqxMifHftqRjyZ
ROtqhXcjswsVe/nsyYgDlr1LaQnC/rP9fpsMCxK+qTHFumHjnqAUZLrbiBokZYzKIuewhYz8fQvf
+a6tysrY5qINydlLAi/fVH0F9LgI5uJ9TdQ3SpE090vvQutMdcRPdqK5mClh1suwnAsEI3Yd3ud+
2CE8MAik3ci+XPf9jJ2cM3vgdrFOGqeKV22sa0woiCcPgojmFzEunkBgUBXgq5I28DbDOIioY2Dw
ufVlWW+cYSWhpXXHgRSp2jOcm/OgL9ksDWS1bckh+boQDQrunHDl+0Uv8iP+L/tzOsjcjWakGHeL
LIKbjMwtL7LcNn3sNFnbhOxa/VdfBs1tiHDF3KRVX9wtuTWkW3LjKhXbOfiNHXGV7nthmPUnZc/N
t7AZGFuHXTV+6tcgebHSc2oieIvMitypYdDai7I2D/TF3eRmrNTCGDUE7rwx/VTrTVHJ2UJpYlXB
xjTnCe08cgYRWQRk3Xqjmw2xPTbWU0JQFg5u5l08g7VLgEmfN6CxhsIpIy8YLMSYmvk71Z9hznFm
U59GdG8te5ebshWIHWjncswM14+d4cEeGquheXZTOTeRnQ2y2DW1xiIXOobt7ORoc9zXBQHtSKGc
LIsTrRb4DE0fGqT/rlV646AG6TdOWY9B7AXtVO+p38nMNSaTEXebdQbZjXmOo4XnnVP3YuEsiQZC
E/nnRBHM6Y3B/DxrZfhxKfFvbs255ZsNvmOslNiC3OiuUM4Uz+NkZhciyUt3w/DJaWI4jM0zsZT1
7crTSyxwl3F6h0W23nhEHVibKgBwEeq2EOeP1x+r1DAfOsOtEt4IpCRMuv2+iJRpUzj3RYtnHgGP
CjZ2szjMpsgmxx/RN+5DLentHGhoFwoZSDDKi0kPPJkzHopHTfuemtMk62bD5K603tjVXmmxwW2d
dedIwOFdcuKis//zoQGLmM4HIw22lZ6o6ESPwoxc8LFnjeOc7p3Yhmf72BW12cezZfZnyYZtuLuO
hUC/cbb4uc19/mFwRqPvxyQj0Aa+zqQMJOuhbip3a3Tavav6O2klLllMVXsvfO7cn3f0330ayjYL
OjHnQwTxP391+gTobvvC3VI9GbeTXa/xNBnBbnQqcZUVw9c/f9wr4fP523GcxbTleNh7OTi9+jyl
mlWxoIntuKb6LgvOmgCASv68MVW46sgtGkdtpqwowJzCVmge7SEwaHeNvIbbIez6Ku6E1y7x0PXi
ytRN76IlcVIi6qVovqoRnMXeCVPpxV1l9AtOzTQfvjZsxv/YFf5f1ELjVzVo9fVfgDD7f+108+V5
oMX2/wETk6rmhzv8y6jgQauy/9dz8wUyZv5Z9v869hX/1v9YKH3/K/5TKFlAlM9kY6iAf9dD/y6V
7L8YAuDeYryA6IRhz39KJesv8GEcdqmueG4wFv53qWRbf4FvoYYyEXhAfred/0mp9PPM7XyoRr9w
BtDwVxEnc6Z3/lgqLcZCM3NY0x1N8eH9UtNHtyZJOHmFGgfLxrdRFe17x5LPP1y035yrf62P+Fxs
jKjwz05G71xv/FiiLX4ztYaZ7rhydjz2jroveva43GxQAf75s36tkFDAnA1MDGS42K8NW1xKPY7Y
bHZVQAM6qPN0R075+sYq9muFRPmKZxop+fmGvq7D+p7cIc/iUyiX6+3Q19POJ/LuwFLTXJA/XF8a
NEtssVf9VB///A1/LY1Yx2C8E8GAshoV089X0510ugYVnz2jPKVvJi7ZTK+kqfOdrXJrq3AyvbGM
/uYGsoGg6EZfzXDSfbWsOW5SDNKs0t2U0EymZeNweQsch52bvVHh/ubKMkgjzY9+w3nRfjVsDcOs
ZQZiGIDP2/zWTmYTgVGTHxPXL08seJ/c0jwFK3LZavDCN77nK67I9zfkvHKfv+U5n0w4P19bz+hL
Pts1tohuA0yF/ro3l86J6jELDgQoq9ixV1SpzaJ3ebFCBxhGI7YCgi/W8gMJrfwhM3ffuCa/u/yM
+sjb4LmGF/GqHl8tN+uldBBdEPy088iz3VBfgGnPdbf788P1uyuAbh+jPmNGFjHvvIb88K4S9DBh
Hs6z3ZiGktIscV8yGVSfmCq6j91ojnHIUK81i+aoy0ujq82NA/Nrm3dzt1vHYb0rrcR6E3ryeiPn
bYMODtOKFhRGidf8S7c2CTXHUrKzZ0fnTBL9OpqRMUjGACGC1i6ogocqXaxrZ1ydFH0Rw8w6STAP
Sme6mOzJeNLezJ8i0D2Le4rRTdo0bXdpa3u3YLNmE65Bjih6knlqvNTl7GyyLCPdxJjz6lB4k/su
mYfwLRjud/nAz60OoiF8n9E//QiY8a9Wx9KX4Fxc7q4itWTnjivK+bCgsCM9YjY3icwAqiU4Z4IF
ClbsiCEBg7bgndFzA4lJAbq9qmfDHWANteET/gRvieGnZNmWjvlbKDnn1zf07PQBSHvukgBEe/WE
zF3iLqSQJdtVJhJUZEEVKPF6RDWV8QkYuHXfV5klWXwbfbUyCbotbJRnUbGgso2sDhgbspDB4ee3
hzSayp7hIsArh5N9SE9jpiN/buhD75XrdJt3ZnankhRwjyFn/5RnpXubz2F1n1cuNVazS7GpDpQX
g9hTH9gXZzr0fY5ded5YPZMMaS1hNK3N+ggbXTwWoKo/D2LQO4Bbb7nOft1/oK2YbNTfE6BZpX9+
f5zRHd3UEck2cfLxsWoXc0/SlvvG/vP7T0HDSvoyKZmvd7l2zYrECM1kCzuqjyd7+SpbL3hjNfz1
uMBXwcNzVjswoP/OFPxhKUCdk6+dOyVba/KG2C1W/4OyIV2laVPF+ZlHrduJ9EbV2G9scb/5ZIoV
DgMYp9gDXouDCrTRS2734XZ0nQKh8ALtdirXaFE9fQMfczJjTyOA0fPn1e+VjfO8/p/XGB5vThAu
yRuv9laVebmRFU64ddC5Ipeeg+S9M6r+2e6LEl+pco24hpa0K/OpLnFRmOtBznXrblD6tj2SaL+9
zEpz+VL0ySWD2j62E1YN/AiVekjswjiNmc8QzUjbOvKaJrs3yqb+7FWGoBoOC0wpZbL/87f69YX9
e+E8M1FI4TLP28sP93FunW5pW5P4lTYcd2IKwnet29335cAC7896R01zDT4ywwQyv8Wv/v0l5YWj
NDrnvr+GZJerEAZVcbiVZav3g2KQnBiN2jRG6++LshtvKqNGgbZMSWwUkh3WcsvdWpnObW0ny7Zr
gveln6BMpzMaC3udI6YBzaGVwiO+a+o2tZrsuDXbryl2m0jXChlIm1wPtmO8cbj8fv9/XqsRZzHy
YJ0+Q7k5jv90KdN5tsZs9HGQprZ/v7KcRIkI81OG42uIlknZG+z14TGH7BJXbhce51rJ20Shsfjz
Tf3tj4KGnKR5IIxMQF79KHNTOYyZJe+IwmzSmlo9M+PF2+vo/hislnHjZ5hKOkHqHT6MEV24f2k5
arh/4wc5r2ivrwlHYEHLnnz2Xx6vkLtZTX3GD9Kpy0bbx3V1zaPlePklJzQCqyCbbCqAO0tviAMt
n3BvFZhOoE68pU7/zZMOGobXmDRFzktn8daPT3rmEFZlcLDbdr10HtOsDK483tQTdpouRkHj7/3U
eg5JZDgZYMbe0Fr+ZlHGbm+xWlLDCUgwP3+6hPoAU5JPn8MkuUr6MNg5NTqe79f7f8vyH6Iqzg7p
/7uAb6eem89ff6zBz7//7xI8/ItKk6kjaYphiLTizEj5pwJ3/wKiGKCXBnzsY950eGP+iahwLYaV
33lsTLx4Ms/Bcv8MK4X1F6MwKubzDeWtx3P5b2XhP5Xv36LK3wdUvDrGAgcEHkSOAnUwFRySgZ8f
kbJzE5Vgw4q8rJvLw0yM23tRuuFFo+r+siy1+VZC+C+f6OKjOOc7UU2Rnfd6omXWRjv0sh8jIqsY
mmW4qKJ1miwTVrJS7Q4643r3w934Tbn/uoZgYiiYHjIMBabB/14vTbJzc4meX2PWwgSHcGOp4ZjN
SeFEK+XTZk5bfwu+grKhyqv0AzmkhgCgKb7NjqpeptYe5SZ1nPkpHJwp2P35x3tVP/PTsR3ix4Zf
dI5jfN0OdaT2EPQ6KkIKjVFzbM7H5WTtvRtIwAba3moK4saVy1utz1eIMO43XR6eIUpL3KLhLwDS
XHtMsBQMUHKhDbmRIGT2aeVgU2tlps1jThHfRzmirhudtso6dTme9U0legOpZdoB+Vw6nVf3rlUO
b+5tr6rM80+Hfd/6LlYlqOU1NUwgzKwnD/gsYNHZjgys7LdK9BAzVMkcS3V17h8MxbErdj21eHtk
ZPKbpOWMUrk2+k/aZURVo5c0rrKeGipePCN8K+CIIezPq/w5MfDsDAL6eZ75g2x51Y2o8VWHzC9h
f7mJe8zBgCEBtYtTWVbmwTfVF9zH69YSoXqfpZN46ZoiVZGo/OEG3151uRSp+9FDYplHVjP2d8bs
O5tiqUoqqgA1zJEMO/eDkxsMD9s8s5a4H13rWatwwbA4jdUmLJcy23cpBpN4DoxhvZ2WsJrvOApY
Lyu1mji0TDqTKmq1asrbtbAbXHOUos4dyKDV3rIPOwhdaxkU9tl1i/AyGlI1j7szPKO4RbaUz/vU
b5oiStISxs7A4pa60Xg2oL3zldta3Kg5ePER1uHgzDujP+rKGHbj4tbNfhhbiD3JYPhMli3/HH1e
8MwZ6yDVUem2t2+WsUmW44pRLolMORgIkJQ7FxvPR49KNtE0P6fIsnAYNyEvg5dZIr9ccpeJKd2O
csuCw9+4UuKAnTVHgbirre071S/wNIYS4Gjh9/mVWH2hrpqcchbJ0MyvIGztdEMSezphRy5L2LVK
cCkHuSbdvgtnqkK52lLRd8mLGXCfab6kTL+Ys9srvxGYqd4w/1V01Ke0u2iT1BK7YW2y6mHsh/6E
c5PD31RmxXKjTYf5CibP6r3liz6IAZcFX6pl9dEVK0DQtaVnANKo+19MKowKkRXT5SgV1XzriYF1
emXIfzIYLYMsR7bITD/oWdLGIl2oXyGGJoSWhclVkAZi5y1ESBPVMzoIKNwmiHuIVptVT8O4nZdU
HwWnfx5CG7TvNMwNmc+Fzu7WwAm+5JLxRLRAl0St2JzNnZZ1R1NuUBdJUU5DZBVuOD9oMUrGfI7M
wl2dYeVIw6a7ddO5UVFnD82TwdIyHhKc1Rz1WzkfXWPEgVXU6QQCW+ATHucUSp6lwtzdMoaWx85t
271RDtYFCuvnujYQnnmGLJ/XQRj259ZL1K43y+LLUrjYHcERs1bBg5+traubbguNV5+W1TtN7bB+
sSrN2VMP/d7J7fGzK+3iylSF+eAPZg18BTkrP8M6D4dhUs71AFbhmHq6f3KVdmIivxFL5Baj55l6
IesHCchi5Psvs71w5wNssH3W1RFE5XEXlsQaYMQXPLyihXwx1+DDUfoWLORTb31e0+BscM0T+8lq
ssSNrLKZSAsYC3VQrqsRvrFR7JDfffWGtEBaJ8JvxIG6y2bgz8OhRxH6IFv6/hF2jPzCUrhblzLw
Y9E47dZd+/ZdQb5IFXVDUzyV0ixj5OBjup04ELLOcLttahyIEVsTlBhogZ4FbJ0ACPqLdt+JtXBf
8nlpbtRsoyToOqRLGnl1lw/yUkrPMxgRuvLUujbLiuw80NJyKIth5xWNq3aVFu1u6Szjq8QNf9X5
87rVwJ9nfDRJdgGfInOigIzOb7Jfid9gFlzg3TXQrJaTUd7OKg3C/exLN+5ztd6DAc83VhGIU5kC
ZZ+L3siulsHQ4anqDObIY2WNkR6QZ/a2qbbtBNdt05hsXaa53pQhJtGoHYbpQ+v4PKwJlusru8/8
Xa/hPwSNhb+2hDYeGcDiKfQH+65M1yHmyjgHvw/ERmjpvu/CVuYbEjEQc2bSWHehskcrym2bILiu
wDufpX4JRlTkFwsKy73ZVe5wKdNKHJ0GwRcNKaQgDSLPTVY1+h1bf/WCIsG5KoDQ7XD3JsndYK0o
iqlyqJO61e7ua3pE6mCsWt8tDnCVjZkn3skdoZmfxqHJtuMyr7dGM+NLN6d8BUpbsZhlPVpi3a+f
nLRHz9FQo+7W0D9vP6kUwV2pZW3c1Tzp7TGfwjU8sCMbyXHkVaiZFc8ZpoGp590uxXXvkyYVTt60
HW1zipGYGxu7LHRs9G5/MVfu7RhMR7ytD+B07MtyBPcyGcPeLpHb+xaClfWesv8r0u97i0LRK+0X
4htu1DrtxJrf5sYgjq7quxvhKAuObx9ArNApi2pmvata7wpYer7r8zPAv5ou5rrjn0oHEICPylck
k7W1eJsfkymcdx1kll1DC+MwIjaPmY85R7Y6PzbSvICBZWVbYaRg3KT2txhDhpdRdPNpPOuV2X7g
N4DrWBG/ON17WagEiqBpHLJlnfsdQ3X0pq4zNERQuCgyzorx9qQLgn2YvyMEUtLWVSRK/Vx0686a
GzO/8upSTzE6c3PnQxep+ogLmqTPhjsjm0Cbarxr85T5kCRw8ggf0eGs5dQoyZMkNYOrKShdpNs0
3x8kAPgnmxE/V7ist9Pa6eS+gaIdi9SBss5D2BJ8aCXpRd30Nofdwb3EPr/u/CGf+z1njYmISQwj
GzzT83U5FfBFglBP6tJZ2nmbj+YK7x2gPg32bkTzZlpiPFiBcq87r+P8vjii9TdS1h7oImxA2PaH
db0vEq45yyBeIUSHtfsRKQq1uF1n2WbtzBXddJXa447mkPfIO9tdFgvwD9ovgT9Hamy8uFjq9nZl
AdoVjrE027FPqy9BOjjna+SjwKPSjp12QTnfSRyS6J/hZA80t8RmcWrP3gfgVe58A3BwVYTlN5QQ
BpKYNtfbssqbYw/VKd2ugj5F6fv9JkxL+xHLcPAhs0WtL3BvtIAhh1zI45A7CTvHuEz7zJTdQTSI
f2eGEXGTd+pG1jVIcnaT6iYwwvmjtmuEA4WrcJKYwd3If75CCvM0BkV/4ZfCvpJOlb63l6mOdGYP
1ieXOvB0doAhTALRWfSO/5jqc2arTPRnrqz7cbAS88SN44nh6yUqrhGJDyAcXPXkQTFBIjPDg14M
XaFcVi+zLectlkDsE45uD71dqiUq25pwaVLdxLYShoMRJa2sT205oP1CGHJhdehV4Jvwc5YTzP9d
KcaB9x51/Cph8y3OPF94dT/udTeV8dRKqIFTmz8VcCBxTnnBhUnusLXx25k7ifVm2UEd1pyurHK6
HD3nlKfFeFEneI7QFPKLOfkvi6kLVIO8bjrRR6Jz0r0I1sXdsnZN19JyTtiw5L2uXBSOS+qMx2me
EdEYbXCLM9t6wBXRnGh3ddeL3y63S1sLjFxVE+7KSTZbPGIUmOZ8NJaRDHa6ips+nOa7kF1jT+PE
SKAVifWG2I0hMkk4jDpmH5Idze2+NLZILmtrtE5KGf3jWXx0KHD3XGB0y67sSaa3nVme0qK/8dek
uWwXzUCZCuAi9Y1jU8AtJTxmeiZtRj5qDjt7EB93ZpnvOcXhG8lkv0d41UWBPwJM0W5P44xJS8Ys
eWd1FuMKo/ZjvA4FG1o17SRe811FasS2MA0qRlCDD85EkS4DBxxHs7SgMrIsgtlj7aelvfSr1qIp
P+jrsITqOHl1RnJGBVaoC7D7OnN/45Rlcpw8nbHWTstp6dvhoh0n44EjlxUrt6FHPGVAE0NuN/e9
I4urYxAVL0rY75e0q/YBhr3T1DRTTGL7S9ZmNecQTfp2WI/buszHfZk4XzuhyDjQ5VpvocYmp85Y
iyjLkP002WLfGPUiH6ysb67qxvRmdiiMI3PmcJxm0BRB7512gZ8Np6X1kSoZC3gR33Dj1tDLqRZN
/5Ct5bdwCvov9YSmOh3nUAL1SIPIz22U2HpK9m1aVPvKRH60MbImjL1GXtZZ/WVJZLLj8N2cmMQR
ioEXhSSfzvlUOsmySds2Zd3p+2uEqgZJHBKXO2lPmwwFFW1zTh4JqKFo9ApucV7uUcitdzoY7Adf
ZMVh7sZmVyH+5AjSdOGVLnocDlqtyLQ6ngNHFTuTdfdzyMnwq48vMdKjxT6TJPax7hPjiolIuV96
ETyGIqF4GoZqOhlVq7fZWL0PcFxhV3ZhGlRNvhlDW+HHGWKDwHU8MGEwRpPjUVtZI1t/1Zmk6YVT
emmo0T2fis3zuHS9TFrP2k1D+o57Mkfod504yZIeb/P0PkjQOGMxrI7zYt72wlq3jsEmbclm2VW1
v88W1LdOPkBQ6PBWxKMn4VzaxIoENRzaZspZjkrqGIu95SHPc+eASjY/BpwvqOga53PlmfWu1tO9
A0gfN84YZk9mbtxWab7uDDv4StK8fcHdxpvI1nIM83wftnrZqm64Xqp5OrEWULtNRv2O89oKfWao
Nplts5fOOYNVdwGPVUMVAgjh6y0SR/T3hsR/TqJdnPJ6H+h9JYDq7I81CqY9rW7nqS788KpbMJm5
TEYjt1n1zp9IL+jL8IWm6jt7bDGvJwVd79bSG8uq5M6zl4PBCwQAXDiXM1a8L01VTU8Tjp0KqM08
H4NJRc6yNrdVQWLBZsK0+g5gQ7sbBzJZItKqONS4WXJw1xWzULbueuGQWpW7emHmldbbbmyrzYrp
Uh+hSswkXmlIVVE5jNzCbs1wNvpUTaKjRIiClMOHWTUvySCfqnkOvnQLQRP8wfrG73XmHbH/uFfE
1RYYXpUSH1It4ZqNcrw2Knd5Lg1L3U5WO/dRMi3dgb73s2hNb8CtptortLriGeZWe+sVZnHRMWW5
Unbj3Iq+FhtTUl5MVm7eUVC6Fwlotn3b6PbCsQSTp9TILDTRlb4wmmC6AsU038msUtcd7N2roQbW
qLXhvBuYK9PbENMnJUbrpZ6GOjaNQau920wlFJO+XA5hSeZ01NPyOrqe3/MLlUDvkFSEacB7RERh
fkkMsW5DHSxfHJ7w/eQG8075crJAPFvViWyWHluPbvdzRRFEpHnZsSogURgQifshklBE0x38qNp5
ZCwz6W0iXQ6d6xA+SVDb+cavTffraPRYWnXSdXd9WxXvnZVPiot21HeJbywXs/LphJal+px0c3go
mUJ+kHKSF2njfjHyqrkQC15KcFI+KUHpu2p088uuoKJlrrLeTUA/npjWZ4zSZn0wTTN7KUVQfm1b
3JWZ7XHMUsNeQky4GOs1vBxwnm3Q1LYPwdgFd6av4Fzx0BzCwjTjqYDRNLfFuGn0YO/lkhr39tTc
zQuOYeHqO40D+3PVY3Vz0LJfleP0EYc5cv3MwoiBkdRoX1BdjeaeFUltZCnTIaZKIhbDzOfkUGuj
/TArxNKTLI1Tir1xOF9wpmRmelVbvY/2ywBdlReFd+E0YIOjua7p5HCKFbsEjT1e5Fmnm9ARwQHK
wkIYcbWU5WF0wsHYrWqe9629eF/9CXl/Z03FVZvKd7WTzPJzNsCkrKLRdhvrLq19mOWStsbN2RyR
bCe3m6zNrEzrgjl8x+lcr3ZApPg8iW1qlXP2vqP9RISR15ovVth6yy6pJv0p5OBV7kbVhftk0AZP
ob/aJyyc4m4sFf2lYIEpsV8YPIZ2lELV8/AOLEWZHxzlE0lFC4/Tcb1UXnByuzGZNrYql+AQNgmg
iWal4XLZ2im9NPmdUWqR6wsuzAKmWgwBVZaF0HzPzofxQ06hvmU5bcrnbphy+tyllxfR+aF1P0wZ
pdB1Vo6V940WXNmCel7GARV0XhBR7EZGJXTClIgjN0Qg1Vo3AkM4eiNNEtqu4NTyBddj/WBTEOCY
qfQ9jI85OfnoJd4PtareUz2RZUWIj/i0qtLT+7zBq3ltjnhy8Iu02dZ1J3GtecsozwvbzeJuzvJ6
u1C1XqVymftjTTNxoXOR9LeKcXVz4dsaUI5s7DyGw1hfNlVrLFEYZOfjpqzmBk1DlnPUHNM7TLJ+
FbEklAWPVj63G2Q11bdQ03SNGbZ77iN6r6Hay1yxpmcWuTLb1G5pHZJ0O3TbfpomwvgM4chry/wv
8s6kuW5j29J/paLGFw70CbyIVwMAp2N/SIqkNEGoRd93ifz19UH2c4iUr3U9rKiJww5ZPCAOkLlz
77W+xVyT77N36cPTmSyOVucyQuhNyJBhrRTfK/R+BigKZ+jdrGZebzdx7fk+zczRvJUYLbnJlJ11
WNDLe4xbHs+9MeurQhQ0kDhbKGa1oUpSew5F3NPHS2cIf/hTaVa3KNzsPYpbuiO5qclrNx8EUiFD
TM9MPJbjXKSlc+82mo9txEGtgjjO7dk3eK0enNryrqnK0+skYQIRWpOs0qjJmD2FqK4dPcyoPjHr
J8VShAISpQoMr4BgiPeaNvrsVzVWDKNQU1TKMWvDkQoMd0W2iLOyMhs1khdn7skCxklTo7WWuwQ2
P3em7sagcgklC11QLigRKNroOOW1fMxTaO9Rthl30cuvbCCzjbL7pOolRjZjVqwZJHJ/gTlgEBLF
gfv90seAIWGIfxlFOT255uLTBG+HWxs+/BCYjSixeygJV6qu5HKYrNixj44bG8MpLV3pnZq+p1GL
FLpZcBI7w9XQlaRyUFbd4fhaEUzMdfkEWMF8Xk2pkGkJWPpt1/pAaonOeucgrijD3peCvXlKxUfV
gSnXaJWzS0socYHXirl6zsY6pqCvBoF+1Z/p2RupmJBigphbAxrQdbWnDTP4V+DpnAOYtBQPjBev
cB5Y7z7OM2wKTDRbJkuzOtlukoRcBFZhLhe9VNmLqZr+0Uus8QYyfnKgz8AjAwdLeBEIvyQ5jqOj
iku1FlAs8BplXoS3u0IiY+O4CHIFTuJQSZ3CStMM887pRGVdriWKkGBE8lueNDOrp1CbO+wVepzI
OBK049cwNSr/UoLHMm/RfrGwjcVQhuU6Ohco+q3qQiekqyZC2eHhXnLq/QhAh/4hc7ayM9Or5cEG
1oiOrUEVEegc3Hnnpko7rcPMUg+WlJJiw3HBlU19npYRZO2QugPlaiz76qj6qrgZvNE3bxEu6yYN
CYPSql3dqgyxh/IrIHlXM8ALjWOg+f153zCVXyWYPXdnc8y7gZplWlELQvXCG4wGT/nUNx8GB74B
0W0u6r14GMsH+rnex6wbiw8gC1J5yFurfDIpOlte1sJ6Ujq9gGCqpU5zXUCTbUc533q8fjlHAiGf
jbUYlmjwaa6c9GypOVgPGleIMb5wdyl5fk6QJ3FO5idh9zdkKjlARGk8V2PHCzolI19dakg9hRfr
tGWQzZTdfKJfaRGSLhydgG7bfeE1VK95p1VXDDHXNvJxOtzYEFKScCp1/bCM+FF2bqy5OxLKEyvK
sF+lPPFGTECHaQ7Loca+Lw+6o8B/DDiep2iuZ7vcNQsebZLH2qXZlfw6S8DCVYrdVJndbQ0O4W5m
E54i+hwy3nPAqeor8A3L1QBlkHOiGIV6ce2q+bwK4QwR27i5Xjqcj+R5SOuE8rRazC5cB7XCWvCa
7t0yirYJu6ph0LFquTfffx9jrZVRVSfSjm0rqJmCfWqGxYc06fXrfpCmV3N6N2GykfiXPBRkD5ok
xRnuzuVlE4GWTv4T7kGRcR71xns/o29y8vqlbnaZn3wdfBOsV5NQ0zWZ7Z/SmXYRPFpvfHKcWEkg
AL0F2KyoHPrcHVtdUHdgEeLO9Nt9O9T+wdE8mvwjXf76OA8mOwMI2aQJkHVexYZZx5e4gCv3yySG
dL3LQb8lN7078vI6lVTjlS4RrAQjjRLzcihEjpJrHpklcn62ypPjj8iN8Nui6hr6qv/WN1oyMj/T
iicEVfp6ucjCjN+bWB0Bk5hALk/WYPTjRz3TC/Vkxlt14BmL8HZOMfvACehRdA92nK94Qoxi1xqj
P4Vug70zogOU4QyCjhrMMVm2HPvHbOPKmBnHy6WdijGsBDvFJ1ulmVKAVvtquqMrnw/nqsvMd2pS
jSCF07fkXm+GxIEQ6kzO7aQRVlLVW1DMrF8WtWHeT0mNS5nW4LMoC/UZ9WR87ajG4PjrOJd9lqhn
22kyKuxhuBeJao4thrvASVymOaPrHQvKpdvOzDC0tYbeRmBuBGI3g08yESJFjGXFgw2e4nNRiYTH
x88E3IO0u2OQXX6F3zzD4EkkYVGsPpEq5+4+y9vcv1ymyrt0287tCYRZlow8I98PlyRen4UuM/T1
7Q6R6JjBC1biA97T+P2gC/+dRukbiZFHQZDwG+UgwL9WWeWh2bOEeT2v+XgSc63fpsiLxTFFvGBe
ABAwYOY0bQ8xJh+PLAbOkWNVDx5J5c2nNm1dFvBp0SRGWiKP3alLP5I3nB+1UtIB8Bb/0rVseYHy
dQhdQ/Mv1rRidCgLcZP6rbmDST16oaxUXES2dGyNQUgMPaRM1UOaaa7OHAtLZZD0NLg8ZctjSYfw
ozkOaWgIv7jlDWq1SKTk9wQiHabPi+WX9A0ZRTH1nvOrEdOFGcISVh1z6az2g4ST7n728bnvGlGl
t4p+axJk7cBs1UnWOrCNdgYOixD3QTll+o1hNoudMW/ZspWu5yEt5dYK+yo1w3ROxwXCTmHvqGsx
NxDiNkRdgWGuK6eGr9UownzO4tMKuAJbrje9d5VB/EQ39VemUsnJaEqGY0b8jC63Zu9xYi0PhdFs
+Zj50j+vi/HNy+z8pp3mdxjHVrbChqBKOlpXzE/XW9mmhQw1G55yM0IcFb03oQcUjPsg0jgXo0Ql
4Vra9JjCMP64lktzZaCxuKOZyoOvlq7e6w65RJIUyyj3k8wM+hjhS8il+Qn1lRmfSuBbVhjPGlYO
F+5R5Fd6l36qLEJ4GbyF3ty3fajlGZEZahkIVOYDI9tbcjdYOB2HhXQedOlVV0hJmoCRtScC1lMb
BNXYMq7moH+H33gFyu0szbWKW//EAbl8YuJQRSOkTJpscDAIFPIwd9qL71/m9dR8kBmmzwBBe/Nu
aT1xQ5L3+t5vO3OHKm9CVt0bz7WhLXR0R7bUrOlpWFhQg9L9tNDIIvapvHQ0dvK1hvayT3Szjxat
/aYJcz46dTuW8JaaIfxXuhgrXzXUaYXndggmezR33HaxggTrqdmSuLkg3648kROaYJBcfsUFfC3O
QduBznTzfyBJMEmHsDY50w9aVXz1Aus9Js8h71ipN17UpYqn+fPimMzb9Erc5otJZfn3mqDXKqnv
H+sgKEH7pcPeE29FqvWUSUetIwPtWhNegK3cjqOSnjdLauVxOBA1FtW//0xDR6X2g3KST8U4BOxn
0/7jFkRQ/+aXxcg9ViXT53G2t25m3ujMoXQWrwAJ0djvU7lMj3ILk6oNamrUEF5+ZOjPiW8uXDXu
0tXVP63lAAuNuDedw6sYZPvsmKOjnVyNjnlJYyZvnE+Mm6mhW8cmfbsoV/zUM3klR0cnxO5yzY3x
s8Ah7eynzXzBzuzX1dEpm/qc09bQwo4olZsZ3NY7j1PuElYjZe25gUeEDkif2vGYTtALd2O+rOuu
WGLRRcboMJ6DdW90n/zV3iQkGsD3AN4/jWLb141HP5uYoHaQa096vBYaU6Wla0PhAmB3rNq9l1Ze
8mpxVvi0yIW9LpUePVhKq72lUVyGXWJbdpQnGlpX+n/xQA8OL1PUp2S/nrxMn9NoheN/ckudM5vE
PMbq2Xct5EsXwg5FmfVcj1lXR63TaF+r2suoNaQU4sDEKnvvlsAZDsS2e+POjsm1Lz2Z6bC04GMF
xSwHfZfPEmFAlyo3gs6OTp3qjZw5je6YFuq5NXWnshrbgtNMQePYF31/6auCbcZTS14iIepRvCSi
WQsoBj4oy1TL6kNSDSjmGsTI1S53R6xyYK9K2gJG4bN8o5txApi7/YVtlDq0ObmqU+uvuvxdP/6P
FKePDfqG6q2j87P8r89Nu1ISpON/CJM8fG1uPlZfh7c/aruaP38Wkso/rm6zZL76D3RHyHPP09d+
vf86TOX4P2rM7f/8T//wD6np49p+/e///bmZ6nH7aQme1R9VpSBWfnijfzaH9lmdffn45bs/9LH5
9DFpfvrbf/hCXf23TZLqeyhIfIMHj/XnD1Wqi/nT0m1sfLZJriUr9p+qVAPpKR1O4h8NxpEIzxHC
Dc00pv8Nzec3SM8wBFiwMAeZhGH+z334D1Spr9chTA9oQzHy8IMQiCJN3P78h0VXFyKRXeL4mCyW
6TBj0Nwx9BujH+7OX8hCvU2R/oNQfItnxHyKYRJ/tM6K93a5I/tGc4nsCLU4jx8za0rlrkRa1wcU
LOl7SI/apn3SOjfS1xxdkZqzQodDJeXt6tTZulexk6GdbfV52DE2cof9mpEvGFBqEked6qa8ai17
uq3mbi13yvMg/VXxeLGwVxeHBFnQkxpsNCj0yXUnmjuTAd5QGsN7cmP6u36FF3A5uAo+d8xR71xm
k9kFE+8YIeKuv9LnMTRmB4Oe5M4pLkdvOuWim+9yayhLJiitvNkAQxgTOhQwgGrWrg+72K6vKMEL
ojXqGpkCMjcGG77NrxfqqEC+LYK865AttbkttDR7yhj+5zBD3OmpM0uSHHuo8WhItHq9mkqRWxzg
e/tk5gX5o0sGycOtzFntWkVPdYviYN1l6fMcWsLpDM8TqetGbpjMYDbs+rFSntKiBhH7TYp7bzuG
O0A7bI0U1YIj6Z55dIdmR9oxKWVj6akg66A0hLZWmDdQgcxPReJBk6ho9Xz5+8fkzcOISBnf/Bah
yT5DoJT1xq1SVHI0xdproaUG/zhIuHO+lU6/EAG/hSL8/jHgXZlIeIZpvI3rXeuYrsY0oOIa6uVE
rPX9MBtm1Iw26kFMCsDl4vgSo8IU8trmV6iXf8U4el10ON8vAaEbOw5OXkQJb8TgJEXCvKlaYhLo
Hl6XsreO2UBpCmux3U3IgH/xAr4R+H7/PBYZ7i+v4uarev2aj7YlC5vqIkSZAF1HOSMyTUjldS2M
X1iO3mCvv/9uYjNHW6C6ucdvTY1Eh8QZJ3OgKmh2tAOHxeEFRQAtSTRnkF9pLToqAlDHANF1hrsm
0fWvS1Nlxd4qcyZ4qkg5N9XNfNvNXPchVrBuA5vGJ5I8COhhbCVdFrW8Pl64urm3k7AeLltzKM4M
msV17jb97/l6/2gjvM4+983QfBvfbmA/7l//5/b/YSICy/a/9148LNmovvYbBeH1Zsff+n2zY2uC
92YzqaWUt4B4/bnXOb/hBdh8GSASmBwzdvlzq7PFb7gyLIzXmIi2yCnOBX9sdbbzGykdeJyIaHAs
xhvmP9nqoBy82oWEbnCo2KweXBnsuZ/U41Y2IJpBPhiYtFJeCttnDWblBeRjIxUM9A7YmV+oPpw3
cypuPQrZRRN3rKrxKVUEhLSpr3OGToYbfxjbh9SSH9phQroEx/K2ko1/WWhlcuWv9XydeCNWJ9yD
DQpojcYzXfjr2e+Zygjz1Cb+hl6ch/lCZso7eWgtdxTJeh6Ys7FcooyZDlPsFhd5P457Y2jUeyly
A0GU4w2nxm/WS3TGDuuUfKgZE1wTdtAeLNFbiDy2Fm8yJP0L6loUZvU47M22PZeQowO4qn0kynn2
Qq1Kk4NYF8wYdPwjuLAZW9mK0blPM4dXdzNcVxny9rylU0Ep4aM3bsxgtDv7YNl5eyHQeR5K4tb3
sGU5q5WYCnvL/tqznO30hnK5IdAA8aKfX7hlRXSxVo47cobna2NI5gtSiArGGaDXT8tsQlQAgT63
yGXouEF8S1/0etU+mYjXI6P1i2Dm1BQ6RsZAl2E38CtDau8VOrVP1ZQLGvIWhoUG3tn7xBiLiz5b
24dhspJoZR5Js7Aov0G3So6wsvcyBu42pNMKZ7iuT2kTx+Ti1dZh7PX66FVt+24hPT6ceie5Tiwl
LocU7gFaw2HmLAbMFv1+6eCkbIxwIon5VLL131iZnvlsy83Bb/Q8AhilkUxuUQZwtkbf3ZUNKUFr
O0ST43xrMHdczv20kI3UqLOabedsMn6j1qmYpUyWTxyT1h98fxguSXlxgskCnuUyWdyXs6TrhdCB
tlNNrE2pLVE8GMV+2/YOXT20GG7oDTtISqIOEckjRM3SjGxOkSZ8DNZfFQeIyA5rn0LntVR9s1Tt
YRgL8WkRDPdMWjXculKPhBTPQPI6VCtug5iP0gF8p7ggrcG+rofYCXV9U5IKqGHEv2E6rBxxqjxV
ndKqG4/thjpyF/9QzbMOaQTtqo0bZ79g2dFCDM3prnRLbzdO7kzHPrdfmnJKjz36oY4GpFlfxn6d
Ml4d1inEPKGa0B5y4yWln7YBRefPyUwSX5xY1G3eAst0aCV958FhnqnTxsZv08f8wxl3S01z2lQW
R+RMODGWelr+lllYW5ga/7ryXSK7hKu0GyV6rcAp5QezV4zyxlR+qs3UeZzV8mHTaYSlUVrMh+bL
MgEqTKPBOIAaNm59AMe7oVy1A1KweQfFV4eSxS2i72xcd50kRb6u2qMrfWRkPGjQuQcHtRdicQZv
jLxUEcS0TXaxM71o7qjemTSiAJfbC8LVak9MWXOs4cRFptbr9CCLlwao+m6xRfzMqzpd5ZgZtnPz
k0CFc5wczdq5GJGnAG+WdQtz7R4TFs6iUWaM14riLp6mmBQIgNtIw+V000EGRb0D5rdA0dwVjAOl
PFreMpHOMYuvzJONy9WbbJwU7oCVxqQat7oY1jTDlPGqsnWp7ZZEM6+ZK1cz45tl6CLp+jWz8S6/
TNGtMlIr+kNjx30QT+qTtvTrNaHe6kvHwDkLbNL9Dm1LV1TartwPnoYuQJX+VyMutcjn5x20Yh0v
gGEul2YB8K1EqwuG7l2h2U4bZUsO7h6FSbVcgMMiJCxrVkuFUKiK545X/aYRW+cz12p1brQaK0dv
R5aXmCe2sjSmwd/FZbgMDU+ooISWmHzak64n9SGNi6GNclPCHyZMmeiGC3MjWcs1G4PRYbkrUQ4R
CDyb5c7LtKdyGt1LVVT5ozm5+wohwdV37LZAxRyNJo9u0aQ5p4c4QiaXDNGs+cnJstPpKpl1crZa
2z6Y7WhHfjF/trqRHWvKq5M1rf4eXyzGu5UnKJXwCkuBGMcpyzzMAPBeZ24+7+asOjTVkO19u/7s
Fv17oJon4c8voixvbD19cLXvcvskn/Zu7TINxag/hXMiW7JS249zbK3X2tokVxS1XKxl9Ucdtexu
gupAwqBMjGOrWClzNdys/mS9aGTu7JDkVxepVwOSlnH7SM29fsi6ytuRwSXDroBH3qF7GAPCct+b
ZffizytKaf8W+l7M4ar/MkJZ3Y/mRPfXbXesFss+L4S8UZpN2DNf66l0hstRIDqlEXy2SgNgiLZ8
qhctfh4HVDXQ4bMoYWTJtu3DoUYlF2XosFnM0sk+xfB7aOx6/n0CMva29OgtTXPhncsyIwUP4slU
JGUXOmzATcBDWB3tzNcfyFYtPlaqyfMAbwoOx4yGOAz47jDA7GS1m8rnNS7kRe8Z6uBxLAz1Abk0
+urmZWqbmhaWwekMQKF7MszW+hTj3dgbbp1tKY2WuHTWwfmCRMu89ctKP/dtKvJA41Jv7aQgOMEd
LkwvXy8WkcRPzSyd/DLD8nSHu+GzsSzlBZ1yxbRJnhNS2R7AYJNGLVWzTwbGop1oxYnpwRJ5UEHf
d4jeiKtpLe19AangVDuxrGGiOifRsbuwLjPjxgaEms/XI9qL8tIxpXtbfJeWo3Nuz4lU4mNtlnez
4erznrIKKXpKouY1XzED+1Gs9d2i1umJTvUzXPJHJHIDTO+5bDzyVSB8IpjeNz1KUKOarHcmcTHH
pINnGKKywHjPWaZjQEcREbS+VkYOjoWXNkNmm7QWkGm9i69ds2xv0j6f7/tkkCdjKDp6ax3K5srj
6A+Qj93bl9pnrrEEmUj/nn1lpsmedLFxmaSetveTFdGUTSie02PcS6r4SqWudUhLLJIBzehCBoVf
Md/d9P7+lB5AF9UMEyscBLmBmoUZw8UM3Y65Bl1JGvbKDYrJxkE3pkXQYOBHDRVP9ocRxjEpqR7y
25ouX7jxVxBF9/LoYcG7aeI2PaBYVejYjP6RluTEFmKs26ke1gmm3u5uRqk9Hkt63ZHkZXeO6Xdf
Q1bGxgdCStB/JQwlQ5OQBhQ5uB/E5oMoUqIVMe3iMhoXt31Sfd69J63O069o8sdfS6ubjIc0rqUT
bFQkhNH4HkKViQ99NitEpjKzzT3TFg2hS1cfHE5k7+xm+NZb2rdmdK2HxY+9yKvcTW1t4UVzxrb6
6FvtCAa2zLtD4Yz+TW+LiQqk8p4Yq2p5xJ9qF8I0DoaXllQkafNg20N/wOcNnnAu1L1DcAX0H5wj
4zKH+UTXHBNfToIgxWPQVGTP2o4c9yNf+K2juc82tSToLD3eoyJIke3L/Ku3+VSI/LVO0+ZdES4C
N33iFM430R3lrNS7mpHxbq4+dHTmAxHXyHd0vhuRFVe1TyVWKUxSpXMwqveiJsBVZBmBUuohYeSM
UkGbP+ajc4P+rr8jiiw5Uaece7vbk/h40/fpVxODjrfW9x2GHZIr7zNpf0aDckD2IY4LbsgrMpcf
Fww/ZSnu4k1mLlfjJBVjGlG38Ns6jZUTWWmfuOw9SF53LIT0nImnJbQS/EF6MNdSfZJ5nLJsLisl
mj/m+Z5m1HC/ys7wjzEGxPaUf3cpNWJ0xFkrss+CCvZsatb4SBcTSWxKpnTA3CA5awmGJ7FZnxph
AmOVVvUQw9gNlC8VI8DRQ4MB+HVRi7r10QPTvfP7mTJ3s1N5yiVzVvRJEiFiWs6LPiXr3qdRH6Vu
n98nE/8L7hq/N9ZrHYTckVlGdvTaLcCGiSiKJ5ICT1pSaneCdqAX0j1VN3Y5Z191u084cjVNmDl9
c5PGyRxaInPubLPvd6LNkApLQ6Gc5Lx4mKhyJAqCshxIKRWQFXfAbQk0nac+3Vk2E1dVtemRwQbJ
9THzTjQR2ZWDJcVi77W6y3w0l9DwEnldjUg+l+wFIQQ3YqglzoQVmQeo2QNBJxJVGIE5nLBy4w4h
DTxo07sv1Vgj5n+pqwSKk5geqkzpOxSR1dG1cF56HsKGxBEXdUU6XmpZ4wFH03xOO/OqtLs7t5vU
bnCT7hmfgnW/xQAGk5kjAFnNlJBhhfuKMWgo0D4f+lwkJ2C98aHRfbVbKcFvReaZ14hfzH1XufbB
KZlurPQ2z3nF463MZTlNYO6oLOQ1otizcGbjyh4X7bS0qryOV8yYul77+c5N16rYj9lc3atRfiEP
2jguEwa21dCIIF2tLagmm7T6yuG1WxD/DA55lcTVCyal0C4T/95Yl+J5kliyd2M8J/ZuWfThsfd8
puBuBVeaH1CJqwRF3FVSZMkZa2ctCauoW3wDvkLGw4qgKcPFk1f1IVmEL4ll+zeGRos3mhNtZrSc
wU5KWg1o9pb+TLhQMMSlfuEZjbpQYMRCs7SOBbG5d93cC46ReXKnltjfscJV946jxn2KjiLsXJxZ
Ve3KT/1sKDSiGo/dqrfdl7atmmdndMolQAtLbZ9sInEQ9Wm4OLH1JDtSQpvcLR7oWCMIhm2IjblH
9C9UcZ3l9iMPA8XPNK76BTTortqB96tgN2jdaZzibCf0tWF/zvl+026YAs4f9va7oJiO6ZtX6+g9
9GhgJ06pg/cCErq7HBZvpN/RtteTJVAp9uv66NEBR5EotU/kGq/hUA/ZNwOxx4urrfmp0Af5+K/G
qTbBtWcGmWOk29uFp7KNraPjo+TNBCndXr5c/mtCTJPT6MAnbfnzUe/8GrqDL28I3LjJsylmwOcn
VAvZmWNnfmNIY7373pX6R626/x9nVh5DlX/fvdv3X+vP6f/ahjX11+F1CNr2N/8YV8GoAFZKCw92
iA0BbCPZ/DGuYkT0Gz20rVMHIP/3SdYfEBWNHh7jK6ZckDFd+DsbYOWPJp5mit8QvDL+wQXAjF1A
LPsHA6vv3fkfRkkeIy9mVRxlaOUxTHrbXh6ZDpEqtKzXC0/TvmsLqv4ln269GV1a0S/z9STHZWcY
I2YkYamLqcabZupFGS09RxYyV2RklQOnTpsTuebCgiAgp7roXNxh6KOnxwwyeJTX6olB7zsK4o9L
LqfHmLoN2R7mBA2tRvjDl/EXE7K3Q4mtnGMa4MOI2fA0OMlfd+gZAvlNK2p5XbZ0Azt/1j+0c0db
QGmH7xeqk26aDFl6t2V9X7RdI39xCd8pH6/uLFcApoZsCfTIRNdt7dMfZoEubI3cQtV1rdJ5/+J1
VOl1J/PmOBfarvZ6ibk2JqQnsc3kxYjztIUGH4/PlPfNOUfe19J4wzASYINSx6pgRBBApK1fMHPn
nz0hKmjrxXSB+FMYASG/+UlaC7iRVOUnJgHQTHtUMaiyfHy045Rjf4GKDMDBLPHNG6OWi7BgIPWL
W/9m7ORtj6Qr2AJQ+fBE+G/gTX1HB9DoerZvsjHuCZPtwOMbPm2Sxh66b0aGDALgOZ5AolKg+Msl
ti8kHZ7URP5HHMSAq2qt8veCgf+voLZvyTFcHe8Tr6PPqJfRjf7m6rAuEFS6GOZ1Tov8IxlsTBvF
ACnO6Vb7vVUsDqKL3kpu86SVF+W8YRRt5OuBS/+LcwcmKBiZSxFf//1t+/mu4cExeUqY2gH2fQuG
HfD80z8Ylmv2xg8j4eY8DL9EyNkb0OX1M7lJNhgNQAQE3fQ2jwQGaQJ4r1PXeq3LsO+JCkpsjXfX
SR+KrhsvqOHUVyM1tR3IM5cGU6n1+6odq8eKyI2MY+9YutwL/AdKX+M5YgRBW62yNASNan4crW3c
yTAjv4EWjizRWEfIurV3rohJrEMgNR9Xp0F1AWuT5vxgZPaDjdbrg6j6TW6tErLGKg5X8YBzZ6S3
vpQZo60sHnN6kGLhg5GbfOHBI+TVNstfZT+/ZS7xhLBssPRuEB/oPf72Tf3w3vZqIZ48lfq1NTXj
i1nQ/wicFTIEF2tpodZkwz52wf8hoXRDoSbxAIMKhuEgqgxM/SNwqD4vmfr8ub381Yq2PZivv7qN
/wTY2jOZ6EKwfX1Zw0AXeUGUcl23ABi0WJnXBeJxXAfWdKoWiieN4MeTaublSammwwuIPBMWT/Xy
iyvZFq43V8K24ZquAzHP5nV/fSUk2CV5DYX6WpNNF41xSb6grSy+pBxUQ+QPlrtnAJ9DvWj09QM8
7t4MmoEbiLCvaUEW8C4F0yrd6O+v7M0Y2DN5tAUBJgjAiEKCSPX6wkarHJOSKvcsivpja3KbSAFh
KOW4FprCX6E1v+ch/Xgf+Lht2sxJDYYSg9rtcn54UDQQRwn4rvmMovyFXUA/9D0o/H4lGmIuopyQ
kigtpi/6ZLdHS3/p/E9eTUigA/MnkD3u4Urzkl9sO2/XES7K5xjPtI65tOBNf3NR0pG9vbj6eZBW
996WZbqv8r4+/v2d/ml/BRpF4YIQz8OoJ1i63nyMZjoF9BHjTFCLFcwDGSWU1CkKQ92LcJwyzais
D62IOU775OTk1VL/YjL+F/efL5r8JqaPiBvsDVD34/1XPujuoZ6QOElfHsRQt/vF1oedMHk3UuHd
oBW/9gY3P5KhagaOP8fXKL9vKhSEQUMLv6OqnhXBbvEv2Vpv31bmCMKmx4RKx4e3/BZPp/LBmcwy
Ls9+TY+I6D4vzDzJFMfGEULcjxWOsUC5no7OfWFgCwRW7VwN1FG7f/xNcSWbRoFCEvTsd6roD0+p
naDAg8FSno3KKA9OQqQc3nkj8qKb2cEDjmUtv3QqG20LvIhffUd/eR9++PQ374ht1hNAMb08ywXj
AWoQfSd1DvNdVXfv4o58p6xuMfE1ZEzGGgjSzKr3HsLiXz2wP60NpgVmlCd1q50Zm795L2Rh2JIG
QnoWbU9CCcV61MoapfpkNec6r5sIbAMKDi2u8ZC+b5zxPXkje0nT6d0yKHGXT4BuXCXVHulg/4uV
6+f3icuDowaAGE+H57zF5U6aD6mJNKqzlUyQ0GLRnxdLHR3pJoyk8VsPvT7d5PmITH6enL2RtMkv
rmF7XV4tZ1wCEnuYjYLDBQeC168TCRt5ajVLdtbt+KZbHf3eTmBe6wC9T8NoGEEzxemNR4P79xMm
Mo7/COXomd8/GJikhV4JSs+bnQ0AtJMg6+eDO2fYWxOPR4p1JAR8lO4xopS/eBa+s2V/+k1tw6QM
IWWaDvfr33QlCnIkwjaHB1YO4Rzny6nD/xUkNGwAzsI1aAca1NVUwiRz5RgSeZUdSNLBwqR12oXU
lw9dzkiHSLV65zCdCBExkCJHsgh+k3j9MKSkztIsfXL71tgnrpX8LqD5Z/eMKtaDgImc8adCLsu2
1LMpOzPCyXZaAT8nI9I5N2otMCpmOH+/imx35Kc7RgID2yvh7VhuX98xT+ox6VBlfu5S8RgTE3pg
mp7udZWSuuVfNXhlfnWM2F7I1x/Jq4qSBeTmpn3ZJJs/ru5OkcGn0/3snDu9xCFqvuj9AO5js0tM
A8SvjAhYIC/3vnfjO81Nht7mqhmnAw5Xdwc4SOPO//1d+HkNQYjFUQXBJdRR1KSvL6lOxJxqDWsI
LHTUfI14Ms35TMS0ESE2+ANP+2+/YuOvPo5cY9dmjITW9W0EjppB3BAjlZ1rDXNJ2JOVbYUas3sd
Ur3qv9i1cSc8b48KgtKrNPuazDvNGxiIMcOfMcjiI3SOc7I671AslB+53XDY/v6efL+KN98Tmj9i
Whz3/3J2XruNI1EafiICzOFW2bJsym7bHW6IjsyZLIan34/ei7UoQ8QsMJhpoAcoseIJfwCe5syF
nMkHYE11I2VtsgBXUAl+RV8uuMOqDjl7iLVjimJkDtW+xQ0xIt0LJzYNZ22jmJH2pTNE+4idevLb
hlaaIbVASTgGsIlNVp1pD1ljlCef2tkTXkfqt9u//l1EfvbrNRxcWEzKLbRyZktq2V5OCpL5T0kG
8xMH5XKbqMl4yJxRXYetom3IMNR12obqxo8Bzw0djNN6GJDHoco/dCo2enl8qDBtgLQZBRtZaTB4
xvbLDCyLDlTcHWmcosWP7lFdKyPVPe/OoZm40SvToWdlTE7dyV+f1irsp2fbzOIvnuEUGx2q4eRN
9AUeXvMwVIg+aTGN445OL+JmZgIk0FHvVHyh93ZLYrQwN9cHkINH6YTi0IQfnYd4Qyz7aN9JCBP5
1DxTOvMgDcPj7VHen5X5CpBnoabuUDHgT5eHyvEhsip96j/R7RroMNE+VTOQXjFvEdxFBQeKuGy2
8N3GLxElrHWNlqubF90LTbTxQVXt/Jg46M4gx/ETxNNrGztYhhn6izn0370upTOF4ohclx0IrMbb
eyo1J12wJGWVlguP6DQps6/h2ppSeFB2lmbMvsaW2wHQoyKdNRgLq7GibetgMfD79qR9Ei5wD0Gn
hOdFhiHPL0dPKih+yWZ6DkMOlkfP/DH1gYbA44BY3rg0piwsZrKCPqH8YFRGuvD+zL02eLT5BXwg
JD5EnglxL5dNbmxV79FHpaBvvYTF3jIeJQ+W+K9ID7ZlA9sHlxmkdpxu2FVDf9LQmAAC81AE/3wI
q33kLBRQ3r/5cur5RZOpCTq5lHfm6dgIqlDC8A8TOr/RDppHUUzB+2CHbwZwE7wB7uFmyy+iLFMu
nRrlhQbrEtkT+QbTi2ELNlag7jFGf6S69lBBQwOHRlELvdSPCLjiJdrS9V6ZHhOyF1XDU1ie35yW
1emlEuOaJ/CQQUWi7tahEy89I9fvKOsjc7sxAJxydQr7PsT/iRzIzWBo6dkORL1Hxw+2mQLx0Bta
e+HGuH6wIFdM4fWkLsQfZ3siEKEpo+IRnccQAxh1oDXie2kKKEydBN3kpRX/5NP+bzxARfPAUY+i
SphhfI4S+y60BXeA1sBAdmClKttCo7FiF8cEII2UmqtQOiBmte+wvUdC5uj3u9uHcvq6y/1HfX96
RajyYzAmq5cT7adNU/VDlZyLGDZ1gejUhIPdd7kIDqqJnIQe2sC1gZCCjeoX87zPhtenOgTlDygX
83KzgQBhUiI6fA51fdybVlWhyVRaD5ZGl1OKZDxfVO2h0yXAMbrSOgdt6B7TDAFdULMwreBJDcch
rpSDL1OayDy1R+Zq8B/obOM/oHgvt6frOt2grQ8SAJkdiMK0Mi6nC5cVT9Oo7Z3hz0MNTtC2MkVk
bLLJ5AAvGkSjLMnN7XzJR+OTy5PaBZUb+MpT8QDGz8WJsJKsY38gy0FdERXKNHwWaG69CqH+QXBh
/NqgkLPSKhn8nYMMDfWtJTPF643LL5h2ijKFdmCyL3+BWvaqSeUhOANCfc6KSj1XNdKq6NBlC7N8
Ve9GrZ6HlayOryXFnDvGDfgjlkWbMxToRgQPO0rYsfbQSnl9b6X1YwHm4hHNAMToaNwU3savnGRN
H+GxHfIlV5hP1lyZxC3IJGCmqnP7LbWzzLHVhvCsjTiXeohwPCJjAkDXRiesqg+VmaVfZNrHP27v
teubliCG+scU6Bk8WLP5xo+gLC2g42ccMo09mlTG2lGFs7k9yvX1x2pO5QXKYjBu3+tVH27avNY9
fEyy4ByhPn7nRGhyU34stvRvv9TKcLo92id7iCdYp+5IGZYK0/T3H0bT0bDvmiyPzlLpvGBJEO/Q
4Idu72jd3e2RrpM/0mQbejN2dQquJLOTWqll1wP0js6iU/7kzaBtFU+t3nw7+Y2CivwHExFre3vI
zz6OQRVm057aaLMwCr+kFCtYKTwrCKmeTK1+A98vHdDZ+3t7oE/WjEI/fVZ0KUlg3nOwD7MY5ECS
at5mF+UHAcq1MQ+YNv9t1a64H2TUmW8P90m2NNXM2RuEKMyoNXsilQLIS4YWmTsGmfWAYRSAFGQo
Hml6UfAwwk1pR+IQoMN1onlnH2HAyd9wzp1k6a27KvDUQ+UbmNNM+lu/26bp923R/9OCPn6OSshW
6RiHC6Z5n6w/V9W0yQghoJzMFkNFTcYz9Vxzq8rSN4Uooicp10+NRbCZoS66Qa2y/v9MFNgFeufU
LKmfzo7s4IVF1rSl6hro7Q2yf2zql7j9hyHyXwKqQxOgPjd4oJnTtSzwxomwg7dybIn3dYaYuSFe
IeY53DHmGq7xIULt7PZSXs8KlwkVEXxOOIYIbF2ev9SDUR/xfJ7VXD63rfNcd7L2WKr2CY+m9BnE
arAQXl3fYlOeynGYkgtqqrO9A2Z7lFAz988U0qIVvHJ8iBOl3d/+rrkdEpH9xTDzsgMoZb3LTcsH
CYUNZrOJneSI4hBu77byzUzGb6Pd7FNfOlV6/8viFC9co4s/YDazxhD6Grhy/8zu2EmdhnJlCE+I
pHDXFip6HPGDlDjfUu+IFPoWt4F2YfNdXwqEJez2yciG+3W+tAiXoSCs5dw+pdYhB8VYQ/tP8fV8
k9Zfb0/3e7HxMmxkxinxUMmjaXPV18OsLwpDVfbPWhk9ywpBWFIY/mrI4KGuVS3f6UNU/SNz8e+n
YvR3oKn2faOb2UGvuYpjBbYDYY5zwixC/hc1BfreWSKBKyzs8m9Ro3gJIKN8o76AXKk0+HvJiqHl
6nqf3ktwJeKNl1gFJBML70lfNddpnwwPkY0jgmoM8aNqJ8XOE6n5S5PKZN0Ug/cN4T3vZE/g/9uz
8dnac6Ls6TJmVqjOXp4qD3SsExdheG6Rq5mwoH/xeC+PnirtNKG2R8MSFOBHAIsQA3KoHL7yWmjF
4fbPuI5TaLKSVpNiw+g25h3ORtYp+CLkfjbYhmvEJf85YxnuRdXFJ7KcSZCh/ZMmjfzvP49LAAEk
yJr8K68sW1WjH/2sFv7ZR6JxFRHoP+Wt7T97g3qWCeLwQDPrQxY11oLh1nUvDQ9cSPDsQMBkU2v3
ct5zqW3Lkp7CGQZfvTJs+1/jpdEGwTUk4Us/DHkbO+/oFNKb3DfO06AO6h4DSnASDe6YRg2o3yp0
N7Ktp9tz8kkEO9FeUUMjV9bRG5zlVSEWd1ONyHEjR/1ZUAtZF19V0AHfTCr19HXjL2YDm8Ak2+zU
9Nha8V+s38sHLCLM/34DTxUXSp0qKAFz3nHMMZ+rTCOC8lLF/U8np48rAy9c2AXXwQ+NQ54Wgh9q
38q8FwRJh6Lv6NlumrcuApv9qY6cat+JScvx9uR+8ojhB0u2SgmXi87QLpddzZBCRJLQc1PKbdvY
EdHOL/1sVVqmgOGWi3VSqP/Vp3V6YdhiE7VgipT1+YpmcJgBJQeOK6cxKCe90o11Pcns5nr4PR6g
F6XCDPZJO3D9RpnqbbrRe9JGO8DkoSzRt64sdHGbQjoiE4EBQWHL/+pWf7s9OZ9dRiD3qM1wEhVK
lLPLaOykUoxyars+lDOk8ktzHQ+g05tKbb9ygfzMFK049ROilF8F6bSUK4Dzwe+F3zGNc/lEQAPm
dIJIMnVaAdN79SFIdWLUDpvSK87tmBVfTThIdySQYPq5kDYDDd6NSbJ2UE3vVdIHTC6I4zfYaqwL
qc82aTFs1T4yTh3401UzJuEOGah8lQ29dJ8kWGHc/rnTr7n4tVQfiBZVojakbLEIu/y1ikHVPOcy
Octl365lyPiAbqNXZxyddT9iPnJ7uKstzHAa6a0K9o3YdJ5Lx6QKXgeFnRS6jUAxjumul+xyY1dZ
sjODrN7w6CYL9+VVKDYNiikel8DkGDmPECq2MHa+DNpRiVlTm4bn26TDwjP03pufTeV0KqdCAZ7v
1lzDibzVzGW5cNy4jvaUSShrZyj5RUhKoyEO0QJFxNTfd+3fRNzn0l0fy64Qr7BM6bMU93iQbqB0
/O7Dbp+X0c4oXj04vzp2up6jL/zYK9wUoQtnetKRAmoARGmeJmaWPKJ9KLkNjYOtlYpnC/LLfsqD
XoDRxQc0QHAyq5xnCwYWqs7xFKh49K7kXs4o9UPPCPHRvru9P64r1ehpslys1gScokR2uR/JyOFe
DoN/bumm7/zKCw8+SdIdNDh8DMz4gNER3pKx4T/achTtHYVTpXcBFqvAqPxVgxAbxAkmrRnCvz7d
yCfQYONC2H11anTeN678CTc5FWymHffhjCNeXjUKkr7P0MXVXZr98puniUCMeVOXLkXY07V+sa/I
qQg0OKA0v3QKRLPB4jEmWiSPKyTbdKtch7TQ4x8RYQMA58s6wmNR76d4VwfQf49fGVLQqfwL/noK
F0Ba0u+4TosNkoepz8RDBGJ2DgGwx9YhBFGdc6vXzr7H9wetKeydDhrgoed27MKHSjjf4Sqp+862
oZ3kpSptDENjDcs+RY5v4gAaZf1iAwn6XZQS1WDZg+a41dBaWw2O/Q/QMtayt3fX1bLxwykh0oPh
Vbv2V9Zj2JmK7OnnMehgQIUWOov5Ew06ngsaQP99MJCb1LIIQqYBL5cNPBZOapWhn9M4Hk6mkWVr
L6Pb2JgcndoJ1IXxrm45Po7ii46CAqeUvXI5XpOxAdOu5eOyAOqV6iQbS8hLt9yno7ALYQexE4Ht
XY6SpqhU2pWpn3Gh7deigFuTORgI3Z679yrV5Z4Hoacg3UJSN5XoZtcAcOkoSTAoPKeKKk4y0vuv
eQy3uK0749nWMiSStZQMI7JGaRVQZt8qUTsikaiiKwrRukLg1wMJhMKBEj/nRCjoDwSD989qBuub
PdTel66tEHjw8QBB05CodZ0E1HBI5eQuW4m+srcqBl6PVpzGr4C+AfrgaFRj6+kV9S7zMi3BBzuP
xYqoJL2LKhuWC75xkPEMq/jpBOJQyJRx145XqRVSvir6y6Up4PtHAhkCGiQeDyAQzLgwOSGK1GyL
uFd2HjyucoWeMgQ/YSW4Q/Ns+bvbE3x1EnipUBsBEUhabmGxd7mMZC1j0BaOfNYR+9rW4IBXTVHr
/Kok3qDWsHQYtKuoCFy9Cs6f0Ihg2Z6/wU2KGGyT9KOLJPnRtr4rQvvRtPYpDODwgsbwsXKwf+TB
8NxBylfAeZdRctD6cOU5awqmW1VrUJRELtpCHu1fov+lKUyvWKUvHK6KMtk1dJVDT9ok6pNGjyKO
gvuCRlJG0S6VXm2BiSX75KmtnF2uwOqFPw+l7Pa0XiUD01fS/0PtS6FwOOdntATvHYS90W0HQaav
VvWpx7jmTziKl//HSFAl/rcxQmv3cgE7XwsECrqjKyJr+EqT+55Nnd2NGLZsb490nW3yURSUSXIh
nwDIn11kIAIVz3TK0YXv/BzW+m80v55sEyBgLupDKBAm14fmX4jARGBgphkl545HOQ66TWFTwJfL
hZvuGmsz/SIeReJIdQq4Zrs3VtUQlfQAN6XaatZxq+p3uSqCldXoGCgClyu2Fbxs5GYV+xSJlF6N
eaxTWAsaUqMbS6FaIszCfrS0Au2rDgOQ23N2dUva1CMscK6Ia9Ixmpf7c5nkz8otxZVGJ7oz7JII
MK7Ptwd5F666uCQZhbh2Whn6JPrEZPoYhYjOaSBhqLIbk/che9IhY4Yfq4HLEgztJvDs723unBG1
VA9mEvZrb5TByEFQ2ZthgH5cU7TWgwi8P10wIaLCEK9EPcbnS0h6urCN3hEos19L5xC6CU8ieGR7
FsbEkV4oeiC1roUH7VrAaN1bemjsUmVEmFvu6+ToGNLwEPr4jxUI7u/J4IMz2i7BG8Im1TlxdHmf
ahUyeTJYOszukPetKqdaKRXWeEFROzgPtela0GBHXtvy96K1JGulIfy8ErlO2UxO5BW2y+ne0eCs
Z2n9O1Zr/AGAgnhYgXr+JmuGZp85ySQX3EEHQoh4RxlBvWOfoxPcRBUCF2p4pPn4N0WGby8KrfkS
Dvg1I9L/ZA8Kri1WoYQ/ul523KbI8fDU0n6LyvIjr/ap1iJn30pwSm9vh7n2GCx2WGiU4iZ9REjR
80pEEVcocGtN75qYAqJkbzT+k4+/FDLSI8D/Eh3genirlch7pPtuuaGuD/fAB8NzNZa2qxVknbBL
wz0q9PV+1Jz8vmkDKB21D4URfMk9Ug7WX11J8WsKC9zqpKLGBUcXCxv7+q2gkUDwzz8gfyh3zPY1
YonGEASdWxlYLQYdiQjbV+yrTJH/srt+l1iapqsGS5FdjCTAElJhOjeznaqDylcQoSQmJYe/HD8t
6XHUcipcNYqsN0WqwT1bvX3sOyJSApBhr0Rh+doafv2jRpHVb/tqUyswtv3WDje3l/W9tT77NRCz
gFxZXHgaT+flr8GLThUIzVouLD4E/s0SnCusVetk9sPzaLey4NdNyuCR0Ci1R/XPFCGf30qbDM80
HOoXTeB0kBIcPkSV7DyVWAzdD1pmPUp1miIM7sQ7GGIpvhIyogGaGUHFRS3FRCoKkRY8ZQDYBnTV
U70y7tSwMX8MVhl8yTD/cRb28FVYMqE1QeMTnVNLu2r94h9ByROVa1dDLH0XIQTrgrmJ9iCAcQIv
u2qhMnCdBjtTj5kyJGhqcDcTdfPjFdoBsC/QzLddxZPqnVVk4w8SCP8hdDD9aGO0s6NKaXfsfrHX
e6TGq0QXf7DlyH+Cwqu23KjqWh0gzd1e9asHhAICDXD60uCArjOVQWiRnvnULouSJqeIc/OuUDt/
YZSrcIWuyZRs0ysmTUEj8fLrNSWLZOTAHddRmwecc6S3BvcPuIzKr9uf8/lAZIoUEEFSzBupURoY
iQhMB4XSNnswrTLHgiao9wV62gup+XV2ykcB5pu67e9F8mlqP+TmyGtqg60mtiuJIf2Dkbj2RA4q
fzfRqnedaAxOyRB+06QEKaYynwLE1PniywN+4YhK/JAkKQKZW5iHIR1SnhYpQtJAEoeOJFyscFKL
YAIZzt/bMzSd4otT/k4QprWtOmx8bvLLXz20iR3lorFdZMCzVS8r9coMsfMBgSu6U2wPzgOm2sPr
WMbBwst8VZNj6AmyzUagnsFRuBxa5EZAohejN9SO0VbunlE7g5Nvoz3UmMEqHryl6tNnH2tx1Kci
j23ytZcjoigX4gYp2S6nM96MQjI3osj8R5a1pQSWxsHJprfUrMwAv57bE32dWvK51NBhUIOykfkV
l4P3VeQEcV7bbhMOyhc5q7oVOqvNZsQVBKuxVtmFtefsBsSpC0Rj7BGFHQUTJq32d2GPy66DGs+p
MypadYgX/IA9BE0mNEeEI0Z8HFZDiW5WNcKIxL5CPo2GhH5uFIiNkvBqBd4gVRuDnHU7QuREtC/A
MBNGAs6PyD5DNxqSnairwZXQP/cp5tS4N0oNKtgFLmoilfRVEToOzjdoOh0qOQyPwYiJLlYWq0S3
vTsvK9Ey8UXzgCmth4tIh5UJBY5wndr9sDZbWXu5PafXkShHG8w7bEcbKjPH73JOIwT0wqSNNTeX
NGPVhQIuY5nWDyFKF9gWNeixNEwtaknaa9kkCqa3JiKmyEndESt+CRuMRwN4ePBYW3ACXtrVD5an
h1tZUZfACtd3Eb8VjALYRwprij77rYowW6kOE7pfSa389GzcJEc43f4YPt+elevHjCaEQpVwag/x
x9kux0OpAPfTaK4ynglWAamiKnho1OJlMJWFkOn6vWCACTjKmwlYbX7BWuiuB1piaC5oOfGooG2F
nFMvbf7zF/E4s0iU0oHgzIE+Zq9iU42pr1sOKvGXaOVtkga/Ah3RSlT2koVs+pOPAstOa5+rHATO
3CegRP+qtHX6lKPU0ee0UASlHNC1C+t0DTGkSMt3TV5+PE66Oos3h7zq0F2krir7/g+jDQDQDx6G
orXcTI52xX049NFu7JNqG6G7+aQG8ZfbE/seZ1xe//T0JpgIETy4Jnm2KTE9GzulHDW3GeN4ixl3
dxjRaTk3hvcEnGL4DiOPJwFJn+RNKUxsP6ja9w7M7zYaNAwwg6+hMXQPMBja+3Lo+p3UyPZes+N8
5xQY3PkYUK2CURfId3cU7kSNFZe+avwKnnatFvh8pPdRDDUnAbCdbxFTtlYVDOZN5YfBMcK4aSn2
mi7a2TdrOhYQJu802fI8Scb9qawcp9XdMG3N1WhZ/SnJCbG0GLU337LLr5XknKlIcePRKQDWoFji
++2Jv0o1iAbg7xFqkUTDTp3NuxH4FKVTTXPxps7vkCRtqUun+n2e2phNZc1PJJezHWhl1ywHbX97
8E9uIs2glc8DCIyAnvnlrZkraoTBXaG5SWCcVNGoSKRnykOLduZ/RiNxERnsLzBa9L8Ac14OpVjh
gCdLbrt5N4S/fCf7UaLJtrCLPztILCNxJA8shQlruhE/hF6SWciSpDGKNpgQbJJOAuHI60dHdGoh
1dHJwuJGIA5l7Y3U+1vG8HZuz+l1aKFQFIJPoekqoaYxy93iCGnAVksdt/Otk6oPj+qQpk8mVev1
UObpyYl4EtNCLMRQn1xVkBimeg/x9CQQc/nlY1OHOtVGB6P2WNkVjq9sUVhaitc/HQWNeO56NisY
4ctRUiUVQdV6jitBPD0noXzSlD55uj2Dn+RE0MM43xM9f+qXzKbQaH2nbnvTdotEO9Ml9DFfLrqj
FhTFqTD18lnL9eFBt8Rb5Pfyk4GK6c5DP2yX6JOkvOU3x9ZoFh6464OqUlKFCYwUhmFZc7guan/0
jMBluUIffkioZd5HJfRBz8kF6qVyE681s4MeHnEFHSVPtxfeout9xevqMLw2ue/KczZhZctYsypk
FbrXoDaZdfmmbsrJL/GprDeVlGUbipZL0KZpQS+vSDgCBFZTvwWRhPnLlASYGQylYmH7nn9LYgHc
DD2LvIuead3+1CQhFq6k92LubERkCKfGqwO1mV12ucViESPwXUmjS2zWooxshPvCGcMJvlk9KLgo
WXal3OtRmG/gKqRbuzWUTQeOYU3jvl2qxHzy/dBTyBO4t6CczbMiWSo6ElSu57bIjK0c8Uhh8BCl
P2I6K/fY2xRuk9nKH9nxJfQL2vUwxhun74EaQSDX3nQZiR3Vwwm+RN/1XGgapSSNd311+8xcH0zc
jOD30n1TuPjmBN8oTCt5cqxwFT00zwj8PmBvFCwcgWuEi6MSSHKBT48W+OfZ2gA6biO0whXXz1O0
J7G0D9ZR2GDoOTT3QZxmG6MZh23WyurO0dov9Vi0VFI959/tr71u0qNXP3mZgFTkvkea53KTeNLQ
EsZKitsNSnznR2N+VyD6iPQ0Eu5i5UiF/sMLBoHtfRvv0RYczqFW3rXQB7/XfmE/OAVCNuR8FWnN
kJXpna+m6dFpl7Lq61uD0EKGY0aFnJroPNY3afjWUqSY7oiI+l+/Rj8pFwrGffg3atjh9dErLijj
jxzpq4Ut8V48uTxJjE39kD7b1HCeI2ukdtSizkEd1nEivI+sU1NqBYqpKGpJx3H8XaV/StH/zifN
ziq+y8z2aFOQWGUjcR50Fse+66MHC3MuYd9HJqICTYBGtvgrOcbd7QW9Ur9iOWEskxTzSyfsyhSp
fHy4uWaQhW5M1/ce6U4XVbHNh+B3oH+TUmWDceXku3UvcJjMUQNfIwyzwgsF/9cn06/va+mAYJ4a
v0iwX6WiXznyY6U+hPaTKYB+InvYhdqmcrr1JEfUAwft60OTo6KLX/ztL/kkBOFLCOcszVJ5u96L
5B++hCxzzEz+odITvAWVEW+kscLuMmrR5sUOflMjGvGtNZV6jUISau+FtED1uL6zCGnRa6Jy/Z60
zEIt1KhUx49M1TUx/jkVifSUas62RSgep0FgZ2H3evub34PU+U4jiAaBS+Efovss7PLRK6yC3ict
M9KjblRbQcU8MPJNXNfbuH22gZ3jcbPq5HA3Dtm6DcDomfldWuZvvmyuy/G5t4u1bBwD74QU+SqS
CndARzUO1najHhJt3WPEqWTN8+1f/smNxlxB4GE/q4D2nClF+LBapZxbWRBrqkt+1z8GaR4/+6KP
XKuoEVZMp5fGEv4W/0h5X9e6sfVCvLnryajo9i/RP7kpqDRwDEBpkYTN79YeK2JbBKmOrtlIA1y/
j+zJMEY9Iw69deJnJXrCY2FjS8GhHJo7DhEt62ErGeWW4sXZCXZqIJ1F8dZLRyB8RvUWSfvKQDvN
/h3Kjwb6bsVZi/MXtEoPCEMeOkt9C7M7U5b4X3zXimq0kB89gcZXgzmBH9CRb+LfHiZspTqiXt1/
STKMW42GgvwoWW9Z6zxMFHZi6CUy+SR0OIs7Jsuqd3ERUn1Yr5frYuZT1lQI2cUL816XuH8Q4zTj
r1LfYec7cUTPQ/RC5amm64UruRa6yKIG/b9R+4on3NoXLmWdvgt2Bc60OpTePJPvWlv7gVYc0rdZ
8oSwgDtmu6Z5zRG5kY3D7QX9JIpF5QCIPrkOVxt6npefgIAJ6mZVO7p6YIynQFLh3pO2nNPCS3fh
qCb7qM67hzb3oj3asR6o6BjJeoi97UYy5OTeEkl7F/jCXkLNXwcLdNIJabhp0aIy32XfPmz6TsTa
UABNdXE6P0Z1E65CszMOip0gAK5ZElXGtPlBRDTsiCbE7yYbw50xRvLKcfKX3Ev7b6KqFy6Rzy5O
uo+QPGmnU0F/PyAff1WvenqUwK3iUVaOta5+J84K7iLaxU8iDcK9aVbSVqtUwFKUPI9WoC3J/U2v
zOweo22JoA2UWKbGnIUViKpHRq4BNMCG/qDAV6dZDXXofgyCpRfvmn8+5ftUlwiu8eu5oi5g1Zs7
2B4Pbm0P4oju02nEGOSI50H54McotZUdfI0qk4PvPqjOBjhKyoYVwXhfCdQwsgh181Whhe2DI1Tl
pyP51kFFg/oJ42rrQQs9eeFdue7vktOypQHRcM1jbjubnlaJQ7ssnd5t5fQIvr93w4YO7Ar/NwpT
obFKuKFXZm/pT7U8BPcYseT4hoT9sRGxf0SoD0MDOxge6yrtXSWN7MfOwGK7sJpThXvwllB+7/s1
RPqsjM9tI/3yTRRCFq7a61UmUOYT4Osg+EmT5vJgBkEOEcEP9MfA1v9lIiweUzxiN9jCBQthzXUB
dipVIrcz1VYQeZi9xJjV1VJadNpjoQz6rtRSbYf1e76tQXdupy7BeuHOuf40Q0VGkyeEkhZOS7Nr
05Ab0BcNjihV59lgClJ9LyU4IjhhYv5WM8c4mmWG3clUXDRim39h/EL/RX9JzED6gVuNtWN3hWuk
kZcqFJ9Nhg4cEU0x5h3AyOW0p+2og19rtceoSjeIJHgbYDwuas/t2in0hTW+vuKYCPJk+lhAnnBc
vxwM6J4dGGWpPfZSq6xLSbM2ZV39vT3d17MN64d2MVc5WQ9xxOUgcTREBVDUxPX0IHNLu34eQsd4
QCT9P+f+00C0SKlrGcQqszodzHdsZ9Q6cS1fyg5OKf5UiXOM8NBYdwo6+MT+qypO/7OME3B1g2Yg
5BWgspyYy+8TuYdvlJzmbmg5/ps2Gt/VIXjRixgwi2O3hxjPpt3tKb1et2lIeAAarBmO6GwDe7Cy
rXRsclfybfOE7I96aowlcNR1gDwhAMlfuQDgi1rzY9lpIkXlgxAT6Mc2agabmmsebS0zVVe9qvYr
CSPHhdvzOr7D9JA+56T2QDI4BzxaduZ74WgVbjYY3Z7IR3quC719xDLhp1PpJ9rjCjVobTjlHiWO
hfNwzQ1gLT8OP/28D69raEU4q8d14Y5yhY3Xk5c8SKCyOuFsta7dUFR88VJx0IG75+2v3BYU09AO
qrIvmATTKHstSZniZj+WJ2FJK8rqP+yiOmPpna9b5TlwlvQaP9sJXIGoudG0h0A1/f2HH+zIWVbY
Q1hSMEZBuvEcdWs7ebwwL59tBToupJ1EHrxps5Mly1CkjUAukMHBGyIJAyYnzt4GO0U5PWor7A30
pfDrkzGRLoI9zitq83GzpVDLwaxH00jRiE9XGM1sdaN+xiZ8E2rDNiq9dYW2cyt+IS7xGBVfUsd+
zsVk0mUf1S4961qwz7qlM3F9O4NLmNBGbE2AfPPKLoY0Q1vESuZGefe1Ma2ciohs3o16iqpGWSy+
VNeTAAKP25kolB4MF9vl8hZqVYZ8c+smQs++xkni76rSHt/CQQVypYZw0xM96h7jGov4RneeMw70
axaWBKEWOoOVB8Zs5Zi+9pzidHkXYY7yM3WM4OX2hfRJhjgB6Ll4CUsRT8IF8WIf5iGmYF1VIHHO
i3uoLdU7NZ1m1mvdjL/1TnP2snpX5ZT4VrjsZq8lVrD428jawhtwvUDUE3g5SSTApFGLvPwdka34
XVKDXpQr1Ek1qZN2be2U+7ww6BYq+ZJS23W9mfGI9aarkh71vDEF4rCMcihZbih8rHHSstgajR09
pJW+a+xeOeUdugL4t0ebhRmf4q/LKBwMCg1RMHhTB0WfnUnVGjXJxorDjUPZwD6xVvdiMKSjV8Pw
wIVDegpwutpaRYNEGpTe7yF/C0YiNNwRaPymS50luZxPdisxFUAoQFFsgvd09cNlFGtVL6c0bdy0
Uc0DCYR3NAycy+nS5d8B2zpbkfTfb8/D9QXIWwEmZio8G0hmzV7fZvC7Mg97QSGcSoCtxNZ6VNA8
uz3KdQwDUumdJILcKf3HWaAUlYYUVUlVuohl1OAH03pvK4X8NAZOuNBv/eyDJv4Q7FwAAqzx5Q4u
mqQcbNsr3B7Do50HpoVSXDUuvLPvLYnL7TNRf4FXcLkyb3MFK/igZJGZ7D1GNV1oc0iyOwKoU5Ya
5lqtw3Jb5MavYtD7e4GO3F8HK6iNZlHYSKo427Z0EbZSktZr3Bl/9kRGu071whUUeg0tgQSV6sJM
t4Mk9N//dSXYV2SDEIbBfhLGX05PZeLMBYDCexQBNoBdDG8vN7N631WUb28P9UmuTRAyBZQya8+V
P1uKOkXSFzhM6UL1+NmQXD+HlcALK8aXKg1tZ5Vwcx80WaJ5b4+TFmNTL2y8aYiPy6QpUx8NHwm0
E6jlzD+36VuryoymeSQFkXadHfrb0BnsN2En4aGL8/AgjLp2RaCdcpH4S+JjVy0EPC4nqw1q4wji
TDSfy+kOh9AKC7uzHls0n+87Wy3vwtLHlXSSepOjbRZxqgNNHymJxN/D1vTuJAH9ryHfeC4koa7j
pAx2Q6B+672sO+Sh0m5vL9P81kHMFDQcbbepiMSjPB2oD7eO4/twRgY9PAun/BN0nUGpy67wRYxz
V6sAzGohzkW3x7zqv02DUr8mRiXg5D+zQf0MLXY45dE51XT/S+c78IuMCAWZhJanjZfOGjnV4ICP
HRaxNWZCSKin69gcCxzKjGIpIZg/e+8/R52gclN0QrZ1OQctUAIgeXZ47iTnFwaX31LN2Cc2JzIr
c7GwJ6dvu9iT07d/GGx2BClVhGTQVnjGite+99DhBimAVu7tKb7+JIiLUyuX4Jag/OplVYSvDr0I
z2rjpC82BnEYMerhuup786CQUS6c9vkVT3VJAbhIGMNJQ5lndsWrlNFCD8O0c+cbv0ZDj++MuCnW
wSAtPZOfjjSVVEhRebnmN3yuS+RvbR+eMQ+xjVWGdtcq6YU2/g9159EcOZKm6b/SVnfUQIux7j4A
oRgUQSaZ8gJjZjIBODTgkL9+HrBqZjIichmbe9tDWXcZi3TA4eITr/BJHkXw9jSeHfSv70XUC/Rv
uVLUk/caUpicHPGwBzQZVIbYGO7SvUqQEBzGcQ7msHtXpaCO6ELAxHHWVjTt1HzeVHl6O80T/Ap6
ERkJDIGNj6zKJjKiG9Rk9kmUXgj6T6Op5VkXwrm5APK4z0+eFRk9JxS2l9zH1aRDAClcPLr0Yl31
6FCUKv6P5WSFa7MaL+Wdv/om1J4spBzJZukDHm+gInWbphgYOcktjBY7YVzjSRj6kWoWv0k6Wl6S
zvDyniBRuOKPh1Jme7KaBBmuOHHyYMCxIVC8Ybjw3c836bJLgeSxzIgST9uaYZwqUvSRuK/gNdKj
SQnDYBJu3l5dv9qkXA2kZywtBEyWn/909tqIHEJRHJL70AvvsijsDw2l8D0unONdgo7a1f/LcAtP
F6ULjF1OLmSAO5ieVOxRaB4Ikdo/CDHrtae4X/UMf9u3Bzu/V5hB2hK0J7EcIBI7fjfkVvVKjCrH
HG6q/ijil1qtkerqBGbiuXsv9Pbb2yOeL0IDqQUm8rWwD+r1eMR+1itcXgfa4KYNrjgbMYssh87v
jXq4cLqeVToI0HDtMSl2cMAuMOvjsdLeglBV6BaQDWOjt+FmpPi8wuMUOvIg98oglZUbu1+t8lGP
9N2Y3GbmfTm+j/P7tgFyaO41MMx6TBU6mzeJMupB4xTvcV0IsRuSGzczUJIqLzz2WZ7JY1Pfo1a5
yPQB8FmW/U8LbqgSe/RILw8pRjm+yI1hhU45sWss3FVaW9VHgWKgb0tp32lq3+97DZUXgZPkhZX/
i29FkgMtl9TDIhQ4+VZWIxtbpIhzy0RqWESXGHEqCZxWwNsXXnp5p+P71lkcBIApcDiRhpxU+5Dx
t2ovV8ZDEUcoNqEauBnVpvj49uI738rHo5y8UBlVld2E0UQZ0wWbbugYOOD+lxr0EsOo2r492muj
9vSlFhs2qOkOYgmvsfdPH1JTEN5xm3Y6RIW2UdrwqXL1MMCNc2mUFPO+Hj4rIrrptJtC3NvDXtTv
EvFhEgcrvNHHb5F7sMS9nhZ+PgVd3QeVfQ9M7pBVz236tW32+fA9klGAS2WK5Jb+3Z2/zh1S9ngM
eGtKLn4Xfh6QF5+8veei5yIR//4kq/tovEm8r4NnYFLQwLjeCUUEnvZoWA/K/KSqazJbvEClh16Y
2Fr1D6+/GrQPyOb3lCMx3/Cd+IfiBZgR+r3AOB2doa9F9HFQcCcX34AxpDEUlvbZSV6K4kcOQ94N
TcKM/dTuNf1j5d25HQgoHbtNF3XZHLvPK3xP/Lfn/yy3IVgGNbaoGFOXp3xwsv8RQ0jGmFwK9GBH
Z7jztA/I8FvfpDdG17UeR8jD59oVdAnzpgTW56O761xydHkNk09WAWnFghYkckfhe9llP62CPB1d
yFzhcJANFqaJuhfVbrLkMxYSFIri7IXeK76tmfUN68ZA1Z7FRKWv8DuAODVWesa+T+abrP3kjt9n
7cXTdpkLn0O568xnBUBLOVe3aXmNwa4onY9mqT9Y+bMz0rRHGSOgbHfhVDgPYIAIk5vS7ODKPaP6
WmocO4OdGQc9gX9txE8KldMggaSzMQuruEaz3ze82row7FkX3XjtjoIHXczhwJachORaXSBxZo3T
oTP5SMLBb36cEb/MrFBuTQEiD+3hXvuUGOFW5kX2mHaGdZuUWXWflr15KztcL3GMz3/7wqYsg10g
eqNgms+AkWWaWnEmIvXQIkhbIl69MfvCDaiZ+fUCRHt7UZ8flJi8cJZQ9jO8BQF6vJpUN4/UKSkZ
DcnbzVR1BQTY8RIG5awnzWRzS3P0LxKaCB6fbB0Heq6uVTq09ly5CjmR5RVQZj/LHvs8Zw32Ma00
K4g0JQpEBDpz1r6KECv7sjL8omkf0RrdNmkW9COce2N2mguRy/lRvjDruNWpW5A4nWaDieDHckLe
IC1LSfcb34ebzqOPGeJo9EiPxfjx9sSfX4b8ReYeLVOgyOC6jyce0Y3apjauHjDtjVbSi9tNH5Xj
2rAvBc+/2GDQ9LmpLDqJC7/leKQ5N+dYiYCLOOidraIEXCO8384P4/kmirdU1cJvg9W9f/v9zssg
fHKCDvrFoK0B3i0z/tM5ZeQlmK44mw8D9PAPOSjFa3pfJYr72nQoqGgf4qIecL0hyTcV5VspFcSr
EjzcpREBYSHR2+Lg3l/ZUOB9NWt6TKOG9Mvbj3kesbpcqBwFFEMWYP9JoJBg7yGm1ka8wwhLmF2t
9lDUrX1XmXMSDIkl1kbfXWp//uLbUwUBggzwmnTmVFyyQMutCQeNL0LKPI94TKNMFm6BYPQXVtmZ
wgUbD6o5qAS4N+RPp/6jkzIBj3M9sEK6sFdar9r3WTO/z6p0BnLpSfNlahHp8qrsgRaAb+OX+bny
rHFrIqz4uRnTJyPqm00vDeO3QzSIKTbJHI9HueKUQ6ZneRO3Y9Uc6G1EiCNZil+NVX7hfPvVMlxa
fa+Xy/KdT5ZhVlcAlqy6OSTtDJori6drFwU/X4M7eCsNxdyIsV6rukw2RCL2KnEGtMCL5oBYhLEG
DFdsyk79DO9sDrLFgmVKx/HSQy53zfGdjgQWyTvtQmaCwtzxXnFlBwjb7sqD7D4lKH7t9bBp9mZm
DZ+KAqhSEXmwIMPJuplx47mX2K+s1byKP3XqsB/y37aeNBbNPMANlBVooZHeHz+PI/XF67mpDjG8
tPemNVR3sys+5WPifVJa4Tz2E8B9JXFvlCbODq4d2886gqE4EA4fRdLQNKnV7PfvqkXRBygoDRMS
9NO7qpO433QtLdUsiqunpC3jTV+k8/rtE+H8RqQvwv0LIB3hB3C2x+/eAeKWNTj7g+Pm8U03J8j+
2pN7YfUvy+70i2MAC1KAEgDaISfnTpYBc1DrsoaJT0IEm7Je1641r2wlBmU/it/skCwflLEoRhM5
GgCIj19qsNxqHiu9PGAvJq/VTiUCHJwLjcTzY41zhi4vgcvixXK61XSpRqTedoVKRxTBLG8fylHL
vnlIML79ic6kWHkd6k5LD4s7e9E9O34dXZtjJ1O89sBFhopHp4U73RFbW7TTtkQU4nvV6LtEyulL
P05JALy4CzrdSJGKNp6EU1wSKDvDKS8PtFSnlvgGJSj3JL6pJCAMgbHsoY2HXYdNuisqzYMu0IWw
mfNUDcp8MB5jNvKq9NS1KgdvNatd9xHnxYX6aXol3fpy8L0Y4RoP+d0bftf101z2azGgiMvdaPVf
3Fx0PtqS01MvPfWqLZMmUDPZzH5sJMAWs9z4+vZkL+HB0UqlnUN4ssDoaZrycY/nuurGGbnPST2o
LfgVM54TtABLb99pCIXkuZtc9aBgn0qtSq4SVZmDt4c//9b0R9FLo1NuLsy306qcm8WNN4tMO2Rj
nj6FrrerxDzuwszYgHAFgda34Ra9ry9FJdLAKnt75eDnoM/45U3zUFzoAp4tch5noSzRZ8eL4MzG
JtJsSXcp1w5077N9pkfxzQT/77nOw0sJ59lJtAxFwxHWHesL/ZvjmQ+7WE6WV2qUF8r5XrGcNhh1
muRvT/BZeMgogAjZSziBcByd7CXgflmMvr16WNjBQabLfGeU2oDg2DQe2FrNY21Z/bpGcf3CtXfG
zaATRFWXFJbCGvSM09o1IP26dz3ZHrB0xlcuT9tPCjYhqzEf9OtaatPOia2PhQoAVJQRmFW8/g5T
F7uPk4OpLN3kHu+QKHzMUBvfVT1+v2VTf4ErcE+arvpa6sn95I35QYlb7nHqMj/MbCGcoJCo7yp0
szbGiC/rUCmbCojEKiss5TN9E30zYdp6YSmfxZq8LmVY2Kr8Q7fkJBDPysTrcb2m9Vg36KJSwFo5
M4afYtJwCjC8DmErJ71UNVqO9uP9y6hLjwYsIbZAZ3aazuymeW+2BxT+tsA6nPaDRQlQqXqg6euO
2Lo200Avt3nzhDCOPwx7CQlGKT5FAkx+/hC17Wo5ZivTpNj5EA4oRujVIoC2UwRmVt5zNeibVIpV
Vt7JWMECYYN+c9zR/tDyXRUaeFmitJPIwDXTdaQz/THCh7eQzqPUChRZruJ+2AhHbKDi7ZxsWEPE
XSGHl4NPiBs0P4t4N5rFuhXZagkUs3QIMn4ttNbpuJNmBOITvAq4bndtWM2mcDHE5n+jQcUG2t2Y
WbIKlStQ89vM0YI0+qryNKO57XR924bTNqdIgoJU08eCixFu/Nt77Dz/pcJBg8whsVwKx6c96cJu
VZpVjXoIu9mvlBkDXlwGEW/zbhRjig4Ts7UdicVWup01cI7Qd8R2sd5PtvNDMeryKrMKZxXSowgw
rI7WCkyPVdu4xi3p2yVV4TPRC1D86H5R62LNcPSfOm14qRtqSqZTY7JkuSuqpL5BplWjajgo1+Yc
aXexmiV+DJReG1xzrTYyXLeZoV3jff0ZjMOhcOiRL2oydTCnYtiEhlfcG/l86eY9PyMBGdDjp85L
24FG5PEZac+mNNoJsFRFuWA15WO0mXSnfnj7+/1qlIUsQreGwJPe9fEoXqVaPczADq6fi5dYiRKu
rSLR9vYov7jqiGaArKGNtNTEToPCpiviUDXa7h4fJGdPK+yzjhmC3+T6y6hC6DPMHOPHfkthLkib
FgUbR8y4d0dpcs38ahdi1PPOAckpEAF6yqRPkLNPopoyb6wmUtLqvvEKIzDKdDi4BbLdRRJZm6SO
nzEp7tcDCL+gKAm9lKZwgiSVj2/Py/nsLzgO5gOVa/jnp9NiJdEoMH4p7mfPefZMHJqrSC0vXINn
g5hQELC/QMeJJvNZl6Tw2gi3D6EcZlQ3byAkUv5rx/LCaXwWTC2joGvI4ocYRgJwvJBEwjI1tEk5
KGY5r2XWV+vOLvudVwGEcN1YbLpksK+UyXW2AASVCxH6qxjC0WWAaRnI0EWfnPIMhc/j8Q19Lgxh
DdadNSSosePP6msjdjV1GUcrMk8TZhyFQt9LKOG7E/JpSf598nrDT9IML0m0ylo9nQIUcT6KvgdJ
FCk9/oqNo9+PnnB2Ln3n67TtB3/C8n399kI4u0DJ/uDSoeyF6cwiBHz89OWY51JKKz2kea2tqD4V
8NgEBaNBbhstubKTTr20J8+uTxRnuKsXMVk+GV/ueMzGHBumkR5Pjo1SIPEzuR8E2iHOWJrfnMRI
rsaS4rQ2z9YthhgYXYZ2ddXOibud0HcM3p6Bs+iT4iSbgIchKqSBfFLN8BDZD6tkruC4IAaMT5Px
sUZR+IcyKeaF3X++Ieic6fjo0qkDLHm66+LRMsNUAa9QK0W6cfoFr4SO4oVRzqJPZg2YLuyf5avS
Vzme3g6Cw0StQBxCpys2IsYINUW/bIPOefShzofkY1qG8aah73Vh5PPTDUUwnEOx3YJfumSRx0On
4xCanS2rQzdIazXGaneLBYPAgFBsSnNMNxF8Wr/J4vLKweSgR60xEIXZf337k54fCYu6ERcuCBqq
8KdwsdAZTJo1bX6wLIAiaIrIrbScQBPT8FCJaUIHnQ5PaQ5oLIetfmEWzrcUSRUa+aAnX1U+TmLS
QccmYlaH/AC3JvYLiGpbs7P6FTvwnehTd11o4pKp2nlNDvQD54+rktVQYzmtSKOHOqPy5ep3XFzm
mgC1WhPpVflKpmb0OVLUfBerMwz/Es1Tn7JP7Jdjhx57ZKe3RZXqQSnniu6joX6xqo5Nn1apcW1k
qve7+21hO6GJAeOJjiu48uM1Iuaid6txVO9MRX9Pm7yn4mQi3hP2F66fs+8AQIMkCHwLZVp4Vstu
/KlaruQAJqqSgWbl4OT5ZwffyaJEe6Jp0g9hHl5qJi9/7+giWMaj87AUoBb5/ZPFPzdm0dDrV++g
/Eo/dsYksKMsu/BWZ8fVMgqa0eQ6lJ+pvh6/VZFmIWpxg3qnKDlC2JjDXemc2D5l9vlChes8eGIs
Ey7LK4eQg+TkaKzGRMvzuVXvYlt/NBZkLe4uaWACiXoxu7Hf9q16G1b6Y2K3vg7QvvbTJvK2UU67
tBjd729v61eZ6tMZxkJggcLSXCB0PH53o3ObZPRq9c6NqmlV2HG4RgtE7LXS6PxMDb2tUON0N4eq
+FHZWGP6cMHjL54+G6i2y9xb46jVbpvIkT7e48UmpFWxtd2s3iE1+X20s3gHflLZqqn1EqZptaob
feKYUoxra0jzu2Qu4+faDqdPDeLtu6zUresuMe1DXUgt4DzHf9Xs6xsuMu9JK7qL9jrL2X08A3Qx
QecQb0Bhw0D+eAYcpxSi0ytYnVpnr+wByv7Qaw+p0AOvHKwVY9qrdmgQ7jPcKKgbpb4QMJw3yykr
YNZE1AU0aCm3Hj9CaDtCjwrIIHqh7A1LuemMqF3XjTNe54j17ds4ex7mXlwXKiKCOExWEA+EgdlG
mic3WcaEGtGsbbGm7X/YMjNXYdvg0JwheyCqaNcQ5GwFV/a6JvpZD9qo3rRuXu3rxJCBqiC7H8wT
TNZ5MuzbIkxM3y1z5UYztBrDxYKz3kG0KSnu3159vzhiUQahTr4I+qDafnqe1KNSia5OodhMhrIx
kaIPbaNFaSPRao7LRHY3ueI1qyadd9kwP8o6W2UG3rdq31pXuaAJSxAow0f6n96Kosahcwfjwul6
fujxkJBASKuIMbgIjr+OGwGkatxWASxu1vt2itFMzKAuCReQStKI0W97Q71w452ffFRqaTpR8vK4
+E6l90SljNVCyDjUUTQ/IhrW3KqxuNTiW9b20dpf2EcGoMyFo4sC2sm9ioBzzUsgXKGy/vXJHNbl
OKRrOYgaROlFE4Lz04+iAgpdhFHU98E0LG/90/3h2py0VjZpB5FWCHzTv6Ym0o3tp3IwlXUdNlgT
GMnd1Gr6lTBiK0hLhON1ZWxXusjGR3Bvl0K7s6+7PBJqXsQWHGw0VI4fqWiVRHUmpHTQn/vEP3mQ
5VX+LS/BqUSmmryfwktK7Gff9nVIIO2o95DnvAro/jQLOESP9lSG2mFKrCiQ6J6uxFgOv1sCRgaJ
nuWi8kqTiKL48YupKrrVKQ3Rg9lo0cadM/dTh3b7LldK4/HtfXwWHBKZMQydKCYQqtjJDhHVINAd
RkdPbdLuLkmvO6/BCdDzlCxAXchQA1rsax259z0s4QuDn0NkcPl6VY+kGkS75RQUMacYmiW2zA8D
+ndbtBfDXWo5DQUJTYO5ib+Vuh5q9Ul142rdt5mGTUHZr3OK4n41WGEQRfZ04Ug/D9uXhwJ3zLws
nMJTrQA37RUu9jg/JIbZXlHUVldlWXrbFGcUP6VpdNWr+rvYGoNUFcg2Jeku1LNLZdVzMBiPQXVk
kRUijSCROF4EBphKHH6G7FDU2u2kJtEtYpvGmigbJJNWl6sMUsfK69R0NRa4e2dpcSG4Ot9fRBWk
DiQPVBPOfDLyOUq5WnpI4p35aJpKdCUFsllKXMkVYl7rzKgvbelfvDVALRDSkHRUXHLMJeD7aYNl
6HXKNi+zw1QVDTqslfeliRXs6GRK6XJwVeAdVA4EFTMWaVuv29GjSPD2pjjf5ccPcRJX5NSI0qbp
soOSJsqmthWxzkoRvf/tUWD30+OhQQsL/xQflktPU9JcxAd9iAHZqZqyGgpYTG+P8kpHPb4oKMPQ
MoS3jQogNdfjGU0m1azlVMSHyBtWXOZ+nn7IjGQFWWkzWp88/V5Ye2l8MIcicITpg6L1vaxbTQpe
w92dE04IMicYFaq+TJ71Ob0zir1lvnSRiWP8ox6/D0dsJVKwl90QuC1QkzrbEZlv3GJ4DxPqxo36
D1XzpcQkbd1UX5E7/v3vBQOQOxBsAxfBKS0Z1k8XdYkeHTBVuXZzRccsor0Y8SwZy+lEuqAI0RJc
WAKn8TYisyMRSh0fUpTrd5U1OUEIRW83eeUmVpxojUdHEwyu8AIHMN2uyHTNB3fRXviiv1idC+0L
gDPgWZK5k9uhRUzF69B1OQy9MGhu4DaoLhXSt9fN+eaHXMa6WU4A9GpPT8Gq8/oocYroUMzN06DO
3mPdOvJJ4aDCBiVxSHFYwO9+e1DCaVAqxPWAt04D+rgFRBW7SDrNaptdzThFXIMsx4AlHDdZqvQr
ItFLVqfnL0pKzESSquKnDbv9eH+05hjTFZYFajYABC1bWB9Ud5Yrtxi1Fcsouk7qPNu+/aKvPhzH
i4lRAScBNAExh0zF8aheTh+tnpriIL3DXIaBFmNwaGUoveV+CcVgHjYdJO3iaQSEqw5PmUI2Z67D
4aoKdxW1Kju9k90Vgjm+4z70yRez9gJ7mnbptNMM7Gngf0HOysuNMcS+MB61/NaI7xyPMnBktQ/2
rG0mFdB6myHy2PoJ16qX5JtQ5tsWrcxekyuJXqbTps85yOf1lAGadRslCWKJXdDQDLu3p2TJlH6e
EUoSVOiwm3UW5A0IyeMZcWb2tjokw7uCy2FXqxij1bhB7pRSNejNIaIgnd5Z55156Yh8jdqOhkbs
FjASQfti6EAp4Xho18vjmUspe4dSpu5LFGgfu8y6b3QZXWHgQgstYq5DNw/XhmB7291g7oQESp7b
EzJlfa5jy2sn+xLQQFCkubepOTId3Fsf5xzfrTH88PZknfX70JYg83cXKSBW0ZnX4zhGaWw2tvJA
6r1DRaXal8ClDlWctWulspqd0rWrzFKrlTIQwEyj6q5DU9HuhZt4u1FicdxRUrcnHb/xXjMeJ7dv
VrKM0vtcF/qF5X4W6C2IHRj5uJNwgtL8ONlkpeLVndM3xkOoRSQKutluYBKUn4CYf1HCDvU3VAwC
VQ/L22h2Lb+2vS5Afjjc1PhUBdxXlCHG0bzQrjg9SoHt0dlb0tiFwkGl+PjDp+WslF456g9hGcVr
YSvtqovi8ELl6JejwJHB3wwSPl3a41HGKouLYV68NKak2uC/x7ara3n19pJ4lWH5eRVTZAN4Bbbb
eM0cTu+FPtcyTWaK9SA0r97YjTkFFVKvEKLVZ6QB9kNqpOvUzZ7sRaRjart10YtqPY2o/nqubNZl
PqY7r/C0PWorHxtsfPwufozjJEYr2X0vLHVc9UZR7qmz25wOZEBIq9SBHmnxujCd+sYLc2sXx1UR
aLOSbijOWoGp5g7SnRK1PYyqg6I2zSc3tbPATJ16LVQ3u3BznW1nJoJZoKPA4Uoc+roYf4ohk2qY
PYlP4AOxztraIPgeTEF/lawp81+PQXkbr+D4Haov8iV5DC9cYcuSOfkKC7we4M5SjiRLPP7YKC1L
PW6k/gDgcweN02yclW1uNdKFt7/3GVvs9TVBXaBIBRMdpPfxSNguujm7X3+obtytvU3vxk11pW2g
WvvRWvPVTR4Y2+pDv3YerK2zV1fFNlrFvrJ5+zlO78/Tx9CPH2O0uy7p1Vp/QCbYt5Dgy6wvRrVt
dBtU6YU1frqTiJXBtSyxF5EJWiInr2waSzUlRuVu1Arr1nGjD23heRey718PAnaash4X86nwLQFV
3YRZDng6wU6xTESyBsWaXHiV5YI/WicIkwCBoNe/SAZy/RxPmzXEyKvNVXGwuwj7ZsjW6EGX0ULN
D1eoZXyhNZDf12DmAiWdLy2e83dcsIR/VXMoa59S9igOTxBRGb1WUxv65FQuGdYl58qTUQB7LSgD
DHiX9jolPOP4HfOMyk+O8sSBCm7e+TMw311GQv3w9gp81cX4aS7/GocaOCIg1MLY88fjOA3aGGD7
ckQxwR9l0u22Q1k96IX1XZ0tDTVQO5n8eEItCjJduJoGu7+1qqRa46Zk79CIbFe1Fg++2msJR6Rc
Id0IoHMw4o2pZluSv00ukpWKwXLgRc6T5qS3Qk29lVfLzWRQai89xbqQ1ZwERH+9Fb0h+lgLOPtU
Q2GCOh7KgreqvehhMin5NnwrCzaoj5RP4psR+qCVprq/t6FfxzXpEnGKE1XRoj2ezQkwpIOQOUWZ
VrPeZ3mW7KuOtE6aeeRntfOxrS55Qv9ioYBKAaVMUY3XPUUtpCaXyVAn2UE6ZrwLp9nlyocf9bpO
/uPb+J/RS3n/14po//1P/v1bWU00cGN58q//PlQvxaNsXl7k7XP1z+VX/+c//ffxv/Kbf//l1bN8
PvqXdQGBdHroXprp3UuLs9DrmDzD8l/+3/7wHy+vf+Vpql7+9ce3sivk8tcQHSv++PtHV9//9ccS
kvzHz3/+75/dPef82lP88o/tc/41eT79nZfnVv7rD0Uz/lxgRewN7gjwpIsd6PDy14/sP5loGKw6
pRadWjLrrygbGf/rD36L049rjK9BdgIq7I9/tGX3949g2tBXJVpeRMeAVP730x19gP/9IP8ouvy+
TArZ8odPhTnRdoCmTgeFHIhLm6zveLFV7aiB48gedKzbK1+ZhPulABUEZdcB/1VbgK5QONMS6T05
vdeGCHfU3pPaWMP3ucqmFjEAV+znysUTss3c7KMxqZB9aU54V1lbGh97ZI/VrVGDvfTiZH5X2nNK
E6LC95wNpTjKTe3kKgjNqUved1KtvzQgzvrtrI8wpq0mbOvbRIlVNIvR2sTEjmoO/TK1f7DTsNPx
QcN710vcEuPjJBrqIHEwtfQ5y3vNF/1sQz7C2BxRntyYBl/vsYT00zg0oX4waUtK1RjB1PWJ8CfX
y8J1NReN3PAnEamqqMAWPvJiS1tHDb+1c+aM/qCnjufPwoyjNVTdMlwJowNTM6G05XujORW+jYdU
v2ltGdKYiQY8LS1AMzWm3YMDnqXvRbFW0rF/qlRpkkkiFufXCIA5ftn1pgcN08MJG3iWkfq5Vo/T
SpO1Iq4M4BRrBWcF6RtogHxMhXRGdKvM+uNQpWQ/xJ4KF+Y4FvB/G5Fo67nSs2JlGD1uGMgDOneJ
MhtL1lm5S2obquNucgQ992mIkdqIsJMZd0qGn3EQ9p7+2kj8bmkxeZ+HykQGw6yZRr8GLhbj8lwK
NZiqQWnXVpbqw2Lf7hCYph1dV3eEHywnManah1aPE+SAqpTstZ/REdlpjanPrBqwvn5f6yHCsAJW
qhPmxKlp5eXDWtdz805103afg+mig6VGY+/nMeCCdVsS6QXgOFrpJ0qI3fLvH1e3ybembMsf8vhs
Oj7j/v871Dhq/s+H2valxBfp+ETjF/460Uz7T+S3KA+Q6kACoRTw3weaqf5JYkkLAz4aRxYqyP9z
npnGn4u/O/RTxOVplC8BxN/nman9Sa+FFhrCVdTbASL+znn2lxLY/4YiDn8e7gt8S5WjzOZ8XMK+
n3KPHCa70xtds54h+eDfMAm137Dl7A+J1ZoS0HKIKV0dLVBy22zG93qfuc888Uh9oRQ6S9PG/TqN
O1PxdXvGp53ujciuW/Dbn6yQVe1LevdpQB6fWtsiSgdA1HPfH0ZKjbUfRTomiDl+DV9wDAAJ0FJS
tzazV4e31AlYqw3C0LA5nFIpgzzltPJTdRhvpISh6KN3rweRo/Up5cVQYFGtejcO6NubyBjoupiW
qH+UVTGsBIfi80zbeSGOuOnn0isyw0cIDAt4J4vVuyRJx8+y7p33dI+GZBujB1HCv48pcdlTlCx+
ZCZ1xIFY2/RH9Nue7bTWvsdFrpm+Mif5R13yrX0VH9fBD+WMsuWo9cTHbtzmsa/JJv1kxfZ8XSSp
DaiRtsg20bKDbjZuTfjmNXs9NvN0m+NccNfAdit9D8zA91ikyuQT1U/7xobaQeAnHRu73KnNAqZV
0wJLlwM5aoNPzIoSXouOGgIMRF0KALq1yBC2XYcF3iobuzCq27JKoh7gdad/MVsgTQigZc0DtYAI
4e9WLT8JObcRZXI4d36tY1bZpIatBMiDxXOA39/Y+KOZq/paUczmo1Fa3lf0h1Kcgo00Uv02H7Tn
nuprg69h7oaLRbjcY2nk2rtQnQaYhxWa4wGGrBL0R23Wru8gXHxvt8Bv/WKYiL1dYeIFFzlpYW6U
odB3Pb1LfUXZLXODUpvd9+QqBcl7rBuKP3YWDsguLIlkVTgFFZhu9BxlRSfIqfd1W0HxpcKUck0X
ZZ0HVYn3EXTbrtJ3dPvrDUW7cvQXjxHMCblOUhZKAxXVE43+6A7SeVeMEu4hA78bwxFAbKIjvARY
gzUWRcnUBk7b9u/HtJn7wHHExDf3utzez3EhwMrRR3rOInpjQUi+eF27XdisJxsARKC7IXEy3TWH
EgAFTMqWs+Le4gW0QHYGx518vQo1jRaGYsOCctp53ol6wgPdTBrL2pVuY0e0QI3C9WNcNZP1ZGrj
l0KO3udK0ZU6MKVLfui2Zmv75FM9/z8bpo06Nd7XZpb8pbrjVo6nqrmdjUKzgkQT6k7mfZauB8RK
G58m36AjBRo7MYo54/QjHbXks9PNuCM5vZSGL0RjTVfYvyZW4KkcEf6s1s0PLULLJRClYqYrzcJ3
aIUFLW+TGUqZBV0SWh+dvCxwdjJHIShpmjWTaZoNCXOS/cj6QfmSt7JGUaOpwheJzkhJgNMOd1av
zxAtKlAAyKWVOWSGRtTQR7wmg9KdaPFHN/X0IaAVYmsBug0qjXAZd12QJlo00zsSGdCA2RRWgIf8
zO2sFeXsp8viCQpLtM6+MGUNOEjGZoxlXT9mPvEY+9TylPkeo80hCWq8sfKV6spc9dmjXUPsoBTh
qqAeqF7ZrTuIrQTCEQYVin/OppxLfdhMSsTRZIvZNujLpJhBlJPkPDQis8nWzdwUZpAgqVAFMyFD
s4nJdXp4ueBtNmqfmp9Kq6nNwHXH5INF/mf5YSeEEmhq1DXXVmbOI2xdKZ+8cbKTQEA4t3c4TKOH
ZUxdq21CRTjDppg01FnyFrTnNx5l7K4SO0/GjWq35pfRM7vB56W7d7BxqDvmaPINu6bE9WaLcI8m
KRoh3Ir122TZSIRh476dvLBCIUzVzP9i70yW28aStn0rfQP4AvOwBUBSlCxSsmVbpQ3ClmTM84yr
/x+ouqtEUE2Eu7b/ojo6oqKUPDhTnsx3iLd9X/f4sad18iJEyLlGRmltoxTh/aLw761IGTiBS/yO
nCA3UhSv4+IqgxWMZLqoOTTzmFOeBcydht+6T45to+m7C8FpfZry7DbqZZLB1NtrzLsZZjcY3NwB
AtpYPlyeUOpt3CUPsa+4CD9+nrVF1VJ8rovwHn0/bH4jCohVu1PaAFIMzt6Bnjb4MPeuYmY3eoG9
egRET4EzXheluQn94qautEf60C9jnX0ZYoUdWmw7Sf4h+XddU96m8ZjY4Xil1MG+bqJ94VsbSHHs
BQ4rP0GWc9ykZfBYdabgNlpZXhlV/9Bms1h8FA5Xip60TpZ9xgEWbEOJ3L9n3maBIjtJiTcWUjVG
+2yCknK6Lnd7i2hkeruo6u0UOfprS4m+ayPVgCYRO/Zk4so4YaAahpGsorpTnLi1Ml6Dm46v1VoR
rs20ffBjNbU1tXYLdKDRhbyS85RtOlb72B8xlMzMq8pPt4nZfa6ldt/pqN5IAHHNyCer/Dl1YuNk
vTHu+e+/e5X/vY7U2vYy9UsSh9edEdyYsfIJYzN4ViYsDVEcd105iLYg8mdxiboPkuEZkdRsg/dd
bTm9JnUG/d36Wyb6dpayS6tmI6jyNuhU9ud0ExXidZJJN70kSE6aSXahqdD2elYNx40YZ3vfq/UC
IkE5Y/7cNIpfc93awMW+aiP5SkQFs6h5oehTUDljasbfJlF1RCi7tRxuJOzI7MlMbzmIFFsfUkqy
Q5TjXNvHTpCh2JM3md1IcxqTNM9hLn+uytR02ia3nHYSXUNItnD6Hjo5euQspVtnBXshk++7XsSo
qMk5AEKNS7pUDWVL4vOlNPKbskx+yEnwffAak3Rbkh6GLNi2WprY4AIpEgdSawvmcAuQtHWxOHZa
LR/uMXms7IINtMmhJYVsR1m9Sdvq2VRBIORGJ932EiI8zfCozpAoK9JfCecCLjsEIUwVt+k0i66e
N7PcpNtIUjdK4JU7k1zDlQvhZRI0Nyv6zZRM3rVcVMWXWjXIS2S4WXjhCPEdOtKAppXPkVjwULF4
xuUyACTyFfWPtuqmTxMCYTEqF6A2WzvOxntZ7alVBWAfocFlJnMIpPwuzajIVofK7/w9uJNDNsVO
ITT7Ksksvnz4cwqD2ylt7Mnjzhj8g6Br+2bU74wm4l3GDTsUFJBT5YuMk7aDoic8Mn8TqEa7CQpg
+6Q+vj3GcAbEspFdNfdopMXpVQN2WhYQLaz8mzjW72Qp/ZwZNCeNeKPV3c4XrTuZS0azqhlbUzut
Rw+iZLFRyfNHNzBjNBWegljeClX9lQzjMcxIIYJnNNY/qcl9OB6EtmI551/aUbmGfs5Tt/tBBig4
oVXzH4dXICz7u9b/lqCBa0jV1uN93VovQt58GvVogzSGB1dQu8GzdouAbgoxxaNz/9pLipNkqrQp
g7i062AobC4YjK8m3o0Y5FxRJttEWSe63RyqDrMnz8rvVNhD0s5TeL9j4eRiiWJtuz4+alQEEkvf
JpQxglyenuMS7ngRw8qncIIUdkUmIk7NS1YHGBUWnRtNLflxpl5ZeorhSH2TDVXmxgnHSR0+pn1Q
uQwtt/M+tuxYK3+QV8P1yX8MslDMRrejFdrgq4Ino2GC9v4kGi9K0hyl3kMBljZJY24CQZRrbMXM
WYkibqvxqtLT+Mmivmk6kY65OiLh1rAJ60YM3CDX0UVs6Nlt0zjiLqiLNjyolDVSpwtDNaN3l6rP
lRaldJ3SsQM8pnvFRjc8aLFekaYDlgVaQp6VZWHldm0iXWl6h5cWhm9ciUj8GbaK7+4NRR2ElkEQ
Ktc8X9pXvm3c7WXdM0JXD70+YlGa+n3kp+mvhH7pNINU1C+GYCbzkVj2vo2phfRdanJ8O3ywwoMj
6b1uHnQvbO4MqwsCSIWd+qWghWViEm6piRsM9ObtaByKFzaYONkDItM0UzpjSp02a8fYHkyG5xbG
XFyRuCDu+16ua0dCD+CYwHttNqlUWVA+mnTor7iARJMOrN/Cx1Sj+Wdm5EjXYqGrXI4mdYnNaCWy
fp0DN/oO2004kJuM5U086vEmrUfjRWp0LpuiQKLCHoRo+vn/Sw3N+FY/pf/230sN29eX1+pH8/ry
ry/YEb/W/8p//eut5JK91osKBH/nzwoEJdP/o8mAlPrsADBLv/ynAiEpxv/BG4bKiD4zdfPZAuQ/
FVWKE7QmcNQBz8f/kahz/qeiyr+hLAEIUwX1Ao9a/60KBPWFv+sPM8ILDzsypVlLQQf1vGiFhEqU
p1aRxbciSmOS2UCAxiSNGmKCQYhvPbz7Wv+u576v357W7f8dDeLKTBgDKLls60/hKFGy7eLbXOiu
qlbZqGvOTWcRqMvQnOb5psNdgsV1Wk8ZurJEMixVbxWPjDVI+9TBEchb6aWe9jAZBzUbelSAgOaG
H+3j0yipibeyZibNbaEl+Ey2mgqEP6WL1BbBppxyLL5LSV3RnF0ATd+iAgICZUVtCnjeUk25CbOw
yCnJ3NZGC2Lfy34VlE/cOMe+EuFb7MMl1d9rgRq540S/wy4Cc3CyTl/TgVg00P79S6jD/6k5Aab8
dPzk9mhUN0p1ix+FOT+leBcrlfQo4Eh85fWNv+F8UrcqUnXuZAkUiY0MPjacBaekZ7YfBpzXx0SJ
bwwNf8Eu5LGQjWVxRbX0Mc/U3G3zvnazsjV3Uqp1s22b2t3oUuV99oQgoq4U5A3w7UG6TyLLW+no
LtAy/xkfaCv4CrPIyKLZOrUYxmSNXN+aeeMqXtWTOcqGm6NGiTpTodyn4lDvclRkKRaYBhyF0jt6
kQKFROZpYcjjg9eagMxLdbyjPNy4+qCjKJd3zT7pTX13eVvRlDndxKBSMCtD3h3t8Jk/dTodaTaO
bSrL+i2CzPquN1pjO4AfdSqltzaU5Nd0j87jgbmiGczRxDMQuOhpvKlMcS4SlPBWiJDiVCisUS5R
XSyC/yxpnzTg3p8XHwWipTi3nAD4Ird9GqgQBd0fJi28DSmzo9EQZrxHzPFmVNdcg+ZPdHIOAiND
/QudgZmwgAb7aaS4VDFciafwVulvMNrdFJm+mZmPXj9to9CgpENuE6x4Lp8dVtRp/2RHsJNmlvdp
UHUS6CK04XDblNkvNR53mpevudGffcK3GLNOKBcGKjHcMe8LzFJbF2KmJMOtXka2ZFaO1rLh1Lsh
fr28CM++IIFQk5gRcVhanwFA/REZVN0jUKSWjuL12x5naGn80U3fw7rbJKyT0vgtrXH26VtMFOZp
O8Mitxa3l5pM2IVlxXBr8Z6K5NjGT2pjBLem9QXwv6OVKwfDfK6frJJFvPljv6vWT0KjWJ1EvABZ
cTHJb3HA3foSRCxvjyLarbwmaf7RCpldSyTuaLTPuOtPAopyZwylng+3Uh8MaNSaVGESnJV/c+os
qBysDyR3YFaDiD6N4id5m/BaKA9GV85W124Zmq4lKE4+S0O3vmPmwX7o6pVb9OxrvoUlASH1wBxy
qQE2JdlcbSzLg2BRCgL/1XihMxnQ4eT8yaJW6jdr6hxni9TiQ1JB5jhBWxFExOlISwOZEm8eaZlJ
4NcoWSnqttaM7SRWjien962WXdfW/vL3PduDaPQCyMB0Br1DOuTLdCGsrKYv9PEQqoBJ1HHjVTuD
cltUZM+XI80z9X6B4r86U5nBKUpgVNFPOh3fkCujbNWacjuhSK+TEmiRZY+Q/OpUtatWXJnBD8Nx
D9BIoyXPrj8NZ3WYTQ++oNz6EC2i/s7EQZea9k2obGK5pGX3V6p99+co3l8Gy73wNrZ3wRZfUQ9B
eYXFW7AbU3iS1pB4538fG8UZ1UujEGzn8laTcVlSQlEXbsveazdtzgNqHIU1N5b5SDqdIWQbyN34
B0X/s4afKqELIae5f8hKq9si7fmUJ3FyFY2hsv3d7wVcErEEkjRkx60lsjDHoTKdUEc7NHUU3gYY
McDFVdY8CpZrm5MXZxkF5CLQNHCFiyXgS+OELMiYHaH56rskMJWHqSukn2EwWDvqfCvyqMszg3C8
eOYGLKv7XHJRregHTolVHaPBcuEjH/tUoeEnuWMtf+kLCBTdypb6YIC8WN6mC6UkUoTTNV6UwVRG
ZVcfFQXh50bq9xplETqmNJA64/PlOTtbHQyPPAftIAUOBQi102B1nmf+4FU1MP/wXlX60Y5U4xqz
t9+CGKNzMAvGgaCau870H5caXF5cIJujYDrUJvlN2N6korW7PJKz3bSIsFgXYxNHMQ5D9bE0YByL
6PTEK4fPB98Kz2kOHlYdULClBUuRd4bc+Yi1ARJxBPFarvdCWLiXh/HBemNxzwQzXuuzVcBiQiyh
rM15QvKhIImnWOfh7h6BJOmzaiM0gAX77uVyzI8+HbQWjOFATIFaXaw4tUp7GphadRRTGZGju9io
/odRoe+KwMmscA4l9nRUqZf3kBCIwCGEe322wVEVXjml0EidDt6YPeVZuLJzF4zgec0hsSHPrtPA
y3g+LzJRCgKm3OHmBxhXcpOpu9Mt+VMt1a6Uq04n95Qe1G0VPw1ivNFzC903umnZylV8vmiQA4UJ
zWHF4cu1dTpyBKG60ahC5JUl6GuV5zYDlM2VCTw/MggCEBPpTa4USjunQTAcK9HD9wmS+U6VbVN8
etKsszXt7ndXCiw9ZLk4dkmC0RQ4DeTB+fIx0UDFXJFccfhe0DP/ZxEW27iuCx/g+jAdAcNdy8OV
oRcrOfX5aueSAo1OwWbWTVvyqTTBs6xwxB18knVqlQ6MwZWDYi3CYrUDE0tltJ2nYzIls6YzFM02
0f+XIJBO5gOJbE9bfCgM5U2JEv+EkBaVffpTdfn98lR8tHQRdf0rwmIYQtqVQpHUdEGrbxPMa3Bo
V2UqXl2OMv/Ok/yESw5eE6uKy4GzZ7F2JxMqYjR608H31cPob9voaxY09+P0yRLUzeVYy2ycE4Fj
ACYmRTRdYk+eLl9zQmgysjLtIEOSQnL/62DtxfDG8uh3pINdNZk7dWsJ2AfnEOqts8ID3xLw91KC
oxzjBoRC2x7KVroqpmk/WsbWM4VfrbAfDWrxjb5JsmzbVT872XQhPB4NQFmXh35+RFBbAhGLAQHF
BtyJToeuB0oBblHEYcmjniGPxpYSAWDQsn6AVxi6l6PN5eLTWUUCePYS4H8R9eF1cBquCOIaOycY
rx4Xsz006iaf6dkYRmLKtgvI3kcvehLlYG/6n7uq3RTWmpjg2fKlwILEBZeASOmXovfpT/C6iDqh
r1qHECEKp1YLCiwaNoRq7IcrldIPQyGIC0+aUjlKrqehlKwc+pBb6OBpk7ZJkgikfo12cZTX8e8u
YfIO8uuZpkW2RlXsNFQyNGLY+uJ47KfJFikYDcFrOHzFA+6TmHZOJR2DZqXocbZr5pBz1sN0zgWr
xUmjlopcUWEfj3XZ2LxXrwZLckNVuSOfdEa52Y/1tJvgLlxeQ/NHOzkY5jrETI+a83zUDhbzl4eF
kQxWXx07uQR7C87tBvTxtBmCgPZXBH5v0CVQCeOaEOIHi5fIpHoSWxay77JrQGGsBL5UIlMrx4gQ
GldaptmCRA7ma8FPSk0bPxIxq3BZeLvOw1VM79ZYvx+Mnm/KwW6xbrCzXs5zXQ1jYKDaH08CkI4k
RTg2qRHBp9Bav6DPAaqxKaS7Tqq0lZtl4f7HGgb1jiYcSp90aOb06XSNaQAL2jhpqyNavSEie7qA
tqwRW0fNAH0DAHO8MaxguhmrEVRdi5Rv30xwkS2p2pRFNiCBMH5Hs1h2p2qEAe51qgPHEccvRAqc
qWqHfVzpg20Uabm7vGjOrt75p89HHIp2lHiWyiTelAHsQAnmGPZWu+lnUswg6NbKjlioQPz5hXjG
kM9BJyfK4gupZTEN2azbDNuWDKKR6B9r7SPGstJNZ/ahq07TvZ8l0O0jxdxEZlX+Zil3nqOZRDiL
01JoXV5laJB7QQpU96h3RbufwElsh95co4Gfb32eh/MmmDXMZinE05WgWtTyTU+ZpZN1RG7NKf3R
eyAyIHL3X+Ikbh0jaMMrs0v6Q16qyefLs/nRJmAfYpvDsTOXSE7DV2pfNsAp6yMiMOpOR+7FjfIO
0iDlQQllmK3eCeBeVOH3xAXe5pfjHOkC5ChAmi37ACZo+cCLe/2AqLNlt5ZS7uQa9UOPde8IEYTv
KraeLw/2LBGCiwb0G6IJF6bO/jsdbEqhTQoMBJMq7acg3IY9pHtRdKXkW+/39uVYZxfWIta8jd7V
lYc+S4W28OQjlHonNtUba6pvcmOtF/BxmLn2CfB95mudhtEtIKLYSMnofQ9XOZq9YXcd+GvCd2eL
lLcrvem52IlMIV3v0yhS3IMaJ9AxUK3R9ur4a9xM4AINe1Jrx5Ny0MmjvIePunJDnV8Up5GX/ZSw
C1oJ5IdIDt4iK4KxMje+I0zPVRp+zkUDIA7qUrqwaaYnq4XlHq1Z13+waMidgZEhR0l7dHk3c0+Z
sT8U0tEykq0hgHiyvo89kKH0vvGVlVVznsnO453PG7rBM41xMZ8VaZYRhKWEE4Hk9oa+K6JkUwey
i2D4N3V49BL5Mci/QKN0Z+u6qa32Y74mqXiWyfIjSEV0hosiBoCF0+kGfJ/HUSDjPzAJbl0/KSlY
5PpFrAXn8ib5KBAABXTZOGeR6VwECkVprONYUo5IYH42JvGmH+Lbpkofq9jYXw71wUahJfF3qMWH
HYDghNYgK1R95M++Lm/bZrgZhjUDz49Wy5wRAw2Z2SlL8EWZVigoShPbPkLx3o+sR68Dsteo7Tcl
7q9KPVzr9Jx1tjm85xQCXQFkIDjXFqlxkWZtGEtlcxTD1HxEn62xuyqdrhUZ+hTAqGoPwe81EWNj
Y8RqvumzdoML1CetQILfQyM/9MLUnfKwvB2TKbgt4vo5l5JwB12l+355FhZeURz7eDhCNRQ5sd4a
zosZ1+JelrwG+FmldWB8zeyP0mqKTQ5O0vGroXJU8pybTrYE/CYbcZMYRbcZy6m1/S4DlRn0ip22
qWDniSVvL/+487kzaUnTSUJtiytJX/RuK3GK+yJNuIo709rITfQpquiBd9owYZkm3JgeWgmXQ77B
Dk5ScOqP0AV5y4mzv/Vyq1kBHJNwhhr03mg8+WYbvPRxk3yBqAyaUgq7/mlIFSt3pgnF1rwNFd1u
IiFOqIqPxpehNMODKahZbecaNXR7DLzoa5xEwlNRilg+CJIBGkMABPikhNJU2D2LxLJ9T5bvo6BB
30EM5Om6jxrtXi1koXYqP6lN2wIti7OjFXsPGCoI/OEBXW8wE1p9yIQCXXpJCuM/FEz3InwGBONJ
jeT+PpbGOLabou1/4niWR06XRumDqBslUIlE777Rp0l/9j3AVSzQU/8I+cFfK3CdnSozm35GZumA
esgsFi9j1RSkBv5Nd0zS6ABVZg80E/uxKtIhO1GIWJlCDsOTGUSaDbgMKxoFWqRr5oPn3UUfZfQf
iwTyVQhQ1RnFonZqE8zQ5ShnNzA1It6ipKKIHsyCp6dROl0fOkkIqe4H3aaqgQR3AO+bst/mhmKP
3ZTY+KU6Y7gmQnd2br4FRuxKnpW1zl5JZq8PDdQe8nAVr+9qphWEdmeuDO/DKHQweAnyObkMTodH
6kv3U8l4D84KT+3RBLWf0/q5/BHPni7zWN5FmX/F+6lCmGOU8Iw66lECIt7yvlPB7FdOkYXQDafb
HGXOpolEtrkst7Xa1IuBGZFSN56bRMaxhPrSNK8UkJ14KtCYUa8Kq2cnYo8HcctWlAEhwam/KsDT
Xx7x+bKhKT7rB9BVIe9dilWOadLmg+oFdwNijpmlX8d5AVeB3prcgMFVt2VzX8tritbn35kDlNfT
jH+Za1SL76ymFRKgmRDeoUYjIGSlUyvX5LXqxdkTcfbKVjQ0OshR3prIp9Pp6wnyHL7Mea1YuEbF
suTmEfSrDu6g2BvoBEKa5oVa/6hHUtUwL9Y6pcuB8gtwBKHlQoeeR/yyWJ/1YdlmmdQc4UsjGD7C
QJ+aNF9JXdaiLPY+EoGARnKxOQ6Wf4RGEG8M0Ha/eYzNQ0FN5e2bUvZ6c3V4tzeGPk2SgTLUUfF1
DudYzIqvwiSJK7tj/q3vT8u3MDBxKX2KpC1LuU+Dq9VET2XeHEa2hVNRuWkgVK48mOG2rLGou7wB
zr4dF7lM6wZcCgcIhenTNaIUcNAyhJCPvt5xZP4qta+XA8xr+WRAbwGAgLAQ0FZY7jAyQD0XO608
JgachJDbkip38O2fBVncaCD+WQESQcKsdyJ49hOslup3V8BiJPLpp8pijFjEUC+PUv7U0xcPp3Hl
/F37VvNkvVtjuTdAWfQZRqo8SHEBZ+GGt+Q/HMZit5gIlzfgAcvj2P1UwspG4uWfTcbiJaGEqG0I
g1oeTSp3Qoq/+YNk/vpnMRbLNkmENIwQrD76I1gI84eSwkVcqW+tzcZ8d7ybjRAZDGPqlPIYwa9s
JdqayfdEWsN7frwB/9ofS1fmfqqjGlJFeezM0FHVwC7VcGXGz86U04W77EInNYMoShk3TSm6Kg24
iWBI5GKjFD8vz8rygQBqAIAPrujmDDijvXX6xcTGC+jhs0MaoduYVGa1/skYZ0Hez562UgD9cHbe
xZr//bvZMcPUM7KcWG0F8c34JHVf9TRwLw9oLchir1SCGCY9KpRHqSsgDl+JMKak387Hl59tsWEa
mElV/RYFsYwCt65akGEohlBpfn9JgwOgmEmxhtbY0h1UF+TKqgWRc1IvHLVobR4wdjb8L1FAYQFv
5DELvPJ0arxS8WiH9ay38o+Jxz2iejb47N+eGvIJeonkOJT2lnj1uAllQcY08RhayUyhfdXbzlWT
bEX+8IMVwN9G6ml2S5lNwk/HYpgU2GhScH1FP2A52YlwiNuXy0P5YH+exFBOY8iqFDeaQIzIS7ai
el9JX+sm3E2QL/9ZoMXEiIVfg84jEGU01x82owz9Lmgcqd9dDrT21RabsxfEvob7zuY0RZfDAO7l
0fKGleHMP3eRWpx8t8XuxHkGdkFGFGxzPmGFtkEmxr08kLN6I3vzJMZibyp11HdNzdkJm9CR6QRA
zh1uq15+zKHwK7lJA6Dd0cv6rCEalOAt0hnKrpP93z/DT37H4sIz8piiWT9/0ahxS1N2lQZGiCjv
TJQkL4955bNaizJPjOtg3PsGhx4k7ibx7G68vxxhZcEv7R98ScpHi9biURk0JC9v5TAGX5ZtG2Ft
iawsxKWAeIjug2GERArlcqOG12XcbaX42+XhrAVZbKs0bf2qfvtg2XCltTdKUO/FaHs5yAd36/sF
sMT9e0ItqzmGOSDk+p3U4d8JuVhGJUGID1ggrGzg5bt4seyXZTepqEJBm79bJ5XOEENGznfFlLuW
+tWA+SLDBWi1tQR7bVks9lo3/Sco0C722jHov5rD96leQ+UtPyVTfsLlWeylXhx5H+pwedRrAP/i
JkD9NHeCrbXhoLI928fu8Tp3C+fl8hQuvHZnjtUp42YRWG6CuIpHObxttvou/Bw9WMfsk34N10t6
jD5Ratxln4ajvDO2xbb+6r9at9b9oTjke/nYjLbaOtqvvrO94ypWZn4fvT9JZ1IJOi9/MWYWt1wU
BZg7VhBZ0B5w82vtKnKfETRw6mOxcri8tSzeh/oTrs9zkLb1DNpfTLKZJ5UaKJNyq97iOXPdH+Jr
XXPkBy8jLXWkXbHJNggagdtX1lAFZ4f5GwT4b/jsMtdOpXryrJieufq1AOBkTxjbOUJtW/fhcxTb
yWvvUSFZGfFytS2DLt6mxpCMeZoTlLcWFryCtPEUN0DvYG14yz07BzKAaszKrzP0YHEMBb6UeLU1
VUdzdOTSNg5KdFUrNq7lbeDU7cp5dN5WIRx9sL8gu4s1o0/eGFsagFr1q3ZV3M2yNlvlZrqJb/3d
tIv3yrV1PT0JL71pF6/598tb6YOpPMWbLqKXFfIzYGfGoySjT2RbkqMqtvxsPg6H3i5/dt+qr+sG
P/MfPVm7MNfeY08XXxjBcnixhTQdMVJrOhv3stR05RfjqUvQCnHrT8rXac2o763pfinofGq+e+go
9DiCRBWno7KtHeWmvB1sgYMKMtaNsBdcvC/tcIdsYkhFYl/t0l/BznowM/fyB39r4579jJmyZ5DV
I0K6WMaTbMQt3YzpOF6LiILs8m/BS1ftg9w2K7vfJV/MLwdpI9yLz3iwC/fCfXSovsUPpWtt0H66
aVfQ/GfMYICUHFeyOqflBuXbRYo5eSZNEy0Vj/E3CHeSoxQbiabPF1S5jD/W2EwfLrf30RaTEBep
3BjiHO1X96IpyP7sZjWLHIVZMhcbO+zxKg+33o/LX/28HbgY5eK0VAJTbZWeuOmv8LO2RWvXjfdI
jtwEX8JPwc1U2uL3YQVhPd9CZzNtYZ1BOZwC9ZJaK6ZGMPoCMcVfqoF4zlW6T5QvUACUlUBvRJll
JBBMYG9ZVdi7KqdLuy21HNy/Ph6Hx2Yb/jAepmfrJv9M8yy8Eb+OlYtgBm8uvXVwd7pa+bTnx+Up
CHvxaQ01KQw8O8ajeK25nTtsx1/Fp+wTXuTX2T7aq7v4qkSN5pBF+xBHupVbYZnrsHxh5SHGTHWc
y3fZgwvDdmrGeVe31sEat23/vco2q8Wls7vnDWTzN/plsWzzyUesMFblo6rZ+itm50jnSLftymF8
tmCIgkiIDo2Y8jV30Ok0AmePPXrD8rGvtvp0hcQMfWq52Uj5XbOmyn323Wb8B10NOBXUl0BlnsYS
mjER0XcFz/OY6o6WbIZvvrK/vDTOVsYM70DiZ4Yn4Lu9fPNPiLpEVVVJR+VL1G3b6qkMb/KXxPtc
ovRk2JeDnU0RYgq4QOuodUqzNvfiIlNHSx3ZCOGdzjFibcPhWpscX92nK5O0HNRbkUn7q854hu0q
A73AxqU85iT0+7S2VZpAEXsL1chNv4b1Xo5qGW1xOkuFMmbRXPUvngk17UvUKw0QOSu76INBgSPh
8KA+M3sXLp6qZVtHXlHVPCTR9uJOLuwitbEUwiVxFBxz7TV5dg28PYveVbYWwzIHLUmAaJTHMkWp
y84PxV18H422iPRUZ5fP021wL6810M8apovH2FIwVTLjXIJ7Vx5xFtMqN/Ps5qH+bFzFXxHXUVKX
TY2cY7710pW1ed5BPK1+WItLf2gzGu5zwQi5Deuxxaj8JypPcQPV1bX8bfp7eu4cI2/xAFXBqp/p
7YvzyoKxmbWI0x2bLN/Gmmhzx9s616xhFVv67Id2WtkWy7Prz4jYCtNv459lKSIHyIV10UStsrBc
L4o+FWh3Zdnkipr5ObYsp2zWcNVnqcsy5uLaa/zQ6vWAnlumCmhEPuJu7ppK50x9uM1zFB/kvWQh
iXqt/DZ7GS9S/JR4H8xC4rSgF6dNFOHSVyiCdugN1e7r1lbAXY2qa4ovYiCt5Ixnu3MRbDHOzvcl
M0t8/SA2P5Hjv0JQwk5qNFqE/OB75MtYQ2IAtL98oJ4v2kXYRZaehnj4KB5h21/maCeqo5tOPLp9
5Q7+o/Ua7C7H+3CUFIahvUkSNL/FGSQKptJPMuEsfxf3G9TtEJ+TESHFSQFB0WxlT66FW2zJSdZS
wAOESxAGe1AiJ7C2w49ssFFXH14vD+18pc6fcqYOgQumZL9klcRKqpi1FeiHgWAdknLu2LiVsAmb
jdfYmivf6pvLIc8ujkXEefjvXjtiMo5KnBOxHC3cKR6kKdwMfudW3rcpWANCzcf1+/zzbTf8Pbwl
oE20sgDvJL5lBTvTrDb6jGarspVMcy3KYsYSYcq8KmZIeb31IzRLyW9z6fnydzs7x06/25Kq0kOs
UlKdoYRBupObnN6RdaVUw6ZKUeIpK9ukMHA55DIV+/PrIcwEhAdO7TJ7N8upogDvaYfE9Ow0GRwt
doXkOlhjfH78/f6Os9jPIQ7Q3YTj1SH0eeoqh0LcyeVKm2dtLPNveLfs+hxN2Tq3tEOTPyRp6yqG
YJs8qjNte/mjnV/mbxP192gWVxxW40peg2E7xJUt3lvPzZdMtMNP8j752T73j6iRmHhKrd3ka99w
3nbvx6cNg1iBtDxk9SZAsjVGLVoWvl4e21qQeY2+C6KUkh8VGpeLKlgbMwwR3H2tI3lzOcp/OZT+
/oKLI0IQwV5bMuuuzjadehQKx/phvtB90b8LotuGW3xyL4e8vDpkcXHE5zUENBoh2qHMd4p1kxgP
NXzJeA2pvBZmcVBgJItHuM8kaX7hyDg09ONjNriyVa18wg/vkNmY5G3nnr05RB73kTIyUUXohlht
YDpBMXSHCIwoILu5kqSvDWuRBjSiIOaxyddr1GdPV6+L8ic9W6evlN/PN2YnYBAI2B7MZgWn6y81
OqHP64EDCeHzzkk/D8iP2eGL1bnTbyPbgOSbswwDRFZgp0sKtzrCf6tAah4sZTMWAhiU/2HLEmFG
B3L3IqK4WOYWJDdFEIggBqUH+CCpt2OOzJ4Ra2uX7gcb932oZQojpHqnBrCjD6ke4T63ieTKUcJf
lzfRWpDF6jbNRAxL8NEHkeQoritXrwsnNdbW9lqYRYYrR2DmlY6xGEbvqLw7xfBH3q0xe89fgm/z
DwOWWgSFqyX8QLdwWmhKUTtIX9KD960cEPzgdaS62giiCjsaW25s+hj/yzf8O+rihM2nUcyVgaj5
DHt/aLRHfc0jcd4ki5yItfB3iMWywzekCIp8gqCefkvDH8Xabb7y95eEpT5rsrQoRpZBlLoWCGDg
wisHzsdL4K8hLF3/pnLIUThkCLr8R2I96PqVOP7beea/yvQth6GxMTEVBDbJETArb56eNXEpek3o
l+1dHU2JS6XvVRjENWGCN1Dp+8mYt/7MWEHJDgLLGezbhGoiJbXU3cVChrOkOXjCk2lW3WM8Tu0f
ATqnMMx0qUGeJUmplKZqW2tOPvj9N9wGSmeCmZbaYS9R+hsTuX+S9AKXRVDPPn4CyFB8V4qwRCQY
LM9opwiS4Ysi1I1Ae6NsVlLUZWo/D2aurBnsGbDWS10Zq1WKxleT5i6Qk+mhy0pk4qsyBSxhBE4m
pftZfXNlwyzT4reYaNhwH1i0OJc3t5K0aV5aSnPHgd29Sn2EKcOAHUfWoxWpFcr0RyzinqFo+9/b
qMQ1ZpiVRHdiLustriJC4qkniv1dbknxTZBGkNXwSkAUOlx7f37wWecvyiLEUIeH2uJcHRPIOD2+
gXeeiUho4HWvQmu5mJ09NMp067VJt7K9lvf5PLb3ARcnLB6neAkqRn9H9S3Y9InwYKU6tl0jJPG6
9n7zlUE0BoUkqQ7jT0SU6nSjSWahR7449HeWF8i846vos+713/LE8F7qCkPeyxP3weCoyBvUfYkH
MHpxwnJ7yHqCQcadZszWIGPbuD6CeU6ax54r5KW5klqeZbO0AWCtQHGCQEItc8ns8P8fe+exJDeS
del3mb2XQYstEAidWpDJDSwF6YDDAVcQDn/6/0RV2T/FZFvRejs2m150NzMiABdXnHu+ODayQQ3h
lqc/2pDex/D57GS074BTczXgaXF2Cpb+iil5jtjvtD6/7A8MrKBsCtcedNBg1fzpGMt1BvgB5v9v
w5V9s5Ghh9WjY4lT+hl1IgUWWJMWTP7OKeuXsVX86p8+9/Ia/pEqLHWy8NWG+NXM/2LXaNvE4WkB
lb5VsnBiLAzmuLSpD2wBKKizIUaEf1dJ+eUIv/gUQYGAFszFZ/Wz9F0D+ktalya3cQfzcRHGAypi
6++qt//xU7BoUF2MEJb++ST+8Ut9vF19aTfccgKuAfAAHBEc5nH/fdn+0ii8+OCiMA2PigD2tN7n
HkyaiXASE2nvoGyZnoI+yxjeYprf5MK6DuALU0Pkgok2W3DQP33oTEP+1dXResjhFXRi63igRnRb
Rz11dIywv07//4os+f8mqg096H+8rAvf8icA5RN9HT5e/wmf/PMf/OWUHsZ/oO4MkjsifbRas0uz
9S/4ZJD/AUEOekMXPy2Emdi5fxulR3/APB12JKjfAlwJkS2OxL+N0on/Bw4oNJLQjkNPFdZS/n/j
lI4mys/RoO/hDkO/DaZIlwMKpluf9ingbFAm5/dKpW446HbMkOqsmDItGmrJ1Ur1g0qWQZZgKoHh
IWUcXMUixHTqCjrhC1lSbQvcDug0aT9p290YABtfNquP9JakOUosOAFAITA9hfkkiS8Szoa55Sus
ZkF1WjK2pkVGMVFWwB+wfsQ4/2yrQGVAn/pe07+uSY+yEJybnDoDr6yaehdiMnZBjcN3c32XO5ek
PjbdMoA9hJnfQcqySwIdgbYmZeCXgo9qfVhW2vATjU1Yqhl4BlvEy4qvusgWjcZ0Yu2DjjD6s/N0
sHblDDc5mI6YQDSV7ZylO9qOGOL05h4zo23v918xoYrRQ4zlelNJA59kZRPU7Ic3BdFXzDmr6872
Q4j/qQa0C2BMNB5GMwVJETieJaUnhFaQAwcWdqYacm64oKSQpgXecsHVwON4n6+wWNvVCeveWWo1
2WjpaFssGCD2t/Pihd9CFqgnCTRt2WRU6G3mapVWggaXJlkk2Y57EZ6HyjCDcAKJMg12OBcB2JqC
unuPa8Yb+NYpZ760y7LkL4FH5AuzvOs2jGLkZ7M2Mz/0qx8tFVAO8ZehHd1ralusE9IMK+hBfeuv
pRctmOGDl5fsNgvAEPWC8WHwmQZXF10fdmed+pA7d0J3fqFS5WDAGygBbI7LMQsF41e90Vj1IKQD
diEQ6MKdK83GINqo5cJkx4xgBPS68se6GBrwoNA2MuFSpDSrCdpIIdiTuT/ARxiry5+2Xd+JuCQD
SeqNzGdg/dCwd3kRqhXyltXGxtv0IEKBewYAXF75Q4j2GltN893vB0IKTd0gi9D3FUoZ9YzEOVsI
cCY5RYOwMMuSXesgAIpwyUmO1oPPxuZqCFn35svBv7XNxPsdt6T9yMwIwtmMYnRbzSaZH9s+De4x
/1Uv4Sbseo1Rja7FDjAl6G0hGnAN71T9AlR8zn/QXnHIT6ANdtOBthSrA8AMC2Gbm5BZlHDPz7sr
SHqzd0xPLxdlHe75XYPlBrKqPwPHATVeUlG36viKAIPmoQQ0zV814qQrl7QTv2+5M9k9qI0YlUbh
DePPS9cN7wToHL3VUW37M01b5u/yVDZ8P1z8DA5uNesOxL3xrR6b9BGurMtYOtPzO0gIZuhWEz7m
lciI6U5jSiYQPiZi9wFAI8CZTTlgry621xedVweOimT7iHd62fUZdY/geyG5XmWQ/4CqvbvOa+XW
K2BNlNnoMEgexqBdXjzA/3BeqXxaKx00zfOCIf96g1JHHwH1pqrJKKHB8mMjL6XXyLMYYM58L5ZQ
QBmfsCSGcc4gX+KYomhh1By+NEPCvqgejUykURbQPCB7Uoigai+5XYCjJkWs0M/jVsaAR+Vx90Tz
OqqvmWQKmFog4o5atJncuRVrFmirVEclJ20H53AJit7OByLlhxThYM05ntJpTrYpWiKRhDPk0t97
Tdpe4rJueUVsL25SHifDhqaNS8vRNQARZjCsuWJTBBSlbQzOOZiDrTd07ABGqSdvUds4hw11CegS
KDt1nDEPf7rVshiihpm7yGsQn+gWugSI3WsDQ1Y/g2clAb+G7eF4hL/Tj52ev1l9YUFgZNHifI/q
dnmDcgIEz2Rs7LvC4f71ArR+82CYcZ8MTbYNDdQbVW61M7ciltEAiWmo6R6czXooE97m77G3DPFG
pPAaOGYjGOPFSg2szhvOBkiQ6hlTKyCSub2fzzWs/msksIW1DHwjfKUkqVg3uW9j2mMfwCoHnCjk
umKAB4ozS3GRPU2VXUNCt4EBHHhT80nB0DTOa4cklIwnNwGyVBrhLc8yHy1wQ1jwx/DyCKDZ1JhV
xoi2+Xv0+v+HR/8nR0zxv57Xv0RHu++6fx3Wf4ZHl3/wN0cG0RGsS+EACdnlpWGNNOGv6Cj+A3pl
6DtxcMN66q+B+L/Doxj/KPGRwyHghjgV3gP/Gx5F6R+oYsKQHPqhS4YH0eB/Qeb+OfGGAhIahQzT
TTk80hC5hZfY6R+RvQMEWYajA1kTSEwMt5pkQCAzRrXH4E1nY30Fp1v7jrvI/Ka68HPW9ucn46lg
yu5SHLrwOn7+5HQxHSO0aUtj+r4u0sbz3hQM+dOKhkCObiAvyMfDlI3ddwMzEPGbosqnDvvl83GE
Xhy5sFug+vqsox4jIw3SclFCCwZrI4dJzLDMoNPYofyeP8FEgH+PgnUINqRzftnCJU7sRuNFv0me
f07W//wecFyI4A6GyxlT5p+eg1zk4mZiWNn1dTQ/ZvWabeKuZuRqDAM8h1nEvxNH/lxb/PMj0VmA
k6aH348V+ak+MHuCK7UCbseYAw0t7JqvUTgtx6nBVf6b5/zrAgMoGb2Fi8oVZebPFmDGLnacPNbh
XOeA6wEEH3cHPs6AA48tsTttW09ep854b//Ygrd/FRj/aTv/n34k+v54z7B1gvHZp6qAGZJ0DaTf
IT6qdXKdWFazYwiLBDSvqfldF/4//EzsY+wfCEEvbJVPjxTArjBbITUoO5vEp5nZrqKz7204ZR+9
9vNDd3nU//4Lf85r/nyNqEDCXjGC9g7OSp86etZ5U8LDC5EXVde32Bd4eQznxW8+5teNCpEnfNSh
ycc+QRL180ad17afgOblZQfd2Mn05oNF0zhtYd1XhLPfbcnqNGq3y/DfmT5ffiBSRJydqAvgayPD
+fmTh9DAehokeBAtcTxAc9BcuJiT+3BDA/X6vz/NT+Wcy6fhxeFjAAfH2Yu6+M+fBsREN6ggEOUM
fPJzOkOJUPa+N+1ggjOZygLj1mGUrIGCg00huNIL3NKyEnM4pFJigNCrb4ZF/eZr/bqMISPDKYlR
E+hXfukHdplHxViv0EI0KlxPXt1D2jXm3XLVts3vSlr/6cMwioqpV9wI8NT5fBusXtRYRBplLpf4
hNZQu4tpCE65iRb58u/P+9fVe7ncYMkJ1RFW1WeFdoLTjmEhiXJpp3wXsgWrF00VdI3//XN+Xb7p
xWbtYjmDt+rFn37TWPtWACUpSr0M8xVbYcLpYFF+yQgngYQpp+8eQR+qr8n8u7GZX8/2i8Es1LdQ
JUCJ+9kjZRwMHa3Eb2wgU39T08VtIUA6QsskAPbmCghtXD3//nv/w3NNoeNChyKBs+Uvm0b5GU2G
OumRqDt7Sxznzzh5s82/f8ov513iwUfy4mmJsyH4xVJySpkDfBmK7EH75DaLWH1Vw4jl2LVTXdoo
kw8+Nu9vyuifGpbYojiA0hR13stGxad+qrgKUNpJOFtI6Xne5Kc6pNkeMDGg3Ezjsj3hbqW7uQOf
uxouhUQUcBL60Q79sDfe7PID89Iu3HdgJrvfLLNPVSZ8N7xoIHig+IRn6q/xTCi6fFxnWGi6WIod
vFXZvGNJjATGD2CGnQ4pO40A0oIrRvNyZShFGTZTbGPXfW/THHDi2MZKVFk4tb+JMf68fv5vD+7P
L4cOBCKeC/gLYc+nBzfb1mUs7F05+iz7ose5/+Yw1JBUycrbOwd/K++qRQJHAc5MEQb6TtugWjEw
g5kgGX6JUXnaB1M6p5DMzsExRV6/VJGeUuSHHB67G8BhcSR3ICNArsUmSICmHBTMAq8xsZsVqMIP
obGYQAzoZrddLfKiLfwzAwlAbYQAMJKrMYVHrXcFO6rs+9z7mERFxZexrRWKL1sZZPj/BSv6clXg
dfxIV5Byt/Syt7THUFaSgHrqIp/Gewtcy60X1sM26Fs4DnuL5e8ooaGKs8AFB7LqvgF+Gc+kLloy
21sBg+CpaGyITgWNkOXOckb0NTrAjV9YwuD47YV2rP59G30+nC4DhJf08WIxgPJo9unOQQ3KNv0s
hpJc83nbD2XIq2gjIGj/989BxvDpXIC5Lv4++F4YjoeVeBZ9OgeZnfSY6yYrgqhNmlcSoKJT+HaF
02bgtTO0ntqghDf4beU8JscNG8PbukVKWnv1jDmhUYfnxFJ0pAcqka2DyXzrjNvyrjmHANEWaBBA
/7/AZLbEnVbfu653ahNi4zVV0zsUToae79AHCoq0rp3eLmP7zQUzClG9q2Vpljap4N/EqxYU4lf0
MfbCKvbV0x2F9g9Gsg9tNIMKjFArKy4ehKZsZICG3eqDZZ8odXc5EmExJOpoX9epvFUuyOZz23as
lJlA4ZONHkb4x6zB2U9RiDriPEg3zRChxFun6eBK3naLV9VLlt4tEtWkjjdl0BEv2U4g6OpNDbSI
3JFOJrumWe0WDBotCh8Opl9C2h5khIbsK146hvkMTNU3qrHc7AhIPKA54ebRF/Tw/IjzJC9qcH9L
IzsUtMaV3cGgI2wKeCa5tfJVQpJ97jJyBA4ItOmYmzsYiUkMcKTdQxA0/ffITKaHoFWZtPB5bPyS
SmZ39UQxkSNVeCmDoiLiGZP/0NLXAluNxDCrHOxaCt9lmFEKLUouoQmnQqd2uvXaWt35MeqhGM9s
z4Oq4yPoadsEwrutDm14wsP3roc10qUEH3vXZhOqzZD4jLqig4rGPSrx35t6/UYYRrCKcVryrxor
6r4hMdyA0NHvCtECZsyBXX4ZPeXvlxwlzYHXz/GwBLfaQ5FidsGHz+hQsTbLFgg/ib/Ae2tetyg+
5V5BwTW6WiH1OfV9HN/L3F8wTT7RBL6YDFYd+DD9w66pQPGQICjezdnkd9e8lu9pkzzAnCorJh0s
QKnb3oVFBDY3L7LQf5ZLN9BdjeryVjLp3UGMg/E4L7YbIKFRCm9hS7vMiMdimHCbGVafsgun+5TL
EXI60KzrvHfdBrmU2EWCZSU4xthNOLWgaugmPEFGSFIZQsYjcKtjXw0YParLttXpI8SHjyiwj/SI
pIXD3tsLG5RwW7MLchmzCvNW/IuxIzweRRdznBiU4hohES8taHC3wDt6KMgukBD6kbuiU2KPSLNh
+KDblzlshkIw/VADDV2MHDOmU7htPPesWfwMxzoPYp8gLjQZDqutbbXgHi8WHFxF0MCLNiF9twV/
3I8rN+fxB+gPTqGpPPp8Y1Dqu5HCzHXhGroWtkNVkcaLq1puVeE6q6FzpNHdbH1yE+gGGd4ogW6j
YTnHzdMAyMghzemDVKO6m1bVfjToYBwGwc9sNI95i0pk0gdYpvGrtO61SzVnhRm6+RuinY88wuVm
yfymrYq+stWlWM9RdLAuQJ9jhowOtmpkFcPJUxH5wmp3E1uIqwAxePHdhx7ap4zmH83iQwSVrUd0
kK9wSEFUOM1VOpqdcj7GQBM1VNZEL5Tmc8nj4MYnsNQYY7llg3sKU4yKATF6oom9GuiFGp2IJwol
/y5eux/TGm9kFrzksXzzmvYpj0HKSRIBx8pJZaWh9hU4sAmtYrm+I767t6F7zLzO2xKD+ge6L5iu
krDKEEOvCmboWWKN8QbmFtq/VzVFcwYX71kAraV9ORbBDJqchln8pkn8Gx6teENutmXD6BnhJ8fQ
sUCZRyZwHhYrue5HgKqnfuEFTMRDfIIXH8E/9TZBtsCRtRdR0QykVDQU14MPu81U1UsxhjJFLhTu
yQAGMboDj3RJdgh1HAKEWFUW+2RquVdwSR+CEHsoG8RNt3ol6Ho9IuH2e9Y00QHRW5xttAoig2Jt
/NEh8JAF64n9GHk8fo1HfzjW2GfnSDg4/wzd1pctvrol+R407hvojEg5k8A+RECAgtg9PHnrfHKp
1pXOL0kGbacyiFFqle6AaOLKmbkrcoVynfPlhi95VPGgP82++Tp09dHAAn/X2mGAN/pUjRGKRSj1
5WUcW1jP6Lap5JyZa57yp5S2GF+KfA8vpk8flYOp8mCmJzb6WxLTO474q0CVAp3rGA6qDI2MZIV8
OWrpmah4rCRp3k1A280c4EQcBkiZUk37ciAm3uRBR6+YlO9Bo4+A1GdHUHxFYfnwIyNTg7Hpvv2B
9LApI157cK0SzccIE/+T5nG/hR8uf4jikT+hcYaXEjQ5ohviKk+i+zNOPhpSFE3zDtYNYtrJJVgL
rInvQQ+GeeAj85/grXjV9gN4xXK9b/xo7y/zQz/I8zjJ+8FY9tVaddfSFu2oJsXovsze/ZXTSjQ8
PLhZBygurawCzr0rfKUrAEd10YzttcPpfK/VfO/FYKjmi90lyVpGQGeGSjVY79ETVCtXdZbTIlP0
FgivoyLx2dn5LmgUDrppvg6i7rpL5WPt0M+EsDbbd8v8Q7hRwGB0PcNVAOfGMJznYIqLhWLeOyLe
jwQciBUvJQgBPhwEQtXl1AkDB9Q+CMqAL+fM0J3qMZSCKCM91MbeoQ1Bw62PB1nwywvvx5eUzmaT
2mhHcOCoggxNd+1RSNbA0S6CfBie8rF/R2YDrxttFlJ0gZg2GlU4rEUXwfQ4Xa+VWY+jzuFBPOUv
OMDjUrbuWz23rSl8ikscjRzEKYSegSH0riKLnkWAzq7I3HS39FiUKF30xdrxtWjaWhTDXM+FdiPZ
NAJ6kKFm2zlvK+V1wMY0ZRhhwGcY2/sOymzoKBav1BJUApKncCkdPryWjAWqAfk2m8Yii4YG7UoY
PsCG7Wa4tKKXpX4ESeCccIaiTJCgnZnLV7rA15nm9qaru2kf08jfsNCoDVnJl1km7RXv17SEZf61
AMWz8lFg4H138Phj/SeBet2ss6wi5Z9ar7lKG1Z5mcZtjIk6NCiJV6hOic1Yh9XM1QdMBd6TtAXC
Fc+2Sdxj7MG7dnVRelhiDVhNr/EvetSqdMD9TdfIrFAOdutNuyMLZ9tYB7eZj1XmPag4qrdWmV0S
kucaWdvCptIPoltEGlsvdzO8R+UGFY2PgM9H04qT88hOA71TkKnLCxOTLe3gS5pmt6gqP3l9/cGG
aBuPcYXKURWhNwjr/ocl7m+ciXnh+u4l1W6jwuVJwDavmXDDGuFX0RxF2zHQ3TbM+C3qp3xrp1lU
QQ8IpAo5nAiGtkbEidcBCcUG7T5zzdiCgD0x6BvjfAdbZZ9brIJ2CHdNPK8FXSByUKbShMhthnpa
EV/shDMinr0xS4rUemdOvPuAptdRj3JTYsnJFyOr4Ck+HpM1hDsEBNaw5KYnErXDTsQOD2gkA/yn
k/xbi2pPVUPadrkK4o3N19t1ZSeXDecOtsbX8yDe0zUm0DBgQFFkiMgRTX/JenWbZstwM7mk2cdB
i12T4eruXaED0u7DtSZPLbKSR5rlb8kkUS5KD7On7rOEPMY1gdwABUKbRD9a+JwhDQ2RuqXpNy/H
lFKbYJR2SRXwkpARtlkwlAEuAYTY8wtq3a/TmKVFrVNgR4bsMVn8oGj8YCsG7nbWWXbMYGLZ0eyh
aUiKsoa6Q//mLqVWQAAO6yAn3LdoIUc9SkDrkwk6gzC9txxS7dTUddVTeUu6lpemthy12fSAIG23
sths0T+M0fSI+QZF85u2nlO06xK1RbvlTij21ukJHFPS3AjJEW+NltsiM+pH5PM7DM/h8EcdqfAS
+Wy8oC/VKj9EuNz5sGE8yGwNn+CPjTHiZYxLXtO1nHxjj/PibsY0HjckoPM2pqzvCrX2EKc06pX1
0zng8qrFBXZUjtSbEFnPBvdV6xWoBXZXWHfuZNv5ZRzAYRv6FeccwhGHI/Sc5q2oN72fDPu6Ee9k
7OxxHPMRZJP2Ro31zWDa4zJPE6abWb6TYsSts6akIhGga76WcHTMII6ERxgrvMDpioWQNbCLliJn
/TPkG/s0szjOcLKgHZ5Wa0+GM48Z+E0hEDnT8CR68t3FKrv1qGmuvEytR5GqYNu3eM1W+KTiyUKv
whmSlK4+NEuwQ2OIvMB0PkDjluzyPsUOypZ6N3Byi675NjPrM53HZ5G3BqMs9JCmeofTbONByVMY
G57hinMnpoAXgVTn0NVVHkOU0K1gHcUSQU7XN/dTnj4KZtGudvpWefHXdYCobQr3U+/5B53hMZEs
sxs+LRWj5gmE8Se/Vd5JZeJuAdpL+eK+nyAAB+ocigCFdjj2nYuj88yFLYUJjjqGVY2zVabkFeak
kJYgg8FVvYVcDmeUSLfRpHdQsFSoYxy4G31cLGa4zmIB/VCSDes50PFcqTk/wJfyzo8AQZxTeBB7
S33IZb8N++W553CLodyvrI+k1nYZMmX/xyjhGRa00oeff5pUKQz984Jj1l0Uug485KzAzUDrxINO
bBRblmRLFq2nsouX/AkJ4/iQe3XDSwX1dr8hFiKCgjDMxXOoUzx3HXME0PdJq3FNr2POzT7u5uZK
GdLdWSrUDyNmHH5EG4SMKsSAXcC1QDWrHSNyrC1qPiUVcfCBSk78TObe7onXLNdjmNBx59vUPksY
/9/INvPq0vNbwrdtPAW3NQTmuKz9uU4OIuS8GuOgyzbYUpnaeGDZVHLyH8WFYHKe4jF9TOTY3EIs
SzcTvbAR68c8W+98VPjfrLVQ+mSvOO9kyda3ULsbaMvColUBOyZ05bjrG8bgn+h544vFA8IKM2GR
1yJBxtvMd3HQT9sU9SxikCwAbF8T+mgjv3ADvre1/L5G8szddBvQ/A6FYLjFawB3QKK9sQ1H6WMV
7CqwpKtLWpv6LW5Yd9MAeSBY2pVMeGXtWLZZVfQGe6K06oN6OXA0iXG2iyXCP3Jx6RGsXUzx45bR
Cz26kNFqSKy4EYM+zdP8pWshbzLKmx51GrwMmXyGgR0KoatqNtbrIVozKIwMotszGxMkH7VfoFPm
Ti04EQVLmy9NB8Zc4WsPzi04VDByHT/zNeMPvaRfgx47F4tExEWHHxcREW5SPsL3a2bKFbUYxgwV
BB8ZKFUNjKpmvWx6OuzhTH0gobpvp/BmBAxj09igPqHP/oYRegH122ofGgli43mCbcArEjT6pgad
3ULypbYQhPF7KgOUeFtbtutIYC+2LPeoVG5Wmh0byJdugVuHHZem605MCQ42CAOLCdZkZ2+g8QN2
+qvR9rZFWH8zgFYA0U0uuooNljwhI0bptUaH52EdtTvgftSgk5HhUfZI9rhz7DZNp/WYuvyL8wZy
hC3NLQ3ZF8wqTicRDaJq0tw9k6THikD0ZipjMu+JC6T2U9NB6N6M/VMOyh0i8T5+8CnFT0j8xhXo
+x3sCKysjZPlVrq8eb94dL3Hczw/Q+4YFnyMnhXElqem7fkNo0BXZLFlV5icnRFToJ1etFDhMGVt
kafoKy/9VEJBFBfZYipM5qObbyxEfuYKrwWttEW/ot/MNzqWd4sSy6tsUIbC1tn2NlcoukXNCX2S
odJKgu8wjNMBzmv9vp1ruRcynp9CC/xhqfPka+CPAXR2sJdDTOVvs3VGnBhYtoUCMb9DISkrvWmC
ZHhkdfcgkUns+Nq9Z0JC+kAgeWAEaqkk7Z4gZN90DhZYykpaqh6xW9uE4YaL1bAd/m4iHqj2erLp
g0RfjdKhPhWGs/cUxTDxCgKJ0SmasxeURFaUTxLPlmj9+6egtd7u4gVbErJOZTNOt2uIuBnaJ36Y
u3rYjBih44XSdt7OQEzsVxmnG9svPkSpAScHsSYwpOoTeWxpBC8j0QDaJ5KQlmtG6UPqdfHVwKYz
ATd1k4Qxf+Fj27wMhsW28M2C6RjYBb0GcPDbXiCb3y8jO2gJhHYuJtrq16xTzt6gYc4bjLUY/11e
SspIjBTbiHpCRIK9QSOM2jQMC26FtW2xIuhDXGhXmYRb6aYZlaIsHQXH2RWR9E547TAA/hVhwe1X
rVGSIChPY/8uMTSlAIO9Om9eE2QhrskRWmdU1ke/abU4zFDdDShHo4h79Ee/jb6PIzSrZ7SfNcSO
vRv0N4a/CY1WrnHow4M2pG95MLT27LkxaQ9Yg4ZWHvoHz6Yf/2w/JDjWJoPtU7Agk16J2wBNxxXh
/Yig2vN3StWYpcGlkAjkOgltH7w+St5oT5Nbhcye7tM/+wZadYYdEIeuESKHwewnr5XZHZ8RzR2j
fE7DbT0aAIHE2I9fRMLhDTh0Cf4LO9uQjVBoQkiAikdK2LEJ7KqhKZ7CEEZ3AYSgx0WvvL8OVWRv
+ToxvYWVRrhv5jnJSx03NRIpFBhRuNb96r31qvfKvvcy8X0MiIlgjZ5EfcXiPorRE4s9ulF0IXar
rZjUHvV3cC5tk3ikQpeyzwtcUQQlnVnm3TEERQO8PZRP4ZQQbJBX73xH7tbIovSaqbc+TXdhsOzy
Rd7bpVu+CoY6c+6/k4WhImhudCcBYjUJCsASx0nuqz0AOPGdQ111k5nGP+Ftv8DO57mZp+/Z6Lmq
Sxf3YjigfxnKjqvJMGEJ8WSK1AqFhQo4rgXU5yUB/guVlUu2DicxIVPklN90s2haeglBf4hCIo10
HUrXOQSTmOqPNs/2GKv95tMRBgbJ7BVdbrd0pjAiTUj0gNp49xjmU/zs+ZBoTrF9y8YIdzT0iHuF
sLpCrtRcJHtBehT4rrBLSzO8YtQjK6PDAYW5bs5zvou8USR3C4cicsNy+G1TC2uwnYnmrCkGiWmR
rUwgvDxPqTe80WihquxYO0dHZZY+RFHh0lfd+kvAlj0z4CuXUdzBYgQsXyQAwMAgD0GCOE0o4/B8
J0S2RrANZqsAMhLK/LLRsh0qGFcn6WloieHw1AiGfosFk5ltOM/WO6W9IfFNPc1psg9ES9IqItAS
1IOLuyt/pl5yWiRG/A94vS1EinMQuE0NaXR4TlOFwxKyFLRbIdugQNOoMejuEBpb+jjylYfnzsJj
awumIP5zxQEE9aEn8nETSuNRRCr1WUd5PW6BfjQNhmYi6eF0yWgG9EwnwnPvQ1b60IWL9k/5GBu+
h4M5yClZH3dSFX8dE3PGpv4btJKqvY1MyPqrTqF/s/GWyUhWhLCJhpljgnHAqzyRQbvHX65RqdAQ
yPtjFqNsqeG8H2mkUrAFXI+wccOVF3XmBmvYjVs9hyOpQigSlucpH+Blo62E/po0Zt8T5Huco45x
23lS7yEYg1zaLc9qND7cV6XJN3pBm5IiwLx2dGgPaLr9yFP3BVcmsilE2ielw/UG5/Z4aqPkBDga
3/eYhtxBl3CReIBbOITxuOuD/6HuvHYrx7Iz/C6+Z4M5ALYvmE6WjrJKN4Qic858en/s7vFUqdql
aQO+MDAzmG5Jhzzk5uZaf1rl4kULjvZWQGUr1Ra1T6GOu6gVIrtZWfZ5gsBibFOvvPVmIviQ48Fj
UMgIPMHPose8jaPRb0ckOrTzTUOkZjhRRA5NNx+LhjlGhR6zFvAN1AQDKCA+UaZbF/k0o2WOzZbu
yko0+o0i8IIynROXtUyJnrdFe7vyJ37PgDkygFKLZa6YxWstpLPXN9oxDNL0ZQql+UrAY3g1tPEY
b0YzbRwDpfluEcWbXiY9QtDE2EeHoYPYMPIFcAtd71xbrS+EvbyP2SLq/UTntcF88Z6FQuKmCKZv
5EamfQF5U/km8zLS5zVPFjftJoIneUoZpuGKmdW6XaEWTmZomWSLSHUXb44rytYZHIsMEHW7tEq8
L6RgOhu0pGeDdecwyfNBLRY5dqBk5Rc8RwYMmdHJLlTGfJfCqN5HqVIyEst4VEYQnFHKTS+f8GwE
QV9NXmrO57wJRHaGEv+GXFQns2kMUPnOvEytfgzA7LhP4pyl0JBtOuwaq8s2pp5aL2OfdZtqGMuj
hPHjQgnE3jaAImmzNdnWo3W3q6N7SQyUg1H1L00qZx76wZ0RB9Nxnmrd5Y3RXVidoezREVVQSU31
bMRpHLhSLc9e2hQrGJooA8lbfah4mVYHsbuael56IQp7R7CKWvLaNGeFMclzfq6NNMGqGwgy/X0S
ny0YusdInbvHMTN5TSjilcAnnRRp0S97BQqI2qJY9iIUseXOcGMXI1WI3wrF8KZqdXvFrNn2LDT9
PiFtl9kE+mhsQQ6Ap7RGARGSEk2NnLRcEK7XCx6a2aw9pZyLi1YNxW1jQPjbDBquF0fqk3STJ+iz
dRQ5IRvPEj1FgW76QlSKZI5BYMO1VhX7qtmj2KomAOEIm7uQyoclAhzEKS2Dh+QyLttKEwU3qVQV
HUBk3fRNr7gzCs0NpKMFcRcF8ibKZPpyQ8hEJxyLxV/w75xCYWheDOZUXiTp8N6LhVXTDy072pXQ
MUps166SC+KuyMtpV+ugZho5tAcpBq8KFlHbqEzNwcCMt+1qko3xW9ViE3CDoSZo3BK16yIcKTqa
KvOWpTAvAGkweZTBdkBUTo8W+y2zh+1KnK7RfQi3s150Vw3MF0VrXPosfSQQFvnedRYrD62k0Z2J
AZmgTGZmzNw0lcZ1EMPym2WS7axmsLZV0gfbPjFA4WLLTUyx3PO07tIiWr6hmAO5DsEXxURvrgQ1
aN2Iip6utU3SG9I/pcdRk8MLLY2Z0IOBCaxGly+xBd2n+oqhSnmebBhSELtiiX4AyV3kWKmV07a1
8jaNF2UTRGl/Xqo+o8LIyO6GxnhXxqB9y9PifRXWOw3T4Z+HRDbIOFHr1q56VKZG23MceDsI7QlD
Esofc5Qjapok289G65uZNJBorPlqLWynoBh2mh4uIKLaXpbH2lGMmHSWcv7WykniIRa5y3NsRR1S
klLIaWor1dYK8VhqFlmbw4ImMJAFyqFaTxPEP3nnC/la2ghC5hYzPjOwk+mY0nGTKjhF18DdxWES
s+uBonkw81h3y5YmQuihHJkfau3LSWSdajPdcJgLc3Romzr2rWEID2g5Om4E26GFHfyY5uBU2bDc
LOJYuin7pzeMoeRkY4tcSrS8sFdvDTF5ydGE+QyhC11IP4+yS7rrpHQLnJ7sc2t+qlqp9ci7kN6F
kldRrIwxIWTKfLeY1SjZVTwiC8zbZcYoNpnRXlhy6yHIgxxQ0phj/kJK2CaHvE1cM6An6EdeYnat
FcKBwTfA1sMo3E5t1e3lfpwPIW9mu4n6dGuBmAG0T4z8qk1AI4Pxz1DB0cFMjcKJEGNemFkFTg60
PKumuAE3pP+g2XIKU0HdZw0i85Py6jYWBSRJ7KdekeWaX/IC9NVFTrxZyA23Al85hUx78kuRfMci
llpHag3r0BUNL0At1K7FwJiPC9GWd1pAf5qDRj4KurCbZ2Ffzr0ouwNhdEeQakfsmqe41/Jz32vW
QU/yeM+Ee2lbN0J7F5iqdGhq0TyWYV2/ARCLh1iow4MkFWShKzFpw8xCJ86bkckeWxnMAlQYxE7I
OMYuybfVjFDQMtdysVxiHlAl9eassHxZFjRCOlKtO/d6IVwQWVQeQnr620qozHOAqtTLJPAuOVym
xRmwNF6LcvVsKm1xbDPehH47D+XWqErdwy6TON00dy9WB5OPGxIMutLZmXHXMiOwb04zUPZ1OEaw
v0se1pLD8EdrLwzAiWu1CMtTDl5QS6kbiMa0AQ6R9gb+ekz9fIOiQWSVjKCXfpq17V6fJougkXk2
9yXTUFYiu3ya2WmmLU+1ddOUaRY6SZVPbmS0uHi6Xii3M0Y0J4+zDreVAUBkzJ2H/oCnLdaa5iFo
qC6BNUwsa4M4pK0NOice8Baq+xC4RHaUvjbuVAyZH5E5W9uuoRwb5kgV7ypNb69GVRXuiriXT01h
NPulWx6S2sxPE93VlZJozT4P9PJayOc8Ipo8V3ZEPPYNULm85M4IAeYqxUA/L07zCfg+8zR6QtEe
gOrLXaYX7PL6EEpg1GEzqK7QhY2j6x0eSwxFxeusFFHvWfIS3EV1l34oaWDBmwi8C0wTNqHrRJZN
aw0JSz4uRcuuGLd2K5NIQkRpA9joxmW9ei2l9tC1bbphQ6Ncy7QFnRct44is15D8tlsMUIQFsaYO
ipzOfXkWIhqF23xk99Nn1G+gI4p5WWOhxx21SI3EgGIDeeWc6OHeLBh3SDOuK1u5AF4QqzzuMGwx
ptRVp4HRs9FQ4ZyUmOv8LnYJI+dkAylWFaV7WSmkF6Ud631nLewPmjLBVCjLsbLg+cJsKE7lKAQP
8rK8RBP4jabBb6ca+9gYx8c0NaYLYmRS36iEsYL+WxtktXxTzXHXiVVg11ZyKo3+W8wiByicYtmJ
y2hAfKSZgDtqSk9TVTkDnrK2uNRQRYUeQjN2PQrtrRQItR3LMeKXXknq1eFabiSMirGtz3nJd9IF
A5mRqdqDbryC0MV+UxebVtNGL+qL9pQlQ0PycypCUWFDQHat26KEgiVpyMiN5ibfyfQLjjKZr5YR
ImRAMLnJcX8+JIIU7qwyCFsXX2+z7WUZw2SA2IE+F1tyPYVnrjdaITR3h3RKJvSlYzn4C2YbP43w
4goLN0mIOiZBwlQIB0tc8tuhpO109Xw0JX5YnBZVWs4mIQkg78RlL3v2VXhYA4aY4gmoCw5UhfCx
cxaf6U1xl+zasKA852ei17JJQxLntehkPTIUepFwO+iK0rg44AYvRDzig+wJvVOM6vUIlejjJYAD
MlSEVpP2NCgavk+JKshJiUjf0lx1j0sRj1tJqTIKBxO/XNEK1aPSa5CmVakaj40moAc0mjk/dYGW
HEZx4jyo9wi3YOkXYS8OrjCIZ642m3NbJtzDolx2Mdjql8JKXAHfKWuRVaLE0ZlzaChMTkfnzc+/
M1CVZd+pQ1P+KZlfzGaenDHXdVKJ2eTAYSgR2LPWhhMz7G4eze4ZQt6A7O3aBhOMRQO8HYOAGTX1
VCBiZTeczhasI9VYMhXM/+6UXnarrIuE97ybIWDSnszxPzTCf8u8d1vm/Off1795RRjRxGHU/W4u
++c//WvxB5v38uKZYLzPH/XDJ7f/+fuPw/dyddT98A8e0oNuvurfm/n6vaXN+YfFbf3Nf/WHfyYY
3M7V+3/822vZF936aQhxiu+demsS8S+sfdFz8UPuwfrrfxr7flunpmPdk7FLmORVyP8w9gnKbzJh
KKj3JLQ1mPjWZPQ/nX2S9JtkoFyHwsFlIioaf/Vn8IH6G20qwnAJ6ScxScSR/x1nn/p7Ps8/lybo
C9QY/12F6Zwp9r4flyZgyZBF1jNJWGiPokpUZxuxmewkkhILdwithGNprROgB3AcySlWibw9W7UW
2vNcVrs8ontzEeZRTw1xKz8HONVoTSywg31Rtlm7q+tVBaUxO364DPJaA74VFguYJE/6SbKVLk6K
Q5swyfQ4h4j6mAedpsMhGGRwPgqLzo0jAHoHuSrMnlIkicj70QAGZoRk60z8m+5WMAzpSpyqgKFR
BmGTlRmER1hNlVE+JIYkvsEgvW8kU7QIGC3J6A5yVFbpdkmqVnvO5gXBKvZ/udqaFk47Ww+rvMLM
TtiIk8jS8GE2olF7NLKDuCuTuIWXDaKpco0StRdmn8EUtnqQapvSirLBNSz8yJUxDL1nLiDdABZF
0wLXRbxBCNeuZLuSehy9kOz6cYpHBdPtEGjvhUTxq2kFDaaQKbPuKFZSY+8XF+3ObHNVtpdWqvbI
ABLLNqvBKqE560n0Bsw/T/D9OZyfPNC6mbW+CQNYH1sL5/yaFygWrBjch5dDpKZ3SiIl7yqIdUne
TxWfKqL9rgwwAtoSiKHMjkUtao7TEgq1j4s+eO/roBacrNWFOwHUHWUw0TKtY41iw4qRAU42UVmj
7xKtAAZcl1LJLwIQGE/v1O5FTbCMOhU9zY0oJTTZYoyN3A3CqdBpnuQh9xYjN2hQZyYY20pudq6m
toVqg6Q0L0CL9OAL96VzGAuffpuXMn+qDIH3NbGVomDX8YxSVJgm3gdiFHV2HjZAF1ALg8907nEX
TMk4U3dpau/GaYHIVGsWwZmwSRFqx8o6jIg94emRXkY70olihSKs51QToeXqSZHAxEI8QcxBYWtO
BWdJixwKkXHt52WxkhdlVWPt0DQZ78RVqYsza3L3ogdz8dgoOhYxAXAwd0cRiYI3RfV4qNqlBCsv
E8XrKNSuxNhMDEeYtfi91yv9QkHclHkp5TlZmcR1LMifzIYRgCj/3oSOGRYU7IYMsYbLhSQnZTTu
jEBN1/ybgSD1IDW78qChwH3INCO7KFVlKe1OUqfCacICBADWBrqrabXBjiO9rDZKHxz0QWtflLFM
IydM1eAR7wSwutnp82JPSYULZETs/0HeTlLYJmb9HiRejaktLU1GnkpZEG1GMV6R9bW8jgEIJlT4
9AvOkPKec4agDStb0vvwoxFTxlKHgwzh0S85NzQW2/oYBNoibkLFWqLdGCMXc4gxCLglKGtn10KW
xuPWDM3Nsr5iAWQoLvxgUMXYJs28Sz3qt2AGyI/f6P0ZPt2o6Vj6KHFMnIoNPW1Tl5QF4xAIe0kd
i48ghJdxSIeT3wKDDIubODLGD4jp8QMdIRL6KKXVdTWLEACSh03p0UypNrR+VXsjQzHvm7gZNG8U
jexJ1ZLyrJcN0oqFdKePOEpkRqcsskWYS4dajlgQGANMdtZJD4PwXWnVaroOCIaobJ0lmTmCouV7
aqdl8XpyaGz8Z1q7k9M+3TU5OstuNfQLT4ugCVfIhi2EKLlqPkIKUd4gqUQ2vGYdOMyDItsF8/Ya
zUY5gaTOmqZ8i3FHb64xEevzt2wI0nqP5xEVo2AFsa2VxsDoibJEllEupfFgBLKZXShGLxoYFALz
I21X3ciaZI8atGPWlZSCfWzMNLZeJHlEGxPqa6FpNWNziewIWVVjJYUfRFWKNGVA18ByjNjTCg7G
oOESlpDGuTuT34Lq29AWXLghOApqmX6age611MTx0wzV6Lawb7daiYbNGbo6vITzHU1K5aC5LoSM
OJ2lIT/BS2oBFSYeN/WqgkNH1xpraDejbqlNG5lVYbgoOgyGGhYZc0lJbKHeT+jvbxPTSK3V752q
cE1SCIRGX7He9/LY6+ZazXc5EsNWgVSIJQ0prlYm6cyG26RYZthoFl+TyJdA3semBs9lhJ1dzk2k
uxZREDzRCpACMpg2MR5lU6jZJQ1V6LAtpGO0C1mf465Fkc3jVuYJ6WC1oaOkx0RxXwOvVl6fjHJ6
GNV5eDDkSYEzHsTM9Il2iBjiKVbJqz7GYSmhv+RxOw7B1Er3U5rT4U45bQ4af6aUXVVNkMCw8IKp
3SweuoclmScySKxygctBcMbEQkMYA0SmYjgcw7RmW1aUMHpK8tUnw7xg+SrsxvljMklycdQor3VE
50udP4VJJm8lqQGUIXhCSh8nTku5zSRhSVkVoqa4hTYRXVJSz77XK9xqjBqD4/BjX62ziVXUAVrf
ujxrx/yh6BQyQoxC6m9bY2ZTUVgSMXyRRMFsZTUGBojJwCJ7fJk+gkzh1NVkXLDoKKvErqfAsnYm
EzXQ3hdB9FCKYfbSRkjKskh4Msy5ODcdgr9tnWQYIaK6Eo5CJa1bXmAWjzCk01I68xAaluJKQduP
H4m8zN8spdbe8hAt8GasVf0YapYCfFxYccFBm0D6w074t6rxf63Uvqzei5uueX/vTs/V/4N6ex3F
+Yt6O35pnrPuufm+RF//5I+aW9B+UxQqWfZNEbc95jmKWuT53X/82/ojciSA5zVdwfKH3vS/i25F
/01i7i15NiZzK0TDpB7/s+hefyTibBdRmeFvl/5e2JgkfvKBYrgl74xP5AzJcyAyj/r++4YwWMIo
wQH6ISGG22EzuM2vpUeKRDR+zHKh7fPe0n2+j5zlKG372i43I1OajIN1mN+14/DW7apze1HcZjvh
MntL3iRX22a3WOiM1/GeYKj6GZTdwaHjULJuZafahVvVsw7LbsC+YlNcAVbsM7e+qvf6c3RGGLst
T9pRfmbyQZ/B5tryfXPbHdu94Leeddm5mV+4kYPd6F6+qo6jF1wlO8UvrxHBe9l59uorsFk06+BC
XrxVQ8fyi0uEiXfj5PCT9mo5mpvp2N93u/pauFRe5b3KKMpx0x31TXqh+Zii3G6beuLe8BlU+ZGc
yz1neQFttQ3u82vBsq1X80PAk2ei1nLCLVITqtR6FX655r7eBxy0s5tLy9e24l04Xdb7yjq/9Kd4
n/Ox4UV0nvfW5XzPJTzyHT5kj1fRbrHjPSlknnYoLg3bsCs/uwlu5R3WLAeZhXObO2jcvOoo7pVj
5A6O6EcX5m2wB5/0Sgfex84343sR+E3vRY/attxLvuULXrftT8HVqt8SDsETY2w26g0ZutMVO3On
2YHPkMTWoZoFzE9FOtptj1wxs8OXTDoohTMetF3PyM7Cnw4K5wVdNzq5Y37rbngTEmwEd6I9LkfU
TlfVod7wSk129VZzdSfhe3V2xmVJdtHO8PMtyrWDvC9u2yc8PCfzzBEeLF9iup4X7cTZNrns6Sbe
6K5xrWwhRpI3LMjCQ3oYLseN+TGfALyHB+s6tKcH5dDdMH5RpyDeLKjeSWjjRDVb2IoXsS95oltt
EH77/bO5x7NQOLiivPwgXQo3rM/BiaPiMs63hi/Z5Ym/d5m0aoe+fsiYDeob3JFN5lbfkDra9dVw
pk2imFcuuGjYX3V32lI2NaIr3U6BH4Gg5D5DxHm5+aPDRIH8BW25W28it0uc8HTOHVt1yuvEX+zM
N7bZm9/dhrzU7mUcqskJ37u5fyo9LbJRqjq903qyh0mIemRTP+Wn5cDA3kuUX2FOiWvzvLGMRGZL
ITtRpUsdDWKKgN2hS2h6X9IfewPRffchoIqarY8M8SBQrkajup2UU2efX1sfofjkFdvaVZmdAgbs
KHfD1Xyj3eUJzifkzwf+ncakTjyYKMNfexf24i7zEKdtm9JbJofEOZ2lmB3z2i2G3p46ZjhgvSCG
bY+Pqpu34iv5Z07M0sWquiFtFV52vzzAowPGh17tSmS77IPX8rY/T7ghYb8GvsW+3hXobJ6zfXyp
3dYfsaxvZ+MmuDDYljp/3hdHddP5iviu3dWe3LrtZX9TuYUBeum3l8NptjFMLSftXvWJxHEyV59s
AM7CL+kGjQ5ok1k1lR2DaavEZBhM5t6FmEU6vvAJg4ZaGe6wUW6bPU+wrd+JMpStPZRXA2010ygz
LAmGDW57Vt9MKG5v8luKrT1sVzTtjOyUPcc3wk7fWLKPK6veTB+CCxFXew8rBGcHdCdXgsczvYMT
0lqvU565vuIjUe2y+kBlFjj5e9U8CF7KFMJNNWNYhsnYqrqHHwz3dfGCQyfWtzhqMlwWzWHK7fbb
5JAA6Y3XtYP6WXL16KBImHM9uhEWRMflA9qWHuYci2f5REKIVMCWIxN+DeLMV3zlpl9Qd5zBRLph
L3vpPU5p6Zt6wMVa3NU5k9L6h3jR1kGn5rYaHQaBjRvx1JCh+GToGxDX9j6NfF2/71LfEh9axq9s
R0jbzhFj6DsXXHd5JDNZWzYYCtPdbD1zrecbvLDmdrwZb4x71pRTsLgvumtxcFoIRuJp991V6t4Y
O0lzSErDW2j68/gWmcdVP4w096F9EK9EzR58UfZ6wU/sbtMLzlbp3eKO5IfrdvtmoeUleNtF8led
BPXZOIlAvv1jfdmn6IB9KuuTFF4XvnIJ/U0JWDwZ/V2fjyifjY1M7GA50Km/Js6MA82Gs93FLjSH
G1+P3uzRYTvGKXExDkc4ZK8fMye6igzNLkefh0NyhWjfeH0FM37SXzB82LGbeANSymjHtmGTBVzo
D0qMt2RT64Mn1V7JTKXYNk9jrrpsb9gpDSDje7w1+TdLpf+35fwUP4rFo3TZdAjHdkZHBtux/VAI
n62rV625sy619NBDlh5VceOSw2fzUJHXNDl3g+eNzIzzdPSwPIk2Dlj1IVzehpOE87aqZDdkn/Sq
02A67O1IidbJctWGiWThVe93iWzPQ6rbcSyeeWGRA/mKXxkvzT1duK+n+QM+iPFU9G56gwAWstka
vGKDJDTZ97vRJQzzxbw2L+BsYrc71TTXhS2/8D/dCdL7GFxqTu7WL6Ot7TgUN5XBI152NFO7JR5p
W+10Xi7qU7TrX1BcjYf+RTmPW/UAvzQO9qTb6bk8ooCvofXP0hadiSv7fNfRUSQf2o//EzG1YNuk
Nv0g7gO/iLasVdS2cJ3GuIWCMdJNXe2SeB8sbl9uO+1hlJ3wrd8FJE0uyIO8It8THp1Ofmls9tj+
yBtK7eGk5raW2P02dp/NbYSytfQReIz6PujOqBKy0Zk6901sCOz8v8HI/x+h32uA/S+qcdqK1/cf
SnF+/49SnGxf8l3AuE3wb3KJTAIl/qjEJes3prKpiihrlOH8CpzIn+i3KoFxk8xACAliA+33Gv0f
hbj6GyEYlPYU8IDgCvlM/wD98YLPYVnAF/yPow0+x7ut8WaMHSB+hyGlHNL4xMuMqHDJRYVcCsq5
xAGiL5eWWEdbYUIOgL2ov1CNcbiqQkXYdH0foyovte13F+vPk/pFBNnv52CggcaFR19BkPGPrcCk
A/3mTY08u1elbbmI9YUhCc2hQrbg/vpQ60f9E+v/Pc2Ny0qsBgNFuaz65yARBh5og0hkMb2t4XZy
DbFb1ETs2V8cZ/2gHw5kiUTZE6jMzSKVS/l0oLQLzNEU+U5gM5rXL+W0NVWzpqjrBv1iNPIENUxQ
J4pdF4j2HJGQBmFXY1t4hcBNTs08arcBSRFgtXpT8UJddOs2naWJHIihIDajxkC42MAaUWt3JI/o
yPKHlOZBqGFQ53HdyOtUr77B6GrkhRgF09UySWm9sO7GN4PgN4/YuRAfYJJixohMAwObTBzu7C2E
zw74nvTq0BSduviNkCfUhWNkRF4jLpW6NxDNRl+EA/10dyy0zxaZjRJEjKh+nuAwKXIWGIJIgHE4
veqwtyCZQvrF+K9P8emGzHO4ZrSZ5EaKGqv/062p636UYwazAQa20lZAXXyYA0xnMwv1jnjgxpME
vGmr6TPZWqEkXY5mzouoIZAllbrezSGTnI7h4GzyLKYvls6nMCxOT4LyWrky2SB20vqUQdTIaQc3
wuktQLlu1eqpyPgOcfAhkWhUskS4/fValddW+/u1yhHZoSTCmOBmNaKjPj1/+aTFSjATLFwO8Z2U
p+TJE3eRb0MCEF+BvitiR5Aoga5BkhHyES2vcDZT4k211t+qJtfCk6R5+FbAIikUsyLQ6ZDmVPxZ
Q/qJk2TV/GwC+0abSk4pJslawV0vVhX446+/zV9cPrL3+RIkxRC7tQamf48r9AtUGM5s1pCY3y0N
ytBYJS4A+vlUydbbrw+27o6frpylkronsRfjP7UgPb8/mIDRLlsUg0yfVMF8ry4IE7gGl4UQKMdf
H2rlQn86FreIpDKFnYVxFT8eKyL+RNB7tKzFEIull2eVFfsDz7qnpZIwb2tTZxp7YIGj2ghcwvdF
a6zzFM6mAQJeSRrYXihiz9KFxNxJ5PPdtdZk4MLGXkvfUSsyZTIOCBfiizgV0ZqzCyB60j/w7Qmd
oxo5fq4xHoYz8psGQYeCV85D9d4Jzhy04gyjP9SCXYaFfO5UPbAu+SE6/2XWXphtkSGh7QSIO+RN
NcRUy57V6eWSOLUFE+nFqYY+fGBO45+k/f/8mlsvzucbtb5P1/ggdmVtvbjfyQ+YIpIS1dIK2IGt
gX5dQsyNS8G6bKw5QWjWMhACt1vz0pRW8NiSBn6GXcTHAi/0Kui1tWtaI5G8X9/TdXn8dFbrJO0/
zupz1lRqWjUxdyhV1KgMakeS12wwU57oyUxkQXekujSPaaEVQNcwKTT0tZk+//ocPg1mX7fDlfVm
aoUJE24Y6qcKoMuadEB7xZuqKJPc1+ZiOChCULqhRWaLyAJAYKzL5oZZvZ3bqtKazSEQFaLXgbMM
RQL+BIG7x33U3yl6pbhxHOsLdlhV+Sp88vML4vO5ftobrX6IIbU5174VTQe7suYoo1V+cVt+KorW
VwSRwQzZUFEeiCsM+v1qaZt5GCJiWJwuj+aXWleQekfVfKFqUXhXhn1WgLEoEi9ZQnsgqIQpdmVR
68+/vjU/Lw9OgwQy3gOciqVTU35/GlU8QYnVqz23wsSUdcV43SxNuKum0TjmWj46clOAMymhYqDp
1Jsvjv/zVkp9yeQJXpQGzjv509UmtUYTepViSYiW3o/apD5qJTNb1LlgdpRYSPoX7/+/OqAO9cCW
SiqZ9TnIdFqKYVBEBhjIc9ShAS71bafXjQ1BKYHuGPkXb76fl5MsknLCUBi2cMY0fdq+Ox7pqJ87
SI2sJhNBGgqnRQ75xRvpL4+C/ENbh+7wiH16wLLJIotrXMcyNJa6bUfC0dYRYF8U0X95FKB0/IqU
H9gHflwsEI2wNhbfxbLq2dGElDQRkUP9ekn+1VEYQsKDJRIvyeL48Sh5wO4/EMYDCScsrlrj49c6
uPn/xVFMpvVQpmtwVp+uGCQicagjjzlKjGywtU7JtmPXT9e/Psz6/Py4/So85uxdcLssAfnT7Rfl
KdZ0LMMOzjwMWsrqOuNXN2mS6vgVm/neSnDKknerfPEFadJ+OrTEg4VvkVpPhwb58TryBCt1E1Dk
zTUfLmKyvu1qofezaC68crHAPNNucZauL/xefW0ZbZfEGgn+QfzVyM71Yn66CgxhYCrU2pwSvf5p
s9MmGdsTsSvrxSaZpoaEnmEXt5Y6T19EJP++Y/x4LFViL+EdrMH+/JQdTKJrM4lrimUZL9Y9T7uF
oBzhkOHQn6gI55E0Gn48iuKeYJqYwI0sCY65sioepLCP7pNAjqVdG+dwy5Pa5xOJ/XSvyCWjNHMx
niw45MdZeysGZsGhkliNzwkzAA5FoZTvAd+WvqYRh86xCJgIN6qJ7v+LB/7nK0rsl0aYN+Qa4aDK
evO/KzYmnGLjHMiWHSKr9otQkRwh7PotozfyL57Hn3dMjfFsqk5kpLiq4T7dPLqRjFgD6C4hr8R3
0sm6IyppTOMMyyjrovsqIPWntYKsQxVV8qQhdpmk9eM3s7Q8V5aRw80zBqNEqMi2xt0kQeJI4lcD
MD+NS1srE74UEZAmk7RMCaTix6PlmFPxGSYI7OU1p0M0in2Hf36/VFmAhqQQ/ZEcGbI2TPm6b61m
R0S76KYSyel/d6PQGfyKBgVwQpFN69MNVQYT62nNsjWGuXqQw7El7qzBeFs3tdIjfA6WXZaJmidh
3v6i7v95Ma07ugxfSlNM3vSnO4xpHM9PzyXvqlR1sL0Sjxk3tRMJcC+//pqfN/f1kVSZwLDysfSB
n1+HfZBHaSugZUaV+CoVuKACQw7/5hJCCKwzxIH7Cv2LV/rTzicZeiXV/VA7CWM/LsIlGQi5jYQj
Eufyi0P93ut9v91wt5COchR9xbfkz6LjJCWzJS9FonOXfEDrbVjBZsa0LtjDvCrkdCXVlO0iTtqy
Iy3ECriVhTC7+M4lDV7MtOBu8hqllJi2FnPUGpK8cBrgxYjGaTCu2HCAsgtiV1CvFwK2jswieHVp
lrE8h0R4QqSWOTrPv3uj+F6kE6s8/CIzLtY1890Gk6gqboqFYdgEHnbbScAwWA5S9sVR/uryqRaY
gE5aH5KnFZ/8/jBzBEb0X5yd2W7bSLRFv4gA5+FVlGTLczzEcV6IOE44T8Uqssivv4t9gYu2bFjo
iwYa/ZCOJA5Vp87Ze21VgQj0mrF/0Uhgiw1tLaNgspLaL924MJU0o1E9yAGdKwdTg6WA22H9KNMK
EdnougvDuJwigXipHeYpYEai1+EGGG7KCl5EKyKNroS+JSwd0lPY2hKgmnYSfDKVMLsT6+WH0p5H
wvNoDqxSdATGx6edaCKzqi8KEcuqeLSiWvwapnWIPufBhTu4bL7as+81Bo3HJAMS6dudcwLP/fE1
40XjBePznVV8fPRGq7oKRhwcILqSEXxOktA8yZf0xC/95FMoBNeqxkXaDKv+/c0DxgTrDMJLbIF2
WSFHHpiI0dx9/SR+WKPp1gak9lIPOhRqWCrff0y5jBTtlhawLobpuQ/q6K/Kg+o875PwUeVOuRX2
0OpdlEfZa1LTV2hMO+iBTy+IbE98mbXGff++s6ywV3gU2Tw0ztGG0c2kEaQGIahB1HrqanG9hbEz
kQMQaEUGuGfKRpxiInCbedfZyoeGrAjgujNVaj9+/WX+19Jw9G249p4P7ZyNmYvz/tKoWlkyTYFo
Y6UbaKaDBKJ5E1VwV3Q1eaAaHBefFMhBQaBSOL0UspEQEsrAeKnz2XySqrXxVfvFQw0wbqejpnqq
FIlx29p081/dDMAMXXCOS8URs3VtI2NrEblFEM+06xiP+EuN9K4dyplostrw27h3nSK88LAtXdtk
lOL7toy/tSOqPh5tT5HXFCbJdzm3TMPtrgkOgyWj3xQZoCbq0dXOLgsXN0QH0DrEwERZAOuUbYXm
c1QXr9RE4QVJAta8me0WZQWJVcaf3O6nh6UgLWfnmulib6bea1HR5RozdDSlCzPxrPnZewNDM7Oz
kOcos6LpCDgmGPdWP3u/UbRX0IHxdaktRH3h7xt8njRkkeYjP2lDbcaDV8vpSiP+yw9hPXs/vWwC
0ur5GQNBGskYJ1PfHC+ilEy1zWhPE0Ego0y6M3vMwuK86COz2egRK2Rc2xyotgk9v6ehabDT50XR
3SunFU8YwBmxLoxJmOKTbgg6gi4RCX+5/O7wjnXbMRzKP509yZ8hNM+rNhmyKU5NFWaYipbmt6n9
Zmdji5sPLnxUQBGq9QkzK3pxGTlNtGbZt8afXhpkjYu8AVVUGBVy8DE17MOAnJqJZoNYdWMPVZjv
5dguSL/dKXgFN6i/YdaPvnmBgj0fzmD16c7h+JUWzw6KwAIlpSNF9av2wBNsCLdZrpsSj+rZqEx5
w4m7+YEe0vnpNySTxeksLKAzitHJ3qVZwYHIN2CQQiV1sz0diOKN8XC2wzyf1NetqCO91dr2FR3E
BMLfrOr6Jqr7IdwtRJE1O9IelbhRyqnnbYVvUaD0TooGN71kAFyEfY8rMRn4vaa/RNbObnvYugRN
ls22HlTwh8RyY4R9ak81TatyRZL7yvdjotci67ZqJgQVPgmQ7vkYNr4Pcwe44MbrRSnjmfYsE/IC
xSmgHxx0dpjAiVEL+WRbmx8MzSES6xWEy4tgXJogxc0lgDyQT+XWbYbh0mgjt0dxg7Vur+tEPnYo
fume10X2oxUduu5pWcafdVIJsNaB7rO98oPkekqoLq8wVGdPoy0z8V2N5mzEntNNxS4qXTXAUSqR
5ThZ2KgddLiC6ZRXRH6clRZnQjjFkbj0iql7ynMa+THIEUBuNZ6Nb1UALWzdx+Y/egyDy7Ib7OoM
u9v4CJRADEy/qVX4OnXzIkcL54LUwXCVApHBdDfWxsHKveClSjP1Q3ehg5CDfcqklQwvc+NbEgUP
QK3yUZmz716WyLfxb0jMxZCMouysIoqtiPPC1aS4ueh9YzmYSGMsrfRL62UzoN5unO9y7Zq4KwKh
3Iuuq2zzwg/9qbjoy4S3trJHkJk6dBCojGVzn3N72sPUGdpHTdJEziWIkaCNQzMEYZsI17a2/SCj
M2kQl7Cp4b1C8PB1hQi4d0iMptHbXs+VpkWtpyKaOakoXNV5AWsislILoV3RTTNWkTl70ylhlLuG
HLw9Pd/gwm8i48p2aKvEs5F0rxSHSAUSGlh3VTp20ZaWO6VEGdb27zQjeih2IMcjzeP06bF+rqss
Kuq9AS6AqFE9FuEuTQkTYOrUFMlehUHWHcyM8JWNDMe6OzfNOn+S0nazrdfU9NgDQiCdmHV8KjdO
JJHGjZFemO/h64Vjm1H9bl1JIs/ejQSUrMQG60cIjxowHcCyiG17og071Nhmz3VfIgHqST++D5Z+
/lNhUUQOJqXzw5Vz1iPdcNhBpiGP0MtrG3YDHCbMla1YoGnAOzVZHoNGQVzIR+DtqMKXuyYU2asK
qnC68iJ2vXOJI4aUDjnRzc4jam9Yz3iVt4Uy8dqbY4htnIyXv0vrTw/gLqjE7dRLIwQTjAisedmm
Rng2FqrHnl94+6y3rtucKzon42WAURFYrcl7mu+MIH01uuC19owz0hayXZHobc3rjmZH7zqXxIRS
PTZ5cKdl8xiuMa4MiNDv3JI9/VK55YEKe0fA5R8zL/bM5A4eJi7Ooret598kPthkKIrb0AKwwLMM
A1JtfB2drWx8rPPPJFzGbjdczlZSPGCJupkAacMpey0CmDKivV6sl1aBRq2JK/lN2uOmtoKDy98A
KXqPU3GX10BhKh3sgzwstzmcHa4qkK/FoRrOJD9jkzaJ8zMFSwcZif5el5i3CoxGvcmsTN0noLdw
F3iRPqcje0m/iT8LIWl1u6XIQs36Lk0CvTX7/iwPhkc1ohRMeTHIirtOpoplFzA24W7fXF0dpEHF
7usaJbV4puB4hBxJF0Zm008Tj/e5OQdn7bz89DNv1w/RdWojGQ3FvWPXTx6Wcy8HoltK+z7s0m8r
yJVMzBCUqFeLraIo3tRsd5c8ZZC8p79ln14E1IlJHeGdTeWT1aXXbmbDNtTTcubgeRm0E8ZpPj0A
cz2bRgOkAthiYTpPyVD8skQTw1UipWjszghF2Ce04mHvNnua2j+0Yd9ZYJWKjB622ZoPdi63UUT6
JAgounwGWjqBdd9Y7DPZZg8OksqsCB1MsfhL62zZ9UaV8jXu/Nr7MVrTs9GDryE+gsRsYkTfhmSq
N3poeMv1VVqUu2jKKIrqW7DdiqBP61CklvMzzLnxODdix5g0yDYkl8l8OaFgzMjjmGzzreUB2vXV
8pY7P4FunE3efDul3nPF+7RRfr5dfPM8VV5/P5FeMnL49xFjJvYE9xkrN0CKGXZwQCCD12Nod1IY
YJ0UL7ZBxHKbl3dVLs5biO5BkZqxuahXXvxboFgVsDxwiCpgicMHdK8EyVyJI39jr0FRmRtFCe2t
FlRKOsC11DbXk+zMKwHyYc/GHD5nPDruwZy8aydwz8N5OCc5xDkPO3FVkm5TB+FV77m4rVq4BRgR
bkgwhj250vjaXJ8nFDNn2VC+NRDL46UWfwq7fsR4DfQZRPMw/BpHH+HW0AHDOUzwmBL6wS4Uz6Zt
Ezgenv7uN47x02ZS/1bbFQxf2wpm2LfUICnojYLxbGUh04vCDleWx6GEQpIqK9rKYe7vNcEg0WGQ
GZFmpjnD3cZDBePCF9BFNhnIDywntlx+FEttwVoidrXZglaMBkTdY3kTYDK0dnPP6b9y1r0FPH0L
HJXiHemurQMjdop2GuNItOaZLEivjpfOsLbuYOW3SeQBDKl5LUg0gantcxt89mlvjjDbFwWqMBMs
nwuHa1jcXViPQHAQNaToItuc0sdMQDXzEDk9jc3Qag89hJBgN2op+Pi+nfNdwJyDv0CG6hcHh+Zb
b2f63vWnsdiXKdDPjWxgHcQeaD8qSqNrESqKMHzLAHL+lC50wY122v4bmcAGM0jihfNYhOXEAray
PafOIWdm5PSMzFkjm4ZO0KBdnklnjctMCtR1wQJlu4WN2sdDtaaHu6InkU+zvUDeIVSHnTBbganD
bilzwClN6RjAUNAhIsSYlJfHlqspRDxtid/d4KIQberQv4+8HsIvw2a0iIINBevADAyDTh1AhX1G
aqRLJnlo/Z0T18F0aGNN26R9NbqIKkiR2DqTA+bTCKBHxtiIarjwtAbGS0LQEefM1ujcOxUD95ue
JRbIL1VasKN9n15GhcitrWNOhMuMhvL+Fk0Pdq7tVfrsjhxSN3gNs1crMizA2aUU3w1pjVfwMTFA
oUKZGdMkas0RXwZTQgUYiusgrNnc/UKuRJY0wLBDLAVOmwnEah93QU98B8bh4Y7wjajf5dpanqoC
ecqWwVDyPeiH5tUzchvnLFPjX3aSRfynMrtblybidTk7FiLacakpzECke3HerwOQrFFRQY4LTI6L
todrsw1VGike0R7su4mHB3B1IEO8wtTbcepHEPEnq740+qp9DnBQ35h+wI/Ht8ZVZl5jrA2xCdoS
4bohamXwK0iWFlr4XtsEVBplYv9k+bajOLEW9vZQjRRw6RLWRNGUJmECfdKlh6Ie8x+4Yx10p0Ue
jHFYEy2/0bajXk03be9MUTi82i6gfyCo9fepJKyDmMV1CobcwWNanfA+ws1twh9FhFZis8whGvqq
6fCVORYxfoyD68scDiYidOX6WEmKJP9G/CVC4SmZmW/lvipuE38i6QFXGBwPbxHjjcCfm24m0Uyv
nDRyZvfOIuW+G8v22gr6rMfAa2SvHf/DD790gppdOLSRg5KCq+KubkOqiAE7R8DVlndWUjW/lggK
22ZUhv2r9ZP2msGwsmIM2UCiDUrv3wal87fcqhfOBkFthWf14BYVJ6aQLoxQeae2SWFnK06Ww9he
Lsoi5MU1K2dvEDMvN0D6YRZ1y+h552mHmOyOcY/Axj0t6jfIUVNu4blHD7jdcYEl4fhSWS0n+hJF
yEMWUeiSLKAwzcJZl3+tvkngVhfDi4Smk+6gvwoY7vQOOAZB1SPbgdMoiYKTzM4FHLVqn5pz2u1E
C9F8g1+czmwU5XQ+ZlLEQcPlLm413GRA9cPIyp+tNKueEzAvrBqESMJm7kpB19+vb4VREc8j3YqS
0iATsYecE+Ba6OpFzNjq6+kqF0ZW7saZyRcWSU7usZNq3hc4lMkhTDnWcJhYXfUMM823KYBbtx0J
SHhuO7cFyx5VgQl0RmUXC+xZmK7GJMNtUPAAbFJ81uQl2LV/VkPyLYaaNooYiwyVDBZ2/OoGbW4v
vK5MlSteXEv9zvVIUErDXBJvYkPtOJgGMt1KQYPDwz2HHeEp9j9/usTEOTUcAqB7JNS2pVbfqWmN
YWe5yRpWsHiabQUSDRkCTfoIkHJ4agcYNAjo6snd0bjgmegLydYdkexTbaUxB3Kf+T4hvpOlowPP
HDZpH2c1gUaIZIZN63mZdea1obmyZNkl9RCgUy58wJjbaYnSO5JL1jQ0MiJppMsSU+cwepxGhqgl
wW/Bu3nJeNghJKbmOLLtshGlu1sYKSKxPnjpG4IXNwj0zF8z65m9HzthvihfLH/seexekzRxh8Oi
++BaTn6GOWJKk29zlkN0rGYhHwxqiR4Pfs4jBnqpq7aFG6Q9iSzF2uhyzOKPVSmLhyHDDr+dBppQ
eDY99Qqtkah51iyi013dR/l2SJGSUFEoeeZUozDjaViwqIe+IlyM5mAnMBz7Cb6upCm+0RBwTUA8
QyC2YEoscQbmb9mWAPZuJdQbUgnNhPImS0fH2IHaqDyeK/avbavS9M4THQ+DPyCwXR3ZRD+RwKRs
wCcLfvRMWNUPUji8N8tkk2F/UjZVs9NxzjFomWp7yZczd/HbnwXIN2cX6LGO58pYegD5UJpdCCzX
ji7lDeksPFMlVbFPr1FMv8Kp7K8BLtFrAs70z9gU4sopCcLHnjMjXbSLIOJQvYbBkWAlk22e85tl
XAc4kDGpTSuKKijFAyxW/RJMw3grQj3cd0Gub6j49FOnfWc6E13U0XBk9obbwGAuTlvGnM6HMey6
s7HqzL/9uIjrZEkqHyLWYqZ7URDOmIgRbx1owZyAGsPzyti3y+SHC6KiIEwx6UheACoIL6tPrnPQ
2s+cDXBgs6hXQ5wOWl8vmOCREumZGFv6j9ULOFktD+BHNVCnph9fyVdafhMfkK/xdS6HLTB/zVOV
0o7ilrMsf904Xjvm79rGPrMWVvWAsQs6xmP9J4UCnIZZ1lCYWu8SXXSy88cFzaQBGe3EZ324YQyn
/dUOivaFEeOxAM10RN0B8lhRWUl+ReNPwk4cxv3Xv8heJxpHP8lhsBjYAZJrhKZHz8WM/qEN4M3E
YWnj7MKkv0cQKt68GhM6otDoutGYpxZBVEsCYO2612tvtob1UOIv08be12OKw4Fo8dmUQRgvibFc
0g/KLqoqGM4GHXoPrj9Pu5SqZvv11//khjiuhwyfiTfaXP9o6J239hA2Zg9hzp1dhNRwMpykxRbp
YTb5+qOsY50iVZrLC4Qmhbk3BtyjCYYesiSBZEH+Cg3IKU4AotGBHaZo1TLk6u8QeAPJhTDLu20O
O4SYtsxC04lCIIy1Y+bf8fe6DsNiQ50YRH/yrCBV9Nbv5zJjWW3D/54G2sVitUmRl3E0NAV2r0lf
0/w6oRD55FpH6GIsdLt8BmOy9x8yFrls+5buU5h4NJ9WQkQ3yRe4fdWJmb71cbzpozBHn29H2CkY
HB3NZyANK4kMhWg12dRvWWFFl0XbRLQbesNzt+lcTgYCFC3sNT/PfBNR6g5XdRem+O1pcWaxl6Z6
3kE5Dp99C64C3ToxcJCuA9pskD8Tg0pktujUAP7Eki+q7DcBDzUmxbxxCZMIyb48OBqxFdTKvnxx
sgpampsjVr0GPkvrg1MkYVmgNYWOAzz9fEZEOu9WlZ2Ro8LS8jqTwQrULKfgwVKLzGLG64A+nLmx
zUsygteSx6He2Ejb5NgJpSv9rlRk/12mhCZNkbnPQ95DL0tUMfwdmmWAxRIV6pzxmdbbpsS3ENei
9v/gzCB1JnJCjWuTsip6HoVsUSXY0gviyCQ5ZKsblfQbwhHyF2k3/QsrprwrqXfnbeC51XOmJAd9
4jW6Oo44RIKVHBjKXi3OzEHRJr7Di62KBvU2aTyJu7Byqx+CZFJEQ8KDimcuFHHnEx0LIsLogBlx
vowSQkQYvbmBaO/TmQn0rrOa5YUBs4k4RS6NtTfniTO2HQwsqIMec5ow1CcbIgHg2cxYLJ4xsU9P
trua7ADG08fuRx+0aMCMDE8pE0XcrdrAm1rBC+d2gMK8cStCpnZzs2gIoex9UKJU1jyUnLA4SXLs
veLXwT3pRk6WQMlGMPIw/v8aqu4PSNqIrpCpzh6L1FksYjpCUKUjASdlJ2jRi8SliScBpgrQbEH1
CnhziXPpjY8nFp4Po1MqPnTl+I0CXm3AAO9fvEhEQgxRiTlUFYveW6BJMbZOqU+nNGIUsx7Jov0y
Y93chHRwAauD/ru0ywm9w4nv8nERYKqMfwbBDZNylpr338U2nEwwaOliUaTd9YyijFPY4D43es1Y
zHCGd0Xk3DoNax7T22ZnVPWjrTRdenpTF70beVtCkmm0uvBvv/5yn383vhZOFR/t/9GioZs2bGqa
UUCNcvI+G5HtvTa5b8JC777+JOtYnoi+gz0A3ZMdovVADfX+MqDlKmyRkLkQ6UlW0FdE8DdqXboG
dVvEESzqrbc2V9rCl3uf9S2WqkxfFtLd4QkzJSfgS5pXQ+qAGNdlcwEbnGlTQcu/FXbydOLrrr/8
/SbvOhjVkAA4GGyw1rz/uhopTcWLS6oL4JPzvOjlJgjgkmsx2AeVZ2LP4objlGL/wufL7zjIq4vc
TJ4jkr63Ja2DewZEKW1Fx7wmUtAmqGYdLLaka2wqbfX/UW28Xl/k7ugwTYR67rGKhgBla5ITzqcO
sM++zdM0TqOWO2v7v1uFXfjEBfpYBSGd+wfLwXsGX+Pofioym1RpaTLjgGgCvO45IZCEuJtqTxyQ
k8F/UIt5PwVkfTOyaLdOMJJENcz13dffZN1Ej+4UugRK9ACNBKnaR8+wac21DpgZxp6l5B+jGBIM
X1Oz95l1HGpIZCd0WOudP/o8lM+o12i6c9p1jyoHnawQNUhlrC2iufXBmf2o/TG4mtyy+M/1AzgR
BCmrLMXlph7VaqGR0d+dGBCaaUoMKxmQUJMSNmu4xVF0oq79WBHRVvS4kH6ILYeb+v6JL2n0mmnP
C2oGzOVyqF9k3ZbLiVOV9cmLhdvT44BKqULtdaQXasupAE4OXNvQcDzjJvKS5xBpJAv0SBTFTpWO
RV6r6+vhzlpUjtPXQ8REDIeBJjYotcFJvBv7G3thZrkR+LJu7Tn0H8ehwBHjJ/WiwOiV6fdlNP3p
xFv2yc1nKbeYnXHvuTVHN9/ocrLFxqyLrWDxiBrSxk0O4O8qsZT//b8+1x7bV7SKnfDH4mh5fz8A
i09dFcLiXcS0nCvITwc6dvWhh39LtC6Jaf/989aFGTcpLt0Pn1ck0KsUnbhYJbN3BrIelz3SlJ0Z
1eFtvmCkO7H5fHwSPLRWHK/ZFTmQHKvvR2lNgTVwNKxwEtCLsZOHwg7760BYwVk5lIw3VCofZitc
mF81ZXXiCPBx4aD8xyIItJNbiurr/QXukqZzKTFroNKNd+NMJCY3di8uUgesQupQN319gT++YPgz
+Sj8fKHHyevoyWdkV5tiXEnww7NuGcZEp2qNj0/nKgSEhoTUGNvlikn696GGLonA9Yrd3qUnuNHJ
GB4iAvr2Qi7hiaXp44/hoyJMRfwaDtz+0WrRJcrhBC9zJP92+jywQbDyR/9Voc2KZK7C0BD7ElaV
Y2OB3dcMTCHWsljk1WOfNt797BYMF0uIO1/fnY9aytW5YId4ByLbRVW5/uJ/yVAXf9Lu7PV5TPNE
AdfHziAA2W979CCEZjtm+rOqDQJXkbAT/G1nECftzr/++mt8dgsjDo0cmv3Vvnb8LTqDN5QbSe/b
kjsmf9PBLZrvkcjME/vYZ3eQvoyF3RMbAwva+9+Lz6VoCYDBUGDk0wFdJdgqvTgnHvpP6j6AtzTS
2DPDEInv0cegugnJZRrKuDQwbsTDaMOQylO4fEtHB3DjaLve2WoW31tZklkAbM58yTszfKjrLnvI
UtdeM2oXujpeMKAdqlapiMecC6ZGMkV7giClPPGtP7kLtD4piPFT41o7vjZDwTgLZRDQ8srzdkUw
geHP5Hzoi16deO7WVeZ9OYF5n0vENHNtyhzfcGVGgzUz62F6PtZXid8E3zJnhPZl+cWTsB3fQYGg
hxOP2Sc33/JtzrY88sFqSHh/863FjQo0aDBYUOkfoh7QXud09YlH7LN3ykasjkaelYK17+hpzi3k
awwXyZhsXPiEzLsLHaduX7BF1/4QUZ12mb1LHHD6TIDJTIrDohovIzJUhxMX+pN7akNX9ik71nRv
9+gnGzmJO//IZqmdSKew6f0gH53PQltk269f4k+uro29gjvKQsw/R898r+08qnOSTT1PDzs0i/bO
nzAkf/0p/xyZjh4dgKiI5m3kL6z4RxUCzNQamSo6tXruxXYw/PLXzPlcbGrEUgcGDPmOPJ1up41E
x02fE4yA8QOFfdcSSSeCyyIc9LWE5xF3iMPI3BlS8wpfNZpPEXVbWQt5weih2wLc7Lf1yADo65/w
yT3heMUWQg+DffHYs+aglNUW4R6xPQTBvhEoJlF2XTKrnE9crM8eRcemWcvpiLMCL9r7Jx4j5ujR
W2J5dxaK3GVEWIYRtbs1OCt9K0Y3PdhLJr6VYvEPgUemUm400c3Xv/eIzh1Qtq7d6cAP1uXdDf7h
CP5rk+l8jWIopNelZUl07Ywu+NprZ5dufTJ0WyPM/kKXddDVleaZYU/5NxYi902HulxVMxb/Iq1z
aGsMnm3lHsSCw89COgNsb3TY9NG0aIJtAgbjRVXlu9Fc9Yl1X3zXs9WcuKifrF3/CNMxUGKrgPLw
/prKBimYo+cyNoSTPzGlCR/yEnVSzfmIkWxJVjcz5RNl2yfPDC5HE59YuNYE/tFTX7US3fTEPg3E
AdmJsoqrQfUIAcPMPPFR9j8L/dErBsmd5k34T6/8uJHE4LzM6qzAad+jD9pARQe3lGX0zsaiQi5n
ji16gAGTGbb3uiwf83KJdmbqEBqeDRHyBrKjImVcCdXka3xJbSbbxlqKx8XHWcCojlSYjeraUu2I
SK4GwFih5cZm0jreRQpe5Bfpydavzl+cV8i6Vr0z5GzfkAYZGHQnPR9DacK8FDfPUAOGsFqwXa49
pb/6nEgFvMCEim0CxzbuZGaR02ipqLrBtej/AIocXLZlB5UOu4q+IQaUjtkY9tYNGvdUbt3RNrI4
kH0HuFq1pI8TS4dKnPwkgTzZIKe5U4X/CC3Yeh5TTV4DM6d+dT92870RhBAUbdZ9tQ3q3riQU8dA
lZWsuIiiDJqvy7j6vjJTHx54ZDgJCqRJgP5W0I9v2xIKxS51yRncjOB3f3cM5C6YLTJB7qHKX2ec
xUhKGpYu2RIlM/A2hdMUYe82+dbrgYUYIapUWIlJjTYxqlF+xbi1kR76UUPTi2wqUF0m0nX4cIhH
yeXzwOAP80B8QzRM843y59LZk0FqvtApnyZcPGnxXSR1Om+ZqItfPvmBjNDY4opdUBkZOSFVw18a
NXqxt1R54gq9V2hsq0WYRCcljexiZUiw0Ubl0kTl4eoQb7sdBLFQy0We4YlHF4lAf2m3FhOtCw59
ybztunB8srD4J6SzuU6/nXTRHeAXB/UV0XPQjmqG2mC63eGNdvSyxP1AguK2lH52Parch4eIOei6
6qPZPhtQlqHgIzI8jFHUhn8ymvrcWn7aVdCZYIjdSkU8qrocPHSXIyh3+uQmyLIJ+PKeoEzt7maz
DN/okujyQtizsAlVQUPkqY6odKTw2tuFBhlYnU6VjqU5Tvk2p6+G8qGhyAZQmNNpsDVyUxQSIc0/
2NfprSlnB7WomzgNxjQxoxSyGdLsWtOvfoPk4GDat7DeN8u0XurWt0Z5ZuTEme6s0tbdfsHOBpmt
G3oST3ENhQjJh6GIGZH3y772J7dbo0FG/3xh1spkYLA6MPNhhgCN57CmO5m1zuUyGi7hA2Y5/xTC
It3VsztJNl7pV2TJZp0F55PMmwiDsaUruISNyzxDVDRO+iwtF2KDyQE9H9GbdDch4TDWGZN9v7y2
hzl4QlsdgDkTedAclm5EnJzy8s67QoTTQxq0KeGEI32hTS7y6YpYaf95ZLv6lRllK3YlWyQishrb
7xY5K8FYRuqTbx2pEipTru0U/0eevuWEBj3CfOfcEgyW1165w8QyKUzFs0IsemTuwtElEiEUSfLq
zrP8PgSlHSK3mYI/PeUZI+yRONtdg7L2arIIHnoZQ1rXG8ukNYofIolekGEmqJHG4s5DHPRkUNPf
Z/VU7WtzKkF8prJpYiOsCPerPGldEOIpnF1p+unbjGH6CU1H+/3rnfaTEgxDL7MwpmIcco6H954r
M69eOArjMQjjiirzhui98u3rT/m4FzECDuhoE+NDYXlcvOdzigKPgNDYAINp91cppJ6+2H/9IR9/
CsZrl8phhZph/jzaZS3pSHp+7B4dc9td0JO7vZBbe2Kv++SnIH/BJsVFizj/HtVHxYDoLPON9ZxW
iYMnPXPvF7q+g1Xebr/+QR8bP6DLELFxdqF5YAVrWfGvIiitaqRDs6jiduowtKdEKsfd6LevU7L4
F8tMnsIGWYf/2BOpPp0D0xl2X3+DD8QCOpzcNYy7iP1M0EpHhwFUe66nyEaNx1EU5j3D57qLB2WR
C0vzMnE3vGDZ3cRg98XIHJ+oM3zNZ5Gb9rsOA1SBt2DJTxSHRxDptTgMXEhIgAvWyQP9xffXpc1C
JTS4LNRJg/s0MzVCtETCyaXfNjBpQbm7vydVdaSyIy80maFbrD52PiGLUqZT//Iyc/7h+rkzx/Oc
rRE3/0cBvPvfquffYLtPRswBWpjIZeJkMmI91lcgg5kDa0SkbpVe0Vwx70XpOAwWlqxmRneMHjX3
UEOHSSA2/TzIN08nIamckkJ7o3QLwxE7nLgbx2FZxdQ21GPNjog51VqWs8ounToGFoUVLOh7QK9G
lJUHP0xCeMFdj0ejV303nHgcPzCDuO4+nBY0CjTmuAdHvayGcG9lDqRn2GWJCKKUpXPdJMP4JmYx
3VHnERw61jbIUNeZu9/NILscbFrnPhiZ9iWCKUfvnCkKjYNnleo+8+kobsIe2FlMSnTgnnp61zf+
fVUKpYsmH+Ne5omkjrx/UOh+9UpHtGqrdRBmE6X2EDq1ivugKR+GUQF/pqvxeymX/GfGIXc/l6Nd
n1iWPjlRMSUwaVLb1OJg7o4eV9VB/UihVnC4nyLjEp9N3zPNdZLflUM1EJdRNf/Usl2Rpt2ip13d
dnDMl6Z8/frB/KTHRH0OpMLlWMCo9Rj5NlYQykrUDrEnJLDBTrYbG/jjZWoTqF44HaDbsDd3ZZPP
d7LI9BMPBFYXqzRugyZJthPO5h19+Pmc0h7SrpX4Z0wn3GvJyOXE07YeT47uHR1alnOcBLQIji3b
loEcZYJ+RGYKwG/UUfKAygwP47xUj8R7nzpir8/C0ecxvqS7brEZMsw8ukujwj9Yk5IQE+Ba36B/
JQVBzvr8xC345JHkNBYSNo5NG/2J/f6RXPq0joqUmMI8r+g2EEqBBM5KCW3b9JrMZ4SDg99sAl9i
zCLLpCFTg1nKS7qY/ol19OMVDlfVHu0mixEdCXtHXyWo9Mx8g0xLFakfudWGoJLl/N1bPIcgdyt/
OvHb10v4/hJzJGP4+M+cmAn30X6GRaF1BCnOcTBGxh8SLqdn9ljrW19w2Ouzyr0mvKBHbO+OAMy9
4pCEwbR1KoyWG7Kt67vFquZzyCqc8ZckONHq+0SvBraFE+ja1mbUcjxFjFSDzMOhTdSIcEj2HAVX
d0ZpmH+LkBCNXS0i/7fvdI3NQUuKOw+Dwl9ww6LcQsYLvS3B3f01mJkSz2TigEZY0IWy8rer2Yrm
ff8rrUT6zV3m4FVMvql3Cmvv/6NBj6qZdYvbSgOAdfr9fZ3/h7Pz2o1cS7P0qzTOPWvoTaOrLkiG
k3cpZeqGSKOk92aTfPr5qK6ZyWAIijldwAEqoVQygtzc5v/X+lbSOGoYUVVrUyJ491oQSbDJy3Ds
WHIs7Xc8Se0D2R3hc0MhET15I6nXztSU45myxwfPG2QMjlQ2DnRK13W3ViUiaZxUKtI0SfcE9Jm4
mjr9kur5OYHGB2sT4RWL+JQ28LLmrt4r0mQmvBwEm7RzYm7l0e4uitnMHg0rjR8ViBbEDSFU37Ea
kNdkK+1tphnhZauY1d4qmuFAv7e4SZ3OcdO4Lg+SlMx7haNAeqaUt+yYVi/BIqZb8jbQTFA9P346
XYQ0q4O8502akL9pY9thzJO7yzKB4mORWo9LdagOJLXp5xCoH7zwbCQphNrEMjLPrQZGTxJ6M2tE
AlVWM0xM5FHcbVMkHBD+7dK6jZD6o61O5g7dkVU7P4ZkEF8ceWgJWUNaaOMMK9orqSX0y6cjC/Qx
GyZEZ2bYKNqZ+f90PoZBxz5Po4/Ddn49H1vtMM8Rk6SnpXZ2xZE69E2lmf4HT4OSHNOfYRAFuF4R
nZoDYz/g8LHDcnhMcwsfK42gXyMblruurUeOZkFLwkBhOGeAIB+oPlnVaNrR4QROzOJzPBJMpOOZ
xJzhBQ6YKAPwyGVrJoPX4Wj6jTwE0Copp+MWa+90mzkIGgiW1+ovmAGICMrb4L5O5+ZcrfKjj0Uy
E8MLiQjl5rUAKVQJTpdUwhc4uCe6T5p4+FjOHPaJhNIQYqnJD70xsM/kKvNwUyhPfSqn48bIbfKz
6rzC2Ba251TmH8wlhsJbQ/We5YMX6PhmSSP6mDTC8TIn/fyYUw3YULMyDqnNZvnzdeqDS3GAhKa3
qNEc5X2q+ePYZU6Khgo3aOn5QHVoYCD4ahynBO6a5zYd72zD49kAda39foh5b0avpq0o6NugjvTO
G6tMn24x3OUbh04g4SVKWN3grCYTII0qLFBS2dFraMwAM2braC9p0lAtKPM5eqoRgSgkx/XRnWaT
JYUFjR/6ukXytGsnc31hWcn0MpchpIm0zsiAcHLZurGHTjO3HR2RVyRJygvEkvYlw+n4TFrVT9Wp
5Ge8a/JrY7YXdOWy7TzU6bABphoDAylm2Zu7WmdZ6bI63C2R7fI2YGd73zqtTGRCKSOh7GqGPxW9
xJn9RMnBFUiZ5ADQrAa6aYO0hN6NlRO8KUsa3S4ln00hz4KCk7u0AQlKK3LSCsiqGkYKy0VKTnem
dlQekTA9x0Gjkh9gheOPIEDkQqS8mEZ0P8P8YkwjRAElx+zEr8cSS3Fn0pjExzf+zlSmk52OmmHC
o2lmT1pomudO8KeFf16hd847/UM6GqsZF+c4Riedyhz3MzhwbtZ9nezybZUa6h4QSIg5cGzPzGnv
6+pqUKnIrlAO4eiRIQ4dvyupGPu5bdhJORO+NKTjw5WB4/xuTmSTIiHhcX6LJRLxsTTs6TETiI1z
ZpdpuXrfyM68RSyrH0LcTpzk5Nq5KqgQnNl8flBZeFc1WYB5LTD4a1yeZgS51FPT9Sxs7RtLdlKf
wliyKcCSvsahNdygZrKRWVMA19iR3pZsAa+ywSQ/IQow0n3+0muniyNofR0aPowmmv3rR5VWQlbj
aNE8E16o+FTCyCi3efXeelHhB6pr3eg20ShrDxMy+KfJLmOVWJpCoSeFHvh7WpdgZ/C8xyb68Rj2
iEPi51MUBwRH9rDg2dkOSnutKQOkkqBqJMlXDCAVuIg5d9Jv04Th63UfO3sc7xaxhTW8AM+OHe1X
PAt8knOaJrfNZAY/267o+23omNOtrqv1RRFHREqogSa9dR062XNbB40hczSktIU0SAOcjh76uiUY
4c9SVEQFFROoMVJ1eMCL7XWzO4QerM6z/cdlxju6EgllnIvocSKCVSHGHV9JhKUcUTBBOeZLD/Pe
+Ep1dBfs59/ZhegAYJyZ7D/Q2R2pjdb4uzIhQ0jtURv5r4eHt4fDYeduvL1w/XvhntECffBiHl1r
veJPIep+ebnW5fZpy4V2u93vx8v7M5f5oN+9XEZngwluDL3W6mGVQg5bVOnknGzaL+NV7U13w964
zLYjIVql1/rjDrLOAahJ6M930tb59vm7dIoHoxf4Z7l3WWH/WEFLlIgiVij35u6PB/fwzdvc35+5
xOkifXyJ1X6gqay+CZdL0LQj7usNE/HmbXAL9zHdxj4oqTPj5P39Px6XxxdcjUvTDqFfUtDy4J1v
Zr8jRia71g4Ai31SHLf1tXOj7KSHdE9G1xYy+tbZldtso2zKrbGB8uQW19Pe3jS+fGYm/WCN4XYj
saSYgJdr3bDHWRECM6pbT5+l3q9LrftFTVbxmzwMSPlUBlqeUXJmd35y+y1qwqiUeFWZLaltHT/h
oI2RegPZ8ZpMyg+BlbQXWFA5WVTWuVPk6dGOC9BWXnrZVGfYka2updU03Vj4PbuAkrYJRqn+RVtL
eYqDKHmV9J6znRGCnYcOJx6x7xBoQTfDuI7UWfnVqMpvs+mJo5y0+cmorektMtvunv7R/HJmUJ6c
WWigMHNRcFwO3ugljz8pB/LOaqu68jQJAd1uDruaXDZBqMdWV+opvlYSLHF+pVQklnEWCwQ0j1HQ
A+dERd8CpuPslTSAJrdP4r68zYdKO1fmOBkvFpUXSk8yYZB42+TVhyxYH3h6Gn7+SU+/j5SOf09G
jlHIydXgheBZuLzWaE4/wypJnodZhuYFpYDTB4gtW/dCBUeql1lZjTdHEXl4kIcKWbnoISceAFJy
qnaWeonudMMt6n9YXJyeLJyXeoWHCYZSOhD+lhEfoepLIJotISfdOVo562eG6elMZNFAQeDJo+dx
IK06fiK61RWWSEf4E0OuH4ZEoTen1frWjqyBAmhm+zhBh02vwLWLeroJDjbxTUO8w//okyAg5AVd
JpL1OtOxt9Wygq1g1OffbNrlrmq0u0iVLsI4VHbqMG6RfR2sqRB+Ped0XrNzq/j7nupoDlvuBgdO
sn9QMCPXOL4bAVuJsrWWz6C24kagY6el3qvmNzPU7cBtw1zxEBixt7dklt0QCJKQFfJY0MXcLQIk
nxT3+SCKwNq3YSRfOzqt6qCXo6uGnNptXASE6JbjuMtqirZTQK2dpqsMpiKlvVHqzRYxWLjJ6wZo
RNvVW7uA91HKHdjy0lYv7abpnj9/KU9nKr4obRhMGItS8X0f+sdalCQ4k1vH4LzROsET1Ndh05W9
tc0muX74+5ei8sRAUzWNCvJqiYDVlDZdjGOl1wWahMwct1UH5wBDXbn//FLaMukdP0rKIpRDl6YC
3+x9O/vH1+osaQprZJZENcyga2vS3cMoKHZh2Ey+AtXWL0unoAMGUMwdqLL6AApGooB4MYWyIPGk
cXKxMMi4LmXzVa6y/jCXGYgEUdYvqobzkNSF2rdDRb/Lo1y6pRul3IX047wsiau9Xg/hljzlnpZ+
X8gHzZwIUCSw5KqeyupM1/VdIrX6vmw+Ibe+g9NPymbKBOaT4n3updZkvslRkRU+fDHpLg1QHG2R
7g7SLhtbEpkjqtrxnlYalb7Wio1kx0EfCzz4y1r3qMgo+7Hrw4gYQsOo/FHo8r5SbEyPtbBoqZaI
WZ/VrtJ+fv7MTideFjFFobewvH+U4I7fPs1hxo/mFHZVMsQ3Sh+Mt1VviYMzqykKZoey5Ryfm3eW
V3p934wF8IzlFUXdencgpABgIzlOqLVFd0d1hbIAkqRFN9PejQ3Qijkd5ye9s6sz29DTEx7da0tf
usecRPH2Ljv9P4ZoXAL5pL5NnKuWlnvCEJR91XDexibKASVI9ZJr47t0Rwno5qTCbRJyBMalVxoM
lQnhpp8/gNPleWmnszwzkqiOr2tImg5pVWTYrI2Ya9WIQnboTOQzr+ZH35s5wEQkYKJFoHt1/L1J
uUjTfIAjQNy5fQW1PvwyqTWR27BQDlAkDD9Ic/2mhMV3N+kIegEPjVdmM7Rb6GTTmc34B/MfnwOl
AmABZAvrhIh+joWA/Zd7Stwn38wkB4YdmsGrHDpsVD6/waetzkXD/MfFVlu1CfYEY423NHSCcRPF
5gU2oC0NDwHXh4BFaYq/8YShgdkgR/Jsd+b6y5BajXY2X3wAjT6nQ3jK8a3XshTpMgdVr56S/DEx
anYhYIswKLDMVHMiXib0G7dEu/Qbpa303RwXDVy1XH1qhTGd2Wp9MN6YsnBIUFRYRtyqwCs1Q60U
WkTYqYISKjQlY2/Aqj833j66DMQIMrVVij742o+/tKXPkRoR6EnigWWSYmS3D+qkNl8jgYCWl8ku
+0OZ58UO46lGzKfNJxqF3JJNraUZf1dniUgLOUzom+RZvfn8oXzw8d5XQ/wiS99zrf2JeiamwuKZ
hAaF9A5y76WZ1sbh86t8MMzpMoGABjSu8n9Wkys2pMnSYyJ6Jhte2DzExNllCW4BUs39zy/10Rdi
P8nBR1/Y/OtKkV06CCEcphGyCJxLHdYisbQY6B8/v8xpt54z3bvyR4eFyhK1fI4/5k8jjKvC0WFW
jcSFPEKIICJZDhLbpIzK3nCKhJHs87Gdhm1UzhE4kyESlkswoUUOVzQ8as4YFzsQcX20kfqqjt05
tCdIemUxgGPu5txCo1vRWfn8k390g9CHIgBCsk7haHlWf3xw0ingFPKve+WMstpudecSEtO5dK8P
njgtCvo2eE9wp619CmVUqnYX04hIlLCAeSi3G03SCauVrFk58yafpAeCO4fOQa2SV4Q62Lo33BgA
riIELijkBMeF5UyTN0pxW+SAe7NSgYU5a7NvF6V1rWokOaZlIXlBqDu3tPwlv5cHtseN092PiAXP
Vec+uBXYH5newfBodCxWK61SoSqillZAv20CgoqRKb+pc2j+YC+v2NdTIFvmIcEkelMlml5uuqwY
HkzNRoBg8aoEAMvkvCVcemSbpKmMObepZUVy//a4APKCBp7eP7Sb9fGjDGNK++iaPAoZzaFXcT3P
2rlF/rR/RQeYXB+b+RCkChFWx6NPL7H8FmPfkObcAPwfRlDQ1UwEL6GE6LDj2LdA190kZRvdlNCh
4ao7c/QNOPTLrEiaT2GrOjdFf7BbJ9pSVXALM3Y4fR9/JsDADQJoHU5YaYn7Su8gFMh1+ht0+bzV
xdTvCYvaSEn+1nHe3uijU+2EQi/o8wfwwS6aoqDOzsSi58SHWS0VoHCLGmJz7Zl2pbtI442dFqPA
ALtFCHqtpFcdZeAfekWQ+mAn0XMyTBM2CvErtdV7VQClwuS+BGKSRVh2prqPOsLJ4Vl0m04fycCe
03Ozyem2GcEIHBdcxGgRdWM1uEE8O0ZV8CglCf1015b2NRxh5zLTRlKSsHHupEzYZ5qzp1MYUi3e
jvcbRc1ptZEQIlzA331NkUTuEE8Y+g0aS/3MC3FaECYJGNsyKwkWF5Ut+vG46MJ4sNOhRekTONmP
qqO6XqJe/WpXQr8BawpmCtCh8900I0jKVF5UxSMYkAaXCsfk2Yy66EcLTOGmhp6GxLsdIYQSlmS9
fD5wlvF5vK9CNIY30UQMSit+/QyscqorUVTI1jKt8RMZ7EmG7XCLAlX7IopWe7W6GA55hOby8yuf
1ueRG+IyhcHkEK6EduH4FtUoo+rE4NL6gECfpaVO/EzR56/40cKc9V3Nf1R6Mt0pUji+TKAekZv3
ppJtIJ1qG7pMmrEfjUp9UDM5vbMh2GAaZdm7aIIkfcvSgFUQux19yc8/+emkvCx9qECxy8rsFFbH
gAyTJnIzGm6KJAv2wGF0E3bUPXobzNDfvxRJdhR/cdFx2Fvdo8Fga4+YlekFDM8GdKjjVnYyuBNM
5zPfavnUq5HArIoJDdUCz8NcXpw/1na1NadRL+ktdr2eIeee1YeMV/LHrKnhheTIEwRsCPBsvJJM
+lrxRM/MYR/cVkYEe7xl82XyIY4/ADC7DNSnDCxDaepN2A6OX+hF6jr6EJ7ZU54KeS1QIVxo2RiD
lVgzwOwiQYwHuN4jhbWwvQo9/1vR4FNdAle7zk1HjZM1xPfZ2Y5WYIiNxfw076vMJFJCkkDAuuxK
ybw1a0eC7Uz32zNzOwo9eJCNeggJPwQ1H/b1xgnVOvAlRwSvlQk+3h3wZThEhHCMOHNM+2BGRdqB
3gXlP470tR2tqh0ET3lQeeloRM8EUfaXGqvGlUFc4QNCMNnP5yS5/3yMfjCjkiWEKp89Lb3wNUjM
Dqn5gfCrYM+WwaaiTulqiZD//kbtnQWxqFwxMAKfOx4eo9KLtFUc4AHxpOJ/mcx7c5zpJWJ0mt0Y
UcUBrKxxcPSqvqhko2bQJvGGKAQduSGYlopNljvFbbBThEpx+vO78MFGkhBDVCwKQ4t6zPr9kUiD
mUjdaDw1suUBSLnp+GSMGA7UEmV2vCQSuEUiomhlQl40a9srfT0DdayzDNRtYIVu0WbWayTn6W0c
tD3k1D47UzNdVrfjl1xHnEqLmT6GRpd9vU3IdPrPlYx5jRiSVzOLMN2Uuu5PJtxlt8vMaHfmtmin
V+SorAKoYR6jibJab5mEiS6SCD3Ny1rbwHgy4fKjhWonLf2Gp5Dk0Spo7I2S6PWFkY1i27SENA6j
Fj6gSTcv0ZKc1aueznUYBXlRqOGYtLrWr38uFQrkbRVYCrzHCu+tbf1Mqyj5FvDCvzkin7KtZC2p
CaKG+gqriYQCtnh9/0hJKy+3QWCTIZLRb8FrDLf1RWo67RcmlVb37XZWZG+cUf8rNCh+nrmhpztO
mnJMkOy3qcjwOI/fA1GjrpUbWQLvNhC6M7QZnajJGA8qYoONrk06xtgI5FdjipvasTrDH+RK+wUS
3Nx+/llOZ2xDMxFvUapGVEvx8/ijVCCp2ZMDY23D6rslOcql02s/sZ51ZyqOp1MMF0IszlqLAhQt
+vGFpMiKcwYZF2pE4ClKmqCQoK/x+df56CrLGUZHQknPdc08ULK0m9KYqySjyWRSgj4PodSemaNP
bxpTJSMP5+oyQ6/du+pQohQwldSLo7LxFgnxFhJseNGqxq+/+30oMpg0uLg1S+didddqztFL+AIR
smlRXFJIpOaPR2Hz+VU+mPjoNrLNXTYO7Obt5bb+sXHoiP7SlDrA0S1S5zquRvEWUq72mxZgjmBo
voRZl7i4ukk17ufBy5R+8KEPswcvGtqisAAvszAmGSHtrTMr/end5mChsMfloMHJcS1vYbJWgiDL
sC/r9a8gzVQgdK32kNhp93rmPpy+mEtphIWXRqDBG7p6MTVYhUwkKcMnRvqrNLOSuomitheotZON
SEbHldmymh76cNUPzKh96tsmfGZjq/5ttAncDg6E1LL47uwHVs8kKSgnCBpJLHqIlnR5Hg+mGqb7
M195OcUcLycO3CCDKZTRgyhl9ZVDqZ+CtIY3W6hN+sVhK+DGNv0b0ONIz3Q5oWJBaETaDf0vjcOm
Dxho+PH5hzh9wlT+OWfxP7gGQAaPhx9GeCyzrJQYlMx4G00cGyl29KRU1Ofu6gcViAVcRJIxO3Fy
aNcSJnL+mHPzLvPsqCQQyyizpfQWZ51ySUJQAaw6MozfWTlbsUuBS7+eJnYFXkC8W+/qLcwc5IoD
jZK5tRPrzMTy0acj0ZSNHyRDygBrlsScCTBzWpajorSBNg+w8HYq7vGnDu3Xk2jz5iKRBzn2Qg2/
IUq2cAen/sEubDxfE8cKootmkkk/fz7L/V+NERrjlHAX8wXypdXzIXoli6Quzb127DMkqXp+MMHR
/92laNEP42CjMMmR0ll/d2VMOrnM+sKjYyX9qLK4vKTVPiMHMOQzRbmTL8SlaJzaMv4/rrceBNA6
9apAHug5gvhDjqLhjuP8365FA7I18Bqy1mPR5A/Hw7oIJBjWgjADLEXVHl0i7PrGtvzPH87JRogS
PcUrSli8wUjDVy9wnFnzCJm39DK7GL/Uaax90SCoPltaKx8wLphuaMrNfiSeALrgXP79p0YZeUnP
5B2W+RDHXzIOBqcsTE5aKFqW4qtT7Cq7JyKpJMrs8296cjTiedmLG2CRCiyv8PGl0IfmkdSCvFHV
ErFh7haqQkjbRcQGXevOgp8/GCT0IxdJJVMTwsflxv+xKLagjJxq4LScQyLA9OUUvkl47aE2hU1b
dDZ9NU2GHWxDzdNswqoMgmTo4KCXUGgbuyye8cbs8+Hh89tAT4ArH72PC/FoQZCiMqBztV6mbMHq
Y9fE9VBCINBF9LCLPbluZLQzhSocz0hHwl3GXAtv+QCETE6YRb5nDUU88lw1/VccCrXZRUYovs+d
Nl3S++53NaAe1cthLuHCyQvWvrAyJrgWNO5nBEbO3LFKZDnOglDpH9BsmN1FEHQh9qtarvMbkv84
l1DAJRgvUqbmKQrAEHt6KHRQxp0AGGw1Ysov2Iki+y6YiT1IA9Qs5VAiT7oTJDptik5PYz/iXt+0
koO3ekbccNlDTyOboojstzyahr1ZjZlEDlkyk1KBTh0SwGA2N3S77AQ4tADV7TS9FnlIEKTviRWL
SydCugvkIdYYqGFI8ncvLOm1BDb9ElqBSmZlM33trVb7FSal9FrJsVEARjCi0u3V1HJYEHrphqBf
iYB4XVSAl9kq1VfDQrzyq6ED+kgnNQ58woDaxE9a3oLDLEfxbtQhce3y0Ixmt1YrsIB2WQGyIONR
9qVWdV5zgkD4gthOv1Zk9+qu3MvkzEkTftDbLtKZrRRw00gJ85HEsj6bTHPTGzUxcFkyA3kFZspj
GqkQJlu61tW3IS9zlTSCdkZV2iXjE04AVfetUW6+NIXIC793OpKEUPM3lltibal9bID0RgxlgmLW
OhbcHTFV/fNM/OgTMQU0spKq7optxigJkTFWY7lxyDgtL+YKhhng1iKncdGzwhEewnvlD2B5B5dR
Zho+XHsagAR8EUA3FhWIQg7T6uibi/HVT605+5XM7cjbTclUdcPRVr5pCloZN3QMAsDQfvXPvZPP
Mojmge0m1ekU/8Ioyl8URvvx0ZH7+jkFSYciEf0WI4RD6RWdBFnxOqXFpBGzk4qQcmnDXUGcMQ6O
fITAAQg8tNAhRgQukSMJIIX3KXLDQFhfgNckpadFjn1Tzc1wpXE3Fa+3KLARvKOLcTPjlibSt54F
zpRsSQ9hIFqLUjC1NxOpAaPbtzVz8edTwUdTlMH5EUsQbl9qAsdTFEKjmaa/DnpYruzbssjGx7aV
nTNXOd2VMN8gWeb4ZpvLgrZaYig0qLkcJbkniWyTiHkb6A7RxfKTERpbqzCe0fpcJfYMwwsq/kTo
KXQb+bbJhzMVpJONIjQyYhFwLdJS5CS5mpIVtbI7oWL7C7Qp+OEQSuIX5dxe1mYwnTkTnd5aiH8U
g2zE7iw6zqr6L/RaZOz/FrZ+Ze0qLQt+V611Dq7/wVWU5WjD3hc7Ne3x4weoO5NhtQTwEODapVuh
h/pTHLfhmbP3B7eNPQgHbzomqNLWzWowtIQcVFRJmmBIyYpp5i0Bewsj3Tpzgvrg+6Cgos+Jog8M
65p12Wj02i3isz3DZn1MY2vaBhW62c+H/amKhydCRxVhxbJAU5U6vm290UZtEpO2Dh69Ia2roG7i
zXI625s+KILKLeuxr2HrwOZ2pWQSL7VmitIbDZEseRZ1f+i1PhvOvCgffHs2yLQS2S1QU1ljgduo
zvRmEGBimsLc4OK1N6kCu+nzb//BVSA9IN5CQkP7Yv3lg3lMmiSl6eKEpNjIcscG0yGD6fOrnLa/
FsM1aiwWTOi2VB+O77FaWVaslkvEmYiBh49R+giAqPMAR9Rb2rfGDYVB514ZNVJYCgPnqip1EZT3
yrizlCz5whMgJZDavPOkZY7pUlQXZz7k6d6XW82ZlfKIY9DyUI8/o47eYu4zqhBKjbXYQy8UbXlf
mfDjWKdxakxfRFbBICMI2c1p0B0+v0kfPQp4G4udgl0p8p7j66dq3RJPS8HYyhRCFZ1e3MhZppwZ
7h+8vrTmKctTPuOAtFYnG31qDiJRqiXwqYGwhAoPI1O9zwK9ODO2TkViC1SDai/9h0WVtnZAk+Kc
BWTHc5pIpvYQkZz0nMzO9KWPjWivEvZz1/dKeh8GYQxGXjVf+lZLkjOP9V1tebzB5VNoSKERTDj4
01fPNaI1JQcx6hoTMl18MQWz/DVK++4HisYYARuAi9YVtSjsS5hy2rMi6iS6GMx4yrzc7vTHgF7N
FyUtib8sUvwFmYrOauqsMdpk4HF/YtFBbqpS4L3MnKlqt/Ms5F9pJ0YNKk5IIZ8wjPy3HYhG9cuw
jCQ31mfzy+fD5/TBAuSjJcImHho3S+vx8OkSc6wUpEMe5qPE54ShQ7hM1K+Yoe0zlzo9Oy0FXp2u
JpYzRJarroFB+RijHpzqSdNi9aKR1dl2q6TUb2yN1tmeYkSFblwY4E8+/5IfXHmp0GOCoWJIj3h1
ZbOpJ8w5BGuNquiei4SYDvKD2q1m1dqrGqXjVg/q9Pnziy4bn+MBxDSMzYPnSG37RN1HcEfLCIJA
bM8tctJAGMYLQDjjug3imW1Meo4ccApZXOw2zPk8RlokzrrNm3KskDMdq0WaKvVjbs9EhCs4s7Vt
Hdq9dphCLWzIKNSkh0h1gMbbaZU9Wk7RE8fXZdFdLAIOFGUlAYXLQCc+WV2u+9gu1NobG9DNB5pN
9c+yLZqHiJWNRqARxd9IK3Og6xLcddfCKiCEtaB3RRSc1LtaLyXZpgrLNL0ag9SUXMJQa/yNfUXI
SW1LueKbOsIan5OO/luyprbYJ6Sh6y4TKtDmugGEGc/p9LWRGitaVJpBvx9DtihuwUx1zuh58kJA
iud1pwWJEofTxfLzP47cjUEkL+Gd5PLNbXtFnazHykB8uI6Lwf98hCzL19EIoVzxvq/DFsTbt+6z
hnixbDkeeurZVnadqthdF8ZbQ2xv2O0X5RX2Cku9CcoUtuTn1z5ZNrj2ElTCa0+1lP+OvyaGMAlx
yQzriEbJBVqE2uMXtP9enP7Xz/E/w7fy7r+/TPuv/+LPP0uyueIw6lZ//Nd1/JNM3PJ391/Lr/3f
v3b8S/+6rd6Kx655e+uuv1frv3n0i/z7/76+/737fvQHzuVxN933b8308Nb2Wfd+ET7p8jf/f3/4
H2/v/8rTVL398y8iPYpu+ddCgsj++vePDr/++Res6T9u+PLv//uHN99zfu/qrS27qDz5jbfvbffP
v1TnH5Dh2Di9t6MWWtxf/yHe3n9i/YPeL8Y52tMIFynZ/fUfBafu6J9/YQn7B146zj4YcwDxWcs0
1pb9+880+R9L1gRc5iUfDC3fX//nqx89pP/30P4ElAG/Ou5CIPqj4kFhkg7EkgMHF/l4eGACsmsZ
yYLb9ei36iTFrV80sRsK20+1Xr6p8uZB0ZuNPg3ZVSar6LvK/kLW6tc6Hw6BOezpMCLll6N+Z6TD
Vl1OsqUaLnCtMfKy2OHk79zHi0rCeQnq76QmwLXOObUlFxNE1Kw3X4YOfAVquBvKzU+TFXe3UluT
TK9x2rR+UX76CU6MczOERNCkd02cHYYueUVVSfpioLZupvfjc9GR9YceoPE0rXkOhOlz/CDdPHDg
AAyCxKDosu403Y/08qrI4p0ptXdmagnPjHBHFvV8gK/slgOFi0pPiaDiLE5WfftmaPMrcMpNmtiI
pWOxraXhdz2aZCBnFZSL+UeSZrdmytcC8ppd6HXng154RSLf+6bWbK2o+C3NHOzLsv/aNPldP7Hj
cGTSkg3npxFf6UZ4iKNnLI3Da4IawbM6GG69QZJDJULVgyErCDCdAF+EYSU9sbbxnUZ37GrhCsV6
sFMz9qoWIxBlEc5E9fzVzDq/y0Z9J1uFn2kk82pjdKm1Ssts3d4WsbjXB/UWbjApfGy2lfI6dTAD
52XxbSaNcqk4XTjkEHtAMaEuk5yuNE0MHrusNmT5yVtJBMlutvJ7oKybLM12gw0SNJzv9QBPbJPf
SI520TYEq1tS9dj0CelcnKGkUMKp06We0CXrpzQGd5JlXowWCaNTzV+2EZdRZZ3g2cF89QcUrwVh
QK10ybuyCNlllxjMfZtnNxl8dEWr+rui0R4lO5YeU4La3CIIAW4KCsRqPz9Lenipp+VjTdUpxcD/
I86IBDFGTfktBRUBnJMp9gOLhNdy1n+Osab56PVDUoFi7aBO4qKHLrvJxgjuLT0cb2paw0sMctDS
UN+ZZnvXNMHvWtGuzb56KdKi8Zd8W3c00GbEtXql6dFWHUB2O4TcbqUAA31S0/1spv0EZsw3Ousi
yhtC2qb+ZrJk9PHVIG/LUJHui3l40GP0oXVGlrlCIvS2rKOvnEaR6OJGhlMER5Xom6u0b76CU/0i
S9k12dMEYNfUSLNYHW+Q9h+y2ej9CfOHYFtN9a0eNrJWPRNLxNuoljeiEhbxTQEijyz+oSX9tVIu
u1PLTDaxJu+d5DrT6c8FsS4OJJlLXt7T0Mp1oaiuPpaXUkKod4sybKdHZQ5MwgGANXL0jezsJyhU
quhxU7oZseFwvfpLpYm/mE4I5Evk+xy0bSMigEJUS0mqH386RXo1dH3rRgFwzaqVPLXJLyyY5yhA
OYfF6g/06zt1KdPXPX1E6mKE7dnG3onHxk/B+hHasImy21jFzVDxgkTdPa2SreO8Jko9MhSSn6G4
GnrN8bW4uQPA0nMaUQdX15viqh+mXKeuZoWPmgoHTmO7BZ7YbD3DqXCHUoFDnRJGByXKDtQ7htfM
ZAcxKYHyVTjNo9FPV1MILFlfKgR6ERo3VQftdhqNggWJJNKeLZkvci05kHo8exP6tdFBWG7ndAAK
q7zVZqIAaffDThn3elunF4NSbBgI1d3CEJwqWEGZ82u2hqckEc9ZbnhNHpV+PkpvsTk4mxhuEXzt
4DY0K5zh6oU+TJdtudS3jan3TJNIg8kmTm0upX3bpWieDCF2banl1+qkeZYEYiMOsfCXYl9Kwx3Q
TTTTuNcUOcz2/ZKqF4bisjdsOteS6ldOASfYka/6XPpam53qqvUgvyWYcl2bsAJ6zHbyIy3U/EKG
Kewq+O3suRnh6BfFrmdfhFkP72vSjsZWq63tNBTQu7JvafNQTtq+EAT2hQn+PqIBN90QCnAY2fQU
ZNgW2TgyPwzd82Sq7bUUqheFmDdzX1xEkyDpF0U22BljnCEn6wLVsGqwPuRkVStz9VNOmT4nQumv
UzO6lcAw0xvtWqrjUbSpsm7cylZ4K3IQ44VMO7dPaEBMN9mkm9+HvqLT0bW7Rok0D1L3vnEUUKzS
VnRAFgLK5VVLWHVkXohw9iwlvpHi+HnGgraJhvwildIDFkWXNLAFhtMu2diRa0/d22TZOBJD3DKA
Qg+qWZAFHC50Ojoa6VBsCpk1pu6v487+gogHDUWAsUb8ktnq4U/xUqNb4sGj6yqU35o2+0JpfyZ7
rDG2ZA4XG5DM+dYkV8CNCYL34yFIt1MXbEF+x9BKNcWtx7qH9OjEW63p4VL14kEf5G9jPG/L/83e
eS3Hbazt+l72OVzI4RSYzCQxiJROUJRMIQON2ACufj+gvfavGXJziuv4r1quWi7b6gH6Q/cX3uCU
ceBVzXOmKkxsNA4AWH72plXy7MrzuIGGWX5PnFCAgGw1bVu3IAzUziXQ3bDZTM1sbagfpnXZwsDT
S2V+Guf50bWhkxqyI7MQMBLg0Y/kfRajTasaMKwf00NexenPJI0GMLUKNoSI61kMHEIYfSG67DH+
cj/V2Cj2sM6yXat2co+HaQ3QQEfbcJqq75NXFl/VzFp70+CsGuvGijaTZSFb740I7Kp38EgeMVJq
7xmEy2B2HkthdfsqhDged8yZIgnRqKo4aVEt7dZWjlFfC3ATh2jXdwTQ+kiVBVou8QZ37MOoqrSv
6hfZ2gYOWK5cIdxeL1OL5zT1tkPpWPsClPAdYvKP+mRzoTm3odNvGVYZj9jdJwh2KldGpDOk0Ovy
IDV0MY1aw9yg5crMM9HtKTU2k9L4Iz6bYYUxdZkeYuwt+hE0AbzuSmfYZpX1LgkB3TjtyhEzZNrq
skglWBSEJ2G9Okl9GYbw9RHtK0CfhrL1NlOotZt8SIygdcVuyrT7wjMZVxUy9mlNAcwb5Q3Q9W3c
LR+lHa3EAqkGjqzW9jplLobx56XaK+sxioPS5ovwwhs37u8i3fgxVZrvTSiToKYsE3WTmObD4rNp
YGqG2Jey8qbUt9MJweEBcVwvX+exdo18LJe9REhdWaV2ExSm/qK3+bbSL0sVUIk3obiN5H8W7Uzr
S1Qmv3JdXFCorwTTSnCDJE0RX4NTrBwl2haUnGEiDlWN2bjb0o+MNiiJH5Suc7eah9h+hEDtBh1r
ZxWa821W2tdGNVTMMHGUAMX7UAF84pdIixlO3+/qXn6jbaCvzEUfr5vsm77kuS31Z+TYF5rKpdZO
8+9hkFfgYZnrSvSAy3aXa9Ge5skNkU3el8CQnYEf1t5GVjbG6uZuaLG07pufTXsLrPxOMP3K2nAl
jLuqyr8PInosK20rOnczeM1+VvLLIlL20Lyva6tYjUrarKo0x7BVAjRi+rgZ29pYjCh+V5n7ZOXc
VxwQmV1/r5zmBRX9C2Qu/T6sILLmW6n3KMib2zjTkSUV28ySfw+yWCe2PAzm8B1Pck9FCayOSOmb
jVF4l0Z27c3yxzDpeFJequZtZM9fq9G76HPGtmYL9oKhW4z+v1rzBQ+ZH2ucZtXYXDQmCc4U9Vd9
ljzbJLxoFRZB47kkTqL8qdf6zm6VlciuOswNMP+rrRXmsjxXyR8zqfbvMiOwSanNywk70W72ruq6
ukGF9OugWBsOkSub1o2TuV8sZB/m5tZo6XKr+AQEen6TJ1OHXL1+peIn3+ExtJIKN0qtVgHz/Hjv
Td9HsrXQzh8RKrwyyVatVruAx/ItMeMHUZoL4y6J1hMS+Kjb+3nSf6k0bJsiK18NldFzL/S7CT16
Z/o1ABNx6XPOMPpWpasAhfP2fel962wymLrrDyCzAQEazRblu6+DoT3U4gmljsvR9n4RSWgtd9mt
HlWlD1Ui9KlIorWM5c8yxmsDq7+NnpvmVTkJY1uKYjeP+nWaql+kPa/xrcWeobVDGjcyQ3L6xU6s
xG/66VuiMOyv5zhwucuiJSwH7zsE+gCeAWMRNLkWE+/xATzmViiYRlheAsrdHG4RYVvhT3RTj1oQ
6f1FxkUYKyM2A7Be/H609li7L3zF78Nw4+XieoqaK0Nx7zzILlljPJlMjjWOPS4O+D+9Lh76+Wdm
P6eW8jIbFyi6fVFteEsRQIQsxgLG2rVzf1XVvfG1qdK/cY+7wufjWwGLMLDMaZ2htCf5dXGoXFsy
WWfIhOrmsJ4S8dvTqq9jNGA8+qSnzktstLsiLS+iBMuPSMNoQYY3onYyvx2MAzc3JdtMWy2JV1nK
X2O4SbR+ryU4Ecz23yXWC0HcIiRaGTruIo5OS7C9yoWyTfR5HdXxrmmaH5mrPDbCDrIpHTeW2mVr
ly7fMpF/zgu5V2R0bTXkpbPCYWNQq/tJKzVQ4pmLTb1cK2rDdFniF2LF4reS4vWlhw3bpN5miuuu
HSSa/cQZupXTSWOvSbfhbxk05+59KOLvAqRFihL2Jdyia1HX6L2ADBuNUh5EYYcBFoffzGKegj4b
5pVhpD875Lwrxai2ZZc9x7hDAUep6i3p6cMABxcNsnqvFFPr90rzNIT19yID8UYWj0xaDCnekemv
gso1aOZRPYQVJqxz7/YgAu2fkaxu1ba0VlrvfmnStOZPy4Q/Ve2NrvZXMBqvMxNmRZpqcHybmi+q
xQozDA3bT9Ec9LM6+q7YHAMKADIazrHESsKyVxCj5q3qgtdOBnR5pYAmGmOwG3hQLQ55iwgG1PTw
UdOi+xh1cAoWOS5/Wn+TcRIjc0aWjP/Vhs0Z/EaxoO/pzABdrHd9w+wv0HKm54u4b56i5Sh1rIGF
D7Z/HSatQIRDrr2qfjEc7UvOZDSEMRpMDohTP48yfAexfb9iFEZFUafGynFrPGuGqduAUPEYUCTO
XTLgicsrHTkf9pMOACKNyFbGavzShWjNRfYQXiZV0QJYQL7zwuzLciMKUfupx7QwcYS2B0tEulTX
+Q+YDuDrFChbzvgrwgbGVRE/x9gkyZwnBIguJbAGr9UPtsWEgrvWmIofcai6u2qqMs7plPn7qA8/
ikR+C9Nyr5g29XtkHGiqKsHsmfSXjUt9IMzHUr8gP4W9wFkFnAPJLjH4QjEvbYsTztGq+14Tqree
cosYl0q852opFIfyQwu5/DA1dafKBQWgJc8alsDrMRvyrUeBvY06GjFj3MtAE83k7cHaGcVanYc8
QN+p81W+Pk6P8CKNwqupNQyIrbMdILzakNfp3/ow/tkjPaiNYDOd8tokEt02fga6c106yn3its5K
E9k6TMERNeUmLhtkKmZtjUmW34SwqUd66Lu0AE2ThVkTWGG/Ls3e1/toZ2vyImp6HL29aSM0ZVz1
VdIEYEAvGNljBhwHhV4eGpm8mF62Tszh4CXGbijiC7P+mdvhw9i6XwY5BDDeN72rH5ym9wdQrG1v
pn4ytD9CLwnavPjZZMD48/gin75HTh9U5fTVMKMbTKeelFJciqzeWSRtdmUFhZccEFr96uInjbSs
3zaIDpeKvMT+/ItR4DHR9l+i4VGt2hCkiX2RtkgPUoiusI6VPs1Gk9cpsQ9ORUTZpX3pedfYoZpi
FabqkibNh3lYsmOpgjrAhzoG2Y00zBIis7LJBaN07PB+tgwH6lS7rhVzg//S1aAazy72NC3wsU4i
gcSkSNHpeTCn22j57DcVHiUQy1YzE6VgdAFWUuRdJ4hY+qCnauY8fOyLmkje9LQD+f7opHm9d4lU
ztdYpNtK9p6PCsM6IsDklNx7NdA03a7QBjWgdUH+MVOEStT+wh28Hd5Z3SoeIoQiEvjbeKHZWEkU
WgbmIDuoZvi1mZKXeSrutFHGq16df3tJeOvGyTMkq6eM1ruB0qbnzBuVK11XnFtVLwwc6bVbxWtx
+Gnyb4tjVjfX9DhyQWnQe5sMfj49e4PsJ/7dZk21D1XpXZX4/dErSo1+A+hn1yQZqW3cYDakG8kd
jr4DWJKm/ObY092Qi98GDlY0J2/gXF/RfPICQGw29w4enVSiabLVVXIoXaS4allRtI/nmCLUdO6i
crzDMfwJE6H4n1nd/44MGBkwZPl/RiFvRgZXz38/R8/tr+fmeGrAf/TP1MBS/4IfgVK6o6LNtkjQ
/2dqYBp/LZptADI0prm4njK0+s/UQNP+4t+F081AcKH/L1PB/0wNdOsvKKhQuWAyoyGxyPR9Ymxw
PFJikIWiwzK2X4ZnIAVOSRIuXrauFsdZMMT5uJ9djM5MHIvODM2OZ7mcHcsEBPDtAglZRnUnCFx3
8a4YwcAHg1VfxGr9MPTDY2+Na4RDhN+Y7TkJ8NPHYimAxUjG8G4XEsQy5/1jIDga2JqlEY3FDonu
m3gS4dZz5Oe0D3gsZuN0mRbzI3aXAc/xKikOgHJKcfuo1Zh2t9rqW5Nj7ssfEfXvpOfPyc7xxPF1
lcWpB36sh8Qc+IaTVRS00jUsFhbAoYkhduN3RbTJzOSSi+x+TNNf/Yit2MeLHg/Cl0WZNOpELgQi
aFendjfTHEWdbBVQo2TipG52t8HXTllbij5dVioizx+vdzzBXdbj4AZeCcpMV2Hon0xwnWlSQ3jV
XaAYzpMTIqjIcpRkUdadWelNaGB/Cv4ZshKCFWBjln/+R2iEeCLoaTrS4LLi8TDNJrhw0ef/xSqw
cVkLppcB6vx4lSGTqZ24fYd6R0yjN53qUCEY63Y8s9CbTwsRBUxdgYGwWXDLTiI9Nb0hmmOPWjRH
VZw6L9t6EFICN0yMjVAq/XfbdZ8Tbn/dLeBLWNgzueQwMk52S3VCe676vA863URjAke7DXW9silr
XOk/DozT7ULLkg8MOAZ4PRddn5PoRw3X7mWNkmMqI276yjX2oQzPMeBPwp3g44Qi1iEyuar6OqX9
MyhIn5HO0ueMBF5kuyxKOnoFl8VjEWrnUFnvLLWgpFCHsBE0geJxHBnWrJZiRBk+UPvpAmwwzlqD
5xxyoVf7xdp79/H7e285vNMWE+LF7fj0QwaOYbp1r+UB2AkLZ2W3LBN/AHF4MeTA2gMY/5RGH695
sme8TZBCBAYzauR1nGXq/ufbNEobR7WMSY6Duv5emN4d2lDtpx9M5wUiscFLRGlUOzl8Yy2qW6ul
IHdG2e4jFa434IJ0HYc1xYRE0uLzD7UcTDYUb8LkdN9MdznuCyUN+NyTTe8ImpZepPwXTwWVCfFf
nOUJ+hOIR2nQnxKai19jVmG8Xir5qmr0Kai6og1oJWjrTz8VNxihuACQloTjeKscU+lnPmZQsFho
Bhya2TrXxHgGy/U2INgi0gv+t+QB7skq3lTlgzXhCFaLxF51Q7tM9NrPUYpe9TkXPDTwXhQZEaA/
WaWzvTZxZ6B8bhNTOvB/1y3DFb8zsFf9+LWdXFdEOPka1DnYr2ArtVOLkU7XImeWTg7XO8eWvTcB
0GseFqn6lD5/fine3AIQ4RHxSTreIVizuN7NKMGFdnQvEJi8GBKINmKS/adjgXbeAp/kNiH2TrO0
UNW6BAnNgpsxoiU22L2C4kLl/BcPxKmO3Ac57vJYxw8E6cORHeVtYKdKezVjb69d630dRtcqtdCn
GHv/xIS3XPNc9ICfrZOjSKZl7TYOHWaVhpDP1zVcqZhp/AOZOkJM/ZmivRPfLtTLRUkMWj5p9PEj
Ya6J0CCfaCAb0awprb+bU/45/Pbroywo/IVQSfhBbT5eJBm0NA41FkGZFYPusjFvIhAjn6JKvF3l
ZHfgjGdJWTRFkIQy3rkiN+Dg1P0616Vz99nIhjm8oP3RMSXi3mCGJWq19WBkgSW5eundWdkq0630
MXd75cwOvf1gwaRzwIEPthfw7MkOeVmW6dJU4b5aqXmROU552cmICQTH1Zmz4W0wmDZgRHgMJCes
dfIGZagrNNRYquJcXVvNpPiZrp0zBHl7r8MtXAiUYL6o4V61hP9IY8vUkRA3HfrRkYiGKx2L6if6
jm53MdCyY5qsK7m7+XjD3q5J+QG0f6EpLIzKE4AZIOdCl1W0uAjRdAsh7a2UzLJWeauTqhuNdiaP
ONGJWoIRs02U5WwYRDDZT8GWFbujxRUyqxF+zLiKGMKLtrYnAKl13uR+U6TtZVub87Dxp6Frp/WU
CvW73or2qdPcwcb4qgdxhb0bUlC2F/c3JjQwkDfgu+g2Dq3ebCp31jU/arz46ePX9TbmwAOSJy9V
L2pnp1KhqA1EtHu4jyR85NLP56EV1ANz+FPJQwZln18NLS88xJayhnd2fDy0TS7GRpDo4XnYTZsC
N5qHBvBaQ9PUs/7t+Px/T7x3QkED5Q/nHjsKCAYnd60eJmjZF1yApgGkfjRjcEXlgD4WBRzoMj82
xnNH+fJH/g/y9jUYYHEt3GvSMILeOH5ArNJn/J/xrmw9Jsq9/TLNKtLRIHyTGr9F05Rnzqf3npHP
d2HCoaxPGXe8YK+a9L1r7kPmBkCgI+MR7c2rOk/CIMsZpH16/3iZNIlQGADCfKpAauSD4SiNCUuB
MiXxla4V98pUZ/vUTIwzSnjvRCYiJ0BF+X4M+63aqbAaDAzAO1hui6SvXSkXBWz9w0IrPZNUvLNr
KO4tRTAiMWTrJwcvDeIID9sWYVVPiFVdZ86D7uI9V0HUW1M9put8mqIzl9jbnYPehMrzAsiFiH0q
iYjqPBLJ4OoDabftVTsX4dpSpbb3khRgAoy6zcd79/Yh8aFdsvalJjbRwTyOFEVHzy52ydF6Ocqt
O1QJgtdJ01/msVQPaQjIHjsEa/Xxqm93ET1MFW0FGAsL6P3kG2zNyawcwBNBI+d8O9fcZHUGaAfk
yrngdN98e5xfkBnh+wF8Rln++AGN1HPygflykOqwr/0ZiesvtdcwtjPKufyWg9q6y+A0gdCdehzV
P37Qt6+XTgPxClPqtUF08qB5QjqUCGBqDpqUV9UCjKtNmpY+IIT0WrHy9B4lA+tckv/mIodYidgD
9DAOOtpvJ7uaDTBQSoAVgfAKbz+6UX7pGfE5vYD3VuEMRYYWzDaSEienzDzM+qTWCQV6gXC9kzEU
92B+nInQN7FCz4sPYXmD0Ia4TI83sOvGZtAWHo/WTPF6ych8berYrhha7se79e5StFMoFjFphtR4
vBRU66YrLAA5eiHtnW534woSOwO8VBm3Hy/1zrsjw7K4hWAnvZWhLrTEZcLKAHoUCiRsldMGLGxe
fbKd/Nox1LGHX8KfdtdpHiL1tk+LEvHjspWMx9Qwzn/YLki3M1/0m0BfdoneCZcdpzJp1vGri5QR
MHKErrtX64nwWzcclMAVHn7So6agS6Xo7abTp3Ma7+++R8497G3gJIJkP143MzDmtUsIZY3l1Who
KumzxYwrOfMdv7+MS+1MdekRiMfLRM2cNo4ti4A6pwffJxjcBwr9sDNh8dr7OUoVeI8Gzjzo8eHC
CQHueKHMycDmz+wX02/Usdd2HN3nMXDlwsr3lWrsREL3ppQMoWu338Km0s98BO896h+/wDk5Ozxc
KxykvqgI0ZUeAre3y8fenK3bz38Afy5zci7bLUoxLR9XMBjjeFV47oNRVMOZntT7z7IcHw7W0qT/
x29TH4YZcsCSa8E3bDauGgmGjuiCntm296Kf7oMNzorwp7FyvA5UlQF1Xr0IrLS2fWmO2m1r6pK2
FBmf6VdOHV5qcXmuynj38eBRciiS7dFsPl526q3KUxFoAVGdlHjbzOn8mEegjT7eqveORYg5VEZ0
6VEfPSkL7WFSaFmS34VIFfiimszNhLUUias08GH6eLG3z8THDMgKdX6yIEj1x8+EMoc5SItnUoTs
/LmK8TgDFA/o9L9YhySSKh4Jce7J43UsQ2i9WXFgGbOboZ8ymNHWGpvkTD739t1Ruttow3ImYpFz
Wkk51WgK3YwGImHqfaQ+ptUQo6viIqd95omWYD4+OkipdKKP4SFtxFMlwHwaB8WmlsTjqAg3yLnU
W9FMjNttrdplZdGeaVCdMKc56WF9eiait2RwS4/v5KxCBtmadKUH+5OC5bkB4GdVzzmlcUNt5TXd
19gS6mPpdF61zoST69+wfUUsj5wBHs7H2/nmPS90NPoxEAwtsq3TU6sp9TQW1TCCIa6VTeKoxVal
m/E1NlA1+3gpcoGTNw0ZbnGd5IzGuIqe1knshHVZhl2YOEGOdAwn5VQqgwdo0jTbp9IQapqvMiTe
4LnOJkwW0ECOO883zRC73dbk6kiDnD7sfQ2CNHmGdo47Lr4sQMHaubKucyqtW4uhonXIRnVs/UZI
DV/OxgGDmGadfTHiFlP5dWPYI2yUsY4eQNI6r+ORRKKpM8yke8ZaBx0Odh1SjA7tobBLla3xRh3S
flLR77uFk2Z2KVD6MQy/FWruwWaKzREZpBRvyJ+mBy2uWHNLucBfVATiIJ7p0B/AhSaaI4yfoT4V
zhRMGLmUX6c4U5w6qCJFy1tfcxu4wL4HuLu4qLKIIOg7zUaNQuaRYVy1SRoqFQDtNu7XtTEpzmUx
ZCFUGc9rijHBLNAq5yjAMLgHO2kp4XhACDMPg7Q0pvGX4UaLAs0c19Ly03IcElohrRyTVanORfpo
jEZsQlJIptC+dYbK8yDHNKX1peql52yQpjHafbc4kwXdVHna2hbmpPLoJqSrlay8FD+eqbe962zO
Jy+Q7TCKS5QD6+lGzhgNPihRobcXIbTB4R5ImAFQMNHUwxDF+OlBpJnLl1oPp5e06hXIVz36Q7TC
+9A6cMDl6pVtYpq81xEm6vdRVIXNuoUrZj8heqABRh6k7QYOugN/myRV7gLeBW7opzUUngtDwkmO
8A4o4+RRMZGd8iMO5cof4AxNv8rJYJzvoyOJJyFfWxauwtoqQ3w7QDYdNEu4zqbN9FH/jrZSkqJx
i5L089jE8F/Qek4KYNBTp9fROitbF0OWuBnVW/i4feibCtDcmxItCLku5lp1DugSeL8bFB1emioH
VovBQxHtIG6i8+LVwsHkK3NCc6MJodx4+K9kCw0lGe+Nvgm1IG9N0OD6NFjNS40n6XfDiFuUam1+
mz/rAtbmXCdlvWmyUl6qYNjBBOtSnR8bZag7JLZQHCe3lU4XaAXJi681WfKkN0h3+RpqpabfAoSr
Vz1dxh6AXlRF69wsVWJ7zhxjFauj8QvRZZwmLA+we+AxH4v90htTlzis0psW/aNfqt6i01UNkPu3
MlPGey8s3WZvqb1s1zG01jGIzbYygwzUqI1XuaitDaJP+kuUGl2KeZnuDFt48ibez9qMbHAos+67
kxaGeRVNLgtPs20DwyNmXb+MlKlaN2gx3QtkmIdVZWJidXCERc3VxBmQLzec1GljyjL6BT8+VdZ6
oRslDBi7++HMqdU9JCTDfdBEiqTihVTUbOgA13fobanTlZNFUC5rGcPIHAAoepaPS5CTXYsKn/lN
aWXW5OcohKuQgdDovkIryjWCKOzc9pDWfYT/YpIa93OmzPHjnNglm5Gm6eQXScloPe0084GDP34U
3hjecnbjLQbFxk4fgAGWHDfwfued5Mz8jZZb990aima8oGmQfqfFmRQXkyp7PATa2h5X5OAhxH2I
gi/AXbWHGGyY7TPC6iSOmzqOa3TR6yiQSMHZP4ZqSNSvI2ST9rEQk3qrNkp3o80azSOpeOZ8wTlU
3gzQEXMgwsKrML1vsPOmF1TfiW7IcuzMFff3MIVehZQG7Lmtl/Z6ciliUPNKrFrRVsCFVbaAgqIX
Q2oaIEEXu8k9Zl6wHCG9CAXcrWm6Gy2p0/QSwLqnHUypWo92jFA0XnWm/gSvp55c8v0YL1HTG10E
QCLVvdCmqZgvRR+X5aq1qkxZuzIyqgBOFiBML5xiqAmyao0vRahgh5jVbTH4iAKZOFW7UvY/Q+b5
9VVbVE7nG308GGvOEgefT6eA5NIq6fwVPmYjfzRqq/5w7TDKHkA7ZdpFjg27uZvMmCO/jiyjDbxe
6/RA6+GIbTlLBn2Dt5PQIx+xEltbRUoyWUFrjEX0lGtj9lMMtf5o55UbbkwNG64gNXKNsyHhDmjW
Yy+Hmn6MEdW3oZK3xX2eGY33CAAZiU8n53P1R+whe4jAhn5r6LOKfEkamumFFnpG7VMVFU2gqpB/
V05tNfGqARocrkqg9uVNBC8tf7RLxOW2mZe786UTgRh7iDtBj1cKwS2ZxUNeINlUOS6BmDZd4MVw
P/0Oszd120xE+Xcl72M7SLuhP5g4OqAQgWwKVC03weAHRA7u055XTdkOEbi5+t0w7p+omYbiWcaO
81KjodH8GjOpgX0awBKsE6XKNF/MSk2SAKgdlpM6LkzjPsxVxIXaqm13FTqG40HwjRoBrI80pCk3
duris5E34aNe23UCLatH4k2Orj0h8Ta6zXYZ9A+3mWaK+K4QYWfutQq0MCplbm8WaxdIcXHvqnPl
wR+HQUmUzGlSXTWxlNmhFY2X76II7G8wzK4JmBgqYN08lkqXQpP28FDyBj9DOHn40XmM9Z+tLkKj
P0Fetv1ljOjV7yxccK3ruojcF7MKBy571eusA15QcHTLVJvm/WQPSrIGam+Z2xD+dQZkwHZ5w0FZ
jUn9jcwIUj+Q7HJwdqONu8a9mU2qhroavcRHGyWc6G7kTffbaUCz7KYx51rbMF+Mh20aTSggukhd
PUoclKbbaTBKDI/MIq1/Mm7tFmHpyewBdeu1ulcVd5bAk3t8grXJMQ5Wm0ztk4gRxg90LS2wpWcc
f5Gqs3R3+IbRPB81r6wDaAoaVpZZrg67Zhpg42guJtM37dQA0JdCsudBi7UO90iMy7byoygyReIW
X0dyoyBaa12aeiIdkLg841WmJSUA+m4sbL8e1FTfgENJy0WoXR+/RK2S6d8G21Cu66avnMuBeW73
S3gwAq/NaKrotjiZqbV3sQ6AxC9aqXebTnGE9sUp09Tdqp3pPSudqrbfnFCCwTdt4elgdXult9Zc
T68WEcjjKEEW2hMUwU7GrvosoknCoMUtiat0KqaH12T6f/G3/4dm8x91xRv87Z18+fvlSOPj9T/4
V7HD/IsSeDGXZhiAfKVLrfePYoem/gUaSkN5g9ahSnuP+vlf7K3t/UX9DdISexduUhtVjv9Aby3r
LwOsDLp+1uK0RIPzM8jb45Y6k0t+AHALptIuPiToCh+Xzn2OiaAn6dnDTZ7Wneidr3kGhdOMZ32H
D1n4W0/hB7aqhfzpH+/oHUTpcZn3z9KAPGgzAoIEE3bSaNGLqPbaTFj0012NHNAUV9AOkpUrtPJM
efv+Uha7AJiJseTyz/8YU9OOjrGWLsEjooy4KrAlxStE4Aw8KOdE3Y57Hv88Fcp+zN0Bg9GPOCmk
tSjPGgMVOcQEYvMge2uCrGtOn3Jm/3cV5g3ovVAovxl8wmmP0lAAsBSz7e3QwA03w6SKQ9+X9b4p
46Iiixo5tT7esuPe2L/L0n+mkGI8RcQev0faYjbOhzWDDwaDpd8jabCn1Kw2Q2EoQSUpo0MJu//j
Vd/bPSbvy8CAdRkcHK/q5ZzADWSdIOnyKYhUsp26T0osX7N2//FSx92A1wekswOgjxYZX+ZpN8Dt
tGTSCpsRlj7FBe4c+JGg0Vt/tZuMAQIULXwD8pCcoRmvQtEa64/Xfyd6lh4WR8HihESL7vhRyyRO
NTdnXwcMdC/0yuvsoG2MzjqzznF/6Z/nXHzPXLpMdD2sk3UGtR+9KE2hFM/5vBedofqKa7eXAs4H
QiOxe6Z5+84W0s56RdAuEFDrpMvi4q8WonpBNQWyfGdHEgepyZ4erA5k3Mev8N2lGB2ZNN0RIHKN
41eIipkKg4fhHNrGv/IG+dMIMXr6VxCLP17pvWBZoHDgFcHes2HHK4VD6rWNlfASJwznHSPVkoBa
WbtyPbW9L2j3uIG0RPxNzULtkkSgWH38A975HBdUN9w+e4EwnbrIOLjIpJCYrADJQYUCtk8Cx4kn
eiPegHYlaJVAd0r1zOf4zpVBiC5oGKonrqCTQ6AaJ2QsGBMGVQJXEoYsNS6DSzzmpXLIhNJv+8az
NvghNr8/ft73thZvo2Xy63CfngpWFkMy9l3uUjuU+uzj4mFt5zyzVi4WWGde7bsPSacXYXrTXbzB
j/eW1H1suf3MADwnhuv1nO5He9R+inawr4p+Sr4MueJlfiJAfJyJq3cec+nQA2kHZMfM9ySuEP9M
I1VYyCnidLZr9SRdAeuExKdV8Znv8mRG9XoQAN9C4tABRM/A6+Q5W5DhGXgXav8GyptX5wgrWam7
phsMEXVCoCtM9K2kZr9jpqPikuT8TcJbnTl3T/rP//4O3jN8D44H+ArH7xs0KPOdmN8BZId4DuMH
Chy0ZmJMUGdRI4AQ0983vfRHKot6o/Tqy8ex9c6JSHrGD9FB2XD4L5vyR4rQIaIQqbFpBm2JBP6o
WNmFkfXxxjbxgqSaPQddem+TaTljzLgkh4zdj9cT5ewNpiUJsGqsN2oijBU9iGQdUcacieV3zing
oHyvQIWXZO/k0eZBaVQrLEysIPMoqJzBRVxJm+SdLftmHxaWvaudQbw4YinAhsL6fDybkMxgQzFQ
Q0rzJJ4pqGBeo7uFTTPz+N5U7N3EMcXMFT2uj3fxnUdF9pqcGEIVYPJT4DqtgKFUldgMsKdRb4RR
q5sowplaazx9nUemHkCiog9qYrggsvhzhtSvUfzn8qdDPNHMSlRNCnImzRKyEYzVup2qM/t5HKqv
WToDKLB1y9RGVU/n86o9SRFPhliXuYbptl7Yj6ZaO6scbbcNQpnZ5wS4l6oAkCc7R07LfXNqkmEo
cNelxhUHJ73Z6rmMdlmMkG3upOfuluP9e320xb8XSqGDP9UbiL6K96iaOn23VgVAaUZREdq2+nMm
zHDTDqp2YXqiWtl9H61i8uszp+Hxffrv6txsDJcBIFCaHH+TSq+pSJGY3Tq0kNWIjQlpUt1uD71q
Neskl9q6sWjQfRyy7y26FIdE7UL+OcXEaD2dYboTzVrSotgDB8jXamuma0+ds98ObaCvztzLM1t6
fL29PikQEpX7bZHuZch4/KRhmmNAlYESV2oLC8CksnaJmOxArRfnoI5Rp49rZL+JZmGcecnvRC8o
LiC8JlkTJLvlp/1x0PYhOpyooDTrAuuNoFOU6LITnheogwMUr57VM1fLe4+qQX0jGeSBmesfr+dA
EE91XTZrTe0X78bIYfQkETUcbfsyx0CJmZmhNLcioyP68da++6hMFqnTSEb5io6XxnaocBjaNGuk
FtMLp6yR+gAD9a3nR6zTaTz3al9JC/8zNv5nWxfOCfKfMNKY6B4vqA5oeZUR2ppCYHBU0pFEoy6e
GaZZs3ioHLvGapTZBvMn04tfYtTNv6Qht7mBJcFaG+CSnNntkwTjn59EN4TuAmNlFLFPLh8mK3mC
Hm6zdgo0rdXW3XgR/YXo/3J2XjtyI8kafiIC9Oa2SFZVt7rltTI3hKSZofeeT3++7AXOiiyiiB5g
ZjGAsIrKZJrIiN/Qz4CJqCLa1ajmU0IXETwYGhTJOGpnW4/6g0Nzfd/+93egzguhibtBZK7rqVE1
DGWbHO5ZYVjz+7gYNYxSk59B0loHsFaxoLYfASlVCjpY3JBPbL46HkIyJf2k8/PQcp71US0vQ1B1
316/tqAUQxmkOnRLmVK45KLZLDvfaRT6bbGTnTMscr/IPb5gk1wgp3A/4N4EUr0ywAeijUwFYD2B
XYB6SSzXnT81Ge7Yi4ySp62N6GIkR56de/vGJC8yEcBWVdbyOlSthcWc9HrrZ1mNyiJio9el6GY4
4b3jhXNXn18/NOhTAndDdQi0yjpeC7JiLDWz9Wv8DyDVGd21At/vBmjEHBwJe6cRCR/UDNAG/O/m
4NUnRO3aKBKat0h4tcZSfC5hKb7L9BBdBlJ1N1GykL4FitcHH/CllrddmCaJEW9+/gHCvh7mQp/Y
nM24RQvStB9aZ9H9CdKCOyPic8Ztpv9MvTz4PcdRe40yBBevuIinZ6kr0UCMgix419HncvMptFCu
z1SKTFheBw+6ArzfzKzZPrildrIB3l+QF3CKEOSpzdGNDC/2R07f+iNdrGfHnp4mYGjvnaKI3pVx
F31uUBYL0S2ai7NWTM7R2SWW9HrCgKpS7bIUxIyhyW7WRWYkMwVMevkWaAiaVH1g+gOW4aFH58dU
AGm1tMykoHV+Vo1kem3fo+1oY+xwcbKi+ZIgmP6f+0t181AS59gLBhrHaOxXof5vzjG9quoBvFbl
I90IGz7q7VME1eJRDoL4rMaNdBrjMUe5Sc3sD9WiB+8j5Lq/3/8Vt6tYXOFC5pzSLTnE5tU46JU2
OmVL0cMAJGLUqeMyURrCqb30WEOPvi4Z7BhMtF5r8fAyfl5LNkwIiO0kaptFTC3F0nuJ0OAEr5XR
LhfuLVm71FVY/YOlkPnQmmP4ZnIQofK1wVTfKbE8frk/AbeHIWgzmfMdKBgk/i3zMrICvOgKOvqa
VFmeDgKIHask4IbK+eHfhOIodaDVgO3ZLEJ2c1l2AaFoBXe/ULJHlaptWlSlrcg82HB73xUys/AC
AAVmbVUJoO0bWqINFTwFFWUenMmQ4DQldaQm6Gi/7bgpfgRWO4CqBnd/eECJZbPZb+DPBGsbeL9F
brj+tlOCVlzqRBU4iUh9g0Gp7ca4AqDu1S2+DODzjdNUiRsi9O8WS2M86oVy4NJ3e/U4lJlJiPm0
4mrdbK8kMGqrU7PKT3q7eBtWaN8BSzLVN4shl1ccel+fIwrVBDo6zDfhti/WAZAfEHYp99GaDK8x
MuBAaCYDvy9rWt6gU4Wf2P0FdfvgICLUV0ucqyiubE9VrDJGFMxzf6DK5PVc389zklsU7FrErCpK
wQNExYMrdu/cwuxaQOyIywNvc/kMZZXY6pCW+Nh3wUXLjPR50trwPBlO80EyeoBHzpAp3hgOrZeU
XfrW7KLxr/tD39m23HtYD1G0paGwLfK0tlo4bdgBxNEH5dcMSuiiWVN+Vo2mOTghdhYStzVtIBps
1BCVzSwvskLVRWpqHzRx+DcWecVjEagTIuTwFY02WeqDz7o3wyLj5JEjij0oz6x3T4tLDLijovap
Bg/o1NVdkHt2kMJKkYD24u8x/Kg5USsffWL90hpm0HlaGFiZ/+pZRvpfOBGTZ0O53+wh/mSQYKbV
Pic4QnKZ09AIm3TF04KaIuP9YDurmaHiQQY1h6q/tTkeF1sb6rIfaj+dO+O5z3Pt/WKOxjXFIoAr
IPQBKMjX+zHFt9ucU+hJ0D7BZIGC2pbibxiSMsYzAwzTWnk/DkaAOKiW/74fZecwpr5DDPFGp9i9
GVkCDiA2ZqPye6fR3LnT0kfk+FrE5UjOXG3kzzAKh5Z/WRA6/RfLl2SYE4I+lAbVcb2YCs1sImOy
yL61oH3K4UigzTQEk1sAiL+YUbkcuQHubBhyCdHOpOjOCt4OtxusstECqkxW3p8isFjNyU6X5jRk
pvUBBFhxuT+/O4cB2xJuEB55FPj1zW2TDTLMzZkaYGXF00Oe4o/YjUvxsdIN+9v9UHtjE+9frhVB
atpW7LSqVdAvtUgktQIRvBrUUBHk0huYQzn6imVxkDOIrb5ZoMKgBc0pnXwRx+j11+M7WYltZ60v
kNRuorMpeJbO6B5qEcoXZjk+NUqDUiRnMfaPWF0eFLX2fwDug/SoxRoSE/JHkccYrIhLjB+Arkfx
owmy/klFQ/tkF33+VDmo1xow2RCrt8pvSaN+ff10C49kTFBocpJQrKMnfZYANWyFzgx9oi6wazBS
Fc3pYVCnRw77/GAp3RZeRHdTY49S6eE/tvB5K6fUZhiZg+58al3jVGQp06R4MsDSAozzwxCBrZ8X
CR94KU/+M/dS7GLIDhdVsofXFiD4MXR2LUq1ghe9rULLKXB1R+8cGMlj99xMieHNNojd+5N8cwgS
hQcjR6AmPIjkzRoLnLSYU2DNnmZlC+jQBGvYoTlqUN1sUhTAuEPpmNI90G45tIxRXUIVVWlADWBp
m/xBaQxEnCMtvN4f0G0oQfuBPSLE8Ji5zZFnNnmRL42ser1RV//EdjJ9xZkB0LMBLPnVocj0AOeK
XBuW/Obocaa8o/Y2qx56I8sMPC7uwXQmYYHCK6aPiX8/3M3xQ9We3o9onAJHplu93g9GY9s8CnXN
a2bzl5QHg2/gi3tuBjTlq3w8Ug+62fxEooUm3u0UUziB1uEUCFraYk2qR/ETWnxh1ohBF9075EmE
7knbPoL8yTHDaaPlOjSNpB9tRxFhdf6JsfIZEavDLIn+7foXWLiFGrHeq97AAdu6iL2as2sFk/41
Gmw8FnK90b7qyaLTDstrpC0B9MINHbAZj0BWN9ORkJ24vG5+EI8qNHrAgFGHXP+gEW/dVMlyzbNb
Sf9hCwflpgvr92BAP85Su3wCS9L9jWPCkR7DzqcX8hyUgmnhUC4U3+qPgzhvkTHvappRWRnPj2Om
mV4th92bBPjhGQqTeXD23NZ7OfLRWMQYED04mpubgE6/aP3Um4tHQU1UTrIgfVDzOBxObC62MAJx
LRQto+KVOQWjOuDOgl4EmrsB7ZZBVqnz3V/9O/uaXwQeBDMqaOpbQaFZ6dW84ISGlDAnD2VtVW4l
z47vsN0OQt3m4AJUwzXPZ36RUNh8Z1UtlAa09+xptOh8vJ0GfyzT4c08YHaZOxT2wN4XPn6N4Hwx
nEIFu32dJgsVIvEbmHuyKGBEN19ggMpqDdBqvB7wO9YSSuapgR77Vc3LeuxRbr8/vzvbnZoifXsN
TQyRh6+XGK7YY2ymhuxhSQRlwIjqZ0WqpcfWLqS/lVbTal+XnPoDaBFksRfSWv1g2ncWOcgFke5Q
mxZydutfkGAfNMmQVzxqY+mjKuMQMwXt8qWY1OVv2D+HhMO9IfPcoEhBRUYoLq0DhoDgnIQjkJZ9
bicf01CLHrUcFRpXMo0aQ1XywPpUlDny2e2iKO9j6qwHZsU7v4GnB7cIIlYOw97kyxGUqhAOF/7r
Nm1fOVs6CjZNhlK+2VcGLmBW8wk5v+BSq8OC21f0L+5LkgwUoHgegC/YToKeJQ3wxGbxICeopwQH
qFOphJNva9F48Mjbya9eiIAQtml6w10VK+CPYwzx/Cx1Klv3JrzkQsD2i+bDvtCf7KgJBMPN+t4W
iO3BurCvaeZkOnmWYryFZ9d4o9FFB1TQ2/Ocaw19QfCIBhnDtgAKgURRBvp5nqGH1XMYm9OVrBbg
PyL3j0WBwk4fNcOFSvXRVNymXVSmKP1ywdFS07eVx1Qjr56cyfCmVo+vVmYMjxLb8gAwe7ujSIME
9lisLuRLNucY7I9Wq2Ld8Nha6ic7RA89qSPdS7Ra99KUQ+RgC98e0oQjbcUWnSaMuu3SSlEL5FkL
TVS309wr0Lz3Na2NT3zp6nz/vNoNRW2PQh9McrK99Voas96W7KwwPS5kBX6Hzb5pI8u1J+voaNyd
RjIQDiW0c8kt16GWsIklBa8xr0y1p6nHZy3WMs0fUFRwK7SLDk7ivVVJfgcemNaZqBqsw8mqNMLe
4YWnznX1GVRwdmbrVuijtslHaCoR8uJacCnNIjloa+0O1BLSgHQjeb1v5nTRh6zQIDkK1mTjDhVy
aoiWy88FEntXmidHrZndeDRnYJVr1Gu3nXXFLgNYVYrpOTQ6r0LN4bMTGrztsqB4MOOq+ev+mrk9
bCmsic0OvEelJ7Q5bGmu1IWDEY+nlaN0VgWkKJqN5glNLf0cOqkgf+G1YTdO+pCWRnKQ0O4NlzYo
ZS7Oe2okm+3YTVWupRnTq1azcw0CQ7vMuha6Wufoj8sUHjXLxedap6s6DTfhZGsI5Na2D4CqYwrP
vTE9M80DxPANJzuhpBhCs+sCT2s76xya4VGSvBuV9xxsB4UG/bbgpUF0zgy7RGafs+3REey4KCGD
quw5uM6wQy9j1R1JZOx9WYu3JQ93nn84DKz3jDIlmgPl1fCQOSlxglHi5tyCUMFEOBrMf1I5zAdX
VuIUqExcIOGPIdzn+4tr7+sCBaRWyjXKXG6yiQ4juaWLVMOTA+hV5aQN/qJIOC9JS+f1fXf0PNqL
RzGKpxn3CNXwzTEBJzHLcmqLnqRq8285TxSMIPvyuwLIXju1aZn+uj/AnRNXCBujpUWhADUe8YP+
uL3hVVVl3muYHLUKDuXRHJ8N8l4fO4mDmunO0KgXCIkoaj/cJJsDF2pbjhvSYnkViOukLX6W2OH5
cZygGVWj/Hp/XDvRgF8DviYtAcK1VYUu0wxmeCxb8Fg1ilkadQmr1zCeSDGLbLtoOMg6buNxBEGU
AbIvigfOJs9t6iDKsVYJ/WlWsjM6hDEyexKmmRg1uhNukQdZwAsydH0OIKlBF4z+u5CE2wp4VBlE
Yk3mxdAUs/p70mP7N5bk+Yd8HOS38qLpP+BFY+AYJXjNVn2dXgLLic4y3i1P9CJkOg0oxmd2YH8l
g+XRe3/+xdfc/jyeOEhyIYqEQONm7zqY6alKEQWeqWbmlZ1ZueqcjQ/3o+zNOjtF5/DnJifpX6/e
FiUKaBlz4MXJWF4qnC4frNz6nFsOmgNSd7CCbw9BenLcMA4QIgUIkfg1f+wVjeYfqSO+a+nUCqsw
LLKcoNROMsYZ58iwch/G1hGi9HaDUhciceArc8Oxe9ZBdS1pk8hcQl+XM3xVljxyoZ/qZ/KMV/dr
yO1Im8lRwMWJats6VDk4C1DSlsdxhvB9F1rWCXH/0l8y1BPTUa7fQGk9ull2xieUmDh+4EkIaPA6
aDJFMG4bMwZ0ZwB1kfPeDUer/5R3XXfQQL69T0AE0BTiGUrpFSj7OpRjD6CcQzXyB7OL3WzoDayd
x/y7kgcOUBWkOM/zGHQ1agVd+9wYcnWwKfY2rcG1DVyF5yH/sdkVPAfNEVJo7FvFVP5dmUPzbhwX
nH0GGlcXOdcqLm99jrjX1eY3dNbSbwus3dDJmIExdFw/zqj3X+ZwjJ5rIDgHWeoLjHazbQ2qJMBs
hZgeNdD1FJVZpgXhJEU+RlRZeWoULX6MVdQkktjALqsdceOIp1x9v4xq9RYexvwcFBihQfyvvtZa
Ob9zEicEegFqVc9n2+3zGV9guy1MV09RfT+phoQ5E/kEbc4a2737B8LLub4ZgOiLQZgQNfAbt4NK
B/2TBx2uWXLxqazkDHMtDJfgUmFCaQEVivK2u6R9pZ5GK+3wnM7xkgSq8zYr1BCLZHqw93/SzRnF
KQjXkDYhTXaheL+eUgEmK8Zo0fEnwD0wxGB0QLqKAmPqtNpHQw7y8+sDspG4GuhribrPOmDQFSVq
QZLulpqiX9Wo1R6rXp08KyvKh2qI0oMM+GYHQ4gjDDheamsIxIk//+NYtOql140ArpUej+O5htIC
cgGoAlTuyXv10EiyiQJlQQMqt5lL8mEpGYxCd4cRKYJTSxHpH2cps09I9o5eUTrtQUAxV6vlJBqQ
ZGKc+iB8yI/WY0NNL2mxU4MKYnX9BQ1l5UHX+/7j/WHdHEz85Ww7yoKW6JVvO7poljSUpmBhmDEG
xsj5974yI+GNoyrexfbYelk+lx8jVRoQN8mPEOe3hWHio1/LnoFGQN9os2IiKai1zkyID8/HM9Q+
fOMsHU6eRtd+rCRJQwI2b1EqiZVR+ey04/ycWlV9DVNEl+5Pxd6EC+QsNEtKHDS41xNegYdQrBBC
TKg6OW4AiuUVbdG+fk+SNbCKhNQgjcjNMSfX0aAGFgoyQPyHc65k7zH0/mVXg+OlpfbqdpyYXt5s
CETSfbkR7p1hjFjT1OuuRnfhAREZzMZrvOruz9xNdiKi8HYQkDeOv20GqqBGZmVjq7scsMFfWknu
paEU8yulgYLYQKfq72eQRwds553TDVAuL30qDBDWt+q9CTmgoqPo4MZKZ35rVfQ5ToZZyedFr5XE
77TmqEa0H5GNQo2PwvYWdNeo9YBUGkQenDhpNqZQI+ZohOioLcDWk6A7mNfbFYmbB5UTIDOUT6jc
r1dkrlrpglO15qq9Kl0g4HUPc2sZB4f27dcjCv1GECtotVtbAwzdCcKIUjUkO7Kz9zjThZ6Gf+Db
EechYJyz5CSnUm6NA1Th7WSSeyFjh2ouoEwIaOvBWeGijMnCRuhqJTj3QZNcdVRZrnFi1dcxWMaD
u0Js3/V5SjydSg12uNzSxuauoAOfI87uAKXu8AXSral46LEf8x1lIikKqJ2WKE5jXY100/3tsXPI
ERqmCQrMuKrZ2zrRHOrSCLpacxFHCrywGy1kQAzVb1rsoGeAyqdQGZpz3k+jZ+TqdJZMSfsoG+B5
7/8SMcbtHLApyHhhg5Bsb07bbgD7hJAbug7KgMVkXUeurHQWrpvzUXK993lZV+CzSehQc9iEauNw
lNQACYmw74Scqja5jTJjampYw0lpu6PPuxvPYG4FBVm8T9fLqc00BSEaVXf1qVEwW8yZwN7Mnnq+
KpTZdj54Be9NJSASdibiy0gDbG6L3hxNXg0oOqS23J8UoQg4R/bg94p61KjfOwb+a0ZBskOrYxMq
RhnG1HCEdxsr7H2HLM7TCvvVSCuyG7xcKCSSv1Il3uyPcMT6Magbwx0h/Z5QEUZ4C4UgtwmSX9Zg
vU40gn6kSKboxbD/2RbqtncT0ABVK7RI3a5ta9KpRLlkaSFB/2zaxxaqt9sqhXlwBuwdddxTsgbT
gUq/uXmGKbhZ6pbVsSizlneXYrbGe40SxXzi1DCepcFE129K5enb/X23d/ZAICav4JqExS1+1x95
qhAbaqcOGnETl5mf93V8USTH+cxDt+LFUjieZFbjhwp1gIOzZ29bUKolq+GWxC1g81W1CRk4c2Sa
baTqzq3e1ac4LuOLEyK517fa4N0f6cti3B4xdH3Rc1BwKwPHsh5qkRlyasrIxumopKElGRYmzMmw
t/8a7cCsPTXP1AKlkMDMPVMLDfk0oyT3Vp6G8pvCg2466XlVIWw4FUrol1Nl8XCKOyQHp74UdtSG
IslciF1M+5JyM155yPK2VyD/KS5UdVEN7gwzn56zZKYfUWzSwxP1fyAcBjqTBcJcQ3UAb7hNogXg
iMIpTxBW1hZZ1pUR/euFz1tPMIWi1DRPmpN1foyaIqYaPaJ/jlm7KoW6U9bxHj2Yc3G2beYcSB/F
GsR62FDbreugQVyhJqqh+yLH32dNRzw9Nxv595gpLcZ7SdN/6hQAqSfdSAu0o2JN/Vwrs9ninxPr
30pbD2mTR01tXFL0H98bMZ5HJ5XKNtDkJqsXLJSt6iHMDQTdQNFk/+hjZR41MXeOVFrD4J5eVA54
DqyXTjIvuREhgepakj55ijNnnzC3CE+8umf//pTthTLoGINMoOcH9mYdSsv6qlJSXWPxAL3k89Gq
UdqF2yLrDsqzO2eOIAr9f6jNRVjo4pSLGZVh9Hg+q1X2bRHPoROPvig7dUU9XSejPFK63w1riIoT
D2S8wDaTqeshwioxI8xowGWnBluNGRolftAnueqrb44TS36gN0c+PDszS/cUayEKTWQZ2050RL1l
ivg9rtxo+TUt4/pUdXb9FKjy71d/Q24pHv3kcwLZuDlpUgpRzjKnOut7yr/jMGOdHb1u1JOhp87X
+7F2ruBVrE12MRUAjcNe5MhtJn8aUMX5UYm+9P0ou3OHSBSFE5JFDEfXq1KXS3vM1AqJDwTyQHHX
zse+xK87LoMjxtReKIWPpPIMFeyLzapMpilmM1PO6JWwexfmzejrcQt1Kiv+uj+onYVIOkEbhAYe
r8Mt7nTILezpo4BHzNyAe0LT4izZI1XdCpfrNKmVj/OUG9/vB937XsDbxLqgpcXTdz2TlA3sqOxj
3ZXjwfbSpMiQI83NL/ej7E0ir2ryCKq7fLPN96JQ2puYpwphh0b9HjbF35g5WR/NOv0XS52hkJug
QkUVa/O1NGsAozpMmltGQ/xcGhj/cLOGmHcvwevcyF4SM9GTw3yHo5hnyyZWJZQjMgciNEKFnQdw
vYMyvnyeskDz7k/f3kcihRZOhVDAadasP1I0K6NRj5yMSptM56UMo4vVBa/GOlKuE/xdWNdMEkt+
HaUqDHs0EcZwra75NSPx6jcWOD80OoVX/FBd/8WgRPkTwIp4bG4GZUrOrFd2T1WCauhT0be8sYLM
CuSDydtJ7BjW/+KItflHSinuG9jrxNFGWFpJqSy4uTsLwhhOhmGr7hwUCnfjUdQlJvclHaF1PEqI
KAXnC9s4tdTqFARt/HVAufRcR5b1HPTtoenU3vLgQUJ5x8CrjjfWOmKipG3SI9tMuz/Hx80oGrcI
ZfX17zg6aywQwWtBA2BzT872kI+q2ZI7Vblz6hb4AOGYKt5sHXKx9k5CwS+TqZZRrrppcilJkced
qrngmOInK6AOhxtS4xVzhKdWYL8ZneCf165GCiz4c1JphLGsbxkIidKplTKy+DPeB55jVOZHZdDs
z/ej3ALxSNsoxIHEF41huK/rT4UmsRrhJsWiB/Z/iSp0hSVKKrDW/fHJQi8a+jFzWtRB5eYjKUGJ
JgVisMmRTejtFPNDEM6kpszhBZFs/UP0vqG/3jDeIreGZ03S4q/gnPs3ZVejacSr7ywthn3Q3Lu9
BqgniQKkgNXCy9pseYqcbRaxGxEPGcKzPZgm82CjKJnF/cHpcrsLRSiQnZy7L6Wz9fiUODRR8iHU
XJqNqzmx4wZcpt6UdL9nKTiCju2F4+h0YO3hcMH2WIfrjIT+6MKmT4e+xp5SBfsTpdFJQQHgS9rn
0kFJ93bLG5Rv+GuEJhTGSeo6Ho4DUHRCHjI8tUKXPuZ4lSNbP/hee4sEZAa1qZfazbYKljQo5MFG
BHOCKe9bHsHjRRqTxJWXsXPjuLY9WHSFd3+P7AyNrhFCI4L7CGZiuzIpm3cwtPlyUji+ydQs8p2B
Y+d+lJ2lyPvTpm1PH5LO3ybv0WvLzLuMKDQ/wdziHXCKdbN9hwhY+up3DTmPqKLw/6Wguu29jdSi
BjNnz6uJHHhkXMnJjuzFc5aqdBUdt5rJCI9YyjsL0qRhL5pVLJGbhl9RL7FeFdx6kd5/V9LQfqSn
VXyVpFE62UGePtyfTvFR1g9rQZ0Fc0GLip7mFtBrGTlN2mVGH8yex/d6Mk4+/GNcQXSe1VldjcJr
KH+cMCb+aEfqkZLj7deEK0Eigf01DUCme70dMtTLZWe2QOrn4Si02+XaK+DK+Us5h/1BpWg3mKhh
8EFNmNibJ04+LpPcLwXk4Bo9rzqe9admmc0LD1blcn9abwkRL07bL2x6KqjoNqwHVkiWmpX9nHvR
mA1wgYbJl9kSPuL785uwm9InY0IbaYoMOMLS9KQPdvP+/m+43Y/EpWElLixEZbZwA/A0kqktiOSg
zTs9yAh7+2G8ROd/EUXcu2Sf5IK6mPQ/sjQe5qzRzM69kYrVNSblBU+hHbn63u4KkbnArBGFPmHV
t46idc0kpQUFNa2l4q3Fy/CgdkP4GJvjjKZ32bUHH3Bv8jjDNPImQ/hYbgKGeotwMvABb6m15mOn
pObzUNntqy87oaFqgrGiN8xi2UxenliI3i7Y5tVpql+jCTWAbCknNNCm/NQp4VG823thHW9z280l
TWWIKoVnzdJzBjLqK/XY+RrjDgKD00YRP3IONt3Nl4NhTPtLQOmo3t2wJeSg6Ks8RAJ2Uhv9NCQ9
LjS61Vx1AUJX4vIIwX+zyYkHO4CClDDivZFZs6JiwedkYKVIUXyOmorejwacgV/ZHVx4Lx2e1eEp
Ymmik8AigUq9SQonjscSdd/ca5sBdx0dP5tvrKXpnbX0A5J2cV7Qd5szd857x68rR/spx4man5pU
Tp66JVK/LKqG1uicoJObYsqOEthAa1kv8p+ogPD787z8Oudae1XMZv5ANXtAyk2rp5NUNgftyt2Z
wz4V4gM3LA3T9R4rKrSfJ7YTNk6T+TTKVu8bA88fGx/eg0Vxsw7FxBEGPIZQHt0CEfrJ0qaRZ7iX
mfMPY7SLn2OQz5ci6SIA9HWbDK6exUeKeHtRBS4MZiT/3nACCycip8TbwyslZfadZaqgQhjSKUBC
55x3dGYjrML9++fj3qwKK05eq3QnQGyuZ3VJkz6oTSnjeYdAWZOos9eOUUvJ8ND1cDcUPR8QZmgM
8uBbhxqXdrZCQAJeBwLsZERG7abxGHgRhfCDLGxvV6O0h+A7MAFRhFqHiuxw1Edbz7xuzO2LRWPN
G4xu8KU0is6akwf/uT+Lt/cpK0YAGHXYCKhDbAEY0iQ6e2BXPGUKsd9ScBE6A3nOHvtGKp/GcGnf
SFPSotObln/FTqP6lpyUBzfqzgIiCugPaGz0IbZaLk4OZrAs7NRrh9jymlgrvQVvvJOBKsZbJ3Bq
hNP14iDozlfl6CQnpMLOxbfVnm/zDu6irace2oZYjiTB+HlRrJZODGCJ+7O8G4piFehNqB7kZeuv
WhdQmOeRUGEjh5e2zcLzYKv929ZostcfNoB2hNqoYD7d9OnjXBt0TE0INdTOqQwW+yzV9YSNSXNU
/7hJccl+hMgdAF8En3nCrUcV5onAKQUpmjC548lhalwqBMxdY3Cc36ZRT/6gIKnaCNACKlNHz6K9
SQWiLbS7eEpQpFiHr8mITJmHuddESnYaeglF10rGhAgrn4NKz86uBFwK9kE0CzgENif4YiVRjfdv
5i3aIEMma6pPWbBYTG9TXJVcyy7318vefqCISvZngm6hDLMemtZTLzHTCROgUK0ec8uo/bJSizMS
QPTTlDw/JVFSHxw9YhCbSxeR8P8F3Vy6MSW6oUFd05sCDUGuPs/mT3C8zUtZpNZDiu3a2UktpTxN
upp+vz/g3diUtoBfgKgGJrkesK1MczeoC8+VqdPeLIXcncgMDVduMexpiv5n6hTKYz+ZR8i9vUVE
GVnI5KLkCuRkHdiZi8KW4jjz5G4JrzNv3y/wcEOX4+oIBrobimzt5ZoUCk7rUBS5MuzeigxygfJh
yWXrUzlY8Jd7OTioUuxF0hxwsrxNhJb/ZlBM2qRD3Es94HWxu7SL5I8TyMxksprz6z8c/FFY8CR7
QBI3O6OgRpiYMscN2qHFw5wnTX1ysvxjXTfSRasgMHNJSm6kNtOX+5H3bi7qkmjAEh6HelkcT388
kECdols4Gpx0i6R4QZepLiz86H05yNapb6Y5OuFJ+XWoo7I5qaKzPkiGfZCq7u1UeudwrTgWuLU3
45+DOBV1k9Tr9MR56NUI8T69iNw6K34qdqh5tHWOFN5unlCcuwJsQueIvJ+RrwdexWo+hNVMzBgm
6KS3/QdkgOyDgtreloSegpKRqGNA/1xH6fJwnqLWSTle++ldofM97XkKztyWP6zAqBa37qzq7Yxr
4NFO2btY4OvB7qK7wx22GeBYYMuVYhDq6YPaVK7exaM/tWl4NYy0+Zp0lf3TdsIpOjV2PrvtYstH
bg17Bz6vR5R9hdoHWclm8H1aR6iSpp7JJefyfAYrEvWJN8pUb5JCPzIc3tux4gYlewdPTZV/HS/O
THqpEvGMxMhce3YWT6nN5Bw5TXawY/eGBhGIRz/VIbbtJlTSTFYblxppjxOrJ6e0TVj9QXvNcEr3
x3bRD9bR7dA4X4WqJy00qovbrr6pN8oShGHqDdP4MWza/rGTSTQzED3v758Ie5GAZIhBoZxELXg9
iZnQ+3L0NvXypOovI77EHiB5kNLNoB9s+9u2hUB+8A+daXFjbs89py10isE5GasUT9+x/hzqk07X
OD417bh8munw/TVOGTaKTh+fY9PoURwrTAxyU37QOJYHp+HtOcSPEcKpHInwMLeYwkyWLL1bUs5h
Kc4+l4Uxpm5mtPrVHClXnYK8ar+EfVWEB0nDblwqLEgQ28AOti3fXqX/jyVi6iGM+nuS8O4DhWA9
oXiEjpNezF7eG9qn139n2BsYFQg9wBu0vUMfTM/rMvX0UclgDY7p2UpG+XnW8Nj4F6G41ZDN4xTg
nbReUsvYh/ylfOYGgOPZsOOFHVObmJs0R6ZUt/tSBbaBpg43tkD3b46cFk1SAyfC1Bt1FafeFNp7
R47r1WEoX4GfqQ+vH5q4tQDbgAwFvbkeWhObvVpkNbulMN5FdlO63OXF2e6i5SDS3sh4KLA6BF7z
5r6aC1paMNZSihKxkCoqKhx78xD35bj91GVjcYCpu70fBVyErBlGBq/K7UfT1TmUrNJKPFOp6/Ng
Se272m7UD6+fPxAwwgZA0Nq33XpFLanx51XioXIKsk1STN9IaXX1nDn+/VB7A/ozlDj4/sh0iljv
CrxJKSUCPXiXdkFyQdl7+BdbmXcUTUgg/XDXNzn4xFWo4O+ZoCGWTm+corOfgwaVUWOYgl9WAdm5
6sojcuHO2hDWIzJCLJxbbOf10MK2yGWu+9iji/ZXEFC6AShg4Y0B32wO5KMm785MvmhvAy/l0Y/S
zDpcgEiVXaJzgiJA3Z7byJzeI375OjM0cDDgyl4KYWT7eI5sF2DjqLke1UTp8wqXUykJSrdGaPjH
FEnTW+CmRx2JnZsPagJ1BTJRdtq2FoYgn01ETazFqXEhfxmuGUXWaU4OFUj2QnHhUVignsnttzmm
qqlJw7Tjg2VB3niYQbTnueCyAUty1MPau2RFHRNKFbkK2e7mxaRFKbxvDl0vGwP5hKWJ8lsJJL04
BbEQWsmEgwyuBV40OfIlHHPVRQwluxR9gYtzbvY/72/DvaELhILMMuVptW096bDOR0NqYsTapRiz
6Cx45tBDrkgOj6CQO9cqdvWkvlCa0QPaEmtaDLHMfKliKKogMDWrbs5p1YO7juJmQK1ICUAhOcv1
tQMUFDYuVOS6eWHcFB9V2ni2nMK7amLHV6e+OaUTB4KRxMnBE/V232sQioGKwYKnE7w1fwDVb1Vy
GsdePo0Zgvv14ANew8OlhN/vKMjs3h/a7cYHyQcHHniAuGK37zT4wUDGOoT2F0TjvlLrzX1og9Ll
fpTbFYKKksVbic1Bi3kL5+hTHIlhuEfe1I2al9dJjWxWi/UOpjCn+6H2BgR3lYcZ8lW3Ku5jgfZc
oUihR8YugYCDmTxS5vfuRxG7eV0TIgJVYQjorEJW8/q8RIKUtuAQTV6BOtUHuXGSs2kgQdXwNsQ6
21BOVigVH1ocyl+/QLjEqS6SDYmW0+aZAt/cmhycZD1uYCxeOqc/t1o7/10sCTYSRTofrP2dBUk2
JJgOooMCAWE9UsyYgtboiBc0+QycqszcXO7DB0et54uZweE9+IC3W5zHA5ke/VdF6MVsXytVh9RQ
TobcJnVwqaDronm6qG4Qo0NPs0p/1OI+OUha9oJCUuUM42WP3phYwH9kEkOqkZlP0+TBly98Ne0t
32rxvlLMXnoy1bD8EON3dpBY7OwKcML/Cyqm/o+gstqAkQAAQSfUDNyyXuw3NKFGt+my8OP99bo7
PtJ0RP/ZGTec5C7NmnGoWK+Y5c6/FGXETsOOpeIcq7PktTlLqSitVxPIeAfCRWTLU4tG8XXzKXXk
hcopyiYvNWCs0HWbvQl58kdyUIf6nmG//pghHikavgLiIb/5ilW/OJhpFZOXWHPtkup0vo4gpTta
iXW+P6E7BwBPuxdNQPpe3EXrbxcEUjuUfTV5Lb2bNwsqC/9H2nntOm5safiJCDCHW4qSdujdOfqG
cGTOLKann6/6YqZJESJ2z4GPYcBGl4qVVvjDuQ0NWEdpmmraA6o4yjXU1PKlMsbwYOydK472nuyG
UYahKLLZN5k+paLxlpH3bvzU9d78bmrM9PP9Ce5sTnyVIR+j1ESssS2HEDVpJcauYyBiQ6otiuTK
814HWTI3B3nJzuaE70fPUl5syA5swhkvybK58rg93ZLufJsNCxVJtXwqLPp9eZ12X5ViyA8G3Zkf
IgeU8OQ9qvHgrhdwVpWF0kwyBrY3eX5c5mqA7Hr3kDpj59//lHI91o8FZG6Y4jDUKb+grLAeyra6
UPNG2P7syOQPBSDcyYQx9ZEqXhGkFP4PKku744HYBIkD+Ijqx3q8GcRFPbbEQ+ZsuU9FPiUvcR7V
UI6nqPir8URxMODthmSC9GalZBtJ87bj1LlxM07aMgRai2lKhG/OcwI57+Al2hkFEToJMJLiQACM
19OK4yUz9EYRARs2f5AwiCeMi8qDS3nn41G0gc0IFIdduS0YLYPRCY1XNRhiYzSIqMfhGo5R9k1p
RfK8aG14UAXYmZZkTEmhCOpTvLPraVXWWCU0dUXgVaZ6rZ1BOcfHPPvbM0bYSiMCqRw5zha1vLh6
1nj2IoLe6pL3UduHT0o7J9zMo0Y5WTjvkTJpD1Zs71siQEGYgqyTTC3XU0sSRRCvWAJMU+H+hQxw
foqgyTzEMyrc6TAdCd7cnmkyMOqOUq8TrsAWqtl5DfSvuhjwhyqmsx4nzVNrsmGo3h7BeHdWjf4K
SCrqbdAytwTiWaTe0vUlW74cmqcmNbRrFpOS3L85dibEKQYOJqWemdNmyy9WqrSuxoSmMM/f62nb
n1OzwnUwPtJZvR0JvAhYa+lASmK1vTNoVsVOn1bEIq7avjM71frsFcWi+8nYePHBtG6FiSS35+cq
oZvMFbx5PRHeGhLc9KZAJHE1IA1eAtcHhxe9n6Kk+zeMRwpUqhmV/1hENGj9zImFklSZqiSwtWrl
fohX8d8FnsqAIbrF+Gcc5/lvxe2Sz3NsDn8TtSJUpDUooj3MFJgNPx91YwnuL8/toYIMSHkBrQwp
mrHFiAzwHDIjSvogiajW+PFUVF8ymkaRX6BV4qO4Dh3LGw9O1a32AQE5tSHoBSi1suE3T5fHfdsV
cd0HA1Svb1O4KEggD9ainWsh5v6aiNG+mNJ199KOsM/tOTT+U5y2tv0li03v4AK7PeVocJM5SgAH
gutbB+8phgMw0l9AiLxLnjvy5PMc5fnJGLL+OUuc6OC12RuPjjSYERrj7Fh5NH8Jm03c3zMt7Qm9
Cks/FYjknr0GIm4MctIX2GkdvAi3R50iNw7l5CRcLzfPaTfQVMkrosrESRqQDi3nr8yOYuW9UeRF
Sb+WjjsX9XpW2IIC0gaKGQxl6l0rjHEvNKTagx17e8ylJpEUN+S5JhrZhAbD0mpVhOlsEOlucqbq
1n4wwybzVU7gq7EhcigiVMSbaQNvEQTpDJQ99xqCf8zGfGspxj8KB4tWAvLpwQ6r6Ov9w7g3NXQq
0F5C91LKpK8/YI3eGswmouLanNxTi0J56utl1fmpYed/v34sGYaw/SjdU7BZj9UptWDDIFI1d2b8
zNsXnik9ZS+DMpdHdlM7lwwbgkhVmjgRJmzm1U5TyU0QkbqpQn1QJs/xQz2u/BoI0mMzW9NJJ0k/
35/gDogAORNCY4SpeRbcLQgs1JrJ61V5Q0+NAKuYxJ+KbBSnuOR8ubMlHmZUwh51bONOXaMul24e
tO/3f8TekUDNGYARiD+6v5vNOnmRtyw5KyoagXrfKGVIeApG96/74+ztHMJkNLskWQ2tvPVqurnj
CKS6yD8WSsUFDUU/r90aR9l6Oviue3cXokOMwyNLkroZik7CPCpziLoZ59BPkZO71CmyBqnbPtvZ
OPy4PzO5D9eZh4wp0YyRYZ8BkHA9s2XKEtxkZZZaWhpOokA1ReLVjT8si/Yw9xgWx7Hw/MFYjrTW
dratjMDIP7gBmPEm9gOmoelFmxFQREsGhdLIkY9IAA0Yeq98p1dY+pNTT9f7E95ZytWom+9r5NG8
LCMVBwMhoIfMzednLYqmU+2JI3GX/QnKOrRUEWXbrL8tk1YadeZ+m9QouUymPYNpqShuCJ5jTNXH
ZzfTjnwv5B+6XVAJSAVUTG/d2gImnbCaUOjQkP/LVBsUXBu9DcflCJi9s0vpw3OTElyRKmxVSnmk
zNC2qBbFOqbliRd97/PU+ZgvTngp4vDo/P2kEG5nRbGPyjfxFEaJ8lP/8qIjaBAufQVcxu7c4p0V
5+JxiEITHHFSvdWmSfmnn9s+0Dune0ImuvqIGyvhIIKB6YlbIvuYDEv8QQ/tf6LYDE/EHd1/9F2p
xObWjGNcJI46j3sHC1Yd6RpNcPy/NlXRMBrRKax5R/V4kXpTKIbnLUDLCsBRgLpzdY5EuZzp8SsH
z+rttqPczK2ocjfTBdluu9HurT5zHFSt1DqZ/cbN6g9qqTajT/E+ea8ts6s9Cqg/0cHAt0eL0oxK
Jkd5FMvQLaJhGAzgIzOF4H627cvSN94zmX7uL0MYvvqWZCjJ6UPqmY7SVsba7tXQniaurXRWSri9
zlAHSjva7yylajo/64wjFaPdycmcEaAIQJmtOLmqNC1qLoJHtrfGIEk8+1LgruEneqs93L+ibrcO
k6PHiqIP8HI2z2azh0JPzZKtU/SOeen1Jfs3U0r3HW6+3bkeIP5ZPaRQVc2OFNhvjzUjc1nRqKOQ
Qh1lPbIRGU1je8kUzPUynbxsCt9UBY9dHI6IH5RZ3X66P9XdAfFhoo1N9Qv46npAAtlm9hIZObtO
8+xA5/PzKq1ORTvplzgBKHx/PPmcre8RFx1Rulk0LGQ2u/m0kakJM6y5kgu80p+S1hifPA1xnhlT
qADdpvxTBbDjWg314ptL++erRzcdWVs3+AF0SzZJbaTnjaA/SDZom/SYo4QCrm8ULleY1/anDK7H
BbpZ+ZImoj9renOEYNvZxKsfsH1yx0bRitHpg76hoUerBDxJXwxvOms6Ij3dvkPEFbSx+L2AW+lE
r1d20jLHK7xSBFhidwHqkMiCuP0RKmFvQtx2HEiqiujEbjfsOFp2PTQiaGza9+HMRTOHArt4TIFO
9xdvZ6vKLihtCiIWKcG+nlDCv6w1U4hAzXBSDTUz88sR2cJ6LtRTrBwKTO1NDVohsQMzI+zbRGZD
2U61VasisLKofHAVLtK4r5aXGtTmwdRudaoptpCDINpBTxC/qs2+6DOlEgBNqDAW86ASgNHP9rNZ
cf6iveUtPhbB1gUz5rm8zrqK2XiMJM87V8RWQddNIDwEckITZ6rN1adsDu03dURGcL2/AntbiiIC
bWIeVSrl8ov9EgTQfaMmlPci0JO+fYjMsgn6STUOyv47xRMCRHy74PyDCqRYvR5mGtzIazSdha7q
7tJ2Fa51CkXduk3x6y1L/OL0Wlww0Zk4sqp7chHPfYK11R4sy86O44cQO1ByIxXYPjnNDBNX5OyA
SuQI58GUtXx03OwT+a0BZTFyXp3m8LzZfF3yAILWbWM11pOhLtJoDKY4EY+OO1CyHAZkMqxQOZjb
zkUMdwAIOrcEueO246EWFbi8eRyC0jawJYAm9rikRRrgO9IHsAsTaAXq8NAs8RIYeNYdDL9zuCh1
U5JjbJnPbTa8sGHTJpVLwyWJ1Cc3N/4qsOL5OrSHZ2tn05LIgYPkcFEM3iKyG7OuSzUJEXIua4OW
ced+ijCWPOj5784HrDl1ZtyUaAqv96zV5CaROMKC7VQsT+kyjuc4TzTqpkp98Ol2ohMKNqhhQHkB
570NvRrHKwuaMENg2XHxRSxd+ZSHnvFR0zPdH2qMqspEm/yiN19fmgLnTT2F4pQG2s7bnH9HYUcB
Oh/Q+Gi0ANYNIW5Tpec57o2DOGH3EoAGIlVjQPRw4a8/qDk7oustmn9t71Fo1oroWpRpdZ6y+FNf
Wdn7wdL7N1xERTDYS+YLz62uYlRfz2qkiokqH1kk/7tRdNWE6zZulY9BNaOV5+dLR8tJ1fLpW1ya
YKbjGTmx+9fsTv4AIBoKMURK2rvG5myYs27nS0pf12v6hKb/YGBTZTvP7oznzoQf2UkJ0Y+6P+je
MZELSy8c8WVS5vX3nmETCt0SfG/SJj+3J+WjMVfp+/uj7B0TAmq5gYjAIJOvR3FSI7HMFk88o4+s
cxgOlY+YXfN20qsjkvnuV2Tf8I5QMgLbsB7Ki+ZU4PM1BHgeI6eohbBsEzFUZ9Qh/0Xla/iSq+ZR
8r83Px4swBTsGJfHaz2oWWiWsKtqDNDmmNiUoqsCVdj6W5FbR9YLexOk2q2yO2WrYdu6y9sl1Md4
5srRhth9tK0+ST42bqhaX4xJvlJRhWaupY/5UXNo710EgEoxgCuN12MTWo7LbJo9WgtBraJRHxG7
B/XQiYtItPEMrPBIpONovE3YHmrhZNQp4yV1nwZqM8TnvGmrizp77iUajCOVsb1VhNACmJC/yeVc
r6KUFBrEXA2BAoztGwZ8eGaL0MQkoK2Sg1bJ0VibbWpMKABkOkgAUCj6eZwt76mcqYRVc3wE098d
ioIx3WUkq+girqcV9UaDXiQYAKMurC89YrKneCjU86TYr6fx0eQFtEHvTabS20pENnjKWOnszUpp
vStqd+5VbwECeByPy/0rZe/iQhIHu0QJf6O7sJ4VD5BbWvowBHCpTO1c8j0HSUQ4upX3NiFJALsd
hSbw15urK84Syu2mS1Rq2skHU8ltWgtW+lQ7ZtQhKrwcne+95ZJWrtAhSVnhPK0n5mIbj2ZNBGaW
CO2i2sK8NCXmbOEk9IOCx+5QEuKAhesOV4TmblTqS0igq87lOcNC9DMbQ1AKsNKDofaWC4AufRLK
oySMm8/Yhq6OK3AyBF44dI8lKd0nRTn0LNidEHBym2eU1u8Wr4RI1+LGKAkFFUSKa2oXuGHZg6j8
pKqzgzdt7x4GaPa/Y23WqTcqw00dMAwIDuTXvsJROiun9E/yueratJ17SWGX/caup2mH0AIIc8qc
Mkj8JRXL07pvRMoVRUWj+rfQWkhcUe+GB1HB7nf8ycSV3GYQN+thrDxPRTmy6SE5p+mjlkfmkxuZ
HGIRLk1w/yTvDgYVS8I1JAx586y0oLyqaK7JCYbODH2jtuKnuW+V+Wpq3PL+b4wGKgC9SmSKMOle
T01Dw0odsvQnEqV6a4cjHiGT8RTlh/Jde/Pi22FsA+xJsgLWI4Va6mgKNDvgQ3kUqEvYPmIM8iUe
KuUgC9lLDcg9SCFJ0ZGa34Qf9tK0dpnwBWs8rr4pE+ICTqVnUgs7OQ99r/rlpOSnZcq/3f+Y2t7t
KENkrBuRveHUrecY2Z6SFSNZ1pCM+bOKgxrGEnN1TcWA6rtQrGtemNP7ph6S70gohc+tnqJljn53
dq7iqrvaaWT8oYaisN/kdlz+K4xh/u/+j9z9jbIlwB2OWsh2M6NIXqeax/tHehtCshyTh9K2uwvm
luKNN6RHRiZ749GiAW8BcFL2IdbfxCohqDYOL1MZeojWcklc7G5G7F8HBYGn1xG5em+fSZAL4S4Y
BaCn6/H6Ukt4Tybe92xGVay002+mlEavevd3MkGYhXTQZAKKCuZ6KM5vTKeSqdlNijsDRlDtN1S2
BzQga5xFTvcXbm9i8r1wkQWC5rVtqESYzVrtrA3csHr5UNlu81DqCaKCBeoH94faWzPQcDL5Ar8C
7nQ9sWFw4sgcqRAPspUf6dhaT6U5k05HGV7b3pD/cX/A3bnRayBv5kuS624GNJveNZJUoGJmKo9R
riMSXQ7xwkntw4OXau/t9bhZJW2FlHZ7wZLRO9VsMlY1mMPHLLN7JSAnHJyD9doZRzZcoZBBZaQf
tXmcHL2bywIZ28AajfjRKubmnIdN8eP+l9sdBUgAvU6SrZtGK8yeYiiihGpk0XXVZahi/TFK9NG7
/v/G2ex1yjggFHkHA0Bakz+7Uw2IK04Oenc/efKbzgiVZkqeEktBJLvZeZbpJYOGNWxQ60Y8P9l5
NWm4DuRcS0OTZ9/VPqn+HOeqFQ9GlWtkJCKGdW+CL/kTiyvdOKuz1T1qaqTEQUHLWfhlkjuQCHSn
/6MtNU3xVSNOPvVJmeuBKJHb4lLKy+jt0GYl/10+G4M/hKWxnAR82oxaQ2o+uh35xLmtsuVzO+dt
eBAP7hw4SftDLYashNLZps4zWh30yQFz37BEJtctkvlTW0Xugzp64A07rbu8fjWJCdk3P2Hl2y5C
FpamV6MLESCQmxb+OKqt7/R1fZQj70SF1Odg2BJPUxXblh/0rinSoVbp9LQthDQd9D8hmxpg1dFf
lJpwpic3OtiqO5eJZFfQfKYKSZK3eQEWuoqL0fMxVbQ9HsZ0yj52daH58ATMg3XbO31Sz5KmD8oI
hKLre0vklFYwxu7ZrplFFazIvhn0hA8Cmr1RZCNA6nNKVp/cPb+EubWiD7oSlTTsGlX5DsZ0RFSZ
Enlwf1PsVRtl7ELbXip984iux7G8PjM73e1RpU6EGtjuFL0f8ijJT2WZ2H833Qgnhlg+Gl/Gtuw/
4ec+/5XatqKdTS3D/uT+79lbR2I4ajsYH8FH2BwKsIt1CoCUK8eggLVEmv4ANva/UuuPQNJ7I6EL
B3ZLcizgyq0n3ozqpIYLpukuZbEfg0anC6nZbPLDDrLq/VntHQm5liQS1MdgGa/HyqYoyztD6QKt
UxztRY8cB1jjkCrVyUTiNvvopYqb+4gATn/dH1n+ydu7lToqtwxtFR6LTXQ6d3nbafjeBrGl4j4y
9zk2PHj2vAPPbJ9gqM+/sYA0QyHbOjRGoc2vpxpbimsqykAYkeuZrziKg8Qycv+1rdcHe3d3bgSY
kshPSW4rvpDjgm1mo9UHVW/2j86Y26fQiofrYNfi0ZJayPe/5e6OAdKLIhyoAfod66m1lIaJbLlj
zG4In+NKMXDW8bQnI9aOOh17U6O5LO3SqSQBpVkPNaBZ1A8oCATOZMYPM9nhqYFf/BSlqfK3wvgH
ccvuNQBoC91vIkD4vfIH/XLdEP2NqJ3Chijo9JyKQbiI40/Tcz2VS+SPRTd9KRdz/ttycO7zDTGl
V1q10QfbyMqj07L3nX/9LZuTSaWuMyMq8sHAt0EyHxYn4sEW0ihx9BvPBnceUJefGgpbEEgcG0Nj
DxBqUG8Tp8QsNZCcaXdp2sk83989exc6usDyEEpHsO1zr6ljimAauXA8K9kp0/XxDUVY9fv9Ufb6
6aCnpTADpRUJidospGu23aRMAkps5djndNTmi5FIdXq1hHdsu+Mby0irN3EJRq9rrHn2KX9N/aXN
hDM/CIouVwDg1ecytKzHnvz5IBT/CYHfXklAZoENIwDKHt881TpCiiWKYwJ2Wdv/Wy2p82Kq8zxd
S84xnNoOm+QiczoOch26b6Pc7P+OTSO7YMeb/pnUhlbgUul2ddDWY3mwSnt7jyYmmaTGIpFPrj9f
WSMdpFEDB5TaOsmpGUP3AbSm9UcH4/bgPtk75FIrgFyB1w7E5HqsNhVIQEyzCJJhnD5l2JacSjcM
sQxTFr9JEvPD/b2xMzeITuCIkSaAErc941WsxB09FXRXudxMIuDR6DBJI4yDPYBE/sH0ZK6zWWc0
oyF6c6fQrd2yUE2UXsfBhYWUhq7p2wJZ9dIcHX9s6vIFnK9+STL1hz6N3UFCsTtPDhoflpLajf6P
01UwR3OISVQnx8DU0/TqZsDu1cE9El/4GY/cTBLYIa+rtKHYNoZLOEuzoTWc6tJIHppZ6H7p1ML3
UjyOld51TlrYjR8ihftEGRNMB4z51d5OjCxtY4F9QC/Dim+9j4YQvFPc0/ESwtNQH7P/FKIrzx3a
FwdLuj9dcjRwGtKPYuvB67hpAx6f4uuwaMo7q4ysj5C/3CdvTB2sG9rMX5bZCQo05H3HmJ2zm4ZH
z8NOMEUY9b+/YQtvdeFukH+gI1/rXft9UmlF2xiNfELooHwap8T70KVF9vqgn2CUljTHhsRme1a7
0IuVogA0MnTD6CO1oT+HxKkHo+zcCJLUQKOK6oE0clmvZIQ6a5/bjKJh5/A5itMqPTVm77xdxlk9
hzGlmYMV3XmVIP3KZirFLNnlX4+oqkknwk7lY5rxDLVZi4lD+94YX1/sWY2zCWjgCsaYKVOBpO9R
X8apCM9NDd5mLMbmQP5rd0o62B5cTMgGtxEo5pv5sDiCpWqqEXdzTJLMJjkqce7tQoRXkZVhK+Iu
sqle2UbTqnXKUgmTuD7SQxnsmtNZzG0TxG21PBSzfcTD2rvZiHOp0kGgRg9iM6hrV8h0Cr6ip1bl
kzqjZN1b+JHhnhAfRIS7W1FWCgA5S6P2zSutLYAl+p5ulV0hgl7ipKz5i8v1BkwuD6Ky6z69/nWS
bXWE6qX1xbbpN7oISEcT8ZHRGDDP04WeqeJEX+wuz66/MxSxGBkKeOMtG0ubF1eZZSdO67IMwu9c
BY2bumenMo4Y23srhpcVEuv8n9q0fCR/iavNFgl5TZGXVVM1X0WzRH/g5WG9GUst/Hx/Vnv7Xobu
khyOMsn2vSVx7x0xyiaSmrqf4U7nXxVECw72xe6EqHuRxqIKR6K+nlCvKlBLeh48ynbKBVuPxh+z
tn4YS/XotdnbgrBJgCwj8gAUaXM3RdiTTJrLO17nAp8lDKYf8jbNPi+GaC/oc4UHF8fekQYcwKSk
eA2fcT21Fg56hE0ByYA5NUEtVO9dHE2T71LmOCexEePau4R/3V+1ve/Jepk/SVAELJtzZqdKXU+Y
owRRkbmf4fePmIOL+jkckVK/P9ReQPbLUNsMhGQ5a7Ka2orqxsV0SeJEeZtXjlL7NtaaJ6e3ipfJ
KQFFct15wf3B9xaTdxMNU2IHauSbfbPUaWLWCqBsaRr0Qnr5LrdaNVD1eXlJ9PjIg33vMADlglIg
SzuA2ddrqWOZiBzsCAbcVMNLa1rTRenUIz2n3cUjlZNcMm7KbfTX4O3UFBk1JCtZojO2aOV5jOuG
0nTYHZy7vc3JppTCdBQfQJGtJxSHKDjh/MXmXMQMPGeez2meln7fWvrFyAw8PWKEqe8v2u5XBLNG
f4SrGbzsetBML/Q06igOgtrLrnWPCQUkkKOW2t4o3MPsfQqRAD42WyNE/sOwk5x2xlTUzw7u5y9z
Hxbn+3PZWytiVhRLwJuTG8sN+stNPC1wcK2B3Z+i0PktScvJh8YzR76T2b8TVUluGvRQnhftBhOL
9H4ubCoYTu1al9SqCrg07hHPa+9IEZByPRrQmIlC1jOStu5pLFQoQUrfo7NuymjAKq51kRWPjlNF
B0d4r0hEKABYRuIUGHPzmNHEU8FcQJvEPxl4ZrJ411xJ7DemssTnMQS4byy1dWmWVPH7zC7xqjPD
66LPR2byezOnvyzNPRCIo3G0nnk/DqOeOyPJnWmJfwwzT08FKBe8zzCh0KLU/PH6vYOamfQRweoY
HsB6PHWuw7CwB8bLK+WFKDw7hY2bfHRTKAH3h9o7DPRDJWoCBYVbP/UknF1vhMkWT613ibwu+zLi
p/obERASVIRayAYSTW4mpOV5bGgT5Kc61BW/1NIomBWXEFbxfoO9BhkH9ho7B+LTNqepWm5EfL7h
y9l96KdWWPmNFg6f83mcD3omO3ckjQO65SB2EPHcltm7rKMe5kkhsdiyL0balf6c1+MFjbQWJoPj
nmjGHokU7ryq0uSTHArNfmlKsN4bQyiS3NV6OoqGkv6hp67xULWDOBldm/03G+0CNTT54IXCODDk
27nQaOYBMqSnTfq/7Z/XgB7o4cEIHJQE8hYyW6cqresT+dyfr9yTVIwk31ESdEzJzltP0R6wT0+S
mIJbnHenuQMfUNFr/Xh/lJtDLUfheWPlgCXRA1qPEmdNSdE+Z5RBjE82qJq3JU4hF0LEj/GgvFri
XA6HIgPMczYMSdx6uCg3xnaokzqoYte9KqpoA2UwU3xaNeO1pw0ODQECGlTcIDwK22BkpnEZVn0d
NN4knkyvWIJuTotnxLaOwnP5R63qUVIikC8Ck4rMFC3S9azUPiqcIiIEQRQNkRcxj/gWluklgTJ0
DUH3+si3NI815W5/9KZXS/nJ4ckM0UCFP0aVcT18gbpXlXRgfgr0js6Uy5qPdSHppARkQVs29Lta
ftL9jXNzEOSg9Egldp+3YDvnWm1xFSuiJpB2R6cOHvqlUrD2NJIwuvzGUGTegNkogrN91vOzF97c
zjLqwFmc5dqlOpeLTchet8588BDcXGbMiugBqUnK5NKTZz2UtK+ywXTUgepFslNvhN0PPS7F5Ee1
qXyojN76ACUj/nJ/hjfvjxz2J0xA5pKgYtfDNvyUdoy0Opi0CpGCmUcviar+N76jnJYOaxvZmu1Z
H60pIgFmn5RDX14NS9EDN3E1vx8j7/wbE5LQAK4w6qRbT9todhTPDJmQrjr1R6PgkFJTs9Ebuj/O
3i6k6gR+k9cO2fTN9TX21Lvj3KzR90qKs9uk/03CA48yeEedpL2RJDEPzT4mREF/vUTIDHsKxZIq
sLXFfXDBqvhN6qlvhtSqX/vGsBvoWLFGwB0kYHQ9VMS7p4wO9RGrTkZcnEf16i4Tj2ln5o/3v9/O
9U8zBI47mwJ+zJZiyRZIqGRPZRBVtmj8bs7V9EUnyHsEe+AOUrUiKw7WbG9MWgQgvaQE8E1fHoM4
I2GGeKB2Y3JO8Fny025afA0f7WvpukfN8b0z/et4m1hhykNWc8Ae1BIar3XdK6d00udHV4QGGg1x
fK2b7EjrSG6H7ZNARYPdr/Hk3diUlLzXVqc2ZaArZXmmNK6ecgorz9Pk2lKFGyhQrjqEmm50MiZb
Pzh/t3OGSSo9RMgiob87mzk7idXadcs9VqI49phHixGMPayPIcr7T2o2No+OzoG5v5luj4ikr1Ju
IFOGSbdVwPN0UCvNgDIDfzfoSZTK00Q64etIQ7z6KmPP8helDbSWGG59RERFgMaOlvbfk/W1G6bZ
n6yw+FS0Tn1wRG5bp7AvNNgltPBAWMBEXo+VWnauLMwMOObSJ/hNdG7ql0qV/cinsoITiFswQIEi
6k9i0roXAOc8uRnkM50XK0p+hF5mFr5TL/WHtomLT/e/+u3bQX5NgMiVAQHG3R7hZqiohpg2n0Ix
0k8pxbqTiufKl/uj3B5aOk+AI1C4plqAvNT6I2Ac2eexS4iTqjpU8USx/MgZvM8iq7/rY+8edBP3
JsWApOwUDQBPy632S91gme3WbKh4Bq7dm5cWFnjzDpNy+0jkcG9akkYL4xMFk5tq5zSY5cLmacBo
N2iQ9XGe+QBNI7/0uuhtJ5SjCv+tsg27iXwesW7AQWzfzc5F1kmlBMfOddM4epzgBr/1SAw/9wr0
G8wba/OzM4cwCMPB6V5C4Ykfme11QZh51be0dO3nro/cZ3UoyekMrxkf6yY2cdNNo495rSV0sZpD
EI7c4uvbjB+Nga6s0SLtsKV/OCFJs2EmLSTcvnR8xcvUD82i508G5ptvPadX35TWbHyfNcU7SC/3
VgjUgkSlEf0h87reCTOyW5M7GA0UTvM/MUXeW6ErGJZYVu1Dsx5+Y58DNYJ7S+NRApfXwxll4oVq
m3TBjFPRP6ViTQ8CFwz0HwzXF4V5VN7ZuTN/apk5XJhEMdvKflLaZtkPSos4hz68jftW8ymimo+1
Ox6JDu+8CQwl0zxSAJKvzZlSzbhXM8xygs5qh+XiNqI+lypJwlPUcIBzo3ODLkqSgwL/bfsauS+M
NniNEDmjdLS5P9sK69k2gxOw4KyKJFbaAXLXwrH10zwKv2AHl2o4/dUIRFIU1XD2Mma39lszyo/0
1W9fZX4KktKyzSsfiE3Rs+zC3O0qvQ3UUYjvqTCRVneL6U2rjTGya8L4ijxBiWOEPiYf5zITB8/W
zjnireL2VCm70nCTm/2Xa83rlhAOdtcFbTRn32vcN3wnTmKkECBHYqsa/TPXYnyoK+eoDbGzz6QH
O9kp68ATvckw4BJaWj+JLqhdxQkae4ze62oUPwNjyD/cfyp2h6I6Q2dbViy3aJ4ekjTNlAoRmBI/
42KJTF8A4jsVCUjv+0PtXA7UfqTijCtLpNt+aSU06PoIcQRCxZzmuijt2PM0WwA9tX4uzp0eH+W9
94cES7VeQjc18GZC8hMfZYeWqe2GCcmhZSunZFHmN0NnTa+l7HJ+/m+SQBTWIzaOPaeKErZB5C5L
ENktraJ+Xt5YGUii3/ie8qDSCv6pfbUealQ6LQnNDOHWbDC+JZ7I3yxDrWBUPScQiXLPfn9/wL0D
gc0IxW1yUu6lzdzq2K7VJUHUNNZF4odVWT16Q/Jvoifte9jQ85PTWd5bBBGOOD47AQaVCyBX0q2D
ltUmQEbuoOuMpG2DUGT2lSSnPSGv9fqkEYIaBRmJEJL99c2VOzeFMGyy7iBS6z+rMl9eDE0L4RXN
/fn+h9w5dHj50T+l4IVSx7Yg2nV1tUQDSZUd4jeJNl8TjCPOEcjgHkGBdi5RQiCmRYMPdvK2kW/O
mg6JQiuC1jBEd5q0tHluBUxApIGU7slFS+trPIzlU2mW2ZtUgLW7P9e9F0Uy3MiuCMmZ8+ZFWVxn
cMqfgAUBVSqNx3+GgaJeo1TmtTWo22ix7Z4joiG/7G3vSth+ZGu4cw3ArCSBJSThN9wIi6XqPPUJ
Ru5mMeYXOzXHd2PjAVKezknh5Q/3Z7yzW38WMeGdc1SASa7PJeLo3RRmXDfoWMTPeWXHXwbRJQej
7BxGRoGuRfZmkXZv3ohcaLFDAMKcMBT+MaiZ7XtG0bx4Tl0/Z9ggfCSCqYkBl6N7Z29LEeBBPecy
QPxqG+RN7hyPrUpJINKsh7it3aBMaS1FSTo+dEmn0GPT9GBajOriuFP+9f7n3VtMWMc0t2R/jXrm
+vPqaZaHtUmFINWMhSvH+d4QHl9y4f6nKrH++ktWct+57wAwEtRuF5P4pOTtLSlHj84VSfX+xSqy
+Nq26fjSU644eCRvl5V2PCPRhdEJxLZc2cr12nRoEGXzxnD+ENtWeCow1/CB81lXxNzrIEpCrFRD
80hS4BYXTRgNiokSCNpB4FE369qEUSfiqO4Cx4qw/stiKznrQmm5bHEGz3111s0HZxmts6MMbnNW
nTm7dqQ22SWrYtNX+6ZNfcUuDHQCFdg/gzn2f95f/NsGKz+Stq20RqeISIi0Xn3XjtIqGVETbado
ftYX+RqJrPJFP5XoYbn9m8X+SJs/8KBqxr462dZDYrRHdNrb8JyfARuIHUiFgO7I+megNGHXUSRQ
w6oM+7FXhh9Rh7nXPJj5RUML9ZyGy1H59Hbjw9yWvBEpVwUlR/77X+JR+K1VEoUdfCdi8PSsLNOg
+TlqmuoVCDu6kF7fzun1/ge/faqIf01ad+B96KRtMzrQZo6RC3JugSfJiYZkdJoGO3zXpbl1UEb4
iWJYJ64O6Sp5hVQBpzmyWVsxcyS8AmWqUOlNvI2asFj8LjQ83dfqeHzqE5TKrzhGNiTTIyCZ01Da
019LqwzG2TNStF7UxXJfXNG2xUkB4Phj1Fu8KhR3dr/m01jPF+yIo97vSrV7Vw25e5Qh3q4Ra2Px
wdCVkN3OTaQC5LcK85RNKVLyIXO0nRNwKeW/qIpziJND8fnVy0OGQhhBxYsCzDZdw0uZP97J2sBJ
zchGFbP2PiwIH35urZHPdjDY7eUEmo3kkLYOly//sN6BdZam1tw6+J7natW8ZLoRWj/GbMTRHkWN
AiZC51qj/z+UXcdy3bqW/SJWMYFhSp6gbEVL9gTlCJBgQCBAAF/f67xRX99X7eqxwpFIhL3XXiFB
Qu92SKYEWZRktiM91Zilj6dp3+BYHfQk33OMFE23rlXOuyZd+T2bB4Dm1nEKBCWJD4UFVajjrWzf
lISeuwOghmAGujf1I4iP/DXaKPMurWFKf6Ij4Z9q2ti7vUlSdlhX1ESdmjhGy2Iq6qUHtdCsx6yR
BHnGFKS/fk8sIcgzRxDglYMGLPRe7mE4Rb6MsmOQ0rKbWUwYEYoVLuZ9O/kU6rBIYZyLxBc2Ij57
GN1pS1Rjbx2qPP6hQQRFmkG+sfyodAsH3IKl9LHwIpNXMC1DSsaSTboGOlY1X6OEJ9Jfro9/rz8Q
IwC+gIYN2AojiX++ITBPc55XQLJZPbQdQ1J7TxybYaLctscp8Pr/XclChgQ/4f+QJC5Shn9+HiJU
qsyA932IQBw/TKnkcYMP0+Oyw2z+/159//7X0J+iT4WtEpoAdMX//ChkAzAFuac65Luaz7TJ+G0d
MhCvahFuoUL5WxP+n7HXP48jzPawqnDwXW6aP9GeYgsF+FCg9gZKEv8Qch3f89EO9izwA3dLUdDv
Bn687IAqlrLHKazl3K+AamJfV7Slb2vj9zdc1cPaCQyE6W2pdfZzlUqrDpeLerfAUx4HvwJB4QOL
zQOMn9HsK8f26zkZ4SaHjiv3vRaVSrstH1oOk7uWfK5NwT4IkrdfVaYX2pFqJvI4s8mzLkI081nz
2a49iDLyx4IM05d0XJIvmwNrDu4Se/OZGxjfdHpg5hrD3CkehsXqJzYm6S+Q0OHlLVs6xq4OC4r2
y9t4z21pP8MHrrqZjMh/BYcYk0NVxuE7ajwtj5mPCD+WE8J8P0XezBiVjKp+4m4ynxFaFOeuSaiZ
e2kgMr+dRda8RUjt2MNieEq6GetUvkTLd/4Yba0sqDam3KZDztKFPNIZZuJ9my8CGw/OATdT0/rP
xcbJ1ieFch+JngcDoZYewmnFFoAlJ9yEAF4hvFIcLAhmM5ANKp4mcQmiLjNqH3bYNqUd1O5h7TIH
1PS0Ap94tcmIFnZBlsjWV7QMY2edZrfRtuv+aH1MjoxhLvaX9f3nTXtxT0c1i8E59i7UG3+s7x3b
DDRhEMF8peVNtrXTHSQjY93rgC/85cP+7FEuH1bjqkXxAkkM6JL/3EzbBiFFsCRDJGo69X6y9amh
9m/En39Va5cRxyXJDzfTBcQjxT8/BhP5UkHSl/bZuPDkuDTM3wJtokfCcO52Om/9C2XE3lZOGVjo
Tk25d1OTJmOfLZn6G+UV1h+Xf+x/b2r8RZfnfCFmX5zC/+RrwlAwH3yoEUSxoKx7re2UOAz2SKvh
Vl4N5H1nSL0tTXnRA2YKhgpsJ0u8gqfKCMfTRfkN7II8QQK83LT87BEGX4BDtXPwKtiy80PealF3
Rlo9XlHkNwDdklua97pCwvWTJKMojqvJZ95RP9DsKOaqPhmzzeyYcWoftTMM3z3xy5HTTqZr9mZl
J5AXo+sRMBmWzhJX/97TQS3ntnDDdByTNnvCSVEvx2nz7Se20f2rlll5UclRMpwVnKc+phT61N6V
CbY3pwYPfGeV8T2v1vKbkg4kz0EZ+0An6Oo7OODv1fW4jAM90lwmX8TKqocaBmPILIYWtgWsr7DN
RpSh2IMMQPixVPl6O3Lu3V2Z2uZj1aoMSKfR87Xh0bBeRK7SU6ob/wXTv+06aD+CGyJo9mrLZiNd
Ylc4Pgq2fsIUaR0PnkUExammERSmFs1a9Cyvx3uIwbGqME0Lr5DD1zcIDkBZB3dpTFPmldqmQ4AS
8OsNDtr2jJYKRpxiCvGWTfMCDjmyUfoarjtfsQ/wF+bgBdzY1BIGMe2MiBQ5Jet+UqwMEKo1fnyp
GCacByeIQi/GEeDY6VoLeaBu5o9sQbXybBulv/IxhRc0QzbhG0Z8S9N5mu9fFjhOJocl98vPNDWx
ulphYRx7kczNhx+YTlDpGCZ6MCHIB4Da8OKmrXngDRJh+5Bs7Y+IP/7Fa5nLiwtH9WVbs3Hu06Rs
31IfKT+ailN5CEvMajCIaA633qGQSDPYGd36UFP2yWYLz3u/QVbUIcOYjaDnFH7o5iq05vM6N+an
S6Y0HEGRlw+gmmH8UAwZuZujysWhtWouOq2g/AVJMUmTQ2vW8aTnBLZRGm4QxQnDxfrnsk3hVxRh
Ga6abS3wOKaGhLGPU2Z/o5lY9JE3Pr4RyFjCW10whJkilj0x/bDoPbnbgyaqr3kzjnCMqqsnOLgM
LxbqSHJLBJ5eh775oqPTZsDvXqphPmP/sGdduAbZYouO24i7cHN3pLRze0NYue69G3zljxfxHe/2
bZyW46Iw7EAkTnDF9WL88oFgXOM7VdfJmY8b8gPgVMO/D36hD+veqAkxSDL9IEu+1d1cFOzJ7shd
hvohLw+EJWgHE3iWPJYJmfK+4qH45fRUb11pId3pPPxaHnLeaCxR4aYXBh1yfm5TeGIJRxtyV2cU
JEkWSpleIyajJP04ioGMHVvqJe8JwmbvLkPEr3Pic+xVL8bnhV6gNS+if6UJkipB8GWV7GYqdte3
HhQsX+RSof7ISiTkrBCZPVRohNgVdYP8BF1+9U0ue627LSLPpb8kV+kT3Gys6wqNRXVTjoV4ZAnS
3DpeWFm/t2JsTi7FoO0gTKj6korUfbI0n4anHFG/qjejXic41GKG26ElyppDsjn/XBe5bg7woGk2
OLtK/1Jj6LD0W8Ep+DmsmVaMVCt8cObHYToleuFlPzaUx1tT7nq6mWM5/kgo2tXraWRrOCLxh6cn
1cDGtAepuW4PFI8sdo33DMlRIdmfkYTK1uNWDuIB/uTglOQcyWo3kKBWcjiPVK68W1ls53vHKvYb
U4q6PoLUH4pTUlpDzvUU0m9+x4C3g6fJTg46E8VPdNqogdYwFucId/aqv/gZPsKTZKa9knQDPafe
a9C983ECyliSLb1JkrVl2Iqx2PsxQrdzn2PZwbYcNMxnyfP6k6uz8isbWriPRSn36hHyYDud1Nry
+bRMKn0KgsRwsbBcPtU7xztBPBBHSMowRSzrfJLXY07mb+nFYKZHVql9qtYq5ecJ1/R+E5xfbJes
c/Y5znrD0Zx7fuPg9Ekwq8jXD+B1pYO91LJ/FgEe590e621DIBwio3ddYLusEKWo01yK5snpDCFd
PttqcgCpODbHxFAO74NlH1SfmKX5rb0lGuQDtXzGtkxdh7yXZLrec5r+GMuo5E20c/aETI3CHkez
VjcCRnvyjPmiafCQVv1MqwpVY6rzKj7temS3CUpTVBQUr4UZWGpf10xOr8mQpAYXoZm/Dd6teSeV
TL9DcDvkHaVhu9cUy/ywezh83cDWyqxQAZRkOBHetleVdxEKJuTW6s6A60NPfN9c20uN0tgu0JIc
QJHT5W3L9QZn+VF6BbKXEhdYrA1flbtww9ts297LNWyfJp6FtKu0TrKDsDSVN2sm4faN1LHhC6rL
EhH0Wbuufe1AXL7ZB8eHvkQyuERVkCU3KE8JdFVY9XE6I45vFVDwDraETWBYYTRPRlkiDHorPmut
cBYO0Q4/QeFleZeocmLXyg4h7y6n7/JIFV7L9Rpdru7HBgYnbxEl93C3YprCO0xWYosIzGW8MGB4
9knEbG67qpipPQZsa9czl00FOoKt2XEoXC6erS7jC4IK8/UIVlo0QDmMCVe0HAM/TPU6f06ncaSd
UKv8ZBJRf7PljG8bK0bgCOR1+CRHKCV6xnBSneTQji0KcUY+r7QtnyTmkNvRiaz2J9iq7vkpbmIb
e1xOFN73tYRwZK125AehBdenSbIA8IHlPO1c47E6tCH7vcxUdF1T+my/yzKPDvEiRSl7IhV9Rnw3
IPOMSfqcJJldegZKzTfPxraALDalxdHKFK8ppFo/ZGpN6/M+6EHfSAIhxfswDKjg6tGSdzOmydYj
57L+aCJQj0NOJrhH1TlsMC82W+welu+06TB3sPs94aWtu4jfCrbgCtyi3fJk6vyaFwA8Fmp41emm
2e9Xh8CMrpHpiM4dYZ5DBz1toD2bc/+ptmFE+BdNq0d0Vc21ye2e9As+8ifCTBkskBk8OkwxFdOp
HHMvwXmiWzjL2NbQMI+EfEuBn7cdlZr+AK1gZgek5qzDW7GwEuP1qpDvY1ZPczeWLrtrKxfbLp+z
4jMHxACrs0QkV7AnSpqDzV1ZnHGqq7s6xrLtVMjSX4AMCFIrvUVRsDf0oPyEAiotKKdXvtmHtB8V
4bqXZCfjAWYW2U/oFpLLe2EZFnFWiIOgRWNPcNJdnouVMI1bIw8SRJpBxS6HmP0rxLK4QYQpQZnO
JsQh4L5YVt6vbGz22wJH1XjbuNGv2NUG4RCw06tv4gx6dhd2pekJm1Orfq62eF8uJqeHxrIpdAOm
Lrhh61ID2gDfDBxxZyU/WyiYLdQZChNzUCOQLcxs466GPMnqU7Yu+TtZAASfYf6D7aB8mj6hQRrE
sc6Wpr3jAkmNXUqn/X4qiBDXU4Zrq5PFADtaitnJS2p0th25jek3xK/p9ERZrvV5nHb1XqceAyV0
EeyR7GilesVhCteRdpdXqFwChgZbisAlVi3NDWrsYu1ygKXzGdBVUh0U5qYp3NsL7OIFQYAe3rMu
4V11MW5D0A9ytNHOrRUSF1VuuhJdB/AqBCSA+0EgTekRtmFeaUvwfAzshj4Mg9sPVigPcI6wvEFp
uZCvwuSb6iekBeFYwgLHpQ4A5U57BR81kxrwtXKMrBLgFLUKncg3c7/4SbhOzXUEZQ9yZpi9aSze
vooTKU4lA4bQUdKCRo53DzkXPpmB77pL+92MQ7XgEJrbz2Nlmwy1pC7p0CE/pxrPtNrB/8N8RzYo
yJDS2Qlwnd9QQpco2crKNZ3aWfFDLvAS63LkSJlTkyg5vjaLbzHTgDta3RHivIOuTwLcR2jtdLR1
IcxxBdWQdGCnQ1IyQ9yDg61tEUiiYzKb8wR7kptY+BH/BrynsvNMxFz2BRQosYvFImIPvaLP+mKx
7pFEvoNmCtbFL8VYNaE3GOo7vaoSIWVLs9S4DGFP9UhxoH+xZMNdMmJdxk7EKt7heECBXawaRQpS
f/Nfi+D0Sc+L+jBxTua7QriQwGmOeMgvC3jZXGQstB+RwPuWuhBU7+ieV5grNe3tyAJ5whvJil6j
IThBiJHXCFdx/jMbA9guAiy2rC8dLRDgRlh9m/sBbHEIceQ92QOueT00ywCFG+ajB7pX5YSySyaH
USc29K3R1e+KRNLeErnxzxxJJHj71vkPC38OBONtif65li2ArcyV9XW2li7vG1MUj77IwgLMT013
XqQG3E7B5Wu5MhScjo14zfuGEKW+Usil73SRz1u/eElvcwVTun4X41YcBs/nqXdM8RcHY2EF+qsG
8WVoB8tvJbc7RYpNta8dkM0NloOexKMzvFxvYDZPfvF6KMVh2CQa8irbWX0VIA9bD2aotr3Tok3e
4pLrtSeADNdzPiOQpsrt3HRkqaCwxXcAF5tT9ATGzavtYu38iG3XyuGA5Vl+H6Dd/saTEQ6N2kuL
SHEc6jMC4On2k6jN5vf1HCdzLNqt+uUxJ0GeaJQTemqUqJ0R4zAe9nYE5iaQECRxgc/4llggnuxn
lsT8h1UMyzgdx4tnAYQBBjOSIfwKdLg4aG2VhHMJDGJ6B1TsXSclmJZIiJ+x0dIlwcFobPkGw8jm
d50FgqCLbGv4YXTe1Hf7XG5Pi634Fxi3VdNhQKsgOkC3Jt5EZO79QjjAdt2g9mr7aUqnH1kq0h03
8QBgwerGvuRyH9jVloJpedXQYscGTP3ye97zfTwKlGgCUOhSfPhlct9sPa5Jj8yTVAKGmVvAMNOu
/dVFAYdwaRlL1RFXOtXbxtZPiSaYk8BCugQnlsLYDtRNU1ucfE12D1ULaJ2LYkXdwY9o+D0hXoBf
rkt4dC8go//ckHD03Y6GC/RSYpkOYE1ZcQhZAX0gRj/r940i1+9As2k8c8+dOqA8m0YAi1Y97DUt
8TJqJwEK1S7HPAFPfD+lypGPVDpMCap2dFtXDGu9diOOmeWofUp+q6pCY+GGy8wTbgxowMcBJGcs
L7F382L2zxCjsKFnqKReEi+TDcWBT64UJjRNByGcxt3sLMazAnYWXUF3BN0a1Pqf1awKpLl7Z38m
C1MPkxrYj1ms9N2HYfhqUTYDrIYr9JvKhjL2dGHxLSDWPO94mUDeOpVN6AoWGevzKbhzjSZt6LKB
5fc6oNmBAhVazmPwGTs7BDE/67Buz6EZgLsYaUaBrlrhVtRAoO0BBkwV6+H0LV+bGmGrXclW/4Tj
GjjF6JP9m0zK9beS+yohYRpq3btYiqWLcPF7gq1X8UItFddoC+xvErfimWMD/fJyBXtvAoayovdP
gd22vKggGVJptXcUdrpNl6IZRdR9GZo3hRbRdRy4w7csMys/gNpSj0clK9ThsD42GK2QqB8B6IQJ
RfY2uh5TmUU/EfSiw03RRigFxnwuvmheLY82z923Vkjh7lSYmh2zyb0mXaoqJu8GzZvliD4caSS+
3dfDYFS7XgvMDn4OwPpvW0RCLjfwl6yf4Fh28ZrD3FH2ZYhZeoQiUN41W7K9ij2JP+A3ubxCiluL
07IsgI0tBrj3tYkrA2+xgnUwqFvCdMYu5H2evaWHqBopLyCXeUZWGMWstUwWfYXjV562cuZJV+UU
B7jHHYbBWLomaT/jnH6KGa5qaJw3IJLgxBE4PKXZCnh0ZMtzVmkbboBtlC8RtTJmfQ5t8xFUUjV0
DMA7gkkxfLt2M5DSfhpSgzWjE4D384z4u27UYcl63iTtdAxb4ede2wnmZznodZ8mXahwxdpWNA8l
Boe/YWcT31ZYtdl+D5c6mgfRXDM67yPKtFTtT9gCgIbUNtgHw8ZFw4u62ud+auGT2wuhizdSrphZ
bAiMuExdkiW7U7zYbjhgDNrtGsLdc9AsqiMdlno6YwbvMerco/yxBz+8gZy7IvIMprrjgXKCOAGj
bYliANPz33Tf/V1QLv6cBM7R+3TNdmxLqMC3M8pfd0PimpuroKbkqgopsxgHVRZprYBZl7NBzfKt
9R6dbCFjfpK0UPNhLtX4hBjZ5FNZy/LFYII6dFZV9RO0y/MXNezJcFxEDeq1SXL8Sh+QUN5XxC1o
DPeSAgjwAdeFRtdI+gKHtzjwjV44x2a7JEouYfuKQnZ857bBZVjTRDJs+gbTqwHWbFdARqKF2LXA
rhBiRK9Vh1T2XKYL/DKEuqS7kuEHLRwx3eZAzToq59mEOUxu5g7q9dV3EGvkbyhJqudy8rXp7dT4
G7bKrO1kTZLryYWtvN0rcOedne1wNYWcv80RMNIdh8+jOjFY9A6o7x3akrKQ5EtEs8KPBBA3roTR
CNwldUPbPmDg/wZ3IDKeIENbycFOQfETRrfsCVypCeEqGaApuWbtGRx6+4UoX99rnwiM1kSeXoPl
P66YK2lsBDG34i7DFGvrcieGxyTPcJ9r68x4XLaFfmNg/slOOY3TEEHOEIc1U4S0JEUJ9UKDy1A6
TovYjpWj5j1OC9ivWuKo6OC2qN+gYEx+jFgAPzbwGXiPSQX9KEU+fjIbqoY+7qrAVBweL2cbNRA+
PsjFHl3FDBIP3TzdTItN2ClLTXLT4LSrjjBMKUFkcjVdroSZ4txXSFCYOzlUuG2MIdldWW62PsKn
APUWemBomfN64KdW52ztuVbZdQRMj6nCqux5xDyMdJZ7lKvV7PYGELvaFqBnVYnLGUcsKgwGXl+L
4ydgRNyO97VeW5REJOY/ZzAxvq8ljF97kU0Z6oAN3hYtG3BSWzjH9xi6mbprV6o/7XMcsgN2xlzD
zyMg8K9sbSjPVTalDI0Dj+9bQfa0F6Fai8OWAPFBBZHZsa9XX76vE9jctxwZTHmnQS+5D0los161
c/bJxUtricOH8FuwTNdXinyQC5Ukz54Jimc4AJYEw9x5EjcYdTS8hwdZ8lIrWIr0TTbmnyZ0OMsT
zef4cwbVobley8W+NcPAHivVnAYmU3PlkwzY2FzpHKhAGUQJkkHb3m9t2D8wsGjkFWRS8y2aIPUz
mRhOBsSs4ifEnOSPcY+mRT3pNrBE0QJ8krh/EFfVRCC3FJUDIJ26nNBmioIfL002DPGlaA44WFkL
6Ga36moFxQvYkZwwBQoIh5/u9FRwHJblPj6EkvovCnf1c4GXM4DBteW/14aj0r14591tRbtCH53P
6ydoACRK19FT4OQFvpYOSNDqYEUM0lec2gktaI1l3iHvooRAdnZgA+LFPhU7BbIPYJ98rXyNsiHX
dPgBRgTcnzaYfo5dDbOO9h5jXUB+zVICnkLIDUkPASuU4PieEuiZwC7Rn/jC5rRbK1iIIfi92thx
XdT2WrYIDru1GGuYY5igoEMLXEGmK6soERuShuYbOCRCnkKCvvoIy1FcNrnmLJ5bQO5v0EkXF9CY
oFsJDgOnqwDMynabEZCTcZ0xMItYPZcdUPAGCFCCuwPXQ8WWYxkXWAyi0sum0xAFSJDHtLFtqrpC
7YGcXLHNycMM5BmhtlJMm/wludb8wbNmp1e7GQSqHKRZFgGn6JCL/DhNPgHtxDGQOfWDHTCUDn1l
CmXflFUqnlG1SJZ0Iy3AaGo9aJvwqct58pJvvmzgRp8LEKM6Nlc4B4+1ypbxuWCVcrRL4TE6wUc0
qOK1RPDu8qCWxKcAX3DplFcmraCqQrhmjsp6SZPkPeXzPl+Pflf15efmYb3lcK6wL1XmIuqrpInN
+qtehxz1DIZ++IxNttAwdHZNyI7WPu5pdkW8yPd7VQJCx7xAuuU3jKxdXHsMkdF8nbSsGP1N21gj
OxpWs9OtWRCN+y4Qv7L9RHBOtj+kzUqr3sN43n/GsEWnr7OrhBt72lZz9mVNJEmr0zRhQnhFM+cw
SjZFbOLPxK8XGg9qOP5tAWlWnPExGrNEdoniDrgSEU7wUZRJis2d1bDObxFYTTcY5De6NHB+Whcz
AnXBPAV2DwJPB7IJY2ty5Ui0yctM8hWVht0lqd8NdTqA3LylCluKgG3RfK9UUdXfbdWIejsPmJIy
3pW+GqUB6jSU84dscMv8bNGu0qNvfDHc+mGYtk8kKJhj95C9wfKb157Wt15DrHEeCufmuxRdeXlu
kLCxHycA5/Gpkvj71y5tMCiAhT9i/H6ygfnpteJp4r/S4HFtYFIS2iuN9Y1/rcpEewYobt11tjlc
mTzNMUgBpLbrm5BYmDpXphbuysw7skS2ZRp2XJXWjA+gQXF1Wvfarjc6pnE8OjIX4is8PqhCb2sa
fQTmWaZXGgST2I0L6tdDkYS5xiQDAEsfSLk0HwI75hkWgaO/M4GghYkp7tfj5jf4I8DvOXyxzPNf
2sdMX1c4BMTBl4J+SZhe044lbn+D6SbLTz5tkSy/zoXtIKOf6sOI6688wtRMrF+ZEbRGg1W0/opJ
fFOPeyPQa4bt8tMSNZJDCpZzOIOOmb1BegRciQCxB0jdAnvrIKdJHjFHZdNBNGP8GlS9PkMXnb2G
hqU1uiQzHI3iw4IRAmrEjisobjsMUPj9gn77sYGNByjMpZlJRyvKv26Gmax3RG+um6UMH3Mew45C
1qXpIbO5+hFgSv6xW+FvElnDfb4FVndtDQzv0ZlVx6TAvkDSpbguxlGBKbDFOwyB3HRcmStvV+ye
vYu5xfBGBqqvbDns4m6qkZS5lxvGD6yQcu4czyUyAjAWx1wewM/3OWb+Va6yBmRaT245qAnE9kPk
mPs+jzgRX9NEG4DRsDRFOASpecBUowD1YMoqUD04nu7roKArOYjV6Q+wjZpnKuZMnNhC6/p5Rer3
u0KqJWg6pSc/29WJAACGGPTRgcxLT3Yvjpq1/mLyIGqYNDMBWG33iMK9M1u2X1E6qfnapTu/2kFh
Xu8JREzIiBgIru9WL8AvYGuHaQ28J4H37HnK7yBeJ1MvLR0Z8GaDEF9c/AvGnorWZadIrb8qhrvp
6MMMFseIfh23sWgRf2sjDVeAslh5MI2Z+S04VMmMeMNhno4DjfYtgiRgjugdw/e5yvgPGNk3TYcC
09wUTJbZKSg1fNXbDpJyw/n4uMlywOAyb1awFUPcdFdtub5Fv4SeFTb87f1F2MD6bK741oPfE1Cz
JBlmvZtbkHwgZ4SvdkgdNbis3FQmnaJxe+Ec7XCXihWmpTUqHX0offCP21g4iUfiSdpxnECxY7qe
cOJlLWhWzBkc520rgzlngDHfMdYH78EJOFP3WJYAq8c4yFvmUWIdHUQ7DofbJZmQxEF9EaooX9PW
06nDsY91k5uw5XeJ1HroUsyBPhgz1YQez4DIvRqNeXIJLMq/BQCy9zVwpASLpzVPxLB44fqR/H5l
unqEuw78XucVx3eXRNGEIx9CeBxAxX0pBqXmW40hBj/S0o3wgwfZYDtSQlmDGQ/Ki1OjMQ2/IAYA
8R2xTAK5zIg6Zfk8zicryxaQD1o/QK6bd70Nmf264NYt+ymDFc47ZBVLPKgUXDegbLxmx5S3A6zR
68LcSgMe2Uc2xmY4xjJpvtWraYpeqcW7I7Y1/BPGeZmR6u5NW16rdN3unUfIVQ83JGDqzTwvN/ma
ALDmGXq4E0qD/LMiTv/C6YmhlhjSCzYEHDtF4+mzptcjsqDfxlHHqxEUCvjSigQjWdCBxJvmmrxm
Hg7Ftxluuqc4ZxUqgf+blPkvHhnY4bBWamB8lKKa+9P3aJm2YFFOAXWVoz7NnpNrN/71U/5k28Pt
F45HMACHO10L26M/mO9oT1Q1x6XppQTiXE94+2TNwHUS4HL4ULB+gBn5X/61f/HxLh/6H/onVJjA
Dy9f/190e8sy3EEU9tQlQoZvYZi8vqy1oecZo/v//0chNBnkXBhI4T75U6QFE55sCkLWvczAJyia
YTuzStgzz9TyF7uSP1m0F+PkS0L7f+Ig4Eb3ByOP73LBhnNNT0e5dIIiJ0HU83DGXhAgbC7f/9/r
48IPRiI1HM5ABPzjzYkgIwVzpAVtIOTXU3T+usEJ+pfn99/+KRCYIWPNYYP6r/UBNftcCz+2PRh7
iJvdQfguKLTJkyOY9o6a/IU9+V+WRoYU9xwVPMQRGND/c2nkIIQbA41/31bq+1Cm4sB2UMoHu/7N
GuS/7C+kmkEGhOQ25FiRP0ihUMUpqZKh7QF96BfwAOr7CfXuX57fv3maWBUtpHlYEBV8Ff6U5kqi
CdpCvKZkA2K/CpnfC8LB7cqRS1cbgAFONa4fJ06fVeWzz//D2Zksx41kafdVynKPasxDW1ctYuYs
kiKV0gZGZVKY4Rgc49P/x0l2twiFMX51LUrGJCMAONyvX7/D+cgldluT+pj7358vgUOdt82OSRfN
on6dg51HawYj2zaUy6+TgDIVKrQs65RSyZFHRsaDiekTuEMB2lpcyUxjP0kRPV1TgaNvpJEQDNRi
GhnYY3aQek1ep+nEK4vC4bWjCWPTUO20mofqFNzz19lkgYokx0UxLpY0WCxJLTZaUikc77U4G7+T
TyHZCZK7/pP2u+SUCPWvppSLqbZESxHqefz3UzdNWyMk7UEwzDP8q8orn6rK1chRYUTptrA3WdQP
Jxp7lm0jBg10aGrR2AYSn5FeXNOjFpxw28xQI3W18fViIpk5t/siqKqNFrkTxVPDN78e093Hs+no
hT1wZzBhUMldVvBTZjLadUaeSRLooMOd4neq/6bdiBjhStpZvTWNmhrTsjslCHz0nSp9EdV169ET
9H6YS7tGPKgYg3VozcVjrhXl3WTlhFmHcShuPn7KX20Ejb3AkdUOyY61ZMokVptWfR1wrTLy9/ow
1XtjJrHw8VWOPZHDaZdmI0yEsWQScGQPCbF62NjRaegjFiSyurK4mKiYP7FHHZujjkkvGC2mnkoO
vR+8OQva2oPStA6o47oe5RRe21pafTWgNOjbubTDYYWbkDrbjx/x2EACyUMhDbVFmmvVEPy042up
Tmy049Q7D2bxLTcjp9jkAaT/zcfXWTbQqvVAq6VHi6dDXtFabB+tZiCTMLkBzQU0DwKKZdWl0tiQ
raChkoIGNGk65++G8sjrwfLjE4/5625JIQ3V/+BhbOipS234rjdJ15JsXofwtNc2XPdVanqI0Q1p
cAh1eQrTd2zmAHZUxFaLmP6SwhmD5kgnGlvXfqf3O0RibkO0hDZop/kn9rFTV1oMLJzROZlqBjZy
hbPNCwNtiDQLN0Vd2Wcfv8Ojl1L6rSYwC5BkiwVOqCuMmtAO1raW2N/BVyCVbiXVY5XEp0TMj70v
Wij+51KLnQofxO1IQgXrPg5AWptojUbE1raIgDuUaqI7+fGjLa2mSZ2gau2mt1txoJ3F9Tj+AHzr
sm47aIOxpx9ppFRrCnaZSRWhZY39zosI71hT3p6wZMtBfblygFg7c4V1sexmTM2OLkfT7LZ+m/k/
CiGCs4x0MAx9Q5xYg8cuBVZRxzaDJHTshY1xYfTnk9Q72mh7/wfF9vaaRonPsm+0UweJ5ftTT0UD
maIIQxNm531vVvK8a8wkor5Vs8YrsjHGY1MMzYrEhXuX+/mpPrml9eRyql0XfgzVjFAxF09myA6N
FD/ot6OWUD3p+nvnpZ2C7goSqkJwH2T2Try5pUlTF8Wc4LXZ6igYLPzUxOlr6QlqNn0SoJem5mSH
HkDJQ0P38A6Pw9kSABLncVf7T/E0Dve/PWVxaXiLHKAsnnmx8PuIBFszFXJbTI3cy2wnxJ1VRN2n
IvadLWlYQQmJOPXQR+YQvfosEaXL6tFH9f7F9h3+PheR2wwYwJ+ha2rzGv/V/RE1CcUFHz/ikVmk
Ng2oU4qSy2R6f7GgCcI+Q+hry2Ex28nCTm8bo00uUMYytm5jhieG1Dh6QQeMK2BCJECWKPM88SI9
yipJeXpjXptEc0nG+K78nksRHOp+GD578Zydp7I1bzn/5V+IFVvbmvbdelUEZNDCoEgIWNHDsQ1F
aK0MhMdPOc9H75JiNYUWpNx0OdtHTvCITadUKut069XSn1dMEOfQ5Fp7aFwn/+vj1/Di5/zcQKZm
ukcDDO3p1DTov3h2LcWLzTR225iesU9eOHoPMuj6+0F01nViEhA2ozD5HLREevN6LC9QXU02dDmF
F1mSt4feE0Ow+7/cFAdRG4wkSJklUKYhHGoq6aNtVrnFhZtOwWae3XbV92G/9SeiXTap+bVopXPV
6nO1dXJBzTdvflt3oNpRZxUn/MVjZgihGh/XG6KEvWT2UO0fhcIkIz0PcXFBkbncVdLvbzhjfc+q
yCMlNdYnrNCxa8KFwB0GLssGtti5gHTqszZEcksbUUqBjNmrzJX0btPJ77MVuT5iEEVoeyc2k6PX
RWVAsS2pYnCXJpek+RwTm0Pr3HJJN8hSAWc7ZEtJvsT01mp6vEuz2j7x3o9eFxSiMnx0ey9fu5Dx
mHROKbe6mVsHL81cl8pjmV6EtIZvejEZ5FDoPDthitQwLpcAS45dDZA2uMcFp2GgArgzLdpCQGz2
D0kythuzc52Hjyf1kS0FWSB6y1nY0CWXsAHKTXNHBnOLcRPpNgBPdEYPATUXbfSD3uae0+RorvEW
LBCtnXXCvzsytCYvEr1P26C6b+mK4DpMTWbETKU8dS9Sl+p6H0WnPU5ru5WlSbVf3Z4i6xwxZlyU
GAyOgmp1X8xfNjcAtQHbWNeRcgavwoY9EYPPvDBZe87Q//4ahYlkqn0bkWZ9uW36rQI1u77c2vmk
XbRu29zGFP+KnU4jZbLWcxntpsCbPn38Zo+NLQEBvDwG1kS5+f1WJmmvcCi4l1utm+V+EkZxkE6l
b2nF9T+ZlLTTTdhMt/+Hi9pEPJR4kXKn31+0KtpEzx02azeLxcVIZzltFo72V1RV4x7GzzU6vFN2
YqUc8RDwDJjCJuNoQu5/f9EpTD03t0O5FWHREhm3unuJLmdOGXtDv+rHT3jEb0cRgwZnZq2SEFq6
I9I0+64f8MEmGpAtes3OnWG27jXSnitJi/fagu29k9nc/PnxlX+h7rIpkjdFa1YRtpRC7vvn1MuZ
rX8KKD8ieEBSY6qva3KWP+jRmHZxZSGkalWN85dfhRXauUbbz1SiVsF5jk74Aymc4aIyhzLeUARF
S8HHd3dsVbFds7AIbXKuWLwEpx90DcvN5uhT20ZLKoX+lEBckUjXV2HU/y4C8GUwiHgTt8VNQ2Tj
/WBMsW94dc0pJqaecuVIEAcm0cx9Ykrz9zcARROmthSdNh3NmfeXIsFktTHNY9uQMvQ9XvBjySrf
Y2A4zgSNcxOYRbb9/eFEOhdAHuh9hHsWC4n+N+FS591tnUIQPjDK7mZIymkbhNSh2CjF3X18vWPW
AhifH1g4eT4aUu+f0S/1mVaost/2dqgfxrgzaLRv5QOtkga06iK8doXIToUSjk0a8KcIwMDGVHjF
91ftkzgYItoOtmXnWGs3qClEyxNtQx2hprgF1ok3ecRSWFQR2xbvExGR5fUqHwtMlnrYOlOUXVVO
0nxpTHvaE2LLvn48oEcvRZcj5DZU1dBFev9ohgfCxou4lFcX01k0uTQqah214YmoyxOilkeG0aYb
m/2b3KDi/72/Vils+lNopdhmdRTuSnd4LuzEPKCxRgEzNdwn5uaRRwO5CQmYjDDMieUhiZR7R55Y
H7Yt9mpLDWC2pwLCpvjcPUUafyG/Lbwg5QIhnQYGjNjywua5MUVmbjKOW5nG08GxoBvUidbdolkM
IXeQLYdRvfyUdK1+3lZ03zhtMN/oQxd9S0Bmf6f724aEYDWHXmm4eJYT3kdh0137HAHPmQrpoaTF
5RBFmTyFL3vByP1y8+rISgjS+VUYazYstDeplNs6TSsoJgpp03LM0blA2678Iqj5wIGdxuhPzp3N
magTuCQUFWnP0hIJLSOAA9rNx9PyyPZFfoC8moGb45Hxej9VdE0AT22YKoYrNcqSCl/RmXqoLdR+
gbLIDrMWtDRhCuvEme7YlYnUE9YmOwHJaGlhnC6uvDgat6nu/Y1GhY2vPstrOs+drSHN/Ivb9slq
aIPuhJN5ZLqSFFHaxOTcqO403z9yRG9YKStj3EJPjylEc7MV4oLW1qmRyft4dI9YUbjc6jpExuGf
LJ7RknlksROOsB1CVcZvD8Wemp5xVXUjZZDT3By82uxPPOCR5a+MDKoV+AS6uYyoT4bTNZmgAb6a
IKDo1M5S1Q3W4zAPY4kFAAFSrT9+0F/GlNmMb+moTAXBveXhhFIBYYx+N7H6kva6NeJybwp72FN0
eSqHeOxSTFhwxjgw/i8adlWa927qwctQ5ZnndOYlq6z3qUgivn3Chzl2KUhUFm/Qdx2civczpTSq
KfVdbdrSMky8vmjsbu1Q5BJT0DTkJ+aK2sHfGQcgg4Qp4aoTbqVEd7ESfbpoqJkFr5BQWH1NrXbq
0iEnALX89qvC9nDWMRk//rd4KCMCjhDV1rTNe3gJNh1htMcgEBwFon76+FK/TH/FTXTxirHYnDpe
2Jc/pXbcLABVoMLnNLXWB9m11bal93IjO23aEQifvuhGPvzunq4uSixdIWc5BCz1s2IYerSyGhQp
UegGX8NM7sqJCJ4nKaP9+PmOzA8uZaFVoB4ON+n9/HDpijOob1T1UBJ5W6clYw+fjuL5wHvNzv3H
X+N/Rs/i0+tEaP/9X/z8l6gmEGCxXPz476vkr0a04of8L/Wx//mz9x/69031XN7L5vlZXj1Vy798
90G+/+36myf59O4HmiXoILrtnpvp7rmlx+flItyp+sv/31/+4/nlWz5P1fO//vhLdKVU3xYlovzj
7Vdnf//rD5XE+Y+fv/7td9dPBR/b8yBl/lT+vfzI81Mr//WHZhj/xEF9STOj7qFTXfDHP4bnl195
5j8xEepYRksu6RoHO1mKRsb/+sO3/uko3hc1n/jweEj8qhWd+pUT/NPz1WaIlolPAM3547/v7d1L
+t+X9g8wQ59EUsqWZ3m3piF8IVDNDOR7cJA4JC68duHKiaUBs7Yeu7ozN50/Ug1J4Crx0H1qI0vz
LycqujVvlbf0658NheXWj6HfF9UJRPritKjuBbuMIw92jNMqHu/7yUqZS0oBnGdc1SbQkXSbW3os
zxtJx9KDVOXxV5ToIm6wAdND28s+onMq/ZLko/+5bCmOWgWSBsUzzQ+0aQ+B3PJvWw2tzRNr6pch
o1SBThVCBUR72KUXvms/ggEZqVa90kw9j1ZG0GnjFYgOa/hCfwdNngVNjul+oDemWfWGG6vGqcYX
X36aZW9v8sM3x22olBj6r2oOLd+cNdViGv08vyqiLCm/NxR7xzvTKmictApaG3bdIEHGoR0XVfRu
g5+S55GEKfj94/tYgLzxzWCVE+KEh4jfyL0sxiNMZUql5xCAxYTJY5y7AibHypUglvSLCnyh+Vkm
2dCuXFR/TdrH4kzRaNxwPYalPp2IXR27HZ95RN0S+wc7Isvt52w9rWVROKSWd17RnV7edpEVT3QZ
FjHUGjEGqOrsonnIonGFSLrljxsH8lkLXChLRHYr8GCnw8cj9N6P5NQBm5JCQarr1MGYhfb+jnJr
SoYxtLyzDoSBmDZsNU20TyV1BDRlgyeqxhVNzRPGOeicIv3h0H5FXPrju3hxlP93++Y2iAiTl/IR
gCEe80sNlbS0ma4EYz4LpyAuw29eY7VJc+nobaC6b0ItoY3P1Gs7S669DsZOuI5p9oTgPLlehQJp
1g1os+nUYuvrchJpOkFL1YRgTwHzFk1bc9Sm6SKSnuY+xYhktVtCaYYzrXpJV9RTQXGxesYA2aWn
sLf5f9lVkfQ3Hz/pcgq8FDFCPkenhNIpE3GA9wOuOWlQNMkQ7kKCMXW98gq6BcWZ5dDrggPYGiXA
IrChvfpd3ucW6Lxa1rm3Qx4nKLU1LUCSB/74thbTgJIVijh1k+MupxiCEIuJWVG1NZEZ7HeFTElF
auAwqnONkpyc3g0QemPM6qWvOdb8PezYMjq1Mt47A9TNoW2Ju+EQDDRhpC8hsM4QDh7iDM3OAKMi
r0Z/pmKwmCbnb9sc9PwqRvdVfgKMxH+mblI+xuT5dKDIeeqcycLohsuoLZJqj0efT+kmhzD3dW7z
8fcUQTAk7ITAutg0ydWoWNL79+f5OUgRTum7qNJcf2fAFY1XZk3j9VVZyPweSFc/nlikv0waVeRo
UrBMaoGZg5f7/qIyt0bar+kz6sSs+9c9khbuQ5hmmnNjx+0w7xgAEd0D3rLrgwdcNb+qG8emgxW2
l32y9HKxyzAGmFPSutSoUbpqL6negPoAKNNouZsp7rrxRdcb285I0uJsLkaDzQ+IAJ08c9Mcirg2
CEWl3W1B6bxLI503fx2KLHSfAy11r8xWz7Wt7eZGtjbdzLJXlPta47onhkFFbJRI7ff2JnXz6HfD
+EQ0Q1dFvu/H0phqe4B40uwyOhj722wYUy9cI7Vg7Z15lOYjgY55vEFkIhE/hr6hOxxwmPP88YJb
RDPUPCL3RaMVPhRStYRk3t+GLW1dq1nnu2Q0k/MxsyCKDajartOor+FmJNHgGducyFF1mScShphj
Nwge06IwjvuiBin3I8fhpfn+xJ0tlyJ3xnmDYwBnX3QElqVecWB3qRm41S4GcdKdV+0AmyTK67Tb
GB69cxvNATO8z+sYWbospD5iIx36xHZ5aucebXkiHKN1AQ/hPhd55tyMZAOzG2Z20Z6o0ny5l5/2
DTWKGCxV8kOAiWT6wm51zZRPHs3Gu6r1igfpdV5MC2XTN7QjtFV2XhhGt4EP4yKMO4cDLePuZEQH
s+pq44sHLFluitAq1i1tgoOiNsU7bzA6znOhUaxtaCCcwEcIbWcynL0nOnWT8Xwsqv5uQDU92NaJ
D/Q3cnr3PMHJtcWqr0YtvSIPH7UNIJSovvesAekZt7K5glcKPkXF/HxKZUDNl8VIwHxW8QP+j0Wp
LPxPp8UI/wVVC6fd0as/Jbc6RJF0lcumdj5ZvLz6LJmd5NLTteLh4/ly9MLELjniM6WpHX1/Ycnp
tOh7q9tJwr5oGDhtvUctIop3cKNqhJET2FE46IaUJ1LnR8wQ4AqmKsWyCsGvJvJPjwxfUobmjFWk
ldoZ74vUAfQ4NsUz0BcZfPUQAjXhU1QZZYpsxfOaFrI8O7Fcjjw+7gqFRK5FSuOXel1h5RF9M4Pc
wYOAHV93o9EBMTRSsa4cI4LiQJnKJrMyWCO/PfDUjmLFlCvJ2C88CaMG/k4LttwZltG5O9pji/BH
y5qms2RwI7GSPiCQbYU8x6n9SEXeFpONAx4V76QakL62FvuRyLKuHAGw7jynK3QwjO2ozj9ElKAB
FPBBNeLJMJ1MsYuI3ef7tteQ72GzDNsLoesMzu+PhafkgkjNKrWNhRsLhbEqyMO12AFROpcZDPHn
3C+Cy9rUtOq5b0b3fPZJxJx4+0u/iQpmStYIURKnpCp/uRPOkMbIEbITOnY++JtpLP3PTWW2n4eq
1uo1OqgVnFk6WmlW61wt3X782MtjKfaP2LOFX8ACMPEnF6s+mY2E3vyq3WUgEoMO6mpN0inzEm9j
p3O2VpyigK41s3KmdU3u+EaAzLgQqBoM5xZ26KaXNNqvwqxu2pUxtf2pStBf14caHiogKW/x+Wdx
hwqOVGlhzB0myTRussz1pz9neJFnQRAa7Z/akFFr5Pv9qSqrY2PDUR2GKeXf+JXLRDYYGK8LCBLv
KmuoP3cR3fo0r6L/AACroGUE9ajxS0atdAsTMXcvusAtL2lXNG/1wp27aDUZoOAuHZHFTyZtxKck
SI94dar0T90Z/i7n08XmVcUQYOwhrHeSzvu/eitOmxXi8WS5JhPc3zpxzPRrwou/s4B1IbJLp+fa
MiAbn5jFvxpSDInpoRhKBAgTvrgRU2Z9RR9tA1TcjTXmcuEnFHsKUzsrTYHk5zRAsxKrOm2H6jyi
pnab2hCJ7k7MZrVVvDcreJS2oc6harYszUpQpZNTB1q961wxF5s666x5m/Y5qN0hKHp/Qy9b/13U
A0QNTe/Dr2WGH7Sb8ry8yuAGp3vmfPkwFIbXnTJ5agwW90azIHIR1ID46AEuTB4dwaCknbne4Y24
1jbu/fxS06fmutb16ALXonjoZFo+0DM7VRtHk40JVcgp94YYiucmqadTCnPGL8aHA5PSl0AxldAT
rN73+9+o96Iae4bLH1qrIdkjmocwQMN7Q7cSxLB5hP/ToSb4HdjweIW6DwQ51Ho4vpeFSH1cOKAj
ux7jXK/F6CWc8Mp02kqkkZr1XFB40XVmcEouatHGhOvLRkktv3rTime/jA6ZE6k49gMon4NLc+TG
A9GQPHRGV8QbbOnk3clxrMa/pRWV2VMzpH78qbSqsflKOzt5Nhp/NNrMT0y+X/Y0Dz/c5VhBXoT6
omXozK7KSrPcItm1uhAe2byWTtxwpZm1n9yY6Hq6513Xahq7+4Rf+JgLEHh389CFLupShUBic0fn
ainuP76xhcQQw0VAlZ2WvD5vW8mrvn/NJQSsnpYTBAhgXAExQaDAJPJpRX02gLjzesc+CHOK52HV
e2ORwYhAbqReTQqgsetgv2ZPqV4R0UgzPbvmc6NzqAzpyEvk3wf7fELQs6GlXxvT8WAHsGH/dl2/
5lI1CQd6xD9+oF92BMRBiTGwYVI9QGfsYkeY5iAheKsH29nn63ci6XRxoYEfaqh2GRqER8LQCsd1
582iPKEVS1n5+3Wsyq3hINnMPVWAwu79fjRDk3ZqjEm6nyqat4KbETo7gxUM2sg/KWcs0HyjFgz9
+A1Ihe31Z6gdzMg3TXNa3rj14Mqvw0vMiHwyMafYpn4J6GMXqyBZl+Ri9Nca2FM9PeiVjMYOIIPe
adXBzLDdj2M5ivSH5VVa/hky2ex8TWv24xDwY+/et3bkplBJNb2GUGqgRESVdDH3IUB8vYrK+ZEe
BjGKTUBhNa+mndMgDLZFKpQoBnINfO06sxsoXevECyb+ZCiEXlc7Pe/qPNjrXZrx8YlSQYJb2Et1
6ZAeeH7yyzpEo7cAnsNkAhsEMm2bBJCcn9K4KIlPVTTe84cjyk0ECy3k19pkjwILTc4rIvhIW90V
vecOaLG0MDq/dQVt9F/A/E3g4GyX4BJGHClFvmrU3Tq09mGvaem4jqgvKVxwd0BO10Ns1jwGOtOW
OlzGWgY008lg3olN1wfqdygltO514ySx+m8c7wznQDM6ArhnmQ0WPtp5DPaY32iF6w7WrRbA7Nf3
aS2p9jmrXDsM03ql2Q5YZt5PwsnuYtBMVtgnHUZcJK7f7japmUjGbp5Herh3KWxwGixdzt2mtp47
lFofQ9j/trf24VAjWp6WTsvqhHpn8MhMo3wQF/rYEmN0kqAHhhI6JkfTXUTNRdSdG9RgM/FioqIM
/WilOmOORkLKwMbmOHec+BvJE/exTOdHQgYtKzxzq/QHaggp76l6W/tiiHnpWVsUDAkERLWA334S
09wzQF4yFTy9awLrezQjM3fuAJTm82NflY28Dtww+kFZftQ+AGkaqqekL/XxkmR/0WkgrGqg4HA7
ZmjQq2QAsARHOdPURUfyhqrkKCy9J7t2au3WmBIVwRzrSb2tpsuw5EZe6s6DaxJ4hZ499QOU8njq
Hl0zh3a8yV/vPEadRMAhCEtEbJo0w+W4pdBOg/IiyRgiF5B2M0nAjQGOiVUhha7stC0jAkcr349q
9zoI5iSwzsxhUhHTDFquGZzrdhnI/MoUAXX9YUIVybQqijwXF5OE+gHqJ/SG9lMP2w46b5KQ+gfO
EvTzeAkqXULUI/I303tZowjc76PGsbAKMXLMAS24JTvL52EqGvFoNEY/rhIpsECrNpEZVHTPnIX1
jWoUdcsgFSJVYC/cGaIunZBD0Z1zWOIZdx6aQSwtVTDQ3+lQwrHxpVNn82OFsgZjPcw584Aeb/Vn
ds3kIVJjwxaoPvkGEsHQsijY5T8aNhAva5u4kvaG69wLRHIHUEptIaiCe/YhDSPJZPOcDPLL3gl7
9U/WjyXD2YJjSH+8rjKLDiM+ZHN4Zt2aM7jP5B5BALTYVwQbq+ypK9BIBYoJ2YK1golRLz0BPq/M
mmiYq2mTWumfBirD9SGAZdF/6zF9FkqIg8iDQworM7wDaFwQMoTwzrTOK983n/URkinzKIrUuhid
CtsZkUiQgJoz6dLlXUFxY6YNka/56y4lhngb1GmTPFZmp2d79HAS018FEIiyCdYe8gf3WMA+uDMm
a+Y3XmbNKfgK3F1xGdacger123uanYp0zIq/1jHtxdiz4b8+cBJnXqAAIgbor26SNfm/3K66vzw5
Rt2XJosSz9g41kBisM2nctRXPlj5GcjUUCGLbkfMob9FY9TaldE0ZVbuSBv6za1sgzw9uNUI7wiU
byfGddvNGgTtLurjjZ+nVnHoI9Jm13D7DHJZYQhlnpJvTYM86lSAGR7tqDG54TAtCNS+LQmgqryo
t5wG41fCjjaoCR8fktkTbrGawXqJbGNSnMHLHmgPQKIsqCU/hAJGUbbqIk9tlX7vG9OF9JIme6L4
Q01DupFr5yzKWmfqd2GoFcGdrO2Wj5J6GXmnROlVXmMYwowBLRwJb4reX0LGkF+aWbqEkqmCubS6
PkkumbBlDQ+1MYwVVBEiN1SMwqI59wJk8CDnDilZXzSAEmXjqhYafbG12Is0BGsCu82VDMPLxoZz
4Yz9nnJe6i8JUzZG/IkOl3D4TjO32q/ffCW0C5S5ftvLgd+GOJilNqh1RDm7AuWw9lWG6G37TWPw
zdzJ65ZmhkipyHVj2MpdenW8HOmq/aovrZqPeZIKMba0jhQ7GLPZUHtxWidqUy2HVu2fZRhBNyJm
F6ZqqGxPLf23XU9YZhJCFxz1MDH/O1fnarGym547NhR4TuVgemudUZ/HlfOaJMrL4eWbpalWFDA8
NR8iZ1KJp9L3NcYSzUecGPjTEV/llDnvCdmnlCXruHHcRncTIJ+8eUi1sNbc9QCWp97FBrwFrLPd
DqzK2tcirC18YuWXkh8feeAmGoJy2rSsQd86T0N+FhdSogdg7EZ4uHzAI2XAHqJLh6QX6MZW+RTG
69YH4EPNG/watfSg2bjauO3N7CWV93oFL9NL29l4E0EHfVskudpAHeBamY7E1FhRvAkgS21P0Fnd
Wj5kZqNV+WPTINiG8AVi0nr6LTahGcN6BkqIuVx3yOOKgnM4IKvGuO4K02+wjb1U09xCwAgT2Zbg
5ED5WmXBn0xIPvDSdcp1eAo86pyBrJjS9qHSe2s2Ppl1XjTp04yidGPcRKWTMRQigRGoGStaDvl2
YMBSx/dL4KkhpMdIlbGnrh/nIenQRHPbOn98cwuMJEvk96qd/O5h0iyLxWiHsVSBaliD09oupDLD
CcxvddOVrXxCS1VIoA0X2xY51CSN2faBf0gGWU7UGllnb75HAgWcv68NWz1kEVP1L+6Hpnb7u8ZH
8cY674NCyfeVufrCsCk67tehsZBFRDWBNuJarYK2NV0y6hgMYSu1KqhlvEiUiVXyMqmhRU9quqmv
8AqcXXHWVFJwa47V0p23nsApskS0OhZ8jSESiBgbgTxf01+J1/lcorGk5nOgq1X0VhBSxYXLd1qF
hR9gJf3L5aiG4CszQh+kS5xalOmPpgUNam7w8KPZUzNEPWaaA5WbN0PaZeZFnkdtAsxST1BA2GqW
5kXX+P0iefR6dH7+DOLQr5+9gOutkanSbbkPvLYq/wTLqpPXp43bRyhBhypY9QcDKSWeuEBnFA1D
G89zk5Lqyb6ksV43SuEQPRRzE9eEOQWwcio3P4EKnKcvNR1aRbkBqDo36Nw09DTrm54yt8C6imXG
sWMFclnQuDWLSes7YL8D0qYPYwR1Ngc72xS1u56onenGjZfR/YfcRdcXlHCOJJmC1UTBCGq5aI35
3Se+1yF0EcvcLP9OZNzLBs0GEw3RFWOTecYlVFz0AO58inL0fBfoEGvkjR1kVDDuq16EBsYuiZxb
ZCL8Uh4gI6jr0zmMJtm2RsiHn+zcqOxDmE2QQmGvApq/qShY1f3DSD8k1HVA2hJZCBy52DK2M0S+
BJEiGzK6sSM3CMrMrcqUqsyxFTr3FgOVlqC6Anh2ZH8KGKEwHpqxVIZvYHori5cKNvDw1Wt+M9lV
QskZfhT7Z44ldl1l40nnBMawlX46pU9tWzkAR4uwrSNjKzkOFfdpMVV6jHHOgZPGTusEX+hxh6q2
GrrccyXEPQRppitJgR6AMc3T82JtAHis9LXvJYP0v/izwbxxk7BpTRLrRuJcmU6n3NVCNOrYZr1u
cunIPgPBLEXwACjn65+UemSj3dMWs4baJKlYdSjjANJiMl7Ppk5Tqu+yW52qh6Z0WL1piR7p+CkM
R7vdMWkDtnQmCs4kcC+OJ2mQvuwLOZ+56CpL7fVQPUu2pteTrgn3ltF0MWtdsgkmMxTjjsBvmCa0
zryYC4owSnaEroLjapEMwO4bCHSRxYyby7ZoTZnccU4Me2PlZrZiWmdQbDCYjdcr0z6hu8M/qV+o
DdjzI1Yq9srDstNlY4YSAqTr5nID1fzFJw0LNSxv9RK6K3gOK/KVwfOHzmPPaHudJwyqrmdMzbJS
xSJpoSGegY6KnTbZwXWVGsg+oKps3IpOL+tbS1q1ybvuGDasBrPG0cPMZF81qpFM9ds2XropCiG7
yXFfxuX1GKO1bWSAn3fdFiW71u/jNRkiiWXT54BZtp5jQDnVjmYn2z6Yr2Y5wW/lgPTqOMsoIGTT
aJYqyClBmWHPileTR/9PgD/ztrmGlZbwQjIfNTtkT6KCiMpKhP7MHK5ePZ9EhsrmWZOuXAXTj5RR
la/uOqxxdRwUZGvUgWIyOSIWsaVCDcY4qp3ORzmWDcJvDeVoAQR9AfgmWhBfDAAZJ/PbpAXjMO8d
BngcNswQP7jX7VqKaFNSZxo9I/Iiw/ugn2qK4ZNYC1HAThG/7lcB8wcmrR3XsH0jQhRGcyBEl/nP
hAn0z7UI6/FbPFiqDiqOeI17u0D/7czso3B6rMAxDmuERKx5H1XSmj/jWs21tm9F4IzJ+UT4sU4A
IIk5exxrRGK/mmEBgM2EFklTTJ3RLNOieti1DcjrIevEXVKg/kBPSW4lPnKHiUZLbDBPEyhPgMxP
RpiP5plWyjr9nkrTIJswC29fWshxlOcSUph7Nste6+8LMnLhTQ+5lHXZllHKoI81Dt6PcIbyhwxl
65fZxqZkxeXMkmeVc5gEFktu2gIUubVhm0QR5kodzcK9bqBSUxIjY+RwHuFftDuLfKORXzpx3c7f
305cb142boDyel6DBK/nFc0K1YZrdzGnyiigwPfCszi8lxtPwN80AaCXHpOyfT2oRzyv2LzO//HV
hzJfV9U4zYQbkTvMmB4JxZfZ0+uROwtRf7NWb37u25LwnF651bVeKC+cEu1a/0rYoPpe9xO9+itQ
7io0NVt+NUxrx+sK9LGh9gw9Rtv0mWGbWPZv7ohyrZO0VtaipR8wvZSEyNIbYfpxh3qgpoviHFyk
m7mbKRqVySCmq85BGgcELg8ufWTxZ6KASrAilsFRsqozo8YF7YwAfmcBkpNvp3IhZM1kSWdEP7BL
OaZrriYjoCNoTMZkzalsyD+zpFyEryh1pHtn1TpUipyhvFtA+iVaPVxHACxnd5Xo1qwTPnHrWd9S
fTm2z1YQdO0zvkSXfo/9uk4fkzTQmYZtM8n0u0w1Y4CL6FHbk7FfuA2V86grqfNUMg2q7mku53L6
Vg2FCn+NyHy4z2i04k/vkSvu+Tsbqj22Ro/oWbD+H3tnthw3kmXbX+kfQBrm4RVATAwGZ3HQC0wk
JcyTY3AAX38XJHWVyJSJlfep26yryqysMksZERjcj5+z99p+3YzqCnb/3jxymOXXRMZVKBwzsoWa
9XIQEquykAoqBmqjNrX4HyP8W/uiN6J1J5g0veJW/VzDeONc2hNJNxpUOKnWQq4j5i8iIFezhFKU
Vy2jSG6Y/WMfGlSj5OsUP8p5oRrraSOanXX58jSyyu8tReelCBteCXMJ/3uTXptOXPY6X58Bknlo
gxChNthiN1sq0kWapm5DrrVVrw9fCp+S+w0tf+RG652xNjRauyEUI4yY7NVtMDkGkSKhbU0RD+b0
UzxIE7jw6HmUMw9PvWgF0Fx9IP3CC+cfPYBSreiYAETkEK20E+9PVGGstwPy82aiYfpxVB8WqPTd
FqFlQ+hs2uhcNpd0a3kXm9ow3v3cU1Xo17yLhkToOW8iJ2rmZ4CDmE83INXketHieeBaS+Yi/GxK
7vUyRcmksDKD1s4ssrnjuWsCtsB11xSaPvfsmoZJMzhwCJbiYqip0Loe5CdJydVmIiaDtFLG89Ui
jz/bAAxj10qDBkTOFxI/e3n0Yakc+t5ZF5Gfh8UY3j9HinKAaYmsZA2BssK0JQLomRd0tued0xqj
S5lMOgzLiegsuXaH4o6OGFFjjeS+aD3Eyt6nNeqS+Qf5ev2vyq35TjTzWlDKPENJya0jBWrtO8SK
vRb4ZUrw1D0eqvV/KEllcQRInXQsyeyaf3TU0nx0jHOue91cFD39vq8LIXYqtRfY0wsz0SWcbXxU
ctIfvk8z/pG14K4u+c97t8Abl8F/5j7Yfa1X4X73/h/1P9F4wPzsj8aD6ssrhpcfJobvTgX+wE/b
ga39ZTD3YQ7IVoWXZjXx/7Qd8LcQxDH+RRznMBdxmA79tB1o+l8rYQ3dHgAwtAQOg6WftgN8DB7r
INYfpLXo9FXjn/gOVt3QL6Ne/IW2YTPEdVwEZasv8+2IiJAFt2ocGr1GBpKjM1tA1drYAYHvP6Jw
fJc/vP8svu6q3TBVPBXvPgtwQKJNRUdT2fKUU0GVyvTLtEOvmz/T7SDLIi+STTLp2xlI9FWRGggX
2KBCd55AJ1txFuR9u5PAPI56XpkbXtBuOxPsu2Pusy1H8qibXHDI05UmrFxydBAdEOlWNFTyqPmI
k6mXE1Bc4/qXG3714zf86gF4N51eryJSHAt9AzNql6n426voVLHt5REfvyhkCxDFQP4ph7WNbpHF
YmDwJzHDY0g9lNb2z5/8bsT385Nd7Ck8YjSy17//iy7Mnpax96IqC6k94o01cnheVHoQf/6U76SS
d7fO4uACmGEluKrvLZggcbR08EApr2k4eBkstdnkAxIj1aucCL8b3W0dQ2YBoTqOXmjrxU+wZR9a
SZpKoOWKfesoyxkEB51Y1xJ6NoQb41si3fR6AlNCaLcpxUAYWR17DD2G7DgR3fE5E5MT6o7LHl7W
tnE02rw/DNKa/j9Wtv9s2bocv4p+EF//C89U91/boXr90uNT+t+wivFU/mEVG770X8svxdt1jD/y
cx1z3b/WQTZPGf48aDYrV+DnOubpf7F0ALjBfIKegJXp3+uY8xdIlBVEA2IDncu6Jvz3OmZgukJH
hp4RTxyyoH/kn0Kx+3YlA7yCKJbzKd/NhAfwfiXLEVrTgazynUnhuqkg8/q11ech2+uVmrJd95pV
kgwcf3MzrbpTHaFsOcBck9Owx0LB85ugLTOnKvarQZ8PEVi2g547xNu5HYSsPNkRymZQyMcEU9Wa
8awvE7u4STrXMMvPdUZXCuEV9ao1nBOfRqCE4liBaajXuTs+VmXJCSuSX7RGMmvLR+rtyR037Twn
ASKGbxa14SamzvapHYLFaVZz/CqyV6wtlHAQu90wT1g5oKXx6umV3xkodX2tSJp9Bbdx20v1LtYI
niVF1QiLxHUfYGOrfYhus0p3xRp1hLIzf5n7pj+fGQpt+dsI0yGCXDcZAyAfWGmxj2CWhi5pmPTA
I+R8Q4oTpdEuJq7lCQFOhT+jORtbJ90ZLo1FOh8BVLEk9hkCdcfBIviNCNO2Jn5GWJ/bCAaQUHv1
lGniosm0T3icMclSku0IdYu/MR+i29d43kWNfwWse2PGoZfpT25edKGGF4iUnbwhO71S9gRXke4U
y8e4TE9mJ5bt6kz9xLT302pG2rdSjU9VMpQHAq71LzXhAnHYElJFrKSVfC5kXweVtuiM0fKxO7Om
4kmV9vxqOW13npqFfeg0e36sW6V71jG6qstckSbTmElPukELkB9ZxbjLl3mYuJqeXHyKV/I/J5Ee
pKV4l16RICex6vaMyS7xbEiD7xjbpEFjdwopllXQNXrxuJhRCW0b0faIouHoImR9jZEQ0va089dU
DJzI+3Yc9Gsy6gzl1NNwIjRp0nsmVvlUnkeyR2XJjD4/W5jkWoxMyDMJJlEQ7k4ThwZ/3FZ7zpRR
8wBUOM/2w6xXN0lcFJmvT730VcnAqYZJdb7ElnE+VMMN9tWJjYRWTlU5JIUuBMeqwn2wZXFBCh3J
wkTckCXxoPccHGkO3ncIsUJDzLdEW5u3eWHkR6dOiMrWwFCr4dARCh2oiTPPDw1yuPaR0FISIFrD
3fcCKpdVDd3DpMh0S8CK80LrNCO5xVOWW0JxojOmHRA1YxsPcITqFUBvf5vJvjovSyu64yTMcElx
Kgr+yXKPuuDEMGQuFEyr1W/yWhSXU5eWj+gKjediqFWE4UvGrJiI5vpSn6XC81Aa6ZZCXwGtYE9X
AwNDosl0mIm+m41EQNilku1IH6/3jdVdCzF9U6NRDWZZrx1gz4G8NxQkEWtIgVNjOEtdlTSipLws
ougxV6dQGR11r8jLtnaGcLLM/ABLId23KLhpJk3YRowKWbO6LTMSmsuqGEKjUjirrghsk3jFOxD0
jM2o0Ryhb6oy3pLBpdxEKfSarHuNwOt97RPRbIfU0xKso4SuKOPR1JJE+ZR3tksUhyDbveguGpxl
1ryJJYKaedNh4ku9rW1Fuke3gZHtPWqm4xLZxosh8vy1jwr70aor+4rwa/OsbTXGmP3Vwvg9QGnK
vLm3pzVcqNi3rVnu8cKQnAluBK5bar30PU37bPLsQI+aXZWMxGWb2gLZJxnvOzJ/Lyrlxm672Q4i
jqihyfp4GlokmEWVZecEpiRPmddHl0a7jKcoLePTMFQFbGijIgZeKPZFOXR9u+kUY2vVy/kkmaoS
vkMsWw2nonrWZ+PgqR5BoWtsxkCeoU5n4xBF4pa0Oy3sPPXaWqYjEUsE0Df9EhiIEIIum6atkrf5
Wd0+tRO0c2QKPln2/bGaW/dKFFG6AU0xXnpZyWGtNLL70iGWmpFI1ZEJ0iY+gQFrP6QX1lbNtdyv
1QmmA6kq5U7T6jrdEIEYLmJ5KSzzemo6GyKdIckypjkEgTcxvo2OtVEKojtI95mv1zUT0ph9WhBr
7a1Fozc5GLiJ1PqQVilN27YFcDcl9Z2dt1sntbVLt1AqUCXq9KrTxN/KrrOvPERKZ1OfosHyiIMh
8vPOsKneasyqQcNZJZyFIzcNYd/7Elfhhue3CbQUy7Bf9eptIZT6ZuwmWj5T+wi/qTjSKXQ2Thy/
sk5tp5aBcYuc+7mexBob5pXMpJJ2ue01796KscXiP91SHeThMhYP5KISt06JHxo4oYMJselVrK/d
r2nqg4JINiGic4w38+d+KdFQx7GLOLBQt/Yid6VTVGE99TswS8UmKT152WNpEXr+ySRjbNdW8EFE
205bF3vTtmOvvHP6+FNktoLbTCumzp3bUS6PyyjzWyIC2zAywbkx7in3JtHCSEaHZDuoURVSg9C+
M+PAEBnpK1V9geztAqANzYVWd49e1ni+mU7zgRDc+ZiAttoXgxRkZbGPqRHp3jUhmH7lEVmaziQj
In0N+IoqPR3l2lUHwZIyYwjLoss80i7IXnfo1Xc08c2MxHlnFEdcuxMiDRYmQXgRHJ3obpiWbTaY
jwu5gcwClba9gbvXpWxAnW5l5pkxJuYIMD/hLOHrM1leG8AyqnNPml1Ow9IlBo5jmNuvY6Dqcvbq
S1DDW50SIy+qe5ZuyzdtPQ36sdc2U6pUm14QQmBG+r6vRvMBFou1k12yn8jN0532mtkjse/jfDJq
U2BwS9gB7VON8sdmDlWJOMzUEuVHeogF+SA1odQE9iEPkZUfpw9sq1/GMQapzPGPMFGbOF5xRe5q
IOZWUGvZm1ntL0gOBCMZJUfbmw9Vkm7QGvndKF7wtCanmATpW0UmV5SiN+moJdsEbfheyWs11DtS
/jp4LqMdgrIZfJ55Vi43yl/aOtFuG+yhTrHWaUk2rL1a65MlG4S7UTuHMc3kW0DkXEvpfSX8vDoN
WsciM5kvU7eUW1TGgjzjYWQTifrmssmzcwzcaj/4AzpKPWGsNKfZZigovDfNgOWp9+s6SZeTwEYx
hL1LgNoFoWaGdcqHrmTUbFg4+A6K10uip9JoVg7mnGQj0n6Zei+wCBlU/Tj7/V/T5wPahKYil/3T
eSmtvr45LH3/Az9PS85fNqhXqJ+Q/7Hqoe//12lJs/5SV/aZ5wCuRB68utf+3fVBK27jlGRcBC9u
PYb/PC05fyGH5q/yL0jO/J1/1PV578jEgcw/iBObASAU78H7Vky2KreMMjkpQoovE6lhcSD61smI
c8wrGappaV5ZWqfTS657ILG61IflYENE+mq5A1iyvO9kFf5yAT/uonz/UnTIMM4A4UAu/U7jT7xS
q+pTcWIK1dyWhWI9MSkpGCCZUf7Z82L5yZOF92hZg6Z94Kla/9G/9Dd+fDS9Gy6GisENlsebNkqB
wnUNjz1VTabgDMFWJcuIrEc9Va/6WUue//xLf/dxWPwhia4HZ8egXfhr18YoJ07GRXZyzSJzqBNF
+bLqoz5HLhnFo1M6r3/+vHddvu8/79fPW8/Ov3SJ6O3ZxDNnJw0L4cbN1eZAwaXuSMb7KLyAo/7f
LiS/acWlYNLCMff2k5JUNAhw85MCOeuUKTl5lETkfWCGfNdu+/Fz4BG5pGmsgUzvPkTpMg+EQ3qq
3aHezWOmrVMccU6WcHFgbt4+Dy2po6KwP4r7eWce+vHB9NngL31/e99dR0ZxalWtm4qOTy1oKtPY
Gihub9zFcm+qaRiPU+GNAapOKvMMYNqPtfgN2ufXPuNvry7cSh5Rur9UGm+vrkehllsqn8/utWlA
K+xiSQnz54flNw/nCqi3oBTxKbiO335IbrnMpOvklLpU74M6KzuNA9P1lOfJSW+o/P/8ce8tMutF
1fBeg07h41bn/9vP0yc3t3QrPnGAro+kwSuPJJSmV7VqRNeurkxP3lx2u9lep29DrmLE5LVB/Ser
efvnr/Kb14TXcf03jzBelHe3d6xGls0oPvVDoQU9ObxhNHScGEg8/OAa/+aT8DNS3sJp8SzWnLe/
eRBKXpWRcz7qffxIGG52EN5ibznhZ/s//6b3zrv18jJjpefOVkMD770p0ZiNBumVcT6aff2JIIzu
M50l97nx8mU4k05s30MXzFADJggxLKWemnCoS/eDDvlv3pwVvM0vXcPa8K6+/cGEPVpVY2vnejPM
hW91zhyQJWuemmUN71aX5YRXvYRHUJSHsjC7D7wwv3mm16AaosLXyQn+w7cfXy5J5oyGcV7HubvX
Z6/fMmogcjSfxZbhaHz45xfdBEOPdIrUM5V99u3nDZ6ZsPPq56Zmty7t8ZzW44AqnUZS6wyPcjSm
c5G4w0OquNpeiSrjQWQUhn/+Gr9ZJ998i3dPGQt95AyMjAkPY2uP5qT91s1puxtQcaEQm0fgzl6z
Y16RfPDU/WahImgC0xF8G1aQ7z6vXzYcu8qTVC7o56ZyOYOPae2RehKx++ff95u3yGRb0xxYgmym
5rtttJciUptGO1dIxSFHctR3fVKqAVyZ/gP4wncA3bsCARcCVkhoRip9xPX5/uUHkagyol3Vzr0K
2h7+lJlcb6N25XVHqDao6sKOT7PayUOqz5zczS4/tzKl5bRcWu2dI+v6wsLAcDGBKoChYgnStf98
MX53szl+gRRyyNhQGQu++YbQzxOElhODYTGfS9GZG63yiis9lfZujpPpBtVv/DWqnY9Iq78pJtf2
PVAA6lr2xffRU5hjlBG99FGZ0/wyKtIsjFNz2Nij3e1Uq5ABrT/TT+26CCMGgNduYSZ7xzCrfcMW
+VGc0W8WPMDOqBMAEq9RI39b8CY0uowHjuBMim0058NJGczm2ZHeKsMfUZQ5WGaRAYyhTTIE1Nsy
uv/zvfjNngYYDoM+wD8bg+V70K2XCbJXC+dIiJI4r7XFQSoeRRdWJxSGZ05149GB2lcYK86MFGWg
Icz6Co34PwWcsPp/vxJwF7gYK4T67VORDZMxaoN5hG+eveLebMLYmg5aXtm4y+aiCeaSvkmM9mRv
tGr6zdPE+Og2LSqFxFgOCWBIn7O9uHDlbH70Uq2P5NuXCjoNh9t1v6VafP9S0U4quYDG0SJ/R4G5
lVjhMM/mQR+m4dSWXyKViQi1VUUoLoFK5RDpIQX8cORQkrR+bYwzJ7R/neF+cwT53bOswwaEscLX
YqD67nrFZj8p+awekWQQfzVNZnG1pJ0IG+5mEDdNcQMKQgS4Y7/gWKsxnBCCFBHlcJ2IOPmIOv27
Z5mvY3Ei5DauuMq3t48+PQAJyzi6hcx5bhH2+GLSTB8obL9Z6r65Q3Be3+CMJjiYhPgFZ/gHpcrf
t05uEjM6kGXr4vcetqLFZK4pBTcpYuDrr0nnvqvhdAglKvcQLNP0/ME9+O1jwWeRA6ARI/d+88QA
MaiFox2zqmv3yEnT3bg2DEmSUa8L4WmfAciKrx7MA/Ke1TQ6TF5xcDLXZKaBqhBn5Ef0lb+vrSTJ
8PuZVSLbYbr47jZUCP3Fkh2xqy1fVKHxiC4z1BE7j80ugMYK086hotvbAKLDP1+Ov2+l1sphZBXh
UjBAePcIKIk0c8PLjq7WZDe9TOZdVej5R9f871spn2IafABjXAdtydtfaKU9Ei50FYQhK1+Xdr7N
m/lVlEoejGJM+YmOuaVH7ewyut5hlE8mzqaGWHYnMaawAF7wVPemmaFxauPNn6/Ab64+GwxpWZTK
bPXvqTtF1BS0OZMjF0jfT8RRXJSml26jSY/xItJPnzFQEgf60Sq+Xtm3yxN4CCrWNWjEZjt5d+Xz
nmy/qlTOXDt3CxyMrqA3LseqIjmgbtKwkFHMM4eb6KNz3vcH6v1HE0PA+ZY0ULpB7zdzoRmFOibH
1MzLc6NVVL+UaU9Wrnbf1fkY9LbWbvD8XgPQwswrmS9YytxtFQ4QfqOI/Eq0ZRpoWJFu49TdwWnI
bxbkiqeyHcegHeMXoQ53A4DGszmLMublrRcI0SmbyfCuNaZkKtasDx7lvy8lDpkEKGXWWoFybX3U
fy2iRFogsnbO9HZ9VQohXGLq8UULSBj1xtCX+INTx9/fnfUDCUJg7eS8Zb+7gzw2pb6Y9hk2kHgT
D267zfO2+scLJB0IFioYh6RTwrV++6vUNGsWJbPOSkWLrkbHLCO/RQYdzNj5Zl8uiXL75/fh7+8q
TA641jbv6rokv3tXgaYICg9x1s+Ivr2O9PIi0eytYlUfceg5HL17B+hOUfDSKeS+8QPfB4i3DCKR
WNs4YbGab9vY0usAoEH1oFY2MwoXZ1eDL7NcHvSGRcxfePj0jSONsTrYXYS2QGoUvJbSGXtV5ou+
p0UtkmCZ2mTYDPacXWqS8WyYVa69w7g7RQd89PUr9L/yqzKpXXs7mzrWYXMgnCTAGmbcS9y556PR
ey8dc8MkdLSk+UKUutMDAbR7uTHdxJIbycz7BRWoU/oN6DbJ9ELL0B80CxJjoMreVh/I3wjEVFob
z1yUOKi7onjpY305J6padojIDLEQvNCpEXsuMXO+bIr8igkylhS7MYYXFgHxrS0YH+Y4bkb+vzIX
/lAMxTemKFMfJsZsf62dLLvhbKp+w1CnX6PuhFibNMKRQUyY63OFeyYOFTxQDTbjwv6S1bY++kyc
o89mqc2TX1cFGbmRVLNjlZv59cAkF0OvYyp3HP/1ZBcVBUqULK266bhkZs2UxNQ1xkv6VEo/jiAm
IarNuHg1Boq+GepDhgcHt02rfBUcfT71tZlEfjLZHk8wGvBx46CV0+DQz5m9LRLxoDN5HUNkwIz4
siRu202LG2/B8ZbhEEbP7aTMIkWa+NRq1jcjUcUZwFv7EddvL3FmxLXr99CrFh+LqWcGKtkyFvSF
uBFMkA15rBVzScOBPm8X9NitlqAYozaEZNowgbHgXvlJBTcVSTe7YtgZrtx3XQmws2+ZdOOaS8s6
sForuiwFmKE1Ei/F76Wk+hV6CyXZCQb6Z30miLjR8BnFASMtSr28EXyfFpZcvIns2KrxY6VadByB
T9SboYNTD5vBfbEyPTWRRvQ8VaSmrZOpohrveQ0Ups2qhZHfs0TXbyjp54PRGeUTNZWOZCVvo+fB
StZbUqFZROo7E5mlO+KeRXECCzFPxl1Zaclj0rVA//NuMl7tiv0Ws3lr3pCRrDth1OPzDctlnqDp
khW39qhwWfJ0ztatVE3lyU1wFW4Gpq0Z87ZCHgu3LazdmHJaxtc2Yk6JR+GlZ2SoQAJI8ozmgILz
mpk8yFjHV518fmnstGv9tiwqHIlxre0QJBeK3zgLsNxCxKnHBGzB46WtKmW/4+EZjiZe5ZWR4VCd
e4hnqp2sJwOciLAkhy9RUjOVknF50JASj0a+LIdhFedEZN03NfSuCmHUs52NjuqrppN8djDO99wo
tsOtJ8b43JTqshvVtCogWmTZPQ8yw/G4iotL4A0uU/q61PgLbmKeG4Un21BWVtwe4FsZ+0ngkoUA
gh5ssyAHL311qsSxbvIFKhA3edyg3IieTTvOmo2Rqy7R8SRwWKFsS6Xf63XTP0Wum/WXzI/ljTXp
OvbRCOslc1W0ZVvGqNE9mIBUBi3uYYKdpNq4YWGmLDSRHNo8FC0GlbAA0eb6aUPcNuaTccgPolRr
A42C7ZQbDLreC6EMDAaLJXKdjdc4pXuez3B7fIjTcvazQqsulCVjzTGjxn2OWzOhFKId/rI4uX6G
0dS9MzIz93yNJ1L1IdkpyA6iRRcbgcW1C/I8xkatDU13a9upI0Igm07j95qbGTTIEFFtihZuhe80
a62dpvrwKR1yC9aaZLZLnxurkT9o1XyxlMryyUCaxoIG2WAfZ/XicqSTyjcnNQGySdMmmMS2JuU6
i6Yh8u2ZajsgCtFkvqx3I2gBBU1b29T1tW10+BudyZMPEErkk6UL/cSVsnR0vG72iRuAtSdy1Fs9
LRQjcMtqRJQUV2q9qcvazDaunXmtHxlT5/kTgphqq4MpuCX20nbwjjI/CDoj088B0C5P3kAJ5vde
EQ2+MXpa6eeI8cAYiEYlSC6VrU1UowumazbZUwKs/car5cr0ZGQVuquZX9jsLWVJbnXTaB66dNGf
R7WeXiYHG8EG0Fj5ieRqlqBMePeKbeKYMSIX1X9ZKfam6lRiCeHMLKm/FFOahiqZrKSIplK9VhOr
wSBTeNwZz5ksOxCN6XE34g4VDYW5clW7es/W1xdyDwoke9DNUcN4Y0RXBQO02bfVyb6pIwv1ULss
DhM1au3zIuPO4QZdUmdHed+4+LMXdkmQqVGMilhtv0mVKnHPqjvWeJSw7EFYLGxkun2Xl/7IQ4n9
e40QOessSz56soMPNaajUxxU+kCPbeblIwKwZOgPs6XZ4ji7iXI3o4vcKO1gJLtClgStFXA2cKFU
VfEp10YP0kgb2ZdAY4siwCcFIjab1B64bum4Q1C6ZcZDPxCfSNFCqz5TpkYEclZYtZHDwXeC9SVy
35xk/XViWFMFVs2OG8yLKQbkLpaHxGbKq7Mlo5AAq5dfptCY5FfLHoe9xl6DCk9VqwGNjKHnQZIa
+GlMrXYvadSkBSKdmCXdyBvjM2SivA0phpYaFYcx54SF2+NTjrzrIPWuGv3WMKoqmEZNuamKskVB
quv5q8uEDKVLMnnDlo6Y4+KU1kQUVEY53HRSXwi+740Cmz0s8pfOHie5NR0xdic5Wyia4sKz91UL
bNRnpmoaLGiF9ZKQe33RL3bzImFW4GuqhvzaLB3luTa8eKSbUpll2CmNED5AFBpAmlmYPRb0tmXB
8bJbBDjTRckqzxyLep1NYUDm4Qv4R4q/tIV6pgrHWs4iCDLKQ1lbU75To4TwnUg2Fc7jSkSdL61I
MU8a6w814czB4gpMFYo5A+lfHvuqFyUynHiiyInMqsIgGbVXdV+veTT9Ce+U5icDHfMNBlKoOXVE
TTG2aUMfjUHUprAt8di1WhaFsePE2VY4dvKQqsJ+tSPizgLwKlNJ/ybVX83BkdcWA0LXT0iqjnES
CPsaAI7GCgi0v/GJJlaRE1VcwSByqaNBIiAL9N0F67M/OrFGQeQa1iNSleR8xt19uyzxfDvTcL0z
NIg0OCUb/GAcv9AClmrUpBu3n0YrQOTWHHsVRkvoGHT5zTmfv1pC9k3Yj4Z1N3XJdOe5IHJ8Opms
f4seobp01Ca6TDCbya1Xgvy5afHs435FIrJWWAhQAmksXerHnduMQeVknrZdC+uTQq3QBFNWrXtP
LcZrR87J51JpCZAHRnNCw91tGq0g0IhanjVFyo7EGlTK+sVKAlu2xI/lKlwtQ/2s17XAkArUeA1f
Kq2TNYzj3WKpZXvIVvwGatu5vC4srKEsMmm1y9DuLhCFbVoBkQ7fyDdrM/oaJWp50xQQixsTUK7f
xy78XFUu7JNg+U0ZIFTCH2pmc7v4yDkbb7uUvZJszUJq2kZX83yhxB28b1rXNkDD8P6h7a5Hbt9M
JKd28nJTj7eNB1QsqNweX4k6IAcHZRZZtxV0+U9Nwp/aosaszGDEKPk0Jhlp4mZH0NrRjeKZeOh+
TdKiM2q9ZpD1kf7DKghth3sSgmLtnil0MXd4nYyrLWY4uj84ELkn8ARq8FW96TzWSkpbQLGX8k4F
o7iGHlCrIzKiF73B4Bw/IHbTToyMl88TMR/3Ju7/M7cYABECf5pvgOa7Y1CP3bCzJwTovtYsLeXP
PM47m55ptIfff4fbxdsZiii1IM0ptnaG0JVNRellnCYuzvXgZGm2b1LLPWe/NRPOJqpDcZ10/UAt
lEFFSHyGGvUNis3xrsKfavscpBe03zLvn0uzHp/moppvSh4qrDgezEdfmYa6CjEB9/ae5TWi9Jsh
rwZLVrRHxi8Inj16zeu4qQH1kE3m9CqKnschMSHnLjE/ZtN03fgEnI9EQsBg+utEqB5P9GQ026ad
Iy4wyvZbZbZqLIHdnF8whS6+Ab1UgS47i/lY69aYbJRUy/Qg1sDgnqWoNWWoNPMk98IhSpKDVYsc
q25JSAvoaOejrxRTS0fRm/o173ISZqAMFjigJCH+AmrpwBM1ovvfwiFZYrbiqISgkcVfaWo5Y8De
a6Ol75Xp0RZI7XaOVKNvhTbqB8sgS9SvWI+e1onERQJ6LT1wF+SG9R1nTqLr070neLU72F+XblwM
SG4WM5HnhqsUt0TMOR4RX3B7Q8MbEXgCs3UDar9OBiOxS0GSD/FzIjo1Dsym1rFNJYg4fEAqVocz
k5x6V1bI1Gy9VK4G3Vx6v405z4Qcb+S3JRfKsBWzhskSEYic6FF4zlPFXznNsu1uurHQroqIS+NX
OtJ/v4Wa8NgNLBKAhnsHestUl4Xf2EkJDS4elEdESvNKo2AAvZWGWn7LnUq5azM349oNTlpQLsF4
RApfpGsRqrl5QCoIBDwDEFsROBm12gYYOUMYpbSqM0swld0Ka6BiLusU3XBJVbrWfCZldlcl1ngS
DSk5G7ueFi/oh8T7bOqi6jZ0XRq0s0RaXMaCgKpAgLKUfobT+GJhjYdxOaScJmuiMZ56YbRGUPST
W28lcNA7ooAEcQyJHn/63qr5R+K5/9BX1PzvCmOi5fVL12oNe3qbxjTMXyqGL//2RH7/Az/lcZb9
l/m9l83Rl6BLbQ15+LcpEgcd41zAmT/cRP+Sx7l/rQIRtAw0D2n10o7/lzxO+4s/gImS7CRkkvyf
3H9kivzO5fyl/0pnDWwnc1SYyp6DzZLf+munch0B2HmFByKZxlLDs2E4uDby2sSHPPFicE7Nls/j
opmflibROLe6XpYGMHNxicipH28l0ZNwSbXc+Nwlbnql6mtZRI4A5W++GK9yaTw97OKVGBA1N1Sn
BAaxtMjRrzFdH40GzI4fG2NM5W5yTFOqhTV96K1zzYycdkUlWvdTzqneh7VWS+zXDdB/x5xNEPS5
1vGFl1i9leBHG1/HkffYQQ+8SJM0NdD5R1q/VfuYX+REefdIERzJ0KT6RFlPtNIXYQ7xdYthfqQS
M/KvcZcslIF1bGB4mXIxbDLZW74iuu6LUJOpCGbO93DisLabOwXzyLFdwTNhqSt9HDZFCSuGxmWU
bzS9dtcMTi1+6rt4OI19XOQ+0QWMice4ZJamVam5sxPZcYx1FfodiNAvOamYxbYjQJ18nNajss6d
gTNQOXjWGFZGMUXrfSmtQ7Oo+h7LiNNcyDjhgMnQ03nSrD5i8XTiRgmjLveSg0JvgABLB+4e115i
/YrTMbXoMoJM2vWe5e0b28mtgyGtWwbG0Y3CKQ27aWcMLjr/XrtRSuw0YQsv/UTnCt8STBprCGLD
WT79P+rObDdyJNuyv9I/wAKNk5GvpM+Su6TQGHohQgqJ8zzz63tRlUBHeAghZAP34Va+FJClcncO
ZnbO2XvtoPalQfUV2nuVITObHQs8G6HiTxPdi1CLPa5hmbtppjgvVj3qi0LabF/EiP+W8kIAU9I4
d91y7EMpzkbR39GGYRcRRjNtyqCrfBdxsu1pHVsg1vH1MCALdtEml8c+G0yT/WrgOSZTRbzbgJ0y
NmY5LkE7omm42qnPsjmQT8J2pxmVR2fMmuCW9nrpgVhSr9jopp96UxRv8CbU95FUliurnuZq6+ea
TrcAJwz9nCENq3WSgGxxNWZ23DIo0C+hNeAyAts+zW5qN5AQR798JhkCm9fU0ZdxSdybd6llsePM
5nCc1VGJ1mqT14o32LHdEiFc18/xAM/YtQY8wiT3RPAek9YAxiatg0nd60BG8+UMGyfUjHVWZXXO
PliU9cuk+OnJB0bTredQNvsuCiQXsk8zUmeRnZlbqfXp7FKAazOCcPMCUHzmrxn1MltVM932sGHg
6os1i8nBuGBCPU4r2bwt6CTeEKCdxXuQxdgo6NXpwrOVGXVVDvKIBmwkNNfpRUGqkELz1I3iebgS
oiJoRQ269Cetlqa+qB0ZXtKq00fXUMdR3VKBTtEa0ItqeOXMvXAn+NfvhEyEb4mW+k9RwyASrVYY
e5piWd9p06vcO9Uov8NDYbcrArDTHLAn7CdMkLEeVrCIM2IhqDdsDbuYNyRaf+rLMKSKmEX3bI6x
/mNIjElZhXEYt3Tq8uQqx+fzQ3YMRinXbOdnW46mdANrbO6cUNjtXmf5I4iEhuptHKXDDc+Y3rjw
BikimNqRlJoqo1V59uQoFCa6FT3YPv07r814cN26Ujm2k2WSBeu8QB4G4K10xKFTy2E89RgpJD00
aUeej0K/JdXM4XJg3KggDJq4m7xOg8HhKelcW3dFFSY0fduyYpi+oj/IIud3WTGuKD+7i0FVUdSb
ZRPJdR02arTq20ROx3gIA+NKZIH6osRSI3Y8BXi2TdPZ0rwZ+Ey8MimLx6vKhAe2q/RSTS4LKCj4
P63SvO5SZWpvipl+LBiqPPLhfViG/GbQHNUOdTgV6kGpotE/1FjALd8l00h0sLA42eGdklmOTcOp
RdSsm6lT7+U8kBg30aJUvNzgmOmFgcLzHYZ63p0gG031A3DvNn1L0oRTvGNY9rBBh9WXnl3Z9rRN
gq5klZhS49EOM/u64Vls6Mny96ts1MQLHW7lJeO9B23ol6XpEk0wqCthZ+3dwLWZ6VlyRNzEVSOx
QRmRNa6YtYQnU02GA0CV+QmiJcY+i97NcRaqI7akEdIoiicbxvpAevRr0AbzK2lf9RWwqvi5rEZ5
EYaWePR5oV8xeoWzN7TOqLssOvQfGRDJn5ID4b2OR0h1ed2y1sPnRfo1qQQhs001tvGfN5yLXS0x
7Ee9H53iwqoVycCAkhHSW1s3a82u5oxdgiWnYwQH19Mi7o0LYOjzKp5mfHuIPUnMkoYVX0LY6G41
Kzem3QAC7aEYBmRLAJCne61MefZ66GdkxFWB0eNxHWiJRjSGtE2S1dm8KlSbC1jVoLkOC/WG0dCM
X3hDZQBnPglHxjzkFmOss0ZD9xRs/DAFxWLwpA0MrKYb9Pg+klTiDNQdUCotCIGW7SLmU+GcJJez
Q0sG76UKn8EMZh6zqNCeNYRNkQt9uerZ/pO038SZYz4zvsjeZQAXwCtSq6w3SqfH3/OiGB9MLTZx
qPmq9QKbqL1bZAfsoMaYZrB0AbICz2ubV1kozr5vneanzZTi2qm6ggXD6DUwX+RkZ8CxzfRmAmpa
jFt2WydXL/Ks9B+6GG8ME8KWIn9uFecdBNH03qsBhbtRqqxOmXGK9Jk2fJbUzRUIThyD/lQcG4RI
TxRaKQWQaIu7qMGER+8oViu3I8VtH0WilDtboW3i5b5dX8JxACJZR7lOZqua45jBQd3uaEzp3RqH
b6Z7oT0puduGOpj3YZyht5KjV+wmU/o1yIuAPiV4XJIaY027s/XOuMsLmFUbDW8oQQxqTC2qBCVn
rpEyoW38nKgKJ6mBP5U5xlF9yNQnRqH9E2DGVl8HFvA+N8eyE7mkGcwnVDUYfBv0QvvIipCoRGUa
nzojSPsThvABcG6cBffsKGqyp1sqHqSsNJoiY4O5sSGokKmdinl5wkgWrHXZYdrWxpwgMRpt1n2r
52qznTk5PdUyTMeVzhzijkK5vI6tIQq8XlXUBqZwkl6yqIc/Wsfof2ZdEvzkNDthiI2LZxs0M6tQ
u9w6+Dsa31Jyqz3eedr+oiwbXnPIbNcRUuH7ZoRk6QUdxzF3kBPmNV9JkjtAkn6yIujP+j6RWniR
B4CVNmCBHedQypaZTD34rdg3kV8W7EmBeKhAdlwHzlRku6JMx5/E9YU4iS2tvBB+N4Sr2shFD161
C2kJ+5XctzQMNQYUsTgMMy2Hld7EpN0sODhw9LpOeR02MvB4hhM2Ta1XdVC+pb+19Z61cUaHtp5R
OwVE2sEZc4NiFE+cEbLQJVTOHFd25TSPYWsp9CX9DlhUGdSJZLzlZLi9o0iJd47fRLGnYHuTeNhm
5xut34muoi2HOyOuwkc6rWXpKYBD8bTlWviYE+HwZhO8Aigu4ehEowC2oZfQKbpIyG656apGqdxg
GORdhj++cNnjgxMdSxqvQmX86jn5OGpLA4O/tsvQOc2oBfV1zGsGOF55wiws6ekoMFgXE2d+IGum
Cr3enMx9UlnGfdzHJQtsPfF/UJgNxDYd6pM35D6zhB7xteYO+qBToXehGvxXm/o/UQb/r8VroM/7
e0G8+MWw91MOdb/Vxcvf/VMXCx3fGP8QD/mh+XOQY/xTFwvrPxTFGHlxa/Ff5CIp/cU2ZiPQQ2eO
2pO6GQHVP7Yxof7H0bBTkZqiCfwc/6YqPpdDUQwTurSIWil+OUucqXfGyp964cdXgarggLWaVlc4
2ecq276urYmCq+/VtBbKF7rmPzSQy+cSTw9jhzxKugiLROUX1RCjvaLqy+gqDNZMYI692biAs3KW
k0sryt6MVFs3PjMZR0+efrlDn6lBF7XnL20ABPw2Th4kNthTMPOdp65RU1QpBpsrMozriyG0um49
5rqxodYXrWdUMkT1jX5ln446dThi2WHAJk6swOaLb7IIvs6+CYZAtEwYU3Tm/Mu//+UiDKIJLKye
V0C0Q8YkwtLSVZMagFkHWqodiJJZML+1cvEyFHUj4X5WDAmEA2+RYtSGmBQrDAktqymr/487hJTE
oPtCDjNCuTNxfFgMFUcd5aSWFQzhPvGndwyzAsFNaucIU/s6u+dYMQKdnTQd36vTcuSbms7/Ilp1
+aDzq4SlQnLTBKrrcyuROdmspkVwpfJQvBRmV7yMhWOtfA1IZioy8dhnprxWnKrgKBZ/FVK3PIh/
fLoERMMVIOrdPNMOZwxELA5Hpziowwf2zvaFw1W4CVot2P79cTjXtfFcgg1bhJo8m3TCziRnehiO
1az4J5+DzT3Jd9WO9BTxxYd89nM4nTjgeaSNCPnsfe8LjuABeIbAN0qKAej55Lyo67Zq2/t//3Ns
XmzcX1hFwJ79/nCnvUZ/Q0+uOmF1d1VjVVfSiav93z/ks59jOwbrl8Bja8mza7bIFrQmjfC0O3St
KzPM9qqBrCYu2ukLt9Fnt8dZPLpEx7Mmn7+sVA++8PFCMFvv1j2hwjXahK4bvb//ok8/Bo364tPj
cVvaob+uCa0zTBLWLhcrme9ixuSXTQTg4u8f8oeVgWeNyfySu4iBjAWI3erXT4Faj1Qqi65wEXSo
DpjfItKQVQ8EyM7COxqG7S3TapARqN001mKAxjYaBfqr254wifSLL/TJrzYXYwdl+H+jeX//PnNq
FZDF7VPT5vU+CWZ11yvJuP77r15+1NmrzGKLeYtWtGHI8/5vmaWs55U4aVTU4MjQhTD1egzT5GV0
6i9sEJ/8IIvRroHdAIG/cZ7bLlszo+c9nsiLCPaoRAhE0YOvOHHik6URxyzPyUdopHkuI4/zkGzH
VDsxRUQb1FhQvmtQBjxdyBYMtUHFxNlYoR302phg6kZ03N9Ma1bWtRHrl3On+HvENv5dVbXxrQbO
nWawWjPLoYXwbUF1f7H8LO/j2S1gIeepZgtGfq2dteCNTisrUjVPZOgoV3PRly+UtcusfuHjTIGK
nFQ1v/39tn92kX79zLOFqA3VsYtb40Q1qKte2SqaV+RAPEobtWCol3RuUEQyChRmOl1ajaXc/P0L
fPYsSAYfEnM404dzg29XNk7EynKSPo0MTB3NcaQ/98UD92HIOr+0nKmEJSyiEC1r+Ra/HCaaQlRY
5NQTpw1dX3djQemsEe5D3TE7/ZOZNeH3MklJ66I/LtAbyJ58X8vO10asKnT09dRS3E7BHvDFy30e
WbacuEAdCZsVehEdn+/gs9Di0qmM0+L+XkFPDb+JNkpfijDW1swwo4dKhztA6xpVIZv5+DTyDdch
XXsCd6zmhky66i3N2uGLtfbjlHl+zRCkOdDvOHyj2Pz9mvWzibrJUU80bcRBhgW9+zTp+0PTN0TS
QeG+7RAKfl9yUC7qeogeEWFCfY4QKAs35WQP6bbW9mOZJwdMBeXdv39wcMqQmM4xGbXP2ddDsdSo
FA8npSaGscmp6Uhk6I5//5BPVkWm1+gubYP0TPt8C4UZFERJQOOiFH2yqlojvM8AQ7vR7LfGJo/H
7Is9+7OzvzQZmNOd5XFgtvf7Vaf3PYDSaE4jk6sL0SYArqcKyv5Q56PjEk44PquhM4K7igR5fqba
3/ozFskvHstPXkteR41XxsZDDLr096+RFHGhh3Z9SqH0rueoe184FV8cGj7baCUye45zOPWoJs9+
KylFOk3D5pTVmrnMPlKPaX+99cdS+1ZFyKUoN8hrygIf1W6Hh5kx/NSG67yu1S+u+7njhreQr8LL
yKiV6f359le3NQJUpT4NIdVDponvSObfBlt98QuHhu+8beSXVrfPrjFLm84GiEEb0fvZNS5tqwFt
fdIHtCLo01Bvxgb4ROFAxTHE3sihuMKvuxzT+VFZ1ki9uzGnFq5j8RwsZ46/P+yffp9lEeJxNzlt
LNfol0USTnvVO21+cuag3vNoI3qhbfhFXffnh5DaaLDPfZwAjHPuiJIHAFiK6kRLPryP1Ki5E2Fh
/etfwsic3tliAoUlbOq//5KCKQCZLwOYNKN+1QcLXKCZlF/8kj+P13wIJlPeVjQdLA6/f0iuOIVi
WsOpVQftFoYafPiZvpwXg9DKvngdP1mMqUpgK9LxgFCB+fv3D5ssNR6MsD7JNMoJOrON4CYEMfCg
gwtjBIqqytPKWL9X/azbj5QuPyahhQeDqQ34cDKFFabbMGdVpgZXjd6Uw+rvD88fCxcXGuuM6iy9
EtblP1YM0/Qn3ddORTySwNcOzKlXqtNHF6ZpMfuyG5NhHMaNTF+mmoi6LRRDuwCpefov7/7yTSgR
yIWGLaU556ifRKddG1bTyUqwhnIABbimRuoXd+T87vMhi3WQnFtWL7pXy8Hql5dlIheBIX93Gojs
8UixHY7IAQHz5/Hp7xf2/IT28UFLxcuxBVeeffZB9J+EQyrmycpqI932WdK17sgRYVsP4U2NYuM6
h8b+BvbUOWitpX7/+8f/cXQ6+3znbCcgyCFgsIyKwmiaI/tFfk23vrtW1eFYKYa1roIpvCeG2Eu7
aT4Av+83kz2KnbSIoPRImU6mL+7vF1fEOXsXaAhHce3XJxSrTEpYV3/6aZPeDIPVEHWOtaPF6cxk
HueMKKt/u4At10ODa05kqYYA5zxOu8sjclPM5iQzMTB6bMkvo3z4Ym05P3d8fAirCiwJE8WYuvz7
X54uYlMrHF/1ibstbrSukZsxQ8Lgm9Yaxlby1T1ertivR73l43RBi4DGKc0C++weg0uMZ6etTk1j
M4TTibe9KOQ0PtlOUaA8EW2Xky/PzNadIj14M/u8loSNDTN5xaIQzhfv1qfPHBopXmBKXnRRZ0sr
HgNS4+B2xlrgXMxMRFs36g2rJPRQeepJlkdiIuTeyQ3Vg7OZrTpMLBvbj78VidZdFllZ/fjiNTgv
zpZLxBmFtM+F8sF/fr8jbZ/ZhaW3J/IQyCHUirD5zvBaIljk9Bh7Xe4Mx6IiXnI90vch6Q2KmFgZ
VT/cImLBCgOfd1EYqEmJCNPvum0cTcgflBS/x8HIquTti2/82U1lQWYpZBHkYHO2cLBP4McoslMP
rH3G2mNYoWdj4xOriFwwiWKqVWhboHKqkPeq7TXqFPmmz4hnGLASfPbFDnG+8y9XcGls29xXldPW
2U2t8VUGVl+ehFLNkIE7ddhaiDj7rx4e7ZOHGc809n3o8Jg5z96d1NZzHGvL79Zz6jtWcSj6jp5y
jEpy2yNZqNjnVYGoq7c6XFBzSHLzqqz09ES8ZpWBzBiQqv79bnyyXZDtTZ2noapdKtDfHx+7hW84
286xQRRyGeRGegOYMXyO5nK4/fsnfXKZHYNiHcQEJmC2v98/SYY+HNxUORaInvZGllnrMamUL9rO
n6xPNBb1D3Qd8xdDP/sQjuF+p9nHsu4IesPdhBjN0W+SpGR+5/R5uvv7j/pzyQd9xiRVcOICfn9+
oMtnFFf10B+bSGueULi2hjfnA8Dlwe5Q3OtqUBsXdByrgQVpmH7mvY9E/e/fgaXn/Mni+MWwyYFj
ZVC3LLjEX1dlCiX4ol151BHYhV4y9Bj/Ic21TyND0Sdse8M9QAVGEWGC1PbVgHnJMJ32UXM90qXC
/BQYoXlERIIwMnMk3pH5w0eSOcGcbDVRzMqjqjRyPkyL7QQRAw4U58ON0iESRlH24VLB8TuexFwm
txXxua/0/vGzkGaQ4RaebXwu8sPzYowK9j5zscKAuU5u8EPijwnZE19bRNWnYhinV8SLgbEuPlw1
Q5TKHa7KxWuTJWNzJIIXD0612HGmD2dO++HSIbGw+9YYi3fH+fDxoOzxu40qg25aJs7JT5lruH6G
xQAEw7jIvf7DF6QyR94ncTF8Lz98Q5Gm4CHCppdieIVW9Sw+XEaAh5huofmwr1BuFuTAtIsnqfiv
PwkUXkcSoN7BYGVUhW0mDjGzTRWKOgypgrVs6yCoKteDPUEcXpEcaEevbaLmxO0idzRWYW2wpeA8
mPKNTsDa5BVObWdbpvOYBzEYhomJzAJiIWh8CmSF2B30j7saHJF59G0ijPFgkBaF1IqItGuUmfZW
93HSIkyq227X6L54z+MI9X6rD2Pg9nOSzy5qzKFykWQtHBXynQIkoPV8Is0ywZbcWsg/2gLB76q2
0jFbGRhxTdcX7OX3bTxAyI6BXN+hZYO54fRNZJEHh00akzQ1Jno3y6zWehvgyO0b7s5qdgKArJnO
zqlZqXYD0VwTJ1wJKKt6v7cyBGWNSNczco16J7i535O4CWyPPDrQvUrIRN+LsdrhgsCt0bgSh/Db
kuJHraOMz0WnpfMBDyLIvIBA6NfCSpr5VEVTTiLiLFtinUgbu23ToGjQxtsxFh09BmaJNdK8nlot
+RbMFU4wdUqR9ncYXTjlONALvKJ2iJljDspT7fhlg5OqsQdceaYej5tiyvE1kcKBOCIs6ZiCgp9w
eXeDmJw1QqCsBousGPqlhuCjW5EsHfww2rBVN4Gey9vCmsY7fdKsDLJ/HC7sdBVZ2RiPyZ06NjYb
o5pEIXbtpr/uiSyDEMEQzu3Y+Qkqwxj/00rGUmzq3tHgUkT9hTT1ckuqH2/pQJ4MsuFQJ1OB/xuv
cnzLHYYyvrfkhNnSJ+7zLqpycQkUSrmorIAMSom7ERu5XXbWvlDy9g63WnRFqBlAPiTMLG0VPaGH
VrWJztQIZU/X3TwYH/mIDXJjox//wan9T6gY/peJ+dmCf1n9/xDz3xZdG/6f2+7nj/xX5cLHX/1X
uaCb/3HYBNDKOxJWkOmwD/9XuKDp/wFVKRkj/pNWxMHs/+kWAKqhZGPPtJctmi/xj26BP7JpQHFs
sQxA8fzzb5QLglPVb5sVXUu+g8Fk9oO46zAc/n2zyoVNXNbYPbCsSmAWBvIxBQ3hhQq64arrUd3P
YYeDz3CGdZ2FqLWI9tpOYWHS68q0G8KU24Ojk0PTT2pODje686qHeB+aZAMayY+sy8YLPNh7OeTX
sTPXbjgoxjruoWOTH2PtOgkD0DeVt2A5biYG/uImGK/aLLuRVbtPIuUbmeQJQSP4jJWsfYe9/phG
5VUg5KnXUnw0NSZnYuX3g1qZm0Axk2s9zrS7Nqcr7/qlPl4QIhaLLZTzKd2k7QdOvogqZJP28iaS
BvscYO6+6NsKPw+S8oPEUHDH9DcilNf8bhop/n9HNMVrTiSjXFtO2F8ywBa7TIkawTmVscx2CXR0
bWsSqyogj3YY6n5nJ3W9D9GD3OB8NX/okR/uZrNud5nTx/cUbchPR4gcp4ywOEI9dCPE1df4O1KC
38mYtQ4Zov3vhaFTpyYoKTfILK9MrOyrrpVPVBQjSbp5dBlV0amYwwPxGdf+GJ9sbHJhYO5l3aHO
127B6q9Ns7+mU3AZF+WNLfvb3AlvR4LeNNZi5KS4HmU23Kk9eShgDRSXx7QzN6S4cVYqHEIG8Edh
YAbIWBPcthlnXYPhnSm3JBO9lWFkuvFAf6FQg2nwCgX5LJT13sSj1kb8pu9jTpmBBxW7gjI7M+EW
Io6u4ogOc+Nlc9XO0AWwr3cFKj7Ep3v6Vj5zBJLnx9U8SHP8zsZXTaSoIMwUxS73mZ0TxhIl1VND
v/cxZTwfXaZTlg3fjMEeggc4K6PFbbSdWdnABsfG1sQi9T0C5ozMG6aGI5IbouvfOKFR0x0gGFny
4ChNlTRr6YRANPJZ2m+DFc+95yODZ8TXKtadqMfujpGLfdeXDJh70AW7KQOyAjsgky7eceLaa627
tUcSDIO5DS5sMy+ulLmmfwzfX24R2cPgn6ciPXXogw+5XZYP6lwYT5QhwU0maVqsagVb8M6AUzQc
8KlP0KeHiVADmZFxuM5kDp/CNbWkUz0zn0IdBbiKJY0TQX9U0J4orq0TALYyyygrXTPXeeYMHvpt
M00FylGprGguj3jfVNTx7qQbDGhEJEDzD85Kq8hMJdElnA+FweyEhFTrOlGok7wBLvytb2fdmuDJ
Sne1MkuelESIzSBaZ28LwmIwFfhYeJJZJDjWiqJ5VmefkHAn0J47IzUvxmlQDxzIQkKr02RvExfU
Mfg8tvRXdprTmXtOkvWNEWbiLWjH6obrbGyCsa83YdtBv1cHXho4J11/jXo7XreqOg2uFmYNss9C
y7e9nMrTlATx3gE5cBgttXjqhyjZFhH6W4ni2+vbsnglQJoWSjKU64mETW8ISInkG04Xgx10K9M0
Cg4AIGXyudS8djL1bSjncRejB+E7p8R+WUVsXBNHbHlKj2TTTPv2soRusfJDhK2hg755DMv5FsU0
kRnI7W+CaDYvmHPbmafhxl2Pk5g2Zs/RYuK87w3ZZOwWvO+KkFvfLUh/WZHKMq4igoewOqrxCieq
xtHRViEAFFPhct7VVmozxZiZ0IRpucxeqtlWrjg1YcLH6UDuYoCpVvBUeo1h8/DMpEyucOzgG6ni
Qb8G1FiznPr5tvNHglYqdOFJG6/1DvrOTPbRVau1Dz5dVS8U/n7RTg+KCNb0DV7jktE50pV4Sy7U
lgUv+qklydtUKeGOeFsD6ajZroCrX5IZciFmY9Mw+GWVgd1MvgNwFnzPbmMu+ubeyY+WYW8HpkAb
J2kM10d+sy5o4JCzBHE0yPMG7+tIl82IUN1n0C0470TepIzBOovTi1ibd8C13gfd94AYx9RaJd7g
VBi4tDVjNYSG/q0Dnb42zPjd1pqtFqjXmsAEUZhqehEaeNIJZhLrjIxMl2hhytgy1rbziO9/MDHd
2+adk3fkQShELnhq39y0WFVdhSOsy3Ezv19GN9yl2RNVQ86DwsDGz27UlgU31Emw9CtcKza9Br+e
/BXYs5cxHh7zZHyeZuvO8sO9TAaT7JGJ1xchqssYciRMxzcuUpira18LsJ0F1U/25OtkNjXQLQOn
+Vq7pncAqYJqy4URcSVMP93YsmS5oLJYWw1glYKGXTCRB5jl8iZPlGOtGa9Fba7MqInXAeC7DaYZ
kIJasQ+N+OQD56BFZN77ELcYMNavw9C+kUVaXICC403HYOOApSFc4oZK9Kh2Zsqmz8KPsqJ1p7An
3mVix7XNYwjqTPSm6uWV8do4bGxjeJ0E6nPXjQc1LDDX9DxxZdp9mxX7YEH8iNoET5w1F5ulo+Cq
eb0by1dfb34ale/Rc30u6WetJifYiDInxho42SpTles+aG8pvhWvK+vhIqH15hIA27nSz59IsiC/
IwXeAWjBq2SRwRTJ7xruzj6bwnylhqnXmsk95YrhxnNAWsakuVWUNet2BtJplcG4HsmMXFkx+ncS
0MmBz1V8YOqiCTCBORx6qzYvZcryUmldigR69PhO9CVK+24sHXaJdN61Dotpxj4TmPJKyuTnnC7B
FspW761pPdSVs3a6KNvIWnuIEvuam/EC8RzHumHtHAXfGxbOdW9FR8AdlBNR/jOJrO+pAmI5sm9x
RpADBSje8ZyxIrgkmZ4CsD1WW/Lbh/q72ejho5bW0i1Gs9pVsWDS6bQNdMV0eJztCc4Gi/1J77vw
AaPyzAavHDIZje9REfSrEHUKCu5A95qpBIbFl0G05pOoO9irKQ6SO2FUqL/oyq7mrr6DxXyZE1C7
agdRkn/S2vx1jSef6nXP74fOhcYXS3N6sNRk0+GK8fx+1j3GYMWxdloKKdUGtSWKZCM6VpaSEfFK
03zWNs3Pn8U8+Wsl6w6x0H60fRptm6zI9w2BNzVcltC1JyTxiV6Hm9gXb2lIULBdmBvGVJM3OfId
qNIj2niM72pT8UN8XP1Wr4m7PEcEFfbyObJFjTXKsS/thvDgmsEXpXXZrsvK9lcmnvATZIj82KnO
0SZS2iXO4LoX2nj0wSRfxJPUQfGJazHHDQEyffydSZS+EWDP9xr2las46fJTK9TBk/n4SAbh4Ck2
rnzslloMRWpw3ikYVTTvUh0yCt6geYI6bHqkO1XfHKHcOk6prI2Z0r3hmt0yAGSlIqlNrjr4TCuB
gP4OhwW9MtDBNHnDjtS6xICjsJxOrWqds196bRsJ185gMKFyJk8Je9O+wzOBkjR6hYWs3sbl9Nzo
aXXyhSKv56piGfTrQ5D5gm0HaktqwZsZJ+MCKA0Qg7G8qnuz98qY9kc4ggeMcZe5xawfraHadfCP
5qbaK+p8qY/9Bk8LsXtpGd82DR1ymbKwEiYHNiqP+wuTowyQFNgZdWtca/W0y9PhGh5qAvqgcA5h
aop9Wg3pPuoWGkYW309Ruovy/oVTLS2iajpa2lTejxKpv0Yy0saA+XOpquGUedHUJ8+ACCAwmXMP
r03nyNjpWPiB8B58Au8OTtsRIaF2AzuNEW0TyIp0lqzUTGwv9c1YxZupalH5bpAYNW+zdpbjU28n
2JiTSO2xVRgkYTW3CoCQaEPeB9YeWEij1W2cMpDqMcDmb/7MKAzNQwNnrok41A2EjKbz7KMjJut7
YHnUav7nJN5pagDVJEOKszGzKr7wtXr84c9SUomVjlpss3GOaA3UvW14iaWHtIFHazjmGdQROH5p
xOE6NkUid5JeStNulFIqY8La3tjWi9WBdtriUY0kbIgySshmrjllUPppgamYuE91SB9H+q5Vti8k
z75cSUJ8cIWM1cSWrpS63monDGv0P8aJJc5ZclBtEXoWVDyBfh5lhLEjHZw75MENarpTFnZS4Dpf
/AIsUF2B9sTOnNDxQLvFan0pW8Kyj1NDOx8kUdw01l2QCYNoikkhJV0MsHkzmSXHOEc3vi4tZsC5
N6Va1t8N7DzjBj13nK2kndoPbRf5Fja1pNqyr4xPmLvsH6Ktav+RYXm/nqQfIO6c36PZDlb9zLG4
bcR9ZyRXTA+e4HxgkMul16ldtwOGXLoAx6tDNciVYQqU5xjyjpyGyGqy5UEfEpvINBAckESeOo02
UJ2wi4y1DWS16VdRDQIoa+WjoXKacwDIncZ+LrZpvvhK2U/Xqqb62ymRzLv6nF3NdB5lL3bML/Q1
QZFvs9U2+9zh0MgwtsViJCrSoHySzmbarCbVOyQotitD766SdC52ipiDLQCfB27xtR74bF/hTgfe
A6nCug+L0Nhk5HfWI1FxCXHyLGVXU248ZdZUbsMQ1JytxxM5uMxLgDM+JkJdqxGRblPBm59SVxDV
2MP6TjDxoS80e4OILP+Q6tXTrGQXImuedBl/s9P5stKta6ObYSPWxbrWGuz9c/SQEv2O3MH3D0VP
0z8vU6LIZPaO5OkmVjhAhOli/qdj4JqWChcLW2JT9/cjIKcDJobVMFYsw1jbAD3HXqhNK6JL0VPa
ce2pthnvFNXJdpiCCaWcWtVNpvZKS/Cb6xlb/qiRx0e/9Adlp7qeauVdTcm5cgJl4nRh49m1OaPS
oM9JF+j2GKehS3WpR9ocamFT7usge+6r/HLGdetik7214wJzZadUF1iP9lFc1Qw4w2uzrOct8S0F
CYvNNY6HiUjHYnIxPn2L0nrjyCBcRV3xXLfmj1Ctxl2gU3UBC5ypiuJ0rVsN5U9yDOHhrZKQ0LJe
IhWT7F+TSneZNjeu+yKKb0qfCUWRlGJLFzKiS6q/OHn1zdCbja4m2Cv0ZJE9TsW6Ms3sBjpUuE/r
rPI6eu4eTfQXtZx+SL3UVzlkAjo3SP2qWVvrM0YLhhv/l73zWJIcubbtv7w5aNBiGgERMiN1ZtUE
lqUgHNoBh/j6u4K8vMamXXu0N38TWhuru1IEhJ999l77odyGAyz882ZZBg85b4Abk9eXtYWp4uer
wwFEaifuyY9cM8HZ3KdINivjPlgLphz4lXstz/7gvJhia2k/LHN9mCf+8mHD0cHyLD+X1kDzWYlk
XCxJ7SiIzN7Q3aUqzgsUj1qw3JTqX33VUtlJXGhnG/LXmMFJdCoOZivXCdtehzOI+iq14nPqAtTw
0qPNjj0LBpUrx1IH4bW88hl96j3jKAlsP5wGd6PBb4Jb1tdZMg+4M6262m98y5GDHr6veo1xiJhx
v/jePgeEg4mcxCaYUWiqsy4O6x2us+JwAy6EJB4MdXdAKZJHyzRu7cDM220V0Gk7e7ZU/yGhhe51
fXN3E1SEg9G5Jc2w49W2AMdNJu24pQgcNB31zbTqBMBm1ALLIkgvaoKj/QRekMR61dh9OBkEQ6bl
YWlWtjJq+4LmNoRthq1sGKctStOKIdmrtqO1Lpx9hKtjKwF6QHZ9r2ZXSzxog9fGJ+ebLfmNWz6p
GMhyB4+aZYK7q5hRfYLvjeeWSEXgJixH51tEzGM7sl7BR8V+QFYYaeik1EJEeQjLRWa4G9NbCqgf
L2B+0bX5G2G/Dw1NKPUXTmyO8RAU0KXSjapKF66p4p9n7VqWdX7T2/ynZ8rTqNJDex8FTXKxKy97
rt94MAUh5GFadxzpN7xIJkOp/FFyjLaRCfcb80kt2yO3UyRQEsKgEIdANrfJQq8KslCnZbYzaTSx
4DEgT/2Cg9mH4Odiq/wjOLlPE6lNn8N6iTugsceESquj5ncnX9FavHSffltf5047iLk9wyB6853s
kHrjixMIun6z+Ztw0hezRt7QTGSddWGXRMyyOllcgalc4k6HrtKAWUNCMUIQs+m1supbJ7dhz6qM
jk07fc+65rjZIwgGtyELVd7D/Nb8ZPZiY5ZK81vu8IeZnG49iw7DamqKJQPU0eZlkCLiC77otnUe
K5aqbbBcg2W+dvp62Br3qR21sOPwkqPv7TZk7R38zQMR53mfbvI2ckKORDvizch43FT5hxqcU2DC
KVl4DGAtoUQqQIuQloD8uFE1XRi/ahwwu142EfnofZON/BIpK/XqK7D7KMgchv+tfOcpGvqLHtvm
/Is6Ve6MRUuTRWW3+9JJDW7kG9NlLKtf+ri8rqNLIYmuW0+FqbLQYELW7PkyiE2dCk//4K/NeAT5
e/DKYQ5Ak0mrjah+639aWZf4QXrKaxK7vj8kVosCXdoUg/pOWPocCdsJicagRG4aWZENW31W1fDd
Ett8bvz11jrc1TbH1ySAQZEsDttYa+VA5cQwOr6CZnj1hXfuzBxqB5OlBW+NZtg+XpV6yyqcRH3d
1Dv2P/p+ohuNhsgbIa8okKbBcOzcn7m/O2lqzFj4q3BZMaKpcLSLy2ZAqk5VhBccIUP5D+aoxKPp
ldMzaDY1EMnPV3dIWIXBK90QkoJkdKX3YHWLoV5Ned/wgUDV5YGb3ekiDTyg/hMAP2DGmvpnqCUM
VkiQJaez3DbCrnZlELEoz9XjRE1uAlxmjO3OHr1o2yrEHrvvSxm6i57Dyaj0Yjj2Svf6nN952gUU
VzrDL4wEbX6Z7c4Nc46r86NgrZuGVr4JqXaVVfg+UnkQqAvhsNr43mriB3pE5p7tQuTD2zLqNK5m
/BFbdd2aR256Ii5Twga3y38PS2GHpj1znacT9cMv1pLeeZYjqwgxrf1RkY13Dph0kXFsvzFfqlIO
p0XNTcI51FkTZ/T1h17ovZv45UjCidPjoIeMaLM4u34rhq9MbHZHl2XXDHEJm3dJppy98o6Yx/DQ
VlXGJnRVr9B0GYjpAR1ztAgyezuUvE2/gvFynzKqMNcDGjh5Dzx9FVJqM1g1CoXBE7me43Gss3xX
rRY0hsZuyd23euch72NMuKnZywEowBcG52xJeVas4M2HyrbpMhka3awiMdtwifjYi4aITw5esZpq
Y6FsYmo8QLp9VoMwt6zmONaFP589cnw7j65qsBp9rDWqoeV7s8pjC6rpSGs1ZOdKgCcBO6Hxz7i1
2acCHbiygh52veloImJLRSzT90ywB3NWYEVyGqPn6DJ5cAro1ZtOdJ7VnEgpoUfU8psSpjeX4j5P
Gz99Wxzpf5eKk9+enS811jmJnSWcNG49vrnRC93NXvcBG/a4MoYB2YdxxbypCc5nPC6lR6N1nlPZ
bq6JXvO+gaxUhxb0tANhqiZM67F+LAy/OxCyvOaO5GMzuBtPGGfVU+VJkZDuD7hBs/bU29a1yFJx
SlfWWe5WfQ0pNW2p3EbKrktgOhU1q6XwPvr5fjtq23ZSYpYAjzoVs+ka9q0385TNlyQQrZW4k2hi
rWTzP7XQnJCjY0HrCQdUbz0oy4YCk7UrTNj+CWcIKxY8r5FhSTu8o3agH/pUGfQUVm5uBoI7HWI+
L8h9JUDHQYMkasDECna5U2qnLpi5mgaveqruwYKUNNPBmuUbQrE8LnqPHey+7zwyKeg7q4cuiN/O
ARNiyHPNzjuaveEu1DTqlIJ+OuCQfMq1+WAOtMqKlPFZN6bnNvMvJtwaNUx6OGt34Cq5yp1ZpBwr
reU9V/ZvUqIYp/MMKhQQlmulGe9B0a4RO2wIIW6VJqxJpz3AR5/SGzBEudCRBQX7HHzyiYs21Gbs
YIIZJla7zH00tXcvoN+g3YxwD6fZP5D/RepXVRAXom6ePWMbnyZ9OxNqRkwYOcBM2Zby8lr7yO20
KmmsOTuwhJLvkrBsnJlZ/hqk47XenJ/+nMZ2Y8+nCsUxpjvXTqTh2T9TdgdRWeQo7Q7GCU9B5JUl
2rGSqQVQVoFEb4z1WKvAu8BbKR5XYWuhs2bjsaAHeqr09FBwwbMmBIYS9ECz9Knj9VHCowIMgUbq
BTTUdeO4B46PBaHReIdjeQEcITq5Q9wEs8SH/sB6TX+qe8uIBqIwIeKTFttlNSd4PrWo1acbOPJ2
N+Rp8B0/SnHuRM6cMbJZERo7V02xkqIjybum9rKGwUbvD076pJcyyirJNLIt7t6h/5HhrO6HUy95
wqjUZZSazNskNzLpxLcOttV98+0lGlwQtHXGes6aOQdKfyg4+mH8oy8934/e1uLyMY3ndXWhmlZK
ZxxedD9x2OuEBvNt3AthScjZuctWLah/4el7z62l5HSq5SzRvGe9n+x4IQewc5bse+9q+tkXnVXs
bbP7Zvb1GnmSo0Ob5+/EDdfd0hp2WFK4AF/Dg6nD6FfftxtsQ9l8PmLGrXau7TSvHM+tV2QmN2JY
zN6Ua9EIWfwsasPfeap5qw3x5q5Dc2ir5rswrezJqrzqQmnPfJ+ht7jqzOnMyGLsxJhu11yfCu4S
Hb2+FV4YQEwH38jgSo9896zcoAznmuKlIQXAv3PmNf3YMmbWWtQUiKhpeGpoWQZgVoov0C9y15qC
pIjnb4qtdQ0kZHFEktbwzeetxyHb0f7dC2NvjzNPKMFpgxBw9pXl63NVjYhIuuYcy85JY9I+v+pK
ny40QP4RMwuJVEvbR6lSsc+KPCarcajxe72Dhq9D4iHjTngAqMtZSp4gTXAkbcmByQh0xLT5bLnu
gmTDIOW1hhvRBV1Ecx3II6axyPHUrcoW+WQMwUWBKQ3vkhkDqvhASMrOsILFvppH66UuXPYLbQ8A
eIF+Xrunhhdp6HD0ODiwAcLeHOoIEyeUfl3/U2Xs+LWpfQM4cu384gjI/TeRQ1jiXZ/FQpbtZ1Hb
lGpDTN61/VQnbum7D/24PkqpsVbJyA5Qv+C+2qk9Hm34BI/t1FeAjEGEqQDMLVUHE0aCZsbaY6VR
WpplJPP1Wmead6wcbn6zK9xP1op8Gb00z4DQL4PG86/I5vGSKtFwBeYsm90c0E3TfmFcCHh1uot1
GHttu6B3Bo+aZuh71QVu7BqacZW9ncXuaJZH0prkhARG2yc/Q0kulDm/c+ONeyHN+X4bf3bd/Ki3
zTtXw1suVYkM7v0oEdXDbEaqTQeLY+1Ak9GU1V8mfNRn1Pr6gRNTyKbx/kvg6T+svZ+At04x2U1m
ZKSNftTsYAwbuDA/xpW4v2783ugy47S+fuiWoMGcIJmZmK27HHJfkgG8N4V5In0bHOt+KlKHgt93
YpSle+xsH0ZfH1Bqj/ms26W5+rVmSADuhkSz8J1ezQKXnY1qyaTNaMPzs4RLWXTTE1jcLOFYt8SL
p30r3C2LCuUUx467+uDkTcO2UKYgcBqqw7l9rD3Fa85hM93+0ljiS9VVdtQhL71p44rNIV9D+hC2
Q+ky1W+y6ZLFBIC22bUdz2wqThldrDzeqHUpA34w4Vhr1HqdiDyvaB/cVDt7SxnmvneGFfwq/emt
Nm0R+ajDV/3esuzk3pmbpQCWNUP+nn2IfOX00546NkoleHC5sBbbxgEZGb7PPhhEdoYdEFp2+kUB
2PzSzMEFwPk38ppRZWVXXGzjDvcEOKWggPO9zs45TZFaTY0xljvGmJaDTB3n2jecyvYjC4C+KEX0
d1vU/3eI/R8Suf83h9jjF4f66Wv9V3vY3/+TfwJf7b+x28azfO/rJLhjYPX6J/DV/BsLE9I8lKXz
P5yS/scgphnB30wCcoZORu4ff/g/DjHNpGNdp2WdvxQqQcB2/P/FIvZXfxhvMNT1vwcvbYzyRLf+
LR6witY3Z8rPIyurXhrDhKNscad0aeb9B+P///6VXMJrhoW9w/4347+tBA8xm0sP8OD6gPHfeZwp
V4pQAdv/YP7/374U4yY90fwGHcBBfzW9mbY9YV/gh2JmeswriZBoOM9Mk/+hj/uvTvB//PIsy9dB
DAFfsf6dFIKro6eVLODctIDY2MulpF6WQDm5eQixDsvQj3+5uB7/kcX51x7sv8ZP/vsLUk1t3dt8
6Rr/t2ymKjO7oGtGMDwN1S1ofQCh5XDFWmDHIg/YQ+dS/gfDOxHGv4YJ+LI+Zcp8Zj7xfP8f/OF/
dbzTodlrAXtjOEQ2GBnOhr+bjq1rIRoWBXnuv6ilm3HgrB7GY+j4zFHVaemU90ARL0aDweJ93Yn6
IyAtwztgmE9YsNzHLeewbNeszfN1Go6BrnUHI3O9l1LRytMaC51BUuLl2mosx5yYuvHcqQqjwNKK
b5Xp0BhjYoHd027Wyj2uq/Eu0qUQAysAZ+mmkJIs4X1TLEST3NJGm1Fbajdf2f7PlCXed5uPjhfv
hmxMXTG7nHEa14vHOPjltdUvFhflXrdwIkqPHkSTlvO+E4GBXQe7DCdqZogCVkCPZ+eM6b46+Ebl
ctQrtA/Dzv0Hx+vnyMDIFbvuxBlmASv53niOTIp1KG68BMxdRenQ0WZve6Bh4Etve/OQ9ncqb69k
9q67rfE1TMJ46Ub8Tzt9ERj06nX9SQ6vRcOY/SqGITslsNl8SopqpUINqYkMRtHxC67YzNxYTvb3
ZdRS/RhdDmgpPvMLC1P4hnKi1VLU2vDJyV88MzDPr17eGUd/LZ0Qcz6euaExf7ibpe1xsyNlArmz
wi0ttAtlhH6oFTpOeVIYPzN3xZKZp8arZnUTxjRI+Zh1xrq8uO0gDrx00yOKjI4ZtWevPATylLPE
uJV0Kz2OVZ8eDW/cQHjyfx4mpixqTuqqCod2dWJRlBzc0IExglSmOnVKji8rTcNMynUzoy/mnJLH
0sm/ZYZFaejmp+3diMfckAvWfptunQKmhy8zkwPy31iaPxUmkWknajnd1feRZqhxcIFCDv7BKIq7
gC+HFWk3I8hF8UKit8WNzNcGOmSbfo08Ak41sHsc/SRa2a9bg/E86uPwe9J1eS7TzGVlzC93wykc
FxJU9h6UKLUEDU1r6Mm4Gcpq7D+pJsqOriqtHYJlHk2BRlO3NSmIpHQvQn0oNprE1HzADeW8Qzdu
H82OzX2eNVQstV364Y9buYck4X5qdq2fwNSId9AAG9pqX31fNfqUeg4sSbn5v0ejockBE+YnlF6O
D+RwX4ugzp4b5bgXV9nBW1oLkwY1109ovstYfucN55iKkPGaGvqbteU60niXPhhGAd553JrlJU8B
4oh2Tn8VRZbfFge/17Z64kzxr3jSHCk/8Sp64xOuq76KNL4N+ZN1eIcrlj6LkoMmgbWYgX7UQw+N
mTF+zYe0fR6EtPqEkiWqDPzFXeonpZslp3+2aPovKp/nKgZ2OKXY93q/SVLH56BOHqltGbow3DJC
BuUbk+R9HYWk+UuqYPLiVZ+zNcoKeIOkGylpufJK4fe9wTMlJ0bXxfet1yhAWEwW63Ej6CUJtVQg
ArhF5zGWZv6jzp7VK4n8JcCkKfZhP2/PBC9WuImNwzf7hZAzvRaqtQVHtU14kWObtJL4mwRAutr1
fMqdOW1PLG7VRwNTSyF+WMtXjdPORWOXTr/vTbn8nPRS25IJ1ub7PKWBdxIofn9qTr0vxlrn1msp
0hFSaO1qVP7QA5kfB00TeKS8ulvOeQllNATFUD2zp2cXXaRvRSqGRO9s+K22re1TOV4cfQhCauvQ
CaSXYkUe0lgpMOIwm7uQIq5T5udxD6B2Tw1W+m4RK+K8XZZ/7Jw+EcbpiixOgFzH5bTwL3a+t7O1
ls5lxzoNSHp7MQX6WZtwT7HKYU2itN8lU+Glt7XukVnR2OvVBK+5dcxDq9H8xcX/Iri8WkTxOTPE
QefrJcZyz/rmwauc5G1w3UPakJ7ga5EFrXuZdJl7Mr2FJXVD9L1JbeNm2us7/u99g7uBN1Dk9wMq
53zGPHqsO+9cLdX7PPefDkNnsqTEo3rjixXcrhztxBjUxXC7Nx+5+433UALK+KC7IFXdgQamqsf/
M80jcj4NqWS9pmPbtMmGCrpT7vYuVm4bpH6iGt72VRXUZAtx5S2ZjMHwB0RN0lr2zQY9VlfdC4ms
JzJ1zQ50RDK7VlJ4+YR5jld9nacytD336CmApKKR9oNq0j+5Pb8WAz1t+E+AEz2hPjx0HtVnbR58
DJp5j9GgepDcq+NMyie/4zpS28HT+3NeATdfe0WpSf5z0QNs7+suC35P3cqaxwnCfKveWcVTXOUo
HpkVUVZBRitNma1Ybzv4twvXO9BOtVcSRBJIh00YUVXWO6JWX4PiO96MSy7WW20PAKKp2tNWg/Nm
x5A39rEc5sgrvdsosTk5uvuQtSw8amu6OqBpXuiBioj7J71aXusMgcCFRX3FhHWAR8x1xEKDwTxe
uwBQbbV+I3bQ7Uu3OuFgjOzCr1gLcw2nLYCjmb6tcKZ3MZmWvg2zRWNWb2YX3WRIytbvdx6q/86k
RaX1aQAkNJ2A2Wb4W4dHLS/7D8NXbI8se7hNhfdoKea4XUrt36XasHCaPcKzmoqTXagghI+KSCOq
18LhaMgq/gq6OUsom4unrTgSyD07Mv+iJOpXw9b6Obcz1H50Ods0T6ULz7YjOAhK9yWo/TMavXUr
tRKfJub9A1+AH75sIg+IVjdYeuyNGvTjxf9Y0/W33eHu7R2X9s+WzcGaY03YJNEPdzS8JzZD3UOh
Y4epqhb7vz48dF2NdzLQJiysXXAMWudTEjHYz3I9M3+nsVvpR2wtepJ14/iMxIt41PZzXGvpIdjM
+cvUlvzae5t3wmfxmBbNYdVx79oQ8a9UZx97X2sPxbzhjMDEzfz+3eJdf2BaVWjexhXkPjrXjK+L
3iv2xWX5jVLCPYj3hyoP5GfOhAQMp6KFTxJXSefnppYixMvzOQaujIcl/0Tfmfh3MokgvDxJVby3
xvxc+/YZohESDhkuLu406WZoW0ijV/LQ/T53AfdTs/6yrPqDYamjVXdPgbWepkJelIEJZte4lEMF
eTMnfetfYS9vka/X36s+O7v2cECIBvvtNPE6mRfbWV671fiDzHfwrP65z9P3qnKfLQfAoMDKVOGH
DSiCUSyUjPs2AQHOQj5bfro4lNcVV5/wj8E4HORcJltvXzRuV8wwa9xKcaVQ4KEqRRn7PvEQZfyw
SAxuE9XhI5B5VLhsZ2j+dzyZz2CM6j1xIdyGVQT2JzaFcRskfiYdL5GRb9rF1ZvXcdN/NFCJIH7h
9tQWbNJVixrNkeUkrRW/Ej945gOPXpeF1VbV3CM/k2Avw1ZxavDwLMaFfkYZyvseZmrpWCgKx3om
7vNg8Ifs5SbjMApt3GN7CnZdZynEOeT4oDPfNGkcm9bvIh3RlE0e0nkw2wCQBvOX7vMhCtDfgWYv
e0NoP5Eq9RgHpnsqrZm26Fy+Va39wv6StCZOS+Kd7FExoAdkOqyheHKGftvDMAx2mcmmD8QRcUFf
/WStg8KkuuvkztqpmLVo49bmUqEMCGV3GZrQwwX2soEV2XXWgEfI4+Ukx62Pu5kWMqynH87InpjT
z7e1Nq51xfvGc0mVG13tYEWQBhkP3KfjIstfpvJ+mGOVrFI7r0P7xZZrjRYzvfGYikh0CexM1Rh3
LlHU3jU2rLZuFg9+B3A9Uy9D6/Fy6dwjPz8/its8lEX3u1rkmR5PKuNcrBJ6j/5dSFpbzEzk5yWw
Ob/di9oAnWk0BlfynN6tg+24aMetQtkiZdo2B7cUTdJubgnaUO9KzqxZHxL/oCSyXX/X29SFINdZ
PlpI2WvTNZFZ9X1CFtxpQnMqu50h9eV9q9YFE6Pm/MwCbMEiGCBLlCvBCrav2wQBhtLkBn9+al5q
wfphr4/u9K43mP9EzflYr+X8oxnA/uO2YPtZW63/QpaIE0DGzHe/F7nqsowq28BtfxtLvl00er/e
VeYQ+6CCLhlnS1t2bl124VoQ+fBzMQaRL4ONus4qf86B4H4JvVoI9VrXzUrzeKb89KFazeI3FiBv
DK1Aut81N8BXbkP62dMUwNKC5d8IFz84Nn6+sIeR+orplIILmr9MP9mahqEpM2rzkhPWOo26wSpi
7vuwKcbtkeywil1sig90SI4v4yidm+WJ+jqI4BveWBDkdFr8TiuDBr60GBlvXAytmeAabYOxvQw8
BRN7bMWlw1X3MhCriHRrch7GBjZda1ZkkqmKCDsNtHmqO+pGsYz7virJqsvOJ4aotZNYcJV3loUh
aeH0ZfrUBVgshEFehqpWbieF86ZYc/PcaIbxhDjQ0fKbW+JqQsZ81TLB8TeFAdPv8a2weKXM6yfd
D23U8QL9WLgK/3jeNESqnM0fy52+oIut208YB895PZAEGpySs0VQ5lSW9RnbgZ3DvX9i+5DhMVU4
DGxWb046VlFV6L8nCckl01Gg6V/2X8k0Wbc+MPqXecMLscqZ41ltHLEhpeQU/F9qMOg04UFyklvA
B71gMsr1rl3PlAlMz4NT31UNr1z6RJZm31A9ySd1os9Gm3GxZpgfA/Ox0rlu14te41X1/zRytfwW
WZfL4dHDo7dOV93ucYOEvbthtvZqEkoVSQjKKayoXwUmQ+qy3TpaWA3R1Eos7ioHJ7UfXeEbH6NN
CIi9VWlRA2S32XNtrxdiDTxcaxjLep5hHjWLViSj2fsfDcEkhi0Y93Y6w5jy3JagB4GVfs2tGPi6
GdPA3l86H3cJ7H1q7RalR+2KLd/xqzUy+jpNptp1YtBZ80GxoC3J50cDtWYUYlphS6ElFQ+4AVqj
tPdQY8YQndC/WJhsd/aUPvYzpyVjCYgfkYBPWl78GxK2OUDG5+MSnaLTvFpOGH+7hJH/ZQUhcP+A
/WO64rciiBmV45xdS7l8s/3tt1uw8qXItNopa9RAQObWKYdfD0r2GafMic2afsq6et6TB1eXBaca
nmjWdcsy5JEin3kCCTtcu9Gfk4mWtXNOHxTtePdl0GpZn2ng/ly4n5MMBHloU8QS0xExRYSKUPEb
+zUlR+StjowhHRKIxfSAIXcJ8j39AO55NIGGOI5GEVvtdZihgbCOrUO8oE5N3pWEhR4mtlCzb8TL
2Gqh161i5zjbj2DIufLsRd/XkC/j1ei5sVZzwmeYu0+ObZ8HZ8W6ZLH0QbTZOyv9WAPXUY/3Ctti
5+vHrWi9C7fywgvTw8Mm8LiYIrdvQ9c9LAULltzVxzizl+DUB4TfWeeu5YdsazpjZJfNx2mofnSt
dDGrjyKi/ktF0hdtsqy9Hdkyo7FTx2RSzPKrWLcmzv0GJEPhE6lMs+KYb35/69vpmWIOF4t39q50
XHUeObpo6Nfvy0jtZqcr0opmGxy4371DthBooa+Kt7Vi81ojQ6jGsD7XuunjVBFQW9AJYHdYD0id
60OPUhsyVdYhI8Z0dgQtJZYUNC2zUVtj07TZ8fNaqw0uzEwXKU5MOsK9TEvPDGpfuin+DG5zzn0e
zfNWVw/lsvrXIkhvvkPNhzOY6ptF88sxWKnt2rXK+mPYJkHe3piaN0fxFKzq7Kkb9eLiazjn6CsL
YqWX+QEcm/7N4MF87IQ+hGPTe1ce8SV2al8eGGOqiBfBRJe7V+G6KExcwp5z1KVDlbRpLJ8b8mok
XX+9oIPXt3KZ2UiXZfNDS9P5iRobB79L4JTfnLER2MwI3WHfEZHsALv15oiJyrH5P6c6r0+mvnqx
Poz6c0Ar4L2ATOv3Wa3BxO7xYJua5UZF3UwvTaNZZ2bxLmoHr//ItGwmSN33VwCnwVFLA4Pk91Yi
bJYdiSWT1ACm09pPHzR3wYLf9+/rJLbjmuKcVJbH1cnOMDRNE9vnXH3h3eM93GKVwZnyvtnWg5F1
+g3Mg85zibLpE5GTcqHObcbIKkjbvGPHqEK6NrIEorB2AuxZ7TbQSIgQ7ZvokNm30IBnkXtgnuAf
4tykESu1zXBdLH9nONsnl0N5kJRIRqy08SaVLY5aVuPQlbg9do7iSrE5KEvjOyyQljW8gehs0TTB
/fToLgqQvl/78STQ60sjp/vB79xH1VfsPwfrYeiaSu7I4eo4QHX3qLXF21gZb4ZPrpY2Rgb51rl7
xHuwHA2W0IVLwh8C3DJK7K3Rfe/vVVCNTTis3mKyJHRONUf6MCN76b55pX8oU+vRWv3v9aJ+cJRy
OOKWKulnf7zlFIfaHanJ0pZ1lNoeY4eUP/BphaPo1mNfaAx5vT4ejWF2HrnnhuvWivEy8Io/1KUh
w66o1kN+9xW6nSViCsA1/ZF4nzitdHc7xfph9esXdqOJiW1eXxpcgKSpETj6McvWPT5vNzJH89YR
c75nOWb8G7OBj6+Yz5M5zXHjNMFHKtflA9wFc5TlgxqaODxXhb3zqBihiP4Og7OXF1f5717gnltD
kM2nvLYSDm+4gdX4sPTfGnftQzOdk04tJ8/LDxwaQgTdywp953u/8h4VuR4yTx2UN70Qeovorwwx
Ij6TX8FVhCbnlEghhd5eMUGYnH2xYjvluG+GoniaBxkigIcD/1HrcC2WU3+cm+LoLc6DVwSfwaCz
lHX2nU3kMytPsAwOVJ6/LrbuxxW0Qr2YDlPL8zIonqQ2vaq8extYLg+tf0BTjfOljibkkKBWJyK/
YZW7MSD03yMLAsxBNGXJx0bbnO+maYUDzTeVwct262go7fHjZEMk23X7KD3cmNiEndzBfLBGHQf1
qtLOQ8/d2wRnyzOIYShoc8qPFw0qgCcf4RPFOEzfO9qYcvbCK54cHEcEaRhttuyUNfm+droYf3Zs
09X1TdVuPAjzxYWz0g3mHfNmBqc1cN9SjFSQ2KLKnriKNpwpuFEFBtgyTzGvEoE0eb95HrZsHGpZ
/au2uv5hwc9xmM025K1xms25+5wt61Q7Q5Kr+WjnvNWLdDlmmRXmrb1jH84RoVGXsW0SBlOu1dS6
NON8RDCgFJxaYb5TkbXfunIIibBjDihCMhg4coJPDwPv3RsXcVdeKE59biQCEo1RSCsND+90jHGa
sBUw+DCmfem5l8WTSe4quGvVI3kua5+V+Z4ypsgb/VgLRHPhV3kNnPR1HAdOGXBCTXDyRbwU4tGe
7TP5I3J4lSSlWz3S4o66vPCXoD4z7ASmiqcsu1C8yqKpqF9Svb9WK+oXb3SCT+HW1yokj074Z7ae
snwCNBZ8X2mSrbj5Ml4e6KPagYBJZFmbSdvQchH/xdyZ7UiOnFn6VRq6FnNo3Am05sKd9H2Jfbsh
IiIjue+LkXz6+ZhV0lRKGnXrYoAGhJKyMsLF8KAbzc5/znegX9NuzXrhnJW+OmZt7WUmn2UFYlnA
sb/nM4YlG28l0fOGxHJ+W2XhSR+SN9n2N1NI4DfWuoOWzKS3TecOYX1iG5CRbew73zKtc98bQOeU
RcDESFKUw3hLkARZ2ySiNnfJDQ/828zqzg1byllNERA0pDV++nQY2ey73XEoojuKyUFF2MOxouiZ
1BauPalu48jdVIY4jjnAwFa6tHGFC58yPxlLRMIK5d1gTvcR1lYbb0zcqzR56630e73BpeOymgYK
7ZDEg/tNF6u7OAJED4fswNnWtxLjTXcCYEFpDzajf4LTPmxpCJq9tLWPhjbZXpg131XZ83Tpf4zR
uIfMuTdK1xuL+HWI7FsmRo+aWTgo7/1bpg/HOXXcPbOIB4NVC1fKJzPOc+dGH3RPH/Cab4LEuqEl
fhc6Acslwx4Ru/Q0Be7GFs2dNBEVNOnGWEzGYw2110zzbeCaj86sXMmdYNNSCJgC2brv46LFdEmN
Spid5ZB/wVhejbW2pUnmSurg3W0HZY3ussd9ZNGIBOaIH534/JWziUc452gSfQGPdJda9R2ZU1ry
zPZQVO2F599bGbvG2hLOYxbiLs010kyZ7eC0HvAhzsUV8+YJZgUeMWV+ZoK9kgBccre/ZtHCppoD
9eRASr0XIedwpU/GyzwzlZNOiXsZiH5/P8f5Q5pIvF3kLvwUMvpET2PDscsIxB6gBqXHajqdpFAx
brvzhfxyt3NaPhd8PrJ9S/BlG46Gc8lYQ/A72eJxWuaC6gJAAlmDHYeQqku7DMWcWk/cYeU0RbSV
bGdflGRKZm46dz4SosUgZJrYnro2qzclCAIf8++yBXKsDYNkhsh1hsO3y6L7fA6Sj1TXkptsqlF9
0qUPQ5eB6vVxrN0N5GlvoGCo/DCxG+5ysm5fw+CixChC9ixEAfVXYTBXm1qNPrJoDJpdEC9AN6z0
/asia2Ibhizljaj7SoKkBBHqA7fSdrz2R58FmG3zormtmR7uIBzY94RL52dLMZ1rlePUp6AFtzC6
UeO7WKS9djBUP2qy8QbpUH8NlEh9kyjJu1IufaNmFpCopkZ3nTCGy3xgFzVTni7fBHYs77CqK/7E
9saHm8WmSuMZVkA+e3drW0exmMFZjN0IVIIoTjBMrD5JNx5NAl4bxgkaG7vAvQMosIQsW86NGZuL
eEU5wBJdhjQW8zQ6040Xn53JBMGCaV4+ZUVAgJuT+2EwpfMeAbjbmBoqaJj2BmGKfvCkkY2PQKwo
mgMjGqY8BcppIqfaSR4AuAerXasVGMJ7zkQybr9j3H6zO7O7xqgHvqDh66HPDeLQRtkSBxjTcj/N
fXrfmAirlYwRZdBVvbkBMWaXZrFOGaWoOcpPwELJUBIB1bTnj4LZoFxFriv3o9Jm26rtWH/U2d7Y
Tl0d67Ip+ACxtNWh6hmlgGqsJJsR2e3OVef0GHfmFmPCLaMh/S7KZ/bBAFtbX8XV4+FCLvyB3fbz
2I7zPlvydBrlHTCAiBf7ZpghqJM59jskVE/TkZoGIOk3NQSmc1DaymUqYWJjMh1LqBDxiHJRDtlV
m4hfsbkMj0YzSp4dMlieJjguVpJi3EuMdX/dm4I0MDSHW7W03+pGqzfoP+0mTK1sy97JpYzRzHFq
lzzY+7DrLhjUiCRaCZAGPhlmeujN1L13uxRff9uX7fdZBCoZI0yCm9qW/dWp1JzjmlVEXj9r/XaQ
7mLFZ/vGEd82trPRNh3bgoRhehOFLDR0LhrnoBmNQ+uE3cFIyR/z+ZwthI6oSodNPo7JrmcA2nhu
SFh/5WiN8SCqUKs8cyTKxsQQBYByTfdKwoEIczUp+OOZXV/GtGeqJcLuRbQi36VDTH7LpEtv7Drz
HDOo4zUV67LkHj2TXB7v6QTdgCSmtvrzXODYqXqBlOBqE82w2Cq1gPU64ChRZoF4ca3Eioip2koI
4oXJlodZU9X3f+4iWiVqRpF+OGCwYrzhhJgDmeirF6u222775zSHp2dBIEAXo/BjBUiJzdbEPT6u
CdRHT9QNcSb+/+bJG74I9TVf/3F+r9r/2PTF9/cONNd/Lva/z7LChhJG3f/+9Y/tb38Ov8qFmvbL
H/yii7vptv9qpruvts/4Vl7o96/87/7l7wXqD1P19Zc/fZZ90S2vFnJZv1jtVCxZ/+uPr//7913e
c75vVxbf++a9/Ydv+d2d5+jfBN0+8LsxSLkWXIW/ufMc9xt5RExPggYoAUUVj9lf8W32N3w92H5x
OxmaYy/E/nYhxf3lT0L7BvvBpTKN4zxtBrzgXy/ud3cX79tvb8Y/cXuJX/1lpmnSFWTjDdSW67O4
nF99bATagQ6llrUBoTT5pFVXONLNI0nfW12BlZNxVOoDRjVYHXCTPAeyphQyzLX9QCsddt3Qm4EJ
bXIR3/3hffwnl/azBeAPrGiT9nqdQhCcYQbAaN39OzdfbLcSUWIIt7MUwWsWFAFhyzwl80fiP2Wm
BuPNx+WU7+2SaP8JJQ12mmXG0V4NlIk9xAQmRe/bB+ikLWntcsmyKCC/KnzrN8AmxYnlLIpvknLu
KtLcgcFcusy1D+zDauf1ZRB8acJ1Gz+JmhyZPA3ESSHmtP/XP+rPhqC/+1EtYuELPFkVmvH3XRxt
RPoqCkdqSVWYYGPRd3JB00RQfYS9s+I+vo+FMu8dJVW2jdLHr5y4FFZNqkvxaRV2fCaqkVxBk4Go
C1znu8MvnlW38v+LK/3V98j9QvGWKQR358//0hcW9B944ZFTa4PqxtE2kfN4k2D4eHRM128ibgvT
0uV1aCbnkQ1xswEJYVxnt3L2yWyXOHag2K+B+Y77jpqNozVP8rf16P99Ny936y/vo4E8TH5OhUYN
0Vtdrv4PV2eVo4V3KDE3Fc/Z+7KrR28BRa+lyPJdHqfDkzrRHYYF7NBiuDyZrRT/BbCY6c0/XgQP
UUOlYkC1bbybv15EAd7JsJpQ39iUGGXnYuRkCr2EcWNipJBy8F1MOnSBNuP8ybYa9ZvqbETGR+zx
SFhNIY7pEnNvbameFLPfqjXdhzqIBp4WQ3knMY4TbeexZJVZurEKU7vRY1NuR4MRUJW8TW0j0A7U
5Kk0p4xjWZE+tazBawKc20xqxrpR5EPEE/Fcy5zjGFwpRvW0Jj9EukR8skJtgHlW2u+JGYoIPUXL
NoGikTqwhqHwGHsv/TR1tlUb9RRrKcKrHIx5A5JHLKH3cNiDVQX/h4gOLKE1neceK99qSoJO5zJM
g0AfsYMNuq2PRAg4hrgiZQ08ulLF+JRWnr05Iq138SLAtqKzKK8N1SWZP9p8limP9GVm4uutIpl/
KUqG/0CkJqY93l+JlwiNiLj9ikaD+ElN2O/jkpO7eczrN9dqjIuSZ9MxrJyJkUcf+BWpMoY6I6wK
o27fychjCoyLE/apblNPQ37okbdWCa24lLxmzZ4YN9n2NPfasTbRF4ZkW1qM3cWC/agGhXC7NWD+
mURxsg0t+nLJT/mUZw97oVT3utllXt4ML3TTNPC0kKdUeg1emN5Ufg5C6prVboNazi6D5ILrvnUy
eHUceTNP6lBDdjD1h1KmIbOT4SGWI2dvKpndh0Qqzo8Qvg3jWMW1Lrqej2DXheDAA6lkUOa8WKG6
kDNs4/ESahG+Yibf+T0js8Ej+mhtsbzgShoX42NVEhMECSWY0K5My0AsC93+IYoSYh6ZmNhkOEQd
s7xUOFHwSxwxPWxqMYp9QA7hSyxnMhqcM0gBzivt4BzgmV4zXFS+lKiV63xsoVLo5dsYiWJtlbzJ
c6oCFkssZjOG+4mm5Ncg5PZjJpsrbrkPQXsZZ5/KJO3J5rIc6BIj9eGbSmT6SAq1PydsgmNuJAB+
2nGYlVu4Lrfwc9qbtHU8GI39PkN7J3FdEbfrg+47pVw3pgjmrawjaphCuYlg13wps/2pDDC+BxlS
axI45iaJoez3bsxvTIubtVZi6Fz8qBhyWu0IySf6oTdTe2GtYXCu9JH2KgE3MulKrY0ISuIpQBe6
dcnpwcOFMyEeNCYFce4Xj2r0X5O5EPekvDLgmTdpEncPU9Ywgy9r46bWTbo+Z+G7Ce6JivkikR8x
6SezblJGEEWs+jw1xrecHqcPPYebmgwRfk1LN96gYRurySXDjeNaZRMPr0ySGHKjndnOd6XGUXpk
/LzN8Lxfnbr4nKrpGRPXRI7ZNU9tJQgu2iS5lKo0nhp9bu+jKDjMAXjmMs+D2xTk86nLpc4U2doh
Q8brJJhQ4Btcozuc7AyPzZ/5dkTd/kfKZ/QNQLriQL/S8iWvFe4A3NswVmW41qdkP3EU9UQ4J9uu
0V12zMlYPfdFou+TXPJxy4xDj8jyA76WvJRGg39rborZL4MMPnVopcmNS+qKBLv2wlb41ATS3pNX
KmDKMJmh16A+RFY++Hmqp0fMEunFmUPrOaYehzYKORbHMgAX6RjxK/bOddoo0Z1SOfXFCMMMQRVg
Ndp1cRB2bXi2I90HWVADxLor7lqtKz0V5hDe7IgtlDoGLtoFBEegXvEVuU7flHb8XHKeiz2hDC2u
vKGfbxdpftWFg6KtjEJgF5sJhZc2CqKqowCrxPUR0UGJUBxCdYYSYglPumw5+edebefRPhd18iI5
Tz/iBVN/VCFAI1fLPziaxUfbdKu9ESjmwwgtyytCV9sLmfxwrfq+z1xAsW7/Mv/cUUWwHjZRnoP4
mZJiDzaDoS0GW8xXoO+KZgiuiZXf5nP3lBilAxffuucxFR10fRTg5vpxn7nuRtXK6kCs/5RY7ZUp
qO7LSb9UMYMVhW4e6FXwIu0q7z0kGbFL4xmlLZwPwaDeFn1G8tSRBN8t2Y2rpukU1FE4R6k1BWud
hBZxY/KDQRJ84BW1vYje4jWU0WwXYt9Y90P13NRh+S7qunqMMUT7scFpztU5CKIamLgeYfxAEkiO
hYXxBxyovsMYE/IBNTR/dIcIqbm2MRU7ESbFOtvkUDNXGnBi8meNcaV1o87WOEtxHLjpsCPFnh5L
dnyPk1vcJ7jGvxOZOjdd/Ngn9KyJiRn3MFREaLPkB/bc/lwYVn5OUFZwHyMpMBXGWzVg/v8q2jjD
btLLS00XgAcEERpkPo2rQRTqzchQrSWSp+Qlgr8akoZUKhJpxCpHEBicvVEN6TuAGgfz1DlhROrx
7mHwdY5NPBQU3hMjpHsUqo3hp8GgiG2HJsCEraeSXr+fYpvzNWoM0gsGsToibh0X2srEtEsawKQL
edtXev5JXbuanetlOHu0oM2j8DjF3CLkYwH0aK2n0l7lBgK761aNgSCZd+l9BV/0JIKsZ31yiY8N
lolc0NkcgXdhvcTkcwGHbK9CJrE2mtQbedsXU11hLSZevcYirR9nSh3OwpDhj74BPLB2wUbdayX7
qwu3ec8BpgGvPEZ4SN12pFVn5P3AWcE7NPUBaGQbROXJdphBeEQD22dDMJDrmyrdGsOQXarCYdGd
TObuce6+q2mn70DC6X6ROHhUomGGdgQ/BzGsMLHyrwYVl7adovbqfWSAUJ+gMJC2mCoCI/a4DUQ+
ViSth5GZjVbOpR9NbdisZnL7xOiY7TzaKdTom9xA1pp7K4SpF6ebYZK5zyqjHude1c9gwMUpk2Xw
ascNR5VOs9PKG+yBlHsUwTdYuU3SnsHkwa8iIBsclFwNmEPYtepZRsu8ubDkvT4Y9UGDzg/eB6EG
AUFoOJb66YN3gH1aX0D7Q/+37sq6hFsSD+zN5lyyexrFJpgB4AELiQ9kZEWzboI4vgGgqD+XlUrb
ggM4jC+ZPxTdBv1jhwV8E6WkBaboGMPacWvcA564R+1uOXcVT4S+QRS78XPM+7YmjgFWK7ng63xu
54guHAM/H1tRcg6mNvpa2t4N9aCfymLqTlCe0XEWjn1XqEBvSGMWd8hdcbKD5OpUHGIXD1oVDAGe
YnK+zIvB7hRmAO4Qx0VyyKMuIHpj90NOUnnuVmYQRN1OpL1QzlHQtdptPLtRspppuvguXQOIKNvL
700Ibkt1BqgoQsv3NPVmL9EynLBww2ENwStnWtWDUiKvxaSImSO5rO+26l4ViNl79q32OpkqOQMI
Ba0IomwctpZeMwtOKgN/7zyDRVtpWvEupWw/HLedXiIjs/aGXbenNm2m7xlO1jEd2kMpZo0ajpLo
Z9w20ZsVlxyAAUeDGZo77T0Jsnw/aXVI/Qa/bLTWx7BuzEedwfdG9uG5LeAJiYHNAYFwVfesqi/f
lS6yAs7RmfpYwLvIF0KS7NZxA9oa3+oyjtO1LPmeV/mNminJhc9vfq6YP1FexOWHK6zTuqeIHJzF
HJrsbSznRw4NycslMIdqQD1M1YMKyiXx3WbUzzhzKFkw6+5aizz3eSfMzDMQK6i1KDK6DEaGWd9j
GCo4CwyvbGkwxcmnuOSXC/nmQlLwVKe71YOQbylSZ/DUpAieU8PAEqggzG1NpELPHvv8OpXVrtDg
6OIusqAf1A3iewYwY2BmEpJfOeHlX5R3xav1UOARxBltVMpXNvTjlez3nucuq1xQdD/iUTCnruzB
cXe9BawGDndHRnYsunLX4YlJfJCoLhLyBBswFN3cEljGNcd7/qNQabeAVGbudMwOjK/oC1YoHnEY
cEmicnuFGdktcuWtpMfVS1PnOawZEhltzWZSJ1XaMqpV6CwBh1cFD8GY3aZJKs4juO9Hh3AUlnkz
nV5CoGEMgheydF+7OdbrbPxgRZm3A4Zn3NWktCHx7jljYXWvpLlAn8Sx7Z1oH7IAL2Tqqfd0aLzH
zsCdhgXHZOOl8Hx1IzQkdjvrOLGTp0zC9jJrtpxsvodTWebRji1dis4cqjgDRvlgmQZDGawGos7u
J0tws2egFYLK4jCXNGXxWM3l6EWjPQzMjVuSK5mh6PcdyIRnmffYRgpDzWGONloDeRnrnwZo49md
hHmBgQYFLht1vwWj8MoTBwU3GbRtg59gU8bDosFb9rvaN09VZtk0+zHQIdgNlkRSX2DWacSWtd2H
WXJP/CN9JU5em1s1S8K92+jJZ8de+TkaHbmJLcjxbGyVI7hncWL6It97QBdXKCCtp+oxD1yuLI32
FQ3tht8WQNfrudQ+Vbk0QIupciA5WQDcmD4DCchscbKYpQN3FiV2Gi35+inu/FsR64cy5z+/CrE/
9cT/q9Ke48+mbMsf3b/8qu1XuSik7d9/0S+K7/8UiVeoFv6QP0hh/9DTcfOuZLHyGcXvStv2v6q9
f/3u3yRf2/1madZS2CFcjU2Vg0Qmv9ruL3/ib1RYc0SG+afuomv+TfDV9W9ouYZNMNDS+ZZFC/5d
8NW1b3jFBX8lHFXYpv1vhbGF9WvSVtHIz6LqEgv/VZZygdImFbTAXVnClQ0sYqaFAucW7ad5c6F3
rkYNB7upyHxH/lBsNT2Bpz/F6nHSMq3a08Ezs6A68bs9NOWhUcfwCSaNeQjn7CWR7dvY1+2lkrZy
NIv8wWoY47PpyldjmvG6EQYBLagoLViYfSJKsm2WAtSNMvsO0IoiPDhw5rZsnSutdfKUMRh6MtPU
eFlaFkpwMXGPK6o04Axkb0HYO2tnxgPVBssJXlMMD+3yXpjvrBeU9IipWUc4072ghuapSWZiWMPP
lKWU5wIQw440I5tw8BOrkokpcV6+mkOwIj/NuAjuo6QRuLAE1gs5WdZbqFraAfiW7dP0WHvlAkmc
2ik/dVlZhLSS4T7T06D80jkEAXjQQxJldnOspqL4nLUg2DSAkx6AwNtPdifAatdqjMMybQ4KO9fd
Ene9rcuJpcnSQLrA2jkgiNiegIBLlATPupcGYUtJg0WrkV249zBvZsmWrgZdTTZrZRlueEGlSNeF
MAYagQJcSrLqP1sc6s4q4d6CcuIgomkq8eiaN5Mzu2qRd2p1pJYCxmY3ZgngxKI6T4pV3MBaKphA
A7FfWvzUTWSlPUyPsjhjHNB2VaImF8tphuc+HioYjIF9ZyWRe4UqqJwKKjofqaXIDk1p9vAp68bL
8zy7zlWZXmCH68BJjPJkBBqSYiXg3eddELCJdpjbwtE59xUb+S7BYUrUsPMsDQzlaMJZwc8rfFWt
Z8wBUQKLEx0Swg6iijPqj1iFcTy5zkTsTE8+KCqosKQNt05eEWprSpo0QVlgUyDG0CZdsEWUDHc6
VGUvmNovk7n8pTciTmCRJn8rmPu3Ftn/3gr6z5fi/5HrJ0iHfzEi64vwvfmVX7G02P62XGraN9qI
bNWBeudo8BRYl35bLoX1TXAqhT8B2oL/YTEA+n0+ZjjfTCYYjIYcvsBipf3bcmmY32x8ahpDTgxD
rJbi35qPQcr4Rc63VVzfprAhE1BwZNmO83djqLJM2r5wiW21jvIWjNtlXxIFUNjaMmNrpmVgn7uc
UlBSZgx0L4MZqTubJhovsXE24RZD2yBtBKstfwQNZ23AsnEctEksKkBa2cKW+mZMZsxJJNLPlQ5Q
tDKtd92JkxuSiqgmc8WnokRbMTPrdZLm98He5j3AlhbYXlk5/ZFoESMtR6/hgGLO0/CyHLVYUfwq
bnFUhA62bQwA4c0YlqgbnYkTMQn2XUUXmUZDmqm4b8kE7o+Y5Ak1+aQIDsaK1il429CyA04+m0FR
9PNoKbqvUhvL0aKYOaQ5AWJdtsAPVKL9Iyr9iDqaOA9EG2pf7bAY17nqPKE8BDtck+AcUbAGuWqs
WNc8plvqQ6UgpPAjKg+Vo2OIxDJWwNUKh+e0HQF2xUGHTOma+s7pIX2Fjh0CNaqBrO2BlikPmEIh
Miiy6qQ/mpEOu7QzVb8Y56BY5YYMjrES0alkodKuhYpga4dWSPYtBlQXtuZiVYuK8sUl0FPYSNlR
OVWgy8Zwo4iJVRcqAD001mCn90Y4sFNWyrlv/d7JtQP4pdAlZ95y1vwJLGASTGhlYN+6hpBDVUXH
r84AV62u8LUH2ZrKanwJWLBzAPq29jxMY79PIMTvMZROO84On/qkf5XZfIZDbvnkzaYfWQZ6N40U
DH5lktRnOc9HUd0iyCaiy70xXYLMdYYRMaURIuj7BPd81E8vGHTaI14o+13p1aOAjzaz3eUsw6pP
2o805GTcE8Sm0WAwPxHItoqivKLj7jU7+CCufk1hRhejustFfkc6mx9gsfhTyGzd9FBmvtrIMlYN
evahMfnt0TJnLDGXceVkwiMZVvlWPRy1xEEmErl7Y+Sd59DbOJqNP5HnjO2eJheIwg5mFq8wmw+d
jO9MTPWdjChoQuavqFqUV8cbNunF3mABuFjQAJg89Nr0RNiBl8O4pmxcOnCIOYyNr6b1LYMiIlmS
egx23fntOPVA+wcTl/eAsYXTynBxG3s5CGm6Hxp2tOYIOx3TIoW6EW5du9H2oyxDP9HQ1bMEWxE6
IqKa2cWnvspssglqsLdoZNxrQea8DEqp47krFVK8fbXs3avHpGhe7R6E2li15Gy7JOSkNVg22Tca
H+u0YwyRvFQSJV9vgJtC5MN+bCAX5Gb5OMxNfVGLMNxTflmTi8MkV3bkYEadniq7Hj4nOMtkgRqu
K0imaN1PWKfMVsUVXhJiWgk+113cYOnM1Ggdl0L1tKy0KONqSQKx42MQqqg7ovDFCcaL9epoBgUC
VAq0ZXIfR8UByL5K1sxxKVYnpaJ3Q3TH+A1+ggAEbJrWtSzcbRnxU6fLqA3oY9URdovYFI22dXR6
WZ9z0Cexe182ucso1AKmEoRsWtIf5pxoK02Bb50OGllLJyyvQa2eelVazFiMca/DRbiLdYZYyzJ9
qFj7uQcJMGOCRIjGmreKLdZZalQmwg00IK6TwWE+qp3hwWwXWEMWl6wQ1rCn1fAcdHzeWvm5zOTX
hktVB6a3FURTsmtUwMK+jU5mBXMSZcdtG3/u3RSAA8i70UmtU0C1jT6Jr5ps9Iof5zAQOFy7hYTe
H2WLd5thmdpad4gg8a3LNABiaJodqsCZN6OlL1jnkCN3lcobPFLJTgU7+gAQwY8LoL+LZoglAGtk
/jQZWCYb7MapaR6KgQrNQrxOQs0JONvHjlKWNbv1Bttzy4TMFCQEMMo9RPmIZlEUePhrMz/gFGMy
lDi+JmFQMA8IurXtGBD1B/txLApe3onJAeO1QkhIxnXZtxHvf3HWWpqQ6E0NdoY5WwxkvrciWWaV
FfzvHjx8rM/PMDE0ng5m6EkiYM+mm2M0KwdzNchlwme6w03S5O+EaMPNVHZMwpmo0XpjrptBjgf4
qzVhevbgLhUy3axdpon0rh4qN4I99k1QUxwCCfZKwOceitqR/CAXBlLGbuMbJaheJSMAv+roMbK0
On4BA8oeMc75IVl9QFRQZGRTgqr13Dx62w1XS2k7WGY1eljJFpJIBoc6fTtJfT67yPMEPOtuR4/I
3pFJujU5rnB7qL0XaRWm3wg0KsnwtD9NTsvgpaixSkcOqPuAbBUtIMtgmkdwmJS7iMIvcLnVy9DS
96N01T3wRedQTFhHab7Kt2EzYn5t4nZb9jnpy7qRXpYUtwW0aleY3QEE2zYv22w3VK166KbZeOgE
xYWJxBc3WHSEzZ2PE48EnuoQSklegduSVVQD2EFJ2d2RdzOBlHNvMTh5jto08rgJxQ4J2L3p0wnL
ZdxVe54Rxi5jCcFNrTGxwRUbYUQvra0lJWxdpVEbDohhwncPFMI5KOUmyUTiUte+sR/1JN7qFtNa
oyXNIdCXyuhK3vN7o9le3WY8N6LgE1RDRR66e82I9vs1OaW1yoNmY81x8FIrg7wLqWk4BwnNYFY+
iS1K63jqVJgQ6mDVb1HJyGmVz03g00E9x37CcuPNTrzLZzqDIllJUjjcTSOIW5b1Z1l3m6kT2ylW
jnOVnEZcGDkPzOSFkfzFMrMrApFvwNkwk8X3G+l3FqPoVn8eS5IriXkbph9ubkB6yTYhk/i8UTyR
nnHrAmzcp2X/ovU8XImjD115NXp9t3jyq9TB+VmP1GlMAP1SvbuTwage6sLyQgHynqHK3krCZ0NV
KOVQrbt6QGSOJIccp9FvyjHkUVX6yqDTajYMrR9XW126G2wGEB9eyAZtsGY3W5kX7+mYXdVW80CB
3iuufKnU6GAa/aXtSPCV9Q1mpwudZkjitN16LXNb7CVx4weYibFSm4iJERqjmECeDwERWSFI/Ufh
bq5wRnIqXiNrV+ssL96cFIpLFDtvCvRj/2fe2ul4PAylAwVoIcCsUuL+G55k5WpIW+CVegj/s+bA
SEhpyzDyda4rpE0TGmcwMgazlXhnoCkCW6YCrR6xsGf8KlN16n1bj+u7quG1rLoKP2OleYuiIfE1
LeOJ3aQmdmKSHnRjQEstprUFymcTN9E5n5SvyLXP9JtwcxED1+vm+xS5ZyTvhR7rQRvapB1bsBr5
TY+bdq0vl4Xi+8KGjddQ12G1gNHZMZEdmV4y0fF7TIb8hRuNsZ9SPWepvPSO9Vn06n3OMeaiqNkX
u7PqUOK9e9Eb/TZXO66K2Y+E7GEp90Yubp2h5VbSGJ2KFht1JO56ivKgim0J6ixvor7pzbHYTvwf
7YhBlu9AoZN7l/E4VR5fMIjJqzsbzBDFmboYZdPAn+qNdnpTKTk8OwOVHQQ38bBmdPnkc14v1Sc3
SMffKbP0Cb0pzF9ydT9MKbEP01ZIxeKd9RpHt04UTFMvZximzzDxWLZtSkOWYd93igNYBsmYVoG4
sj+wYAHMwIRyCmowSSGz+xVUcUx4tdOBWAeL0EE/9YQcddzQOtBemwITgLQxIxHrqk4zym4assUI
o/1QahWScKpdOCn1Psnz1z4I7ixSXq9BE50oOjh3DEzgcrMLh2paHwGxVyB502ZtpFyjKPVoXcre
eNfLStvli4vZDuBUlhDStZXQYeDiE+FfJrI+hpwbFM3guY/KnB81NxuOJKATX9DdxgkKXjgp5eae
zH97HQIixaph5w/AZFLPsmv4JWHO21HYobvnacngp6EwLrZtgXarQKvPwrj33dR9c6o43HQhnSst
azp+RoN2wzxpkeodOhwlEdzULfsDZuUMDpP2Lirpfp/4fAw0NiR3RVarfkIx0Xq0yVpINXolgapv
FCuEoGY6xSEv+xnkFEH4PXtr8WhE2Ml7oyi5Sd3mUwuGGiztdCzodMqYgAj3sel5DkN1sdYGLYIH
okGRVzpI7TieCEfAk173XNWTYiywWVmb9hVbH7kHiSWRVL7BRAOCzlCJQNk5QG/Wspue5TQKL7SX
WaMlsv7KZHrahen4GpGWLbzahWuPj3SqzySSg2uTpprfZPZEH3A9+l2lAG/pW9cTc1UDrpj1N1eW
2qa3OnkQCZuBtQMsdZXVmgq7NIxXSgoJd7BILjJfxHjc1gfMUsrBHTgVa+38aItUfZaUra3NtpdP
M9vtp5FeqLXEbkeZjplvmVHD1goJ3JVRnN2pP937U1irRypNEA6LAsK0HbTkroLUg4wrIAJo03If
NT8GCgFJbqTaudG7bSyKu9F9/j/UncmS3LiWbb+I10AQJMGp9+7Rt2omtAiFkn3fgfz6Wsx6ZZZS
qiSr4Rvf1GU4G+DgnL3XzrFwwkkuXn2/QnQQFyFMysZiJyezWFoEwyxl8y2ga3ec5igA6gNgZoMY
tT76wjjXQNXDrdfZ6h6syZcmsNwXyCuMnZYS+wDf2adZ0kpFDF5eE6bIMDmu23Xk4t5kcfOctu4I
LE+5ZxiPBW9r8aUnvg6NmyEBMu0uXr56cTtK+bkV+kquX6TJgtfMrrOHwRHmQA4NsQtQxJ2o+6s0
4PwngoquK981N5zOzX0z2sG+H8rPo9uFx1FF8XU9ZnB75bSwHEVQ/WHPX6dTmK7SGoarRLKlL0S4
L7AvUmZKMbV+Z9XTkYJjiQOD7VCq28luw896qJrT6PaYjMfQPQQwzYAQ+v6J/jnjYj8m38YLEPvq
/mLZ/BYy5pkdKsc9Qz72HpwomE+NPxbHag0l2pXN4n7GKD4/gBuQjxRq7ruj2/7WiCEZKAJRrgI8
KliJYvVh4bj1nGI8R/gP0Z4RtFl4RLueoqS+b3r7W0SmbdGcJRAlXHnaw/9bvs/s6cRHDDH8gLo4
BX7XHAIf8jCAmNS6DhrXeshlxWQsQ4jqKLZaq4loDjcswYNurVOhx+gadS/T1XR5TAsn+syNT68M
4I7vkKKh4lmte9RZkD+TKcvCmqKWa8TyLHui2q08NK9xYQefy6nn3DLJ5osZkxJvtZN+ZZYPNCQI
bZadsTUt9oyiOs2DjTIXB+4IfvqjClJehN5VNFMhIxN/0w7zIPZWXPlE9AAQiL8wtiXMhgyAqz52
Irn3tCWQi7SdyrbKKOsRHd96rhvb6LMCcpFR/+fDl8gQN7KJhakeS6+s7jN+4zFHh8J0MpqzaxKD
J4h1ZWPf1ZR+5wTlGnw33RQxh/MYE5apnU9kcBe3JpeG6sFWDHjzXOHyL6dwehpMOYEv5JLxvmq8
W4Fz/NWqbYUSyloei67jZGr7eX1ugWvg1Iub8DnGS8qKCrPwXi2Z+x1hKwlPlMRsYprh8EQaI41l
N/WvfEUoXSUH9BsoYPSOg6h8d3NfrqIu6wD2nCN0I2umhJazm+0FFZIET+akwcqsqHoolJaPBMyf
O9I8yOexthzhg/coWO6LsJEvcIeGC+iC7kq2IS0bjlbEjjUByRNIZ+DC+BoRDQwOlGL5QspsqN/c
uDqPQ1ABxq+w4VllAQIryi7xanl0EJPeRAQjnt1hvJiUA1NqXZUQ/FoUwqoh/AtZ56HnODJEwFmG
0K9PxIpFRMcBOx26lpP7Yjb46NvdrJdjq27qgvDKJGeHDOUDv+Is3f6zQhOWzGSyMxPeDV5zxky3
TdGleePnZhrxydrYmMiFIQdPQ5Hup9uI0vVxRjqzc+HWuQRfENiZ4aNqQC04jIlR8p4GwkdJeYrL
Yt+ulFTzmuXeQz0vO0lMSTLrZ2a9ezTC43Yypyn/nnVsaKOaNl7iPbqgkJ45GY7H2I3oRsCbYC42
bTHRQGkdHJS19tiQ0xB73iUYMo8pNZgrEX2bIoDuNkAWgl9O7kw6EKo2ItMI6tgkKn+le0FABI3F
TRoSosWo4eiapDy6OrgqBT6pInavtON+A3lDTbc6hUqlAyp4sc3Xo6diT3jI4lWBWorvs6T4xhxV
PLID7/0aCoedNvPJxxVvuTX9DknHMlbyQBF1V6wLnguSaxsGhOJppj0bz6POE65+I6V7x2wYRz6p
jYBBgP5nzMIx2FWy2RLNtBtQic6R++iW4y6lhVJM+AywwEnj3xFPgFM5IgQieClDUJ9WquLHliMg
sB/5VoEw2qzvY2WDBxHufEueF2cTkLBKzLwVoDgTB8fOgyXng8JdQf0iqHq12eckXGFqeSI8dq+R
zsjOhRcVffX1CZ7hdmkwcvrB82KtvTF9ZcPtCAYJNJZK1q+vFj2mAPk1JnI4ywRFIwIkzbG37vB8
HYfKvIk4u4lSfjGKJI4C3l7NBs1LsaFuOJjcZ3MvbtPwuo1js+mS8DLl7SOVKtGRNIkhtZBvEuov
DUr63TKva3r0OJZDsyGMydnUoTwTdR5vKvJYkwlDqFRgUxvriBK122StHfwti9hULYpbdv3XFMEU
YHu9G013nYr6Efswjjzgs7DVBhA4AtIuB7xgC9DQBs7DMC8hE8vDOr6aG2nV4Axr0ZYxbr2vrDI7
9XjavKBiPxOhS7VUbR0rZb0m401XJ/KRwasVp9m5p/NI2T8R5kV4KAwfkHwTwNGSW0MPrL+QDI9u
B5Rs3/ke5KASOhXen7kWdLAQ2G9p/t2v0N8u6/nWXH/bj7j06EFsaJSdx4h4d2t6XBxx9BprF3nI
kTQHvTZkMw8+wBofnRRGSp59r1uM1BGO7xtRSvHQdsQGgv5laW1AWZhUR69kSqDaUTJBkwXQzPPA
WnAOesslQiqFgsSrrBuvYMHLURchxNm1RA8ttNiG8hJDvELR/KVtX20wXrhp70Qgt02Cb7pRNUL5
7LAA97VxB6qnMLlm9LerRjJkJhUydrwAs9lNzafa/q4T+43iHL6B3bR7q9P3WemE58g1V1VOcE5N
0AT6bkS+obgvehgnLi1XFvn3UiD9gWJSTNOnzrTXYv4UyO6xbAL2SgR9+6mjJOic7FOapMeYY4pX
81BqzKh52F4SIr4IubNeLHmTWDUzDbNtxXAlChe5DymAEFgkjiT87TOYDyvRp7JdoquW/24aziR5
g2K4LyKc+/jU22tFn4oiSF10AKU2f6HvQCDISzPdjh4rir88gWGn098fkuA40hetCXBHpc2ZkSa1
gItS6BtGKpt4uEqbTyxFGDY5IY6MNWJyxtrHhIrUwJ+dvXkrF+cemasecNbKL+78nnUvjFs47HEc
ZD/oHD6vxVxhSC8BG3X6cyesbV+jnaLfgXAOSiTZxBY9t4Hs75I1jfPkJ/yy9lZX+dUi4PYhFDbP
nZqd3RBV+CiY1kCd1s9jHKhDaeSj8of5psHEBZliJTL335XxL0VW7ZXEec4R7xCg1ruomlkD9cvO
ijUY9TB/VqN926TWuW2g+dKF5pHFAWGzuicaCm8ZA+p2tzjwJdLBP8WCY6gMWf5m/ZAuyoOaMKNM
9vo1U9OLrqQ9fC1dB3gWQYD+jVP0z2JS0Qn753xNO0vl5Lf039mC6H74VDLA0q49lkbCFdeVvJ/1
XYhN+jh1AWqJjMYHyy8Tjc8gXcF0FUv3MIkX3ypvMxuG3wTLjZRx7w5JInkXBMWgaH5SGd1hj2NN
07B1mAWceBh97nu4X/7kHqitmdeNZHjMJI14/qGrqmsp7xdyTlp5zJJsPnWTCQ7asYGLG/85Xthq
AudKpOKurl8nQhZFh0vf8jfd2O8ADepNKezLlJJlUTBhA327Nk3lHME6jKaTm+vwQCscXDHyelJx
Ou9WCeOds76+ge5NM3dNyYsfaxq5tFkiUhzLAF15Tvrd5Br+LaWYRcddYOkHn05PKcAjUHFEgtSw
zvI7Ki0QCvlNFF6l0h1OUE4iziFhcwqGqn2wA/9zmgCbAupBYnWbBHelT+Rr4gP24S5sXb/2bwKS
houkuovxsazmGcfW7zAcI6QXuTiKJW92rgQH2volijwrfzRhLI61H1+RQbx3UFjsIrfbjxFSZihe
6Q7RynlU+XkEj4aKMwT/0L3Sy37uQWgRmR4vrxZFIb4pWEdIzYEZa+olgLKCWkMP/W1EHY1OEg0I
RCFKU794RPT9VkzqaMvxevJ0ghu6/DTn1i3dhZfMzU6Wa0jw1A9kmKhdLwaaWMFIw9+9oKB9cKj0
BkiRaOBw6vdOsi+a/qVoivsKQ+rWWXpFPxhBRZE1043d9RKc9DTu5Wj+gpEK9zzV7Qkq0Hs8hxSN
LlvYmFFqDSJ5S/WbvzQPvpugH1TTcy1mwswUVkFzY9GRPyaAltkUlH3geH9u8sY9o8cOUBeqeNvW
zRPYB7ziRA7ll64HdBF08bccVFiABra02Rwj8bSgPywXJvNVAblQzLyAaVVuNEh/P8R1EWXXlu/M
rDoTY4XCKuML7HMSjhDjTNU4H8cm9HZBjv8pUg44SlgmXst/M2Nz84bpnEB72K650S/Y9+yNmbxb
mGQUPF4dbNdDy4jrB1yToc/J+HWb6HUK1zyw+YJ4r4nGhdnuHZty+l5DE9gMXlpt4VzZhwXpJ1kC
drOPZre9zXLnLkmn/syfBkS018W5b+sCUBAxoHFthl04tPBJOgc3qN1/DWMQEfQw5G5Cw7KzOsLw
LPuJ7/G+Teje0NoihRUz3b5Zesa9C80x8qDMZy+nomyneeLw1jZXUy7SD8xw1Vk3cXtZKki4ZhwU
Tb1ZHhI7IT8sE+4+Afd6aNH5nhvjdmfLQ6ATlLigSCRcK74UOFaaDltrAZvoGNNtywoBBAQ8mkhJ
2eyRd35kJvlkFZR57YrUHpEhSJhdW6+1kl2v688RU6R7yQlkp+lPPWqjyj2dpHQrm9zaQf63bpxF
McKokGkWqbE2uHGeCHV4Jj/7Sz6QlgbKL7imWgSR3zMNT9qF5LYOQRTd9ZuKM3FCfsKVFVntGXZ/
+lItuCFIBXLP7UCLe03g2GazuJfreHmp87vKk+UxAYf50ftAi2A7imsE08H7TMTDpyorzWfCCpaj
qoaZVmjEQAB/oW0RLYup+Lb24jvYlo/WKNc+LX+ARuf/hPIJ1prPECNFqVwadFGBHXwQJraLgxHG
Mrnx8EYK6qEkC1AtUEUUlOegRlKWEZVrhARy8h6jBGgZsMAXL6DESaVGcKAI5uyMXk5o7Ofn3rS4
SRCwvkiruylskXxlrtKeTARTF3X5TeFxDysnPY5JUp99HMTbtE1vhhJxC04U4qlrKN7g3RjNOfui
L4tz3M/2rnWAYFRxeqhg+K+NsBv8Vu3dNA1vuOzyPWoIVrRukd12iqkkhrrrdng+LoG4niPx1tNQ
iC37YHXxrncI1yPbgYmcWozcDIPjbJjKPnWiG44IyKoTYVfO1f9d7npXfy+fyEn43gMm+P9Bqmrj
Jv7fpVbnb9/zt/LjB3nq+i/+H4zAdv7DXbOFEJLXWyJs+h+tFX3u/7iOFJAKSM+hRU3kz/+IrTz/
P7ZLGC9RQvwr314jYbr/hhF4zn/IapGkDwkf6Zbryf+L2OrH6BlXoVVFACapznUAKMElreif7u25
nV0I3iBkfMaGbYXoYk4bw/De8ObMS77NBSmE/7g/v6AM/GTW5poex3DJh80XptHX/njNwXNjllzc
U5yzkjeG0SXgGfuhxFR7P07C/cPluMH/NKj/fTnlaGYdCN0kj+HHy/UC63vmNB1xmgG5joqVCl55
jh2BTNrf/7JfXioQts127UgUdj9eKhzyWgx2RqCibaHEgZnkcuycme0Juqn7318Mvd2/fxcp5kpr
Ba3i59vYIaq0Savu9pXTZrex0w7HhE3ta8Moh7HR5O1aJMQTVpyhJfwiUH+4/q8e46rSg6bhQYpw
fnp12JVDD8lpu488XVzV5NRtmAq11/0yEHZIP+4Pz/GX12MsJki2Qhv48+8NONcDqMSVsoQhozUs
cTeeAfIlJq2vAlD+v7+9v74cHU0G4bZLHtSPz7IphmByI9Xua98i0NGiAuXwLxlRa/c0BTr/b5Hq
/wpS+NX1PNcVoDHBkDje+r//g6PQzXVSJtOMOIsYFCZXnn0v4EHdFDJq7ibp1H/4fT+/q/h5ATZ4
nlhXIMfTPz2+3KXLqDIkWyUHKhzabCsoG+EOEAP+5fe3ckWn/PCq/nwt58ffFrBvpiWj4P1Qlt05
8wDIETlKsGhGWLEVgTeKInlv7Mo86NAi2WIy6hqNObKO3/8lv/rRvLBiTffiCBH8tBZM6YxCMOcP
gZ1X7mbfmvDLxMkVnfjp/feXWtf8n3+0VLbA5CBhzXjqpx8N132ZaixxJAIaJFVDCsN0sc1Tjzyb
UtaZvgKhbunodXATcKaScOtZ8vb3f8X6lv6DzkE1T9nkkl3HK+zyja/OhH+8VU5rwU1rgnjvK4Qf
kmPbHd15pBEQjygtgsg/6wztJo0vhAq/v/bPC5QSgcvOtwqG4XKQPvXjtWs7Cxg6RsW+eE321i02
oOGzdRzm3fL0+wv94kcCVCbvTnJelDg3frzQmHhOYlX0p1Q+JlcO0OQTGhlzrWOESE1kf0yx6s/E
Qft/WAL/9Qttmz3TY6sWApOqv75u/7i7qOFIu+7ifD8Sl3DiIvRpmLZe5gbIbKJJdEaUCAB2RH7i
RJyIf/+7/315kCd2YEt2NvZSf/3f/3F5BqBgPMIu3neLuxxkxOgCd73aOjXmwr3MMS1oZ6bj6fW9
PlVUGX+K5Pv3nSeKBgng6qPho/J/uvNEKCQi7kGZmq5e1drpR6IqZ9t4MRzQdqwYPpfBYbJFe/j9
T//1hbUQvsKi4wU/3fk6GSKGAzUi19SmyRRUAV7snDm/cMrbKB3Ui5nHR6QTyR+2+J8LJuhQPhd0
/LUwE2zzP95zQUaWzQykAvMM4M4yc30Quui2UORzQJTY42tUyn/4kn7xa7Wt+IYAALH3rfamfz5o
NBVpD+SnIgzc4I2JEU/iWBnPNRi+remk/TjpTj+VgZv84Q3/95UpQzVFYuCTSMoK8uOVnWnysaFi
fnYKlxZhZlVfYHS/1rNy6HmP+tyPSPYi4f5h3fp5NwR2hEGZ5+o6AkjEz580Y1SLeJIIsWmz2nPh
r+/F4jpXenZQXwfW+fev089MLtZJ9lzJMI99ASbXv8BXRAcFTdpZO87VyxvnMntHBCGEKpCLAjRA
2F6Hlo/2oR7T+BpSXXLjo8x/7xki75skz0D8z+pcT3X3bKkW3IjEu/iHP5I7zu3+YTmXcjVF/F0F
UfcFPz0OX4egnHPb261NTBjG7tguX22ncvK/FIfX5tZnUmGuC5OQlB31Seqg1EsX74hDwoGEuEwy
PZrJmPypS9COu7iBIaLtxBDK5OsQDkLcBmSL2k9hPBQBY82uphnXVKR7ZaaMu1OomtL9OsoZNzfd
niUjnmHGYUsbSERiX/h5uFx0DBH2NDi2WL1uddcfLIgXxa0zOfqtI2LI+4ShO45uasbiGIAqZ0bw
GhGZvkmtvn+Prdl097XVwikuedUS1IrN8hg55m8auMNzKLBxqb1xciU3YVchaHNiZqhQL5GulIE9
i+dBT+o7qGNDVluJJD8yaAw0vVoXNkUQvXBOEfS7in6dTdSTRhsdWCXplQ79fStuArGr88LjaL/U
1nXDR4gzoS+6t0CNTn2I3XZiwBoHwLsjfCc0X2HNHxfinT6vHMuHFtNaAjzJDb/OE5OXS9RaBvUO
NPNbsoss5B0cSRgM6tCtj1kQ1i0LSuzXHMkdq2KGVDLggprcEDEB8OnYyjlxtl0iuzfcc629V77V
06vEkrJt02JGjtC3qNVScC1vyI/H26HyvekwWX043o2jaejKDHU8HJKE+fx2tuthQsGirXPeJ+61
vTS0A/j/A8+qU/+WbnL1Fzy9vjwSmxi459mzenDS7ZTQJKeFGp1CncizH7YLwCVbkLU8kMMB2yUC
UiowmINOA+QaHezFou1ayqRQW7efPVRvmPdv/RyNJ+2ovkl2NR5OzOd6bAkomuTKgSGDVB4mz/gZ
2R0p+iFejO7Apks6d7qAQj86RWGmnT3HzCdER4/NqGiI91YDgQOHQFGOGD+alXxFdTmccfF6yQFb
ZvgdwdJ063VC4AQIMgLKtGNFwTbzl/HZqds53CR1TT1cTDJuUNhbYbELvbFCfsjUbK9auMKIDRxV
HhRDpmcHNyGPoe1JIps7mNXOkvTVI8E5kPHtXkZAOyen20sSEIorZHhJAYU07fVdXzFoZaBUdbdI
fp3oqrFd9YRk3bIgCQRMsgSyYv1U92V7XS90svYBMxKuQFdR7/DqDYx1CgDRmzJOCABvZxu1eDmk
1XFwVXiv8rYrTuzgKdq0OgUPJJoOj71b1KB8S7adAsZ+2rPA05x8sbsgfGU/wctCqJ0O0eCGSJYN
UHwqCQ8PNcmd0Eg9QugYoERz9e5FHXsEZagFJ34K5uRQirQZ75GlpOJBxnnREJ0w5w9KIpg6OpWo
D7DkkBjkSVv13A4xBPdz7TXBPecP+st1lzg12V2+eUJXaGeXoCDCPmntuN1LBnLf8J5nQEPNMIY7
lzzSc4nzfyEiW4l0GyQ28YZuJskRGHNBHkLmNmRHEWkHMbQEIz4D/MpdJJdIJeCujl70kfZSLPto
0fLGyleu9MqbAPJL4wSBvBZ3PY3XMEX+HtPIJc0rdGFFl1hXNzHOkZ5gw9INtkBp7PZTZCWkiPR1
h0JuJMAWUUDj9/HdUJM+urfbuI4vcKDq/gysFqwLah+QujOz6W4byXyaDu5cYxrJi8C9HQIWtJds
zBSsXxab6pj2ICYfldu4407lok+38+zq7+RqwdROPE6q+8RrQmfjtUZsTNqN4E2cenkin0szzCht
c1gQbhBYP/kYCdC/41/JwGKuMbABOTvMVmpxpsWc3pUz0QnkyAXE0w0CNrcvWl+cIjFMD0EQxc+h
nr3PRVkEM1kgXSdQN+M7y2yGyahRABxvYpPVAcbPQSW7yXdUs/d8guAIG2PCtBsLrG/bcExqskGa
CRSLNyflSxaF7kyUS5nee2264ksaAoWZztLIxBKsiydTaaLLZpgFT35ZRt+6YESiR4FG+8pjuv49
m6nnzrBAqvmc8Z1HB7BLc3Zchn7szirINGOJ2J92XgfxcYsjI/peRBm0iUqLJDqiPPNfApPETNsm
m7gM+r3YZX2Q/Qsiq4WI2TqfjwYC8IWAeXwjogr7p9qsAWRdbE1XS6ckU37AH6gaexMt5Nphl6Zb
71uf225Z/oLlaVDAppiMT8MS6i1ueMlko4zRchRzS9edPk6RHHilWJYiuaQ3S9BOhMUACf5ux27/
gOllrs/zGCKFcnyUoKldgxIiYQ8Rd2wJeUFvp5C8ow3Pd44TasJaYPFi+u0c19DCdtiJhrKaV1WP
7cc7Pa2CxthzynCjitEayCmk0uD7mOX7RKjLtYi74J1cAxIFYlMG0MRGaN1z3Zp0Z6oCQUEWJMt7
ZI+Yz2HSAKoDB4h9kfmld9fIZsZeVnmju/dFxsyakOG63wJgwhBE4tslrqqPSFFL7B2/8oHq+R29
9SJ7G6I8vnRuXIrdMlVqVU655bs75nWxtVBF3rALdiPGptl/r1TTyQ0E7lpvzSCZEPdBrhZofAVQ
K7PoDJhi3zA7JACyu4HmuDxHPgkWORTFYYMOWbdPsz+FwbHGrNps/ciOPqwBRPLRGrQNk5FUnztG
DDkhRkoujEvdXFIPWnn2bcZEeG49guz2oRdithvJOHueea0VdhPhuohB1h7Igid913pj9i0MUzwc
tT3EcOU1Wq8LFP+1znQofXzlIYmYqNuuZn8Y8nOhDKL2aQmyi+ht82WqZxziOmNyliq0bNucBw4a
EUM86UtoNV4iIB4HqVhc9kS02d/DXkx4T7DITDt6XMG9oUcQnxZ/XBmUuYAC1AEo97cAo+Z8R8Wk
L1VpQZhcWhE9IDrmaXWascaWbNLWvvFsD/JaPtTYn5bWCSJcA5o5lcrtMjra3hp/bJTj1FeW3ZUJ
i+yIyMlFgwaW0LB65V5bqlMjbWZRAR+02EDKnOODBK06X2AHBa8T6Owg1O+UkMq5cWw3AWBIN4UR
FDLAZMFx5wKsG0kafy1VAqI/aquIIMmasD9SqpR5sdDu7dWY6OdySddhUBPO0yWDgf3RekNa7EF1
yufSGqNnZDwdiEqTF59w0U/1B5p0DIOqX0jp6IwpgBt4jN1HJuMJs0tpMkraqOmv4Sal1+hM3Ppu
dNvmkoYYOg61X9asYvj7pvOC1YmAxGImJcQqQPZVGT0TOJ3O6i50R6+8tEtVoV3xa0720Oi7aMtU
L29JcOqt4rYdxRgfNCOdZTt53Tic6qnBvov1J4tPc5ROawyBUsU5r/VSkCc0ge2kDwYPMnJDHJdx
2eorSt4+OaVtAJQUIq1etovU/VswF4zMGG9hK0gQtF1JzmvdMYvagspGhwAXht7xd0tXz7iAIGif
rMmp2NYRcRIli2QN/NRgfyPjfKQuitAiLonbOruJSMlgO8aqiLZ0dexngQwWYviCD3ab9wylNsQV
2IiLCFQgIMsfioPvoqaxkIEzFyYycYLK0kz4ZhQ4ZCRBEN+3o1g6Vp+MKncr+0yPezOHeqCrWacP
adOzJsrGLk+yY2M84cSuRxzXAdcsZ6k/+kT5M68nOZ2kVyOu4amx8vlq6pNdXM+pYX6IfYdczaRJ
0IbBXwThZq2qsdyf+t1USEGClZ86X50ySd/GjGbMsQP7iTCL4N6bJA+Ddm9qPyFgYHTyTykdjpIM
oJYvNNGDn9EpmiQcK6en7FSUupSTtsI+43swyXqCygwshqYJmOPpqdzKNIsB8MB2KCmEyzY9A2rw
j4JJbYD8KgOwj4xUp1s6gAmqAdVZVCHTRJXtJmhymC7U855IUuQgDQ6QTyN7F7SfFufGoAwSTMuG
r48gNYUGwogxKi8mF6PaS0o9FPRUr5vRyZr7uBj858iI7uIzA0WeO4Wc7jxhpkOlXEvsBz7tloFE
Qjadm1m92iGYKPdO0Oan0uqgAQ7WMLxm9CR8OpT1IFEn4B89VjZ65K3ktvJi+qskEHlN7e1hyI8f
6UT376KssiPyJ2k650OTNXFSI/6OfZon5btG7aAOQ2iKbylvKV+KGkhqs0rfIfRyYgJHsDQ7HQnY
NjzrTvm5Ws1jy9EPelQYCFsjRIdxhHnclCY9lHJgPl5PfXW2AG0uhBgV1jfu6d8RBCXGxLbmwLuG
rRLDU5n5kVPswAa+IMK3lcdXZlvSpHfWEoznVhYBnNMmWq4aV+MMHBrHmk7W6AMoyFNTPWZj3XN2
nda8U3fgeWyKpJtaJt9quavaTHWsvmJ6AQII/n9o1kyT0We2b1N4vFpe7oJnYWIjAKJKNMcKm+K2
bNgx0Rk0ZHOV0ULpS/hFcT3QMcCgy4jrJStEwmsSQVdZ+6vDhnNMIqFD5ZzODJ9tewpyBx3dMvWU
dDGo04JPsKRiIUVZGspzTx+6ni2n5Ug37Pxc5sm2hRf+5BYYU9B5JuIl1wUSSFCRej/M3choP+yg
NcyN1V26xA2Cs05YINHpCgLREP2aQ1/HLRk9BriIML1097ZjEEi4iUPLl4HYlG58Z/IbhF7ZckoL
j7QdJ2KKz7S/tN+9wcTToUFx+aShkl4nqp+LB1HEBJiD2SUJya9IQATToIn7cfyEXc+hFxLdMRby
nhWAvAmpGegI1Q2+YmEj2GRDUVD4SNNoXFytqOMKUdsQCrBzVjztq7lHv1WPfX2LRW6Yz3VNlPiB
eRe3LukQGuGlkxoxWxP7jOCreAEXhNBFHQtCCtDdR4G3546G4RO5cgTlJXXlJls2K9Ud3Hqp27vB
s+D/5kkawUJ1MZVA9uNXMW6RDoetoZgbXrSsy4Jzk/oEvLQ4nOaTu/QIe/tUiWbNtXOXI00HXdD3
wsTvtRidnpsxBHRd6WF+1YQGywPc3ukcViUGO8tQ0G3NlJivi6zJrrBjViSPTKaFmK16+K6ybrmO
rGFhGUHRP10nixcTRBdLBLJ5VnX2LqHsMNfEgpPwRKOeQCNhd8yfK80yvOtgbVjnWst02DvZ2DyE
wnRYh9g9ujtSuFI4yQ7ichSNPjFFmo3M2tSp9KNTicoef2NGCssBwq4/7rwq8JPdYrWz2IZdRhqb
p0CHj8PsNjvLMcVfECD9mzqQizxgt+CRiFYBJlBjQ9IiRyw07BEd4q0T0STc8Bp0X3x6YETOY+ZB
k91NI8CNoJ8AVaCZ/aoXnwrNqNjyXsxSDC5Hb2lfzLBEepsyKn5YgUMxtjfVzlsXzjEMImUTW1Jq
LKnXgWfkt6poYWCwFJM7SrMAdoexV8cm/6bFq+smqU30Ips5LhQrkAd2K+zXI1RFThR9Hb0IKjBr
q8qxRRnfd4S+QnPtmYUtEwFYgtRLmBuFBmQRNdbUbkkCtxBhzmHs7zNUwB1Hi1ZGGEozHe1tSs9z
5vBPd2k6DTf0EkBAsoJMCQJi1zU7MAUtqnstC4lTIkETz8AteTOyG25jilo+VFituEpop0XIYdkv
OUi3OaZCPJivdpFwVg9tY8jFJeFki7/Wv16U1WeEv9fhXwkr73vRe/qltTqjQM8iqUfOPTLxADnZ
PnFJd76gVqtenSpuzcbx4vAjJpd5OdXBbMlTzEmSHaUjDmdb1g0J9bW/wHgfk8Lcg2REm8WIsK4R
7UPs2Ga0QFh7Ft36rMt9d5t2UYzZHp3ju28nKzyCyuy7Nef+u+gbfMlLN9C1MBq1fld6IEPynK7L
VUXjJka26LrXa/QmxnsAVMkZDoh4bdlyPqkRi8Bm7qfsBc+w+ID7a+Rt3ZS0yMY46Z2dgITske9M
om5VN5EHOrtJ0QRGkukxvTIy4Bb1jbngsWa7kdsxAuZOmGuTHIfO4QxbtRT2GzRsy72HgPQ8p3P2
4eCLDdgZLPud5WNoHqmhY+/Ukf2ikUBSQOzoM2S87xzHSGUSLtUIraGZziKDoI+os0B8cWpG7E6H
TOxdqIntvvMXHrRaPOtrx9GQA3OA7fHoz+jgriBzN2KjxIhAP5gootDyEaPHRr44HE87SxEzj/u/
HpI6heJHdBaZne18gHtCr4HeIz7tupBQ+yYQhwAIEr//XDiZNW6hLJbpYbRH8T4Eih2CFiZjKRdB
yFMKB0Nf4c9DnydV/1/sncmS3EaarV/lWu8hw+QYFncTc2TkPJMbWDLJdMAxwwHH8PT9hVTdraRu
U6bFXbRZL0olKysyMxCA4x/O+Q5mPkcVI3dsTCN5CkRk72Q74JAOyYWmsZdhjwre+/2ZZYp24aIK
znfcC+zW6qaYoAp5+U3hLRN1TN13kOuldpO9G1mVtwPePlh0ZQFdlGFc/JWjDpcc94O8zoEe/yCC
JkXiaWuF8MuqFF9ZGw4kKLLvIQJd8jisB3+BNUJkLKFxeQDFgumWiYcti22QCnyN65r8nPZArDf9
FDKypNi2pof3nHeDU9Bit4gByyLscGCb+ouVKRIEAhKf7uEBE09Y8UWRPScjzPhhOk1HMDdw/WUb
lKTvaOZ4/ATNOQStpXmW2N+dY2w49OEVV128LRc/oOxhjOnvzDIIgCOSKJ2tH9c5VHsnneHgFZrO
nZPC6ahP6xqDsIvLYk3CQUvjgl/WYw0A/3fPTdff2My/V44oYlrDzDn7+5YFtE/S4P2fl5SAOdyz
Z0eHJfEHM+Atr9NmSBlFkRf9zCyH5RVpD2DYloS5ho0R+VX7LZMGN0hfhngw5J8qcgPWPX1Iu5L4
O6D1F2fTRMfU+IwhnaH/N9ByvisOLIZKoT/vseqgJAxF1O7HvGufuDqwOj2LFLeGVVFMaNLSn0Ly
MaIVwVdiz4FAJ2MI8RjWTVlE9QZlIiZwOr4G6WiDgHRlNUGXsGRxwTVTWdiUFks7ED7sNEzeK8pn
OppIRaS0yYWNurOUTrhmA2mGS5KS5xsrS0ivmwuHyGMOelNfgiopo320BHF8mIxdUtXIPsJTK7Ku
37lO035hnpvTAS0BGcrSVO1hDrld1iO7KbO3Wrd47GHclAchJGJ8VDgOWsgh+pIzzfXXiWXru8Dr
RH1ShS2vuPb9tFEoOW4SUXs9xv9kRIBN4Cf1i1QV82ed+JfZnEh3RXgM3ZdL0jYBuWOZElYXenwN
EUvveNW6ZeLvCgKtgOhImd+DtiCQVxfR+JZClxErwIGhdVbkm+eJYGOMGwsO5GlhG7Rp+qh7tWRN
uz0zdyAznD0gDPpQEFUAx5QOywnyjCFvrfOv3dw5tENGV9VVr6AAkNS8uO8uSbtnG1oVvQd56z76
SP7xfTHrHVaJSyQCj7lLHOucej9C3QGDmnEwvQQ4HvdYnRglxomF3rYJy1nxggwSgEopFkgwTFSt
CIrGV7QF5ts0jsxJEhJzURePBH2U7TKzHcGb6WOx5e+HnlLQ/w9xUQSkh9Zwr3uLDdcerkB2kQch
guhYLm10KPUs7mM6I8U5OhBVmtIpO4yDtLzTjZ4e5sJunS3Sb1InZlKU3CuqPzoWGEUmOfmQZJL7
jP0EMatVao8frYUbpeOrDHX4xLolFptiZv+4ryFEeCcWdiq9c8mm8a6HaTLzTUQWV3xfu10eXvrQ
dfqvJI95eE0cxXSZ1aS+dUReIjr1nSb4O3XTX/bHXmyjSQgcD6SOD+3l897aL5s5oGmcNh6J98ep
x6phI3bfcsh5O8wz/d9s6P8iC0B/4bvnUCmHn4yq8/PPA+fSpSrBxRY0KQc064SNj8z+QHiHYnSU
mjU6kX7/+0L4/wPX8H+a5tb1+EL/e83t42DeiuHPktvf/8B/SG6BvsYumUk2okT4H+ct+r/whmHw
m43iTSAsOGtHzkKKf+ENLfEbKgcXjYVADYvz55wapv+Q3FqO/RuAXzQ2nssfQ2j0TyS3Z67sn5f4
yEI9RFGxDdGLcRm39+d7RZ+lWKIR/RPZkcW6BI+G2zyZ6IgH/5ANOjpWeir3ATPLW5dNM/YpEiGL
OVhutTeZ0wAairDbai8l91pUt/llHPfto+NMbGErerjAIdGD3T1Zmg4xXZsGjdklAZO524ukW//p
0t/+oT74P9WACSWjK/i///b54yA+RY7M+AVZSoQgJrJ/VsT4nQgSH5+fyAe5kWUVbVUUvdsY8P9G
pfFZ/fCvn4Rg2CXeCu6c+9NPGkpGWmMziAe3LASg/Sk6Umtl+0pQryFyC66aoZl53xDF/DfP9//j
Q/IT0WcGEcFtkCk/f2dgpuqJ8UPyILKYHRxeklOR+P6lFMG8/YfXk5sMVDHizBhpk/fz9VTcN/g+
y/YRCW+/S+fgrQywKlsTUMtf/6TfJbr/JSfhgnqQAlE08UA4CGuj8yn6JwFZWNuBLEnqfsxDe0cr
fUQCtCN86bICftJO5Q6hDI31sWKoYvyX1rbuHCSwJMvL5K0Mf/g+oglLw0/qL2bQ8zSWxuD9x/dX
Fg8ECz9Nolx7ZXgoGn0i2+nUGXnbpzirB9e5/fWn+Xzknz+Mj7CTxzM4j0y4ET9/mGiamZK4Rf7o
5KPFWEXXa1bWLhu0Hhg/48Hdr3/eX+5GXi2o5gUEzBDVofjp4qFRDXN2Rv6jjV5svyTTcohZEpzG
MiHfYRrjO/ZcAqjN394hZ9Hm568tREDv+Dx5KNGc6KfnIFRqCmJ8KI8D6o4tUTHJhj6j/JunzfnL
PQ9JG/2CTTSATzxr+JN21GkcglGtyX0cEgL8lJXmBz+3lj34P6QjUbFByoA5VYLIlHBFQZC5RJLF
br6O2BffsUTON2o6uEP79g+v/O8KLRfaLCKxMPZ+OkCbqS2GWiXyKUsk5i48PjehY1GINoYezptc
Vl3pvYVu++7XP9j9y5WnpODdgObzd1Wc99M9RlhAYKeB6J56f0vgERyFlPlXOFZ3rZ5fOs88qmLG
ECTp2OaCtR3e7tH7fU5LE9UMt7AvNPtq5w0i3z4f3B/SoRbxYv9bHSwbEMv7qWm3k23+5mb9SY3M
03FWlkfcsYEL9AC/x+enw2pgo0v2aE+tcK8SFGFj0cAeiq91PJ5UdVblVCvSu16c4Y/76H+rlH/7
XZb4iyolfct+tgb9/kf+qFOYjfwWILwnihSLgYdF5T/KlDj8zeMWc7HJ8H/yebH+Z5ni2r/5PPLx
uXgJCes8F7b/qlL42842I9Q6FDghL6p/llJ6viH+65Ahc4fXHPcdYHybUY7L3/bp3WDzKo2XyeoP
ZKHNt8I1w5XFvDBl2jWRS9I0yKX2vZDesI4E+CbqeAPXyc88QiMkhmp2fLgqu82vH8GzwvHzr0Vn
FHrIYZ3QBXHyk+JY5A2MswIPO7yyJIG3nGKzDobUmjbuXMJD6uGoWymTwC0anfwW/sHY/qM3NBde
YJoAPUMyACU//cXnSxPWZmC3Uk97aZVesJfgmnhNBkVOxnhj8/F//ZF/enbPPw+fGJmZHq9p/Etn
n9ifX9N5HNN9shTY+1Oih60JvdfcZci+YR5ifx2zcrxhq4g2tRpNDeIvN3CwBgAkh7/5Rc4vlj9f
fH4Rein0wHAmA6xUPx1/TY7Ca3ZtsS9kXw/Atif31rdn+T3pE+c6LuCEgd5h5LLK7GX6altN9cA8
TFrboWfctcYMLeE/qJb5+69/tfMl//SbYbKIeV/ZjsB/Fdo/vRJki7WtjnKz5/ADPeinaeAfOtUh
Xvn1D/r5/kOMLFx8cyEO/Rgqxk/fvRNXmPaAUuwRN7Gvkq2NobpnM/GytKP4cHPg3oPqqYRryz/n
1/YVYPxf/w6fKx3uB06AAPcfxo6YQjH8qfKAqQWbe6rovZdoxoBtuYrGdpqxJredJy/tMXP/5vp+
7m//+JGU+WjykKHb8V8U6CLtXKSdWMx00XxRY1FmmGCJaKf/8MWJ/yCVRKrTTV//6Wc9l9x8o5Ra
HJE/P+9zVi4NsUzd3gP4zq6eaKthnVsBUh+vSJIaVVLCNvXXP/Svn5YvF9cOe2YKINwdnx84pFmL
P3p2hw9yTA8QDpxypUw+fq/irvnuBnULQTo3xd/U4+fn+PNNLMKzXYhPyX+juP/8YyWmN2foVb+X
s09ka1IO3UdYckftZwXXcB/qJoyhl8uoYgrK+PKPecJ/a0FzHfvzcxT5AaksXHA6U+7vICb45NNR
k45twokH0WSuMmcFsvjVMbK78ExtX6W9eERcsguXutl4AHoOk2olYu9EZRs89dBG8BoxUWOR7qrJ
u/O7ltie3okPbTwVj3maOzcdevC9HvP3MlRy61VedkiXaty6LEeQZ+JaFl3Rb6w8rW/kPCc4ludS
XFh1wuw/6pf2kDLKq1bGbmLo0WlmvS1xsTArpxJul/bDbUl+h6N2qkC4HbUj54swBqIi0ZcfyilP
ToQKoPjGVf2aIgA5upP3QQaQcxl6CwuonCeqVyp6yO2A0Xgr0pti4oPbMr2VnkAAGQbHLJLxRYao
sl6B5a++YnV6RZrms6gM3MucxRcAhKBqN65GRAa5F77W0B9iUDsR4kGLBFn0lhSKhPzOlH/qwUwq
JCQks8FFDPX4OhFztrU5RjeFAAQwESTb7qzFVNlDxTKvXUeIQlAbhYbmd0UbKuJuPVZ9G6a7mlTJ
fIaNXXMAAeZy4pPpo4WxcNQOho1rlBfoZpy8Ob+qFU+W2iSMZfH9Z9WUn5MSQMvFtxErUghFo4pS
NPKF6CPowGG78OsItxOrKWmbLzl/Y3Np+6Obo3HtVWRdFaGVtO3KjmW13NYl5oktm2qTv8x65Fgu
4ryEe4nI5laXxgn2pJLyzxHuQHbni55/dytXTk8F9uHgIkv9Oifa6cxTYehslOKC1gYve0CkGjwx
xB5cb3jjytv88UaenKEEDIam1f/opcNfi1nIN/cJyy6gLPHUfJGzFzgrj+U9GmanFFFyEoV99j9K
zTmDBsJ2gNLF/NZSNfy+jPD5Z0fuADdJm2d6bXEPofQqI349OOQ2vxh2p3Yi/Vl2VXnNXkrCizSz
j/wYil5E9MoUIp5xWuN/8YKSHX3ienreZMTCIG/gtXHpA7NoN01niegawgF/9Wjldo1A1wajoOFO
6ovKNtzLdtlF8yXS7uZLO6D4O+Inb4Gm8bxxoSgXEFqSvAiPfNgFlZLjOpyQOG4cByX2UbDruicN
0Ss2KOFFeFla6Fd3oyh698aR7WQ9yDgpsrvMH3xYzl1eVoCAnR9LpuaziHLxvzsmm+IrKBzNTcNY
bUBWgzAWDVfSx+w25ERcj5jtd8vr7UsGWXLT+jr96DXXahU0cyY3ovaJFCb7axH3hVoqhCZyjhoI
KJEJV3bmJa+lW7PMxEB66vzSNeuz6XiLdrTTq6YV5/MIw59GFJo1JC3UXTgfCtueHkM0E+6KTtmQ
A0RQLWuzPnI2xq1VeJsXmdiIoJTyZqrZ9hLF5izZIVQDZxnr4Ib8g3IAnqeKBqJ1EUMqRj83sdRr
2bNNe5XE3Cx9XLP/ZYWBrKlvRNQcktL4t55dtc0uZ3/abOjh569QPpbqMOQtpo8cwRELIA+M+Epl
Amq/P57DyEU6c6KL3kZTNWogUVVZUsoMOdSKkwwXj9l+lyQkkWrSUbsQH+u+huUnNsgcCYVdFt5S
pc6vqj6sDsbO+uqypF3YOVaU3OcxrI5Y1NWN41jBhSHY+Uwxc8qPqtDpuo3j/MbV/ni5xDYkcZ7c
9LthsOE8EdoUw9NRYbLG4sBO1TYOlyfre32oAyQxCXJcb6NVFidrWITxNhgzYvxm6P8d4KskDta1
Hj3kNr4A4lGdn6W2nHbxAvnWGRL/hmEJ87SqIxdDZMewcbtrW3kxvfDiEdgEPOTQ+NOQoHxMwm3p
p97TwHoIAYO73PEe1YfIH9W+Mn27M3ObFEc7T8HbNKzdK3tRB8LzrIuCAecaFV29M+jrj5q927cs
nT0MJaTzqqiSV8Q3vthEoJdw8LoBygqk4ZXQy7xfymZ8MCWMZ5hdXrxOq8Tu95GBL9Jny0hkiaLy
0xRGMFV165h1b5nqyNmXVziAAwjdUW/7PwYalpWlCbzLPffF1oG59pulJQZ9iTZikQQKtEO0Xawm
bze683vrrbDQEDm6H08av3+6JXFcshOT2DKumWvh+7NacZtLaI4OkYpb0miwrfcZesETaYm8QYu8
uJ1jJLDrUqn4tQNsn0KeKSQUq5kna13FUl2OI8u6qynS8fusxfCjoezaovFEVIHiPto2wMFAElb5
UfQqiPjGm5Z3VzEfy9rRQDfhyGfgXkS6SmqruRsH1R54RziARpuLJLZdTs6I9KpsMv0NyCi4nHjQ
1qNR4pZrqBgeB3I76IIXtcqqB5xo5RYSWXAxB439zRNnTDuGK0k0azVaG1JRnFuPXMcfoAGQMJo2
zVfkVvrFFlE1qhNClRWyf3gIWTqik86aFCZS2x9dH5Kj6+YxdUQP66qo9WWcM8jbckxFP4Lc9466
1Q5HtkaF002FJpBlGKFpDxin8KlAmCXt1cdPlTZPYBesg+yJd7NVkN92bgwiHw1b+myPdnAQFTZ7
gSVpLzR1Akr8TZrq7+OChHXh6bzBvzHdmMi9EwEEpjqpxv1UTmLLAQyJs0yWDdXOUmF2zavrbHas
Y+jjyAjG0n6nGNSXE0UPSi9OvHUyYEXrZuPdOFF3kYaakGyXIVWCg27VR0OzimQYCbiEfN3rFq3F
sz8LjXcoTuvrEFvdDQJX5qYI/gy8baHHXTWnZHHMPqhV3BfZJkY5fpxIx1wtc2k4+YBug200u15b
W6soU7B1+Y2f5M6L7wgHO9b06JLRQfDmY0/exaoEwViRt6oEJolEX+MpWC5snE0X4Eiead8/FNBx
1rHfw1GyZE/dqwFp7KHjYEQlO19NJiXaghyJsCTTCebtUzZaZF8sWCZQLz8F7cAGEsuW3RKNFHXN
NTMu90pPv8d8THCO4+LKDYZHn7wFwJ3g4mvUHfWMap3lCRL5cSg+hnOwCpXZGemUbksLdGASns3z
nVttfQu/Thr0xxijDP87/CFfdcs1Ur5xp+LWXpNPrJ4RDn3gEs2OyKe/WEJYF30FYjEoKbZCAuYJ
1H0p7OotZnxKVAsB8UtKcl4Ql+PzVBffOIKvONVvSXa2WapD60OyYK2zeCbbz1Rit3jFj3Q2L1lh
1E5U4wxuWl8tKoU84OakCgeGMGdqCxyLYPvyBWh1L/dd10F8DMLssGTTe0NeEqYbt1oNnH+gX3q1
jUJFQOE5MW5OQExp4Lp9msb7gCIIE4KW18hFh0NtOzNK7OShHJpgbWXxYaxJyrBsommBWa99Cwxj
MhBnH4Em+RFnVssEtIlWzDGwd9r+8pprqC8s3sOribkFMgOf1KCkQZuTe4TCCgSmpbEfOROf1Own
25Twp12Uo6SxYY7nmFjj6UkgXl4RCtQjSAgSVGWFWpdBYoEFLmEr9OFbG5Mhs7CWwoyEEnYEzNnV
4bubu7eish5gzkpQo4Piy2+ddYxyNjU2mC3MGaupFsFtCPDWa+yd3YTjAQo7eRLVOdAJo+oumic0
0rKxjl7gXcwUJQcnaPKjxSB/pfvgSc/2wTCCRYDOKm5Olx5fSmLHGzhWw4Z4lfi4JM11OCIgr/HU
EkxqAzCzMnei0WmAt1VVOh+8JbyRpX4ws5dc44xYLpq2J5mHYvRSLYQ0TAPm1C4Qz06j5u/GG7sj
ISLefchb4H7E/3WRqxQInBflOyua5GPaVhWRG2cBcOF6r6ZR3Xtmn3U5lk3GlJBmeSHTw95r1vsk
e4HdnhC88OoQ8q2sgmdINJRR9uKvSGCGCgdT+1QWk7xSOojW9uICkz/bLySE8XJHqkm/aiFVzwJO
OkMEf910SLAUoqZNELBcSMfUPuTYhrbS7V7dsfCuq9Jp7nXPLlOk7d6H17wp61K9hMa2kNaVbJRG
1y+vGQFVN5Uz7HoANNd5WwHPH/oogmdsB6RKKcwuxRDVALeo+20ns7m1nDsQSNjo4uEGekMHuC//
6Ghig6rDJJNTArABKm5om2NkxS7myVXWOswAkNRtac/xlBBLjH5I5iluSQTyrEX6zKnXA06uR0Iu
r/yxbHe6qecL8O1IbbuIvsWJO5hw2GAnttGnGknEgxw1r6NmMRosZjCXF2ley29+1oITHNDMrZmd
IR+y4KhAY+3Co5KMQde1WGZymuY6WPd64YAejQzOFSU5bqShyTURwSh/pxoCUmHowQy2la9Fi4Jt
XfA+SfC/nB2TncVFYG5r6f5CMJdsd2wC3Su76IkwxyTLjZh52Z0RY0jZ62cuOT5D/YiqSAE9BQjQ
AiuNKOOwMdMCR3oUe7eZxC1mF0lwCyskqscuBXZXj4S7RFF1kwxTc5vboOfWcypi+gfu6i2NFOoN
/G0tNENql91sgueR9NJkrRqpL+wuaF9nAtSxfBp42jG1mrcvGFSIdeI1oU0SQO0eCwePBFKtyYUL
2TUjPy2ad51A+g6qA2nKnNryLXJM9xYP03AxlRCjW5Q2VoM/bcX5tZzg3EeXibbyI2UdlyBHMpxR
pn9AkvRJr4w16Q51dqQRpGdjuYMKpBALcFPsqop0TKkAIiX2uGssE/0g9jq7cKes/BLJ7nujQ/3G
x4qOlFSTWUcS273TBYfzrcpNHmn7QCyYgOiW40B1HHFbWn14mTG0f40K1fJm59VzQ/GSHmnN/asx
Fy6/qWXtQ+bod53gc67yiekoor0lGnblXAA2CAbNC7Mrz+tby0FQSnhV8ZxJNe1qnAlfFjuZtryX
AWOiNBMrBj7urXKj5QrTNOdkY+STg3OxWw1zIV6JbHQuy6QhNFY1wz3hp+P3fB6aN7rIG5+5Fhuy
yhzQwLrsiIuOK+w0hlvQf8zJewSO68MNGDzxlGfh/GhjX9+OQw77uMdUxbB1WjfU2Fttu+VDXJPp
o1Ia7qEqyW239eiu4TLBDG+ZHuVb4WpE2ktNhl5j3OyYt7G4MJiZsbXYATb7hbozSIg1QsiVCm8V
LlVDks8kU1wdLL1dg7QMn937aKL7zMU8GOaOC+sd3ke8YFIu8J0uXs3kE7korpwA3DiFt2IeGT5M
Iw4COvb2G/EPNLltpoKTE5vxTsBxvCg5Q1ajVG9Z34FsKcmMi2hcV4B053I/tYKGPcamv63mJbhJ
F6qEsCKeWsLs9VcZOLfHVoh+Q+ClAXcJBGAfezr5HqZa3yRN6F+gQfnWY+AJN24wpTtc8njGlT3v
cqmzg1FBOZ3iAFOdg6KbCzEbzNvRc6ObQz+AtkYpvndigSund3HVpX38IhzS2NR4O3LgXk+Tt8cI
fGksEN9TcdtR/IwS+Urf919nAChrb6rcE5PbkQgryO3EDvJtqabQ63qM5GaxfTiVkRLDE0jggyLQ
75vG+sJ1UQ6AYbD2Z70r2LNmPFtxZbFvsykbKUPmUF/DtiToyUdD0R0cEtro3wPd97SiOmEThZrR
Xo9dAAAnX7gTNjU5V/0tuvylWbl1H2PKkW2ZgPS3+3jHEitP97U9OuboT5QQN2lNruYGW39YnhbU
pPkR4Gb0gZTVYMhE77xeIsGoM2kDonX0ZulAhfZVeBrEpFdjlr+M+A43EJsPIPjJ+fD1yW+8b7mz
pNCes5aggM3glZcpM6t5ci+mCTsRvpZMhM+Wyo/5gkiVnLGTv/j+OkdIe7kBD6ZR+EsSfowfrDKn
vNG8Rll4FKCa5/CSWF259uw+3SQxLXGk0Lul84+5j688Nzlx6z9XabE3Y3rZ1eBSLatKdsAzakC8
JQX0dJ+0gI3Dwt4lbvfglbpbsdl4y0vV0qgEt2XNl+ZP/oNe4iNx0li3UK1SBBUAifsEb18SoMjk
9U+dXlynZfCtbqK9mlSB78ZXe7tV921rPfZi4MTKr8aovHR1A1UfmuYL7u5jiOl7TXzqRamr7zPe
EyYtsJrZVO9okFizKcelVMdADTKgwj7LG60t65PmwNnaHRFR7QAJKuPNgmI7IQVunl+tSKIYboNm
JyPmc7uqCvR4ETfjO4Ji9JvMe+1t5kwNL+UouQyLLrhQgvmfD1M5zhj0JDYXFEMhrjTq6MZ50Sp+
kNjPCISQ7rPU/hoIWnBlFtHfD7WlTiSIUeGXnC2VCPK3piSQCJNqZJEdp/x8WGNGiTHlpgSmnhie
qBeG2/X8QXROGz/NmLPfay8jA4ZiVafXo6bXIPzO8c2pY0o70DvHXPGZl+G8c0ja+66sJlt2IYrq
4dav0MC/Fd6gqo2olsI6zY3PtGIF137q4ZUrLoAUTgoUXNEVrVrETfXWpuJujrmZnjqNJDwlDDAa
nhnjr+tOOQdAEvnGGdOUFFeH311Ejxgog5VJwnAH4ax5pfiJdtIenykR853umDSaOryHlcPMzre7
K5IYLlMjBZ4DBBJ7ufQYfGPRWquk5DW36uVQ3mE1U7tpQpWyHSCTvTDC5YmDqOOvnSQN1EGWAHmU
AMza4sPpGNRIdS/D6vz5Uver5FI2WGlj1qFBEfb3woCI4YTySeS1NWhCN5fD0QaWnXLgUG3qgpnE
qtNZe/Ch0/RkBs8I7ZLUvYj70n+ys+QHQ2dzDXgnvEgagFjrwthuuyOtfKi2qD7pDedQMsu1x9fI
bkiA4DC8D71h2EmPpL9m6gTfUSF3jGfU9VKE5j6suuGeYCx4TsLlOXe797lUwzHAMfYFQErPVtGy
MNIPOVYa3diMpu1cRHsbdNtN0fQXbYERgk0DY30MKbhkILeW1/C2sU4IBUY4MuVhGHT+hdUyfsbB
ISVsIfbT0UW9KfAAcD5OBPqURM3yxlpZsyRscHF6eUmElUuyBxTa1cCW7IY81HjdZY5zEadYvFYF
KfEbXAMZHpuh2ZnyHAVEkA0TJ4ngu5zD4Kli/P2Mi0LtGuBF2y6l8HWKkqLjjEdrHYaYPR/oDJ0n
vcQlOsFkLlQhFeuIGzQdLzzecBvsa/4uDXFOVQ24mRX2OqxjEiV7tcWtSg6XB+rSykxwKRJTfpnA
Jz+07fTWTnW/tQBJELEUg9SvZvmIU42MxUHdF9VUXHpE2t6rAmrHKkaYue5QWewRYHrfz5wkcidJ
mzFM36+wljCqzpjsAmk3FwWo5d2AKP1DBwua/6pu3izefaA8zHRp6eHdMAC9S0rrKg+rk+XbVGBx
n1MM1vGQ3vsc0jubZcim6FnVRyW9Uh70treaaxcIkEON7GwmRz1Lp11GhqZnmlMv5n3Bu/TalUv4
3CPZXJk2bzbhjCx+qXC4lBGTeD519joRkbCeKXsYXcQO6Zn5j5Ksom2G1evo6/FxXib70ARdcJdZ
8bx3+yX+PiZ1++LGjXWyRJVAAgZpUsaBx0SCoWkDDVNxj7jTKey84BtxaJjX8pHYvsTKns482R2m
A76P+pzSlBYO41E3WC3Z0N1j2W85Anv/o3NbzHJpO6+VFv7Gc60RG8lIAi+lyrNYTHM9iAWuOLaa
dUoU1T41BmR1E5yXDH3+1MJKIGO3M6+p8Za9ibGKeWTDID1Ly6uwTc1l7nT5/Vy0D0SVpfuhD8i3
CRXRAZ6a8Xyb8ituVXXDtz3eA3bwHketSJO23Mg8GRY555BX1wqvuwiqWtthT5jZRIF3MzToZZVM
cOP9hc7Dc2ucAeQlMAYgZaw1IutJDyo6+j8a5Q24RZqNGi0mWkSfODDlGf1uszhC1dklwfXYtBNz
msZqvk34R14qMpeveUVVzOXT8n1uXTiRbPHc+8aAu9jEZeOUm0pNOeMa0ajjYBiZss4DlzaP/S7J
25r1G0mHBfPhbeJSKwlHW8c4D+phHWK6/YJnh2ABwrBg+4/sTsrNWPj5rpja4K7JJ3jmXtgyhQxJ
x+Bzl8cRj9kJG/SwzwnXqHiSomFfzY584jVlEc9CSlrpsXvFRdk+s9GY7x3tVxvbwrjDSKB/UqQW
Hu0ApjiqaLVTwUBIKzk00c4jJn09lTrkbTp/m8FcrfuwhxfF1POyQWm58sbZ24uiW3ZeRCAdLkvA
tiOQABq0ekX4BH6ogjoqgrbF4JGNKYwF50Fz0dd5aYU3Z6oZzD7T71h9ZgfE+TgPBKlO0k6sLU8w
mP+ufMFbk73b3OXZeq4ZkJFsCqnD4MofxULWSFLIWxcm0y4wwdZplTmwpGPAWCUeJaIcDkxrAjiA
RN/QVTMVNef4bKvA5uko89p01XAVZL59USwkyDFQwPpC+wRfNs8PWUwPt1Q5PZwMGXCZhMyACKiR
HxqSr8lJuxI+SUBFYuYXndr1fooCfR6hRvVraLDLzGJ4p67CWpsF9asSWjtse/ubqFmca9pL8UHi
OXB+gps3kZP1B3QX3ITBEL0NTj2fxejPagzDbRWlxEWM3An7IvF6HrroEQQ6o9io/IKg19nNMxp1
LJjfWWRVm5E2D0JA0KxjmCcruiNkYVb66JOAzJqpjfZdVA+vg5b0kyyGT4VLWbz0vHDY7qnH1Jti
NqoFU7Oy8MoPB4sT+UA0sRjAi6NWNkWHIBWc1sSpdug/oMZHaJEpd7rhOC3E3BWMSZZN65SYfoMA
E1yfzLeo6z1nNac9Dq7Rx8PqNwyot0BzWH5gmS6Stcmr6jgkZfN16nXJGAcBTrYNe/vKQLNXlK/n
uKbzqO2yPEc+Vhh1eNKc9LX0B33sNQ5N9gIyucnKlj60G+Y7weDnaDe6f27ygQ/p4pBftjRkcCBY
AMCWb6VrbwJJk/+hlIwkaRmRkPsxajBgdnVi/PNEyycEqB5Pg+elpz6S03fAGjGDpzb3MMX7NimR
wQIvRg4zb6Up+rBtOT/VkB3W3iCcCydxzvvq3vePmcWXsmotZb/2iOKSbd8W8q3OS4botXRvKgBh
d4D7km3Xx3l9moNcbnrZLPcx1B5skSHXH/9xilmHRhNhdVyEHLCaTbyXjTwsnh7Sw8Qt+oqJLX3P
/bHZumzHVyz/39IwfZ9Dh1n0LFN1GwpICNr7d87ObEluI83SrzJW9ygDHLvZVF1EBAK5cUkmV93A
SIrEvsOxPf18QdW0mN5MZreb6UYU5YHwwO/rOd/xmLpFKg3GRElSeWGsN8sAlJ6FgNvHYlvELdF9
BGM5BQEzMGvdTw0on9cZHL7ltss652Zud+c2qQx2RFntfyExkUPaOnWvVgPTGmZSOb1YGGGIbckc
8in7QVyZuGTjCVfxK+7MM/hKe+t98PvRPLKYIN9krsbkwQLY9dbGRvoadFEFfS8lXWlr4PFzye7v
19BnptNO35GcYjT45bLLUdA6FvaVBfaVw9VgYt/k8/dbBsHrtEIVwDFeFd4OgUXmRrUQL+mw1PqQ
Q4bpuEzx61fNmI6cxG9ZefRK8uVx07dNTmWj08VRvYN+DAh8xEk/cnIZk58knNhx7FocOm517Wgv
DdvBODeW7/3isqpKL7d97Gv8K7zVHL16Yr5inW4ALQ0EP5u3eYL10CyxOloeRKSjyUVn7MjilZnl
W1Q1wXxKCIiOnASUDmck3QNsSla4Bjlo+2HsaxJPQoLGX3ICZtyOvgXCz+RY5UFCxIlFXQ8s73NT
wkaT9dsxKTgm9R0nO3MMuZ7akR0bY03a+Qdm5HB/hT6AQs8nbzug59s5pSBS59zlpgsuGnPhuzn3
7ZmNjbttXFP0+Y0vbDBcNpeI3Iw3EEqmhFvGQ11vELvHKnyYZ27Wsl5wSD1YDFGnYGdSw4Zpjyes
AmT/EiYYDwTGXreN4w1nO2sC680shfxCNmV+j+YeNAw7QzT93K377oHg8vxVm7MeGst2jwxuDVAv
Qe1IIEkSyYnFdtoz1gO4O4sdQVchuCwgqWN/Y9TjeuVhF5gIlUvp/XlrFsQ3poj7YvOuBRun5VzZ
HmF3rU2qR4Aj81AVeN85NphS9ugyfzlCHDqYfZ7ERIbxvUqzemH504dyWdxPdbgCoNv8hW2YQag0
S5X9loyl1ATFlAFdK+SKfzgPm4lK4NQktXfxcbe2ItqF/SIwOFjjtW+O5eLmL3t2NOxEmUs49Jj9
PuIqRXLCxvL+OHr2G+zB46nhu7z3E686l1wNnJENoDlpre2+NvfsvC/2nzVoOs5+oeFxYzmeunXM
zuT4ssgOHorASq7Wbeb8hpx0QIfTuZ+Gr/5K5jwKnAecNvm7jsXufXHhpZmWLd8IQDigfy7OR0Q8
vUEiT1oteP4BOJC900pvvakJrLZxs7Sc8GGXnlZEg97soMEYGhYFV+GKJyqqsgHpShXMkF/z3k+W
N4uV8yfYe33nGjCasbxbl2ErP/z1JzUkOufKGkuzeYfaH9YhBDUHl/HKcpPzwx7q4EkQkUSoGY7S
5GBU+UW5WJLrGHGb5X2zsDAzZiRg7+hI0CPgYy+aKCvvi/Zmc6nHA/mwqKHMjVH5gO26X/+gtu3+
i5GtKIM83+g+BaKEwZ8ZdQbUimIZX+KDHskoG5vOvcUkzUi3252X3P6lJ6lCiEN4i1kRnHyYQVh2
zGrkZsFyi2YmQopBmcmiZOP4xiog4R0WIvqmo/1DjER21NzEddpliNcu8ryosQJUZLVvDPwE4bqB
TuViuX9VMyeJV0BzM+7SZCG6TxLEDqE3E92APMnkDDqoV17bXVxOxtMGpfnomYeEu6G7ZXLdry0L
cs48rDW8wpTNKJqGk8+/w4JbupprEjzR0bDjSidpxxYvEzmYbzKPGRKF2CU4h2e1Dp3fp1+talre
spt8MXGrwkUQkU5LNAyeQCaXTWNsY0n/2OUifDOCenqZF8x9CcuWty3x1NcOHuXTHOzZS2tc8yPR
rPiTu7z61q2EYLOGtab5sBBNg03fIkd17rYzagDn8yLd8kvLyvadrHO26KPwL1vPhusR7sV258tS
iOJ1MifVK8d3UpZ8W3FbFgIy6VxvXNdP64d0ac5dEljy0DqUx4HLz+YKmOUbmKevd8Pjut8nufKa
/Q7AGJTZ3XucMx+hAc/Yntb+biZH52YFQPRqSgzGx83iZKgYPuI9SGJ/roO3mKdBMflz+XZbFu89
l92CCIveQZHid1c5q8o/JM6GqPJYuUyd5bYnRs7xTkwBGiZ4Tjc5CKYX9crGPW/DN2Xmm9wdoEAL
1mn4xAktdk6JR6+syruKyv6U1dl9wMruDonqxzFJd+DtrPGO4w5G2ylNJFAr8jgvb4GL7SzSTHk5
vQ67W68qrBP2T+cM8E/cFaIejpkZjubJaI317ocQ+H/lXXnb1vyjBtUgqv3aEuyWp9n07xf516Ed
2+/Tb/9W/K19+bn+Nqp/6fI0/9XW+O8f/zn91p4+T58f/UvUTOgQ7uW3YXvzbZTV9O//+5e09/I3
/6f/8f98+9HKW9iX//rH11Y206W1NG+bn+20uJh/Ukxf2v/P/3f5Av/6x3XzZ45n66+mrv/81z9+
/P2/bC2YVxzLRdWGQR99umsjxf/LfesF/+TfL5EvaPSR6l/+y3/ct7b7TxeSPaJ29zJM/vif/mNr
8f5JxAh/GPjCdyCC41z6/9/79V/iabrsSYnzY32zgXnCB86HzfexrjkUnAxxxudHk5tx5rfv2/Yh
E976DLb8qeYV2XThG+VGjo0fAYYdhjesyc0UEtrefv+pm//zdX722j5W/v/9+IrrJaz3EuVH4kW8
+ON+z/Yfg1lmc0Z9MB2TpR+TwpScf/9hT30ZxV7AGOwVS9p4QP3twD7gUU2HQ7t5wTPS/scq+7+/
zMV3+LPrFGlMV4SbF0mrc15Y1uLUD6z4TO9uAz60xmRlegNHJX33Ru8LXb7oTx/YsXaZ/csHzlXo
rzctUC54lGxWnqPlPzaH/P2NFENmgHjNhNDpRks5+suNhzQDWWc5iuzOLbNCvLAkJ7ggAPpmQ9Va
OWBMzCabh+cMOhdjwt8Ogr8fQHEOgJYYS3fc3EgSV4k2XASxb1vfu9LugexyyDNzhAt96a5dUu7x
pGhb7keMFDbTXyPm/7rAFANOlSIEg6dMFwRcVttD+913l/yZ7/fUG6n4MVoqdQm2yYVSOPofOVpq
Yc2yPdF6PQJlbKg48vFG8CVRaef5N5OB/q4xcm5o9JpXxgYWjm7XZ64bVZM/v7eW3kE4v/t6I0+g
jAzsIQs4cj3JxC2X2pG5GvMAhAL1jubjK6OBWFMr2CrOTQHRSTDTnsearUc/EZ70+kcZDgS6H4LP
O/iKLRcGr8ccUMb7epqM73rtK9U/BiwdWEwEMR6POtpSx0DNlZfED/2+/ctz/qL2VDc2YCOnkmLj
qNwIduRNA7oG+KeblZ96vAuh5scoJQ4oKQkWwELxNEkxccLVNqyxGqtaoy6fEKb9/ts8UWqq0atv
CegEgRfEnSj3t+WwZcS1euHb37f+VF8phbyUa2AtLA9iYax5RASUbxMMvHHjwB1QuT7TVU98BzUX
JwvSrgx8Lp6HCvwyG1nzVZhaQ3X4/Zd4qnm1oJN8M+kcL5Z+j4TQLFbnk4cnKtJrXqloOQO7RnhP
ZkfFL8AhVR050uBCSK95pZ4lOqmt2oogdkYiU6OKuDFSPc0tfw6Z8VT3KPVM5oOL3YveD9mRQ0Kw
0KRGQ+Hvy2u9b3D54J+mc19s9mgZZGqFY5a/94NxBFqdotb6ffOXjvhFPasJPzX3UG4hUz9mh9Mn
b/y67uV7u8cXcTMZkDvvtxRs4fXvP+ypzlKq2t8GDJ5A9OLORmtwBVJ6DTnPqAmd0fsAZV5e861H
cjX4cTmmnXONUnJGaimd4bm5+fLW/6q7lJLe0iI1ayxiMQBtAkwK7o18JGpoV27SiZzSaE3F1nys
6sD+QzZsZp/pOcUd/V9rHk+dttc0ISh8uVxRBlV3kxkjeDdI6uS5RcEE0ZDUYjBebII5sa7P5bqn
/snD19k+IPr3pF4He8posCWe4QelkcQcgUhskYsfB371XPihEqH397dURgN3nlAL4fiNbXMf2mjn
9G2K3IQ9MQhL299epWPdfu8MBKYc8QWN+3K1bZJvhY/+52NQAi55pi6eeFU9ZeDAXudCP8+dmAv4
kfSPPeT4Y0XfpfWiesqwgSLQs4CI+fFgdEuMa5QQg9QO0j/1mlcGDWkNBCiTyh2n3Rp8cplKX46m
UeuN2Z79eEhC/duASvFDrijZyRylFXB6KvNhG595y56oMk8ZJ9ClbK5YhyCetiUR1wHMV/PL2llU
HOBz7uWaXCLTEDuGrK8dsl6h+bMo44fNtS4v0eDFXoDYH8edGAnckI6hOV14yvixO3vZwwX3I9nj
FPG2GXGg1xonrZ9dzS/zcB01BNru8SjTKQYsjPFw4MZcr3Wl9qE1wJ1gaogLkdfw5i18tIg39F4q
Vyl9dj0td7TtHgv2jQczsz405JHq/a4qvQhrQuOsFWkkqb9NL+TWmKwFgL8Wmu0r5ZwVcupgtO4x
uUnhtSCr/ZSA0oj1Ol6pZrvD9TyVtD4lyKYWkkHwAMCn1mvdflzNQSN23Kf8rMbE1Qw2zvnglb6j
N466SikXQJW5fR33uLfy6jyGWBRmFwrr75/90r+/mI5dpV4bMokwghpLjB3qG9vOcj6jl+maeFp8
T/MbKCVrQ5Zv4I8vsU3hvgmnlvQaPNp623FHmdfht9jOsntLDFTCuwbABWhkI1jn9/1zeUN+0T8q
SwWcbZUEeyHjdKyc27yqAX2vleajKxXLRJ2UJUCnuAdPZcG5F3D5iT7K9EYzR5mCXeTNALg45iEj
a70pgebe4f6o9IrKUUqW81FjtmCXnAeJDeXBhlBQvXKHgGtEvb5Xqra0ciD/s1hZEsr9WHbupy3c
nsOyPfXDKkXrFkbpcMk9R30FRhkpAtqiEOmR3qOLx0OC3RWOAKQ+0/PGp0GwviNwI9H8WZWaLbt9
MLAE/+fRHYHLkuQX3UdXqxW0Aa5sC0vNwqGxuLQ+aneMrVRrac4dPGdaX4sww/5N6gsp7IVet6sh
3BjGgxaFEq074lufOxVWzVTzZMtWqpUYvoq4LxoPd1nHlR+iWy29VW9tcAGa/rxLBTnrJ9VWzpFL
ohWofphMFi5LvSnKVmq1zjrRtLaJRWRGJrlk+TdZIE3SetltpU7HfSA/LltkVJeZc/Ac9xNX2M9F
cT9Rp7ZSp2biDvaWGVPk92Zz4jr18yj3UfPJlTLtx3CFYyKJffFISvGKvDrIAdeAXr8oderbhQEA
IeTRcYHjJR7t14mfVjd6rSt1ukpHIMEKSRC1uGy8aHkR6RmTEYx674xQSlX0K7mHXTrDe67hVRh2
RzbAIqavWs8vlMWwleMZ4aqbmTUZq5sQP9hpBJAZ6bWuFKsc0NzDGJLxFNp/kJV3Pzr2vV7TaqWO
BGUQfzTFeWa8ZHj8tAlf86xQKHUaErRKpKI/xcWSBSeZuW/bEiGb3oMrddqUozGEgZSxkU/5sSr8
O1+QpKDXuFKnXN8ucMIDI2qq9U+YAx+EW9/qNa1UaZAvqcF8vSEfBWtx2MWItWUb7VRv6BVKneIu
kVnpDLjiYJl9dFB+k8WY79YzS+wnRjCVgif7SphV0sq4xl94alf/S5Z3z3HmnmjcUoqUPN0ese8g
Yxct/bHGNYS67Lmb16caV0o0bLDsdkY9xS0SzxfBmFr4cZLug9bPaiklKiYxDeQI8TpmmC/tevmI
0lzvJ/2R3/3Tme9OHCs+sFLGgzvbBytYP1V98FrvuZUadRYHQ4hN20YxEu20IbIeX+g1rVRou8Dr
meyUMCMiAI5GkZB8ZGqeD1wkGz+vMLBGElZjCCMCZv4Ks82nYNieQ9I99aYoJYpgcGY0p0/gjN+3
aXvGnaU3kv846fzpp3Q6pPwrB/hRu88APcSt4+rNoD9Oin9qudvcyWs79nZwne4IToqbIdG7ZjWV
ssyRDWYS9EvU1e/2WR4L/73WG2IqJYkab+j2kh+RoLIvwxreB7unN06ZSj3KfsbHsXhTvI14avdt
EnEhkbvqPbgyaxILuzYgnwg3RAV8EE0J3S78qNe2UpHAuUaXPDsjcnNWt1AoPjuhrTmx/UAg/vSW
8GL3iDOZkjOYcsCdHEBCIdlBeo+uFGUwzv7kuKAreu9hQP/GKbZew0pFZmnWOxhkpxgEXn1Y7BGH
WO+91WtcmTHJHYG12CQjvojuaiHp+dTbxaT5pigL20FKszQqGg8q97Utu685kDutXrH+m67LgS/X
ByGw39p+7dI2eeC6bSulaS2IzO3V4tgY+MmdDNLiBiaFp9UrVqhUZzY6c8V6lhfFRVS5k7teeZnW
Agtd3eOZYQ2ls5Qhlb/agHyOppN47UmwAsq1hhZUfY8/oFtqJ+GuBlKpg+lxmT9w+fBO51W0LjEc
P89qsw131bPpFylTAkklPnW4v77WOgJ87uPWCUTyOY/GAZ2u62vZmjfr3OtVKHa8x20XtU9saWaP
cVDaLyoEh1gTfKHZ40qFynRAGynnKTa76t4xKgA2mdYiBbb44+ceXANTLGb/WIA+Pi41phTLKb5r
/ZyquGrjRgFxOQrrufI+peN6k/vug17TSn2uw5SUgTCGeLOqBYSbD62mJjxNr3WlPlt3aVBw0zpX
SOSj7rDRYE/oDVtq8IbscOdk1jLELVobeKFywG47m9sbvWdXynMxbEZFvGmxmLc/R1Zw6xh80Wta
Kc+JiSfrvJYMaC99s3bdtVnXeu+hKqTC7VgSo+0M8Q7IL5qXVJBI3nzVe26lOPOdTNlhLccYWtux
dLaXdfDcsvPSq//9SsFSJVOLwXnw3PlDnNUzmWCD7xUvYE2skAWE3I56z68UqVs2K5Ahd4ixkfyB
ke0DMLS3Wk2rcqkVxWPlYaqn/ufxah4H62DNjt5VnaUSpTE3kTNnCx7csT7Us9EQtdy913typUaz
te/KwczG2BW5s0S7LTeHyNQqK/UmaZW07mRpGsig4pVcjXvi0N7mvd5enCiBx6Mu/NmeDTNNA5C6
n8z8VUJGmV63KDVaBVtS9/MGMz2pRWzALbm30iXXUvpaqj5KgFxzZzLc48TcMXMOfWw7muo0Ih4e
9wqsaGPCFDbAcu3gs83+uV9SvdNhwmMeNz4NjpTQmuiXzbydN3FbuatmDSnlGS5pBe00HWI/SRto
UtttOGDr0vo9VaVTyFtCeF05xFY7vyYb8W4wJ73nVtVLQ87thLcYfQyp70NuDfdV2Wtt4ixPKc5k
deoyhSUYe/TMIUSEfui3OtAbD1U10mQXOJnbsOfeJuuPgyjvpRG+0+tvpTRNk31W45p9DEUFm9nC
QUUkTcPT7BilPCHwXjiNG3UTbvUxkJ73pgL0rvmL2o9fcli6HmQJu4/3ELQXCIaXzKR6t+eWKkOS
BnnU7tryukASNEvG2q0cgSaBSdc6w7E8pUbRAkMHWBv6nmRlMuo5PIuTxOn17hEsVW60lVIGOD27
ODAAQJPG2tXfZegvmptGVXBk1QIUfmh08ZBd8H0pkGp6yNXbBbjKktf3sfibRB/EsvII1fYQsdvs
fvXGGVVwNFUo8Ea7IZ/B8VOMvrsoP5fb2qSa7XuPX801H7xhWembNivaQz7V79bK0pvzXKVmCWNZ
wHxI+r2Bwr6N5nheqja70hoRXKVkZ3u2t65aOmBkLoTwNsFP7Qc44PWaV2rWZpx0xcbPGjZJP559
GeDgd5PW6zU/QDzueS7jSuzPMz1vj8v1MATvsr7SO5uH5/y4cb+sBRrjoYt9Z3rI0/F+KacHvY5R
ptU0wWNfVWkf+034R9Mu1iEDdaDXKarQqOfIPDBk3cX2UAR/EDW3XsmynvVeGVVoNJnGuu2228ZU
Kn5kpC+gCww/0uoYR5lch83gjr6idXfeJHCf7qZsnlMx+Zfe/cWGRpUZAVpEXheINp5BgCQHbosJ
Izf9fC2P0EnT8goa8fJAHGd1bY+2AUkjy3r3LRY3v3/thO44PIR+7V2V3EsSHFjCUzj4Vc5hfLoC
ElgOu1P0w7ulF4Y8mhtE+c9tlhk9QQrAv06Wy1l75HfwWE+VxSnZ0eOWer2WvREUsfDXjDjk9kLy
tUxOEz6C1CxA4NnF6J9sf6XNBXbETnh7mI247cQO81SIdT8R2GI3f6ygJ5LXk+MZxZfRglZEOLYI
53hY+b6nbtrdqDBh2x0bX1hQOKC6yavUwn1+5wUNvjCz38WDgLt4gI82XHf5CGfUbEPIsktdYaWe
Byd1yelaoC8RjDQ7x5RIebJiZqK8oJHntn+oW+iwt3jri/C6sq3JiXd6ezm6djlf77tRvywr9tYx
CtCChPRkSPaHyipaX28Voqq9cN5LoFV2G3su8dYMnnBY7FCztJTx0naSjYVk1cWZV39LnPIh8XPN
51bGygvAYQVTzZsv4V6E1U3iWnqHg44ySrozyhSLE6QY//B6SAy4uUTJtpp9ogyTg5naXsmlXZwK
UKhr2X/3ikFv0eco42SBvXVufIBQoMS7l7jB8iuyHGq9oUzVeGUe6JZGeGMMScO5c1i/ovyX0yet
oUzVeA11Os8zYLO4DFJYk0G/c5jfABrRa14ZKfsGVku7hy2IXGkQGFLcZXuq5zSzVJGXSQkTl0cA
+0ZKSn0CIVvEa2/mmrscVeZlEcK1GzZvJDm97hqJsZH7wSeHsT/p9Y5SqEAiQGxnUxtzUfUd1tmN
a4x6jg5LVXp1chnmHghEDJ4BHdk0+iDzyLoSekfLtlKus9vvNnyeLq76cCdWq+1t7tjJtNXTYlgX
XsHPVxELKbaWCdIf7w0Mf+kDF8rzXHOBoGbJEiGQFHvKFM4dzQDG2fIgXC9mrPXDqmKvxcQqTSxR
i6u2qm48e3bJUOoHIIh67QeP+2YsyISGuscw3Ej/Jmts8w/2tJveUbBQitZf636vR9arHGWt1wlA
v9g3J1/vpRfKPgRUlAzzy+xU5HV6HCEbHuRU13oDjir5sgZrlSv75NjYGvtbhtr82w72Sk/5Cdzr
cce7kFAhn5dd7Hr+bFyXYWMdzQTi0zN3h0/46iw1ZR1vawLCKWjivYIO/rYrSSe7xJuI7rSMrfEW
w9lLwwirArBlX4bHNGQzes6INmk1f32lsDEFe8CEWX8uW58FR6MuUngQWdNVettoVSDmmfbOnuUy
MiWTldzWUO/9eOu3ydSsDmU+JrNowF4rmti2rRwSMDB/51CUzqy5wFJlYh7st6ERfMAmYYNmu/yA
ev+rVmlbSmlXE4npIVDHGFolwPHU/r5Pru6DK5VNRKM1jmDV49kkw0qUN0KMekcAqkasNgwzXSCI
xJMzj2SEOlw1LPsbvU5RzhemrBpSa4F9BWQqiGQm0ktWmeZUaSlFvfjweRp+0TgfVuNLXSz218Fg
utF7dmXJPBZO0zqNVcestV76835b9ekzLJfLA/5iq2gppZqu3DMCaW8AJovsxqoGouPydtGbxFSp
2EJqYjCXdh3bsD7TQxEEPYlWEi6uXscoZepADba9xqxj/4Ip7cPgqnSsTW8eUCVjQwcum1TmJg6d
bLkbh9o5wrSd73//6Jf37hcdr+rGwqXc5sVifq92p2fJb45pGMGca9vIY1fX6K2xVA1ZsHlJ4Nlp
G5tgB+F+kvx2KS0zbPXmYlOZi2sjH3sYubybrniQk/kmtRK9195UShaSxRSYA8/O6Zp7ygeO8ndp
NZo/r1KyDS+jUaIKBOo6JG/mzegemszVczMRwf54lq9yMoxMMVaXMTi47yCrx1PuBpqdrlRtx+kC
+Omm4jKcU4m2D+4NJ801O0ZZNcttaja55RUKARBOR8yH/ae9CtvnQpqfGHLUcGaANEnSQUyP98H/
wtnRi9rPPvy+qH7dtKmqyRyA/rzhdYVptSXKpR/l/G2xiRLQa16ZWHO2b02WXLodFj4HjmNwXXuu
1HrdTVVQ1gqAnvvAwydpxrGTJeArlqveDEVs6OMXMgSQvbkj52/WMpH31hBBAa+/aYpZ6/DFVCVl
wbwkHSvbKrYybzsFqWm+bvHzvdHreqVaNy/nhGvpjVNqpWt7U5iW+VKIzpXPPP2PHfl/H49NVVjm
OTbgb0/y6oA1r1/1UKqBgZdzT3IVYZri7IbE4Jx6t1rbO2NjV3DX+UVffxKW7ZwlmVdkOhqbewj3
REJX2ACCv6obdxXHuu8Bou9pluxf2mTLJWxz5tyjdIv1K9B755bItulmy7P5bCdyoQkYGBnQ9dzZ
32YW/pb78sKpeNvkQQemVfqA04kPXgAnovx8WXSZsZ/422N+CYppZ62FpKkK4tA19uJiSI7SxCpe
zmEZ3olcpHoTrBkqA01rlKQHm3MZi9X85on+PrTS13qvi7IwYK+5kYe8lBCF0dlWwrkW7fgcSONS
Mr94VVRJnJRGne7jWsZ9B6vjehj3aiFxEdXDaWGHkF57oVdlWqdrZqCMOVZPzrszu2VsdIYXOSUx
qHtXpe+0+kmlj2VbItkj2mVMLkF2MpL9w1QQ4vL7xi/z9K/6SRlyLJPMe0JXy9gDdvyAqtp5FWTp
+nktLONK7yOUJYKZhH4qur6MxtUuvVM29UOfk/bBYft1vuBoe2ZT/dRPrgw/yBNSOXtVGpE0Si4O
KVEW6jCjivJ6DwQZ4ZrXTkA4H4/TacbZSTJUdFojDIRu3gcGIs0JLBCPGzcAjnAQ0JSxxXXcZC/n
ybaeGaCf+rGVYvZttJxE4oSnMu19MlWr0T0T+sS9v5fOlamlLiDP9/EXcGnby3PfANMBSBCve/ox
7Ml3+f3b9MTyQRXSjVvY5/k2FATvuaRweG1AGiKgd73WlUqec44ibWllce4Ezrmbt/oUhLnWPs70
lW256XVWVfkViWhzfmMmZGO0nl6fqxq6zQYvTWBXAsfXiZKwP9e50NofAo99/HNuUNfyMSyTU5mL
W981bntP7xTP9JWKRVZIJ3l5cuqIZ7opxpHQLNd+0PsplSJNXD8jvtXgZbfSMeo6gs+3sHLOeq0r
VWqG5ZC4Jix0Px+7W1SvH/p004PDmqqGLvX81JiFzONqE9VZhlNzZfaVnhTV/HEj/ZM3x9hW7lPq
IY/zgsi5LgvuDH8YI61+UWV0a2H2crTb8ESgF1F7QizvuqEs9Q4VTVVKl7UhgRpEyZ+auefuluC6
odWbxFUp3Zata0qiRQZCVEJol4153Cv3mZH3iVFLVdLNqPN3HH4U0Ti3B1RjxJtDFNbrc6VCdyA9
40w+OK6lejs2aQc5PRmaUE+QRhzx4xEgrDc8F6UbYrRqd8LJq2S4bdcy1/NBmirYS3pN0vi9HZ7q
ZefO9h4VwDM98+Ns7xfLG1VL53g7VowmzWJrM+z51iQrEIMRgTDWW0hJbZy74U4waU8SaeRxuka2
KUlpMzjOztvOvQzNPto7KxWfa98Vc5wEdu5rncATMf64W1ejt+BuTJft0jClJBuZgYyysRybk957
oUzETU64Bxko/mkdMo8BaitkQwqlZ9lftT5A1eENUyn3OelkJNusi+rAWU5d6GidNJuqDI8lm2t3
di0j68L9WlxyzGrH19JXw3583PedPztjMtH4LGE3V6Q+EIQk9DR+psr9cjKJG142MhKF1R3t0ioO
nEh80et0pdrbMghM006maBZZfQgMAwPX6ph685oqwkvRmpqOYU9Ri7KGdMchfVn59vRe79mVOZms
os62vJ6wwJBbD6ckkYDgA82OEY9/03xYCPFpqymCUSleN/VafvHM3ddbBqkCvJ1ci36S8xiRa1od
IVdDhHESPeqJ6SqlWoWTvZOtPEa5vw5nN5ngixul3h27qYrw7EXYe1VOY2QvRG9ByniLvXp9Zox9
YmpTNXiSYM0Evt0YETxFmo1ZDsQ4a65VVAmeW0rPsHt6fa/BtSzT9t0cCPrTehtVCZ6xd3WfEN8a
pbhniHPPsiPjsd7lvalqv3ZsEEk+s7DyO/FlrO0Holf17NWmo8zIBHvUbds5MsrNwTysnUiiJEFG
9/t+uYwkv5g0HaVKK6vsRdnawdlLKnd+nRGrUp/Jr6qGszN0zIK//5inXhylXpPZThyr4Eu4IiD5
RbjpkchdPSWY6Siza5cl/jR5tJ6mTX4KkIEdw3b7U+/RlXItC4YD9IxD1K3ddiSRrjiNdaI38alK
sLBzzKl23SGaSzmfySwSBwDGu97MpyrBttr2vH1YhmjK9upMttK73SpcvZ9UpX3tWe3sLWc9URcQ
vlNXa0HC2KAn+zdVIVjjb/7kB0kXGbUxHIu9aw52t+mRm0xVBpY4TjVYhddF+dRnx92tq2MAJv+k
9caouC9pbRw5D+Q2F0Wzv93Nbn1fmM1z3PonSklVgSX2slgSsXLkDhZ+lMuCoxPWc2eET7WuFKpj
WRxXb2F4dgyOzmfjK4F3b/W6RanS0hJWQn6Gf4bzlVSHeUedOGXr+FGveaVOraq1290cSJ/v6gYB
Lvly2Z1nEbanV6uqAqwbA8kqvgvPISGgRSgILNZciamoL0Bc/bQRIHuuHaa/ix6i0RMkmqryizCI
PMn8PjzvF/RRuVgEq2fk12p1uqr8Kswqm/ZL+h8Urqtm6F6bnh5N0FRlX6ybWCbVtXPykD8UjXFH
BPu93lNfXv6fTkVcMELZQAD2SXiSyEenq/BdZ0st3+m1r0yqTUeQbSVb/+y01gpC3Rmdm4tV7zme
4GXn8otJWyhFmhsl2fNL4p3rzhivpmSe65ejb6ZphE/VT67Tel+yF9Oe/A821z+Wp7/6UKV8/U0k
zVz0FdvWdWnWo1XlleiikqhGszpnCWGGh76tias5NHZ/ydortqHxr9uq87L6zMa6KOtDtZfzdp0l
m5F8tu0F2V1jImktD4RI78tyYJHT9XelZwXdi3lMFotsOcPx+5JYuyolGM+0Q3KBD8PkdyyEWo+f
7uCGfZt+7oasltbBKf28vrb3EtzzaWNDT4b81s/LcCw3u1gfQMgtxPK5JRE/YL63fB0bgvYI03MO
4QYavryyOgIQswPx7czOB3wFleQBR79t3nWiZiNT+EXwve5q/niQvTOfPOS+9kHSQ+VxnhdBbuIm
V1KXSpMkvM8th7a+PKxEoVtERwdemn1qcqcMv9YEzdYzRs69HeoDtK9i+3gR6V11e72thwZo1Hhc
lny0ypOPcTKJdq5sBOGYyToeSbHri/A4e8vm1icx7655awUEF59zV+41vrC+3a5ICWiOvtfN3ovC
lHlwMnN7sY+Z7/WswoI6OAU1AFwiJFOvb9BvFm1GUm3Ift8/ckKypi1P1jeDfwiE5+MbmfM4cXyW
jYwlXi1v+LXaLD8MASu7Q2gRCHySdSP+6KfaOy2kovtfZb5v9rkbWrd8uQ8i8N4THuqTPDgltn23
J1kg/x9n37YlKY5l+Su98p1qEEhIs7r6ATBzM/NrhHt4XF5YcfFAiJuQBEJ8/WzPqpmu9KnMnJWr
8qEiPNwMw4R0zj770lT9Do1KdhQe4ckW+o186W+h0ECIZKHbVuPimvg1GPUYw9UY1dgQT3t3Cizd
/LeZD+3UlNMKMPicQ4EknpIt3xBu3Y8ZksQaHr3aQPZLPyKiO+53kLbgoJMv63II+C6ReE0ogDRy
ZojiRgQt68SRdRIxiWzzr6F4NER2fa0sV3sdL7Y7eIM96o5NzaKeto00I8dymMhyVClFYiSCbDMC
l1gZ+gp9jeSfuUvH6VpsOxo/SeNlQxikdgDzC8FpTlBBOZemaYkUuFS9Szpu2BEGK912jfjTBKh2
7OCttmPM7NYG2q04WObA5GQwWYv75RvpI2hmzJpn+jGnQ8IrWVuqvqH34Qi4BWVqWiur6GTvkKLc
sCfQs+bhqEIOmZCY4oledhqR7iaRvtt/tGM/LVmVmWjK7mY8tPIwIqiSIOYVAYkfkZHJY4LtrWsY
LfIhE/oudq5LviFcuOahqBvEo155v670Eps2Q4K2Z4GW8LyPoUZvfJoIWDtT1n+vnW+6pujmjn+j
KZv1R6jLd1liuoSzCzqPKdyC1Wc5fnmKsu+TMiviw4kO4anb4yQptcST9F1lWOanpiP7nRNxc4zJ
zNU9N0vODjFvtXw/d3LbHzwEHiTCJBq+Abx6dSJmZ+vdOP7sMLmR1woB9uFqmlRfX81EJOZ6mUVO
SpWlGfnMGcnEj8R39R0k5NEFY6T9O6QtQ6E8bRCBntVRtbU79xdkSKz7CeZB6adetJmodA+l47s8
yH68S5q6Tc5+apdwiGaptpMIJmZXOdu6+GPM6q5+L2fR6FIHF8ETUSGYESKagdn1su6Wmlsb7y4+
I49U9x8Q3FFP9wsVuTzGskPUo9sUAl4LT7mRR/CnE3M7i5V97+EJMJY1IEN/L7fYYCuR0+YPjE7O
NFWMadWK3EwYHB/rZtGQ1yDNsnmS3IrsPGitEVtZR4Z9k1IojQBOBOaqAunFdYygoyzdzggRta5y
nsRR5exIEPPd715/Tp3AFVQ0bhLYGW64ijZqrCnUFtnxML5a8hQwtNu7u9lDmHag2vgvJA6eIV6t
QRZjiSgIdotyqXmp8QjnpeolGUo2eDp9DHNKKQyOhgGWZ0Xa7Xt79g4q2aeAfDpTF3J2+Yb9ftd+
mgrlcEx7JHF3q/3eJc4171e5i2vkcBicCh0sa8T7Hi/1+m1qt5gDFQzjzsPoyUCRD61HetWLRHQI
pm+QmFw0ieP7td9sA+hiQ5aVOMV1QKEIOZuUZ4uotajYDeI9HxntDKlkxpDWbeM1EVUeELv+bOI9
VafV7V5cLcMU1dXsSR1uUiTmPMSJVe0j4CMSuqLteyeOsI5v3EV0aGPuAnAxfsy6FoeeqxG4CrJ3
JrcbpBSrrpx2k7gy0yaPIF4wtm4Rd4xllLx3cTdAkTFmzj20W5yT04S5sbqbYHfXzsUaMqTowFy8
mL0RyTlJhXX31M7R+JW0G+9vGHKfsdBGOfTyR9rzHcthgG+bPUwNb9cjPhkyhunQZfYD61ZZX2zT
qvQMJS3rbxdDkPJ1wJ7UswrhTGn9ssMvGcbmVip6slPbNCA4Q4aFhcJhpnSRygV90mpIQRwmIBLH
B6sRfVisLozkcYwEv6xDL54R5wvAFzbptH7KEtlHP0G1f3wlvZ5gpUKQKxtM/gj65/ZzsnPsqyTC
AViuaux+aohrngfIMOiJYXtOilXMXTglfvzYmUxVsENu36OrgUfSHkcIJOzNPuSl2AiW/oBA3vRu
1dtaaoti7aEjGBseGxeRyqu2InD1fMfycfW3/U5CVrWtsvRxEDOPjnKKdIlMYlIgTSLGMhh8j8hW
utsvRhG0ZRwR90vp0AveKgfd5wOi2JOoAs2pvvb4i1vkNjdVi9oJ2ALp0q1SmQmfOmMaVw6QtoUb
WAKmX6UxW5EpdiuHLj6v1kZI1EbVlJ5nMLBOIufZ454MMIORAk/9U5zgWSwEiZCbG3paEoJzPxaq
HSvsOna+26OFH1YuxnKJ6xutouEDPHvX+3zBFl/Rfkirdp6+77GcizDU7Rdkq6ibzAe4nXuLkcip
YyZkqDjcNoUqNjR1H+ekgXwUhdb+Glju4DgIr74O66CYfJQ9EWTFkKr1Ohm/8zXFfh9Bu3etlQVl
XYE03FyL1G3rT/BrXFsITFn3Ko7ISq957vbtRz4O/tisDtTlQsKg/x6pykyW8xZJ/U722Ay/pBMi
o42NdCrLoQsLHFXqJuunojO5bi47SZypwDlyy5W3bLj1A4rBn6PLH1KHXPlqVEkz4FZJSOp7Ec31
A9G63o4gRo7je3DWnHqEeQK7kXFbr1fDHEK4y+HeoCuzYTB/zmCVgwD2hXhSpNs8y0/LaJr4SyvT
9V6lZH7QxiAe3cOC3a4YQuwb+z4h/Dp5dAhkjD6lGIVFHzOGnRS2Tc5RqGiznlEET7dmJWWjkUB7
ke1uynlecuDdbFnqMt/peuRuUeoKzcmubz04MQ8Ch21uitUPoFo19I6IYSxDjsREU4OWh/17KSK1
1KAfS8RTmz0/bEy05zC0Ze3HzwPiy4p8a/3Zg0enpvEj2HihDOmUlURmHYLaZ4+4BDOJHscXBF1c
1TFM2pZQNX2mUdlbjdzBVSQ37eiiUEkj4xP14N+GGkPRbGTukED3W/a9mYs2pTCOMGz8gKr3C+vo
/ZIgmCFxeESz8MrEHsiG+pN9alpxu6ainOYET0aSxFey69ex3JXC9CiKs8dk8PMZc6bOFInq06su
06JcIHF9sHHPL5HKR1PGzXSHPsOtV6TPKVvxncXDfKflLCFfT2AFe9RC9dNtOmgf4ayAw8K1YE1a
qWl225EmbbbeJ2NsYOiMwb14yvjo5XHtEb30MBOZfuIWsUGVzWpgS7yNHLsLo67zY2yUJ/cYaKbj
e+vYfk+zvk+udD8h0Lmwr/DFmGHHheICHEh+tSYavck+NuK6xpapt5JnWfMQwKyKyo3h6X1vdz9D
cA9dNfElbDLrrsxF0ur7zgLDxM1r+vmQBui2+yMkkMmB1+k4ViauiS6TVvbJbbbo16RgZl+Law7q
rmxKwVdKqmGZ42TBi0AzPg4uPyjew5oLGe6Qxj5pKCjT58ay6caMC8r6UjYqKhMF60EsXb6tRe4Z
NgmywFvj1DCvUVQi5R69YOMwyYVPgPHIWEqzyJ1bXEz8bpnwYJaEsrnqglzGq27DefKZxsavR5J3
fYIMHANzvSRrU16FvJffxUqbwqbJflz4sn0ax1oStDy0VvZuAVsPO55BSd9e0lZ7zP7rcM/Da/Du
bvb02nLexQeO5KQN5RtK3crsWUqffb9GzbljI3VPS18n6/vRLEmJ2dxMvoS+9mtJN4Sl605+ENuy
FKuOXkIHFdeESU9hNiVP0mkYu2TQ9aPYS8t9d0IXORryGbTf7tGZmJxIR/zVNi3i4Ic8ve5SIT72
KKjKLahvDYys7xNAWg8yIaxBTIF7pH69TBNOhgv3TfiRaJU8zyPl8kRaCXnBruwubueImIfYw38Y
9vf0Fs6hS8FZgIvKEu9XKFvm5waQk3lYIw2CudvycolAuagj+sz5aIsw8VuMIeExgMzd1BQ2bq6x
xa3nYDj5gN29OXREsa4Yhs2Be4OwE0J9VDYeCRBVh0cH92fx2DPq9tQueXPAwkBgGGvCZWf8B+eN
e5eRLLuwuMOCS3tTtjF711MzfEj2frvnTKt3TawtiFRL33VzscWt8LZo0L+FY0D4YjixlTTPLNn0
xanARaXGmZXDvuzbcTSKXgIIudkHH/H8sel9iqAB4sY8OtVDvvq+qPGscBg/BBn/aF0d3AdKGQvF
2g4bBzk5WX2o2leHi3Mfth1GQNwkQSMrep4tVtnWppOqGrYm0WVNMvgLQCjt44uRSS3ubLRZd1zh
XBE/76wnrBQhW931kmnafEEvNswIzSAROelWt9mN2tYe8cXNuGJrTbThz+nS6/h+TpdUH2A8EkaY
bFgmz1O0iv5zhCcTIWw0tLStYqukKxbaorkSbsnb0vSoun1Rp1Ga9kWgYWm/b5ym8826Tev+DTFr
HgW+dJzi9O7xIFNdKEjg1AG+UDW5Mrxv1bstAZp1mMYsHY4ux8ZXoUdv8vP8Sig9zPlA0nvIxBS9
BiM8TapEbFScEwgBt58tTtHhfrGO67gMolnlxc42jVkBixyO+m9XpA/vAPbkBLgOSMj7tbW9xU4k
xxw1lB7w6D92gF/854524pwh6R2Qz+Dzz4lNu+jLAMoAgJ9tosgQxVhFllgdqPyLelk7JMCYZavW
oTH8I4NLhXvmXsb8k7WzIKqi+RyhWKlHGq2PzO9qa4qIkDxFlVOboRR12pM7u/Mt/MxgYNH/MC30
mQeuEMT5PvRyE7DQoJN5QGo57bbDuMKv+Eq0EZkeGJ5P7MFxal4LBMQj5YC/5Qih/kmlsfSntJNd
PFTZbjYzFT1jrEGwwYSOGu2LmsuAIhWFNeoe598phxLRX4mu6cxzb6NpPU4qcuJsrVgovrFdeFPN
pN/WL52gUNcx2Qn7xfluXo+6iYeoFN2SXLdzU7NyBrXD3QSlsgZfSd5C3moxNyqNXmd0WDODQdLz
smeCQ/I/1zdTQ+YrX2/8/ZyS4Gzh6L7r+9D3fWGQdltA5tgsKRLzuJqOwXOULw0CgpfznlpADlIs
eWGdR/1cuMV5+y5PfC5/rgjr4Ye9i2NZMQ87r6loLFJTTjsb6LeA6MdWFekUifqCgPGMZaXtdxWh
uQpxdLXtWMFXOaFJfnE4WdRXsbeyCiOMT+4nYs2hjeZ9AUsgqqMzmrXUlTGQceyK3M11CcOw9EO6
OjAqVy8bfRby9XjC3XIJ/IqnqS1xBurhmWIoFR+VlKOrdERbf1g3SHMAY0RQjO65TNo7rnwMCKgN
3R2UDcu5r1s24omsl8sUA7q7FaRx5Ix6u//ClZz83dh5e3FzPvay4iFsJaXYOAAuNvUXGLmgGWkG
7KatMt2tc7GAOALOOv7c51yWeg9I2oGeKT61uUn729mltr819WKvF60n9ZWYjXeHiXfmCTBKehii
FFUYrofxc9jzzJT9lvlnCnudF0NYHBcShjItFjEKnaL3+XBMkaO+lDN61ankGNWvCHvkG+YV2Dct
ylGzlf0CDKSEbZTYSmi4QlMkEot3Dh3pSw3qF0jncMwht5MYHQBDF+1iuOR+pfLT5td5v9kzHHYf
YFwzkZuBtUtrS5euur2eOIhhMAXctipmaloQhp7dE4RyVuuUbwpOCDXCp0cUFfm7RKaAY2qLPr9g
CHO87KqONhBm536vOgzRUSXUDrK47/WIsJkz6QAhFjXcJvjL5ACr4ShD44KwyS0Gh2J32N5uIy4m
94hxGzE3HkYGqHs9QlDvsgX+UiXnRvv7AdPQb9mOzvbL2FAnP8qpgVquc1r3IAIO2dNABLob5A+j
CegQkgIMCGGQ2PtW/VG2QD2AMdtjZ5eQFNgjtrotdmDRtOpyJmV/HXwO4KSAwCz5Yqwe03ICtLLe
B93s/l2s5yj/5Ot5XO6XtRXthUuBluYwLHXXntdGbonEfkvoz86jpv3ShcYP62EXGjbZ3TTvHzA5
GMB+WwExDVux4Yg3p01ZjyebzM8klekRQ57kGu4KOEg4hcd5MXq25B/wPPj+IKSTaFp4Mm43ni9j
99kPQGMK9LBLdptEhI0vWgnRVd1UG/IUkX1Y70LM1XpXT4h4e8cBqZJfgaTlTts0HX/S0Yr8tCVN
H5dZBqfsGxxkDQ7rZqPEVzXLN65LhGSB91vuCdgvjytsjeILg0VTfI2FlXeXhaWZRmZfvI23QgNg
LZhOPYzOtTQvMU1beUf2egShqI678QTH+Yg8QPCYs6lEfNPuMbgZgz4ieNGbIyhqeigxDqHLt9EP
NkKy4e74OeoBgXyK+2FGA8FQOVaJEVqhd0E9O9wtAP66EsIIZ5cCJioJuY4ZoajaqYvGUwuCxPrN
kyAsPhWr3ZVvWu4rQ7XuDn2a8rkiiJJxXTGbIcgjCqkeHUEG3zSwJvvXXC/EnE2Vkq3YLrWLc15C
4NEIWsFCIbYwRK8HDKIxw5yaC1u3dMfW7HR2wj45Ycw+4wgrAKAmXQGl566qeRiX/phtSzK/5C3t
+gglUpK5FEG1cB/5qbuhhxCrw2jL2XIdcBxmZdQbccWIJmE7dwlP+fNiEMFy87rmNo0P3mYqK1Wy
pdM9zdt++xjh04iokGj2puX4akON+n7l+5rdLa+tyXUdTd2GMwZE171QoW6a+zAkFjWZWVIWr5gp
AWfKSwxJqHdFbAcxfm8DtmyQ8kI+xC/GrdF8XOBKi7oQjzl6f8TMTOZixbTweyrV2uBE5Gr/0UmM
Eb4o5afumDXZGKEPnnU6IkSZmfZdhqoGRwMReUaPGlv7/CJ1Rj0vHLzdw53Ps4U/JcDUWuS2ALh3
3wR8WLtnHS1T9DA1mNS8W4WaLawGAu9Jma8zDImhd9OmP8sBAysskkynR5OjvmMHBCAu8zWkew31
5Y7hzzTAXs3kbV6B7uj4tdcYAd2giODspluyzD6OverMJW9SP52jBYnqX9I4RnvOxo1BjTMN0VL0
OfHRzRTDVupdtNil/RTtCBQsBQqA8RCWgZu71jooVAYa5+vT3oOLWPLYYjrTpv0IbxjTRO47Z1bX
TymwoZKMCCZQ636JduRumyqFIWF/9rpJQ4EyQ+1lkm9uOYVpFOnJAB73V33H9vg5kY7SS9thhFfq
eMDk/gAhcGzQ241A6IHb241Gx9kQspQpG1RU4Jm7Zdq+QlEjha/FMU7AiZ6PbZRgUMNGzGZC0SMb
jRdh3jStjMxpdnLbIvaTzrYoHuHFRvwiii5tEHKG5itRNzQx1j5TCzv0l7zJluEmBqidH3sqF/Ho
PWYqVd8A3oOsEEyyh3Yce3ZdN/3YPXqOG3MdCO/sJV6QhQOgAtRyRJGHnT6oJR+ay6aM6D6gngWK
BMSQhXYGosAHQM0ZzNXauFzwMOuohGkHC7rCAC/n4tiBx/fqPZx/hvVgbJNSCDhXDocBMxy7nPPB
G9xYlyttHjaDm4ZhJ1YC0shJLsJjitsOVZSgsts/YOwBYGvFk3wU+57foFdg0TWJaiCIBYthO0de
52+cXMWKMX3VqXymN3s/QTKdkDC5z75dBKC7boHnx9EhYTrIIvHAYDGcJGBLxbPlK9ztzGC/DGvG
ycMEvwRLjq8erQlat40ilZ2bXayqFIP3XRUG8xoF5yy7o6bOxnMGCa4/zaNe0qpZgx5viIXBTLHV
XZycs13T9CaySRIdMVZ0bdXzRqCu1rPVQMbSoU2/bjmC36/rvVHbewDKmQNSLmuz/0hHmjbfdDfF
/TlOoU48x60P8y2E/sY99XCRlh+mkWbbTZJFNvwMM1X6pl2XIT/sC+XAPgTG0wVmdAvGIa214OfN
Lrtd4sH60gVkfZ4NLkFVy05IV4LOzjDmzrJXRuzKjwJk5Lt+RZjvh9h3jb01bk/GS46kOlQEQLxr
yBOECwhzt3mmvgE0iYA8UR5pC3QQJVhpR6zz4YA5UgegAVvoax/jXysREZk1LUMUJQaPCZ8NFA6a
vt47odGmNwVAW3Fv87WP4BDQ5u2P5fVk/JEvwNkg/6bNeZ4EipAYO13/mBpD3FJmDZB7Uyx9Bg8G
nyLaKQcUGlcpoREIMWkz13dE5s4fsX/CvXDtx3Z9cWrT28205wP9iCqAZVuhZrVcArDI7SPPB73e
47hu0pNFnVIMsKeZC8T3NFs1psDmcdhi5PiAqljkFyuhDbjDVGOARB2BBTta97lDV04RNZlR93VZ
opkXkAIRDzhTdwAszCzfg9iQNNW6Ikb5vQIXEQciUjHgtihWXovnXENrq8sxxgQKCFdt5skVLRR6
WTFxTP7TEtNqs7ygUW4Ah6Ehjd1XdGN7GxXMgfugCort1e1F00/QZxSwlde+OW4QdCLOZ9wyJj9D
Ew1Qulg8YmfmqwG9RqtKP8Px21/QCG80qUwqQb6o/hrH5Q3dioVsHKbR9odYfFLZE1v/Gin9rREP
7dN1s+jND2n7nqPnaelflJ68teGZ4HIo6jbPjzilYrSqYo1vLTbLP4uU/x2jp/htXhsabuLA5ELd
HeEhmOXUuuvBRxO8Ay1YLYDDVgU7/VzM5GGzAIhKxOBGcQlUFj3HH38t7N9Tg9569jQbMLY2Mvlx
QgpoX7UQg9yCdDeXKJcwscO0jf+JQv93SEjJG22CmW2wWZqyI4T0c/7owlQvlW5QZkJ1jU4MCLiM
ehSFWxj/RF38O+TEt64+CrwqbOaEHhlHloWDXcthBqL1Jx/o9179DWtLIwnP5lJQMC6Gb51Jnj3X
9Z/QrH/vtd8wtlAlz4NuanrEmAv1ugnndunTv/jib5hZLkncOC2MHoF0HUB4BLyaAN/44wX1e1f+
5jmvN8wwqGjZsYkjiyN1rdF34/D9S6/+1tOHdDoFqwb3BZ0aPG2dQDrjPj3+8Yv/zgp9a+nDDAY1
elNYLjIX5Icd28GXMQsEeTycDLrQC1jMJ4iDqP5LsXaQtP6WWSh543N4ndAjYkTpx2w29k4lQGf+
+AP9+mz9Gw7eW3OfXIWUraHJjgMXEjiXGIMHhIv/vYTEsecMhS/+ZsySkV21Wj2pvX1KsNLoqbbt
ItEqNPKAVMMf25pKTQqXoyL6x9X95/ftfzUv08M/rsP+93/hz98nHUzbSPfmj//9NA34779ef+f/
/pvf/sZ/X71Md1+HF/v2H/3md/C6/3zf6qv7+ps/HFAWu/BueTHh/Ytdevfr6+MKX//l/+8P/+Pl
11d5Cvrl7798B6brXl8NjlrjL//80fnH3395lZ7+57++/D9/9nr9f//lbF76r+OPt7/w8tW6v/8S
0b8JkeWwvmEckD4Xr9oQ//Lrj5L4b+Ax5jyGz2kCZwGBtxmRFCr//gulf0MIF00xXk9y/OqrEttO
y68/Sv6WkTjF36acwUQbP/o/l/ab7+Z/vqv/GJfhYcIU1OKj/OacoBnLWcYEScA5yhnLXy/hX6mw
wDNw2AajQasin1lC96PQEzmofYjgRJkP1b/cmX++/b++3a9n4P+s3H+8H66ccsHhqMPe5pF0hO/b
KPF+duwagOD1PpSaNOS4CjIeHUMgl6hhEZyn1FRSMvpJ0RlWfy6bztqO4QIv3vcb1d2lxSC0ihbS
HVRvxz8LSH89vd5cJ0VDRxlNRZJgGvPb+yLEtO+j6oH85ObLPHl5keksyjbM85/I+P/fbyCnWB14
txyxiOlbCnWy2CR+nWWXq5CoEbaNXRHF88Oq+PQl38SfMft/uxu+fgM5GiUsnASrC+rvN994C8Yb
msHJlKTzpAxqz0rZjW2J4jDcLh4leJtGf2aM9W8+JGO4j5iXJwyWmuK3t7NXYIP1WWuQP5HDU7Z/
3Xxt1wFfCfMpnaKff7zMfmVA//brw9pK8UYsyTMRv82kdNaAjdUijwKAKQgqFsZBH2TSpWMxxaP9
pEjCJKigSfSY5sCOq3o37HHuOf0B4kgv0KVotRZNMCgxmJY0P8gINLgSn2HfQBfM2BOc1NPv0o/x
l7mlo4cIY+ePapiS+fTHH+bf3TsskDTHegSv8K3tmgGDA+CAnsttjfnNaEx3NdhtB6ermw7jQtjh
j99P/Ooj9Obu5XGM7YAnAPFikv7229qB+qTACLrSRrm91A3oGZhEkuWhbWMtqy6x7dW0wMMaQWsb
7HXSPv20sklcTzPozEWcDam6ywKG+5jzIT8eoBzCEkoSsRbsiIYFSB8ZvpYZ59dLOsz00wwmw3Bu
skbeSjs0FtJwktkrwKfdpbONSnFoJSOQPuI8TPO43K4k57wHg4XS27EDs/eQj45cdGqad6oWK05H
2E2MZcYl74sJLK0GWN2k3m8L5knarvHXmYcM3xtMFiPYRZh2K9pgxXv41Y/kkMJ1bT+QyU19ucYb
4cWG/v4Z/oPOHCYNZ3mQOEBsAzmUgtVgtABPQ9UzPYHoEH2v240+Y0/TIBmSZP7U690+AM+gU4kp
WH7K5zh7tyv4W78Gs8Un0PdTetMivO7zNDmczLyN5281/B8/ZEbkcJOSjag88jOjYshrl1UbTG+W
yvs6/o6emnzO0Gr0vxJD8gpRKRsyTacuRCW4+pYUQ72D7wi4Hj5WkpmYAgBF21jAbzvxh2lWCUpH
kFMAdmloB3JY9X8wg85DEbUYTheg4SRtSce0C4cQvAU+3VN+GxG1hWJfO1QjE2Cr9rSAoJBXAHNb
c8DoWYEsZvPlg8cQF8yNTWIut7g2+2x9zBuwGUBhLoPVKz3A2MB8GeJEWsDtk8UGvwl1AMtjqo+Y
IsUYLgDbAY4s4c+oR25xJ8gIrDefvQebeNyz7GhTB4RAAQIHz4vnTX8gKDFhpZSAx1LOeJ6fPfj/
TcWVUkPFtHhFBfyU4v9n8fgRENUOTFyY6HMPMqossMCBvabwCfelyLv0Bkpy0DB4rLaPAEMyEIXg
qrMUiMDyn/26YxUZobavuaYI8fKjmx8ktYEBHHOa78XC0S8ds2ze78AGEGAlO4ntFl5z/RW05LMr
53qZ1nJ16ODA52vqEwt7YMdFeUC6ms45KJzQAzyQXjTtoVudwhC6lqGBi2rrb1vfdz/XXc9NmSLs
4SMYXv4BGOgyYAOB8LhUoWvuSD+CrxiwrkF8qyeMfSjcNu41puxAjLDZHQInEMUM6dBhUhovxbB6
sR4FuPCq8i5n3/y4jnfc8LYvFj0C+Jc4xkjRmMWC10HH9ke+ghddCCYNq3Z8P4+Jnzgm1bwHyQSp
cmGuZA5iSGFBjDkvzY7BBg8bHQ+t4qAqNUrGP3H7dVs6p+le7eC3/gT7BSimSdfIHdzSB1Ht+W6m
A+1StoA6n0TX4BokI9rQuhmqbYz3vRwk7B8AnIx44hGgl92AfbvKYoVy31ZRxuCkDp/CbC4X9Dkg
b4J1CYkqjXxzGKOeesyUdfgGXr8H6Saa2weHye6GEbPFQKC1A0I4GJ/YJxAjQQtTXW/GapwAE+X9
PGcl0krEjyVZcLG1bGEcBx+Pd+hO8vh/s3dmzVUrTbr+Kx193SJUVRpvpTV6ecDGgOFGgcFonmf9
+n7E3n0OXibs4Fydi/4ivk3EBrYsqVSZlfm8b+6HCjWIz9ikQ0WR5279to29Na+ACbvU8EWDLvvc
LnxQniBxFR4y6XDwiyqHMJ6r3H1yHfSdhFJ9PNX4vYRe5MwSKCvicOyNI0crvw3D8kOMpn3w4h4M
jOUq28s068yZHArq1putxrpti5GdwWIyYus3bVR+lN2CaCfRdfOH2S3d147MARvpoTU7XMQT7I1C
PTLXNqqbcJiYJ+UnadnfWfgZgoV3iHx3Iyyt9DIHgBwlC6WXI5xocJMasdGyASSu8JFs6LXH4Ay2
aqQHyT6yA9VtpixUn+XYOPfVHOjd3pxl/9VdqF8fVTfiMiagPx/mqJSWF6U5heFcCipiYdTXEOK0
MLxiadOniGP9FV9l9RWboPK7lcgWFLVFqcHuT7d1k8l8OE3DqM0n8qfoRnew4NnqVkGzkO3Z/IEq
okkg1Sv5FQs1yLUI7u0m6UBmvKEI58IXmtCvBLMNAWNJdtLdYJmt8qm4Ts5PXudY3NFaowoXABd0
G3DreWZRhfJHQnF/8RrWzWYyc/tjq2nZ1yWymZIaaYIZMVM29voFMhijQyASMUWjw9H4AbQpDYgm
i3mzFE2k2LntvDwEQ+zo6KjmIfP5t61OmG2myyp1xtwXVWB+h85Nsm0w8zEguLAC0FmU3o4/OhN5
TA7FYh+dvGyoQicaooxJn7VjPZTokUYANovWCFpLSuEaMA2e+8VlYo2tvuUwgU9MbUcGG7u9RIvX
1oWm7aVRpjd1OgXzpm5imnzuHAQfZ7JUWlRFXSIcMFX2mQDWsQuPZrWtSBgjP6kwaESM00ZbVuj8
Ie/1mqeRN4TyWQxVuFss5r2iOoMJ2fRdhtXOlFsUV4c8BYRLUR/VNHjs+JgHrcWghzy1Hx30NIp4
MDJtKjBGtngRNcvi8W7lZWlFVAda5oGG9CCz5hMzwstoE2dreyRG5Fb6rjbzUQIL05Fry+VBWUvF
92QwXIbupa1+5kOQtwBpVaqRbS5srT1jV7/Qi9USHx8j57twwyi6XEa7+jqIvs7ZHGfjzli4Ba+j
qH9JnkW3WQaD+G7XNmaMWqE2tk4yRfNxCH6Gg1PayBM4B+2sZinfg/jxLijH0Yca8zS4jJ1e/aCx
3G0zRu1+zfvZvAnAiEChqFq/z1JNXmklzSLCXvbFtrTpvRNrqDHMGEMKDw1At2UESrrLk4Ygo6uI
FlFYHhmeIz3XZlqQX6sCrUZYav1TWcXLF6AS4x6l0HiSdh2Hq8qnQTBk9+2XsZ1zZD/o8zZ5oEzr
ylCF0R6Q1o+fRzTpFeiw0q/KyZYMIUqc/vNAwvSNVlorjlG9pPe07yX7qiTc+KOezdvAyLr6sjbt
5GHtUFe+WxftDvUe6EBXMPHeCwdyXjC3mA9LT7P+oqkgtf2SYcHLBlvzNENH5c4/A+h6EiShKrEC
lPni4SotPizlHCha1PPyuS4trdzQIZyvgXNdayWR2tDvWUIuR9PJbe4AXIrSG4LSvq/plxaenFoL
JYodmbS+W2zJ3F1SBN204QQRfOulan60Y5veW67QccQUPfay0Dvtxzxy3YRyTWM+sGjt+6gaoQ5p
stqAo0xj2ggke8WG1LB2N4YeW7ZXZyVdPhuvduHpsu6iHZIE5JGJyEL0eFEWRxeQyeWxbvUp3muJ
pmJPZlI+aLNNQLRysHa/1pbUJqLI6FJGOq0N20zlo5Ki6j2BfMvdxm6ePNbO1Jobp5kV+ZRl0tjA
EyE+GbM+ZduGUfd3dPgs92C0Evmp1M32QxfwF+koRiPIpZkcen2YE681kvzLXJryjraw+4OW5Xwv
7G5eNkOCN59X6HFKKlYx/JODiB58CbJhMDwCQVZ7KtNkeIDTLG7buNRpz9k5xcNEj9RNzSx4gTYy
SJh4Oobs784Qjh/jwlpVqRFaFr9LeoZUSBKB2i9NV3vfJCHp2uqvehww74IF07T0h5HqJH8LUpPb
WQTS5j3J4aKCkNQ9hINO6pERxO6eRuCasuXQMdtUGQCihVst7xMN50iyA7v6gSUU4boUMoB/j1sG
vVbhII5OaFkHq8za/cTo7a1BJEFAKmbrUMIQ8Wb6fnhP95NMPaDpw/F1ao10g5P1fIOf6jD46KBc
7dYwhVq8ANFMTiRZxJNBuvgE4IZmk8ljiASNsKbGgJdlXnjM9k1bmnklcGCZjtO2Nbp42lqQ8pVv
93X/pWnsWfn6AAsGu5TWT7UT2pvBgNTwqiRdig2ttRhcMxeUhq2hx3kqRBARoqstwH87mRaspSYo
vw0kQygnkLKhnVTszH4BuwoTRr/8CkwhVTt7mCb2ASs2vcbWp9mnszilHMozlfga6qlbIw5owtko
R+CbIX8SL5s7NDNjXXdXtpqXnrEZDWE0RfqQKuI9GTp/Gm80cwzAjdXwZIWGSjgCmYLGi8DozJua
BQCpHJsM9YAChzIHW+jeALtynzj5eOk0ZUpHmLwf1KRCcTU4CiK1GFhwQVYZd/0wjRcuFaTPg9Br
Tgt8mrRBu3r6GkiZe7Jw9Hq31OSDlFoquWvNGp1IHhGqt5VmTLeBrdmB11mpfT9bFrKaqXQEEFzZ
o/UVFJ5a3wT4sXyNvKD09WSY7oy5YGdbYkO8D8vFfOpER4pfB1GCe0ie/3RVh5wtCp3pGkq7+oIZ
f08+aCeYo3GbiCnKuqzy2xUweOgbqFiI/8jQmDtKKwG22BUkVJAY2SYs9T7dRsTciIZpoteboK2W
zy3qzOkE+Eflrk0mdU3bgUadrhJ24szW6sPSzJzsJpa95bWZbQTblpxXEN/yfDdCYaXopABhPdqr
zSdtlogCefniBmeOOfWZHTZssr5Nlk2lt+YFxVGYTJkMETdeuNGl24al2EQl9CuJCxsydfCyuE/N
yHI2eTel3+tMuFdTUnSXXVWOaKzrxlr8MqmyL6PdTLdjGGhPiVMnMHOaGaQXakiZkAqzJvFwJ3NF
Q7XuKYwVQtBAnuSC+aYIvRERVs5e1nb7xYWpbA/6XMRHqMjpB+PokI06c9Nbm9bR4nCDAJ3ygqvM
8NHolc4LYzKFDz9M25fhfVnnQyON6dYOFh5oLZhoyBgYcGsj7Yra52cK1Y6I6OobqsJasutc0zlE
Rg2VZZlG+m3hKzY3swZJAtDP046iIb6WxmD8TBBSPbWxbE4Ofc/hQPLGaW4a3fiTXGzzoywg9DzG
2wYB8tkiAYEqFtfnxWWtD0AcHZsuLi3PSizjJ6LOctmAHfNFLJSelBdw/NX2TPY1po0jmayzGdpG
v6BmYSKELsOFdrTISSOnNJmPZT2lBkdJS6fDlmDV7Jdxm2R7omyW0cxLMUuMFid2tqndaKfJYNah
x9EoYR+KB87PmkPoJJ2rvncS8nNjluF4naLx/Dp1XXfZxrP2tZ5y7WumU+32jakEDIXRLtRFWNeK
DIEo2vnaWDX1RZr0c7jj9Fh9a4oOrRN7wSx9xNhh5vdVHjrXNFH0D0Wc2PN2cMaK8gOGAD+6yTFg
JN31+FyqKLjLWnA3PxMoyREYieSj2Y3GQ8sHPR3zrjae5pihKTWQCvKDzECc0LShVbEQhdlBGQQO
dZma04iXUa45pWzI/Ou0dD4q3cxd3GkNUW5U2bO9RHwRqUehNWOdGvOQHkc1OJdukcY88QGBqQKw
FYCMEZxCV/Tq0baSvPFkabTF0TZtc9jYVZNctCkuxuzE5YpYlplNAyBA97kpOpj2nT1SigOTSDoG
47pW7vcJThmbJtfra+rKEaIqI5/NfQ3i/CkAjbypY1W3vp7ixURlyCpoUdVUbvwCTutHPJN0eguJ
H6JQ8OlbPBQ0OOwwTR8MULbKAzt01bHhwybelFKnLNJXKcNJkERSXjNQWwaeuQ6XJFPM43HD7zrd
DbCa+ciUbaRJVYfD+0ZHIfRZRl0BL78Yjb2x8iAbvTCctZIlCee3Z5rU8nOcEwfiKOIEyieePxLu
pstW5BaANKXKiORjNLFPq5lPuxH8YxvCwhUboytz12OLwhmBTnfwvm7AlihUSCapUFdJThwuZrDv
1QbAr1tMKS+1eMFtYR6oL3jpULWd71ZuTKq/itfSDxP3VuzGXjN8MdgtzhZwWZtaOT2oqxqicUvH
cngkFvfdzkW/cDWlQWgec8ZYFsekzCA8FSCpuY3CdVEm2GLfZGUyPfyXmRcCugwpaU118T3I/XI3
Ioi5/q8iSNEmoWPzjayQ2UYngB+ajHrJ7vVi8h+6DWzaygRQMU0Uo2e96TnFvCCoKcRXuoVKcoFe
0sIsOQnInGOEUmnb281bljFrC+O8fq0o1wl3bZG553MnVT5GFSoZ4PCGNBZY2dqNSW3tG7N4rAOm
LbQ2wSpI7eyN0vmv8TwvrmzTYVGSHc+w1rbSb84yuhashRWwdDXIEf1ZNiJ5y5uqO3YJmQ85qX3Q
JkmlwILbbaqmP5XUqXW/Xpxqs2ig5a8//19Uy/lP5LhKmIQY25Hn1kJmm1PBbngWup1Wd2k7gWQM
lBbGaXnqh3G4hNZv/XZB3LigrD0ORpMdXAP7CkRmq/duXO0Kzf7pTlF1mt0qoNgdZByjVGH9/Vph
81A0qExpSXn+8Cy65cEyljX9KM2gyNQXl5qmegwrbNwAci34ECTWW76dYl2BZw8ISNjATsgSFjYs
a/vlt1c2WExYDnsmT2XDqJAtzAJuKsmafWPUyVbXsuAoZB3vMtoJG6Z0yJ3KTPDw0jTeaI6+7Dna
DuJ1HUtPg9d17o2rmU5bqtCs/GXq5UVc94ImhzKvM3Mq/srD6lcTkPaIa7rCprGAWcXzm5Z9Y2mN
QUw0qAifjDQq4ZX66q9Imn+v4tJgVvba3Dy3iGvNqBW1vdqihmLZZl2pfSiwGX2jgfqcTFmvwgHG
ZWsxHN4eIez5vWAyQCUfixIkNEu5K9QqOV0bV/KvX49j8l6ErWzDkjgsPL9OPok0XBjt6c+ROR3q
9UbK0FhWZDr++0uB30p37dHyfs6ngJlk0ba+KkpNDjEnrQzso8wSfQt09XfzZ349PRsFAluVpfP/
c7M6V2ST0+Zk7YRE5SELTQ4UFou3tqEXXxmUgyBBRWrpGvALZwvOhCzFU5LL6JY7bROkz2inA+cR
DkVsUyyWODgGMJmRuTDhuSTvqEoKMTKw3iBzXgQk+plSWKQVrBdlng85DW2r0Xozr3xtwJWfaWiE
pqIwT9nUVJs2ntQGWPutAcgvAtLaRJXSVfzPpiF4BlEh6hjqeF2ixXqiVSSSXgAF7RtdmHotklvM
LTq4b2C2/4cHL02UzKZpEw318xETAhNIU4u538hQtqejF/WTJJIciXN52WghSmdXyuvEauSpH0oy
+cSmUxqghn89Ev3pwbPGdGAKvlVxbtIp+kDrUk5ffpojvNLi8jJP1mZkS0svpIZxsejIgV6/5svn
bjiWRboPXqHD15w1soH0dVXUlOqI99V+xjfCXzrdvCiS0GUEJ9ZaTolKJRrC4o2t72VYYbPADAvf
Jt69IBV5vlvgjkNbMkLfU1r2yqA31YmKDufvIow/oemDSE+zApVaGm1jq2m2YW/gmtXIcP/6M3gR
VdYfxF2JIWAj+KOzH2RKnDRvcgdHROAvrylG5H9oL/1kRPbw+qVe7MRcCk9nnauQbJjnwF021oPs
TLJ+DLTSQ51lwdZU+rz926uwivicDIH7CE/47IZmEUVGjwUdSa3e7DEMj+/wV7feWK4vH5vFjsVe
5UoDOuscjOrEODlMFUIuUnGYHLBH2WNLAdwwAAe8fkMvvwywDgK+YRsMuYfper5UgqQeol5xKQ0L
i37L1Ght18WOtc0Ti5rZ0lM5y8I2fcOL/uXHQVwmBTCENNkLnbPEJ64bHJcks2hbW0vRuWvqNGVB
cTmIEXOYTupeDpEGgf7WbvhymawXJh2wJYibPB/sILJRD5yuL31bTtN9Rma5wR8vfePb/9NVHB4p
e57p6tzk86dq4o9XWdi6+UYunauitB+mRKtuX391f7yILda7gOJCsP38IgOSO6H3GfU6lRqHUdTZ
+2EpnTcWyBnvSZB2gP0AmfjVQPh1fqDp1dQMOZMTeFW9ca3GgfYiOdGlVdV48StMQ9w4i/ZWa0S3
jDlM/KXt05r6doLBFC60h9yU8clpJ+1jiTLm2+sP4Wziwj8/nuuaCNZtZejSXlfabym0HKZYBpT+
/Co3f+pxWH/pq/oOnXt5Ui7FhqydS1x2e4r+9mj3V46DAkzY/XiNTUPklYil9hIl/+fXf64/LXDX
JQCATpF+nA82RO8zG3SWSz+vRL4Ly5gezoBQA/u09GKphydEVflOzO6P16/7h63DWJfECnDS1XPW
3//tcVBvc6SDH62fWlRXhsChPBLQYRx13BBfv9SZ1uDXo+daKwdqYg3+YowgvcxBW+oYqijNQYmq
TN/k2YwGO4OZQiek+wOGNtdlW9jXzL/AgNNdtDfObb94sGdHKJYlSYYrV67Qhhp7fsOZO1NMQr3j
D4YMfJBMuc1IPDxbbxuKuHNyFPPkXtDBmL5VWie/Knf62XSWIAGhQYJ9VXSTOti/DakdvM+bDLJC
5rX1IZrp2KBb1MQGxpnB3BOG9zvRBEzrs1BfvvE0/7BgTGBY02WsAiHs/MXl5GQMTWRwRmqF0xcT
eewdA2fzrdmZxd1iB9pnAU5wpWEF88YXvu61Z0/QtMV6hoGONNV5thBhA17p9A58tOH94+hgo6dD
xd6RRuh39ey+9Wn8Yd9C+msR1kygQlLT52+sgDOS+mqbl0EX3pFl9zdo+t4SJPzhQ7B5noryj0O4
Pt8XiDBxgrNq7hdRXX/QsYW9NOjH3jgozN840Ip1pz17gsQTxGDEUQvK+mwNTthZscPgpdF0TAgT
Cktvt5r7k8BfB5lyCJ4youujV8i3Estq34z5JxEHl5SkgpMc6jc2n5dP2BZsOVSBfp0Vz431K6wJ
037Ic9/QRLI3WtLMCrLxjU/v5bohZ4Dj5djLNkC68vw94vQwZ4pvyA+zKf5cMKdqMzTueChgeK/L
gh7B6/vNyzfK9UxSPHhUqHR5dpAxtFQn2+R6hiziHULeFmswEeBX17416v2Pl7JdKHFDYpB1jvDG
dP8ydLWZb/d9czTX/GhJneloxs7fjW1YN1Gu4UpY+/WQRrJ+9hRT4A07Y8UMWVzuzNwy9hFWO28c
xf74rlyLIClJ8qB8nl+F6Tx6Oo3cUABLw2sym1NBu8PvJgMSBVPENxKgPz7A3663/v5vYcieaj12
mpq7avrlQ21hDgNqnuyiKX+riPCnSyliHYFW4YFinW0njYtTsya4NfZqxzMMW/gtfhonrQ+NNw5W
f7oUgc6kUuba9CHXp/zbXYUSSY8YYDeSqjOwkmBwippycV3qTFd6fbH/Ie0CkKd8vHrvWhTm1sT9
t2vlZgEkhXufjxRWPNYY/e4HI3HeV5ZUya4sG8vvc6P/iNtsB0Mm+0+YQgR+YlZ17hV47m46wHMI
gK6qN6gs3vL/frnHrD8f60mAa6+ewM9/Pr0jZax69lfsYqvNJIJgF9JIfWOPefnEHUkObUlyKU7S
5+ctWtNUjQY7Q0JY5fsIi7hjXVvLxkjN+o1LvTwJoYKRpLqE4LXIdraO8MHFvoqRqlBIS4GLRxbY
n/CWccG9OvxL9MwWoT8481sJ7MtP06EmxS2a/Mph7+y6gQtha7Qm6AU+sxjjhGFLF1t0h0EEJx58
ecd7by9Y5cu1HIzhNOMksI8iHKEqm2qVn9hD/JEC4XsdhOBe1Aw3e30tvnwJVGEs0iydaiq91LOf
EP+AqdI78LpGOv0HDXfBq16noBSF2lu1upcPw+VMxpqiAMlLOJ+6WWMEStMmxs1Uc92vqMsxXQLP
mjYNGs/39Rz9nYR43X5d6oosZcHeqFP/fr6MkwoWoWZ4M1SC0X50RjXfId23mjf237Uu8DxDIKdT
gs3DZpFhUfv8MpUZmCUDvKm/0Ui8WKYcaLunnwdN7WDK12GLC+zpjEeN/qPnZoBgr7/Dl58recma
JBvURjj7ngWAtGVAncQ52yeDdrcYgyRbvKjDD69f5Q8rhSTSpu5EIomFzPr7v21abI8N5B2jjepA
DXdI/G8pyuYPZkaUef1Kf7ofF1GKQM9DfH4xRbHGj3/UcFhIdTfYBVU+PNq6W92/fpU/ZHYUraid
Ujqk3CPPZ1j2mSMw9uOGGiptGVSnM23sOUg2ceqGW6vNZpwtOmiKbO5R5Y/fO+aq79GvFPuGFh8+
Nl2yef1n+tNSYjGtJy4Ha7LzsbdLj2sbFoHASXHU3rQQwX6R0qVnCjXoCN8wZ28rKHYMJMfCtrbe
2K9ePHgeBkuFrRiRE4//bDNgR8R9y1TYgSdD+jHS3PTKboP8je/l5bGeVJp8iKrDWjkmwXy+klJt
zFoCMJOygPRmCkFRtE/GAAS9yGhUW2nqHNzEgQEV0NfbPFq+4bA87FNA860W99220TK8m0AK/nn+
fyUxvYq/o+opf3bnAtJnmtOb6qn40DVPT93Vt+r8T/5/KDVdN0E25FfUpm329B/lz/+4+vZMovrv
3/tXdGq8Y58j+K+ncbgbqqX/R3RqvHPgRpRLpqZgS41VQ/w/olPj3ao2RZEqYRTXFvb/FZ0a7/T1
QAwhYqzNL1f8jej0/PMhW+EAYdGBRH0qKVw8X1hNOZZkTOGqZEoC5pd8o/fCCAQKyl5XxuatHSZ7
Z3IjdFbVW/LHX72W38MAF6cTBadH3OZWzuV0yTJj/h1pQIFjpuVeCrvFGWZudtaksk+OObpQSiG0
P1ygaI/aBFVXYUF0bGudGR9pX5t8C3BnXgiBsCH+Opct5b/IL/MUXZRp9K4P/pOdYJr4dkz9gdHS
IWLWqNZPa9VoU9Ev7ZmcF7yPRT59x/SHvkugl4aXt3qwDRuz+wzRHc+ek+TdIZ9j+SPGIxRkqoUI
2cWYzXsGLiQlKhqA3U3azJdIgNzbHH/lr92CjZ4XMiUm8tpwnD6Rv+0sVCzf8CRCrZMopt76sZNH
/5w4/vez/E+xCplf+yibb0/Z7wrwX3/hn69Rme8s0kpk4GykVNvXffQfBbgy3lE3JoDokAd8WetG
/u+3qNQ7SdWa5cmRFBRiPVL9KwCX7juDndlxFBeh7ExZ5S8E4MJ9nu9xsoHoYmzB+p/iR+Gk/fxr
NKK8hQ5codBpSpLNYmbLQxPkza0zyeUhKPtA7RS1uyeSwOpTIbU524WjHO1bO4oaUJcSyHM7pzm9
U1wc4l0daW3qgxWa1wJHB+B7N79fme4K/M9cqu2UJcUnhkfuMW4Oi003oBffmEagMxUMdFUy10er
y12uObXlGfbcjxus2yb9EiHouGxC1KLJhqHEmtjFiEBPAHItZpUJrve4JxcHM9cTbTMaeRL5QzDX
AYGorJ8owrSdZ+ZTVZwQWWmQObIx3L3WdaXc1Ljclx8k+EDIRI6oyhAkut0VZFRQHgOsFsRB4FPU
7BRZI6ajsdtjyFMIp/NXq98QVhH8B3LPEv1BaWWfHifsqoFRYY8eJ6vP0JdOWIl5ZpmJya9CB4/b
wcysixTZe3x055ZmdGxgpOYheWtLP8idPt+KHGWbp6psuK0bIF8/xDZ9D+aFPf5SBG7vT33fxrR1
9QxxHWXSqzpoi0/g4na+r5ja8FUvMBXyWzX1/hAv+uJJJzcvVUcXbefqYC9Xgeq/JRHuSoyrSKLA
m1BTOZ5mODacXhK7IBWMsEswYFfYEWEUmcW3HeTYD1ezl7tcYZbqYTgRHMKwlsh+VexcllQEkq1R
lvSv+gkIF9VZ4JyGpisYH5KHko01iF3cZMH8EODEgG5eCRGJG3k65MtGjqw7X9oN9yV0gOLV/71v
varA6s5niob7RLMFqGBuQonGLwnLH8NQms5a+da+EhoZ1pjZ5by3cV2AGcdT8yoHQo98VQjtu9tF
WLdGba83B9fN0d2hs3MeqsGoLsZkSJByzWOoPMY9FcX7PqyS6xbJLiuzx8XZh8Ytak8PhPZzxibu
su8mMe8NTI0nL3WKoNobTZfgZhi3tcLDgMnJRLipEN33wsIr8Yoj93iKgQBCygUBrmoPKSPVHeQK
qg4uakZ6kGWZhctMFarP1h4fV1yGEyuCGkDoVvU+1mLTxYDBWnKXwOf2CdqqQuPL6aL5otcxfD1I
WTKxlSq6USQHoaUACA0Q4MQHRIikWBG7dzlanvwwFpIxVD6OYlVxqVInbH8wXQbj0y42DzHSiG/m
yKCtjd6hDd3QexKLnyIcvi9ZCdfYa8aXNZ4d9PQBHvZpzzy7pVbSdwc3f6Pc+/yQs+5ZknMjFSDE
/WAlxtmelZcQb9qgCIhu226ncdX4c4jHmisQp187+f8Gtf8U5qtB7epbFj8Laesf/yekrXHL4izn
6AZJlEv1639CGuaH79aEk5CG5GTtS5FE/hvTpPmOxE+niWmhytd/9Yn+jWlYoawWJNikgCjyD7Ky
v4hpjvU8w6Tly3kUVw0qkvxKU3KNeb8dgh2hdWGftjs4Rt08lEnCoPUMX/fuQY38ZHhcaI2DzDh3
F8fHzlSMG5SOdX1yXa139yYDqIY7NVXSvsoTXA+Pehh0zA9h+FR7sscAL9TcrnqmHMm0PcqkV8Uu
rK1sOhpOSNolmG8S7CoTlfUnO9WgtnBDHcWhRqiMdfnUR+4DPgAlNGUwx8X4wamFmf5wxslCl6Qm
O7JgmfO8/ZFEaXyTqxY6KSqzMf6xOofxCVtN4x6T2RiNmyhGordEWP76vZ4Y9m0cLXgAT8WSMat2
tXq+123oj31fsn2Ayd93o/u9dMcrZovlG9Wkt4GhXTYqVuumlkGmAnp0zj7vOyFJYRFft1dO6Tqf
IC6+9i6z/I6TESjdlwxI8xbd/mjEEXZHnUtf1aWRV5lYZm+0BGvNfR/0zuwvlRrEtsBvxtMiut14
FbUBGJTSJmPHEL8uPI0uxLftcKT+ZKBRW+hno35BUT+Mn5Z0nf/ncQdNcUynUt2U6GYue8e2212J
R98xKzXm1BWiyo+ttBAwRHUj7tvWwC8aSQS6KqeHvz0umHwTWmtD3Ckivst4CiQ3iS/KaHpMMJ2e
dmUAC88YHEOF7xdGtSjwC7d9lK0IrhWCV/u2GRnDl/shejePaTDyi6z7+VvaOs3tCBfuIV+9GgMT
EUiKmYoXk8jcudrwccGj4jjHQj1xtI6WfRLhLE4YnDBg3sGWKuO7gbFD6BtMwkn2pjEjQ6mSKckZ
e+MODzGHKnSCc5vv0yhrsq9JPNXzPqhF0G2wbq+M7dyNNVPD8sS5mTrq/WojhjC1n+LezMRTujBb
7EM6d/XIiIXWba6zKdfRZ9M6ZpSSrwtUs91eLbaqlVe2AnIfcwq4LeSzMmFGUIWEUH63mA+DwwDi
LBwsINPz6HOFVbv9hclCekwPlyj+FGta0lmeoxDYegh6ymLYt44blGhKuho31Y3MVHhFwAnsZofE
UGu2TG/C9SEtUVU8usHYh0dzmPCXq2Cm4o8qbFudKZFMXkIO4Swl5tEdisf2fYtULbvuGOiX4Sqg
65k4BKJxxJYKiqk8M+6FOwhfIYJyNHgeldtM+uMkypgzy9mn5gBLNLY4GuAxB7mvriJzQEue9sn8
oWMQwVf0COEpSITchcgovqaF1fo4+qSP+UjAj7GRDL0O2YLP1JmRk9pI+MP7+6Clab5P3KBAHwXA
ijdCil+zD4wiGYUzLTQfHXJDG+nfPS03hL3J3LN8077/NNP7OrHHJQerWyy4tRJZnDv+XP30ryd8
cZEiOHdluoQIPG2eexnWGHj2tIVW4TqaB8u1bvJqUvdYAdu5FxeNsdfZCS+wzk+xjUfchKHmwGAq
MVkfdbNZbumbthcZWfFlMzcoDFvsG0LX0fZdpiKGw5BAIdY2qmE71MrFUcBlM92NS6PvaznivN7C
FOtOj7R6qJklkaTOcFiqufwiC0xlBhkbW4cca2dHjoG5ciw1r1J0S0Q3Y26KPy8q1hbr9CzWrvqh
fS86hMlJ3+q7sBghSeoF+5IgtSxUO5bjU2md7m2zwm8z6frT1DAtIRvT0WNwFZ7Ew3w1T9r0aA7a
eDDNurnr2ik+aHTHEMoIHRJUTjtpIKbXaNaeKAd3F3M0Rg8hZX5fK0ebw7nV7OypD46IXT8gUAp2
lgUyPzLKc7+YzHEMsz65jnOzvEy0prnDKgBPdDLaL4iGAigq9KT3dVQ90sBudvE09g+hY/e3qAEn
NMqoqUTNucqOxj0Dy6KTXiRy6+Q6mKKWD0cryb6FyxCXnuAPr0teXIVLzh9x5OKZVhtvJqBxBsIy
79JAtbjVqLkfImmNxx5V9dUU4ZQgE2mdDGeojkMTIyoOstMgm3azWF23hixzW67HJ4MRQZvaZDBZ
zzyii4nRaVdhGQV7pZnyMFVl820OhmYrWlUfmZ4SbFqZ9wd36R7pmcxbM5byrmaSDlP4oktEMcVB
WLM6GUvgfMl0fFM9PXdtxtQBpvpGAFLNEVV/X2ErfT/Cyn2RcTxlWEbU4Z7csziWdqfeiwiKSAsD
R0c2q/DIxl+++GRk5m2pJURETZd3HFjQ9rdRvbP0CmsLmWe3g61/oNtqHxQ83deG6pCPgkjtYp1T
6pwq52I0CvXZnW1zg8CcGX7m9F1DacU+oxrJf68LksC3XE1ZyE4N5rkFifpv9s6kN3Ily9J/pdDr
YoKk0Tgsqhd0p4+aPDSFYkNICgXn2Tj++v4Y8Qr9QoWM7Nw3kHjI1FO6y52kmd17z/nOvZ7ZOnUU
7kX+qfdfFE9uEI8tGTZd5W7a0uiDJoxI4Ktq7VoR1+Y3a7QfgJRK3RC0wy7OnLOMN1qKmXtXLsK5
rAmsVyZDih/jEonuqtfjFJYON4Ho6QCRRNDDKGoJvqhBWhM1FhNARfiH7bLtRF97N2qN6C5px36o
fRDgoa1hC9KI7cU9LnHCr9F2eRuSrOIT2+6E1LCCkAihrxcc+eE9YlbSOafj2Nsh1WJGYNmNa2td
8UHv0A5fTbJGMwpUIgi+qc7AU740Ojdv6e2mdRKWFepb3hQkM3ljesC+ldxB6iHI045z3Jll7u4x
RAkCER1hZzAG2mhXlmOKxwzmxBelcRXKLCTWziPAq21lbft1Mc07qTpyNJc+h4K0kkQc8l9nopp8
a+j6eKNc0R4ZFAxHTZuTqyWWxVPZT/gd89qp3tcoIszJVRxvpqSqtoSuOTsgV48liiAM0ZpDbhOz
oFZm6bVGA/KVGa54BPo1agFZaf2uxZd3yscl85CELi6Pvjc/E4pSHYoqK3bEssqPlDpwY5uJto8W
5xUtEae4yDEu7pB7J7ewFZjoimWDF+S2SXunJwAxicHeu07J8QxqS5fZ90SN0w+hue9hR9Hcd3NK
OgZUo/PYyOJrSH7Qfcm5JoJIkTqXzhzErlkXLV0zG4BWfZjvcjVKda4Bz3rbKWrNe2A4jP1TSBTp
fhGluMYtEX+bJu/eKGJG2px+d3bckywwx+ldk2ojvk0SmGuIDYhZVgJSuoURU3ybBqu4TlLbPCwk
+VyLmeQORzbJPo+d/FDFg0lqYev2D25iT1ckJ6hNrC00BQxNDkeXMhjie4Mla1neNC+WvhoM05eE
9H5VzpxsnHAgv0pk1QSAxCSV1CcTQs4H1SXk9TS5Jy724upfe9EMIEbAE5AWEg328+g21vtS6N0j
OyOJbWpacr7APruJS/zp4SSMY2qnxkNM/Xq9sn2eiipMYb3OlMNRX02Pg6k3B2cq1q0cF1lQznAy
5ijvrgHp6teFUZAPw0t4yHpq/WohivSBer4BfyDorBLOallbY+EcAxA7fkTAEF1buAqW3SI0dT8Y
o7lXsoXRky3TRKShB5nkW2QP8BsyTJrjx1SU7hf+0ucWjqifVuGYwYeuE8N8czG7y2s8IO18Cw9n
ip6BUxvmbdobg0tjwYat6Hu6GPsHo6iS+hrDeGhCBXFFt42jHroPxxTeBQdjlaXDySsa9vO+nTR5
bWAK64KoQIi7KXI0FicrGh1GWIO3DoBhzkcHVw55gKaRXo2R55upS8JDaxRH4nTYkKkLNmnXPPO5
6iAaBxBCNU8UDAI9JKq0qY+FGJsrbaXsjL18W62B14DrvUvXWOmZ5jkNucLDIj6OoBh66TAfsAh+
MYB5KEOLtrJOz7EEcOrEeX1QxJAdbSeyj1IWL0hCLj0yri3OVB3szvBCIw+2JE81nY5c22tytA8Y
QNMfPKDiPmLpxn8xmi8QJeNHyMLZyRuNcJ84jX3NYmpz5JakvWlCT147u8nPUziIV722HHUz6tX0
DuHDWQ5Wq80xpdI0GsdhphzcGrndpjec4u1vEo3YchoHo9A2Vgqx5NYgSTF/LpJ5+ogM7KQbUCtu
figMe2iOcR7yl8HxMQ/NMDrfEMsVZSCskPmqVSS9ftRFvsqlGTSvuQd8HxgpKGGXwqjB4o8z09g8
AyrNwc6umoMu3FoEroOygtqLpN9r0irc/tinnDJO5iTH7nYma256JYoiNIOYxMd37AhCkQZewX3r
BFsP7UincK/6cnbiV0cVlnZNXrdTXDRn4KtzowhPa9YLlnNpx9NpAZ8JutzQJ4YidRI6W2uqReNL
0UfOJQ9DA/nO2NXRxZC5E15bQwu3BrBNTBNvSUYZaHyoDwhKZXXjUvrZGzfTFrnrh6ULD1mauxZm
SY2rrUEbuorBUNg+gzWHfWCBhnJYMIMQtAMS/UAK5ZNMuvxEXoFHRmEf7pLU029r+Ny7Zgmtgxmm
7TsxyvG3Hiqu7yy5/ayRJhHUMPP3oUYjj/4fG6ZjwqdqTMcrCSuc8rd5gI1I2r3ID5aem2f4SV7Q
6PbXvJUDd77uFKe47bQT7fIJPhmKgkzLHNLj+L9FkI/eBrMoCGjhWPBeYHJnbAzVLWCKswaL4ts8
aLJV3+d8qU4YksO3mg4Ka6CshbfN9MXazUZdEvbn6s28KRVUgYBoDytIdVHvNX2ZdzZ9EOLOgSXs
EZSqSxEiaZmNaNg7GoF/s14uAbnyxs6J1BOt0nnn5LYRIAFpz0PV8eQtpXnlkrJ0HRHUALalbt2v
qGK7YDF19Qa8sz/nOvHSJEGwdIAx+a7Vqj3H9Gi+IEcy6Ek3UObCmS6qb7DbkFXV5+mG7GcYR5ag
fueBX2V3fCkLHdLGDC9iRhjMRIE0WwvOB+V1dnRi+vdBmFnelVJzug1RdNxXc5Q90kHNjiXNSmsL
HLE/yrABWdibxnGe1xZwP4XneKzGLdaw7KBItvFlpOBMAbcmON11w0MYNvVLmpB5yVR/KHvvVu/y
Up2UpknJQVJG00mTonZu6wZI+D4zGB1QE+eVp341N/9/x5ExGt3AP4zR1Gs+/9ZyXH//V8vRcJl6
4eWmf4hR5tdA7NcUzf4HXGJkSg7yd13icqJN+VfH0XL+gS7ORGxj4EiiY0yf8K+OI1M5agHkpdge
8eUh8/t3Oo68xd+0RTjcmd/R1FwFIbo0nc9SiQpEC1521/TjRI3n1NFfbTYTaG2mOCxmSjUvjfhf
+HeYWn9+29VxAVPXAnTLnWt+NnebVkEOtaF05iicjh/r0U3LI2Oz2tl6xAj222HoUvuqCue6vkkB
Cju3yxiCauSYUjbntGR5OTHxovwQQ+uKIOwcRlMcBRICh8ORYwzf7XcjAp+6JWYc4W/Vxl61S3Nn
1l/cvNLFofbapj7pXVJUWynSugycZiARLctCcSbCiTUkrc36OYIN+x25kMCE1wHQiZANNT70iOHr
kJHmuhvhe5gbE0xUe0fsXn1vE7kbboexpvXBXFMBqezYIY/54llfpdYv0V5zbfRoKcLadfaBflEE
HbOBaVOmHJlI77DZEdGsaizs3pxR/kzZnMyc0drEOcdEeQH/UU7eMlFpW2s8KoI7ii+dl4DFq6LB
2xdG31/S2DBuzSgiD08HPPBSFPqt1kxxt9WWaLxmWlfuoFwOsFLE6HwtyqKzqDY6q7oLR6cqdjnh
Utp9JwTeDDWSt3mlL6EO5tWmubc3YBO/EGdgP09MMAJQZ8BuZF3UL26Ne0Qv3fGt76B++lJmbrgN
E/pzQTWucznDmc3iTa/IqgysBnkJKb0xwy4MtwbiYmyexkFfz4k++R/ettcKNBVJo8P6Wqigo01o
inu6KY7cCeypZNvZkQoYFymiaMacbVvLAJzeJfM8DPcd5Pn1V4rmhTxKyjpyqsEpdQJ1WTQ5y4kl
tLrJuk6zTm5VJA+OVRH/lkbdSOhTF6bvOlAUDqtJI+HKaaSV7ieB9g4CwmIxIZ4LaL77ZTBzIjYX
gvnC2zbVhvE79d1kCGBLTVou4KwWvT7NUE2rnbI6NLB9Q376XaFX9YuOIxzarmZx7QcLUSF2utxM
Viohtd8tb82usGvDsKRP4nhhe5d1hsjuoDmqbB/O64R4Y8IpT/dKCe4vg4lyd5lwzEUEwxAvxUR6
NE0x3jGvK9PHAmhafiW57bkLCZfmt0H/dfB+/L9+6C5GMhwmwkAzupMerwzvx3EgYJOqBScyZxyM
RcigaTws28QrI3axLHTsb1akRfN2jgq729Vgk7Xnlghpe7/EA3ezSJb6ZeDoIAKtGfEVz5T+KZjt
NcQ+qmv3UpJaxpY7dE33MsvJAh1ncybmSalgBbqOmgJQOHjNS+q6FnJJq/Q9sYdG9kingEdFr4lN
3BBFmKdPjoLIfDfaBNQ9gAbiEEAKEeuG6lxuyNTzkoT5ZNo9AFbTkmND8CcskxnF7zszvRQey0Qb
b186TfmhOi35Qf8S4rJZ1fIlLsHjUh2Sy82x+ZSxw+60aCGdNrUybzfKznqImsS5qXpDv6ZbdqAF
7yNyB1Bpmmu7PwVtMdN8N5w90LVjbvbErUQh8wzD7skpkY9iRmYvI66VIqGN+j/aqKF37ryogp0s
dQ1Bt5voPtk701lkRvg0gBtrg8zUEudim+VDKYofDVUZjJ5kkns9xx7ZL0PpUaWSvzMn4iZmNYaD
6VnjfWmwEuYIdb6bHLz8bFqjh6vigL6WfmIkn4cUwlRZxhZBTsZT7VYfBRf62mkUXWzLABYydvu5
QX7klKQBquIWdZcbmGqMt3qo3WspTvqxc+att14Zb26wFMOiaSHNNtr0OCZqXys93nVxEpMSPjrX
FPUE+A7Dvm9Dn16JEUBZTCi4qhunLFlZkW3Va1MyufHS+MktRJBYIHRzjo+BUxGNmKVJ/dWIDBCb
2VNpzWcEZTajg+jUL+7e1uPmpOx229qZdZy9ZkfD6WoxKVEtamFEt8sZvjMiEmMp9laIfrMR6ixU
zgLWp1/YvcD+VTyukVWcIGjfMXJxdyxT8nlx5geR265PMlbzw+n6g0Qe4lMDoX8avtULkui2pLwG
uqvQYNo0TLOR0DmPvlzUi32f2GRruStPaRuZ4jtStyPFLIYZQq4w6MwvHHxVvIHS65fxSFbpoJe7
2tCuzDR6EB6yf8kxvvXwMi4Timg/dIvG2s4Jg7oNU6F+pw/CvTS6p0lfqObaiuxTlJXeTR/Ki14P
4yYGdEokdP88DM5FT2n/IN+4gut1GNZIbKJ3b4hSZKmemEREVrqP6jkNRGbOR/ogX1k6iTGR2Q4d
RTNdJCnGGw2C/1GrvbcUj93og/NLQZ8PNlIPnbXQ5zkaL547GTCEXQgLY34x2kUjU1rpDcihTg2b
yZ3L11EtP1moTkHm+ES5nywyRDLWDE1Q2/m4H4xSohSw08dZD0cc61MEwMpoxwTMOy1IpvDQWRMM
qDQJ+oSpJbnspzacaqDHjvHqNUX0zdPq2t7YDulLATnXV6wS822LYGULzsj96rgl7YclK1/jsGuN
XREDheyLNFPBDGu1JydrywwmO0R2FgI8TEWdBn1jug9d3ZM5FqcAgKAhWlrAFKYKQvaGa0QTsHiA
TCNgoLH1MsXKOLR6zGDHNpugqlC0ZJwU2RKyYUANONu3zIxeddnkgRtplvDxWeYApIyost8IiVbG
lQdcJ/HdPopwS3MwAAtJe31fQ0T0R9Xbm2jB29gQN/bDw3W29aoKjU81a8mzdGvkE9SehCTTsAdg
a0hgvVnYmEnAcNUetp0dxjEIzZyxCJfRfdZpIdwUSTT2m9JETLIr9Uy/RODuGLbqJR/aHENtG6Wd
dlMsMfVkiKp93w9ACTvau7eFZnT7EO3Wm6cP2WHRCRF3M6YcnhOJoO0UPhaQa/nGnmjhmhPpamQc
0v6jqm04TXiIM2tJcPPcL2Jrd1rWXBsmgcE5nPYG8VNHIddmzX1DrtnB5KfMi1AMk383oXs0uowd
PoqGd/ys8150qfG1qQ2Rs/rl+bIprSluUBf38QEGJxS13h6CjDE0M7dB84B1NYn+xCx733gSwVHR
qENotcVRL/QJ+KHG8sJYWW5kNBIImzbOKTKL6t6dnOckb/VthwE49/WhOyBPKW8S3OOot+w9Ew9j
LyOcq6SkacYDJCIzYDsFMhACsl6aiUhswxCXhASIg8VaeVCNmR7JZc93IYd0Vj7olTVb39lptHYP
eg0sqMiHo2Kk4osksy8D5+pL3/Y0NNEKnJWUPyagqcca/BoUY3dA+JT3kMzTwqk836siuuAZ6Geb
LK+b2EzyYqvRL9aDKCyK98btuiJIu6E8uqB6b5bJ2/VVG+6drGXaHS99x6MtVObQVW/XwHI7DfeG
hlfJJdL7bc67+Kvedi3FiVfnR/ypXnhwBuIwsN25vqfhiFtauzp3NI02E7kAH2yfneG7So1o96aW
MRkFBHoPbyPGEfnqLMcLSw/wffYbuY8ZwnDGjdv+sMCi3+NV7l18kEmLoI9eQkZr9BQCI96lCIIf
lRDagKRImxkc6OkZ16baFeYoXjyKmurDqkJQWaayvf482Iu6zTpvfKp1PB+7urDt1idDtB78GYj6
vTs07rVosaJZfT58oXrUkSoQa73XQ3qTsTsxSOvynmV6JpGcZHq9mx7wiMJId3s3/mEXOrd0Wszm
N3r4csMYNMo2+uyByrXaetyBdSYTYRh1b1+X63zHnujbQxDOYCMP81s9mnW687IYvVlrm9OtPWqu
OGXEJLTMcyVgugnJmnNGdXbJad6spESvgjw1tM4pxsP6gPiGeBZ44qc+E9OpxNbtM11KA9SO73Wj
jGa7KGO4kpWnrbnrcXOBpzmeUqxrvkdad2AmiiG2nqG2zqPR2C1WF2YbMbCoI7IkaQeZcTpvYExE
VkBSbBjdxlz+yB9rRqtzSknuSzPOIFw3RbI3e8fchtyZB+HI1w4o+JfEVnm2G0dmPVuOXaQTqDpH
/VBqR8VKfdXHjGeAsD2FZH6cWdWNs1ss8mZIWsNvV7OlR7jIDpYCnUBW8VuiUZ3AdBONPT9KHhGd
lRuHaUVQzdDvBsppkGAoJVySPJ7Rs3ZXU4s4UiNbeV/CTUxF3hz1WWRXNIbLx3Zqut1ST0kA07/b
a1YJJN00mTuxBtVbQIgNrSbGkispd7zOlMkWPXt6FVRJwqF+4W7ukU+WVjN9WQbyeWSpc8RIqiYm
o4iQ6v4sKR4D8gyGrSACB54hm/1+MpvhqJdIWq9QA2m7tbNxcktbIUWxbe3QkDuxE205oZDg7XlT
UrX9mgAm0nj6Sj7ZnWttwpIaO414anupTDZx2vRUkIQohzkfOFMM/MLJtncF+uLrvCmdpyiclx8p
yszWV7q+3BZ6e0ux2Hmbhr828PLB2uhgR0HlNhpEdYXmCWUDx0LNVpV+dt0yZcNxLa4WRKI2aZcv
qk3lFp2f7e3zUcvubKdiPEUsPP0yzOssYJH00Eo6wohPfT5WpLQ7EwkqTao2Y5gn35tqmYOiZ+4/
x4nV7sZCi9WOnAMxwGA21xuSkvI8OiOR3jVl5JWGsPaI1iX0kVYxdq145FeH3Js99/J+HucFtARS
e1/vu9Afkt6aA31OmT9FFBMJOXuAn4O00rMt0proWURZ8yLzSPmoIMQXQ/RNIEnYOJquk5zKWhfc
kF1ePPRjx4iHnEgL4VJWeT8kS9ED6o2PIprYdYeI825sdsSgcuU9ScBQaD7PkdvC1U5r8d7izdwK
xQbHMSCn1pxijGe4VetzvJjZsWuJjgH3gk80I1g2aBriJjRkLbgKOgXFbLLiTYY7YGsqaPdWS0it
Jvvumc0NfdPYipt+mdSBKIoKJg33jLlBzJvfe2mUXeeocx8KeyZAfp7IpK3Vwrfvnh0uy4lmd7Zr
xDwZAaZj1LQ2azwbhZ6l33PAr7sh7xPxPtPOf80LjaD2aHbeEjVPp5qo8LUVXh311ktk4AD3MJhY
ZjgVkiIaL6oN0ZgwByyI8xgMeb84hF4ealOVz2rgom+QRYurMSNC1adyTij4OEydsxlvxW7JFZTb
PkuyvdkQXrGZVZZcUpPyh66vaX/LSWlH8zoVRbw1l5pcIH9OVX5wzIwGdq46522sXWZMGdmtMI3n
ZRKETcTla17OzauuFcvjpPcLDFxEYC2PEedSvj1GVNdoAGa8pWh1rHOWzSPgezd+ju2fs09Fr/3Q
cuL8weGs40Z1YhjBWqIl1wzLo34rJI/YJArjhU6UzvBQjtHZQU/33BTOA/s3UzV97KrvYw/YDeKY
x8RsyebulW62eRrjckWC/exlyXzgvxd6Xb6zLwzxcdQ054IZYKgBsNrtY4IkiW5VLFC3N7RXDgTi
LCC3k3o4ae7SBLGhjw8Jk3T0jRJ1gu4Z8XNfu/kpzY3C2EAJiF6RY9NEkOhlqZHCQaOvgDld5Mde
uOXzYJuF3MWLQSdNUw5dgGzGqgi0pUNC7ymRx9spIcJl27Co05KI8buToGIk3yYrZ4Np+2qFe6Ga
Z/8vYpNOfyuN+oSQXsG+HeP2fQ2AuWVQwlHDyPL6RWHKOZc4bUZKhzQjlJ6qjRepYdcg5YgaQluZ
5Vuc7AEUB1ZXWI+u0S0bdiZ+jWeSUcLgDQvPEFKPYt2x+Dkj7/WDrn0SMynEEbrdKYrI7PA9Ztj5
MQklgeCEKbTs1isMudfrDeQjYznknYnLYEMbsK5uiyjlywBTs+gzoGJ7Kc65x5DO9Ot5pMUknFpb
diRwrLEPExlWhO6s8dOzN9UvpSX5rpja8BLQPfinkRZmcaY/rVePwiw706XcFfljCziFVGFVu4oJ
Z88upKU58yCwzY3IrjsMps1bUTq0W4pwNV/+atvQq+JLQlNC26cv2iS/ilMtQUrROGGFWFUgxtBH
TZ82tuzT6QKUtX5hnsELQAnia/rVxxE15+WzpsWy242dzjWw64gPZ4uJ3/GqNXSlk5Fh72e5NLS3
Rljhy4FMFD4Sui9eX3Gd6LLWdVndkonC9aepZhRnvAtF94Krmp9EJHtUj7qJJ+LCcondC/meBVnF
arlWjKr5pMU8WanczAgGshuDpae4Gvqsf+bg36mn0p7C9tFg5FPvxsqp1g0Nie6+BwbXbFq35tUK
DLdAX8dK5jeYwfir4KP19pGWn9ZAJsbFwZaO5C9tO1aUgb9hYoYXVx49LEGLDo9caG1GDb8BjLaK
jzjlgKYY0vUjvPG6jfZJLxHZdVZxpdmz8tt2sp6SyUXR1rvpoZDGDhD+UjxY4TDa/n/qZlzSWrOk
X6mQAXepz+HCZpd29S0JEshp3KqTL38botz98rb9xz/NeATS4cIwcwFMY2wHxml9stulY2R6eiK4
a03R3JaTSJixF4O9igWcNtkJoy/UvzCPrqbFv09EeC+dUFWcSyAsmcB8hnxxmAYexuHJt0l4eqFT
N+ibkLvho6W825r9Ik/W3DWN7w4as9W8JylmN9NkYfyfNZd8LEAFegOatNQse0Ku9WI3ozP41hBz
QXoP+jwGoUvNZj8rUZYULoqsNAj6905jxDvPaIwTxFGj3Xp22v4r1B1zqM8fD5ygjQsL0zECzE/f
6aKZtcH2gROQLib3dtUeoziD8iDkdNeO1ngtHBB1KXrMh3/zanqGELqAbGyBrGXs9Lu0veFRGxKy
6fwhNTlYZrl9pEMcf8SSnELfY9r0r/AonxzY3EC41gzXw7XOEdVAUf/7W7Zl0oGyoY3UFnl4s1gD
thepeaeJABdkZqHnXpER4dyi76lPpdt6Pr16qIt6j/Rrp6kKFHIcC4jYf/4qPrtAMCAYtI6Z7zEZ
dM3P6N6yIUWgYUP3c3CVdy7Z83dp3HJcbPWUs8Gf32y9ov/XN7p+CRBD9dUbu1KUeZ5+/xLILLIr
9NDkPXmg2ECx14K0senfBJwwqcThjsvdoB+qA6NxV2vD++uXpIyIbzX+cx6WNOWZqng4sZVyntUS
clWQVfUbWhnsDX/+WJ9vZN4ONiTAEqah9Py9dcT4t7crZyMpWY8qv/658WDiYc4wzzSB9m6YsegD
b1ubUGwMNJEXzljbP/8BoAY/fbMG9xQDXNOSjE/tX//+b39CMprJlDED8jnfN/1z3OWLFqSWpWym
jVp0y5nDGgKti2omA+jiX0AD4f+S+ABp6DmIKre0g+mYKAaIN10UV5h7SwcVEjEkNnYKN03STaiE
BQwQEQ9NNsX6sWmiMaHGWMzlMIl0JMFQWyWmIUs0yWo6Pv4DEhtA9bJXrP2/RjByUGy0zAzWM6gl
GCeZqiA0teR0m24Kbeq+uaQ5JWdY7Il5w9DBrrca8VUzfHWlq7t8nLiIXjcZ1SO1BRsqUxomgU06
semqQeeFcQbyzXd9CJ8Orfa69Y4h/6wGBEyI40N5bsAUXyJv5qcNtm2SU0ZBAoHFimfsR12uO3Ea
cxowh4I/ntjhZK8EFn6mpCJ6jWo0cghhDPdUoFBJt5Zy+itYod4Psp7YKvmOE84AoFGaU6/sMHwu
PWSqfouP+Wlp1XJxtFmxmZpYP3yZh0ygTDrv+VXS1mzoOUSU/Eq52rQc0GzN/QcECk7RlRf32v2U
ilAd5wqK4b4DokhzohapsUX2kxS7Sri8jkjoJAXm0pSzb3kcqbD5xZyiUOzyRdGnSfYaxogVpSt5
4bCLNDDrYJoJcyK1mtndz/OIbDIvOU2VpU27RKwK866cJh0VyKgX58kZCR5XSUP7uvfmugmGn6/Q
JxZv0jOLSbdI+RsCIqIk8Q7M8X5+CQ4f2mHk3XLTEBlxtXDGhxteDHF3RyBU/QJRXTGnqaeQTjNW
gASQz7MpWu6aVGeuMWtjcxMqVRZBWAMxqkPNfV0VcR2JJWwrZTrfGLZFAZl36aydfp3SJmyJFRd2
sHytGYqtRWfzh1Fl5gUZDEobNOWW3JLxs+QnyqbyX217nwQHwMxYKjhCeSujh0RfXMl/Xy08mA+1
MLCLJMSKTJuI+eGFz8g65Vqg6jZGE98QVsIl+PMi8XnxNWwHzpnu8P7AwMzPpwlzpD4M3ZHZdo5i
Em87reVtRXV79+f3+Xxq+emE5rwERY63dJ1PqyGjpxjKJ42Q0nLTszA45vPwrhPevGxfQCkOf6Es
fgtL//vhbF3O/76toFughWbwxi7ZQug5fv9G6eRaJHhWrW8JzXmKPaP4QLzVNoc49eQaIORQKucL
pLlzuBjVV6Itwh9//tCft1EDVzqqBezmK8MTnsvvf8LIU4ROmuHrEife7TSHY72NJvHhzS0P9Z/f
63/cQLyXxG2+cgfBgH0GpsZ9VFqt5Sz+tFTZm5Rh0vhWnPMDb6gQsrXu9P2XuuHff18b9pptragh
6D+/f8bFm02tLMgA1Ed3uqtmiiMaeM4FayOyEiHn70U0c2f9+V15ID9dXlNf8cEOXCnBiRjE9u/v
y16ETSg0Ro4kKr/V9a47zZbeou4ja6cOiEa0vydONv2QSWV8lyQwwNlK3e61i0WiAg1t5nezSlsz
QC4izxmDvXlbh15+cYpBPK4W7ytvoumIhn1InzzGwa9FgjBvW4WuS/VL040dcJjpLyZJjQIuGgaM
n+6qmsH4eCKpXeLDGr35VcgBoyLOuya9YtFk8gPy7G2EQdnsF8OcjsgjSvduMvD9M+Jro+QrnsBC
oe+2GlxBvq05hdg7P8venv1aI9o9pBDXB1R5R0Wrqv/wTDyFfhe6Cx7rarEcplzloB3QvLCYxhYO
Hr/tUbUyLF7Ld6+t+Xn5s+ejCY77iLAZB99Zw8wrRHmdlDe6qsIvxBMazFWXUenFCfNC6gadq2oE
POT7UYqaUO59q4wrk/3MW+4ikIwoO1wLvchS8045Y7/rZoCVvUsWi/UFV4J22zGhv0equP5xETY2
MpaW76kq18ZXgoy0k4Xig6CUoRU8s3dDxJn2MluzZEWJtMYohx95LmSJMGSI2I9nVydww0GYdtXJ
lEayzAgEJVSutw5VXc40Homjek7i1aIwF713mPCCfO3qZHySLhv+1tVsWZ+0Sshz2ZLUQyJB6iZB
6bndvk3XW1shiDswP3btDSZTdqY5tZS1cadxaM8dJsCtV4/y/GupljTtWh6MUMuufvVqUispu5c6
HtdL5bls1XWUcEz69fsMaNzorCeQKa4IE3OtK8zp2ddJVoRUuvaENHtePBt8W6e9aIxNHiyULjR1
QBss31CmZGfc91VBY1JraGZz+iTa1ZO7EdCp2gGEDouNviBFviY5FjNDW6iuCdBhFBgPxm4Ghz3Z
lrGVaGzQVQvJzfxLgbK0M39yWaqo3tuFSyMZGC5eOMgVse63PCPIcn9e3LRNViSn3VbEls/TtP/z
k/8/n3vJqdb4iU2yDfSJvz/3JZI4kG1p40cezQ8it0kDvVSqXsq3n2/0b4lFH6qC/3ymG/3GQfqn
tKT1jd6rmgNRFKvuf/98keij2r6q19/+R4DLX82X/qOdv3x0BGX9tz97/c3/13/5Hx8/X+Vhrj/+
63+9Vz1Z6bwaqcW/s4xWMto/V4meXovX5P31N53o+v/4pRPVHPsfPLR0HjwqVgtSKf/ql1BUc9x/
iLXOYCX+qRNdMbt/KUWRl0oTgSktHRCHXDtONmuHIqbmQkQqVngLqlMAgQ4V2X9/9rtfOzlf2z/d
7ynWf9sSJCzclfcCtRWAPRgv49N2a6pMrRbqdLcYejP4NuXPq5ugg/ZHy7IYAFXlGokNWfxLZeg8
N0ZXMlhaMlyaDClnIsItfSBpGXs4YxddMyzUOvESXoN7cK6ULgkzL2h6LMEkoJPAVNQOJPMyhkYb
Nj+WnrdQINVNb+LtHLLnWjlRGcD1PMVhXHyZQUeTGKUcm2No5KLUHmU+MdwlXz3f5OE0k26KeT0K
Fk5QWDsiKZ6KFuMJCYGWuKIYr76CX/OQioc0meifhLdIRRFcldlgyb1m9166b6Dw3XWcwbEpigJI
kauBzI49BPzINhH2bYpmJJMw6WYHk+j/oe7MluO20mz9Kv0CqMA83JwLTDlwpiSS4g2CpKiNed7Y
AJ7+fNlVfcJSd9nhuz6OsMO2bCUzE9j4h7W+pfm3bB2rNV5M42KdYKqKirFZvxEXqx9Rq9WXM8Oo
TvxjI1OTxvaZdY/57nH5QX3RveJNmu6owsGsSL1wBGPlZJZoHBJjlzpWW81+ZiHdFMeLyeudsEls
PUo5jNG9lgwtnVUA8aOScj71Ojd7x5HNDpuAvOoloPBQJ2p2Iwt3mfPl4IEtX3pv0vZwy6mJsDLp
E10ekM4t9GaDzDjAPNprsJaLEWZMoe0Uh6efjNbovXWa6bdhowEsMBsr/8hIjfbDzu2zO1MhqGQE
bo5WnO/B/GoMpI6EO9Qurh3wXfv1oqryBWXshUO1+EtcGMTdRXk3O9j/F614HVmTV6HWIKmLaEys
z2WQaxFRgcOvYy9bphPGvZcFqjuGH6ptnLGco+GKdKRN7bkiMHfU6Emx4eZI/zO52A/IGFf4oHOu
mOzZaha8wL7+VaDVr8Xq5e5BxcufDncqA4PfcxlIyHUve5wiZSkNwIEvkfW0bV5iEf9q7vVrac5L
cXvqngeTG9kP3cBvkBHWYDV2Sq+E4zDcg7m5sGSUFvnOiK4oD3jmDMVy3fO390apq3/Ku//Wwf6n
9Lo/Htz/5275HGc5fsKF66f/SGX74w39Zfv7M+F/42mvc9T++9P+8La//ccXvP39Lwf+5X/654EP
RItO1PU51Jlwc3BzxfzzvOdX6GYIbPJtlyYLNML/O+4t4x8o/i9PCI8uFuwzv/Sv455fMk0G0Xz5
bN0NpPV/57j/zzyhP/Z33MQAem3DpRb4TzT5b4XANINK6LFITk49I3LQvPZ2sQS7FAwsloepJEN2
jVQ3AFtBdL3iX/EgGo9jJ9GOGvlgiWiqTOtmWszqyhnIH08NBg2QgSz4QBJo191kbV065q0YE7Vm
ZFX31d7E0D40Clhszqes1giSB3XnlId2wv6CNdUQx9mULMO9FqRjve1Tl/792uTfFh6/Xr7/v2Ea
L6i2f3/Rnt/63/CMl//+X0YWx/oHRxhbkf+6TjFu/OOC2tSBDVApXi7g//KvOFQlls4V7DPzZ/hM
rfCvy9TU/0GRw8BWR6LKhUrn+VsV8mdVCdFiv1QlHr8/4McLZvWSdcN1/3vBSiUgCRRt77kvcLLh
HA0xX+AsJ4o77VZQT96KkkjO6psfqFtCc7PtMH63kZLXjnsqFPwrXC9IBXVPfvYrKjeCx8MJullT
pOz299vVal+nmf+xeAjM7Kg2dL4mCwzy7rQmRnyLCVd3MjIJPC7QRrWh55RvdulqePK0IlGCNQ4j
ZCPsG+LkJyaUwChyxPNRJor6BbLjHsNN+CG2rSFrcQQ9Iu4mMV8VZfcx76OeNptWE0TqCQwOX0yd
GCSZY+ifx4AIFWU++932YZuNfQwqL7/V6rxOpm6pnxnKNTcW0/9jOc6H6r68h/V3nAOBBfha2GPs
Q0YJ9ivSeh+1GhG0p4YelYlBtGa1askuxMugGySaMSwLm4+gY3yozlZ9gEKyEUgeEPJLSONObvVm
f8iq7VG9OljnJuK5VwuPhdO2YQYcEjodqzKMj6UTKtrkVblxN2iRa36UZHstEb5Lq0WcTNg1c3WC
/abOOLZGbUnqDutnD57iTqDDi3F22i/aqL01OEyjVs1mYqmWulLs5SGwmh8lAAEIkkgh55FoRGRy
4mDqK4o68A8snnsUWnv3scjVj3cG8MnFgnGetqGOV5fV3mg7Ku5RNYQ6A+2bRk0KryEOhMAYYZ8w
bfg612N5x5rIO+wrMcLUuPl1gRUpNubqRQxqij2tfl9qmCDYPvF6UHAw0i5lSrhE/TJjR0mY49R5
Qg5XlXa+s0aWm7Filq0diw0pvEV/e6/PmY8GfrOvWluJ71CgvGTdLtjNorXmqN06PWZ3L1/zoSxT
x4ba7hW2i5gTVp1eo1GwWh2Rsdi6MzAp74QqiUnNMhHMPfioa5E1R1Jt9jUDDz/MVrAeuYmfpcCO
H9Lyst2Aho8Q21uSohxaBvbjsPwUPem6CFkQ4e9B8zbvnplUMHaBa8C58b20MNJ0UcRXG9WexeDX
rLtxmV1+D75aX4M7SPYvWqGd54mxq/oWJxz6uKzJU7tbrGOdYQ+ebbLLDXS5L3VuDCEr+yCS+jwd
LKLCr+TEqsQtfQdS/SZRwFLCRdDtq1RWth627l4nS75COb+IGHw6iVNumqT9asUawkQRyQzA5LQG
yGW1pTeizWpIARYw76qlFLEnlm8tgoCoWKwnV1N5OBvBdmbCWoTj6j6juDMOa2cQqesVPz1bTPG8
IHFWDvG8mtzu2rGnzddEkQRjY9/mHjeSTXZ1LASs+GEHGMSAlREYeKTD1mmIMMduuKm7mkzhgIGZ
I1EHF8baJOaSGQn7chnmaNLObccqc2QHEI5C7MnWqCqUwPDoVGjNNsHszG2KN6U5QYhMujsL3m5Y
aeOW+vrYYh1G4dvI/Ts1K9temAyxvux5rK0jexqFTp0Mwi4Z+8k7Ymly06E08/APj5Z/dZh/nCD/
Tyf3JQiBiAKHKsO5/Pof1mcaTJ1BISO8Z2p/1WD6c3CV670fI+D9djFzRZ2Rnf78Nc1fa2MeFw5P
sODCAr6U45RQv77oVjuN2ePRuye81ieoftVe8rzNTnk1kSPYD6/1sgHS31quymHeri21eghWunfw
qEYkN+97S6QZpxnBdNQ0ZlJauIG9WeapWTtfOEOLqJ2EOKvWQYQN7vzIEvhhQ3uOV4pgucHu9Mju
VvHAuCj4i7f3a5NxeXdEp+OsZIIFddj9fSkqTXsGQD/J+2Xjs2SSSfOpZx30KMP7W3mUvJSLX+cy
W2CzofNJ/vbtbYhRuLw9636syldWXem8L2dRZDRq6LBn6y/mUpfH+B/K0f/2cpfv9Q8XC50um132
NfeIDV/scnvR8ix2KrR9vPSfXyO/jcB4qcs2xaJoYTl/+RR/famSt8yrLeUDu7gHHmHPrTc9/vlL
/Lfv6deX8H7r0JxVFtrsyvLBKI1nWQanoNi+7ww6/t7LcClckl/ZyXu0gWyof3snmdtbIDOL+w1D
TlO+b+LJW/7ikjMuP+sfvxleJGC3RvoxTHnT+P1FFnsUCClscd/CHdWlDDf9vgwwHFy3+nJuPEnj
CX81e/rz9/bbOIreiNEEFR/9ESMzF/nBr2+u8PHe7ITE3a8CjNkMP/VmxPnGyUwovKlnEhxBC5dm
6fREMdSMcBVZr1jrZDhr3YupKzhxi9NFKH2dB5yvy2nT3c9VQP4pOj4wL5i9Q8tyLzEWwo19jQN5
QlpIfTkoqAoFT3vSHqqQSPeLe9dhWrQYc7jY056S3w6/0XTUX9x2XIqXN/brBw5HFLc2fxioHy4j
xD/eCki8Sl1oyFa8CmVK3RIvBsGgoCkq12O39hMoka0CmkVA6cyY8QCpzwD5lAcZ7wm5QGugtaVw
FMuwJIxxGP0sQZGyS/hwJsu9L2Xu8PzRPWBhcEZ0vSwiuRoQqtg226exW7Jrj2qM4lmZt3pRrtEk
sd2MSFhjSMn+lRhKD6+enDrz5Oj449raUJBF7PVeDhK6gVpxMOaW+LkOzF72ti/V+TLrTtBVUsSy
ikhhQWHeUFYFqnz8hmeNdPupmUTLoAdUZxR0uzpXzMRTa2rYSC35HLt+/71foRwsPRlhQCf4Hcw1
uC30vImxgaOJhFiI8NjRoM2xIXq2ciSKJWKBA3PP/Ga6jMoQdnd3Ptmcj16FjrFtJ//1ojiGDUWM
+DW4muEbArzhJrcbl6aX7hVGDWCLVtVpYeb2e8EFe/adVsYumYcHp/a9H7gXFegZT49Fr/QEuBHC
AN8QicWMAHUnz3xNWCod/Q2mBrDiqV2+kwJoE1hDJEGAGjSqt3w4jIX0Q1Pkj7rZvyAYx+IwrW6K
gZ2Jp1+uV+SCa8x4lsqJTWtd0m6o+aQyu79h7dAmM8QWTHN4SSh/LkDjPLjpanu/ZSrUpmjfyhAl
Jj/muA3HAS8u5kNvpnBDwUorI4/dQvarwdES5SwswIOBmkNbq3s3g10RslObVMp+7T8Q/8MLlKtZ
HgFIPmH4xy6NRDadLNanpoaFTwz+fDKaMrgyamlf48fTr0cXhlNVO/sZnxNQUzyNqbvUl3xx3Y8h
dmllqk29b3+W0rmhettC6EkIDvSqe0R9ZnPJSPsTg6VpJ7k/ys+p2V9an0T01R/VeYMNe71noKfr
JdgfOysYrmTTqp9C+u+oTsYIxrebTgGHgJX3a8oHrd2B7tgfKgXUzBdufjRaPIB+t1p3bI7A6fMo
vKOBcE+lN1nkisFLLCFNMokemC9jf4+CRjyhu1rSjelm1M1rjoLRa36ia0GL6yB5abBrJDmmiKuV
2+20G2N9BmRmR6LZ+lPb5ZeE990MXVZP6VTay6nl8n1cwYUV7DIn62FcFgyt0t8jQ3PIV8qWLKLC
75N6d+aUNQKLpWrywmlzZAQe4Q0MQ5vQSRTU2v10lPo28u81HH9a2RzoZcWnt6AcsTpABI7fMAOu
ZBbvxfDmbwhFWkd/6Ny9Zacl5hMK2O5WWyECwQJccB9uzrFimnWi0NuuR2St6YBt7mS4reA/dvXY
6OY9RsiPj3eTqgztfasZx3tNxDNFXQUDXpDNkGVqiFEPO+AqqutpES6EptJFFO7NW3EeJtuNZbad
MRG2LJLdb7Qit9pcQAnISGx2N19cV1ZPM4aLJhV8g0QUkCXcfvWVcwnWTMSKOF0OqkgWq/rBM+3L
bLmzxonZ2a+mWMcY4MM35W6wWtvMONlQbdN88su7vcizI4qay8IDAKVTeVriqjI/jUwmgKyB4alZ
ftzIDeNkDbQ8VpBb9FAzBW3CjAOIFerHhgY9Vtns39Ne2bGP2gDdNW6MYnKtmw2tw8nC44LcQpZH
ScRRomqMYHoGO8hvxyWuXScAnlusfeIrT4honDm8jFnT31i7Tle7v05Jf1nyjvk8RMLKvKjMN27N
JchPnTs0SV03fWo2okv1i1fS76vu3iBmO2kKUEGt27o3y+LsaT4MP/ayD66DUtPgzxFNqBdBFXZG
F5xll72gjHrdav27auFyu0WPUr4uGH2TYspKvP0wF11Gu0kIvZp9zseqrt7XrZmOa9t0D8RQLZ+A
iEmhsKRtRrorl69LP5RXnITDacYIduv1Rn8nOiYN7AyKwxYUj4b0IOPs9Rplm/bFUcZyJBDLSzvp
FCe6MJ3dBvMIiUDlgMlwTbQWkpK0tvIWqIYWKphM0Bi04HuxtWPSlaLBBb712CZX8d1YZy9xO+ic
mSnLe+VqflL0GctyHCnh7gh5uym2tGtv4yoZzFxjNsoelQ2M91X1rojqLpuOKPN58mUccZHjs4cg
ymN+MbbKQZrka4oTnkcCyuD1Qx+YX/iajmkFWfkX5q5AnJx6K2itMx1e8arfzvU98kHIfw3uo4+p
8fSv1U4nNZaDfWCS8Tjo3Z5a5rakRm6DacjVZ9tZKlQY5s9jScrwytgF+9qCrbwfAgxeHmOlMv8k
6Z6rGmBd6ODkOmp5a8a4ahYc3Fpxv3rWe1dM4oe5KC22pmy6872ye4eHj781d7UC9NDa33qlRUJB
69SHxlqm05abRqQZqrxaIT/x7VI6ABb8kKuNW38EZuHESNeqByBMEAEQMohDtRAjEvLwHgC4y+LQ
oLWmoF0gsF7ISWm3gKXsqA4Sr7XqaJp99nDB6B3qqStTVIkfdMgo8dbBPJesytTYGTddJ9513kTc
gHVocOOw5gvLbCRbK2gnHoqZ1X2xbWY2Q1Hz2G77boiczJ0fWkJYsDk4+q1RzPWVr4s8IYVu88Np
b4JQt2VvhF4z22ct90Q8rZ52j/0TRdSig+LAJxsKPAy3E9miB98Hu0aIqkhx2kyRZWUNpIKleFFU
m6cGJ1wKt4bf2jFf9Q3UtO6C6ByYoyUF7mQiorYtXJZcxcMC7QFozs/SzsY3qD2f6vKncsaYC2c+
59NM4MKo+cENHuO30mXOaeQIL2vfrI9Eb9WfTGwNSglwBywYPuwyf+uUpb0t6NpSaftEI1W6+XVz
Mz+STgu9oC63+RZ9AMNLXAIxgENxhMVBWPLsK+jkuR6pop9IbNm0aALgl0y492J/bKkwpmW7l7X+
JrquVBeJyrth7Z+2g/uyl8Y4szldtwgKZUG6d1skbsPoTrnLuwXCJ1x0xeGB86bBVit5SkJauXVr
Abpg43m7Ee3cxlrf+Ydgce+U2G5hZh9n3U5G+2kUL75g/GaQLKlxVIZqsdc7e4Ndnsn+J1u6z1HT
ZmYmkwjZtmB0N3PoSFgmUvbTPl0O0oytUxJMto6/zwUO7rsgh+1gHpKpVv3B7zH44/uwYzV6zZEc
4+qm4/i5ZVDchuulPcdao6foLbqoHfkimNPpVFSOAe98FAALgqyI6QNE3JTZlkoyU08WRKDIqfTX
lr3xccNhEgGGYFRYWfKg9U1wHmZX54Ep+OhI7MG/vflpvTr7AYgt9jGM7WlRux8WcqXIIlWHx6B0
r+CCOAfDGfJvWsC6u7eo26u5kqdqLJiXMeHFbRcE17nm3Y4Bhveu3bUnAVQ2kQxGngqwityuDOoH
nrBMpcq2xE3JKpTx3+byo63rWTTGEMG38B83nwGZCUH9pq5XEXU2wRLQPa6V3O0bnOpvrkHVVaD/
xYO1Uxug2eqO2LbkxdBKXFlv9/EsvSpZW+kcQczM79vaZrer6Q/X+dYrJOe98Tja1LIG5z/P2vxU
rt0DV50d60iD7kp/qe7rifLVXbtvaz5y6UyjGaKdGk/taD1jZLIRYmM31Ov2p745M/7h6iUPOIN8
BPBIiqdcxl1jb3cIzkjHs3HY6X2xQNPNQF50YJbgCwzm02Rbe4qYkg4mYEgcTWwprnKTED1uNTml
FRCrGIVTdo9dFLq9cMQNZ912XAYkEJlTjqk9MNmlHuxSoy8kl3BdSA7+bL4phhGh3Ni7J9yIJhzU
S2hKaM/B8Djh6viAS1QmTW8jQG57+bXZdJsH57AcCALwv3ZcKomPxx10OyRqvkPTOXWTbkcajdIZ
Y6NzmCbuxMGw57Oh+z9aU7jJ0LLI6JDWH6Yhz+OSzWBKoeAk7epoYYZmH0R1EcTbDm11gWe5d/Ac
GfD1N4CWxkvwU8n8bChSMPDvFY08mXD9Bj1BfDqNv98EE5f73OXBCT9+frutThXSnpDNPVI1kuup
pTlqYYznwN/NfsLcvfu5CDMM+V/Wohju4KowMt6RZqF6t/WjHALxYWE+TS00+wd82ewmICIf681Y
3pmm7zeu3onERMNxHDBe3sN/355KCCvnYV8I69PIignENtxomUaDvNnDVb8twUvtDuU3TUPYzckH
0SLXNJygtFkHVkioMALrEaUXASSrC+Nkz5zq0TL640gx3jOwQDYMhGPUuwMVW46w0WqeSn2gmJva
7GVhrpxybLYHBwVa3E5Q/a22YMShNKyAuwSck29kNuj7Fxovl+XNBpq2w5TNpiLIj1vGwH8vDPXW
Tq2bSFD0d3uLtMQyCDgvDDpjCDgfYgi+sKnQwtVvJjLGKvdYW6VD1MJQPrpcPycXEvHBnnhsUZKW
t4gc1luI5nZqWOv3gjUxeAgrA8VpbofAHftk3+n8FyPPo0YxLqWFbkLoAe5ZFXKKgexOuEQ862ac
jZ9uSf6B4s49uNruxwoLcTpySsa05Q+FIdQp90Hb1LUar1x9rdIFhnPMcWZee6y2InrenOBod3wg
3Mc6G23rJJtLJLpJylOMP7g9jj3fH26F2YZ2B4G3dYFI7wiCqnDvAlSDxaeGMC+E6eQc4TbAC9KC
17kZkO0Z9rPLCu4IFt4I9SqYrkwLQaOQwRONFbuqhQJqmfMgwVxt87UMRgzKF+Z7Ztl4AajPXXtx
TqWJIMc2weTXvsXdX/C5tHaBgQAdOVs/QydvzWXNtn8lJo1yzOHJgHxT3ZTBwgwKddV5aRyX3Aq1
AP6wnEOBdQo/YKeOmUQsW8KWOFx4XXBkNFoBOBHf1rkxY0zL0KeV8YP1WRX16J2vmxIWaOaMp6VC
m2jt2Xo3D2I96JX6lJ4MbqHWDHGJdZNjsVtPooHHko+c7zkRQled5QVHoqhUIjYqJfROPPew43+Z
c9s/YzWxX9RmeRhuTee7GUj/tIG9eeSDIwdoX6uPYQV75FbNq71YK2eUdct9AvaPcJJU1/QZXJTj
gIWz+lB2rgVciU407zFNytYE4dNNcyohiCe2xpMI0vMcsVsdI+FBEMG0nkVikTWrmJw0JkXjDDGA
hYy3T9GK9Cckvuoz60ZGQ70k8kLnyiAGBf2tBNSRkeFwDIwWfgEAknMnVJX6BYaToQ21joQ9fWjN
I7dIVCj7ZMvKubNwYX/FyuxG/dw/VcGYJXbbCzwSO8GseVGmgwn1VBo1k1KnU4mnTfapL40XOxdW
rJpMJYM36eHeV4wJSHFOZKDLl2pEuaOXDaHluqUOTGHNlPklQWBeZ64HJl8BBpoW2MVOY3xSejVH
W6a1B2gLMKZnGokF1VFk1JcKNQd5R4E6JMgwWM/hubktpplTG+MQk8CWit8U2snr5E9rcoh9GCW4
N5IzE1I18CDBA4/Rw1WPXUnt5A1Te8jVNpw0tU2HqVPtsZGdOLrD4qeLjV29CZb5hrfQJgMm6xsb
ee71mq3zG4ax7+zdZvS9c5k4ONljoRo9LcFpREPu2QcA8HTpmdiODKxo1AsAgVzHaMenvP/aibK7
g4v/s4NtBMu9kpG7sLyfFcvZwIbfz88ZwHY1KU6YliaL6sZbs2fQ7njBBG9+qq6ULd89/uB8Y1gC
bq+6o3+BSrv44rbY9ooiiMvrNFQVfANNBceqn7orMTP5VTOygDzj466noTx7ZuO9BEI32YdaWzKu
qwz3aQMqM1jesS+5M8u8B84yw9q5zkQmon51GKBxMod2v2ALL82oHUoQSuNsHsW0NSePT+mOYTU3
gl+OB70cjId+9tk3QaOkpsyKg3JL7NaG7qYik0GKoXQK8czxbgYb8AGK5KMr6uUCW/8+2OZ8aBmB
3Q9bsSZBMVgpeXkuNA2Z35GqtRy6bDUOwrg8q+jpUg/eScJyMqDLde2LuP5lGcfuaC4ESjb0LFHT
bvmDsHEBExrj3rCpntAIqeG0r6bL4nWpSapc2cHnLBGzvrjoemA3QYaqYrmZ7LtF4R4Ftpiwa2Sf
cE1yLOLKT3vs2mnr9+MPlQ35F8ggbexyoYYGVsY9Ky7zYtpEFWmjle45ow11yDVsIANsJyz/Hfgt
K1TTRaJu1eY1qeY4qD2D5r8XxPiMom2vGkeH0ySNFzA0eiTKzA+Z10BnUzupuJWGaRL/B9wM+Mku
29NrzBOInVB/AlneYY16XX9t+jMItNpuD900VKFju93NXuskAHouXB23Mu5zloZHJXiw71r7uYsK
/hPJaGnXMpvbgT6fAQYyvp0zCgkxgx2aAfwSgkOP6ExB3O+O9gKaiWg+T6Nnstz1rIAznItJMwnp
4HDeNVGltp/rqWqmd+bkRBzgSgyFp2gLmh7GGUZbJ/UZg0VSq4yDtAGhgOhnpW3WPTPg8Yl6t4w3
+qhkW0tQe/iqTgIEwKMC/j8Ztgo3rVdhRQkVGjZxBogZtoj2cWacR9te0w0/N7u5XveW9hW49ZJM
XqZHvVA6Dwg29UL3GgoNItD6ffggCqMMF23yEqUPRtiW+3h/GedHweTznDa97VPlc8PYSWfFZGGC
iQoJ1h3AVh0PABufM7qEa3NkDFlUNTUDTX1orbqNAn+Uj2V1r7fE5djau9+s6EcJCknGouKzNXr3
lpklDkWDLxcr03YD0rRKtcXH2x9I77Q2nvzq5Bk6m0InpKXQSduzxJxmawvzaRxG3nl92TPgfrN8
wHGBZQ7RAnvqkLmyuMLlr8VLg3SutN3xpajQcoy1MX6RQ+s3NMLw3Pu6kjewZLTYrMDmw783n9i4
EFHjUQmGbTcINgktWASrKZKsYZ8fYMWZ6/p+1abncbkM/NU+RFXeLXzDaryGcTLE8FfHH1UfLHcZ
ULE7s6ON9QBTHfy9eCr3bL666GDDrm6hCDF47hjIF6UXe8xroblS69jEtnwDumv+JObyEhmpAoGc
VkPl4DNum51Ov23X4G3DcnYYSmUwkKqpC3XiWZx1868M4hLgO3jDoTRLWLk09BETVj2ctK1Kaezs
c9YyHctd6C8MOrD7b0veIDYhN2sN3UD0d5DIxHdZdRorJOos8hGsSM8wtXDnZPfQS9a0LWv7uxU0
KCxGj0EZ0wNYezmmQ99enau5cNUtKoQpHbtpfyawcr+b9R6mN4Jlny1//zwsLaoHY+y/2tjjbUN+
ZL3hspvgaWM5Rf3ml7p5MrJc3bmUXKGVgeSE/K7FzlQYr37Q6D9pDr9DP1W37Np0JNJ7+VS6ndTC
hWHZM8QQcRqYvx00pX+1DUiRg0WD0Ht+agSTdctF92RNna9iQ8nmqy77HpNZX2M13feGwhTuZD2g
soy7re79ZO/7jeqG66QhYCmUo+fc0Vb+4DCUdxm4hKhd50dWhfmx5inAQJeSYTHZii4dIzHXmq1w
c0o3DuZR43KqSHPx7fJBFs67roqaNB8ainLIlrtRJybCGCCN5PiR8BrbWD8H9Y4cwU3ILMkP8kJ6
Cfsa5OTGeiHGw7TGExfIfamYGCyTs9A30+4bmHQApYzWdaNvyxurfRhmmm1+JxLhg6gWMCVes6x3
xUgITG/l5hlbOfOMWiMAR2NMPTELHaMm58g34F393JsLslrv8jMpm0G8bEZwMxJMdseOnyuaimKJ
Dfgt32f2tKZXJPWrZmDvpc/WrjCCYWVS6zqRzpXlPJkK+T4btX1irqzua93nivSVFZw5jUhx98b8
OSiq/mztcr5SPBujody7uMx97Qaj2P06GfPRBMQa+6y1EjoxBO8bST9wlduNXAETuvTST4fehzDV
WzqiMwKGjhrh5Gsc1Gr7Jg2/RAk2MI8dvbw/IX9EgefPxqErKM86ac3x3o3+p7Ytc+p22eXRTK9l
Xv7SFp12CIqOt2qxGeur/jWzQEYaZvljtar9zA7wZQ32J7/sfniazr0ncx8mwCw0nXowN8evvgy+
dATXzgeu0vqgaboRqXWe1khnNPA0YN34UQ7mVsQzeRTXWZVbVA2MqrrCbXjWV+J6qjvrgQCAhg3W
4MHauxB+bwrf7A86uFOCW+c9HPBT1wezGaoIE0x+IDzFOE57hmGWVgd/QVkKC29ctW6HmW/n4GZi
+Z6XVnmNS3iA18wSpjXQQhWNW8cWW8BbJhpE9VbugjfEZ88Ys6DlQZuNxnOH0S9ivmzzxCLgaB7b
gTSlQE+Bg7IpzDHku94o6ETIPmBM3J6ZzLSnjIXtydlQFPjLDERJGSSAtxVXI+uPBxug8bEfNhoY
sOaPNGIoxwZ7SdfAJbfLoHgmoSK4gAG8tIGKlXYNqGSxcPvLeu9jW/fZvm3dfsQZmcW+Min2BZaV
RfgVaduYJGSVufGimCLprnwtysU5iM6vE2nnjNisAaJSE4w/Cy3Ye8hUNoLs0tTZyF9KNKsVYAFq
Qu6HUf/BPBuT5cKj/Msytn4ipVgjIhvmNK9mRbPQ6HCJ8/GGlC3WS5syY83HPOFNnnPlrR7hI+5s
UvIxECdIBZOna8ZqL5GNXeqyKWjGuBCMKyzWMci5WDDp8/bmGzmtNb4KCg3O9MIPK6Rf0Sy3d8x6
EDpG3WXAI77wqLOfsosQllFr9bwWnvERDM3MhGRAj1BZBZ1ZWbGuZNDEYf5Ru151b7FQSoi2cKMq
MOrHTQbOC4GA65M2ORCJl5W8w0DUZjwtUx82/TKFw8y02KvcF2cixcxr6ZgDVwCGMhfzam81ApgK
jSEVISQXBz/tojd7FOZlX+iRzu7mTdsg6aUlgY5mPOtVS17L+kp4kg9it+zmUzC5CwG5qrLClbrj
dhMGEmDzAvI0iGUzfTUftWy/CNnlcoRDJs52YBDE1Hrmy1Ybjh6WuU1tEnjqTg5EjVjull+Rbaa/
arVNgeRMWZc67UpWrauseAVVcoKiqX2F5upEuWj8K4hzaAl8o3sORv/SzG9AuV17hqalZzE9A1J8
cAtnwF2QQ2t3Pe4sYuGvW14625aRaKqbD/w062HTpJ+6xDw/c+MwBdcz+0ySZ/+lhkDyVTS4a7NS
khkn2D4Wan7PVmi6k9s2UdXrBDIFcrnKe5DzJeZlRKlFftagsrApN6mRPHbSHQTCkUmr12/1VwK7
yx8sAP33PLOh9WXr8rPviy6lXVcHcAfVl3LLgiN2tOJ9rSqG9eDpDgzYFD1jAwceQsH/5ey8duRG
si36RQTIIIPmNZPpy6XKSKUXQipDTwa9+fq72HOBUaV0Veg7TzOYbrCSJuLEOXuv/eDkU/eFWSLD
0l5DfYeDwRApCk/9thM06Qe9J/vPnOPpzA7IEBb+OeynALDCP0gvGrY8NbgZFIWTu5NSVVuvM3Ui
7Pi1Gwj904lW4Oz3kcNsDpbfVprZjZkU/e2oKckyY77mDpnZnkmLejALmNFznhzmBVzoUQ4gq9Hk
C84x2pnK0WkDyp/kQOsbUvXmGtG4/hZR5q+GSQvXJnFtC62L9FLSXKAy97G0V30O5aTQyF9F3ESz
p4Qefg8QyvmSZkPySieu67ZSzfEds0M0rnwqOwA1BCK5SD8zXu+ILDtB+Aikh5uM2R2d9lk/ZBmd
cKPM8PIaaXPGzydyKKPiLtYJoqN6vu0pcs6Scxp44DHrdzCLg+0skIBQ8+obnC/VoUwzUvfqvdDk
KYzRx6cDeCyyaIi6s02dRJaszWmGOmAYVjpjiau4EKzUVZQfzS4oXy2HVvk4aebJhv72DJ0XZ3CY
kaidLbUaxcmWXj9zOSfUN8yBvWNrtKDJJ/cHLlscd1Y3VWtVs5SAHKQJGEbrogve4pDP3CpNccv4
QTzjK/OkX8/U6g3W6TWjDEQBmYwBAJJUNz0p1TZ7LMr0GGw9DnZ5ZNKWrw3tJiXkiJNKVG+0tpEM
qtCIEwnOvQjMqd3Jus3ee8MKvgWNmM9JEttPXgo6UktCKi+CZzZ25nwZQMY3awrN5hMl4B9Ueqho
wdXwxVoMJy75BZVuhXoLeeYudsS1w/AX39xGdjnGnOnWMovHNgy+6+gLSuIx/67Uu9RTQt1AqaZD
nALjJWzzQk+ZjYU+dJkIbmEGX6de77da/4lkU1xq4pBpIpMitRnTkuFSsn/UxKXdNBFbVVc3Arw7
fRgNfA40++GU1S2qbztvUJpbhAw1dHtBdvXXgQ5dUxWcL7Wkyd663gUM7fWRfuzDTm7ooBaHrIUC
XPWcfFu6dzQiOyY47Kk0z52SAuCThyTcS5UrPwNI02J04IYR+3Rxq3QtJJ6Q0eNNaDc1eneHll9q
UBogDpiHn7hysftbliIlhIGNIIWXvxml1Io9lMbRTB1qedDqOGOjRKO7vGwJw1OA/nfdKaTvnVga
oFnO4kALYKsBptzrUgLsaJM2P6CDsLcGjvkrSOj9WraUIkz1Op+cLkYkXnPIOOf5hdC8NTPTp150
hY8pR/m8cxq6gdrZl9pE3y3nIK+FdKuLungMRsIR4Q0bqzKMhLW2DMQy1DR801g1dkGBLdJWRbAB
oN2CnwQkGjt5etOahnG/RMneOAPvTTFXD+kYtLexoTenwkQZ5B4MhdEexCPIcNQoe4Cumg8QkiBM
4uI6UTVgtzWEUuHY+jWiAz/RUxdwan2k3qMEjeJyOGpW9sbb456j3mXybPfztQMe/+AY3vANxwJ9
0q63oRpMoCB7GET+ZFF6gjLDbIAW+x1dOexxW9f8QZjZtinohWAUbu7LxYY0tn1yk6FROCsVpnIL
tWQmxZjjUoHUf2OOdk4+yERGh1kb8QN+FbmxOm3B9tnkT1T2YV7kORPGqiNxDDYhZyRRMFsYTaIZ
MvsaggNLBgU5+xrpDtzbDB1eHKRP7Hi9PzhGvzFLyAmrvAneXBvbyVDfGhV5tjEUkTA6obFgdhDn
HEb0obyb6JG9CbugozoyHVKr1F7amIWORYRy7oDIZLoKhSAjociKlYJKuvY0mM/sQRy5XGrOk2d3
r4ArzbOXOOrQOESImoaW3BhzmR1meDl+3nr5jrMnG+yUNphRAoIsBtFk56QpQeI2BAYw0Z1QdZDl
SmiYS/NwZci8OwH3mH2jDfB5VPZoZ2ALJzrh9vzSg2tYFbx/6SoaUlr6jlDWtptLCrxIxThbwnhe
Q3/qXkKSAJjtNOFN1eqjn8BWuK4cSZ9a63UfIocJ4bRU5UomJtGhHDHPSnuemq/tOhZi3qFxxAAC
WerRNdWdVpdXMRV7nwfgHuYOvVpE6CeH9aciaszvNYjb+7BqgJJ4YXRQRj4cO6OLbrxBuVdse7Sh
XAOlcSKjEehD6dineCLty2Jc+7VEKPeIyWnK52Y/2R5xyRA8jE2M+plphjOedYfJU1gEz/U0vgSN
qX5qtRusE2OZe9FUc2/AX3hoG4mV9ubQ8CvGmiSu6NmBruZw1J1oYsZCWh6kqW7e6RgAdnXVkf8h
GhJmN1nt20kvvro9gke9dRe452wwigSqyyjW0yTzNC8wtwwgxHXUTwBLbe1VQXnc4T16C5HA+A2R
5Bv+hOAdqYfajlrYo7yqgcRN2OImp3qfek5LduTQig0XoWSmO3uC1jnYSzEcBWs7jzS2kW8Z4sEV
nB0He/xB6mv1atShOBIaHuPUKqxrLfLqE3zLYjObVnUVlEO/USQrXJHiwXl0uYeDxDkDYyelTY2R
h3RoOpvtnIRXf98EL/hB+AiQyUtME9gLPAwTFxwfW/RW3DLIu0kkw0NzsGkRepDlk1aokyza75Wb
WP8OM0ifEeCUCRXKYAUXGIM/borkBAKNGNv67PQTg5FNjxyaheDvP+xiy+IiXMYw2NgZTLvy0gcy
VnkQ62JQZ10OmzbeVL2O1uspR/H09wsZF3s8V1oGWx4dJR0LxhJ89kH3Th6QaFJi3c92RvBQLIxj
LVGZyxZpQNnlt8u0l5PdqWkQW8/jzewNT8hQj3//My5cSzjqDcfmh+qugbIFrOLHv2IcRoQRlsuh
R5Hi2KYnjuo+WsU1LrlDk5abUONg/++uycODxbRYbXiQVHAXpqXYCwiggqR8J+fg1EbhTlrdMeud
ZcJRrOosQIA1/j+uSYoEKEchTUwwy3P/xXAz10NQh3Zr3IkocsYNcrX5Vg+K+D60lPOzJfzpsXbR
fBao/uNPrv2xYvzHd0MNZ+HxwBZvCv3i98LIn4mrjmJ2z7jbhhCEb5KpD/+Vpcg14GLCuHJMi48S
O9glwaxJjUbpejXfMfckxWSe0l0a18VWZ2R/BNSWfvKrluLtv76N5Xr0Gx2cyv88R+/SV2QMoXTp
wOfnMvqKBnoevnkNfbE70XzDzIkS8TOD3UXR/9sVL21GyFkgKYoix7ZcB+vGSq5qz15VU/SaDjA9
RkVbhWEqRKbmlKvu/Pe39p/X8vcfjEfHZWmADrq4oH55hUgWbpnOh/k5qepjMFbfuhnRGTOgPiZu
q+8Dm6oKPfWk7CNmqAeNLsgnf8Kf7jlGFeGx0pmebV0U1HFam0ZLx+UsNPNm1NrrPoPUy7zz3S3n
b7ZiYOxFP8axvia12Zc4vhYYGJOa5Eei2fs6WRQUxnrM3bUh6hNqlU+Wzz/+gdA6WEZ533Vj2Td+
uUddH2JfQNl2znIWtnlkJOAtQFCmfQXCWruc/NpuXxInPX1yaz76tv7zctBNMtgiFjyie/F0GtUY
KdG++TlFUtxMHGPJAhs5FebyUclvZv/dba608ZPl82IV//2yF+vKRCMiArSZnwMikgvCJPqf4/B9
Cs8y8vx4JCV8IUfeMkXCDhF9siNe0AJ+v/rF7dbLuER2nednLaXph0vjlDmVpBOButfOf/Y23pE2
JMxqgOaKRLF4oQv5lvX2PYG/azZbknedK4WwWCp5sIDzrEZDIeCrXkDDk8IW6XdSm7ArdMVGDVyj
nvM7tzJzjqO0XLxozWLvbqe+ey9zxLuygILGmHrgkGUUyFU1e5MUGKEYLN9Eo7UhwewbIsyTmzIN
cwcMzwzX8zLaTm3hmyYvDPxmiuZx3wWEKSCBfsyC8MEu9LsgBQjf8K8hhmWyBjROFUe3MjbWVN0P
trcFTtpwlICgCEwUnmsf4XWmkWThZlkT2EBZbiR4t8WOGJi3vrJ+oD/GgTG0mzon3XsqTzGaCSYz
KILC8KGCt7xOGvGVkvrkuG8p3WiOYU+2tQhNun6nZj73AVEABE6DWWB/NZXWw6gNV0VClBVSgHWP
1YiEhC+fvO0fy5T/ffAeK68BFAdY8cWDZx3g1ME54cwJ/I5+J6g5SEzM2bTjGIodESgbmaO3teed
mcwnYwweo3hYG/TP6Qz9KDrtjOTysxVS/LYlIMOA9WJDQeK0f7klmCXd09gq1TmtXiU7Ac/JYsii
GY/kPHr0/LXpR9s/mB01av3J9rdE0l7sR8zm6AQtjEd7+W8flx6dSW9P1gaVGyTz08yccmtqot7E
rTUjohj195p53U9QTSgTnVrdttn8kylAdJwNXd9omWkfu4EU4bqaEFLHYXu06Cps9SHtXv/++Mzf
Fyv+Vgt4tS2EYzGo/fi3uogFUQ/I8lx7h7h/jcuvxGtfe2QIlt6dxTgl6a5D/Tu6ilVZ3ZiO/pPY
l5Wci6t6vA1wa6IG9U33R0EsQl+8j0s8mFbz7eLmyWiE4XAMzSuQxRx30zsv+cS1uaylH3dCmmCQ
seXyrHFvXqy1cRIq2leTOs9Wewqm9C6NqxgzHSE2f79Rf9jycYQa1KVwA/CI/sZEhcZZC8bZ54IM
36UNE70yXsr2pGq8jtAob2PPGq/xkE4n5FIo3+LR2v79b/jDe0UTy/WWktXDe3zxrGwnzoega9Q5
rp6mQX4pctLRGdEhgfKyFwLHP9nkf99C+cnsn1RwEnv/JXhcA6Gty5SbGxae/WINc8ZwCPRDSOjn
XpajeCRtmCizkax1r6UP///4uSatTc+BMCMWCs6vO7imd4y2q0KdmUHhLqKPuArL4kvc5hgAJv1g
hYXfefYnX+9liYz7zYX7JzkV8EWY/3AOfqkbGoKZ6IAsNzmCItNkcFXGf18hfLjGPx/lL9eI4T9p
c9+qsyV2Hn3/drLWSj4hsUHhDdDO2xRGfJi64pMX6A9fC1B88JYe0FtgZhd3VJkGTqDA5Y4a3kPv
GoxE+8eZQfHfH5zx+3U4xQHWlbQ/OeRcHgCqGOUPnOL63BjytgmKR60kTRI7TBjRuGNYiPn8Advn
oSX1qRxmKugapg2uES9XX4b0M6TysuB+XCU+/j3Lh/XL/cY2kk+z69ZUZLeyYXXizUEKtAJFuh3S
h7//+t83xOViDs1Jth5E1Bc3eSQzYUa0jV46jg96ifaqaw+zm+/Rgn1y8PnDpQx85pLWP6gAIiA+
/q6YjNFwYuSKriS5t2XpnVNDedswEe8kfn3G5f/DU+Vqjsd/THOhKn28GnCmzkj6drkaxZaCuO4U
m1x8suj8vshJAzzqgoigUQ8n7eNVIg8NexuNzVnJetPk3Q8HU5skQNXs003SNlfIJz/5LH7/5JdL
gnFYPnoOrRdnGW2qnWw0uGQ6D+KAaF476ZU2fP37e/HHq3iW4NCk6+5vhzbTg2mFh6U5m6o4k9Fz
b5rRJ/fuDwdD4rwtYTIUgoWIhv3jzUP0ZCFRnpuzm7/XolxXw4Ta5XV0OQIq3D2jbxXnGTlz4kX+
v/95v1764hszkZGGrrs8t0btK6NlNN6jbP37Rf7wCiLJEex+OMmJsbl4OQqFxhcJlrxz+r6CA2Da
17in8tMcQxP7+6V+/7ao3EhFMBzeRfu3x6UlvddMdhKfO+nMvHjIjiIT8/5E49pXVTp/smherFGM
a+Gtu7DIbV2I35cNCKS20ZX9dO4NwEGgydVu7nTYT9mkNh6RYhwqGvNfNU9d2qUgElmpJLxDsWA/
Pr4vQSYy9LgdaWJkFm4Dw+PAE03pqZeDsx25v8eUaL/P3tKLumK5Kr0aOu4LkZf2+8UKaVa0TjJy
7c8CQdJBr410S+yBdiDpG397Exq3mhMPXzlQYt+nVD66YZPm65ostm+zk+IUENGcrD0Q2+dYYd7M
yeW6m8OYSmVErFYyPPhXLwN/sbGEJlEnMztcKoOP98mqJADYsdDOg+fe60qV93aEzncII+1K10vz
kwXpt3eBYgvwP+1YprqMXi/6yzrc8cwpw/rMKHCTLKIJQlIt9ysZQwy2Puv/Xrzpgtn10hREmL8M
k9FPf/xxihIMkkFTn8e82eElAP2y7stvTTCd/34XL77e/70QvZgF9Q8G82K7QqoxJUaT1Gc9T32n
pyNU3ebOfyip/ydO+bOLLMvwL3s90hGiL+Fenu043CLsvk97x8dd9Em75U+XsRa2loDZTGm8PMJf
LhNkbYD9jhLO7q607NtY37TGJ2XixU74z+2yBJwhi0wjGkkXn4nroWrtc46RWP8ehFddabp7w0QZ
3kp4zOII5Nlyrv37M/rjRRd6Kr+MFfZyRZhzWjDCGvmSXMJn53rnAjCGbQCTfifSvTTv/369i13x
Pz/yv9eTF696o2o7m1Kul3Wzn8/3U2V8cnL70+sNx5ttHc42xe/FniFlTXOxCMqzhmR/JDCkeq0I
WnMOf/8hf7xxv1zmYonoq1DODjyzc1AQc9jswnpXid1kJsTIJauQC//9en9aI9iddMIzAITSiP34
Ala5XUrw3urcFHdp8JoHm9S5wqGdfdbq/dMTkjpLn8F2ysp9caGRUIg6lDlvBJQPO9r14pNX4E8P
6L8XoMPx8ZdYuALd3uacF9rElefohmJ00FYNLMf65KbZrnXR8PjnhWP94TjJDMSRl4daRx/tKcjN
8qwbeYmS0HNvsiTv/LEa4JMjkD8M7E83KTbPU9IjqYLPgsrZYfgvqzrxFbAY2tj8G3Cf3ENdGSjo
8mYRvGVaRhS4CefaUpa2wntlQZwIC/c9Ngp7Xw7OMwbmyo/V/JYuGZ5kPdh+MlWV9LvIYbgWm7LF
NC+8PcHO3R24wJSxVx4QgETsKkXHojeNDN5jwyFedyBfELMDBprHjEHvBI/Kxz+mdujwXty2JleU
Rsw6rOLvDOlfBySzm2Ss2k0eN7BbGkgP8TzYb8hh+J1Q0P2RIeEuTyEySZog8CeS6DyP07GY8/3Q
tPqamJBSQ1mLFRbjHoOyMLTwYpMlvM6SMrL32Gtj6Cs1WgExjdiKY6tdxQIboUhtMsyNqvAdicuY
Es+DagBsIRVjsLdlou5Emb2YObnTyFudZwd/1c6ElbIrqqi7RUWN0k2gz7ACA+eHTupf4+YCUmUn
j3mt+nUU28mGyGL5pTH75qQr/EiYF5srgA/qkAIoJd26svaGEZTPThs2OzkQ+esITEBeiSzUjUzn
WBiI3Ymf1zY1virfMbFaBnX/vbFCe13IzngPLEzUopbD41TZBHXKaezgwEBCmQgC9+d50UzWKkAc
7prpJu672J+r0FiN1jRUKxQo6Iwr+ByeV7SPZWtbfkqGHBgoMDNX2RCJKxHm75VBciz9VffQd30J
kRl4Uk2MFEIrvJlosoGuk+MC9dUdv4MHhICBr28Df9HegHY298rC2oKwsr6OU5dgr6Fu99ID149E
J+NZ2sYpCqufvBjONhOT+RzONhJv0SB87ELnUCE+W4XtlG2SenoVw2kAdtkX0wMhosBQIvrsKor6
myBQwU4mAYGa3iz3Yze9IpHUMISRTK65ReXb+I6XQBT4QApt047Uz2TjNkV7aGyUGAMceyO+6tNj
XK1AhiKQ7nKHgBRD7JAJhvuiGax9UHZgaTBpoyDNTCwFg0Vyedq914P2vZrgQuLUCHaBU4sbEjgZ
FDQqYjmZnG/gECabdPccm1sMODcd63nXZLWDLLIxsIGR2dvHkXZXDOQiC1W221Ym46ogXGDXdfF4
GmA0IKYC79RGVXjdONab5unIOd1WEnOF5aAn1GVlpc73kQiCNbOpYl2gbtxmBJGvAhLjDkacE/dK
kM91TQj8gRyg4EsQzvGhUSU82LEqb70JZ5g3w3XDhANKrIA2qgncopYFRSDFfbPJM/I6Qbq4N3Eb
IbtBMb5zI/liw3zDdoJSJq3cn1C/gEIhjl+7qUCfnQe0JEpVn3BPUifr4fWAZftQBC4jGoxNdE2j
O1cHMR6VbvEE+8FZmfzPrWl10h/BLW37ZHYwRJQzEw0ND0oS4A/QBrFVi3VMqkL5VacDjcUuBK9t
ceCMSN/zbCEw5fSykdyFVzb/c00ufLOKyASGGFSrl1DDWAa/BjCY5Wj0M7tqWrfSeYso5pYE7GaH
NjEidiTM1mZLFEKbpCPyVhtAmuuC0e3D0o9a3UZX3jYnO4itFUKhnhq96u5DeurbdjGSdWouj5FL
YdMXmJftcq4wkZL7Aws3WPFPBHfGTOi2HqnnhNjrdTqFGKKbmFyEhpQmzYQJg/e6hYVksNFHoBES
DwwzfFmPfHiEPjOgnG2upbhRaz186erMJGZdR9pUOd9rLE1rK05fh6J5U4jXGUcmr73Uvpqqgxw2
mi9FwIIPTQCfAjoMQqCrFylp8zoiUGuDEJy1YyaJTwp9jNBLRfc0osh+d6AkFK32UKdENmiVnSFQ
itAi5fqMdk0YfMc5301eY01yC3Nn44VeDRX7bW9ZIWNasB1FP6E8wJXbPPIP8iVm8YhVLa5pJbBi
PMZOgzZeVtmTk+ePNpKur12n5acBK8pxmsvwFHKMIsDLgI7SLaI3Z7ENY7fQXqzQ9fy8wJWDhWaA
6BIiAvM05Pp0CMHae/axCJ03y63hluFJu2ocD4DO0Ggrzs1kxcpmxDJJVyisiVmPbZXsBAEpmz6B
fa/znWwx/tpfks4YdogTmmsYPmB0lJUc65y1dzkDX3G4Tv2UxA6cWvKdRUj5vR06LHcQx3u7Re2Y
ugQ89N60A1UwbiPOM7zaQ0e/GRcEpggcSpY5rdls56Pou8Gfm0bcqySye3SLXQeoE+DaLkaliQbe
S56soGFbF9RrL5rCpL8CVdMvGe7cTH0Iz8m4ACVFjxPFYy7ule4Pj8y/FUQ3nOzebN3gGEnBdGSO
vRJ4hIDaWemVJZxvTiOfZdc9TRLKQU3K+xeobCmABkon2QPlsu3JW8GMqE9Zp4V3MsZC6+FZW7eN
SRdvTNHdDsG4ICbqHKl9bFjmPsgSHsIUyvpYKItxrSslBocwvBU8NcaTXrR10gIOOZXhts2Q1hcL
jaLI+PhpzQSEN4ImcZwOH39UZKusLebj6FjjVtRmcmjwndz0qYU6ISSdUATWW14xIG8w3Bz1tm03
g5G53wLoKetJTdFeUXusnRxHNfFnmBhgH39rYAJB8kCHgqZ8lg/z5GLl66wEfXho9F9yeBu883px
bVgoigcte1ewvVZRgqym0W2i51stvp1L9Je57NM9w9T5ViF44v82m/DKsgckg1ibTtMyaYGnEvrs
eMF902bWLpSNtSNZbNxk+C1R23fqqajocXd55aKwN42thkhm1xa4g9al1tZgRXvvFmcl7/FUeS9u
TaarW2uGD2rIu4MA6W4sfUBOP7Z8rRnFE7jRCAOXehKF1v6wcdbgPUinHHTYnHM+02cWe5F2GHKt
QT8bVRU8BF2Idb6rxl1aGIEfesVEYgtzeK+YWZUDF9K31PJuN7dT+KBjy/9iRWyBCCKx3bpj76uw
DzY0nxQh1TiPgLC6m1Zj8YExgoZgNJMtckV3F7t64idVj4XNYxqWdO69TVz7WgTUj9HgDiWY/urN
RCAPRy4bzrzZvAuG/aZbDMwrMilXTY0mQGf7JfG5T0sidGK5Ze6tE2OEMDVOiK1Q01zf6m2PPjHx
+K2oP8v8lMRG+1CRUmc3ekP1073Csgmvp9Gsr/ta6H6qG6+jXB7aSDfeVgJnyODCPsesjTWd12oc
OT8zvkZR7bKsqyoybiLGtyutYDF123jeqloyT8T+tbUmY7wn60ittYiPMcqyxwEtrM8M7N0ViYMl
dIyProWjKDd8UezILX1RevSgo+6C1UlXDyXjtBsqEPED7uqVPg7dDtVmvB+TKWX4axtA7MNxA9Uo
QzgcZBvyrHBINCGcBZca+DRJg/NDkrXHOM6qL7LKk3012ua61JvhGvhq+4MbP+1En+LaGAD5bhLn
n/5a1XALxuwEWjvBxJcGD5gm590AjWNXuBLnVehCVqQEMVAZR/VJJEb3tS1dIIXYMomHK9xrdK/h
Vs6UTqay2zvALxwGdKC935uEg8c2rafhrLBk1xSrffXsZPXVOMrvCBkVdiw3Kib7KKs2Nv1AMRte
6jiooJjIlveRthcyatPc5YXsN5XdLsD1QnrrrBvB7hFt2o9PDXyPa3tgZ+5ty1nlOFYPssUXlTte
dJcWlr3xXFXu0zm2V9LQnrOmTVd5FXvbucrNH2llcHYh1S7G8YNRbB3GxWKBSXQKKVLRV8j121WQ
QSFeZ62ZHugwThvCrqM7QwGvh/9RO/fkYkKlrK37nvBxhCLMy1nu3Ts7RpBPeh7oiZp0+zXYW6d9
JlOmm1ZMSN2jovg7mEQubSus0gfM1agSqKr9zGwUiO/hFXs9IfdRg+63SWHUWGD0aE7msEope3Q7
9TBxKfOQKOcrUaJ8LW7Nrx9qLGQsaKsiCp6zoC3WVmoJsIci8dNhWQqxTK2UnUQcmujtcKqLrvPW
gSVHvml+kwNbSXwPhhKFvavxlxoZZQwWfFZMmUzXQA0gERmJnK9dQ92lVfbcgSXaDzZ2o1VnYiTS
Mq/eDYzG751Rr/0Ii+0G0jL5vToYm4UZieeHNxOnWPREJUC7GcTeqx2F44ujBz109UTupFEW8B/a
6AbCGALbcJYG1FKnD7Yg35qrvORttJc47GurZG1FahGuROGaED1GZy/myFxpSzIxVUh/EHHn3KZB
zcdfLByxHrA0zJoq9+tmAjHhBt4t3W/wQLJ5Dh3nTcsYWwgOJceRXI2vnnC1XT1p5Q8Cv7EyMwv3
LYs8tKhtuU4etbh+Ag3xhIlXioViLbVK22NmoYOOZGClQ1b2qyCsr+wBSbVuEg7h0pJicdeoGOCP
cLpSk7YjWozwBhtq0Z3ejO6K5qXYGAHkDBkm84pA9XhLLgbNctOZaQdT3HlR8eaFOOVVCQfXKEKL
nFor9GNLjlgcyaWOsAL4ldQsv/S6+U7ISRzmGI4ZRKrpOjRTm2OHp2jA1/XOkiq8qhuJxzSXLmyr
uLtNc9mR/SG675OYZoiuuqB/y/GGujwlHNuKvxbGqSQw8oCwtN/mUKwh/w+k0wov9ZMxBYjICyfu
qHyxnZcRsCev7O7BG731A7DrqO29FZP2+UpE9122JaclWXM+4uGI1Himwu1ZfSiM5nkGPGSa3U3d
KmcTcT1fhEKujFZxLsQtlvpxFKW+PrneN4JU8WdKslR/zoHzAx/G8JghdjiU+sTGo+dTGR8YlcLm
kJUBjNmNWvs9SuV4SOuRBWpMsk2mo1xRRDHnKwObF+TzprxpWvFqm6Z2hC01EsXbC/TCeID48mLM
uj0rw6wwkqej/b2wnXZvZiVtFIdMVnwtuCxLE+VCgSxdYc978vTpq4OtgeJrgnDVKEpALdN2TkcI
S5rTORwKSlr0nWBA0rJc14C4tzad7pVTtw0e4flMf6NHMI0EDQmLfWv2eHRiBwGB0ad8fq7b7mIr
CPduVdRfIuE69/wo8lkdXtTYRY3YDN/B8ODwsfAq6lRZK2ZDuOTbvtsMaW597WIVb6Y2M7+3kRA3
XpIStFYRhPA+txn5HKy3p95Cy5e1ZMamevAVuwmqq0gjn4GF1m/BdPlFVot94/Whjwn351yn/Qba
A5ZGl1ArMkKHbeI5AR4a9XOEhfNIAwqEA6kbWwZ/EIosHvE0TdaXwoke52QgIAiQK3I9t8SaORFz
OMZ8WXb3NggnWysjVfuoqwnHznh6Ogi1QznJ5ovsC+1Uy9I5wQyNbhwrm7ckHqebGdInvVDFzzCW
toD27JVmeZs6I6VsS6w7B2p6G2HAhypf2HfewNNDfEFctbYmnKOtNmJdGaTn24sEkYxwh611gSbb
bncb49q6cgr2wsLD/awMOwIPL6pNqHs/EKRUW60rRk6Psvkx9zQp0eZTgDXDVlhlfkPZ2H8dC2gx
Zh2Q845xBoCXrHdB3qWLN59Tw6zs9HnGibktCsKpxSTzDecdmNz6hK9TtVmyb0t4wqEj3is1odpV
M8GnlQTeZLnvSukVjNEsJZF8ktdoEgvfageElmFo1l+qvBs54Gctnh/ifFbmEAIhwtpHKkbQbBU+
qJWZ5D8ZbkV8tvVrNIJawOdrmEe74O3vZuNl8bYSUFiWWzcgKXbVgDd/SwMyA8pGGrc53tYNuFi6
dVZv+l27EPQS94rEveho4gk4ei6LAm2v7s7JUheTNu5uVDVAbLRIe8qmRj/3phGd68Ysrr3Udb5h
rKJ9xbGVEEUJ4XjG7QsvQe4tp5l8XHbmBv5xvrFsIGa6SFpfCzsBC6Zs8ue2tYMTBK56HxGXsw+M
JrqDS9b4BcE5u5HHsu6SQZyIVaYHZ4diBV1GbsoBmEweJPOuTDxxEniAYVcZuNFMcMeeZ5S7f1D5
ddhs52L+oUWdQ1tWjfahHaxoi6Yd4Ar13NZosCk3Shv2TPdhybgRjyMbAPOTSXQYRmvvqvihsnEs
R2XTbTKr5cSmR8kBuU1144H+PQoOUacZ2h+bTG1Y78wY1bPttt8ClUUnAwLOLm1AgYxx8ho248Cf
T1vYmpf0m6Dt5HYGT7/ls8p8xBT0sSoODJaT6rdAlvm+JZbfKfT0TV6a7Z6P09zC8rewEwmyieux
uCf72fk2zu5Ppxh5X3TWG3xn7bYkjHQ1aoV7sGRVspZUxUOjuY0vLEoOvSBjwki1+LkXTntFolS2
lrEGDZSycK3NMwYzleFsyjX1OMctRHHaFoCS7TYI7nkYxO12pI8SH4NF2THUuKltJMVGY8vnaZb9
kZloB6drFHBPa314ZPOzlravOCAU028jReeCIqnfT72zoMvYNGGooqKwQCDkihOCpCP/irMh8uD8
VPlLFIIgKLosf6cti87UrVmQp260r10CLL6QKeWwi1oQwizZf0mw8hMTFMDgJ2Zsq7Ek8tx5sW8h
CkZHZvgAdOGird1gIpWTDVNedzadullA8Sob4xsGO8RGY/UmqnTYk2IBacDWHevQylZNG6YXoC8G
VWxNw4yuRV0OMBIdaKAeVOG6EtZXe7K+MZPXqeTUd5lGDa7iir4ADIf28D8cnceSo0oURL+ICApT
wFaAvNRS+54N0RbvPV//Dm87MdOjlkTVNZknjXp6TwddY+pirL7G3BEh4pJUSpBQIjzbxIxDrAdi
1qldQ0KpBhqiyVtvwL2pFe8rxmpsn7SSDOy0K8w/m0P/bOXjB0rw6khUxaZoGUQx3/yIc8wMU0h6
BXOFziWegp6TJAQfECjnL5XxR2JBiNFy/JB9ZyVPgygb9gc1s4eGhOwgKaL9WAnNLSM0ZuQP5MdW
ItzgkTMjRNU9xaOm9c6pckT1YS5VE0AZbrXtbMQvvRPRvOjjR1SttFtjUmmu9NJ4shklbHJpTKZb
18TM7PI8N2Ce5nqwUZPgkXDs8WLhFE6JlAiW5qXop64DiT/NL7KxhV91QeVVUbO4ah3p6hFun32Y
oB6+BY3aejy2KBvIhj+EMxNlzYleWTOobmGHsP4FlsEAj/Ge1ic44Mgi7DoJid4rCb8gVadzlbDF
9daPjPecoVxZj6ZX29VXrhZfaZkLF+weFl7TYvx2GmgzGz8L+ltmQ2DrbWCvxBQk9FOR5tdwT5j9
pl+94FgcqjxbY/bYtKi9FbzV6lxSVk9OvQfl7jvJP4ZrZXAuih7mKODWNZts6OJ41yAtuS74BBFS
GvEOqS75fLAnCNNqmILlAtS1VOTPkkK+LEa9wy9cfgdZuI4sX5u3PDnJeiue1l8AJ4XHfSHlyQAb
BOe6hN074axW8RUm7PnrGht6GZByIPRa7KQAA9mxaYLBAqk2lIKZRjU7/lz13ZF8cgw6g7KZk/QF
P9o6jWvENsls85FUlq9ZE6c5TZ8XHvidikgaoj8D+wyMMgk2F2OcBckbLeR7Nf6FTopBzjpZwy3H
3GQCdWMSquWSIj7PgveFauyi5SyBXGtWor/KGPvnRNrtPwGJyXNm7Nj4SMXC/Y5Z0U/ybrhbqr4c
bS3+Z+vta1ipAJEzTOqdGBiRWQqY46ls+ICL2HWMiiOmxK++MbQ0e+grdTwZJcgi5sbjpowVEp0U
ptVFzOCiL0gaTkTXkC9I2wqPhB2KDr9OH+A+YyMfN1lBXEYmGPszTMpYf3AKz7xbrjECZBsqbQAB
3sdbCDV4H9qc7IGZrXeuM8sRC+0DAaLDs9NHhUcxaJ3gmX9wnmv8ubRdHc72Ayxi4k4R3bkF3gbJ
g4/NdKMi6wL3zhdsIxSKdAV0HiMiLp9Nlg/tb27RN+mpXfplS7GGY5uslTH8nawp8kmcWQqfJch7
zQHksn6B6xJMn9DIk43OEIlVjUpNAg51qykGXWJcTeqPUNr2VHV46BMSJjYhYx5QBITHMaOCcMws
4U6YaveYxBE2kkEV+iM4yoLaeKlqdy7GfzrnlJfB2XUhhHySlMlaVpP1jB0kY5gYLkH+oIW2uLDW
KS8mhwmvxPwqaZdPSShn+IqmwV7FwezRigjPoWBzmwcp3Xv2oYZhvR/qxDkymf7qon5kQpwwOUyK
ejUho9Pxsm7onmpHZZobpA2oHxBucUYAoWmF0fNA2uxDkTef8J8136gdRM0JlzWVXLZJYTkO0Cqt
ZmZH078ZOVhwEHT5RembvDrlWppfVBZNFp6VbgJuOSTbdCCyRsH57Behml/1KdMeKkb9sKwKqkW1
715G0VKXJ8oEprlaeenaa2kw/ps1vMK9aSbHxXLSo1TXgrvhw2DfSj+thfW2DtPIaxwOz2awmj37
HOJi6iLaUnVkB6V0NM6+Qt04TN+9IDHfRZG9Ihy1eazbyF/iQNsTY2PunUmjggu6yd6yyZwfBx3t
aGeN+gHT/eSPbZufy6mBedfatLb8Fdh8AI1SPXRIA5JI6w05XZTFsU+khk++TfxG2UIcm1LBukDV
iA1tCcdWCd906Xw5NeFG3iPRRI2nBrJxNo2ahpcGsjCrG0vbsG4ftlkb3DhODGJgAnGUIkv3Q2fE
+5V8SXtDEpZIHFoEuPt+OsFtxWVTuePMlAumCgJxEyECHqCG9SQM/MEkBiBeA1QmBr3bLmRsrpIx
90+jGGLtEabuJOr2NOGWO6lmrH2mBLxsYBMzrWnA+QAgLPc2EZd3QU22C5P+npLTtktkDdndyMSl
S1YDiKEPHjjB5YQVwzhKaVYHQ8E1VdoBGT1N3PyL4rjymdllrkH1SXopueB5ydk/F3pK+IM6POkD
mxqwE+0JnDf6oqBrfbNYVtUM4fY3YZJsxLCw2Tgz2ShOuix7xwmlPwxGtBuzkd3z8rbUQ7OHwV/6
ePP7Rw7omT0SHuyk7rO9LoL4XGlNdQIrAUBNH+o740abddfcU9gtrGnrkJTkZnwyKDb3ykRtk3WK
QWLWurY21E/TadrLbGDTKqxOHlqmH0/V0AdblaLCtShkCnBAepTkD00kbZ/w8584leN7OBbkm86r
OV6mHAXVGP7kwyy3qR0HdMxjyrZb5R8MKwGsGI07TUT42Zl6sSOziVSRLmXbG9aJmybWcMWHAMVa
rVWWZ0GNHjR0jkS2OEdOSe0QpkmFdyCH5lGlUL+5ipc2nXcMXBuPur4mRrAaL4XI071l2/1aGyou
SRiUx70y74VSFWgdJDXxXEKOHedoIxPzJat6Z8fupzlWsl3DkmqVjnfA0CU7QHkELLZWGbhKPE7X
agpLALcrYVd3SqI4nD8lE98NfQiL628TKcZB2kr2NupGeh/meXTVJux9/NjGA+F2hp8O7Hw1MyyO
iZOaR0hL8S7J05fEsDKaT6GeWlObeAM6iBVFCnqCVQ57KPSxckSey1prPmhmEL6l4fxTdPUH9rzI
FXmBUa9s4y27VXVrqdRPhkIgwcrm9ibTUh9CAu13jpW229JctA1RD5oXc/ZciqyNGHDNbM7l9DKU
GdrINb+4ZKl6HWWQQ50Vyiv4yQOq7utcinjLnuBKYJxNp2T+G7Qu8syZ29UWfMVhPUVnh091R28m
rg4Irzs6+NQ1JlgzlgNeOOgz+4ciTQDys0oWSSmgFcVuDnMLk0OfzX+QVKo9WnV0Jk4ATLWf9E1B
P7yNHFPwKOj/7ITNX2U2tRs5az9Wq++LMcZnpwj6I40M7ii25DE3rTKi6GIiEOPfcYVR8HWpEv1O
AlJ6ERXkvCXCbLhEUe2DoiAGrWzEg7YuE5yCjtBAabsxJeFh2WDkdxlKG4P3+DYyMN3yJYs8Zl0g
X0Rr7pfAYS8vFeMvgECwPgj8e/oMF7IMaF1L+TFpVoDJVR/OBCAjGvv+knJY7xOFXyfUmfpUrfGK
wiBaDY4L0QcASOWS3+1x6d4kL81jIsUnrmrBSSHYzEu76ANtD9BTA/XkEFueCKPx2S4ti98CXKeZ
MlCCWdMdqs5ati2EE7sbXsuALWMykn8imj7eDCi2PTYhgWs3Q+47kegOWp91t14Nul2bxsUzbCPd
IztCc0VokiTWUNK7QT3Kf6amtvvBnvX3UMzdi1LZIYC7kpgwFik23tKMOR76Ibeln/LtiAHhXFMG
AegEwlzJ/t7oxfI4DANmRQZQEMaJqUUvfdFl3X4S/1OcmUUZLP+t4Bm0DM9uPQKMCwt3pE9g68mS
jJazUb/T1qbNwYb5tXQBsb/CXvZTlFhbPdIZKbKTLBXDLR1kW3UBli757crxLVLCZzJ2oNGvyp0p
YwYI+sRGnibHVzvkfwBNVvp1y2oxWriODeLLH8xkbL7Urh5e4QkNbkKPCwR37n26E2KHOy7WlgCm
Kx1iCA+7t9w+HcN9lOaj51i98EMHWcIUFCEiM6k9i17/VU0nwStEcuSk6YkrRB3cSUjuNq1ZintC
QbbpJHsNgOlEVmgUOgjZgZmyxdgLvWLNrwzJgx6Mg0vCFjzFvEn6zQDa+B2BlLaNB+vFbqX2qBuV
tqfdQrcj05oTvuJqsc2AHOd62c5jnpCOEDzF8PpObBLzl85EcFHMdnYW8oheitSQVEne4N9bblVa
RPaVtDyGjcwsYpPzqKf/kN0zw7lDXKICcMl9dlUmzjFwlxQ5wPia5FuB0Ij14qUuvgeRXIOFgOHu
Rvhn19xV7cRsZkMOOfFNP1CXuSuZ92YwaNdtv00i2gsix60pm70hn8lyII5HeKn5VImTaTKAfAij
ox3vIabGbJZU0JKOvTdrCrszrPgAaL+TE18cGZs8JhXWz3WFt3e/ZHuZ/zjWnV5rE6u0C+2Z6aNY
6H/UU8e8s+j9uOFWARHDp/VZWPdSfdFppIqHKN61FiM98zCXBGFkv/m4z5g8tYqrteytyvPMKCk+
iOm2rqJ7lo7ZQMY0YrCUu63p/mANUST8tooHILfpz1P+02Oo1oLrEn6LvCH0hegIBx1L1GzD8jkk
zbw+iyo5mOyxpXG3amfLtXcug1V3U/oV7zxMVI+gvZPab6f2Z2ZoYaYoHGmm1PF1ZhzVhv44IDyg
G9KpuBhnZ+NeJEdjPtkR61cj80xjr2b3onoueHQauuuL3THdB40H19SrdBJbbdfubK8cftZPTUZ/
dJYk6oFJWEDN+6b9UDZvKgdmWKXHVNuN4kT+xSHPgATSOXMy9Op3EhGmhkBVtDSSgMLGpyDEB9kz
S51+OIE2OYi2ngGcUR2bkYsHznQKNEUtXkt5kDE0W83YxMEIHvkYoUHiG8NF4vGqmezV4qaQEWl8
hOUtE4cu+llByjgV3dHkDbwoGhEqFydfl2AfDFZG6+4QA9SivbS+DfE8T6/4KTfsNlrjEti7im0W
XhkFmU4HjqdGZeF34idLQI5yrUL1jReF3J5LGVxjg7QYVFzpxeYil6S1GK1ab0t6XDjTqMLyUmlY
7A7GSzSYxYGR7qeWaukVOJ5vLTRU6WXMn6M1/J3qq2uIjtaNm20qbq6TSJoRS8mhAzpYngOtPkXg
6US2z6xiMxI7BL4KZDm5FSBK0O2yUVodCtNFJ1jF4MhzXoaak9dhvZYxPQ02xvACm9eDc+LWlINJ
uiNqnLaJn0o5OYcxnuinab7Z+UWSITHR1Zvte6K8rSxl1r62fknhrjgpSKjuwZxeVOexDnYJ0syl
+mMouVOaV3V51JwXhORL9jeCWiehtazFyrDYq0OCTm23Qvw1U7jR/BHXLzExZoO6D8LpIEfVTSE9
1iX2ewciNZN6qgXWBocZPY6BMM6B0d0UT614bXVPN5QrGhG/1FZyPJT8+NfoHZb4OURsLL6E4VXD
Ov76moCk5cl54dPq40MVMseZAxcpOkMk5YbcyIOLN+FScJwfjVNjNm6W/EEW6IYRrGm4DoIp+6Lt
eoP3jeN2ZlV/WPWRrCjz6OLMxLbrHIh8B+iTPCUr/LhVXgeEaQAsN3ZwT83bFKX7VP+noRKfCwCc
iB3C6t8Y0sV1zxDY1qtwWtt+A0W8gkCg2jgkLiQZJWkuUK48E76o0hyCay/mC03uthqJSoqCYwBP
1Ao2XQzDmcgA3VeSUw2k0F5ZfsNNEDA4NGzGWQ9RrHLg195YLqeGsJiZwK/I9EL9tShJ9+WtmGh1
EAiUEsrylhUnn9SzDFs801e4nAYAgND+12mrMnW6pnPn5Urw1Q6VxySZLJaLnA9K/taP36a6n/Od
oFxKQf85n6V5AyfgxmA0U73kbD429ISFuSuIQBkJpEkFDIE7F2qc7hgnZqPiTtb3wmE71t9N+myZ
ZxqLjVl9hP0H6jLfREWAogEV5nVJ0LXvR+ViT3v4FJ3Ng3DriZ/J35XygxmVVxn0s9an0j6FPCJd
vM3znZa8tsO3VVS7GdUt4gMkb08GcRI1ksNC6QnwTDir4Srln6RaWy20xfLANgYmyFNbvc32KYdi
/j/zgPwKGj9+MMLG4asyb2s4mKPsTfmYTX+sOsr2B8ntHkwvvXK+UbWffCYIzdnN9TmpuTU5vjso
sBbKRT3ZLflzbyOVXR6keeNa21JJuxBSgr+a8cgfDE/SNH87ZVeEr8lwV+f3HNWI6E4K1VVoOd1+
1Roj14g5iiTw0QRBk0+mS3fMyCbZ8el30BdLQo11GZ1qPbuNeCz54KMthYsrx/swIibsmQjmV+Ew
b0xwtL7GI1F35rc1/bYIUhJQuuYE/XQBZ89HwpfBnZNfhS2DTXRJh9x6jAyvML5mU9kxSgTE/4bK
zJcB/DOO3GWSDwGRs2yxfZFCukD9lMn+Yxb6tg0Puf3OeoAmOtvm5lsU/Mpr5xAxmu/bT/tQdw+y
4g9OdMmbId917N/wOB3G6CAHNIcwTKPlvGp7hvlF5zhNcw6L9WQwfnIuqGBiSxHdrByHKYlK5aMN
ob5K+ZA/OL0cQrWIYyrSzJMEk3Ko2AIP3/IRmk9tf06cX4jiGUn305l0ro3sLuuTxv6Zh+jgUGpr
17h6DDTW76blky3ET/stM3+mvGMuMrZfDtMvdibcOY3bhMBf488kvVQoDYCnLNLvMdCZV017mMWh
aWli1b0xWduB+0K3j0Jh+9BujeQqWYmMyx29KlL169w8zuOnJfjGfGTxPyUiQRlAuEokRqVc+tpj
1+9DIHTV4WO0Tkt5g8xXsgasovMYkyf3yZxHKQgQzw55/azqCDE/VeskjcdgfCGkowwPi7ltolOe
P+bLDj6Ba+RXhzFsOT5kyc1AfBt3/7K440twMu0XGOUT11cc4l55MbXnMLn1w1kNiV9GNdW9J/II
WKZfbAoVP8bmzjcUzOSjoxHjd6+YoQ8mz+P7Ih6c3qeF88zum4uIzbanc4vJ4HeS6VYvzjbZn2YG
V1zN/AagJB2+0d2jFDiiBh81MTZC3coa3ww6qYBbWV0jdy45cTNheeitx0Qdz4P2L+yDXaY5DKbJ
5WmutDIuOHgaHiLH2VdM6g5rMmFklU99TqXMpJrSX5EqKaP0I9G1oFWzuHnt4hFuAnrUF8JlOe2S
4wQfOmu/Y4TUOTHdc3HIxW80WJtae0s4ADQ1wUWeuEygcyr3id1hOP72c+Qp8QwIYH5I2hyWECNb
wf3Gry/aVzKTWsj0vXNb068JqtguJBHNlBqT5VuQMiv5pElAsGP72IdwsheDUyb0muBjMtHxjy9B
dckC01Vqcm4YUi3m39Dm3hI9jdUnSecVjPcq4TwoGVc2iherD61j3hYnPXcVgX8GV1WYbwIF7TRv
+kjEpqOhV5SceL32Qhq235cZCOfw29DZTyW/9UBcuYmKH/EMVyGhyv1xwBrLIpszF7o1w+WCH1mg
ZAlIt7QYGyXN0zC8E2QkuwdY0EgtOLGDbVP86KzTYU+y4PwrbV/2xk4EAbTZhBa8PkRWvx3ET103
oGGJ3ZLQvnr0PxXjThWrzkZbJb7Ku5JMh7LoDwhLmKRO4V8TEMy6F6jdFDvezBMXWfQ8a/BGy8Zn
5HfugBjsrMVEYf9X2aTVNa+d1F+1tP5cVEkOeesa+k+d/0WmdTIBw4cAfPLsfWxiWnP0b+z82Cwv
AyFZt0rh4o1eY+cl0oTfN8h8l68JFUjwXMx/Tk3QDgYc8dGD2Ox5xdHeWA4F1peZ9jCT/0JyCxsv
WdT9YA3nXj6P9VbGFClArBJlI1gA0+qozQ+JbX39aer3mqxblmvRdKrLbSYeegtw6sG0BDR3D2OG
j1bC7SgOZRHvemLnRlR+mnrvmlNvnBqW4DL6yXXTnRgXd8pBYy9aMcJNxItlXQZF7BCBblSaKDg1
QGX55DGwoANw47UVY2TTv07EOsieEMLsPtk/hOp8LSDljZxoBuNa6s8IWDdxOTHx+eWMN4Jro5yE
dciTXZ8Si8drY0luLo+O+dcTZcrEP2u2efQ2WoG7jJxGOJOOCt8itgNQ/s+sm3XztwgrVKPP7EZi
dG54WcA9JdmfOl3U+tlEt1qcRcKXM+ELrV5lhchr38Cnr+1T1dL0mOch/9NZJ4cw/RsmVfGz7Nkt
gVSv6lsgX9LRdIf52tUBy33KsjeBzmuGLmQxVKfb4wvQBhcLCm1ZPOUDeN4nu3kc592Ai7qwXea+
zMuPZsZfqG5N+6HRuhjOqY3VQ8kYI52pgEi/ybNXMigfpvhaKSdsgmyjHjPrlMv3BDT6MiNDlyQc
klUTAXYlMWoRrOGx5OmMVXN66Yi6Tk3+BojyVb8PieUkGi4u6W+5vYvix4EsTzTwLhY7gsN0jSBk
yL3h7NUJhpGw2vfx61CSPqM2rKq/4/HT6fgN0Rgo+nuhfdXNsIv02dPVA5B0FFx8jxe7v/cK4ZpA
HWU5eQIMMRkcfgQPfCE1Q9ZYMgyyYdLxy0DYN6spnLb+jNHryJwh2GDve4Wy7y6c1Gis02PgMNVX
7CsmQndJi3NWzmzHcT4y6CH/IJ59bWiPLQBA3g+rodtJkQMazU0HGdULBYdc7ecBfJDacNNQ/bMb
BEja5MMQ/nBC/ERMYQuCk4e82CGjOFrdvO+IZFBXFRMxOsjl8ZMgrTEQTC/fItAeGohocJPpvZyd
3nbEDK/w/MGrC2Nfzzzs1jwe7DJ876fy3TCUvbMMvi3Vc1kSMEhEPHOwjZyzG5NMXx+mI9P9D5MC
UTrDcdSTOxlh3jjO27gillezSvBw0rcD9dDZyjlPw1OkK9uCXT+o5uG3UeS2z6fHcFZZ27OcGjV3
MdtDy1MTO/j1c/0DnQu1BOEO3MbNJk4VF+bXk2Gh94rkodDrf1NqS18r4Y44mXMUXLhov1211ze1
ovsL6GcXkC6Ov785v3ftkzQGSuSl2GjO2sZl76yCbmOcbsWEe8Caj8sS7tG+3TKHnZDu7IqGYHD0
yK1oL0XOKq9gJd83+ykIblo8QG6C29gv7bVf8hP8dsJsCy9QiR5hrEwy6MnmgF53mDf0g5cJHFgR
mm9a1W0GLs0u1TD/ocLRwhOOJa+fkxcBXG/Slpd2aX2Hv6Oihezn0HWmxDc4OGoSy5Z5QY5DNEXo
eClUNMUU57bM93rLc4qAcoyk29iWz5ryo1bsfVqOl0ZMbonlsiUAig0mKaVE0L6i8t/LZnpkDvk2
Dv3RSANPX0B+CrIwoSzR9qwN7VhS27UM5EnCsGdo7obxoPY/fWDuHE3Zx9wnkWr6JvtlIp8YEpEg
XS13xeQKljy93bycoozqPcUW10lx09XBl//HlgD+NFoPLZkbRc2+bjtiWrpdr05EdZDbxDYvGueD
pZVk4BTYFdfnh9fOxYy++dch72kU1rEViwfv7SpLKrZBG58GpkedVW1DhWGcyshnMicvY/zOTOpX
nZ1H0r8r1xxICaaG+21KPm8791EjMWVyqH+QmOmUkISVEltrEHlpTgZSGpQeY5cc0jHznCY7qGqB
4TPZ1VPxwQY5I+43CvltlG3TsIRZFYZaAZKcmArPGid4osGWFTH51LA7oiQECV4SEBRwG0j6Uk3G
p9QeyeAId8EwEe7rKGiIaj+bqlMZcpbby4uBznXoKIhr8OakObH4GtYgT4cxoKo2J9REh3SGkI+7
L3AiGhJSnMvlgE6op60jaVLqT+RFeSS0PJCOkm0SLAl5E77VfHlhycPP6u+FbgH7NPIKGn/ypHev
6UCX12IuFxKzIG8nR0ZdPZld+pHMEuUfYcxmsZ/yEKY+lVVfUdbhEUXuWCAxyz3S6t1AZOeGPVjV
cSRT/fD1SLg/6r56mNFIthEPhShcG80DclWM3EjAF075ICbbhyehqikwaHDMJjoWQbdJEAUVJXts
3A6EMCGABPtdchEBSER2zVS+8qPG3mtMVoG++skw+WlnbbRU34HS9zSzuFJmHjH+0mlRFHeKG0Lf
szX87I3EPoT50sIXGRcMwgxi9NgMICxIStfM8Gh19dEh/K9ce7aIsM9ctHuDqrfp8z84+wQy6cu7
GFm0DfNloDNcmMdWhOcKG/a1GrGeh/FbcGJK7ERFnzLS0zD+QTe+aI6Nqrb2p6A8tTSEkP1doYxb
TobDqjyf28bTUOI5Y/Za9cmxnxLVRR37sEQBEUZG/liaiBJRTNAZYmZLjOK9xaBGv8aGRUcBmwj1
Ug9MyW1eaIZairuExSwl2ZoeG+1wavljws534VNkIoplyQuCyQVguNUDa9NLG+UA6WOZxFVGvOWI
ENxiFp9WOjMTLKp8njOCpnhMxk2L5NFt1rTiJfArIH/ZMuauVEzmGknuSczKVaNy7WImimwPfZYb
Tmu/Xrt6UZxVG+Ox4GQhtB5pkkZyrfzRsZq4c2q4kcGyX7XRSXOVqoRgZRIDf9v+lhTiFa9XWUY+
0Oo0ycYPFtXXmetVQr8IZv41OcGbcIA9HDbaqTCWZz3R92i5d4RTPEEFvrMPvlS8OcMkd73iT07J
MDQZ9xEJrGEndxioPKxlPiu5u9pRqrKBtDELgvK5W7nyUY0oQm12fkIlpT7BliEjdsaOR9ika1DD
Rb3y6Oi0b2Nx6KjYSX2bJ8+cAGoT0tw2uJ81a+dMXwa311Dxq+F+aFHkko875F4nMTvwpwLkQtxR
ChvhgtLd+J5B/SGv/+S7xwGLndhAa9xZ3Xtmmls9Sx5GBnTdFLEOLvB8hae4qXdY+9ntdK6c0gfD
KA+ixyFXDjtNJo/YwRmEspdlZX9QpXYQhvNXy5hkyxQzTlQ8lRCK1+W6rjrMZHgoJqc79CzK88C4
laLzcNTzKtucbD60hToHkmm9zwoT+K61rtQeHyPCQTdQargm08Q+iB9YaGyUnLe0Cs5Lj2Nt7EIs
+OGzU0yXLusxEyL1NyvA4/3MW6QP5Y7ZMvuMGOcgCY1xwm6By8HAq4jMet2kKKAFMD1OY0lg4vyh
JYS/2gMCHtMCwomZG8Vm1lNCd+qRqAR2AEEFnMFEvd2wWvWjbiJGB5laQJOqOct+FWrOVnshknUH
Au1k9XO/Z7f2Y0/61oyT88SUMTc0vwrlmxoO2z5ojOs4lowPbcAWpUNPY3sW2+RAko0ywNW1atsL
19Yxn+nlsamqtBOyaa91FtCBi7NexX+lbv86xNM3cIIrgqAMo6UuLI5jk/qE6EEPJMCdTJVV+ULN
68028rN1CMRMSTKIEVrDzGRaNrpJ0rzO5L1UuLHJGu8YUIbrZahoGhYvIouaGaERobJ1GlHKjf0m
kdAz8jr0kTNsJ42E24qcNRb22yFj49riLy+mpjwYkeFqABbqyaToNhivQFBYdIbh3bCzsgJFZY/A
PCmM3O9hqTwqM3b9BGfdtawkTOIk5WDW1bvDA1pleUPco73uhwbtLuyysrfE+nW7PI5weBJq+Z20
9pfaqM5VNWuWDwKQ4euis7/SzHPbJlbzUqL4eIPjk+3GmdtgNHuE0BJlkA4beR9Y5HVs6jIlEVrP
HkqJ5AvNEMzqXRCFxdnoAYriW1Dodsz3fjDqE6kb30va9jvshjEe8kLijmtS4ryi4MEWAstnuER8
p/VIQ33HIE8DXqHar1XVaO/4++2bZsx56vZTo+0MZtouie/RThRMHNIhSI6DZh4rB8+W0eCvXrRR
/B8It59KjERxyBypXQw8b9gx96xgO79OLdRKLQq9ifBJ7gWdhJAADxNmtZbZ/S9pMmhqE/I1dNvS
PknZQ6E1oIAPq44lXxIGxzamqc/TfsKe6mjsnPBVP6JCiw5Jg6OAGUlcM42tk+cyZ0wn8YlHXuww
OhaODtFFw5dzT4By2MBMwvE2VrH1LXMTZsncM/G0CWWENGU+CNMISGtpFROR0/zEun8bhiTMWbMF
8KElzqXTdBbYsGXyb1ssy7ZP+ODUDJgHNqTPflLGEEFUy1xnAD2Am9JLMhOlO9UUadbDHN2tpSv/
0qWjvY1506D6aeSWeOg309DtMPI9kOde7cdefcqn8adSm+RYmOKSmxmYjsiiFEyK9BG6DVdtZ2M5
NkGt3Jy4snDfdTglm1G8s3J2npEiT69AX4iDKFMIENg6T03bDNuQ8JeT6sj+pWs11r9OvmAAszDw
oMW6J6my/BVtlr2raCJ39TIN+4JNKUhViYA8SQK2OU2oU5iPuvIjWzT6jtI/6yGuItsh7kKkGHT7
mN4CI8H/X/0CTAVHW5rUeJlrlf+4Gr9TFUTKimbb67P+FNu1tjNH5CPUL1WqHJGqqAyoW4bWZphz
UAkGw8wEs1c8tavacynMrRPn8RlRjOaRgdIfK0yq1GRFNx0GLUfzIfv+ZZgGvBiOzRxQdcoXAr0o
UQeFczrFzKJussTAP5fghUe52BroQcxuV66rnmp0rC8nbgiVxPIFImCocSWmUJT5rWMvq8yJYUZI
VR1HtivIG2RoyxFUwL974r/giNJYf5dq3l+1Xg05RKd1ES1DfHUMF3btEP+CsY8RNI+MhorUwZ5Q
s/yKgESx8qjIUMtKXo3QWxuSNIGBWT5z7bYAIOYI2bzNSDRJ+vlBIRCKOK702McjYVAEsRsx5P7E
orqwnGpflem3HizPeTrhXLkMsbzZEThJbJpQOpxpRueHrmYfNiXHuVY9JdRSxL5EHKf5ao02A7O4
p5NucymRO0JXagQH0gJX1IQwX5SpZ7JJht/WXLPf08DBDfIfSWeyXCmSBdEvwiyAYNq+gTdqzNS4
wZRKJfMQQEDA1/d51Zu2XpRVZUpA3PDrfnzwl8cxqGk6aqcQly4yw8441scUcY3VzMDv5WK3hC2d
6TS/ABXIppg/en/Kh1XxCUCDZSrU7a6mLolmxir960bpJzPKemebpn2vEIfk8pJWHaI3neSwNhIw
B6TO0y0xVD5ydZL864WqnoUOk59x8e2UjXiSn4IkfEg4B3/Ns+wv0sJUWFu0LoGKjPim3D4c1Wrv
jUdpegINjLFWhqRQq36YToDfWOunEjmEyafwtiKbIxtyu/b1fugr8AYEYLujS4RoC1UbmXVJF7Yk
hRI9qVzk1sI4OB0Rr+goS7OYX2t6snKVUbrD4ewWNg/gatneZYbygOeJ28K16t/r/j0mMrKbgZXd
KYl32GFGW0P60fGXIzX59CSVo8Xg7Kv13VrZdcvZcnkmvM/F8LSMTr6fICvhhOXiAvY9Qc63sLH3
yFydO3zON1oJkLJhq3qZHAarhxPlFCrWywBTRIUJY8ds14zfmK7G3J4pg6gY7+i1YFAn0UdPgYBl
lSU+eVzsPrz5oozxxPIO6Zr8EIvuTe/kHEiUSuKEpi9VpzTttjWTcmoFXytZh10lNPW5JV02THIR
SlVCCESPVbPt8gV00c0UmESwV3Daqe2Q9SnOBf8pJStCeXaHYUL3Y7JB4CravaiSpN9Na3fXzeOP
API9PftMZngQkuKxn93qNPSSZRH5JImant27I15pUorO/K/mOIcC5jp/qH77i5QV7bu55orFxF9u
o4TtX5RO5yn4g3kXc0Gt4D0Ky7Hw1gI051Sv3xrlOU+kGvQ7cCCxnSEpYDtwPsexLdx9Xs02w98I
jCwFdHZicTCewhW7jQT1/KhutsfCQagKuN/sg5FsaJVyEhPHIqgsh+hRVQ4WxsG+VKUZbvGjDnNl
rhBufItkTVe9h2sFrifsvri9akxJadnx6jOdTD0VjFsWBMT6wyIr72AX9Gxmu3Cb9UP50K3+v0Tn
t/nWM9+4e/92C+4no4KHyLfMXZIlxHjtiNtSINQ07iHDSc6zzh94NghXIVUh7hvj37bmkSWOblvY
X4lJqI7zUzD0S1Q/kpz0rrWG57CZozljD+oY77XGBbuHBoB+QP+ndedkOB/DmcLZ0Qu4uxg0jNWu
oujS+n4RPeVpxM5a0hS3kBxBSGJX4oNqSU30oUYMm7Ar/Njz8ocUdVtpe5s678nIdQKxJWkzVgQU
Hf7QIPgMJexZSY1I2E2P7mxdm75Ur0niFXgeFMKAnlzOvUKzCRmmv7UzCHbH8mUeqX1tgvqVrpLs
TmapfvG4h3CXNwi2LiF1Klqflq59JlD1uwpJTUmSkpzlfEk3q1JvIyjM+7pgApS+BeEoB7ZTynb+
UC6+1G9COL9XgoH1g+iqV5Xe0mFLwFqrmS07wOtO+TH0pHqr9MqCIOS0CFEoNvU0/qua+kfIokGU
wh/ke6yiFWwq3pUi1dO2cy3YDILHNDnYOf3OVExKTPwuA/c8EpqemEu3SlnNwc/1pwfI5ABfI7os
Y3orZokwMcgCllufISAu3JK2ALygqQ2uc9Rui2U/n6LW3pmidm12rZJK6bAY/lGuW++rcoLdsGK5
rtbgO0eRi5s2/+i6hhjJwgWoq6x1U4Bt2eolUIgIKzuPEArGvlmy+rurRf0FOu1m4y5RJ/eyZ3MW
pAHWe192fLMd6sE3rg66Z8q/bW73IlMr3LXiN7IGN09OMGwJA12ZeZtN6ngL3pRxklnoqkVo7FNb
NDODeuJ4ZaxHj79CikX8lTuIf+o7EnsTTenYuuzCj6E9aJw+dAJsEqo2H+101t8Vr3a5t0Lrbaqs
z7UxwQGeXBPD5ociFUzez+RWut02zvwwT8P06tkRvmd/wCB1Q4fWJbxmronDb9a4vwXJyF2VWAEx
JGeMVcU6n9E7I9ggXkFmRebkLMmKmSf8mUIOCC48AVAMbtCxgtN0cr2V3G8VLvXDsKDBqSAa+Ic8
blAu+3HqtYq7rBye1p5QH3Ocw1BWKvlUZw17iXoR7EuZmzZlo4n9E8JgDcXvhKq7epcPY4COol4W
fw6fLMqM4imb6kvia2fPUKPQOymiCD0qNzaBzKJYJVH/U954bdhPGBanwHrUoKb+wswy11HK6eI6
Q39KTZjskH+QKqMxOPpylTurFiP3EaGvvGLttpI8a+Cy5qOPK+luinx1ysM8PFU9DZWhLMiszmOL
dGZLlh2meehnPi31hMiGXOnehGOCRj2YEiQ9C3fn7cMB/ml6B3JDq3agvfu2cdRHKYbhrPqofBpM
kdw57lS83brvyO1aejuX+RJPS8nuCdTVOWCnwWBITTmxk345S098r1jULKhwG9HSxVAXkXWaSJkf
ZerovYdCti0Ctzsik2BacASf85A/WpK5znlucv9LC9iri5fPOwfCwU5YxUv5f18X/kCyC0T26M/R
e5Nb6GyRncT2ZP+senz3F7L2ohDLZ4h8c3ENoW228e2Zvozy1yow1InKmCs+bn/cEkhh9zzUv1cv
hwnjo1NKCw+Z5Rd/Okl3uWTo2gzRKP8Fo8c7yRi9pQ94eSa65WwNy6qNxCW8YaGPzlqf82i5YYWs
bmtKalYLHJZ8/Nc52w/Y/sH/MJqNCYGhIe3sODQRJYuC9aoelu5IfhqTA96W2hv3vP0QP5IuuPSB
7fybHXLNg9FckMbcWuOc+ftvCaPpcQEKvGszxfgPzueqjf1YCfkDxIzG9WxkS8WMGzE0lD4ItqlJ
YhMAyjSdsn51QentSt8Qksktw14eU77/5esue2XQiN5nhzO8ELnXH8lEzm99LYtDS5CGhB8ZYtQg
1b5lahxY15XldgBVGuvJ9v/l/rNsy2Pie/OTqiBJxnXKirCLUs4KZ+nPyrUKgADCImzJtA1qrXqX
sxJ7bpH4MykRyt9o/Fq4gBCCpAtXU+m8ouXcgKoX32pQVDI8TszbXLhRTc6N1XxA3it3lIv+rgbr
zY7oZ8JLPV0BWPUvWJ+He9bRLrHDFP3KLpNLRIqPsKBKvxFwaHSGBk16Pem/1QI/xKG+dqORGT7a
dhXIVzMqy9p7V56vLi6U+1Op3iM5oOtjVssVtbMiyXkPYnUMzktLcM+L7IYvbDhcdZDaqO5Ofukx
cp1hgcyHevJnvE1F87seiZIGFTWffbGgO4nFmZh7CTIlWxU6VRE7iVMQ/axLXB2oLVMV9/XMqsCT
JrxPh2JGoLbdi5IEH5c6WY4rlvhfks0pzvuhimlPowKK3MHVLleWm4Xf7pzIsmlPiQCiAnHeV2tn
7dYgmAN0JoHrvV86dxOEPuSmUnj4bZfwbcxR5EvHTctd466v7uqySIIr5SKbJinGzwVbUkcp+xFq
xVdNfA8uC/HqzaCWlQVo0fXvK03a+OmdFgtBbTJn63QakE5gu4+h3U+I7468z+hjfUoEfCYzYZUx
mp0cwK91X2dDfyjm9PZfiF6CsRr/ODa62zCQC3Dwnu1YHNTbUctoX69l9Ze+0v5adgVV3E1Szf52
cNkH9oFvP6yyC4l0917cjUW4r7jCnesuG9kAspgabrX2bmZ79/RvRU9KeBrcz0iHhoVuN2PaW3L4
qGat1heIvO1xbWf70XYtfxuFxfhI6r6JO2ett8tgmyObgHLb+TL5U01MH+iVzA6rKw4kYDFxDHzt
c0rDt3ODby4BcniowtYm3I7CTnIc31YY2lSAeQxww/w1F0P3UDS19w0+AK6bh6Rfw39c+SOz8VuN
sg7ZEGRbn/Fh1xsWqr6x6zuixxgY3HLCVZhxsrGLyvn4syBpFjsnwp4muzHw0xe3YCvH+WG5r6K3
6pMXdcNl9G5PFKfEAemOrfgg6jg3jf3I+3DbQqFu1hnKKGA02k2mOoIgpD+DlF/1sDbzTdat9rbI
szcTLOJcC93/rnW3YBXyamyWPnXElsWutJLCwsWZdbBRQSHTHADNY2UxVjb9p53l6u+81OYXmrw+
Ei0pLyqtu/tmMt/C99N7poqa5wpLc9QrRUxqbY6R382Pa9f4F1MDXVlYRe780QMw46YN+UEiclPI
F77r2Xu0k6JDN2VHF+UIYDS72ruqHYjnKNjAWPvWGUMyHGUYxbTJNstmAegQpwMvm410v7N7wYhZ
prcHmE/asqBnjKRs1vcy1fJlyBjcKJSD1jaNPiDIMIorT9ZHgYq16XT0ToXzDYHf5xA5fIF2QePS
LpBO92JMySHF2MJSCP4LMXpzkPAU/2XYyTZVOydHUZMe9Wq8eBN0D5YB3G/snBIO6Zdk0E2Ux2zI
3IOe4bYCRWofbl+wTUDqctNw8u4byldIH7cgq3T/uQgcurmX3Cc+YfZkaYpdD3AKB0v2L2d03fi2
eV8mTMZ9n7jHbK5emJrGbSisX5XLALepZ6neUl+Y+0il4ro2+V9Jbw9/yDBN79uwFLExM893lM2P
XB5lTJHX8K66CrVaupjlOpuVV5b/1GvIopjiydeOs2TnUKpzEou0TmkiB9LKGdsgIQHrBUF9hueH
mSRbU4c1HTlJXK2h+MNVFkXJtXCsmNF19hbPxzbzGeCUtP1D2HIhnl17ek2LJrkPB91f27yZ9lyQ
cPfNdf6LBQf58R6XcA7PONusxKI2a5//ieq8vUxtX12wZ/BHB6CEBJBil271aF+rskNqAdTL9JGC
N2Q6kNUvyGTuUa+N/cRGCJ/30OBKm0gq4Ny5/R5Su2AQWUdvQHtV7qc3i+aeZw7gQpb9gNDAwJa7
7UOQuFgk8pbyyzwf3d3goqMiemTcdUjWeJ3lbCiFf2MwjHZJWLt7Qwj7MCka6VLVs28NWkR2p1Fb
fruUD+rBBdnoOJdV4LRxMzzI+DixhI0tmQtsShsDQuvgrONzhZyCOlL/Mlo+Vjrt9gIu9wH+p/gK
bsZysF/R7e1hhJRej1HXE3f+ZP2xq7mP80EaBf+16/dFYU9n6CMzvRrFFyHrZFvXAkevE5LjTZWI
o0gtl2yVyAwTxCIYdFOstCO4fUHNDXT2BdumjlNsFkDPSnNtm5aLxhhhbLK4Cuwy2THXCxwVke/U
h3wdgn26VP0YY09jSc01Y+v6FpdIBx9X2BtWmma8RGRkl2u4NOC8Ehllt09/+Zih/f+Buf+CaEX+
a5gd/9K1rUPtZjWCOGeNiruf7dtwdICb/djDmD3lfhg+JhmO4p56tgc6Fm9gqqRPOI/KYiI+vLQt
9nW8u8SPuH9lN4O5LmhKxxM3dOekMdmDHZIJbBCVYZlA4nK66kdkrFrRswn1seBmVw5EEhyBfFV0
RR4zwCUHsrFE+/1UXLqIvui5A5Pqp6vcL0zpB8shDzTY6LeYaP2ddNOvCoMl/fR2f80GL91B4IZT
qVW+nfksb0sT+ZepoWQuMM1bSnNznEYkfWsHyc8CER07YZv87tuVGAet9jsPGm7sLPPNk8nvtZbt
R5GGuINDiwd64p1y7eEv11u2q6sT7m1L4ceth+HTmcaIl1vc0gkY8nlBwBXNw0SKg7nHkyjIVQII
1ZAAgdofVfmdh7DOEFsHIJ1StiS/XYLx035Y8+WdZMewjQaSzgAXp03i34jm9sLYByWlYhvIlDNX
JWPkOBfnyDXLVjb6V6NQoHTF8BrMFithcFFHJ5jC6ywJB2xAAbKUU+3AU1OkjmHT3Qt/udS5A052
MsXvpKv/8gWGdN74t/1QWzzrJTG/vFq3fJboWdmGAVZxP3PeF7hrV2mWkiEf00/E5A6MMstfGlUA
618xdSSByeJMoOhLPxGYPVa3PWBKYMoPo580qL9Grpv7erTzw6rs9tIZRQfqHDDodf3C8wH8jrMv
xyWA6CheUnAUm2DB6yuAapO1WdOda9hEbQoWDbtUrTnCsuWOKKqqtrfC5Uc2roHzi2in/ezWBQ4Q
l39PkX8iHkRcq+tpV1E3Tfss+R+kouS4ki3A/IuVznRIeFbC0qOY2O2KhC92lVvHWvfZZ2X5rA6Q
y46OZfpzRB3NDuMFhuoG2uO5qu2Rc9UaDb8aZloqC8orLcBYVabBi/khUaPqRT80euMIV2l0qdye
SzfvDHTxbuUOnluouFHVc+4ncMPThKgqcva0XKpJgdnP2/RgcwmLl2VCvzTpjQQCZ4K9cqHgdqfD
XrpDeyjCwvs1u371a8lTiApBV9xAFe7GG4hapjPrHs2IEjjBEGe98zFRtPmwwJsFsW2TOU4kB5cr
41meEudnHqppJybtA93zU/tXarLh1Q5LrJkkexDQhxENaeBvNVh4IcSo+3MvreK3DBmSndH1kUy0
3vcNPrM2r8YPA1vyuR1TmJ4c4F9hTmS1nLgmQhI323LGJlDKwYG3C11xDfH7NZPvHlgIMBn34CRh
+xg2gYV5Aittny3fG78S5Xk3spjpHycbIIgVlsPWrrq/yAzuz6Rtvufs4va+U3B/DmE3rFaJj4MQ
AZEY6W8SrpyxrbP6y69Kd69nM743mlsFFBKG7Dn8tkE+0rqbuDEzBFaX0OvR6QejnzIV5JdWI5va
eNaMO92yLS7pKS3s8iNks8/lHdPCuCjrUWVh/VCFvnpyULSQVJGEXVsS9fFX7Jhm8XHJlznFDFD1
yYPMQROHLvdA9m+aVos52GXCWe8jj1mCvCCCTwrjpJV8rbQC1wDoSjvIfYX5wWbeHENrDGLixMsB
/mB/nBQ9AwKb1lflzPOKA1sOx5Yvxk6uA99TacrrQioZT6xNk3cBsz5RlPZVFWKmi83jjoszRPuZ
KA5gKr5+rf3D7MOU5lW3c7jvz4PFRLHSTbmHFkn97kC763MSYsKFsJY92gTNbQJeMx4StwjZCnrZ
0WoDfUjUOkLgCJavnsaImJg83wtwgHz+CbOyLhhfq2yBoCVrn3XALWTCfHC02TX9NiMecjGL9U5w
goKA8OUBGiycYMH5O9uOdU/p0xRz93KOcz9mf7pkHY6erevt2po/k0dr59jW+b8G3B7GRzPEdjF3
8Ux7deyhdu09PGdoTi7YS8mEW1MSEEt6OrCneguzuD3IQ7WgNxa5czDQujeLSz57Sj02P0Uy7ld3
CDCaUqTRjpP/3nczWt3tY7uQ6jtNrpWcQ4MIvslN/1laMvyUS886sfW79gQUuN/5jsfvA3hAmn7U
Ggsi9rlmzx4iOQYF4ZuE7pR9I9riQirIOpZZWuzzVFt8XNNm7y74k5UT/hulBQfqRgBD6QHak5WA
TGwgOuOqEA0BbvB/URlYdw7WcypaebmVhz8bsFWgFoCRkEDBsKA9+5SULPFm3wmfWO1w3IX+B6OF
c6UjwLr4EAWZUhAkti605R1R4R9WdDcfFcVi21wEIJeGlkaPstSgH8uoOFUeNu4KdJofXW4MH6LR
RfUeNBYExjbp6AokgpNFq32xyq578zSsGZ/k2V7zOD24zEDnAgrAtvexplRFkd4FrKSuM48+h9Q4
Y4AgFtCU9CtNLcTAzPvDgsh9JHb+jesPbY529MM0++NOpa5/iLj/nWmmsC+hswwx5293qFY+fkXf
RCQ+6xn3sszjvByiD9ZxZsNFUmzoEMNR6lNmQc3XsM17NBMewC3QMgSTGlNlBzIErlNd/EF9BYRE
GuCOGbHcch0nfmaxKzRti/nSglsJL1veRrngN2gAIhLAgrZhBPiQdEt2i6Uv2SHzZ6pgC5rYCt/6
5pDPJVQxPkxzscq4SIL0it0VQ+CKTmpRP73r7VbGjqjf0L7SvUJU3C6TYzFxWvkFFS/bLxY6+1h3
4t+aRS892ZcXv7J4pRJI1E+BNuKOdHEfM+VQ+0HmjSi9S6k3NGNIFhj76C4Md/2KuyarjXdMHTwm
KSiFHrhHwBL2ng1k+GanAKW5lkwXR/B0rO3a7bJiBeaVERtsRPoMiuS4LgEpFV+xsKNimBlsqdDB
CDI6VlMdyppsNaMBYYHBEvuhAgucBWLetqIRJ8ResBRV3l1EwHdoG906eNx5CR4sgTVoRBKC/8UL
XrbBQSSK/mRCPO92NYgrPO51m9voA5Gft8eIVcYRvy1kA5txJq4dUAEmb16Hhl05H9zs5EJPDHD6
L0zNHTzLjQnHYDdTW7N3G5W/yWahHATdEOMmWv45tDz3DZ+TFw+3qWKapu4wOgjQSGHyshIkPxZQ
uOLaYKbN8wngxoyD2Mi6fS3zoHm2PIK33JkXjFsI4GXV/Y4W48R8JSDAsYE5jqUInqrMamOsHMEr
zk5IHlXIRgp3AivP1ia/yqLGVBrafKt1TPEeeqlhX7oLb9shf43cFYRriYe5sRU2jyFCdw5HzgYc
pbcWVGG9yLKGVlFl/YtVG7BY7ArvAUbzIx67+gm0O1QOCTxyWLthl3hzByBcIMGXfXVNqm793TKA
Xb0sf1ygVeyKRv/wUeGOHKWaeRBkfELZCUQRplwPz8/GZ1CkRAOlGfIaosRMKq+aTh18wGtSI9v0
ClGSHyb37kQt91Pb3QBzOoNujP8rqaZO7AKv/Afls+UphUtASFThTsK8C47DfjLp/EWo5HMAa3Ga
12x5HZHJd6xjp3hJ+ZflzRgxCGT+HQu19jAkEzcSUtKQFGjOSelD+s+QRToaCFuEVrEFJhNtypKd
Yt357dYdfAVYmJOnN3X4XcJ7vKowZ3U4McYKsWZ33OUUlxI8b89dWNaHcIrkLlmQhW42HIK+dGgA
WKsesPrN25lPGoMybp+pDQ1ATjTMocmxg7dJcDVOR1i2vK7qaRCwTqD6iw+v096f3LlxswJyQT6w
lW1h8uHOTuZg6+tyiZs18eNQRP1bMQ/oCAHXYnjjsOK9zFxxm9vfvPgETosqoI6mpJGDK8EdyEbO
UG5ixHRYQVdNVF/xjtYMVC1Dh+qs7/7mGm4V1JwGg98hA45+KSuQGo5xh+8k09lfq4U9WZRJHtsq
nyhyvSEuwXC2PEVlexpdZKyp0685/q43wayGB5egaTChVG2ihG6iotPZC/vghGm8Kp9nSkaeogTL
LeH0EVLVTLOYp/x/vsRtw/8Ur3PgyqOHKeKkNDrltkSkwQVfVVhh86pXV1U2CqlE1Sc+UuuL43bW
2WF1f6iU5svCjGLTeMMIKbkUFgGZu0R8wad5G0T6pMG6Q/dHV6qil25+aQP0PBvx5kGZILykeM2x
ZmCmw+QK9sXFH1imZUutenDLjVMS+hytrTg5taZNAXn24Dpl/tu5BcFEYGdXJLLyp3ZZQQtsY/ei
xWLa29rso9FUF24X7eNqahlb9J7F8FhoKPDL19xyVbsdjkVLwwtkuAhlNkRQpx5l56XQko91uHex
OcpTVt+RWoVDohNWIt3okOwokB5CAD83Isr4mk83qkYIzrSfa7wkODwR/nHxGTdfYe337Z7vR74f
6YvgP0HdxcxNdbfQ0Muj4PY47Ntk/U7aSvLLv9k5mlyd0yEtMLha8NnFbT1UhPLJW1d3vwBi2kVy
jA6hy2/K7+EQiASUF1ifVxRl8UW9kXf0i/ZZqEHFKLz/d8wR0YbAvLFNRNtRaT7COezuSDdl35xn
5g4jCDYdAKBkRj2CVJq+AJBOun5EBl7eppZPAbvX9jhXwYtSpt/0Af+SyU6+3dV2FNU3XOhgTGMd
kMvbwsV749ZrfoDOF94wbUTnXAeCQTXytPCeXQrNzwIOPMhEMiiaa4iEXXgrXEF96i4pVvpN7jNZ
0fuy10Oyb4jNzg6wOzVC942QMLdj8AikWL20EgTPJkuz9BKZUp7x8HU7f1lYegp3uVMFBPsEm/u9
3SCPUedXHVId8dRMQYQRiNU7m0DqN5aovyrE5kf2GPkWbvsfIivpHkh0+uhnyj6aCWhcwe4QN5FT
n1FVid7WTnuYXJByie7TB6P8b1D0zdluJ3K97hzC2L8t07ms3VM2xdmClZzPBXd027TJs+/jk0yD
DjpqA8OxZImJ+tGzMOKm82gCogW5jeLgzoCHxqIL7/tp4OSM5G0yI/JRGFEiFvKrWwTZpbJciiNP
vLWnZjE/5iGGKi5szo3t3Bw1r+NmaPhWzWNEyXFOCMUbu+HZW0J6qDgn76yUJiYsjBYpHOiYXFVz
DtGw+5PeZuZGqekndCb9Xfs6jSvKvyDKQWDJrGQ6oFk2v8S0pBTEyJGdFpDZosCdE7hiQaWGN5jg
L7mMAXFrGoipmHDgCsiFv6TTj5chICbgRXJ5HQLloCkm8owTh1i4b3+EoCSKApEJyuHowWwbM+Dc
WXTwaOW9B9uVk8fCxkHT3byj0kuzFuwQ0CpsxBZBajshWxZWHZ0KTWJgPUHuGaNK0JJoy3OHGT/2
3Sk6qXrtDpaNf0avVn/k7WOOHtDXxyLId6lTh5cKQ+yOgY5P0qjfO8yExwHPzLMKV8pANdWJABSK
GAl6PoH25J0NBib1RYQviS2eg8qbd0W7yOsaeO/O5IGOrzhZx4a9BD7L8FmTpbuWI+ddO/J8KA9j
dmXp7MhCpYDXQOHPEkmSsAoHFutVXhKEUsYty4VVy6rp7j9P81y6BG+Aa3ObIYw9LMPC935oL3ZE
SMDVREV5QzXkh6Y5wtESmL51cWw8T30xqjLg4EGFAVNWmu+gFOMJrhYPLkwgC7cSt9b6j5S9gBGY
qaNXWPkdz5V7oq5tPXJ30Q9OBlAXfm/zl+mHcGwwdh9UIxEaniwdbGzupBgVHVImPe4PlDzu5YFr
88HEZWTKnihSSWbGwnr+7PJy8R205c5fCaxMsidhlSfDW9/3w5MYaHhMVVge0sXYOwBr3g5f7hd7
fzaB4DWvLefO3h9TCOvdAHiBcPYWS09wrAoYAq6O+OIvzqc2gboOLO7JF7H1GWzsyxWO7s1Ef9Fu
tucv2tPEgaB9GIe11D90F/lnOypYGEXiGzBfHfcQVp+jOfrKghA/W49mwM7sL7Zee8/ChqtpXg2o
R3Ddwm7GCSI1hVqTj9on2oMnmdJsIuAwarwkDhbCgJIer51MLSLzEd1crXFa3vjOrY/actNHxxvr
Z8lNEdP4aNDqEaXPPFTfamQ10dUtV4Yw4zRKJrGfHYGRdLDFJgisZmfI71JQ0gAlZITbmpU8JmbA
dq9Tjj9A1iOdTwCE8ig3B2NlDh46JBj0m2WkOAvyYeQF47mg32LHr4LLdyaWfVg1/xzKFHdwnao/
49LNT16grS81Iw3VjjsSPpTPiuHynp0a3CmRmE8mvg8MZj4yK2kYik/NrtdIRfOEUaEo2r/85Xil
W0PC41Yu0hYsoMIuG86mknIz9Kp/yvjsHLMOMibVMywlWKU6Del1DDgUqrC7cEjClV5x79Ekv7Nr
srPsz7ttYChN2TjJkpwwAlD6pIMFMzEHm1ihzmgqPvBJYWYagn49R9EE2DgLy7cxQasOHfYMQ8nR
4ImZnyHa13ZsLQu1re+h4vcDrpz5g+ZJxOSyCuCKCJj9BEiMaY9sZqxtWZJ8nGx32eOg5tQUZCjE
TPXQ2hCajCh+2o3T6NLMPBBM7xeaEFgvXoidPBRlGb5gAiq2qlHBAWcLewCAHlsE/ozYgOb8x15P
VkZgMw6s4eqNvmLNgL2GxYDkaqGXLt2HU/AvjfSUshQ15nbBt0BXEZQiPOPt2nlhZagSDMrQb+HM
Ff6izz729JQBsEhLDPuq7GmW9UPmSTai9htmozd1pUQSJcq1KRqHA75ws/Imtqse3EXrpvHl0VB+
zPDdj45vATYHWohdLfXOQ5eioeDR+OvPRv9LfUiFEqSvVXU/IVLsAedNd6ANbrn96ep/RAvkbnLZ
32cObzd8COiBN1ip4AO8zUNo3XUG7kf8VtAyN23PUjKs5LzjtQOTwG76IJms6EpkdNsMHLfE3YLy
2NP6BMcUqFkeElfRkQMHuPT7K3ur9dWnBOEX/ywtBWNm7WudW3ups4UEH/YjTIjir6UxXyLBqb+l
7+ZcEkqHW6niR+PesAdyYg/tuyHnfON6l8DHtTcQXTlxD51IFRTDqdSIOmDjw73Dlg5UiBvsdVt4
Z8cuc8pBTewqEsgdC1HY9NNkOa9srUlESic8aD/wzzJhouSEIM5ku+m+q5f+DlK4t+/XWsGFoAsg
6HPSbHzmauMCBPL4lyQ9g2TX3rAfSNKYzvJ8K3sNscb3cG+mwIlCe8oPGGZYG5BwZ73jTh+DlPq3
A5YLiipa0pNysZTRbOxt1y4Bruzy+PU5CBcKJ19Ddt9xkDxExBcY6271I2LF2KosTDMeV88rciCs
YUJheD1vy9FGy8+U8eBdNS1/n6kS1zlrvMesRn61cNk/i64jm2aiiGA9RlYskD0KvMcal1U3iSts
3oFn2xd/JigJkPxj1TeTpAN/VuSEyLk66v045h+Sk3BTTUgTCOnorkRZwH7OEv4MDrXcIqoHvw5P
hADBduOwWhZjRyEitqs2aSPGt+jOo24EB4zpX7n82oeJRDgZaApRzsq2eVWKiUHYLszR4czC/2qZ
+wAtWxyNwnlM4VgZdE+tIbyb4KHiE4Qi5jh9uAmrivetC/m11cRp8sgDdu819Rsu8tdg9PnKTDW9
xjmdwn5U9j/AefE3cd8doMb65e5/pJ1Zj9Tasq3/ytV+vpbcNw/nJdvqi8ysgoIXa7EA933vX38+
c3T3zrR9bbEOIIRUEuHZxYwZMWKMPuogEkOReGNl9MN2Lg5caGEnK/nQrZ8J2rkHBgUKz8u/IAMj
H800bC6Bq+lcJGy7QqZsSrmsp3IMgYzpyeqjLINh57qWwKYoFfVT8laqChWCV8TJsS8V8+/EL9Ha
NCkGODb4qGXB9KmOuabIiiVrCrUYTRZHOvCV6qg8grvkRHfym9On20Tqvi2bmCqZY0KziJ8VWddU
cSSVTtrLoFZcJyepf+rMz7Su6QGtw3QkLtuZar8zCMmwZFXCPSM//a//k/7919kjSP+vf0n/10ND
QusiKz6l/iupBDV1dhqOs/K+ZnT+LdsavjmBazGJ73/8179MWdRubQ2691e2cnqNvEHB8NS1X2Pn
lwWBq0UNWiIJHkbAvx4Bai1blJSpSVU0DF3hFFjgfIeVvDLpIDOpDlHIKWngDQC+XvUn+kFB4P0E
47qtBFKlJOibH5Z1aQNShMXKmGfWkUNtKoaqSgp1kNE6hi25D6rJ8el7mHyr6R2LLS603fIwZxaR
dhuZfIoEfBKFxdtRUvZWIphp4pMBFTYYvyC19g4P4jC52Nbjsi1tOqM3tkZ737ctuVdQqTiZZJAa
+t5UyCWk7mPZijxrxlIsXWPuLI7A7ZDAVBqNWGKGWxvVhxMkYgf9l4Y4wvYtU980xd7X1bur3SNh
Rc2H5KVKy8qrlTzjsDybN9RrCCFXe4/S3fKnTQ6/IYuGOMBUFUkb/tx+WRtmpSC4lnzW6uIjl9+V
WP+1bEGabJrBBNAPWec+0LmYb03UEth9pImUMw8WIAMQScg2FCG1gg5Q87cgg8JxipPcht8ksu6t
ll0GzJXjh0c0mEitRMRhxFHH5c+aHF+DeEJSdckwRAlcyfDVV2cpS1yfb86KS0DJ/NDGJBpMeshQ
dOjFT1ZQXYpCg2uJnnLC3Ih4+c/Nc4hEHK6kq+Z4R5B/coH1yTkPfRBheQ+XnY5Q5ksqG+WrnyIt
KPaeT4FB1O4LzsPTsvlhzm+cF6NX+WVwYYp4/9GyazRqdxTl80srfc77SwaJG5oztN5ZZrUXnPtl
a5PtP1iDRJ+WUpk74Ldfu5prk/oICVYzR8SQvj+yNJn2U0mjlSmd+I3BiqkZIip9OoHn2DmVMYjU
RMsv4Gvt2kOZ/WfTIKlZ7QlKlwc0PTW6pWmkOk3uM0sxRvcMeccsM5s2vwBXPOe689BoyvOyibk5
ozRNskcGdyCN5yyPvbY3/RzNElrfzpC9yJ8CqYQyxocffNnU3GYwZJnhcE4lUR05QYfHk+grSXmh
8IwysfIB+OWu0empLilOhob0CuP4ftmmNDeFBi4Bn6Cq1iQkAOJaUXzGaESmkahdP7gkBsJfUMIc
HOzXVf2l8atPDWio2oIBw7uLLPWQlcZ5+UvmJvrqQ6TRdVNmTe4SJ5eXEpYKvT51CY2S2ZdlI3Pe
5trIaIohwSmAfOflpUL+UngNugfNIG9Gl4l4QbqvED6W7c3OrjKcNwu/K6nDoK9OHF1VWpB2DEok
556XJ9+2t/87CyP/ibRrLanoTlyoqTlE0bSRtvbKMfs992M3xe4nQW+aBlqFo3NmGZbYqFpXXArh
E4nwhBS+J32ysq+SEt+p9h3kBRvkdFYcyexiXVkdzsvV5NlGEcVIQBcX4IFkU+5j9bMNp10PNRQP
8yrcZOSEl2dTGjbAZKSaYoh4SU1XxvewDbQBkie3vCCvsROl+widNftTah8h34jc+9qjZiX8BCCx
MtbZjXJld/j51VgdD1Ko1PGw66qvZEu+2EjJrYxtErbimLllYRw3RNWEFuLWhm2C2PA47tAk16QZ
oI6xTnrxSa6eJMvYSsWvxPguOa9C/e6mL5F7WDY/591MUTIlWcVV4+JurZM/DcIAwPKl6oiabZhG
dpnqQP5hSOU2GiqCbti5F6Hn5bpseW5ury2P9pHqwpoRmhyRBMbmHqmHKFm5WKehlW4xMJrSFEuE
sW905UkduMwoSplZnXaCz2bB/Q1d7I/lcUzPgyHCZsTqUWnhHh85k6pViBZSjfOQffDEwlkjNUFt
OHyKirsuezGltdthWJPb00BQJtLyokoqIo7aaFy+L7Y9oB12JSwpPhzllcE7Q5M3Mpzxeb4WjM2c
vht7+ugOaMFtO2B2y4vrnG0WyhMexNSBhGFXmncGQxbQh28fWmnlkp+u361d+XZv1lqVU9XATePf
Wv+r4z+5+ZkNurx+032IleFVLEPapCj66PJJEjURaYstLxBGbt3kpS9WNsjsMKg8mJIp8poYBxCU
RZSO+mZ+MWhtjPvPOdEs0dG+AtO4PJTZjQG2zbQIWOTJvVaZYiYAISouUkPGR3cOkk73Sy7DB1tW
lNPC/s+vICbPYlgkuGQO2WgrBiXddb6uwggcos+hNhAm11BPHRXjITCQVhiYpkBeCyt2Z6eUNz6h
kY4k2e8X5ZVfNshAQ97A+6AJYGgB6qzWL3H01dTulyd0Gv1wqnmWWYqiaUQLI+/oQFDR0VfGMygg
MlHtPVor90GrrpiZ24KyIZP6MVGlsOTRFhRMraIIppQXnWYGSHWaY+j11j/YHNdGRqcpBctYCohI
XTIeMRUAaeqQRfY1qQ9pvhL9TFMxXGjXtkZ3Wm5klLB9A1vxJ9d+Ax5Nmeow6FwL4kU0nghXIf/v
QpGed3vnRSuOY34+LdJcwwtE10bLRk8E2cBcKi8aSdO+qJ7BUX1d3hlzOxCgtyyamqri+4efX+1A
F5kktVCj6mIo7jaE21fIXowKGv/jsp25HUimzpRVbhhz8jgMM8OkyoTuPVxNiCM7oIlhGKyaw7KZ
aRgAJt6ycBw4QVr6RwtWN63iOHQiXhI13eqAP3vpvsnuDe9FRi00fVi29jsyHd1gEqPSLRlYHsiR
0V6kkdAIhbrHHJ0fivPug0yLtbMQnFTjRXYOWuIOLeWb1De2EKHvwDptVZLTNAVDNk+uevl7ZhZT
UlR1eFByCxBS3y4myCzF8L2gu3jao+4KsKNSkLYe1LWn5MxikrTj9U3yTmEtR/tSbHm01qXcXzQd
jvu/O5pDfH8lZzf8H+Op1Qxml24ijefxaCwdFd649VLxohbQ1ckXB4VE378zjAevbld2zcwLxJB0
4OGqzlsVcOXI/edAgBOHq+HiqPQ/MXtxIImgDcGfGTSco2AuyMV3ADoPve+vbKK5ySRi1bhZWTTS
2beLBkZbKcERdBCx+ntaZW1f2Av1n180ROT/MTKazbCTIVyBnOhicb6RAKeqcyo16HKVlWWbcVkY
Mi26gi3NVMdlBkWGDrkJ6g7Fejq45WIv27s/3uSEN4ZGtoRQeHJVw1TZGsB3mouIao2UiM8KrElh
q+3J1az43zn/L3OgVIVcPGmg8f0cQTEOPD1rLrSxIFFuAQlLEiq7amzSHi1H3hbuQtSoBJr4MjW1
TlXRZm+yDh9bSyALuFps6z8/5DffNFrKTkMyFkmUhjvJ25bRj1o4Z/KLKf61PM1zZ+LGzuiQIyEf
ZaKUNxeFQlgbnESfFi1v06afMvNUC/umfFf1teyeNHjM0bGXuSYIY00ecpo4nJar+0iTiF6pl9eX
ANY7CIxDOacFdUedLG2PhhNuep+yc/wGEUyupCtTO+NzZAVcgmxS+OEjRkdRsMLGEkyjukjWXz60
RySKgR3EyaOtrRz6YZEmw6S0w3MO/4abux1mAWyZLH1cX3r5VwgYaUgSpQBq/HQlBTzjXWTSpXQQ
kISe3ruGAn14Qo/zpYLjk8vj2EvIwyhrT9TZk0ILB/cOqVmDdPftgKjD9gC0uuoS5hdJ2zv1veK/
W+mxlp+oXu9L+eggcAOdSUNByzc+L2/WmWt/OKRsFwqbZFZG/jt1lDiBCi27yDRuWzXoS2hfs/bS
uiB9aDDsg/2ywZmdwh3L0tFrSivYOGWlU6zmB1Z6kSJAEfad6j4LObhqGAdAM6xsy+HrR5vlxtgw
+qszkZmKDTTYTFGTAjAQP9TVQShOTvgjcN+NgO6ZVtkuD29uPq+HN5rPkGNYgYRML3YcfqCQvalc
+VAW3QOC0EAQ4GDsm8uyyZkToeLUKZLAJiBCVnc7SAV0RlwZUnqpX8P2c2fcS8HRit+XjcylAG6s
jM9dYwFDUrDSdXcNvRqq96VAkKSyfuWkpml6F9qjjbKDGq6s4cyMUnhjvyA1J8nsmdvh0anfC2Uf
ZpcQZNImF9SHBCVkn64LOA93OYCyQFir487cxTc2h59f7ZvA1CyLfvvskkU/bUHYDbQNy/O5ZmHk
rSMJXLrcMKq0gyIwQto2XrEwdw2BKkC61FQ4bPK4TgyDSAYdHFsxL+7Lgp4T4T0EAWbpn1T7Naqh
APmkyWv7f3ZcBPRcBrpJGX60WoEsZGFlqmzGuvzIlOTJTv27fzB1VyZG12uVQB0QO+zEVM1aylcO
ep6lX6w4RmnG/wNg+M9IRic50Ui7KxFUpBb8KB4cRE0PRweSzDtZ8VCeNu2Uvg35aIvBvSlUG4h+
v4SeeEc7Gi10NJ1Cavt1eeRzd/zVN0njGLHPIk8MA2bXBl9PXzWMCHbqVLug8JqNm4Y9jXPaOWB6
9nC1QeTt0dFSWTR3OhRvjytfM6zlyLvyNQa/wZNY6L/cnhIrTaXejHTIWpX8bABa8VTwW8D1s0La
qzLQcdU61K320PAVMvRq3KDHPBNPy98x4/9uPmO0UL0Y9Lx52OdJ9WTUtJtCg9SWIIiAKyxbmj9S
/xnx2NUGdtDEdsx9kiV0U0nvevKSRS+e+KymtFccG+d753YrF+b8Pvz3LOsjX+TIZpmG9XCHWU9K
8RKZXCWflse1MoPjYjtSDjo0rpgA8b1Hvfqk6c6gtXvIG+OwbOr/s4X/M5zhW65ca4/qTdtmWnpx
3ZcS8UX13TA+D1QDIrqJVvp3Lb9b3bdQO6rW2vLNziTkM5SLTYplY9+UypHfgnRPL0p+Z9c1HbhH
ByzZ8gBn5/LKyGh8RRPAPjYcUak4wSNtuF9l52jAlbRsZiaM0hSoG03gEQp5C/l2GkGJlxTvidtM
pJGaX0F81GA3kI1vANNXTM2P6D+mRi69pu/FazQnuzj+Xad+KeuPijJbYawE9msjGlbvamPIkFwH
MRpil6akoQ9CfAQbaCcuTGSW/onH0Ok4VyV+TZK6UZMKCKUNxxhiDUd5MuPnJHvWqxXcwKy7ICun
EZTxnqe+cDskmOKt0LeblCfEUxB9r5JjiP6JV59L46QVoPtDGChXjM6t1rXN0TRGpe7nRVhwO1r2
JSrpB8jyQyjR+RzE3T/wGypJQ/J41KEI6m/HJ2Vii56ywvh0/UlL07NkNkdIpPdgXdYe73OBxZUt
azSXleNBzOpz66OusBGzvwqQs8tHan7m/j0aazRzVQShse4MoxHvhOqzHnzK0++e+7psZTauuB7I
6NaELyWoLZuBVEGAdhtdQMFnl/RAnD4K0Se1jQ5kozam8V1tUTx4dq2fClQa2j9xhjz8FIPHLaSA
46KXCBKN/qUcnx/VZCgG9er8u53KK85jdtmuzIyWLfEkudMVtmORf8q9L7a2lvdYMzDyTl4HNbiL
aMGlAa1ulD/15GN5wWa3BQALEbSzRFFj+Pm1X6LjCbnOnjAakq9W2jfa1wTfFBprofOaoVFca9Wx
B9EgU0XDIoyjb2r8VoOr65rPywOanTGOqwpAlz/W6NR2TRkYvc8+76HtpS2J58caamJ+k/N/m5ZK
AoUNdjtp8DN3URhkvBbpk88AZ+jNo6e/NK50kDxrA08L0p1no/zeaw+BTf8QLdjWExmKle03ufJN
rnvqarKhUXY1xlc+shVyU3dF8h6kgnfnJo7+6DaGcZ92urXiPqRhTDfh8G9bmsV9bABrGJ+oNgAl
ECZ98h7BZu77ZD1bFKWKHXyjVfFUQfqSAGSnhWyblMEZvKpHq5/kIaYSpPBtyNvCC0hliytTMLlX
+SydE86bVRlKSKMDkodV3wlpnb07BY1peoks+VtCVkmi/cVcyZlNtvDI1rD1rs5KWOdmZkQwLpvm
FxfSWbo0t66Peg49EMubeG5hr0c1ctadqAdZljXZu+7YsO/Sx9hE+2Y1qzo7eSbZf24s0AFjAInZ
tpFWJVn27qs/hBSaPenVc2AP6AW019aA3ZODyexBosQ21fnXJBOYGTZ8OEqXvgO5/ayV3iMdySub
dM3EyB0DctRVwWjSd7tMvgf0sFaoOS6vzDTCNwHu0i0BDEGhQDrO8EGAH3qBETCM/lWjtZ7+UPi5
8Jh5seuTe3SxDn5Z7pTQPVY0ZAX5Su1hZs2GDKIJNoZ8JgjR202I4IekwQY08G7ax9qXIa5oelpE
BZ6GBbSkSRGshK4zs2rpIh0VqgkEQhmn3unS1FQfYq33qvyGLsq+ttZgCINPHvkWLFiSQaZYnyJI
YBqlcy4Rk3ePdg0VHkzd+zvW4HcN6TSDI1cy9+0aKn/mMN/YHO2VoC2VEPAFvpM2yVI90+gGV/JW
a4/LG2bWDhK95Pd0gytj+PmV04hgoqAmWiXvCpmUpu3zveOn7r5JjRo2qNXnzIznsKhH6aoCOEAl
635rzi2qMISWMXjvYefWrXDfkEXJYPNdHtXcngB7oEkg6li58QNNpsO9Aojtv6dhDre7pqYPhh6v
vc2mg9G4yOlL4jWrkx4dFQ/oc5YFCjPue9m4B2hsIW5T97lUr7iN6dWmc6FRWlLBcoP2Gc1ZrrSJ
btBQ/R7CaYs+YBd8M5BV09BxOsTh9+WZm55fncsT6D8VbJK+42xEbcCo0yA+Sh4ALpTmcxI+wbMA
m/A3o/m6bGq6SJhi8oBe0uA1yQg4Chx2BdnKdz9CP94UdAgN4JH/YyPgo4YLWARBBOThdsMVJOKg
8u3dd9tu5Je8jaO9ZnrpyrtiuhNMXmDcVHQsSLo2zvZ6QSPSQ2hG73GHaDZcaEoHw7O8ZmZaB2Ce
sKTi7YZwePzmiy1VtnWzkS8QwO67RnuM6mwLC8wn+Pz3OvgvQbAPaof+O7lmUVB3y5M5jSx/29eI
ZijLaeoY2RNnveObWSRfWhgfUk3aKcpd2HV03qKKDvWC+1x3T9A/06V0tAGQtN6dXp4RWV3+jonT
+v0ZAMIghKBqP/YiYebijf1avhgJSjNA3go33BlVTSPu3bKl+Rkf2vVMtAGMSbZCy4TCNFHvuWgw
2qOYuEkGPltvj0ZsQnO1tEt1lFcMdDH++I04DPLK8iiKt3s4H8JelS+F+JD3z43zaHorqZjJth1Q
l1zVjItElqwPzuDK+dNGrLieEqsXIW/u0T568hQoZLL+sDyJk/tzMENHjynSYAZcfnQGg9wVS0nM
1YuWfK3Ue035VZIptq3XAm1NBN0RNv9T/087G08fQ7Rw/+gojiyaCOCEieI5b0ITn7WyfQhAXPzv
bIzPfEzZzykabHSk+huIlo1kZd4mjp/3m2yw9dALoRSije5mRfZiF39jXlC5b2RYliNxq1Qv5UBc
p6BdlK/EAhPfj70BtcQDylB0cVzgsPu2cHpESy9yj2Z3BzEcYrLoktsv9F3/8dYjTuVZT1xPOzUj
vN16KEeFcDiV9iXUxB8QnN3BKnfXheHP5a033eHD/cytCU4KbPH4WVgnIH4cdAQuoRO/BGr4JCsV
3CLWSgw6dUi3ZkZRr6a5EPrKlnqJewSSPLgRYXt0kDAo1yr4swOiCMI6mYQc4/u5pA7rJz7kuY7f
fxcD67no0aH11xoQZ8ywDxSg+8CHpCkyIQlTWSw9/eLY7b1g2HRGZBu5Xtng0xwtLwSZRkd1AF1R
HRtB2xPJCPse9O2Fxsa9CJF+/ChmL5CTeFKwNZSdyB1iJn++WIxJ4nU0IFgY5u3W6xRRcHtwHxcj
AJpa5c+wnOyLOnoGWrASfUynkaNEMhtQJ+ke8F+3psxAciDgL9O3xEr/QncNUaMh06B+W97lU0dB
U6FEiDNEh+hVj9xdZUWm04u+/9YmbyYqDCUkh5APbnLT2HdtvGmEPx6XRRiic3ZB98rkW27HlaeQ
BGt6Ir41oiQ8JCKcVexFk8u4zMu1TpXx4ZIAqBom70kQbTzQxxgEXeqa3k+z/s1EVOW1dFtS3UJY
HPVMBNwewgexMrqpQYnLg4wNuIchJzDaIHA1F2aHptW5rNtvWVogCSvA4W4cotU+/fHKUUW+NjU+
AOAQvJykTXVu8wYtAmFDtpZunAJy3l9Sdl96zsqtNfbxg8Gh15Xh0b8yebN0elr0lZP759Qx7G+S
2YLectOBIi+0u8fWz7qHUGrCVTzE+CRgd8hIgnX6n3rFaIsKqW9aCCz4ZwS41Fcp73R701uoAetN
k1PPsn6hnFfBe6xnT2mdwP4VCyUiCS2cmgchr+Bct33k1AOTXugcSpmVkHKCieYDedvTzaDyrAZJ
N9rSVphFoQ9n3BlaugxZ6BA6Lr2UdIRlG/j65EFwxYSoK8za6i4zyQSEkkSLh2F/VUAG/azDHuSP
gLhObJvixg+RBGvg9/q5fNRn5vHmM+XbkyfxyIDpms8sOvelUuOfggoXfG3c/7EZk9ZXkQcuiRWe
nbdmUNVJkyF3e1aL4j6sQMZZdGH3xt2ymZmTRseFSPMpuRtaQUf+38/yrkxELT/H2l3voX+YnxHQ
2lr+92U7v4t91ykcVpcAHoC5RRwAjGl0pGPFhiVJKuMzX4MyXIk2uRTryHcmoXxwBc/apgaKdyHb
4xHGBSiswxYiFzIU/g/C1/xiuO1XxYaYqO88/xV8RfOGJBOEerVjvmYI5h4Kn2MrQgojb9pcMdZO
0MzCgxoeMho8RnCIo6ukEdAGccw4PNdVc6+CjL7L6FLZoSDzsTxXc4Z4xmq43QEmP+5FgKo3Mixk
sM5FGtef+jgWH6Hc6k69lK49DKbLT2kAngFA14N3GCdQ4MpS9a5AD0UTX1BPuTPhXWkNWNfz6rA8
qKmfpdWBXhTqLiJQz3EpAtUT0BV1UJ999WfSfS3cH2n+PRS/Re0vTVq7sOaMkUPmttLx7jzVbw9P
m4oIaZJlPRsGMujeXW7l93WfQwhPl7h3SMyvy4ObrtjQHj8EudrvF9boFIko0YWFZBV0B2qvuWDv
2rR7r2HeXjYzvTpkklDcG6LFPmRr3A5L7UkoCI6dn8X8qXD1XdN9qswnPX0ts3JlueZGRHcZiTti
iynOOE5Vu3JkuTiT0FX2vZrIG3dokB0IEVdGNbMHTRGg8YDeHCDAo3OFtHUCNL+pzg35qI8Y/dy9
5H5J7EbZyZmzVs+cmUMiQpHuQLJrzOXImt7QUhPp3PdCRtjpbSrhwZTvXBQO1pp8xtk1iUts6DMg
Z4hrpfnxdrVc33BV+LSJLJx9WKKrAjXu8n4Y1vvWp8p4bZh+dIn36fTG9KEOTIS4OZdORDNZsDH8
9kWs/bu6s14DI3nWFWgpRUf8883xu9sXx8GjShn3TMuIqfdAzOozJEcbo/po4IdzOmlldNP542kg
8+jmjaUNlEK38ze8yc00trxzXQePnuE8oq64ghaZ7vJbE6O7vEoK0y7wCCT3wXoncJoKxjOwlZW6
oDyc/9uFGl45OHRZJsvDct0OpcpatVPCwjuHMIaCIqK3o7dRvDH66sWwkntV+nCyYlfI8AbCF/KE
+lH3l+P58XcTjMLBCgZa80ZSj7muOkPaDw6KJFZ3VWw6MOqrf9oUPxDPUCInycjBhP1mmLertBSa
MY3a9Y539vzo6MC/aErHuO/ua7O91+W9RS1peSdP8pq/LfIYBGbAfpq8qqs6Cy0qLv4ZLm9pq9JD
kchPm105cM+LabM3QqeBvd9Sdr6pd5vEUf7OM7VF7iSo9w3cHCtOaZJ2/P1BJvkKQ6XBapIy64uM
cJUkwtn33ztIJnmhZsFjgvJG8+wikxNK4r7Mv1v6n/YwD4YJMqBE4C2pTzJnbi83fWYEwVmjWNen
7ZeAOHzjNmaOsrxyipVVconpbakQA6oEZv/D8DJabVlO08iPJf9s0hPQFY99GsBnd1e72k5tv1Tm
QRWenQKaX/khpMQcSx9ImiFePfB6oyMgRx/Lm2HmVHKZAqu1aOehKjFynFnsIxMLR+O5zE4BNDNF
lSEXu1Y7mnEvN1ZGl2kaaFZA+jA4O562T7O/pFXowaQUzFIOrzzoHhnNlNeu0VD50AU1OHvdQ4N4
JYKKUDXxt6HexVGwCyBjr05q/9Hafx4qKBSPhhQV/sZgZW9PcKzJrQbTdHCWrSe0sj1kPQ2uOfHV
tpw/vg0wxTOdwA7MO/DSW1MUlxIeFpp/RmsJZbbPBipxzf3ylpjGCKT/ETOkaskDkab3WxtxTu94
LxXxubfeNQgVPeJUp+02g8LEsqVJQxKLZhHda6C6aZyHAuzWVBpFtmeYTnL2Q7fYGI36NXRNEB0Q
n6bxW1YldzpZgkBxj3FabsoMqlzF3xeGvVLHnzkFcP0SOtBKMLBWjb4jCFo4pdF/Octh+pLa9t+B
Vd5HrbdyBc7MLOGdyR7lpMEDMTZTK2gvZqQjrOyuaPdl/YxS0S5P9JV5nXEyFmA7fs82WOeoE6A8
6PtnvXzyW/c+ho2wAXuKBJIUnc3V3qdZe5TUKT4TgYnjQllRU3JGOcA/Z9AtU5B7MIIvcvsJTR07
vZdR3VreNnOrBenEgFshVzs5BI4k1lFbh/65i9JdbD4W8amXL8s25pYKTqPhfhRJkYwTJEWByreb
YCM1oM0HAGrXb6TKYDsWVsqM09HQk04/OIkBAnIq+LdnADpwC/fIkZaD/CjH75Us0QT0a3k4Uwd8
a2SUEeh0dCnQMWNH6O02VN5UJD6WLawNY3SR2K0tFGqLhbBuABK+WhYCeOlKpDBrRKd/cKg6a8T5
t3MldU5foKHonw3h0PfSpiFjbskfyyOZnasrI/KtkRaJSt5OGGl81H9+5PZKhDo/CG4MsIIDK/Po
Mux9VQPNTLQjyME2p9PSBOPO+qwsyKTcAJsb0Np/29FGk6XJde/B++3DyQov6SD/m93X0ZNAb65j
HBPpEFLgDcqVgzM3ezppeWp44CBxqrez1+Wl4cAg7p/LBu5M+0Vy//7j5RleKOYQwHJ1WKP3fxSR
r0Wu2Tk7ErpN7qPR68dlC9MFojUeChYR5gQLkOVogTLA5n4WJeHFN/+C42ajoWxkeWvwgqmHwYoB
koZUIHe2ORqHX4dtYoRueAlMo/7RgY49qxnoAq1I7T11pDX6nKmTHhr+FaggIJmhBK7cLkyraoLQ
k6e9aGi64KyRej4m2s8CtrhY+cj7tT7t6UbgRSMCFcIY+2D8+A+g6vSBGIeXXPjLK+iwKD8tL9M0
u2BpJDCHdxMZPP51O6A+TXM1DuB5TvL0BVb1n5bhP1CV2uGFEGLyd8vmhlW/fVcOreBDUQb2EpKr
w3iv3mmaP+zFUK/PcXJSRCe/b738BUb4n1Rif6Et81CppftguX96nshMDlUZiZZYDcq2kV91Zajw
pTYrzkAo0Turdp1rdduVoQ0u7WZsQ/4E0BVkIeRAtTEujhKr6SGj2Z8RIO/vBTFND3Ihhzu7qB0E
RZGpcAvzqJrVhxwKzY9M7n100JtBFS4IZOkMm3i8VdVAUvdQdLhUFUw6rIrCv/dduM9TOY9f3ML1
fqRCZLWbQBUb4SA3Vr+rjEZ/MHujPtSuHB8521T+uyT81uZy+OrFDTQYbteXL0ZrFQjzGWjNmA2N
h4pclA+o9qJRku1Kpcu0LVLoZrQzYgQBETRFeKFzhBMCEwqSvJJ7BDUZ7lKxod0cve/g4Dqe811u
3eZkt9o3oUCmW+Ppu/HFuur3CAGSp5KRs5Ta8K638t5HwMWXnmhVFzZl3pdojguq8cVF0GGvup77
mAd+iQ55WJzSpOt/OKpSPyZuw9sDVc6t6Unu1hQK8ZDbebolC5JdIhOSnRzxeIDxUn3wIxXF+EhG
sAvk+CFKdPXcKmnfbCRHs7ddl+ivOiKLfyMs3vpbBNCzE3tGdHYGygTaRrBt61Pjt/4hM5zvaK7Q
RrC8UyZOa3AdZFZAaxqkR8dPHQfYQaoEWn+GpWUr5YdAeNHkU9yuQRonTMWA8ognATsNHU3DZX97
2lrUKt1A9+1zK/XOXwgp26fINBBIFZQvUe0G20BJZLowCJo2USX0hyH9t7F8+dF2ke2UxW2dCT9z
DXhHZ7796STgAHhrDsWVgcdoErG1giO1mnrutZ+hqWwG2U0kxzalsf8HhmCEofaMv548LGtVKrLQ
ztRzYF6a9qjY7133Ycr+yqJO7ruhMsqdbUqUJwYs0e1c6/UgO8sFdE4IFNz8wSfl4ufvy2OZeOvB
iAFkj4ZFiujjnZMFwF7yvFXOfavsekR4kvYlU++l6h01tGVTvyspt+4MznlQDzRHDFjVcQyCKpgn
SZCinquQru3uV5A1RxUiPDd4sMwfcvHgZ0+N6GwFxN1TBBvLd9Lhm0zP9318luKXpnyJMyTCjtlq
S9bkFmEafpMnsLutoY5xO9eiWMGIw5fjwMStMWg8yiGKA2+SfxeGxVbuwl0mPBvmASGQXd0cwtSk
jeWnTc3OSb4lEHbnd6uk0NNTLTNV4G6p4pBZGH+UOwTDDqx7MNgn9Op3lzJNYeQqv+XtWgQ/Z8r8
bWx4obLlbsdfcdHZXpXoVIubF0SNjkWuuGiGICAsOytbbrqvYVW5sjXcelc3dmIHmuGH2HLLD4UF
BlSYrl3PczaA9RDqsmgU/EdnJ3b9KESBUzu5aktfMQQxdrNnwZZ39KyV4eAA6oJdYRzq6L5a2FrZ
Y6UKAe+Iu8Av3iqhXYkDpolYmFkJqv5tZ7Q6hlybpH9E7eSZg5Q0eaxI2ivZBY2yPNzXdbVFrG1T
RB+K+fmPR4jKAKjvgSQZxrxRmCM4eoacXi2eLAVMWb334adHM2bZyCQElqgkXxkZBfa0xwqliBDJ
yeshB7S/o7SxNfRPUnbwvbtijWh6ZtGurY0XLc+NWkKeRzw1XvZqxPpfZoOmbO6uDGrqWG8GZY3W
rMvJXjQdg+oRr7ePXnEWvWcZgV4TreLl+Zs1NUCuJJMXGIw6tweqlwXJUZCsPenBry760svRrmnr
o+ecES+/W7Y14yiAZfJIJgtDwW2ckiMhXgD6iMUTpeddjDzn4CPxFNJf/8QOl7gGXJ6YZrTxjMiM
U1EvxVPoHCUD7SV/76oXxf+xbGZ2M8AQ/P/MjLZep3ZyJZeFeEKcbBsJXoFipbBpJGdlONPyF3uc
zC2vY7KZNJ2MXkVqqOeZXGXSqSzixwwZ3LIiiFWM5sPI6jvdpJjQx0e7Lb9ElbHzkavDve1FD9Et
PdgHaokWY2zRStfuXIXIuvAGxcCVFMjc4kIiBJW4CbJu0sWEZnHY5bEjD6f9voeGutOPVUMjTlOv
vNrmjjzVFsq21NbB042mQ64KTXEKkW3U+feGFe2leOCONbeNBJFK11KLMNc4jGdHd2VzdEy0iDZe
9HfFkyLpG8G67+NHWck2Rv7zz/fU9dhG95tv61EXorR16uLPlGs17ZvjrJE/rI1ldL/VUlFmnY0N
4pbnqumeK8mG9oTHoO2tLNW0GjBs3at5U2/dSxRUht3VnXgSWw+GztckeIJSztOtndlBgIP4oqPn
0HN+JO3nVMRhX5bnc26vaPS9EaH9RrOMXIGaIDMieNhv3OfAf83LZ6F+K9w3Cv97sfiybGwKwWO0
19ZGHsHPFBvKN6xRhnnQemvvASRo1WyL29tLYnqfafVd4qU7M8+3otl/a9twV2bOnahINPr2X53c
3JZIsa1813AiboPnm+8aOxD09EoXzXnxZATJxoISwL4PjFOX0WIT3rmBtRElf283K5SUc/vsajbG
V4tryp5nZ5wZWe12qat+1hsBlcyCBr01mPKsi7y2NdrTDYICmWISa9hC8OxL7cGmGQutyScptzed
AyLLIdHvdWctDg9lGH8qWv2hywJAb9HBd/K7HCln3w12ClSHvt/m2yxy7laWYXASk2UgU4ebBOs8
eWQ2XmoVvjVsxvAhSe4MxBol9b9Ju7LeSHV1+4uQjJlfgZqS6iSVOf2Ckh6YbDDGxsCvv4uW7rmd
qlJKfa621C+t3S4bD9+whp2W+0lWccOzPezlEg5r+0U+7+uxz56DBf20pOBQVj66v3xURyw8vjiH
7HeEJ5FzKIlAtmFU353xvQDr9OvxTnMisBOhsojcEw0roKA+n/uC1SA1FpwcpD/9luEMg0bYWYXl
fZgR8MoGnqJcuR6taf31uMt9crTEGBfPPk4iCqPHvEmE2VB9dzEueDOJ3b3o7JJCz6URjnZaSQYZ
1LzCWQKOAn12IEn+VawE+STQOfhzkR5YOoufF4/mec54xRCTVTQd5lVZXdKsPxO64JUGVgR/LqTZ
5e//SqPU4BW6jpz50HTu99qw1BrIr+ZiofPsMItCDjI2pO/HmVQli0pxyEUcrAhW2Bt4KMYzGhRf
f/Jzb0wEcDZCPSiYAtJ/NJmKOD2O2zQdKkq3GVzGy1rfapQWhypYwZ/iATSUDe/1b+X010HlJoPk
iYL15de/48x1h5+Bog6CaBBCnKOnrrDdARXqYDq4KFmzlXA/euiTc3mB/HEuoQPyHf0FdNidpSPz
+duFfq+oH1kTrrohYUG17RyetMF17VhrdGriyb7xM6j2e3ck+PHvU0TZ38aDDgMXFJY+D00ZzHIn
7biH0NzO2buvb5mNwml1qXp1ivzApvHRqEWlB6krFII+D1SaAiCelriHljKy6T0NWwy4asfoxPO9
kw/FKgPCaNP57TvtjR0jABBJj0pIHBWDvrDBzuxiWMthCy88LFCyjz6sVipHQUN4cFUR78zN92HU
AhLrXdg/Zy6WJVBCzx2v/amslF8NmT+UBRY3NCn8yfc0mHb//v3+HuLoVg4MpA8tOIce2qINr0Fs
7mGLBqJtDzRBLNzmkr73uSPxh8KIDgT2Kzm6K1Hv6n1NGoyn3BS8h9iBuTR4KWlfXWA/nPtGaOsT
bABkBEARf94wFoAeOVr67sGBT+4EqRjbRilu8/XynXlEUeEC/2PJXxdkxOdBgDJxVeNU7gFKKwPc
VTkaibn3QZ1nEd7V+pL40dnVA4vdXtJY6NUdHYK2CmUEzIx7AMoFPZlnf7DS0lRglFzYecs/dPRo
Yl7/N9DR4sGl0WMdxUAT+m9XfTXewjMZGJ2CPXO87WnYOZdO+LnN/scUEdh5/PPHDlp6zgHUpJQe
aoBn4tJ25iRS3SWG67mJLfCfxV8B0Mjj/igpheOMfUkPwF2tytnfRSxKncnC9V/ItRP8M+8Kx3Zx
08LXgoo2ktPPG4RKGc2TXdNDMOXZM6RsnJVs5eIrP7lWEnnG2369I89tewD1AVCD9esCuvo8oCSR
aBQn9MBsnnbFXVb8sqtL0KNz+xCV5OXKJyCxHfcSZKApQNI+ZiU8GJD7qZORtVvfOv2FPOXcQAjc
EB7DsA5YqqPZ9IMfTWGJEoIebJbAY+2JGtrH1Ebh0IE9X/Lvi7fgI6Fwu/SljsEUNm712oks+zDo
18B8z+a1vIQOOxMGo/iJuBtaaQC3HG8IISzYQFrYELxT0474zHuoSB+kXsbtnTdGiPW7zvgpgqSK
wIZzDNKv53h2SQFGWFgcAFcdB3pdGNZZEXJ6sHP9rZP1x9jD0HxUoKcN2X+1oHi4lwxjsSFYfsxf
USWrYTTCSUUPCFrinv6UzXaKHr+e0LkdD92E/4xxdMT4VM19BFmeQw+2dzJ680tHR0hEtcPL/2+g
o0txgDBwZfvYHSjMbfwC3rXWkJaXkGLLlj6+ev+eztGT0hVjNcJZxz7ghJex7IMtBGIvHKuzSwbI
Brpny3/H6HkWNTnUAzAGZVdN9ta6ZUzMJUXqS4McFa6EosxWTobD5N0SGUGyaeWW/oUTe7qbkUyC
aw8aGUxWTvA1HfxPpBoRFjpiyve5sZ8gu4USI2vvI1leuFtPPw2qNFARwF3uAdJ1jOmCb1gkOuBg
DjYf7UdRRua7NRbuhVHOZC+I9tBCBagGf6Is8PnQRA2INkpN9sEaYb6OQBcAnPdxDHA+nzvPhbAi
38jyqh9vJ8igzeIn0xdipzOrCvEM9DX+6NydOELP7ZyjEljYh8me1nnfr0bI3VNprbLsQkXodEmh
p4XwFnDmP35mR4c3LzI2CBj3HVj1lBVV0qvfXx/a06lgACS2AZJaIGWPdVUC7aFnF1jDwWHtGlsi
6dq0t9YsvDCRS+Msf//XTSc8ruwaEumHHDedtKAiI9aZt+UX23enx2qZEMg7qGUgfjl+e5UN1/ix
pQNaJk0qFfkx6EWG7xIA79Iwy4f7az60HuvJq+zh0Ch37ch6x0T7ETrs/d8/zwLvWpSGoKVyzLq3
G7zEs9D6UFWHAPpCbcvjypvSXv57j2CxG1iQeMB/u7Cl+jwhNFaVr+CIBi3qTePdDdHWz1Uc1o8m
f5+q16+ndW71PATQSzABaMuxSAIMjijTXa0PReXGgtwvSXEoVv8+yKIZD0VMPBgnjr6ksIYCVOnh
wMSjQs7WkFv3UhZ1bluHqKIs0BHYqR9feZXUMEUKAoNqeX0VCPcmar21GGQqvHD39XSWD/D54UNC
HXj4bwkWTkJlSPwJRE1sPISzjgO+M+UK8lepYx6ri/Zc577P32MdPeWZjJRBMXI8uAZEhGfZAttT
Pn49n/NLt+yAResMjI6jDWfnYAApLJ0LJws7H/502gJ6Q/q7rwc6d4ciZUJNZOmrnKBNTK6jQjr9
eEC+BBZcF7NLyvxnl+uvEY6WyxtFVFeRHA/S+TG2V1mFtsUli4wzVSxQ2SFeApFHQJpRIv68Xk2m
ZMimZjxk1UtrPXN6Ndc+RKkWSEcV522TWPRK0r3U3ebrBTw/9B+n1UUBBPjLz0OHeVhUQ0DNoffF
6xA4VyBvPdSiu51DZ+XMfjJ1zjVgJiT20UiYffn2X/2AcNGUwvV0kngIoEEGQ7FXQugG0N/2MKSS
rztrR/RLWK202Cp77zoXwsBzOxSEpv+MehShwet16rmPUSdPxN1wsLp0Kj/yS1qTl4Y5qvnAk1d7
1eSbQxe++s2baNeivrpoBHDu+gAPFAg3VC7Qzji63yWf27yaDL6hrERCxj7NZ7axonBVkvwNkNKX
r7/ZsuePrysUAf9cvQDtHudRTtYFUwFFs0MGfCztdov9kB53toF2BfpnrL1w25/Ob+HtLiqkATTm
TzxfZ+7NpnBMcyiCKealHdfDG5xk7ChtEW7869wgZ4mMCqRJ1BKAMfh8HuTgBXUxmPZAyjq19VU/
v3qBwGOpV2WztsglVbBzc/trPOeogF35ehQj69tDR4fYZlHceuWDyyM7JoJvc4ge/3MBF9E1BVAA
bxfyoGPlCWjaR17jkuZQkRIkpgpXZ5VMLFp/vY6n9yaGweuMNw0pPyDen9fRGiYecmM1h5CGcWSC
X3YDSPWYmUstqDM5wzISokLbx6bErD6P5IyUFXNRtdj9LFZiZ3U70Itj4o8rx9r6/q7nj7O28SPa
mI637F8NpG10W/4e//iFcEutmxnj+7V4l66951mlYtSp1rls7tzmkjrZmZUNcAiWjt4y7HGHJ8vs
INe8EodIF2ufyFXt3w6XtuXpwwoFCqwoniTUniAc9nlRmRF9h5BeHKr8XUE6RY0XGImXBlj+/q8g
mwy9N9AQA1D/pXN/R/bD1/vv9Ob9PIFlFf/696t+KIynjDhMPIsHbzNmaQSNVfH69TBnji9UmVFw
RO9w8aU4WqfW8KEFbrE9cCIhkCld6Ko1xQGaNS/ZEL5aubr/esCzXz9EeRpcOmz44/sJjaiWqdBu
D94A35xoBCy7y4NrK5L/qrqIfb0ArdBHWJgTSMc/r2CU1YyDHi8OubDF1Tjx8b7VxSUFvHP74O9R
lu/413dqimkAih/7oCXWVW3cb0JfsgU8HcKHfnUIKDsaIhDqOJqI67DAdKjbHiKoAznwDAeO6kLV
4PSrLA1IEF8X4gDEb47uoKksFOHa2IdQQZ/DX1UBWTf+JWDH6Z7GKD4cALDZUGg77hN08OgKM6uj
hy4wcRvsrGklpgO5pD93dhjc2sBMw3n6RKENwv7BFMGj/tDazZZ4uEvnnN0gikEDN/z3RjHyOEhF
IaV3IXHiHH2cIeohG9bm9qEBGse0Co0WuBwInliXAJdnvhHQ8uGiHLSUEY5B4F2lPVg+V/MBKira
v3Pr72P1/K+Hc2l3IEpB/8HGAh5N5o83gNVK1P2qECpoXRJMV+54IXQ9Ow+cfAIVLHTYj9l7hQuT
Lp9VAEDSPK7HwwjDh2B4/C9mAvwANjS4uSeiHcIJtVXJjBwEvwULJBsgVn6p1HZ2ImgeoumFvAfQ
uM9HX1c9Xk0PpTafXuW1ir351tBLRJvTWBWXM1RV6cLQWyK6z4MUrAJ/iAFmC76rWz1b/S7iO2eC
/JvXxc2lFseZqwY3JYSO0HU9k02ZvI4gQwmwSjZ4q8BEL5O+9PnPZGxogC4dFABJFgTsUWSVDaAB
dlySAyXThzR0pblXIPkVW4ZcpvC6bTi6K7/1VxR9KQkf4H+OIOGJuxQtFwEz4E6PUsYOVBpoR0Xz
QVpP3vTNKXZs2H29/c6tI4ouiB0XDC2+3eevpuD6aQE+OwP0E+ydQd1k0fDy9RBnbrmFCbC8brhU
wTr4PISd2X4u2TJE90E5eA0RlDUnL/4v6khYLnTDUUKCDPuJ+KrCV/BEB/x6Tdo5Fk3gxmQaU790
ykSI8d+vIEB//gjMo8UBqMfnaYVlg6ew88mhb8vEG6qYlQ9ZWaRfL95p2LMAjP5vlKP0OWxLy4OM
Bjlwy/vGWx2rRmO0d6tUG588fT3Y6T3x5xVCKRtkNER1R/eEkjKX5VjMh0pD9kTaie3yFbUuRHJn
R6Goki/vHnwAjo9V4TchZ0As2ZmVAzkz382mAby5zS/c36e8dbDrEVb970jHmKWWlJNAjxMj2TTm
/CELXiL+2ysfe4BCiEYXtHCSWfxz4IhOEaRCl0sQ/eRjKZKM+iO6kSP2eylRJptiKe+i6sfXn+r0
3H4e5OjcerrrheQTMG6aXM3S7L2LCkOnQ6BYjjrREpHacPA42uDOUBrREiVRWN6L6bqbL2kmnRsA
FNAFArIwoY9fDFqgNFTMXndfTHUKdbe46C9Ei6dXD3wSgPNYPJvRmTnO+X0t2o6Ikd9PzpUI34vy
EZ1itLu2X3+M0x2NFHHR812uHbgbLj/jr9CaVQYS4G7X3C+V+LAsgblo4Vz+73kChkFUjVPzB6q1
vMB/DSPZEMxdSJr7LCLgTLMVqy75Fp85MssYi4DvIv9+QhQlFAbifWU39yGxYltvvTBLc/GrqqoV
hxF0gdDUCBKLi3S+04tuEXwBagZUXVQYjkGboD3rnBuIyvg8SuzW+R7k9Wb2mp9hR+Mo/3fQwAKr
A+ID2C1ATI53hquqvu37jN8Prh87oo2tDvy0fxZJtDEKqP6QlwEhHoHk5y825syqQJZp7jW/9jJ4
zXY87s0N5O83X+/AM6uHNw+bHRZCEAR1j4pbhroNSkNTca/4+Do0dor+FCQELUjxDqvRBC9fD3cm
NMJjDiIxMnGAmE5I1Xk7Y0AZifvK/8iDhI/QSVA8qYe1Ips8Amu+WrXNTQYfo69HPnOiPw18dNSk
H/Rz4GTifrTMN+WbNBidfcuzHUAAyddDnYGDLpOEls7SOAbC7yiiJaDjd25AxL0DEFBe3YT0mzt8
q8Qb19HKD9/96NEBqyLzVaIv9axPo+klWoIeBdIb3JHHMoroh+W2hNvnvXB/KnkdOXvYQawC2IN0
29zMl6Z65ipGMRbRGaqIyEKOUx3ZRaPIRyPu2XwXQDlQwPyYwPQtr6HX7P3y863bQS0LTvAFIJvd
XeSs2ujtwnqf2cQIdeButMS7Dgicn09LKSCg51Ij72GefmtDyTRG+pVmRbmmufMIW+u17p1XWFWj
e8dj7pDVYPXrfMru+KQ4IqMmtUvA3qTTvn/9006WhwKmgJcQ6RPE/U8KG2PpdLCdLPqH0gNofewg
WHCpt3/ywYEiX5RbI6RQyG2PH0OvoZM9S394gM1H3TxAy5/IjbGgTevHjXvh/J6Zz2InhVWGCIlL
jgs1Vm/YgAAa9vTNm2r6RNvu+usVO53O0l+DbDTCfpS/jzdU64nZsstCPhTRt3HE4+HvjfvTCa6n
eWv1l17Gk1sBNx5uIpRsUP8G6/fopFpQRDZhW8kHU/ixzRXoLGsveMqsC7XUkx26jAOlowW5BzT8
cbYk3AgqJJmWD0SF6djmt13HE9vmYFU10JG4JA9xElfAsQg+lEAfgay9OIx8PhAs6iGBNI/mAVW1
2Da/8gBkpgtKcoiHz8wKyS3EvRfpm0U88/MwndRzZjLfeSiH4JkWuvmGLlCzHUsXchRBRu+zVnW3
2qc8oVngbCTcUdudQdE6jmY+8iQayQT3yMjvNqPH2b5T6qMPA/hsBKBBDei6rtxx9N9nuyifIJhv
cRSetNXELFS0jF3j/PDdsbkbeefsoH8RQIsrGqu0kpZYGd1Ym0j6430x6vHemiL/HTIo9e+Zw9Qw
sxp/rWxhA8CU/xZdsdZBVcZliYSs62BdiZKoTIY8QEAWjfauzKqPyqqLtVCgBtWNekBF866Z23Ll
2EX3qx5tvR/lVFw3UDuPO0nL70VTSA3tGIjZrwqFj89ydz1LNMuSrvC+S65gEFsE5avslF/HVt4+
2KF5ZqZvoU8x1y8cHjepLqHL4rHIWQsOaZrBzuZtCcJSHGq7XonMwsFQ9RN64Pm+nyyycrT1MYNg
KuNBzbSIgzzkv61pLGINxP4KBpz+jZjsJ9DQ6ycJ0OfWFpImoacDluRs9qH+5gMQsNJxtXCSahW9
GoTZ/SoEkWhjC/1ed8OLHcHgzW4neh1G+ABxE0HPQioxvlWiDWQctN7cxRnnT5No8SxAzjXbTY7T
J5xW7l1QGreNQ9lwljaNEx5cTU2srIInea6GOZ7AkbsOnHb6ARLTL6Dl+zW8Ib43EEkVMa+oN8Yy
FzyI4Rf/bAR7Hvvwhc7zVMQohZODgitjjCocoLnWlKdkhpV9zIccuDU/GluZaMtqfvohKgosz/Jk
6LPmvkRUtnUj+YiC8XfPHg95UxU0NdBKLHvyS9lGxlnrj7dRPxuV9qH22m+91eqNkc1v6OgG2bpT
tgRNfPAe/XLodJIJNCxTwA2BYsyHEB7fcIEoHwydXhtfNanXWv4YT9Tc17L8bnegOlZK9LFVNa/G
Fj/GorOg7lK4SVOLEopzuUkytwziUhThuhe+3EWW9gEZL0WzYgKuCilBzf5azUXZxcLpntzF6jkm
ZTasfL8qN2015+i5KJHa6In9FvUodnXNn9g05jFpa3cFw88X3VvOs9/QdjdN/c/OV/0Q+yJvriD7
YyVaed917sxBagXwldvycrZ/Dl6ZxXUPM1jNS7WiQKLKA8zuAW3rgALiBmbCEJxtV21Zgtad452e
lP+M6gFRGwtda301QabFvc0IRIHnXs5x56k2hfR0nYxD5KcBK3/7VdekQV/BhK0NPRZ7MFRk63Ac
Zmwlj8bUkH01OaSJIQXZdbt+4m4MtJ2d+BV8EJu8A4iLte4+sFm9JbnIE/RyVEqm+kALtMyVO36U
3Ok2PuN5YjLXS4rW8cy676XnJv0U/nRmq+d7A0PPGpj5b41pYP2atfKJcr6fKuvAglZYm3kQDQfX
hwxASJaP2cje7LDyu9iU0DhNvdK8CsB9zBUMl6u9N0iQNDRUju3YEs5zP1IsHcJW91Y4xDhJHdXm
qSE8NzvlWfnWeCJ/mNB1t1Jpa4G3xWvi2sqdTThn+a5TvClXlRXobIOdeltLslEZ/Lc1rV8DglYv
CHcgNM9wvAqrbIx17boqLqVNbsEodW8ltGpTMwwD7O88c21Ih8PXlIJA9nIcwx9UheF6LDLyI5PQ
uFoPMqtXELjA/i/H/HasYKCHOoafx40i4Y0sKS/TuvXkSyid6VEV3Qdwy+Saq+GuYfgYTcOn185r
C9wtZV8kKKTa/Wo2sP6EvbG/z72QreFhNb5rJbONM8AEkFjj09xUb3Y1iF1IO29PmQ+x0Q6bAmfY
SgZvyGJUlGDNapEyRUaUxeXYTGvo2097q8ZjcO34A+S3GJ8/mB+1FmRKo0Y9Ggns+burYPpRm9Gk
Gld8zArXTynKYKn2OwjmoVI9k4T5bRQb48LwOWTQxxI4pUPFYI7cDtkODLwGQmazPUDXpPKsHugh
i4NHrTpj6vXYzFmsKMimJYX6t6XGQzeXcErO+q2jp7d2YmHqc/R5BZ35dT7DEsAUEKSFCCnEqdlH
FBYoLYviVgUzTftBOiu4ZIVPxKBc5ZkBurWusN7wUvye3LIkiWpbnYYUIgjxPACZGDeaCLFx8qy0
NwEevjqdGRvrzTQ1HBuzyNvYnZUDpyNdsrhoosPkwwWW9hOE+8aaZ6mjsjEdSbetAiuZGbqFdtPE
ZY6fSBwIIBtmnE1rOXRVFrB+KnVYfXPwf8ZMs42A/nVm45uoAT8MxXv9gPYDuaMybxK0OXEq3aED
0KMCcyDumGqeG89mazERuvLKOkuZC4fQNAuA1EVuNMUem4fYAWR9jwJvvmHjDEUSZX5PWMsEb6xI
QtRa7vwJFmVLTpXyyDErxzWg5JU0M28ds8s1uOZ3rd1lq8aq1BtuPvPG6mlKcSm3V21Y9PchiNu4
DgIQ57PA1DeUTfNrWcAQ75ulbfNdc5fCaUU6CUq/kIBSdvYmJf9h97639nENwMuppMkw0iwRlq53
PlxbN1Ggf7qOuifGfqbC7dI+ssKHUFTOOtSFL5NyZF3idBkkul0/29oOHIczUbTwQSNl4oImtZ8K
H+A0v+l3A5E66RjFBoo0NwdXkHLr1RChqSmOhaYtDNQ4IsqNqV29yWhtriO40MVhMYZ0VRM1gw/d
dN/8zHbfnKF6UTQsno2q2tgbw+6a5QjIaFWhq9ojXBJBhyMzIpC7C+cuEitrGJ04r5zmZ69IAH49
5F/hdcN4PGXkZ85U3aSDII+uGvtxa/lDrW4HF9KdPfTx4sGRVzKiB+Xyct/NE+M7V1d1HdvuPEho
+cs9KYN7COdDShKo0Nj35FseqjtRde3WiniZ0LrYIDoLvRHA5HFdFdlG9nrY1ZDsTm1r9HfA96kE
jZMulmSA91rZAmAn7bkC2hMPtDNxqGM16LRrj9/ks5OvMreQq9GCPr8kfRrl72BE8ERDsXOF7QE8
ku+kpRDgwEXhvMHj+tuZ7A8jDGyM8gZ9LlRA6mjjVmHaZd7P3GlIPNcZGm3oiEOto1w8Hjgyu7KA
sJzBJHyh4NO29K4BGV+E8+EPYIpfUlZsPYoaJGLavzh1VyaM+m/z5JVXtfJujUOLNAjFb9424U2V
E/0T1uxkD5El/TiHWbaxGUQlPctUTw3EU1c8I9M2F76JVpPLSPUN9JIuhnRifk26aAZEffKvw8C0
UUql9lQMBijCrRq4iFVkJlTJQzxhXqNbBGwWiFg93sdXMeF9i0nnFA8uUeOUWGXnvGsTyDda99+B
hH83ub/oPkGLmw/VWxGax2xqx/tOKs+JC9wwe9KrQUARxmcEd6uB9kGIV+jnGM7hZgyr4R1hgkyR
2Hkxd0sUkiolu1WRW93Ky9i0impaXUe0kLeUG3LXK79cd77w8Cn8uk6qHBYRsSin7KlWAqikjPYs
2CsdwBQlh8bfnOaBRdcWJb+zQg23DIrJ0vf5CjcvkgVSdltYHWUsaVo7hBM3zyE+2ihEpdKXWJ0+
KjYtLqTE2Cz47lqyvUaiAM7kbBWj2Tcu7+gjE37TbAHULsXaRzSbsCGr1jXrIOVYFo+dcn62NeK6
1qsSx9MTfIk0Moho/h1Fg8It7uG2CfDra3z+Fa/D+oW5TrifBa1WY4VWDeRh1IPyZ8TsLXTWSuqp
R8u1bjs5QBIugub0kE86afqOQ1KTcQAj4Y75iCJuqDb2VJUVzMWbIbeu6cSbAgzuAdxchKOopijd
dQgSYR+WG7J4hlj+24AP9JaxyMu/eQq1iaDPzZaUY+vuxGDfoEA5AEE7OG3CXU22rPIcvSpCiQw2
n1BAQo/Jven8Mkyrgv2glYcAFiDRGzsqDfDRprgaclTtYxup9rOl23xXOlluUkGBwkGyB9we+pXt
VQTfMR4LVhcvo5+HsRUwrAOq/WuG/x+NUttpV+jtv/veXBO0zBD0umN4J1QvYJRUdAnt5zKp8+qR
2BNUOGTzwIl6atGnuHIjgZgun1U8RWArZwXnty3hTTLOmXxp/OZuFosLDdFBAqoxTjW0O3c2Xgw4
MELSJqeK4jA7YYouTXMF4C2R99ANpHHoZl3zLTdFx28A8rlXPvkOcmOv91mu3PCQEQJw3Uw0i7OO
/eCefiQOe6Kd9LBf3eGlIJ54CuFbJGKLTvOLcPV4M3RyH/LcT4EUBy5UROH3oZxf3PCjKRq8gsIi
29z3rO9VU5EYUv1RHZdBR4t1GRh+nwHn9uLn+PVu2wYfw6zDWLvOAWQZbzVN4rmtdJk0Fc4FFIl+
9QMcC3ndvrhmhNwFbIbiYuzaOIC5IcjxrEl6B115PUbkEcHuUxG65QuoPsG74xXF1QznKDyhfcBi
NmbtTdbSUSctQ9bK0CtesYFNew2sIVlDsTO7b8MmalJQsBqxnV1938OAzOzLesFPMx+JXBEBn6FN
9ssepl+10tdDB+mK3ufvUzA/tKhb1EiSBJwqdRH+cLIGfH1bwzZzzg1DIkZs3cZ+iH5NGDQdggsg
HVG+Vi0+OGhKdBepNkB/3+12Xks+yOh9uJGukrbBBelx8kF7QGoorqJ4LrEY0LbnqIOPBdasy9Tz
jJ5NMoWQOwo0G3537gz7RVjxJZMMZqhFyiLfq2bQV3Db0k5cG7HP5txKyt5D26WiAwyj69x/GQX6
iXY53Y3MD1Kk80jvDPRMfNAdJcleLFFaceAxdzOXMJaeZgdysyYs1m2Vafy0sjv4poE/PRVLPzSr
5HeAuWDLMCPARk6aJdqfzD6iDuZgAKypZwatejOz9xqM31cAe5phC8ylvK2CpRKAp2dITOA+zFkV
PnUg8W4DI8sqoQWp94C6ek+ihjZuPPhSxV0PJmqMkNF5E77j7mYK+6g0a62gWzct9zeD7taeaMgL
kmCTcjTUbhB461XP2z7aIMh+Zy3MQLdDXmcxEiZwxXPcFHgFozhSBHpHYTRvxBi+YumzGFEJOrwh
YtVpJo8tc822LpHxB8O2sO11VKroisjAJBWDkOSNUrV091ELxV7tlfSq7EOZoNQuU9eo56DwnK1v
0beogKfJ2EZPxYCJQcE29gtvn1XkwWRQXp/r/EfQizfj1MFqLpxoZySSvgidijGozYPIC6VWUhKW
SGIkSyxCmhQKTmUqQ6Qzaso+Aj1kiWcxnjgu23JGt7Tzt601cQnVRAr9L39edQivIp9tHfkaOlvl
Q9J48n7RMZfrvhP2tVNAByfWXvbLQ7XjvQgUcu6G5BoWfaA7TKy5RX75TPscWm0DlHEy0VdrEwV9
XOue7V3jPpRTR94mqxTXnAcBJPoy8W5bs9ngXoWOYzH7N5nrmkOdLYY/2vVSElSPXM0/qrz1NnUZ
NsBhUMr2Q+CHT9Ws23dYFISPQwTdrU5BNKWXYFnDkW+ALc1sJbWyo13HLJ5WgF22cYZ35UdpGu8N
77Fpt3NV/Vi8u64ZWmHfytzv0hHCgTHBHXM9h4LeKpu7qM9wi8SDm4FMEVqvETV3LlT+N7Jxzaqt
VLk3FHyPDECRuNTN77BYFH5b3AthBXtbSDcLxMtpWJKPLGsAtM+GMc3mMtjlHrQJrkaQ/5/dGTWu
yjGhnYDXAQbliBx2gJZWmHi5rW5dWc0A9HkCsQC8l1A7RZFL24PYOn0lnsomX3RDgpchokM6sNC+
N8YRv0rdDTzOcHvOMaKUV4EnYaMcZLXrEZkgpI2W6N/3hfjROzWNTd/dS1tRUEbwM+BfWxiFxKl5
bGp/vMJLi/r+FLFxP7AyWI+D+BjzGheSPxh90D3tXjtg9YC7l3yVSyu6KZoOsqC5Zun/cHZeS3Ii
i7p+IiIwibuF8u2qvaQbQppW4z0k5unPh/aJvdXVFV0xc7Nueo2ygCTJ/G2C/sn2miAfwQbdH5z8
aWfu8vZ1hlG9s0Yig3zHCWYui+3KwdLrWAVTDezNEEyDr/YJtj7deZnaJv7tAnMe0aC+WoRF7WZ9
MvyIxFMWkGgS6zmwXjVwumxmYbVw0SEjj9J/+kanP9NNWmK1hEziFcGbE4m3bfrbVkPTi4OBRdAN
jR8d580rZXbqt6BfHrsqjvzudjU2wdT5NajYSnd7uQ6AI58C+ik9TboPuowCX4rS9lj0eBmLfPAy
EQt/ZNHZdKIMfyaBWj8klWn8dkRuv0IcJ7036PFyslBSwSwyxpHVlfOvUQ3JLm4VWN5kMElMrACf
DrNhjVuh5tMRMY9zIwbs3FNuElHOGvHQNUt4eaIWjpe5ivRAleHZQwPvigYdZvm1ZqQXyJnPdAm+
BEc1qcqBaP9k6qtLtmtRVNq84OZNOq7MfCuAtBs2kV+zQJ8JDBS6KHwcg5YFHWXBR2ahszRD5pXL
2ijm+Hoyi8faGMy7qpfiwkhnLsnA07fYILGVfGKAwghQXU8d9VHTfgO2+cMYgDPGiBYudYydGQnq
bCGGF+L7k4VwiBH9oZwg2njSiSuph0ZeQYvoBFrFnKIiJ7hgvTMWjdcHF5COLnTpoMPnidjxVAbY
GDbLYFkYj5rLISBUzMzP48yBkm3amzmfwxFxU0UUB9hRCD2pUXQKgu11s1ZfzZqT7sEu4wcNesIL
+T5v2cTat7wW07WRT6qynSwylTTg3Vtj/DGV17HsrF2qmd0mU0PaxRskLbFa0c0amEl7p852uB5N
VSFqKtUekoT5/fW8OXOPcRqidCHOBEL61Pfk4npSrbkxHh3gIjd7mnTKYectx4Svx/lM8XNrl6An
QEPYV57rxwk6pkRB9bEwHgG8PWM49ijS2DVPLRtgIPRwvO77rZ7v+c5wjr2gZfjMwqJhhtonIANt
JHTix8HtSR0yK6jip7ocbgstPxjaBb7y8wiUw5LAsLTFo5m3lpn1l2KIJqpgbJOieIJlpA50OgRZ
f+FRnSqGkMcCBiBGQ/y0TM5TLllqgm4O3O9PnU2coM4ZUz8o/YuNwbbv97M7rYD3+CBFu6+f3R8J
xF+vxcKK8g7y8FB48dafBvvTtWxoYTAaT9MItIAyIRVeyPn32Z0nYxsXQFpNUL7EnTn8DnK9/z2U
lntVVEPwnrtWTiiFSoKSKDe5HrieYhBC7JkSANJQePRd3QYR26TIeYjIyvTdXo/unLYdci92O8iv
gzR8e1gNdcgxdHxWHIKgi6pdu3HjbjkEV1utNyABwJz3LVgFfpV0hJrM3TS7hlKIHgbXfELZoK6+
vjHGyduz3Bid/kfEy0SZ4T47EQMZQxyTR1UbT5jaEEcHaXob2lr1rHVleFTNOj0o5owTqAyS/4FZ
zbQyb9gO80GVg01vu9Gbh0pPrYe8LbstC4r+bg3DTQBgt1P1wWFpVZJVnSjV3p1bbQsQDvto9xDv
WguO57TVRnZAOhJyc6uJaPSnGIre56jRelXaq291zb3og6V+aRqNK3CRS/rtk4/PchtAexFgUo1E
88Gp+KrqAsfNncB4gpr1BKeScTxADH19s/+0ppzMQgLbF4kX8QIqb8PHVyyf7W5M3VA82ZO9KrNt
0H5zt5LFV/wAq4MFMspV+nshvMjbmd4s7d6yf0hKTRR5Se668PSffgpeJRRg+NZ45T/+FN1tA+Sm
pXjS+/KmqbP1IKIj7dMgQBiyovmWBCXfpHTTKLW1Xl5Kdzwz7Ral6P8Of7LYADz0fRIzvGxBWlMP
Ql+prkJxKUj4VHxGRAC5WgiEcCGSUolu6eN1zm3vUj+siVs+xXdUYUNm8q4PVboxsjpZD0l6Vzvx
t1FZa216VMWleOHT2Nclo+B/VHZLHpuAhPj4A9KBwF3Q1PBO7+fupuxdzdcVFUCxrJ7yWs1uUHGW
+yhJxfI11vfMnQ4gl1ckJXLAVHe9k4V+KN33uUvMVUKIHHjiiKiskcMO0utSLc+pdfPPL6ZqGB3J
Iu+EGPv4i9VGpiM6+Oiu7RRzHY9a/RA347SSOO43ks//7VRpBYkYhe0lkeWsAmPYVKDiaiXf4qJP
L6xRp3NliUphm8+9MzSDxtSTt8ZI1KzJ8iy+H0K92FdD2t3YWmz6WQ9XQdnYJSvnyYeQF4LxMA4y
Inso4ZzMzUSvprnsywQl+JsLrOdeygg6XWxOBzi5wQ0dXG0RM0ATwEnaz5p8aOT6wlpz+oIvgxjG
H0EgyxmStI9PsWy1qEGtEd7Hw3SVxuWtUIytrYDFk25yNxr6RjODVRAHR1uDKCyc569/wLmLxECE
V4TPLmvMyUV2nRMDEKjhfRb1qzA2tq19V03fvh7k3NT4e5DlUf61Z7FR5xharoX3+kSJbJwgvAGs
VO5J0P56oLNXg1cJtxKJtCQdfhyoNwcXaNuN7sGmf0Vx+WZZaBNceeELcaKE+zP1eN+XPEAMi59U
7loxDmVcGNF9Ese510dy1/aAX7H2WGUDpy/jvdYurVDnxqS6lo0zKSfLFvfjpfF4Sqy0SXTvWr9c
c5fET3l8oB7Sq8mnHex/aS1dLtFBo4rnAWcmFuaTRxa6I/VaoWReZMUWBumn3aT/bif7/4dA4WcJ
Opxouf54RVINZI71M7y3pmkLUHbVoP34ej5Qh7b8K39/QUnY5FI4FeMtZaRTM7asQCVgU+ejMnfx
pqXPG5Y9t0OO5loDMJY2fkAxWA5nezunRb1Skixblabb+SmbMvSqvfTHqh29zgpo/pLQ15TSCm8u
+mLBfmg1zTB87yREtZcZRf8Y9gaoR581uzjXnXU4tOJWTAMBcGNvrDpEUTfl6MhdpoUvRtUOr7kw
xrc2T9iTKjYmAF02yYMVpfm6HWuxsmULJm8OIVB98QviC0TDUOcqX/VlX1DJMOYBJWRVvsEyXe7r
eLR2oWik1/XWvEJRnV+58TStaxVRgN0iWxF1ItZ91Ch30dRSGR+HGkGxFYhkVFU3/Vy625lv9abN
evsQSHBJrSwqeG4UNggmVQSZC9ae1E6Eo8CIOS0rGg1KlvPgNHl/P2DovnMFWLoQ4XvpqACcZpPd
ZaPZUaIRWX6gEuEcpiWHC0gUdqqqdqSxrKbbW8p133Q/EwMCTZi5Boo6aSsyEUuvjMg2t0NLvc31
Qn1oc0F2m7GvwHenYoTjCfJ1TEk7Gogm3BPUNAGmpjfsPLQNzlwW1cR5M818XsUJlnNyhcJVlsTq
OlFN7uaQKGu3b9NvBcTJKuxT2pfMQmVd5HDuCWu0tesujh/w/RuISsaA+Cn3l1Gmw25KZSW59UQK
kmxZuDtF9BHqk+i7OzUw6Qixv2lz7AyoO0TY+00zfyes3Wx9YtvyO8VRiOolrecXLqNWrAZHd3/E
Tqh+17uuXStDoyS+Mtn2sz7pxa+A6p0naKzyGuc0Jnbd/d2oRfc6GwgpuD+PTIxpHeTdb4LElMcZ
OubI/IifnbwUzr5D0LdwYY21EmbseMxBvdzxqXuP5Gw9DC1wYxy6APbOFKL7saQvwdd2SZfhNVYT
B5UozMGLSxL8r7iKpa8qEUt7ow8/g9bN7zlyKKtgqKPQT+wIlc+Y2TdGPTzGGdB3SYQgALrowy00
FnJCklURW8pwP+Z5cxtXnVhrXTL50TJJJhOlJV0Ix0qUkvsc/5MaU/KjCJ3+LjIQuBTcjOeEfaW1
D2BDNyCu1uMUcO89S4/CextRxq2iFeFTVlc/dLvKX9tK/54GlkkXLYp4KWbQywHhOTzNt1kZzQ0P
abzj3rqvxtTpfuGk2goeqFuBrpSbtM6dVZmq3wH2TBOZXKt7ZdwTHG1W/E/DgRLZhPsiYEB5P/Ji
pYZGu7ZHtaWFQ1Dw59p5eCPqrudCHZI3CGoep1928kvqkR8GBbKK32FmznAiKVEqAyH7tV7xfzRh
Ea3WThBBJa3vDK5czVZQrszOTTYdggC/AHv2czXWNoZs6r1RugLoN7KfW5GoBxmjp8zCKYQ+NoQ/
Mee8YSblG6+A6s91WxMSYyPp6AcFFsWCQYPKhNmIMbiI1KhfWymUX8C50psF6G1uV9LX40y5sqJ4
2M6Zk/s5oDyySKn6sZmgMG77gt6mWLSPdobIVA9iZ5tndK41vT2+oyBRrxpS2H71ZZzt0UOYcD8l
+gk9Rfc9NeG0Y+FRffzOwypTpfaCWKUt/ans2msEkukvU0FBjjYudH0jaeZFWywPRlKb22pQbGId
Nfmq9ymH2dGpNDLqIeLDaXB2OjF1fjZG+iuHKEql0iZ90vMu3jYx5zxpyehKgo/cj0FfsXwrEDQu
/TAJXONtnybmJlOU9gH+gMz4rO1XfecAyBVE2/ZOWh6l0lkHRXPcXUcN4RrVRvoNcj3fJdOkAUij
COwyFQV9XJYHqwXkDtJu8WRpTnbV5UJcoy5LVopK/JwGMZsE7n2oaMFKT9q3LMAYAZHSeiLLXtlG
UpsXKgCHuFdWEoHFRlWQDiluMd+mA9U9ioOyJ61rPgzw5DdtDQ+OgFx6ekZKZNkhXG5EUKzRX+Ke
iqAqD02tL2myaXctk67fxF3a38w61J1aOs3aqOx8jd5r8sWklKvInMQuDFVtExShux4NN/frUOt/
8NXN1lOUxOt5zDPPVirQ+FhJ1lXKnJalsPYNZg1/tAToi5KlkM+ae1PLPvOthsIhKywCzyBq+dg4
YfNQJVW+bQ3GtfvG3NAEUeAnS8eXosvsVT2giMKQod4iAkHy1yfqPnWDblspbbWO7H48uF08rLNc
WpsG3obqDtXcNynSWKVJrb0A1HnsiaSgA5CSHnbH9cqumDxtautrO5LWas4BQZSJagof+iJZjUYb
rsIOATMaIXGdTY6yA7tWdmZgQxRHULpuiUM1H1g1JiVtDgidtTVi2fSBJo9wa8DwPTRlVu3zZu6f
a8oQV9rkiPsGWcCazxkNa4rsfqb9IqJ2phq+G/QyMbthW1Di1KwS7panu2GxNrMW8Rie7H2mB8YK
oXZ9VS0suDG5cHzMYt7pGJn8KOJ/CFFKVjRRyJ1OMCmSGpT8sHpvJe5TD/wvITWZeTampXbFOxsQ
y6Dpm0U3vbWhC72pc+YdUA9vWeCEq6ToDB/N+ewZcyb2XaFIuoc48R84AU6DFyWIZYzWekyTkGAU
+GFYeZVJa83RKgvKcl31qnWoQkNu6ty0PUfq+Q18S+hbbYWguTRzAD+2VZEN9GGMVekHYfE9LdTZ
C8RMaaS+CL2JANoMjqCXRs0cbyqsFtMTFuipMt11NaI5KWrrH2eW/zT2aH+XEq9ZQMOPn/S6um1k
mXhoguhAiKtg1zWVuKIkO0RPHsVbI+3Ll3RWAl83+26bZoXh5y3KpjqkOVnNI3tjqmWzLQDXrtkW
MAcnWXpjj/yhKaW7BtZZqr5c09NsHT0YSpBtHJTglJS6Eqa2fG2SjrTEZLEGAEaJh1GUSKZTRW18
zYVVFTLOfGKvBrxq6bgO2jbeFW3UH2eo713Z9u1tPoNTKahkb3mRJqRFYXhXtql62xQlxV5SVzaJ
pgzbcgA1mED+bC9HT7YinqPaJGkXdKu+t/vHSQ9/Z2bpZ4Z5Vy8KNEqHh1eL4JnJL2el+WHYU3vU
6j59E1WXfnNnK1ybCRTYoEb/pFqKUEsZ0PoHs4F6wjX8VrKX1Skt2ZWmdDeohdU1RSYRYXJLpPXs
jGuUrKMf5E2zlpUIN4lidd5cD2KHzKNbZwoN2JkgHUuT5fepJPErGt38zhFzsjKKCPhWEL0SWpXj
japurENRKusIUdDaMsNIReBV6eZWUPYjN82AJ6+QY+CJKHwNZxF5Ydc18P1VZK5F3oTHSCTy2gTf
zA6Jm1QVu1mhoMfs+lUiGuNgNm5764b229Ckg1eVTHqB4HODu4Wt6RA6u8Ad+O5QyePHlE6up0R2
e1vV+8eh1KKNTUzhd0NHzAbu3z3ZnZId2racj5YSxhaqfZrtr5pwNknDLoLaT9p2Zr8NNHbXjiwI
kU6EdW/BFY8tcFk2pcjvMzM9tuDteLEL1G9BlW0iQjSvi1E6zygxg8pPhqo/jJDHidcF6oBThALO
35ks+qNQ7PwxQ2t81dUSb3IiQ3Q1TjqSeG9VtDAO9hYTkUI47sTyYBLRXM+oo2ZdG3ZZWUe70h3a
lUjtpT25O6SW4Lw8BPnLWFvJtYyQAqBMNv15kvFzlPTTZjQsPDVkJ3pGXatPjl7FRz1UUHSZccR5
qO63uZx4jnleP8mspg59Rs/jVuzTCxfdVihN9xB1c0HRdPWqtE27LhIrvy4IP7jSY6u7iQwZ7iB+
6zsza8ZH26rDvdokTBWId9Ipk3f+q2QVDQa5qDrvpknG0tZFrbTnvFUf66pma99oDuCkGIJ1lIaS
c0upeMpgJ2tD7zKkjRw08igcno3A1DdWY6p3Li/2U6da5TqKgnxVJEO0itVcUnRbyytCaYrNZMnp
IRZ59yBS8pmNWSD8Hvp206SB7yTOHvXuSxoIZdUnoJOhPqCIzAt5q4+cmFqWQ18VRbtBmyE2C63o
G606bCNTaitkLL+DtEGaY8n6UDaxdlvqMP8Z2tjRUpHwzYMER3a6ayxT3c+sgJ1HnmHcoJ2Dxbax
H6dDbfGtHtNDhA0F0UBUrdJZ3UZLRq1boF2b9fkwCMtZd0FSH5AchhvDDGi2mEnycg2p+7CDSI+7
Jr8ynMClv5aGawc907VWJemqSlwX5DLms96U7ZPQirck7pw71WCZs9yKfcuA3yZWjGw/hbHzU2+0
HNAs6Fd613R3Vl6IK61wu4Pdq78tu2SB7hvtkIzG6LUYHjwg9mwzm4HcRIAOPjYC4ZlNOa2tHjUc
+fbWWhlHbYtOG4ld5iTvQu91fzBC1JdWmhziss83KdJJ8gDMaN0OyCxYwpU18sN4G5stEgC1YxdK
XNbBcZ0GgbqJCwzPlxellbMiGRFJjBtle+hJ82pcvAFUj9KjHofV965OpjWR6gFKKpn7s5rNB1ef
0p9A/dbGabTxmmCI9ylJs2dhKNxLM30ZXIKpyz74pycD47ExkurYZRhGSLPXj6VuS4/9aLiWhNls
2YkvpeUabVCVPqDXLA3qw+dw38eIq3WrVg59GOMCBDJRb1XXQEDW4abKKD6OtEHbB7Q7rEN3Uu4E
HZKYdkR5VQRVeSNFMtznMX4PxEmPc5dDHVZq7j4Grriju1V5VlzSJ3lXy9irEzc6RumA9Coab0rD
Lf1EBO9ukfZXhGaOB13WxV7wyfJjlLdeCYpOrIczZPeFjta75OYoDN+r9t5apKRpkmBALEjwLGLV
8Ya2Cf0gNqsro9bUrSxUx68rR27yKEj92jBfcNw7OzR1xXsqsZnNE0IvaVDWnppE7o5TU98hWMFu
pLuz6ZWVNj9YMBR7q9cS1PpY4lFPvTdZ6u6kjvR3DClCGOPWuKr1mXZ2RbuOqiH3nbBSjzUpPNxC
Wng6V3FXsZH+zPM03macvjZJk/WgCpioMIsshjvky8DNjXkANx2fy9Gig25WOVKOSf4tVZTmNRhj
64BZrNvGhhtyRsyUo8J+ir6qIFw5dQ2uJXNtVw7BfCsVe/Si0iwf6hj2gqNrcEVFvL7Oq1HZic5G
Ukc5RsTuwo42atigCM0ynEZV7q6Llk1m2Ne/HTRMXsYrjmS/QlCNqsizR6Ld56qq7tkwz54CH+HV
KjMqdM2B3PdRu3H6MbuO8iZ++RrYW+DHE1SPcHaKWBCZOSheTuDJoBk6pZGWelQa/YfO8RuE4ULQ
yJkhFomGSmAGXdyM8hGeLNmkpFVbmcdAze8Ick087CjvX1/GZ2DcdVVjsYkTBkV72vL3v4DxXpQi
sdTSPPasD61uP5qZBJjMftg0f3tfj/UZQGaspZKe1HwUCqcA8gTKUs8VEeZdNu7SXB7moL/HQ/yE
XvAfderBYi7RtZ+EBICvqBUEEDJxLagxTu6hWbluVqD7OBbS1ta1HpigqM3BDKztUEbrNEb2NhVP
o6GshwKx6tdX/JkiwzuOVx2hxKJVck9d0MmsN2qH3/c4A+SG7B6KY9EMnl0d5gpdKqo3pcu/qYHY
EqS3pT7bF+Pvr3/Dp1nET9BgNZ2lp3GxY398wo0yBo0yteJI1sCKom62LBfm6bmrJH1aN8jFXBpo
TvMTTRmCDwfVfIyyfpVzYEuiLWcGT4kPRT1h/LiNp8dB/R6a6ybYBfUFGP8zdwtRgJcd+pRuVFM/
fVEkXuIG88981EwE8foqWjZ149XMgRPVxF3TrCBFw/2/vq8G1AsfbA2aRz+NbQ6KgW+TUMdjpr9p
RoxN6MKDO9UR8TaqjLC0xsFo8n4vXNNf76YeorUM62HkydEr1Q0ItHxoxqG7U+Yj7vbvZmKtzRFs
t73U7/mJxlqGXiJKnCWuBz7r49DE1pYq5a7j0ejdFzkV39LJegQlW/37e6gvMSgWqS9wSidsWT5p
UUpM1HRsa1Wugj5u9lmaXVImLv/Kh6Wai2FeCHRRDIT46uPFxC59oTJRpqOzaNC78kqov1XAXVMF
HZoevr6kzyvOMhoV8cvKbVOddTIaIR5MVcWcjqr76GSo9a1s29ffK20AnaYTdYJEaTdqe6HG4+xF
QmXZVMYt4X4nC50c4LsRrkzHqG/5UEjraUQAllqAE2a/pb7xwkt3ZllBZYtaSoU6NszTdIxUrU2O
bu50tEEF0yi/no32vwxBRi7FNySZIr35+Nwqzh+cn43pOLTVu9oEB9rQt18/rU+fv+Vh/TXEyQRU
8bSFGdETx7T7qRWalxd3Y4GB1dx8Pc65u8WGjpxCg0QR+MCPlxKxkCT4B6bjH3AqFLk3Ahxe+L6e
m3rUaC4BcSxKbE1O3lp1ImO2ztGlNy0WQm8iYGZdj/jKisRtqXSnGxfvVJldTaMeP5f4pTbksv/6
+lLPTES0UaRqg0MTUH6aL5IrpCJgSWHp4FRuW4nnEN2gI2k2tNaX6SXhztnhGEUjqIqc+VOxZdKC
ti3WjiNhN2uj/Db2LQkgrd/2r6K80Fe6SHBOFhJ8cHzMyWNj2px+ze3GsGytHIfjOKovuhlusPY1
BAw4AzuzKcFKXaxiK/tHmy9lB58dmQguPuDQ4erpojIIo2oCTUNLigZq6G0CM8grKPaBca3Je/yT
PsnC668f5KftGtIWRD02c5YEF3ZQJ3NW0u4pyRw5Cr0kO2HKb628IuqgXpVOZ3k4u+t1ruuXpNDn
hjWpxKIbCnkp0+jjsKJte+Kw3fFoUu6FgYfmTZz5OictjTy/bVldeKhnPnX0b/FuQtOzGpzOV6yy
OFFJ4z4WnMIcNyKMAKSxu7QVPLMCCMSTS/IhqgbE3B8vixkKMa+343EW9mqczTstbfZfP7DzQ7C8
oI+32AWdLjIEGNtpI8djWpX9/eQAPVrtGD5+Pcq552Nz3rGR+5t83k5Gyd2gMU2lHI/MGEiznYnF
o84OVd/7vbkb5fevhzuzQpPj+H/DLT/nr00Q1iw5Ub0+HrUI0n/87ehPhPVs5kvZl8v9P323bZ1I
rkX9+7mdqlcrNwrNYjyChTyYQcUaORFWI17sVvNof/ddad/m6FEuHREW4eyngbG2cCxaOlRO53uJ
MxE9cDId4xIpQ6AAHWBGNlugnbfafS45oITGL2FcmCznpj0B4QYgN2e/T3tmRXHNro218WjNz3hM
AaHeK+Xt62d37mBgohkl/onJQhTcctP/eniWGkN4kWN5DNU7kwVSR+qhZHd9YGFAxlxGnGmxM9Sb
SH9Xhj06iq/HP/NCkLS9rJfkv3GNy9//Gl4MZZMZsaof64LmEVDCML4kGD9zGylk1XkVeOc4650s
krEUYO2xNh/dhqNNPfXac42WgSx8zbywUJ075iCJXzZdOupG/c/f/7qcqWyLWSvV+dhBKmrxd2p1
ZiXeROWLiN5IUgDYJz0a+Y24cMA788p/GFj/eB8TMzXC0eznY5OEj4plryP6EYZjp7erOd712YV9
37l9DOPRhoMQl0y0U0ki4dEGW5d2PlZ6+MtK1V+VXq2B28FHIyrRk2JLoMM/FEYRLg0r/68nDd0Z
LAV0yhM0754I3WWRxlNEOPeRXb5X1uvOef8PA7BNAxjgVAIq8PFuhm3cJs7QT8c8VF76kVgXQrjM
C3vB5R85WVWQUv7vIKdRpJ1UE9Udao4DAQNwmHsoUkwMivs2RoCmqvqdPACsFc4ll825F2JBGgRJ
KyhxT79zpTV1aRf92VFzpMuc6Eemt7dac6li/MI45sljcqKoFTP5OkeTvdiod7ch7IhnRv+yo2w5
hNM7wb4L5R7Jg3+k+n+9dG7Y2GFNsPQR76K3WLLNZPv1fDjzheObA0Aj2FMuppqP80GB6yrbxOIM
wgegGDAl9RbG2cOgN/9hai9QH4iQIP379FNjS4XI/naciV2Bb1U78nIc8/nfXw0nKgSVS1Pvp+2B
kwUBWr5QPRIAsnaTZpcE2GFdbe0k//5MtSj1+cBw4sE/frq6p8vWVZnIFm0cudUyPSfMwFYvGCDO
PR1ulmaqIGifReVWDhMTzOZ8nAxkKmHtZ7a97sud1V1Y3s9N6D+uEoctyOdiAL0tTBENwXiEP/Bk
+rOATizy3ddP58Igp28NaqfW6KtlkDL0q/oVl6pH5tR/GIRP7gJcEf54ukNM3ZnoD7J0OLc3fq68
M5ZXd49fD3Lm225zowD8llP1J4RK5yiWgAiOR6LJ3EM7V/o2CPsLS/WZw+WHQU6mGE1p5HLSnHfM
Sc/J6u8FDEdlfOfJuOV/GQo2YfH9cLA63UgMQububCMyTDCeebraXP2p8y7nmyqxnhsUV//h/lEE
wZkHTJhG1o+rTpU1oklrAUxl0o+m7YfKuDANtLOTDUpBEyrGGr6lH4egdaRCSMklURPU8im4GSzy
0bL2leaG7iroawg1MCSO6zldS8REIBrUDS8nO27bEwhYRhK3eH7JXHhuN4Oxj2p29mssuMbHnyXL
TEuVHiymyptfuRbfmFUfIXvuYr9DY+W5uSq3dZFfwEXOTdi/hz2ZS1NYDew2ounYmIOPOmF9GXo8
O8SCFfNEQRn/7Kv++lbZbkyhJnpbriwYOMfCVxcTsSGjbK0rddLaK0XG7i0KOCSXMTTZWCj5OsnT
el+7dUXCTFn7Si+S71/PtXMTATsSSDKeTqw5J3ecuDNJgD0TQUMpkpI9GijPZTtcmG/nVmq8otS5
4dgm5PpklNpB7iVd1rZs1EgtRPDR7NsOVaR9YW91aaCTJxk6RdFJAhGPwQT9p5bETtZ3Yz7iLHHF
69e37txkxYzGzoMdP2z3yTZniMOZdQ4MtFCUG32YSMhWtiIu72sNKC0bkldVjX98PeY54oEP5dLT
TEsk3oiTQVV3SvRmYp+QjsWqRMfbwue6I+lc6YudXRklW3/ek+QgM3Vfdfrq6/HPTWNWdnrK+YCA
Zp88yDgd69jqdTiORid3iAg6Z0Ic8fUg524s31mEfwbcqu6crH9OEtslNVkInIjf3BqKMl8bdRj4
gdFx1kgze52IIX1s8+iSJeTsyHwd2U9g9XNOsTwjQzjOPec01e6WJIoGYGPWn2Lisl3rqNkXNjBn
Xj48QnyFIQYER5qThyk6i9gJsveOyOv8uXlDb9dFL1/fzDOnDehFdn2ClYf0+uU3/LXwdKrM2kBI
/Siy1F71dDQFhDwpQ39ljOauMbvUXxIpUGSn374e+cy7iEMI76btUi3xiYUz0kBL7DFSj5naxx5O
1T1BHYEfufOzZeT/fqcO7kuIPMCJWG7px8sUg4sjEzb52LfWA77Ux0Vq7Cl5cjc5l3ikM7Pkw1jL
3/+6pUqL9F0fU/bR8keW/dAaml9WoPbwcTl+q6/v4ud9ztJevGT0mwCgn6IRND3IkqhJ7DszRv8R
HkL3W4xAn3zM1Zgcvx7rDCgEUA8ZstivON6f3kW3mizU8AQPonqKGsw1811P6HZPE625r4jatLo3
bdGUK1caelttfPr6B3x+IT6Of3JnXdzMqApJDFHc5xrNdxMf+ly7cEfPDgKuvCAJgOinBKp0h6Ke
Uy5Six/qHtVq7qX2/dcX8odv+HjIX4g3JGuQAgSunPIR5QykmLCO3nF+rTeNzK3BH0PDfIz6OHnl
LqMKLvMHd2q7l77SDVazKo48JdMCIlgrDAqd216Nut3cDgkIGhLNJH7tld7ZEnLcX4k4Co90Q+V7
qvfyrRk26bYy4FnUCVwNAb3e0XHbt6QxFNN4GMHzdyEbL68F9dtPsst+yjoO73PdGIljdLTXdB6V
13Ay1Q1pHNVRRrgV+4a8ssDKInLzZiI6Ey317Rzj+5D2WrHlfSMeuZyr2wQJKKoNYTyPifvYld17
PCi6p0RqhpBwjrt5w4492jfTFBKK68xXzeT0e+JhYxB9WVvvI4TG70wnEPnrJ3Hu/eEI4sDRU+fw
aRUqS37H2IfWnaoOBPjs5vp3ldMiGxxCpI1fj/X567js7/5vrJPpO9adyMKGsSZJJiBMtqVf+DR+
XlMNCy88Yt0F+PhcyesIpYpC17rTiO6+J5oRu4tZK09zZgy3plSzC9S1rrOWfZzHAgv1ot+A3IJr
OvkWB30fyjlrCjDi/8fZee3IjSzd+okI0Jtbslzbqm6pR+aGkKX3nk//f9TB2apiEUW0gMGeDWig
qExGRkZGrFirKF66fLiTTADFWzhOR6b9TCjHpPSLKebRthuj6tmomTmEgcS3kV4XQTRm1X1lVtaH
DNc1t6YeF7uhVFMKzKbhKJBOfNNoZ7xMkwJOBiH7uyOKqvO+oSs4TePqV40XrgUVbGJ4NMTCGSnh
V1DCMoP/3g8/WSEv4/pZCNJp6WdyiBDBUWgfJMt3unHNja+DFhYsA+Ei6lzXAC3f84YebenoqMDy
phlg2AGhdv3v969jaucDoyS9u9ot3reQ1PRjcpTT+MkA2wtO4baF67uTaV6LO4bCP8Ljc38KVNEP
LAVSIUmuwqdWNP2PotD695Gml4+q23Z3iiAadu93axC368M5WQaxoOvozSCGcnlrwxHPeENYVkeI
SBy9vmsBR95e25IFalEsi9wRU7PkWPEkFY3ArDoO5bMA4a2yuoQpIbw8jZqskxiLaKij7DpP5iQ4
aSLP9GC9w9bWSzvNcUvGzRwxTgzr4I1N8LEzaJLqVqpCSs2QsmPVbSGD4B8CuON6TfiWuVbp1KJb
OtmgvbHlElIMHjD+1NebnUDp5iVqZXMDxam5K6xYAOw+QA4XMy/WK/IHr6u1Z9PVhEMIAa5nM+8+
vvUwZCHFksneoQJlkDMvC7GMiGDBQycX3VsC8and6fC92mklwDNeleKwScvcWOtQLHgYnSVG/ImU
lBDm0KwwqZlTTkvpWIpRci+GKmC+pm1fGHyTtq0eK4PdVAlSfVqfiQeAnPp9CFnnrso8mcRm0B61
0ap3ZSgpPMeHcstkoffR041gB4Uh+qa3neY6opMngGznsSEiNjR/GqfhUHgt1J5HTWmHTa0UyrOs
BsOek5E+ooBSKCsGF7yUFj7gIJISFcTL7EEQkQl43kgjKveVF2moX0chXbmlFtphvGmmB5zEM3Fh
en/Ua7eA+fno54ypxqLa/4BcVdt3IWqWU4L5oMGedgD0wqitisqGhiDNhsJksfZLru8vChsq00I4
ApPX83hTxN1Q5pLRHn0o+Xel4hZvSlxDe2xlefSqRL78ccz1H8PgZrs2Ad3v54iiMheSCHZmuWvy
q0s7w01KadwgU+AjzHZfrA2BJrLQHUM1ajaMs8Xb1Gypu5RM/ZMecShkCzSo6VvNBzA89JzrSrM9
l4v1/Y5A7wQyL4WbkWg/u9pDxBgHRpL645A+T4Agof1+27Wv76wJ1fo/A8b0bc7eSXDLMvscpf3R
FL8mwUn392n2etvE9et2wl8D/DGs6QvPQ67v1qMlMVRxLCH4V5lrTKA/SBox/VnolvdDr+BsLXNr
dHpowEdYoYb3vyYm7ghOL6CqCVo420UF6SQ/qBXoWDrwNhZjdNJEtjfSWrm91AXXAciLnsmU+02F
tNkFRrO+zkYlqI+W/J80bjX/oerfZISv/L0ZVZtC3wf1fZwkK3av48Wl2dkChUFvkkrDbKho413i
69r9kMD0dnt112FQlyCTIyMGtAjr4fTnZ76SeGU/lgxJH4dIKJwoF1onaNPkTUiibhe5DHzetrew
KhI2vhrgc5ht/uS9Z/aCMu+qSp9u0uFDon5StW+3//7rZ8eUEP79+2e5QN1KYZqognSEcVo8dWVd
PUk0wyAFEVuFmQpfDqAAFIuV9Or6yE0VSVD1Js0Kwt7MrBmnQqYU6XiMRIgi0ji6S2X4xXWtfLu9
vkVDEA1SLlABmc5Rk5EcC1YYDePRLHPmkeSH1mMQOBxWNbEXNpJnBC83wFPkvvP7sdFIJ9yyYkVB
vzXHt4oSkhykTyqzUTBo3V7Vde5Auxe2AFq9vBhIFy+90Hf9qpsGjk46SHlP+a25L339WW/uAsbF
jMJ899G6MKfJl+Z6+H0BfrrZSdDuOnNgDO377fVce/mlgZk7hLpU1LLEa35ow31V75iFf/e5JWch
ewHATSfpyg+YRGPKK8kCsMadCB2Hz4y/0tlebuxcFcL+d6/nwtosBKoI1VTwVgSnQO+2hhk++9pq
Fn/t2SCvpsePgjIthIqTQ55FhiYF5VhAIXgSDRGQ7H2ZI4q3xoe2aGR6AxH0gDnP6Y1EiOpQ3W2D
E69W4IDDs5QJz1RHi5UNW3DoCbkwgbRRRb6qMKfBUAGKlQIgevs+fPDiOxQBEJqi/LIp18rZa8Zm
aAm/aJXGqERuevULNTwR2nuEMCgdiY6q/XJRhbrtDcub+Hdxs+OTM0OMBBuLiyBdcCGSoyMJNc1K
kX7hDLGF3LsKty+Pupk/JPCpeMT64BTrZfSGME15b6AP9HZ7LUtWYKqzaMqLiAjPAfWj4k6SX0F4
SmTxRU6+1LH8320L14EU0BbIn4n5DBrD+dVgtEHRJy27VdYf6/QBllCGkWVbR60KYO8/+N25senT
nR0i+NeMDm7W4OQKH3qULMIehcfUTvJwgyYkU7ordaolVyChBm9Aw+j6ljCyVIOtJvZPIxwBCn0h
5CbsUVnDAy3tIXkK+ZcOwIFG0eWyusHj9d36/ik095Z1L4mvitTtBRlWi/Dn7c+1cJh4vDKZRrFv
gfQyC/vOd5XBO6Wo8Phut4Nq6F7sqzcpR2BGEe+SqFwjKL7exQllPcnYT9ANaX6py31gCroqNKdc
0pG1RPfWNNuPnpysfK3rZA879DOAiEiifDUMoSZUw6lst6cM4aFnurPthicTopN9ZqA22nYr9hZQ
i5NBHoK0FUG+zekgtVFsxbJnGj+gqOUyauQDeqp/BOgD5cfS67dCPTq19O4ckxQCqLxIPQK03bwH
EDeMu6pouJ1SYzyUWXpEomF720sWHgWTDSaouIIZoJojFhGCM4Ih6OEZSFvbY/4d6iMph0Urs2Nk
sRrIHQLUcnpkJ9VEWAnAf6qnl/WoiVWef3hk06GazyFYploXKLnXJ6YOnvrA30SluZH0dIcc670O
K6FtMTFcKMp2SOFx8cqmtvVEQMsUZGWe/8oDNLx0cVMU7crxWXJl+EZ5HU7FoKvxNQHpyGzUihp4
syI4iRZqD75v0v5wy3eKvlMcZxOIBgxykjlelf1CU4kr+mnVKVQ2mR/ZDTJb0qZd48m8viEmMxNo
a6qqMMZzGXt8s4lhRZKrU6L3dwBlXiUhXrnqpvR2/jkpQ3FBiAToK7ljmKQkSmdyc3I1+ND9X32M
8mHwLVONfSG+SPFEsLRyUSyt6tzkLKODTtlCVUZqTkougZeQPiZK8w/H8MyEPuuy526junrIqrz0
V6L8yOV/+fuBbOJp4LVIFS4/TI0DVqoYtacWAr8wjjbpGhHs9V0AEmxqwoAfgnR6fu1IVWmofqE0
PEuCQ6KKdl02ZHTtYxK7b74SfoskZbMSWK5LzdgE9joRCENiOq+sBJ6q+yiqYTPaW/3n2H8G74cA
jwo8ydsG9ZeoKA9qub9tdunYMlmkAoXlvcf1MNvLiUBNGXEHufwPoRb0bHo7H1bgnIvXwbmVWeJo
mkojDZKIn5tD/C0WVPUucT3tY1GUwnM2SqCw4W+0g9H/EliVf5TREFz5DUtX4BSWGOWlQcykx+VC
DS0KJMEamhMkkBDubRMz2uvynVKuAIaWXMdUdBFG6IkXdg5SUuCb+H+uI5rJfdPF+0q2jnpEnzgf
nj1NPvrNWjy8TpKm3gT9SWBKDM9clTjHzC3RYs1PkQGXUvsSlncNYr5i40KLulY+X3CYiYydKgSJ
BFF2to9VDjVj61bFycrUbZe3e1HuH9NcfX+YolYLdJ7yAMWVeQJRmGXj5s1QnFroHtCpDPvDbcdf
8kkSBcgXrImN4ArnUfneJGyUFycpfI3BM9OdQIfzGe1xJxaeCj9GeeALkq4r51yeSgCzmM9jl0IO
N5g4ZRGXjuhG5qDEVlmdgpaKt5zaOmC5wg23fv+pdB9Gby+5n1v9q4scpohwMcRAUvjBbN9GpBEl
HlxxZTid+ruP+7sEcba8eFLbFVzK0kc++41zpgg/VpJcByl5auJPlBqUIrQr8e32B1izMYsJBk1p
v1TqimHVFzn7mig1OoUrN8XCYWSvGdwn81UZMJn+/OxVJDCI2jZFWJ2ggeuekYcUjgjtKagpwYCG
2p6yQWfhbYBJ71+869zy7CvLOWPveh1UJyOBoUY9qPkz/EZbP5btSdO93kX5afQ/397ShRg3MXvQ
YAAzr1FXu1xuh44d166cn2C/dILia6Xodi/s2uDnbTtL28pzQjImlBQDFLNPJ4DyKSuXgAORvq1J
ryaC2dD0lP/52V2w9g2Xotu5sdmi1CFA4a7BmJS/WMmXoTh41c8K9gBVW8nGpr9pdjIJnjz/CAiA
DudgLMitRAPWKyb0gk8FvOiIP97eN2kh31MgyiHZA1xgkmFcfiBTgqY4qXTeYUga7AK1/FC41SfF
L5771nCMoLWrpnx0BwEmveAByaqfA+8n9JBsWr6HMLIctAvug6T8mav6CQjQy+0fuLQDsHZPtwiP
Ul5ul78P+iG97xGfPRnQD07g5Dpa2YKFrwmPBzMdgIMYLp0n1agMI21fCi2jlnDmDVrxwWySQ4Fw
kgEj12ao+s3tJS2ciYk4hAojgL5JpOBySZUMssJqg+7klowSVc34vTMLwwnK6K6vut/vN8awHIhr
iNUmzNClMUXJazOR4vYEoezR8JOXJgSFNsavfbb2EF1aF7miAbUBgwD40qWpsBLMSh+T9hSq4Wck
0Dd1GH80exNuW+UfghmyCHR1GfYnR5yLW1gMj0JP1HVMZUGDJzbdUy8WT5LiHQqgSXfcnLtWip61
ECXIOFnxyYV7guG5iZWebIPZjMmjzmI4IAixTLqhO1VwAGf+N1E9uuEKhmFpM7kfQPvAAsfrchbQ
8pEpFAtYDFlweAdbGtQU0bcuaj9a1NFuu8hSAYEAjZdMVFnXJA1w04oAvArxNBpF8rmz0IOPVcPb
exD82ciHp1teZcN9PUb6pmNsZJOkZfFS9pa0cjIWDvskjkWLHgANXcDZxqawiYCABVouDeTfVm0n
5XZlrQsXxYWJWbzzIU8zQD+Pp9arnHr4JCbKzgDLMsmL+jsmWEHEvMILv5uI8AoFufvKQdfaFrW9
1/b7ND5lor7yoxa+NWB6IjxKCiZI0dmyDTPNVLTWODhy9pgY2aHWPxdwfFd9/N/t5S+snlY1uAzo
B8B9GNMHOPNcAAB62McCoceDM7dmWqp0lODJzB4QpNlE/UorcuFyoXHM+BKMgZZGafvSXA2vHjMK
sAN4vSTA66MYh8hHTVgeIXgGmCKAdh0S78EboTwdo8JfOUTXBxW4IpcHQwSApsB+XNoXVK3ukjZr
T5BdP/Yt4y14OnoI5iqR2bXnAj6AbIqmPMAsad4haGG7LBtLqU8htGWD9pJrH+Pqt9Z9ToaDCMuw
VxcwIUdODm9mM5SbwS238furEPRIqQ3QpuD4XNVUSe9TYeKVOApFZ5tm4ejayqj5woYy9c2ggv7n
k87fdXC5VH3T1MZRziFhbcptmsmvWpy+Ow7wTOUmZkCZh/FVw1fsGkvN48I4JprmSAlTnX29EvSu
TwK0SOB0eTky6MEw9qVrQJaPVo7rW0eA9U+DKkR2ESDNoAv6j8BsDqUl3AHlWzG64CUXRmfHj1Kw
mFVlZB37Aki0IKKvvb99wK9DCdOCFGLlqcsD5Gl23ZuBILoptItHP01LO/W0TZKlp6pWJgrgleR0
0RYci380naagfbmFkh6gS191wlGzvlfNF0350MpfhGClcL+wZxNl0v+3Mh/4l5mL6aoEKyMqLDpc
2WJ+d3vPliwwMEIrh2IXWfDk9GdBsYrrvFLa3D3Gfob8uPjkZdLH2yamCH6ZxwNDBO5lAq+ntafP
PjzEzYWc+pZ1LCL6DWhpOokubTVkVAzZgyG5SlbK8kvfxgBLY+FSKCvNIy90ENCUSqxJElSn6pA5
hz9USU+Fv/J5Flf219CfmsbZ5o1JHzdtjyEheJW7Fz+rNoxowXZsHQV3DVS4YIz+NdAg4gINqvlF
2biIiAnQYx8VlKWLQwFAz/c/h4iAaNn7D9IEsicMIUgKqGvuFIUpeOGfmRsFZY/kR5Jm95AtWVDf
3naNharPhIWmJWX94fObp7KyUSuxmXf6sYfmCCre8CHy0/tG1zd+1H/vu05kaEp5kzWkD/R0+w/W
p+Ijj/SJZGnOMKp1EJCZLrNFpZxuo36vIeQnnsThPityJLVzu20O7hpiZOE7Mj741+gUnM+chidv
L0Cmaxz7ZnDEqHFqbmU/R+JaUvn/K4dv4XwDNOd1C2sV5EtXDzy9dH0Jyj1c9KgLX4tgDWGxtBzA
AdOcDwyedGcul5OmvZnRXRNA5el27r5pXmdrWr+T4nQXRcXu9ieb/rZZLMEh/1qbjv7Z5kWha8Ks
bApHT5aYzvZa1C+ih9J6/9gElRQZ+hxa3TJ0KLOrJEnhJomBeB/zcrxr8uoxoKcexWsZ+cLXAQQz
9bfpz15jK8SxQAkpM80jyMa7Msu3SeKvZC3XaSgEFKACmGmY2hnzEzZKMA+3fu0eLVVwLPUt118y
fadYJzf+6lbP1bjW0VpwCHQqifUoRtP7nb+EuXZRaK4l79SXSD80NXL3fn9AVlFQ8qmhMa54+IJL
TOiUaWZj+vccZTu4CdRX6AlALYbmgj7km8Btt2KtVivXysLsMRV23ALaU/AjVxm9PCLrYFSgH7Le
21VG/sh0+qFBiyQx5cc4NVBrSbQN1XqkAsiGfQmJFwD0q0DYKT2bHYLz3zG/dpCqaJSxdb0TXPrV
EW5+DWEQRX6xLMjec5QNtmSx+YPac1mYtfY59vT6YQSMbOflIP8UC3MlkC752NnG/Hljn53KYhqO
M1BYPwGJ2YlQ29bxRyDenodCAdgndJe6ceXqXajdTe0OHm0wKIO8mzc+skJFu1NP/JNl1gLIia/0
mGxDKj70NIptNW+rvdFluSOZhbdrIiu35SxgyrhpWrsok34jVnmxCbwm2JCyqJswDOIHXirlzlLf
XwiefitTMWiRwtE4z7drhNCGHJz0KTO7Fy3uXpkIPHpatLGsfCUvXTwNZ6amiHP2KaTW0yOhDv1T
YSjExm8+L3xY3W9H4YUEi/kbJv8ngpuJg/HSiI4kkJiYknvs9IcqHpjIdJ0ofInVtYb8Uiyh/wpc
iqIInBiz1aQuWkay6bpHzX0SrLtOCjcILDOrfXTVNXLHRVssiGIojwjww5eLCpReTNtSFViU/2T5
1H7zl7weGJRAPHhtSmdxBydE4lT2APM928G8iEWLkyocwTlt8zDZ5qr7yc+En51X7P/hY3H1myCj
wW3NM/ygLZBBVEX3mMBwp3iPcjVsZe8xpu9y29CS602k8ACoKFhfpRq5Wneq1XbucRT8uzwJnxim
PVSDt1LXWKjYwUV4Zmf2obqG2qRrNe7R6K2PfhR86wJK441sbZVkfBIC2ckYvcoqZVeL4r5Wks+3
17nkKOynwXAnu3rFfe9pQpwyoMCNGkFikne2kEN8KrzFiFamH27bMq9hCCz2zNhssZne15k86O7R
SxlOi1GMJMIbP5FqbO4Vtw32RV7rjlIEoiMoEuI7aDuiw1YmIaKQ1WDLbY0aCwWirTHI2c/ANz4J
6IKYrk6gHqtHV0cF3hpi+VGT6nhT8srY1bGAMLpIbzOj3u0IXB+2NtbWJuFaYcYk9V71KHLv8qq0
HhLkoxwLqRWbrp/lpFHlHkrRbbgLVffZh97XcQfJerC85BtydOXD2NT1ZqzHcN/1qMWhUNfdFama
PaPxUm3dFEVBM9HdpzKKf/dNsGuCpkGovktKRwz19lmoq9wpo8GwaeW7MORX9Z3c8DSmhKkOiGXF
D+FotfAsDIqTufAle3rooaTpJYeoDT4PQu1vGGXlB+vjd27QElE/JDtcyK1246hadlt1/l4dk1xy
lL77jfJLt7n9Wa+OCk0nKnNgDAmf1wUYxWXTmhqjpnDq2q8gwZJmxXOm0HiRJEwmmD6bOgXTBTaL
MHXIKJ9iucJRDPzGHpGYFMxyxYZ0Fcb+GJlmfyAnJZRNR+XsthndSqaAEJKJ9MwdMeCe7nguu/cm
RD270ev8b+xdbJt1nTtZEg67VJTLPWOooaNJefBDzGu0VQO0NLQxigZbKKw1Hver0zr7ifPnVpvK
aVnF3qm1ih/0nutt0QwvhiA9jUXpIPW9cgEv7/vfLZntuy727ihFgXcyAn+rmr4TdD9uO8/iijSe
5ryatWsOGjlH7yv3BeGo658GS3Tq5EGTvM2Yv4JTum1qcTEQikwN+2kwabYYr1ODBGEZ7+SGw1uc
qB+Y3NvdNrF4FP6amJepoYJUtEbnuaD5j1b6n6A7cfAvG3ZmYvaYg6K3DLtMxAVMMN/VzwY1bwPE
aPA5UI33XoKTu5E+QGtD3nL13DJqHZKXuvKQNgIokt7Lw+/a/X17yxYd4MzG9NXOTl1Oe0RTsgb+
i17YJENrS933rMztqn3olTW2zsXvM3UZefAQSOYvYdmIA9NgBODEZPDGk792ibwrRPcftk3iYcXL
ESSObCqXSxphv1WnkHUsE0SvRPV7FfTfxN6/u71zS4vBi5k4meaCSIguzbRkx3LeU6xo8zZ0BqE5
SD0aPrm2tmtLgRGCWMibCMEAI2eBEWFV0CYNZ7QdrGe0QQ6ox99D3roRO9X5hzUxpsOFMjEczR/4
RAmgQa5OoJe+6P5P1zigGvUPJqitT/1RWWVo53LbikJSe8BBwrHKQ/9uYFZxryMJuE+rYu1pMYXj
2bUlAyXlluB25Mk2c4TYZIy0zmjXS83wIbISzW4y7/OYBh+IE7/Kkby8N6W1uapFq6Dj6SCBArl6
2SNmJ45aVEtH6Pa2nrgP097Wiv9Cd1uMDyOY5tv7uXCAGY6EepqSOE30+dtVM11PaDNLPLrZby81
7DJw7Q5WQcV4KMBd3jY2+fTVjgLumPpJDIDPfd4VByZYw1Q6RmnnPhgKr4AhaONdKQEjU9GZHVJj
UnLUA1sNkfy+bX3hxFFcnd5T7Ot1KRkEddlFXigdW6l2RPlzWb66vrCyxOsyMu8BsnFuXV7YVLlm
DuqFuW8FlSQdTfnFH2W76e7lTLS9dhcaG89FSvdgRd9vr+yP1882FpQnHWUyH+ZhlGnpZ2G4dsn9
47jQjmoWFVsGrJkZUQR/GxS1eEjEStnA3fQWjUnZ2kY5Vvu2rlNnHOvql1ma/UYPMunZyv3StnKj
sSNRr/dy6ZdfWqWqP6SIoNtKMURPXVF7dqQK8qtcIIUoeeRz4pDgqEUfvJSD/qUfiuTQG73siGLT
7sjaE8cANxRvsjjItnop+jthRAm1KgYFKjILqvieV8fRHQXk0EuILQopX+v7LDgevZdJ7gO8Dwxe
s2uqLvyR8f7WPMbIx/N6kJRfSFT3xTHPoTwvvgBTu/1Frgt0UAucW5x9kVgWhKzKEEV0Yws5ItMx
QhpNbrCtrcx2kwd52Cm82WTpe59sG/39lwvwjWk6ilz4mlu2Lwwvl4XYPBaTdmGhP7hB9bEzg5UT
teTsKuRdQNMBNQPFmTm7Xw6I0Ql0uqMicyzkbYsKoikClpDZuv9Nju5TVbOBNNze3YWTfGF2FpmD
MRCCZizMY+JlP5Qh+t72wbZP/iGB4k1EwGWBsCTPw5UR0JzOB9k4gtmxc/m1DT7G5hqceeF6ptsJ
3ATc2wKNo8gpM/yeHozaKtt0QJJylJ08+VYF29ubpi5aYjoI8CkX8RWjnJYpTRqKnnGkj1vv+hDS
p3wc2zclscBK6EH52VADYedKkHHVfdDtNAY5DyFKwPsBgkf0Cy0kcF1BUO67IC3uoPnNnUZBTjXX
/OgefcT0Xg8ouXaCKjsjSP0vmp71jl7kCCXWHLimr/RdWJhayJu+Sz0708LytW5H/VeIFO1Dr8Um
6rJatKsQEz6R62ng8lzz0Q8E2NPMoNyFmdE/S2MY3A0WqpN91QTPNcrHPOekzM4rXXgKy8ZccbiF
S5mg+nfrpj8/i6/qWAqjIPCRiu6NQQu1eix1sMLVfT6+dMnu9oda/E5wl+F0QE4p31way6K+0wm7
+rENmRhLDkn2jQXanfR6284U9GaXBuAEKn7cxdTI5uk0HYwyDCtVP46IRvvSV+v9fBUEwUntjqop
/1wRvnVywNFCKvpYMOenR8+esEbztpC+MEjIqC7M8+h5zZPbtkT5nGqte2Q60snb9ifB8C6rTFvx
uV3KvF75Nmv2Zo5Qt4nYVAgKH4W4eVZKdZ96zcGTKSBBr53V9VprYYpk8290vr7ZK6F0LU8RysE9
unVeOiNv4xfXN36hko1G7FBau6CMIQqWvGwjGuXvVki/MIHhHUZjgDkSZsq32z6zFHkNoj3Rg6CI
21z6ZiiGldb3tPA069gJv9oGONf7M3wweH9NTG57dtZ8VOiMRMREbT0p0mtcv2bmysTPkudPFdOp
lkDPZu41ahiYulUE7jHoi6+hAMGEaQSH2zu1VJCCdwmQBBP/7NV8IJPB72pMdcs9tlADMvHJoOvB
YTzeh5MvRJs6u69ifDUI9y5Ujvlg3elCvW0M91Mcq/vbP2ZxwdRp/rxpQczO3KhLFbFVspjKoi/B
+hXGnypUeW/bWHKNCdnMCCxdsCsaF6EuC09NZY6GNsFxEe4sGrW3RyS4/sEQQCEe6VS8eZ7NHKTu
cxO1YRzESJ4aSdlJUfysj/7KUYd5e+HwMXv5P0Oz7MZQRcnrqpHqeqsEDwUM8zvZDOJ93LmfeLuP
O5GybCiUyhPCqMVuHBT3rm7afDu6mr5L/arcQqOF+ovUFnaTR5LNDPIPhcrzPoZq7D4djWZTu1S9
BdlNtuBg1K0fJBKoRKvltVkK2Mp164vWZQZTxVay8auMsjX5xD42xGCbD8jjlXVcbgo5qJy4kBjs
jymFp1bbPsRBH9xZtdVndmmqhW24mb4xhrF02mDQdmmepfe1p1g7NRhRdS/6GCyhltpCH8PBBvZw
H2VEbC+suoPoh4ZNE258MweDixvR3X1fBtohlKBJRZrcsLuqFl9Vg2rGSHlVryLmisXhWXQ9hum0
8S3hv3quWivdjsY47qtE/WLo8fcxUo2d3As6lBjhoyomyC1H7VYolOQYpGax77o+dpSiS+0+Vxi4
HL32MRhCAbhqPDixyRyk2XjDq1iQe+SwfjplHrob3Rj5AyoiW4hdmg18fdmblvrlpkEdaNPoWbwv
m0x1YOnpHSAl9bMQKPqemXt925jMVwFe7zdBqVnoROYfrciEnW/E8bdZXyaIjdcN+kxuQRuiyqne
eIH3ZER5sCmCfrR7gCN2rIy/isEYnbKRxG2XyQXQlLK204j0iUZj89ymmbhVezj9hknUWk7U9qHq
AglcWtPyI92vKCvIb27YSvdWaXSWAylT+61OPUnbpAisbzTmTq06gsWTBHPHlOjvpG17G7R+8ttr
hG9yV6ZPY0z6Vltp8NoMAhNbTdc59DIRaPBzgxZ9br2icO1L9537oU9N6+QLiMiNWu3yWwfjATni
ZuOh8OJ4Fk2TTdaM2mOUBslT4ouj0za5hbxqXm/kNMnffNkoTqOJFvnkSuldz6mxxa4XefgEJGlS
mNsGgtB0PZAb3omBCFShjL6ocf3bKMvk2WwaxaGeJf9WC8/cqYnn7ZHO6h6tUDE3Tanmu17N8k1c
o1gFRL46xkUdcoq8fJcWVXsfQLfEsPtYpVsdobyNQWrwUGnwC1JEZKF9EmxiMf7VlW6zbzs/eBFC
xMvgm/HeZL2TJtr2lnq2BxfjnZFFwz7Jy8KGVtK/l0LBOshirTnG6PtMq0rmPqukfpNJXbst8lKl
AY2A8Jh2/l2gVPm+HX+3qNP7+G1F2XGjAKpdKTss5SVUEaGyI9th+GMW4MWuNTo9y9xjpmcTt0dT
2FXqw5Qu/s7c+hFZ9p+3g/BSbJza4ADKmcG4mojqwX2UHqNex6K3DkoB4CTrq0NWukQFeQ1msnR9
oXMFrAY4tUqadxnxmzKU0zCgyZ+ozVYupZeK6cuVHVyw8YdmCsQ2nUSUAS9tCKI05ok5hqcgqezO
oBIyfLy9ZQvfCH48DQgUzB5092e5U+6VqF8HDE3mmnUfWP+BKgzH3qkNajL1j3+wxaMSypKJ8WLe
ae9NwTT1IQtPbWxAt7njf5FD2JGHb9J85aJcXNeZrclVzhK2IFX0vCN2nxQgYzBrh5/HVqS7Ueux
A+egZueh+un28hZyjYnJnpLDlGhcFZoFcfCUegjDk58Ge9F9HILsPnC/3Day4OLM+4D54FhNlCWz
61+2AiUkgQyZD4MFl+Bfiz8kt9u61spg+JqhmeuZbWCacY7rKdJP0/ycCqrtlh+1bKUduPCdLtYz
8z+GhaQ0SEU8fPya0cLO4eVJmMXQvJdK/vYPe0fZHEgtLagrAIY2JHrqMzJ5QiNiAPSehP5H2BH8
16IK4BhR8jWh5QWPQMBQJ9H+QzGizD6W2MBcDI9ueOpkF9hU+Bya4h3SWysvhzUzUxQ583VJZVGw
wbOHDCrlBS1V9bGyVg7UUvGQxRDPAfhNvGSzDDeDGLuGuTQ8DbkUc68x7SkHFNNibRyemkxpHa7B
CMB6oiZO2CTiRu2tcJN4UbaSay/6DKJuRBLqmeZcPazrIkEOO9bbVy9J9CQ3r250UoI7SI9XLC3E
X4Chfy3NokiZCProlXWIRCQTE66qRk7EPX/bLaeLYvacxgg9gIlRyaKwd/n5hlZo3Ao+yFMSk3X1
ji98Hxt3OwG5Kq+1m+Rntaa/tuAxU0eA7Zu+J52WS5Nw7dZSFwv+SXfVe5iWP/Qd702tXPtSi3bg
u2d0bWJhNWb7JysxkzQq3K5iVW4q81dNkrw2obFmY/KWM+9PwtZIx5gbrO5LW20hKAhynrQrRY/p
l84+EqX6KXBoVGtQK7m04hm+6sWuEpw0baRj8juqix0qFyVYm9vesGQI5QlYk+jz0a6ZLSfU6iJr
JC1AYvLoK7+F5nfdG446rBWp1uzMikZyaVB5hS6W+P49je+z4EfZbox6DRS8cIL+dNa4EbkSr/IL
sSm9RB1hlevkYeNavp0la4nY4kpg951mtUwqJ7ObapTiUtSjwT8FIK9sXcwPZpi+KYZwEPJ304kw
bIQq+f9sza4reSiCqOR+OsUt+kbWpDqUD4K7kTV33N52hKWAy5jepKNNPguD1+T4Z44txKFXa37r
I19obiwS5yAbf5mVcC+n2Ubz/d9yJW57aqi2a1jb1hV/Rar7/rrXxW+Y9v7sN6Q1JWboJ/1TK7W6
U6bmtgrSF148a2+FRT85W+zM7cdqDE03E4lIpv4Y1zxzxsoUVrZ00QgVc4qXpAEoMVyuRrKaUpS9
0j8lzNIDiAseO89aIz1bdMczI9OPONuyhvFnqesa/yQW/0faefVIjuxY+BcJkDevUtqyWVXtql+E
tvLe69fvp17snUylNoWe+9IYYIBiRojBYJCH55wU5ZuvK3tZThxJfrvtH0txjw7QRDnJ6MpVHZtH
p5x7A4yQuR7aiSYxQrpNsi+3jSzcTaj9/GNkFiUyMYYSALLb6arVqpMY3AnCg5AfovhbU3yv25UO
5dqaZm+qOioqL/Qwl4kfXHggDWmvKSvZ0sqS5pE8EcbURJmbJWkUtYT+AD3eoRCbrRk3j5WavJad
uqN0sxLXp52aXyBnOzknlM4LUCFVH2FW+OopjR26J0s+hWm376vCButw+8Ot7OQfWp8zL7S6odFF
tMNO3iDsM2H0gfzLLmQuzcrFuGZo5u5d4/bEJgzp2U/Xf9FNqjNr5EeLNqZRO4aXuX/nnfLSSL06
1AUuEVW1g/6lGD6n7t8/RCYRtP/YmH7D2YZ5EKPXvenChGtlTtr+GrUPVbMTx/vY+3370yykrxeW
ZjFVMSqv0zKPdL3b1iOMSKCJZal1QkpVlT/ubltbCkfn65qdYPATWiwJZnDqpYfQ/W6GnyDVRKT2
x78ww+w3CSxyAaI+C61F05iFMaI4JifWqfOz+ww5kUIYnTBSv/0LU8zS0/mcFCTmRRGv8ArNaK3g
NCY6/bVBrh8CfWz2apN2J5Np4JWTu3RrUL0yZIXi/nWhJ8pqNRSp7p9Mf4R1YhA6W02NlWO0aISR
bLJL5tEQUL90P9ix0nKISPvU4nsIvUPafr+9a4tn6MzAzA8AW2d6WMK4G3jGYRqpiyz9DeWS7W0z
i+42SU8xkQLOY56+jlprZMxT8GIaf8ra4PTIPZX653QUVwwtrgdeBaAksAHicZcbZlWKl3Mthieg
BejOUsGNJEfr1pDoS+uhxQHUjpYueIvZjZQ3fedGSRecKpiNqLUkTAqM2qapZPv2xklLC1KYrhGR
wwYRNJfbUMI8l70ety79du+76QehAorWCmFCK5XifQYtQISsburvu3hEqXGwi8R4jNx+z7DX3lgb
ylq6JylmAfiDPA8N7en3ngVEy9f1KHBN7zSKyrPSdMPGd3mFVEp3l9fqxmryk+c2703bHW7vxFJ8
/EPpz+NHhntpZrgTRDSGJEa0OCq7pOs3Sibvetk4yHL9VnZrnP5r5maONMpJb+Yp5nzwDHnX7yJd
2OiK7GjJ8ExPb3N7dUsOBQ0HzEATbRWjkpfbGrU545dj4PMgCt8LJaJXHVECFWyt+WumDDYIhmhe
RaCgeLzOfLeOtAT6e17GQ3EfVV9869PtpSx5LJVvss9pRIP36uVS4PNNPFMLolNacIOp/b0qvebm
Wgt3KTJOtOcwxIHb4Fl8aYXvQ4JrRtFJc7+n3pd+2N9exVJidv73Z9/fa6IwoUgcQYTx0MEWUIS/
YmbtveaeV2QurI3/Ln3/c3OzOAzjyCC59bQctbLD6t1Hc3HM9ka08nHWtm328XWj8cugYllm/rsc
U/Cz77f3TVqxMB+zTcWprZTFETye1qFu7yPrXnCPgvsxC36GYu+06Wtd/lCsYyPtFEm4a9e+3LX/
Tezg04wHpRIUZGdLzIaQx6kxxqc8f2+H11K5k7W/fv9y50OzNbVHuGjmyO7QCzqrEIT4FMSVXQsp
s09IQ6Vrr99rH0RaG9Q9GkFAuq/ecrpX6GOk+TGV6ZfE3dKQfImDlx6oelLdqfXp9pdb2DeQSUQF
aO0A4c8/nGEIY5CrYX4ymrvSt+ym8e1gWMmnF42AVIcyixcqse7y2GZGEAioHmYnAznqQxTE7bsa
hM1HtSusze31XB8pyiRUGaEipjPCJOylqUiCmwXlgPyUebAB68dhOGU0ldcobRZWpJICcDWJqCtd
MbCCEjaMokdBuxVoMRcUmzWpLDfWKNXH2wtatKTBt0YWNZmaJdOaGCaaAt/nSaa4EzGICr2i0wFf
vW1m2pfLJykCb2dmpgN+dsO7RsCUvIKZKP9UlD1dMsuWtWdXvBeEkyLUTjesvBKuQwYWYeFEW26a
jFZnC4PJQ8ySUU1PQfnTU8ZNbf66vaQFV5ikygzSlamyPYcpMiLZG3LdCs+y9aaGjHfq32ujsMdu
e9vOwkIu7My8G0yLlTQVdlS9s7P4vchXDFxnJTxuoAMg5sCYSDp9+W1SD2WWDm1ligQFH8Z0ctQH
q0pyKP7ZSrlWdV4ATWOPZgqMbNMrZx7o6qxSxUKeNIMlhnVLwDPJTmKGvM4/9sYXI4YALv3g5mv0
gov7SMl2Or+E2T93zJkLjnKTWIUVMXoWQQErT1CZvz9LXBC0V+jBQX4xb3UQhKIwDpicihMRSnzL
PzJCUx2ldFgjrlk4tRxWQOcshj7Z/OmDVl7mq1HIS9tr3+s620aKdc+OrwTWpS07NzPzjDrp1Hps
MVMI8nsbqG9Ds/ZVlpxPJnVk0oxxARZz6XxVo4RZpmg+whTTCIy8KUNrE2Z3mR8cJeXt9lFa3LZ/
jF2J3ItZbqWZQb10jLa+p31miNtuO/XX35uBO4gXHAV1Zi5mJ1bu61TMegrMav1qGeUetKUDFG0l
pC7tHONq8AmR49Mtmu1cIAZtW2V8HEMGYlMyeeomr7XYH0NL2PpCuJY4LG3epO3BVcHxvQKNas0Y
q41c4HNmEtp64x9kIX80tbWxs6W4SvFgarFMwXsOsR0DMzQGs8cjSmETdq7dqC9N528AG63s4LIl
gp7B8MY1WfOoxijYGujaeB0ppGjZBaXtrKr2Zv/ptkdcEyXgClDwGCbcvjzv5zE2c7OhBqPlnQZi
a8rzWil3OmNgdrCDiLHaBJSvsn+RRWCUAQ5wojpJ3/RFzyKelAvMEWaMDFvWY4Cia1rc++Ya6dSS
W5wbmTl7Kw56GNcYGYsPrYGQr3s0hrX0YdEIUiDI00pEO2X2MIPRUs4syAJOjRI8N/1wnOpvLbP6
K59p+juzNAXdTFjQoOfiRpxLPwqDXJgAzbGTCxVkmSizF+5OEaLTqPXOMEwvDdXJ2gZub2Y/3G6j
x+H29o9YOtfnv2EWdH1VC6xS4TegPRRm74Ka7oxR3zCpbyO3cdvW0r5yE8IbA5rwuhAEMSVKH+GI
spOUvHS9/ijAnVfRnLhtZuke4dYlJjKSBcPh9DPOHLEYuTckSnX0zYdqF0Gl+FsuNXjEb5tZSDI1
gOsTxZY+veCnnT0zw+R9D2KPu6RUCbiZtE/zo4VujAfm3Ie2TsveGm1tSGopiJwbnX0uoZaTWkas
5mROYObUp2j2Xviu44v/5mPxAp0WqExAplnArxI39TK/opxjZo++wCvRygInsJq/z5zJaP9jZ850
CTZhbJSWriKcAxsYczf+GjPSYji0tAmrAQUTH+vqSwm9K1ejf+pF/T4f8zc3MZ/TRrDF1jsBPvzA
EAcVVv0UoUwshMXKEVtye2rG1NnhKpOl+WteNNvBFSN3+mb+E8/tEwxee9dU1jgVF+0YkL1RZeUF
PA8nwNp6KscdZFz54NT9777+ZeRr+nYLRvBqhqUYdgQgOs8DstBrVYRV6SbJECZpwnGs0IGL+uPt
w7Xg55jRYVvjYoZPbvbJPDDJiSKzZ0FvMN3Qg/zSHU948Zqftw0trge4EMgUMOJXsxpt7ndBVgPk
mRjHvVbZ15LmyJW+0ptdNAO2DBljyO+vpihkvw9reSB9QpreNoaaEZgfrfzXkswkaCzlP1ZmWJ60
6woviAJq+lrF1WjZgg7UPV27hJfeVFDrM2rGFDvVqfkgqlACQe95yZ3C5rMlxLuidZ1YzTcwjNst
4yhS9CbJBaLTL7c/1sJldWF3djF76F5qWu2DVaKz7Gc+kP2PbnZMRyYA/LX4vnCNUAwnV5tgCNdF
5qHtR6FooeClYvE1TlKnCrqPf78e5vVo/fIvcJSZlzc1aoC6OgrPUv2lhFdarJ4H6zvtko0Qr5CS
LxwoxJ75YkxhQQw+P1CFUWZmGxbeKfRIA02IY9zt2ASHYhyd24tacPUpyukWXQAQoupsUaqn8r7P
VLAoQ7WNRunQUL+0Cm1728wf7rxZ9nRhZ3YVpnrd5Jmn+CdwSo+uoDmQ++16sdoHxSvg8r0ixY7q
Nk5L55nqzKEyc6fP1rpbC1nAxa+YXZN1CCcL8xNcX7BNq3XmJBE1x/4+Gj9bbsdsP1jH8fX20qeV
3Vi5NgOshpWUjFJI5mHolR00Tx7SRH1TPzalvNey7qTXKy/ZhaNgkAaIANy1CTQ6W2SXhkWd5qZP
0Fc2UV5tqrUny4qF+ZLQBlJapbbINoJHuoi2Xv+6vWeLXklhmBFBxuao0V1ma3lnwT2lQAXkDltP
uTfiN3WNDn8hOk2PcHaKkjoln1n0LYRSgLIkIb3VDe9gDu6nvFc/Bq1a291Qq8dQ8NZeKksmyXNV
ElCmca9qQB3KNLnRk8VYWuo9eXmZ3JWeoG2ZRSucsB2tndVF2e+/30piliVKlFCuuXTKSpUrKB4w
CmtPXn6n8Pbd9Vbi1dL3gnMfkpQJZMs/l9+rkqBzYFLLA2D7vbYEdMc+MuuwksIveR2fCjY2cN+8
6mZ+bWT0+7MwJTMT38Pyzi/WsKhLq5g4ESe+gWmqYWagBhPapJBqPxc6wMIhpxsKpP2h6dy1gZql
+H5maV5sykZfqb0M1reptz5WL21SOxDB2bG20mNZ2jMwKsh9glMBfzNf0iC6ejtwkEwvixBeHcx7
H+HAlZt+KcSdWZnHg0SLrSaZnoqGGb/LSvuUNdoBsag3LzIP3KaOFf287dVLGwgckIc4bIVIB80c
Th+ziM4IdWK5GW1JfEokordR2aa0/XtDU/lHnRA+10RHrRB3YZ9hyNXyOzfzXNtXhT0jCBsvG9fK
aAuromZLb2eiUwDsMf3/s0eqB3tjbbbIrWf+ENs1vpHJCFx57a+y+nZ7XUtZIU2qKcmAbJRa5Mwz
kjGMGlevkL5u3QezzH5pReP4TNmCsTh43nhqy/DOytVtnbVrme/0t2dX4rntufvrcR+oXobtkdKW
0j8kdH068b4Wum2qvRclBKjdiosunG3GsCBypdPEiucDZlXaWb3lloAQDM0ZLM9WO20TW2sFykUz
NIInxihC7ryawUxgH4jRyINL0e+kRkKZ2j34qrVSfF84cISoSTRheqJQ+rp0lKRo84pvSukpShyt
2LvtAWxvq5t2luWgcI2VLHHh5jJ5PpIoklhICJJc2lOSohKrVInImzJnCCNKvKAT5YPhe4fSWDly
i66pq5NIjUGB8mqCLavdsgitIjqJmQdra+74sWX7reSgPWnLTMlaDQQIvxJtLSf4A7qdOybl3inr
hs+Vfy7XyfPV8Cs5jU50g4x71AFi2y9L9b6O+x5Iv4i6h5KbFP6yzHF5iTKC3kR2q3XDnaknfzSl
H9ygDJGA843wFVBgBUJJt7ZFZv7yjSG/azoVJmF6UH//ZDWnxjM828AErujDUtlsNLPKIwJi9CFT
B9oyKnRU2VpPZimRPzc0j/V6lOWIBPFxCt3q7UwMjlURPBjRo5jBO9ceJDV/KLt0A6v5BuqNnaDF
xwoOmtvha+mc4fncoTD7chRmzxalLJQYZ01OTTLelUi4AVbz5B+3jSydMrhmZJX+Np2aeTgOClXx
88hNTmVf7Jq42aKn1qHz0/+mfHXXlWJiD4mwhsxaGLiA25o0jLEbeFssdXbYerrHhRlaMbOVmaNA
zOvpwI2jX1qQ2rVxB9ud1UIqGu+M4mfQ1yuOtPiBmfNlVJpXLrMy09afXUK0DhFcDL3kpFiVDZj1
AF/W0fUL8H+xfOwsWrBTbVs170a5/ZwO8r3Zh4/wXP66vftLl6FpTo1n/G2iNr38HTUcbU0SpXzi
AoiSapX5VvDqfBuAKbJ9T8n+3qVQ4poGMulhEVdnMVVI0VKtLJSI6j516N05gfEqtR/+elFT1ce0
JkY6AsasJmKJadIPPYG7Cmle0Qe060lkB+I/ZJ1WKusL7osZIJPTI/CavFxp4LbUetA8ofIaSNrW
zR/q+HcRPzbJV+ijVq6Ia6b/ibzwH3PzO8JtyrL0XMyZ8gtKamVxlKB28+NHTYQ1r38MBmZPv+Vm
Yw/DW+29Dn2/SaF467617u9U3wnW79t7vbL+P+fs3JEVaBZKIYoBcCKpMb7UJjQYL2326rmfYvHr
bWMLuNnL5c/cx0ilqtWtAGvM/Q3jl9K7z4evovArN+8rt7YF9z7OKtuFNzsLn+P6SIHHTtWVNGfh
0PARgGtQzKHka0x7crbmwdChLavi+BRpDWTNwk4T40Nkyc/0OQ+3V7wQgi9Mze7KBtIPTUwwJcb3
SVjBVnms6/fbNhbyDrJ7bYqCcHCjl3C5HFqUeZBqxKIcYS1f/2p15mZ4iJ3KWzG0tBg6XYRc5Hd4
XM72LbaqMc8yOQKxpW5i7zGbbv5Vzq9FK9zQ9FzJ2a6gW2pThVohdlzSXsKMsujE7YOqr7jA0v0x
aexB/8OYAMObs00TJbkdUs+IwCOaD40UHDOxpRc/Ojmz+jxoHLkQoGnzJDss0rdSTx0I2lfmfpb8
EKQiQqsTffoVwqpQ0fTouiSGhKARd1CJaFsoA2B2T+ALqfV2jYBfWjrsVH7popP8TILul54yATsU
q0+SU9gZD12i26aXPMWRv01V434Ct4p+tEl5ZPjGeKfk8rFNGVZU229aHb7XcvzUBPk2V/RHvTBX
Yv5SRwuPAoAIpolhkfm83/TQksXBjU/IlvzQi7rmJgVN18B3cedFYssYjIq2nzgE+1QKH/Sq2DNS
t6ZS/P/8DBxiAr2xTbMD6xOFcqXQ4pMyhI8CJGliLO0Vn9gUpjnETf6T3quvpTE8R0n6UR/a4+3D
vOT9tJM5yUhFgyWb5WxBlhRFrUYp9gtHqZ9SUIVisPvvjMwOcqVCxCPGQXpqte9pfRDaH6O8cq8u
BaVp/oahdSrzV2W8ohosw/P05CRTnRSLh0GwHFHvD0J8V5T6ynoWv9q5tVnGULdVrxapkZwM/yu1
HCBJaHgbot0qYD5D3/FKRreSO1V9BHO4cqcvHapz27M7LS/UXExkbIcNTKXqW2v5DsNBto67VuHH
Ci7k219v6elHc/6fvZ3qWWf3l0GCLfqlmZzgfdv1FeM04pvUp9umeTFRcBqKraSONmOtK9u85Jua
DuU4R0O8FjFvy8wz4knCOO51x1Tuhvib1KzBAZYch0ILPsOrhQt3trguN6p88IhRxVi+jRqiHKl0
V8MnbHu9cQxcdXN7N5cWNXUY/7xgKEjM7MV6bdVjQIOx1V7b7ChUr264EueXPITwPsWTP5wcsyTd
7QM581tMpJ7POJe2yRvhhWQe7Mt4Usp2m4zJ6+1V/QH0zB7pzE3/Y3N2IsK4NYCa0QRmHHMXp2hG
6sbem3jLqmgbMYbl8RJvkngDgGuXFdCy6sGGZyuPVTIHE4HJeHRgy9+ZNVLGtf8AaPuYavmG1Th+
7f8M1WgbyM197eaOkBRoGdXwZlr3imscC1Xfism48qUWT/kk+gP9Np5xpbcuAwLzWprBJ10zbU05
DuVga3W804WX2NhW1Ust/Cjj2hbNNdOLX/DM8uwLKnAJgCeh190IjIEWdml88PpTXp3crHb+XjWX
R8L5OmffLnE7XfZkAAlJ3b7ViPW1UbRWXF9Mxc+NzMKW3tMCQ+qG0qYeHdJKt9tSsyO9tINAPeqJ
io7N+IWy9EdVLnZhYr7EGqAtTXH8nhGRTv9022GnY3blr2c7PDuGbURByIz5OUbwoNU1haM1Ooi1
b6hfRk29Rk3JaNjVMGsdV/0wIDDkxcchandR9gO5n/9uQbOLvIpqLUetLDgJzb2SeKSRK4+ppToc
bkL9j7GaabBrWvDZNeDBAuqPUPKdPAgg2/KLG34gNxfdp156SdsnU3sVxgp9sY9t/jmJCzvOtiq0
cipy4XG7z+IvUva97uG7W6m7LhCXTv77zw+b5VDBYCReMfDDIv2pzZA5AzjhlSdxOMrVsMkVoA3Z
qZG/j/lPMf3WFjvf/R1Wx7Rdea/8Pz7+fz/kigYJgHIqBXEenOJRcgpBf+ppwNmBlO40ZK7GWmRC
EoYYtdwIfb2HzN5R+blDFB4kV7zThOrnbZ+YXOzKyU16gCDcKX3Pk7t2gDkjH0DmVgMCCfURwMmh
g5Gk+mt57ymCnBmaucaIrtgo9eCmVHm4SykKV2l530A6cXs9S0eKbiZ4ZjhbkaGf7tYzD+xDwfX9
mItt+CPv/VLpnZNr8LpAUNQF3j521xDHi751bnJ2isfB98qxJBLHVesEzc4yv/bUEmrrJUI2rBdB
60T+pq++9MEOUJcjC/1W756qjIzFWlOJW8zE4HeduIzpfzEtc7kBkgWBZj5Bx9Lx85Dv4dCyk+7Q
5M8aOrht/k2tv/TRSrdycdPPbM4CS5pVrjRG2NS6HFEm00nzd0sX7LGqN5L61nj72x95KSEjdZnU
WCh4Xk3u1VUT9sbARy7zYN8W/aZzNYpU3aM+YXsi+XDb3FI+hvSpyfGgE8Wk6uWWppHAC1zkzMph
ZWvtXgMrHKS720aW3ejMyuz2wxXUpqEmf8rb3I6HV1W/T5NozyBIX76l7asaPrvyA+x9UNB+yDMe
o9VrX++SZOW5txiizpc786CqEWXovPghvv9NiF9a7ScxIQi+REMOheinQjvVw14Pv0Jj2xq5PWF+
obJa2Y0pfZnHJfRM+B00wYF6zHZjrNNRyJi8OSnpi1h/FIfKCetDGGo2fKGO5ULuYqi2rr+E/srX
Xiqkk+tPEC5wrLCOzUybYz4G3jhBq+Ku2NaqZL7W7fA11PLERjn8l64X8Vb0JXen6TC0ynH4Oxjk
8q0J0u9dWK29rRYPF64HnmZivZyPVhldbyTVBMcr1XJbeOLJD8yNQMoclNEuLqNN066l6guzuciP
ntmceTyRpUQ0BeihIWpPdM62bSRv4xTuZ3HYCXW7UZPwuUqqb33oHsQs2Eitu8nr4KFV5JUUe235
s6+hm62cdlPmqULHLBmAo/VjBJWpHsTbzjyI+efbnrd42M+WPsv6JKFNhVYmtohVcMiBtuum/3sw
4m+3zawta3bIzNbvxLCZcrHykCrWJm4+5TVhxS0cT0SoHF+7bXDKcK4O1Nm6ZreUlhb1kEzjZYGX
vrlF+jPp+6PvZnY61DCS5KrTpO2W2uDKcVq0S9VKVAAacyXP3immoHRxzTTvqfabRymuHlIxf2dY
f5vE0b0opMcgGpGL+xdITAsEsIwsEk8znPkyZmeGnglSCrRZtqJDMGbHgiZwTRMs19bEyBY95szU
9KnPUo7MlzJX9TksSjxsW0l4lcZm04bJSoNvKVNj1mgaTgXDCqv6pZmkrwO1EDETpbVdBff/K7NT
rrXvJv++8pMzMzM/SYdGzgULM7Jbf4sE9TfqJCsrWXaJf1Yy/zaK5ybdSERjMPXRV/wHOUdTGgE8
RIFFoI9x+XmMhm02QOF1+xAsLY4+AWoxcPDB6T8LJnUnhFI7AmABwf0UeOULHrJyjy8t7tzE7DN5
eoYyndZwjdfuveVaE083DHvDczI0jqRGvwjhzwKE7rdXtuQdMFtNlXSmVa8k1jIPotHUB8DiBlQg
xnqrKM0nNfaeQGqsrPDalIwII4zSVOYnAqXZiU6hn9B4/cPVBMhJCYOvE0955RovWWbqK9F/ocCC
MSaZgcHDcSDPmyICAplWOLG5wAOAuNdPSO3tcYA/NttX3WdRym234O2sB9tQWMvsFxeK8p9OEmJN
LCiXJ85o6lFW3RxqF73LnRxQhiN2ubInOyglW8+NfM3idShhtbRCeCnRZZbnMzQ9KkNeLvNIKhA8
hi0AwrWIh/NK8W9xXRN3A4yqoCXn/ABuN7oF3BdMYw6QlTVauY0l9S5urAd5WJNPvD4OrOjM1uw6
1XVhtLSSOBwZ4V2oCfdRIm9QbdzlpbsJkmQr1sVLmbQrwNbFJRL3J4+ZSLVnp3CM9FxnfgJJ+Ebd
lGkPQtfrbCuo76ICsqfbZ2/pqyGoocNVPxUC52/o0e1zLUsZF5Pznxbk0zUnHfrQ20auQxfUvjzn
/owGi1dAOLl0pcKveKhrw9hTJCgiuJrX2GWWjMgTGGkiLcEHZ5HZkJuhU2su68x8AzZma8kakn9p
r84tzC7LrtMi11CI/SPTYGlGQ4nMI3CV7e3dWowbsCQBCdEhJGAe7fLsyoHmiTAvUwfIQru3NlX5
KSmHjY4yTdPZnfzi1k9DX9mS+uG25WkBl/enDALnH8OzLWSiWopHhXw1VMptnqi2L777IJLzEfp4
rgIdtcHbFpe39B+Lsy0VaskrWw2LeaB9aJJyX6BMGDL2umJn4YV6ubTprJ8lOr5RgewZMJQk+8L7
IIapY2UHSf7t+9/LONoU8X2nfmJA0FaVuwRmC7WB1bs5Gv7b7RUvne6zPZ5PM2ZGyUStRCfBQGrO
FjvtVU6bu6iMd00hH2/bWvme1uwSCBDrsDplKmlaT9LwQC3TQgjApcCjj+/GGj56zW8t+XKPg6r1
1EzjXTBaz1HwS5TLjU+7Dm43UOC/3ZSxl3RCc/2Q1pC2q6ZnyVGAWpwsd9OuFhsx+9y3uyD/1Vmn
1uS6dd+V8RG6Hlvv4pWzuuK/8/aaBCgx8gWWbMFA277k0rFvXm5/xOnQ3TiU86JYEfzfoSRl+RSp
8hEW30PoS3bfxJvGEFZOynIY/c+JtGbBZ7R6xVVNdrKVfsMWYg/tl9vrWbpVzw/ALMiYvqCFVgk1
m6DoNlrl4FZNadMGNVMx/n0lmE+NWp+6ZhWjMvnA9UbysqI2w/rmkIi+zEIhmZjfFdPfR+hujVKy
r9rW6dLMGfNdnezqQHbccPqvULk3u5VK/uKXZJgEHUFy3Ssi9VGSEGtLiEGW+NQjiORGTja86cKH
AVzM7U1ePPnwBTA4PQG251FGNQKxDwPKfi6TTNKnPGvtUcxQ/nyQ1d9G9nrb2kLhluh6Zm4WaAot
CSMtnej2rLc4BaEA07kKniO/E5WflfGYhIeuWHmJLQbSM5uzaONlMJFkFDqgCTL2hfkgF5pd1Y+a
tZKOrW3ldGDObg415D1WyNgp+3Lb5DLKu8bWaK3NYAlHtHU2fknr67/c0NkpTAu1EYOEOqY2js8p
QrFeqr1USnDHvPYm4f2Si+KeNtZB6ofNbduL55MhOLpgpPNXs/ApOHORMXfOZ1o5Rvrg0bROT5H/
hujVznS/Z39Pl4bzUPafNLZRGpyXSwFOyaiskbiZnrTLEutbl4Qb6hK/bq9rMbBRG50A6xCmibMr
IpcydE09QnUtJJ+R9LQT3ft+28Siq5yZmLmKKYRIuaaY0LTBVoJXczT3HlpzWf0ihZ/Ufi2rWTwC
Z/am2+nMNcPIGL0KHedTIVMN+OB3gt1Zu3WC1qVbjmfsdClM0yzm7KihUdb40WASTZjXsRqTpme+
p6x/e/eWwiPQ70kV2rQmzNblasYmN8I6FaC6FlNbLpvt0L0LXmWPquJE1UpqtOQN58Zmt1DGIyWU
K4wxQrErg2fBbLa3l7NogVfPpOZKn2fOvlUXuVXGps5FGlp20jBpX65EiSV3Y1AboUSqGcDnZx49
qq1e9gPDiUHyK09yp0MyjYFnO8IVkINQwpVW2eIHmlR9eJQAW53XFJB86AKjw97AV3GLr7mkOqH5
JZPUPUrjt3dvybUZBZgKXfBwwfF06QyFqwhxHPFk1DttK9T9ZlQNCG4Cp+h+3ra0tIuQO5ATIG7B
I3VuifaH3IiEWrnVnKoLUZB8TLP7vOymavaT70crn01etMhj+A/PE8T4s2ELK4tdN8nC6BQOjQi+
LKY/4aFJyvmjit134yYPmGSlyP5ZgqPwa5sy9eFrbrGNx46XmNeOTqfV0h4hoG4rMKNqgwTPGVsa
uucA8S979GLPdi3pp5oNGajfPN/AwFHZlWD1NAUUcRMLjfne5u644iNLXk8FHMU71LOh75uFpDys
G02HYuIk+BByiTD28QH/vhQKHwfJDU1yEpyr4paSWk2f+2XEJI5e3YmFlttQMYQrfbwlF1RNJiMn
7jzjSm9MHUrVA1LA1JEY3omxYCdtugV/aY/5muj4UoBFbA4UlgF3GtSHl95umBMvvq+FJ1HNh0Ov
xxkcBa5hi0a+poP75xU2T4Np+UPRAjOHDqfEpS0lNvQoFlRg0jXoRm3Ee5LeUJ41NYVOyjc70zaV
tKfz7jZb1FapM/SV+YWtfheHOnXEVs02FeOAR0NoVbtT2hE9kRxRMdEqnyzVLDeKKDCDVpfdlzjI
ovugLIc7cPWl7amG8cMdxNZlFrJUn4u4fhfbwb+3+jbZkP+rSFEEAKfVxnw0KSY6o28ap4RQ7SCf
94VBmv61FNMRbYzmC++Ub4M4RK+SB+g6pBl7P5h6tK1BNTKPSLI0RN/FofD29RhOU2I0p9Nh5B0o
92+tX4aHVmnkh97QXPjNA82GUe4JghT9gL6rZtddFttGnAR23cbvojV89RnOcuhBjTs/+pT0H8zx
JTuhR1obeyZoh11UNrCmpaPtu2G36ejxwmFatcwRDk7maY6bQe8HD/o+R9t7U1SArpVMAfyv8jbO
lDhzKrk278y6IM5RS92FeVasHZ4lX4OenoI7GR6zbDNfq/pMbOIWmHysuyfP8B71wd828Vpnaen0
UDulhwXGgZt2dsE2YeZJjVWD/J4QLCnAaHXjZ9pOaA634/efwt7coc8tTeH2LAvSoYx1ta7Bku49
h00n2o0gH12YPLUhcFQ53EQTczGiuYoxbjurfvJl5bPu944y5Ic6TjZCJ2+6bi1+LF2XjENMKFUm
xhnou/xdqSINaBQPMTQn3+rqzbOe5XznRq8ek6W3t2Dxk55Zmu1A7KmBLxddfNLUwbaSY91POGnn
tpHlD8pqpmAISm4WN6oRDaY4rZi94Vnn9q1j5J4dGEcqWiuWJg+8/qD/WJrumLMPKuhiGbgZlsBd
iQ5jMqUTBiMU124Y7FylTCBTgy/Vyzkw4kCd7vZCl3bT4s2M06IyeTXn2WTx2EQtb6yRCTkZa6P6
OWtX7skl5zg3MvtkWRPLVez5iNTIogNR9Sc5trZjAili5+0IiSsesgCMmfhM4W+WwR5pzFNf7mlc
s9Y6Rs4vlOvWTgO3O1m+kB0zFNHvM6K+I/lDvzUE2bqXGtF/qwqih5OLfffI5Ii+U4owvut5k+5r
L14TJlrccoZPYSajPHJ1/+kK6g+DVYSn3hqdWMw2gQi8Ovp4+8Mu+RUaLQQ9rj5U+aZfceZXceqi
fFryjIEqLJ5UebsP5LQ/YnNEkLtW9Wcvadq9RPryoOuptuJWC18cUM6kB8w0FpNYs/OTuG4OVQqs
9OEAGElLzIfRDY9uqh2KEJUQdU3xa2E4ktlS3vHMYTKKxOzn5XJdxQpGq/V6msVwfEb9ve5/FtB3
DqsnWmcCCueV/6WwStsofndq5wTiXV7+MJU38jqb04msSPAsmf9D2rc1N8ozW/8iqhBnbgHbsRM7
sTNJZuaGypw4iJMEEohfvxep/e03xi5T+d56nrvU0Nap1epevdZSN/e0085PN2IOsLZ9SNZNHN/n
Pwu6KVqaJLE6VORN0mblsO8qM1Fm/ju21g7K17cX/XLaMd3WFO1ga02sJOfmBuZQTbOgdN5kp778
xcofhY+1JzTSyfttU5f768yUPYvrQfHCa0eN6kDLGPW6tZ+vKLAwnvsikiemInR03zZ4Je2NKjY4
2ZHpwRvponJe1DbDg11TBzE8Wh1444ytpt64d6DdurWeSutv0R+V3S14k8urACwokxjgxCFrXtA9
y8wu0iYHjIp2PLTYfZZNOOiNxl8XxvcRjMw2y5mlmdtyHCXSjOaAD0IjKDCRb1/bvf7LTLj3UoKv
N6Bj7Xznnptvy6KxttRymkigjftnFY/8F1jr0V1g4+fpg9uuu0nOrVOmWpd6+4qQ2z6gcDmGY0ad
FfBF7ksSJ3+ocG0RZqMd/x59XYGgZGjXXsHEdzNzv+WiNsKmdapNYlvyW0mGfFgluZ898tow/mV9
Its7B9fGPVCA7EWTnIUN6BjWXh97D1nZDCdWlhyPNa07pp72mrrUPw6GVq78otY3hRrwdksqmh76
xOEb5HFtGoBSyVy5JborQ6gTy61sKUhanFRDrC5Qyi+MJAkkQCMbU1KAzIQGNqnEMtdNG4v7Mh2a
bU5sBOBMjjsQtydbyFfUYT526QZSkRZYgNBk0qKxZy0LZkRJZ8RPBN4fCSWgNA1LwTt2bRsaZgaq
fGHr3ve+KrXHNOeKBXZvy1+91xc7fVx7XPyLff5uAQLTZ9rdmJsRdLbLU5o7/L7V5THVOmtTDUxs
c6ceVpAwsEBeMQkRt0yFsrG60EX75mMsG34QyFL+sI1M+1MDT7jOhlw+W76m3Y8+G0Nldu5P5uQi
1LKufLS54hvqqBwrTEYVEmWnP7kg3rFGVHFAI9mf0bbjdTsWeug5VrYuG9auDD9112Nm16Hvxv0u
lh3YWc0yvutTv8FrIHNXKC+hCF8bQ0gIzbdATjr4Si9DPhi/RO1VaNVRYzTaXhoh1uxCrUJ1JnzR
MxJSbaAnvXPLl7Hm3okadb5P0S8b1GCjv6/chDzKuPA2WcxL1F3A89eQpHljpRAb5RVuWIB8aOMW
sb0nZgIYIfBoYCDCI00ZUGEVoA9H24zbBcQuXKgSV+a7rkztH+kQffo5WoegbGxteUnFStZ6tcmE
jsnuS7BmeX2+Ep6urTxVd2tXIzIy7FZsnbgmO80UfOMmRQ1wH541miIsZG0sQyPPjY1jMYRipWcv
uLUl9zJz2VasNS7nNH8EvnZt+N9ZtvGTARKqv2+7F/eKw0YWiwBqAU7UiQLp/G5weZYMtBqyx8FM
nXdmuxCcyga73cWmI3AG8N4XVuytXL0b7xArOlBTMPyocRjfuYT6wVBSLWrlTyQ6QhskZPuB52Vo
iB+NpYNW2+1WIkPnTT9241Na6v0vr8WOMZxs3Xa9EYInzQjRnG09VqlTbLwOEVjeA/UPDek2Yryo
913cmSdkEdlGM8Z4LWOLRYMx9k+Z0LSoaYs35bf8LrPxxNSs3I0kVKkiBwQwm7xsxC/RFdW6dPzf
qgLTa8JQqnDHzA9rPzb3iuF1z31vbdiiPekKWhGe7zEAG6gjn6HQVNyh69lZcdr9K1tQ+lscHUum
0sVGOiXHJafxNCwLbIjB9mxUR3Q8rmJTBm6bdf+6jFiBnst+E7eQpk0puKlZ0WaPJRFNWLUpO/aV
0r8cZ4GRExEukBpTI+Ic4tWWXitROckeC9Pd13FaoQBsvCqX7SBes0nS+Hh7F127hB10v060YAA/
AfF1vovowMqq0t30kTRu/eBk3fDA8CZe9bYwVmNl57sEYRrUrGvDfzQ7x78XY6rtkPWMv0ZXB51p
KNrgae8h1EHch57P859ixGC4bHOmPWkkqMbIXspTnQdTwB2CHGmCIOLTSJiiVnP+fQ93g6w5nAoZ
DkXxKMXahQ+Kw6RZgHmdpxEnQyDaB70vygHgxgNt27mhtOqbgTpW/sSQ9P1bLcLjpn//n7ji4/tg
CgD7AkDp2MJz8Q0F0O9AmItaA90W9p1fH8ylouiVIUxkBA5cKxKIgFWeD6GowZreO9C6dI4+0q9D
dHvbXX4e6UIAQUGwh0woaMTPP9+W+ZD6PRNPfT0G3je3/hoQYJqicwOzvYS8hlaQycCgB4i9oND5
1QF8kLegrQp0MWBPmM1PmhGm+baMH1GJR6ZRLREqn98iE+swglMH0i5IQiGKs43ZBMVdbKZ6ET+j
0RIkx2hbV+6mW2LHny3D1FWDAruONytgzdAMmZ0IrXZ4oxWu8Vy034v4Tdt+aZLQxwESHR13E7Qa
cBC8yfynJ6ttD5aGG0k7yd4PsmNVxQuh/OwgwMDEJoCHJ24v5KnmaTqW9YW0YmKf1oq+6qm5RfHt
a2cZvCCQdMdZA6xp8k7zMhXRWNr13JYnQx/f7cb+nrIFlz9fBGQNUL4BwwmeIugzmSMmwQQKBcGc
1semDlCc9+L/8vvzo2A0aMXO8P2iOOLpHDeb26t8vgioA02oWSi5QQ2IoFF9DvjXtZh64zD4B4bQ
rF/pxbqjq9smzk/DZAKErJN6Oy6FD5rn841UiTImqpP+YUTU8oePUdyuhFz/d0Zmu3Usi9rC7e8f
LBUWLMpIZGahnUf/nZWZ54OASJFDl9Q/AMI99ofYCA0joEvizrMJw4EmBurQ1pS/RVlmHkY0emEI
MA9qxzF9pyoSFK1sT1Qt1JjOd64HniF8H3JgWJKpSW4O6qe6ZjK8KtlRKPBV4SpdON5L35+tCGuL
kjDdZ0f2s2tCa6lhYOnzs6VohrF2Sw0/31Irt9jUcXR7qef9bBfzMzt5hq25eqJidvTHJ+/VJ8dE
PvQZClZ494bS2uT1uvUD623UTrctL41sioQ+Od7Otoa6ERY7avaWDFEjFka29P1ZYqNpyj5F9IOF
GVeQRrKW0PhL35+9oZCFGjV9xMpU48GyTvoScHfh+/Ncl+uLzq2hLwe9hRpA5EOjfc0n/u/Kox4K
h4V09VxGok26AWkTjR0975nVm8HakPb37TWeud25iY/A/tMae1abdgpZhOMIVEt9B2k0/kU6lAsT
syAENT0fzyWYiN0QSj0GeRBLZBrXV+L/JmpezyU5T0jlw4STQAkIT7L/Lxfyn+9P9j/NUkzQ9k87
fL+nd7xcief/bhFmLoRoVkYoGoCOY4EG9KiUQb+UrlyaoZkT6WlZoOPSQ6/GN2OAv4huj+Dq5yfi
OyA60S4ylzPwWg2KOw7nR9991JwK4Iu72wbOX13/e0mgcA6AAGRV0NFzvgKgG5WW0k0chY2Xhr0T
gs1qOy7Rdl9ceNNVBHklkO2CdxS9WOdWbAnobeVgliwCvs9789/YRc732yO5NlUT/hVKohALAJPE
uY3SABEZAgR+1Ny99NZNsYStWTIwc6uO2XV8dGDAb0PBfmZsCXN1bZbA6Yx3F7RqL8vapc0TzODY
HMv3tl/Vw4ZAd7VeAApfG8XEWgasHegg0Od0Pk1pIyRLtLo52u7vwPB/3V6Eq0P49PXZIoANyuxL
WTRH5UVOso2zyLejTixE/VetoOg9vY6mp5F5PoYKkhMIDxJ2VKs0e/TS3xb9PhoLzuPqREGDBQ9t
Gyi7OcYOz7FONA1pjg7dNWvTWYjOrl0QKBb+3+dn3ntEJknpmt4cq0QEuXGEfwKz4O3VmGOnP64I
aHyj7oVcJE7ezAG6XTkanYjrI3fvumaT+lvbW7dZkCFjxFflL7L08L46qk8GZ7srQ7p9St7Vx84I
ZP6Y6mFZL3isa+uCRz2Ey0FwhiLRrBLmOrKHlGHaHL1/Wf1gWguQ7GsjsHWE5mC0mPCBs1Ou22VJ
wPOMz5trz7kDuDIxF0Zw1QSQrjgneCKDQe18+7YWT6XHSH2sx5DlvxGilYuKmdeOCNq7/p8Nd+bX
pxpOhfNfH0cztKw3ZUXMWsXmEq3K1cUwPcDk8NLAU2Z23j1eFIpnfn0seyBwIuft9ga+HIUNKT0X
TYRIJiDrOpn/FB9YwEpQlg3VkYC3PwN1/wF9HePSIKYl/U/CbroDQYqDZxguJx8y1/PquSANV3am
VUe0Z9llMGSr9rvy7wrjbhEQejlfMDURpgCfQXClz85HEgODLqDLcSx3rr7qq4WddWW+zj4/Ww7f
bFpuKiQT9OYhY8iPb7Rk1zgL+JLL/Xs+iNkRQRofhN9QdjmycpdArNTaCuv99sLPSV+nNUE6GLhj
0Ofga/PSep7YymrNuDrSdzf4K12ggZ68YtfmAGDtLHEYUDv1X28bnWZntg8mi+By8EGGqduzcVWj
a4EKDPvA8F/bMhr7SJM++oCN0BsX7smLfYB0HhrFcUBN+BnU0c839qSPqmmpb5zM+lj5T/9uD2Tp
69MCfjo2kgOuk+b4OifdqqeR5vur2xYuNtrs909//2SBxw4B2zcsuOQBFbwkQ5H3nka3jVwOYxIp
0Se6GxTqkXM9N0LreAAuoUmfhf/mOC/5QpPP0udny22NtKO9gc9zZ+WU6yV+miufh+AjzjiIkQwo
JM08MKNZY6aDHZ+c8U4MG1Tyvzw7k6Ckj3h3AvbOs6tZxRMZayQ+ZW4AtnXvq08zF/owQE0ZE+82
gF2z+MSoGEpOeuueeLvnQHEthD/XZgdtOUgNYydN8fpsbS0zT4ga4pNIdmrNh6+vLWIDuFlAC9B6
Pr9iSVPbTa4VybNj1mAiqoMvnzDEHijkAHsJeQrTnF3hZmq1Q6G52inTkjCpv7Elsvtr8/PJwIVo
gnCIqrinnRIV5Mmmqr8a5mB5QVwMuBWS/xM7xvn8DwnShmZXJ88+YAAmdB8CtaSRd20IYGUBXwMq
DJir6e+ffESjNzk49Frt1CZ//L2x2N996YMQn4GOe8LRI586r43aWtdpqrEz8G5GKllTFpjjnW98
faOeWZmdA6Ip3nHTzJ6zatWpkFVfP2dn35+9ZQoFBEQr8f2Ob7tsq/X/5fdnq4Bfjnggs7Jn9eqm
a3CT3fZCVxYBlAhglEDIDGkPb+ZEM9uLu3Ewi+e6igDrK+7BjqBl4W0jFxcztihAjSi6W3gaw9D5
TmqBVlDQsCyedQF6N+8lrh4yKDIk62apyD25nbMQAPBjAqkqdEugixYxwLmlMkOjmJuL9rn0DgDK
Uy2w/IXH65Vjgcw/rgXbQLH7Qii3SvVRtzTCn9ds+E6177en6toAoHUCcSNUZSadvPMBpHXX9loT
t88AonFnX6abbonn5toAgPj0gJBxfBPk0ucmklLzR2ZW3bMaIl2E3VLn4dL3Z7GFlysQUlr4PoTW
iiq0xJfvBhcl7Yk0Hpy48E2zLZsDJQHGeKt9JmvNlFFh9NFX12AygKo8EAZ4u8wnaHQTNPcwCQPD
WxdvDJ2D6XLhWF+uM2zgVABbhawgKB/PF8Hqi4EaadI+99WG0VVhbHqycOoujzZM4OShwwCXhT/H
SQAWFUsLTZLPNXI5XaQn0aitKF1gn79c7XMrs9UujcHkwtL4c2l9z81Hv1x9fTGQLECREhhwYJVn
BwLPFORADK99Vj2QEuba7csAfKRfMmLiwXAG05ldElTYY0ekkz5OBKd12e7wEjuN5rBwF81W5H/N
ADqBfeVi584ubSLs3JXUTh+x60LkWYLWeWEKLXn96fZ4ZotyYWh2RBhlmiqJlT4i8s5Bol2AUuC2
hekLnxzthwXU7MEg8IEQmMcf/ujXba4DSTVqgBZ6I+j4q4BrWoDusghiUKGxJIZ2zSK8Isi/wUcE
xr2Z2yoV0sZZ22DyCs+9B+GF+zDa+rgiFfMPaeN4NNCLNn0eO8NeGOy16USaAWsGIjJ0gc7XLasL
zZYEKK5R1VDuAFdkpb5YNfuYUfgBOAT8dOi/Tj/iU7gVZ7k2AiWaPhryMbayoCqX3uTTi2W+ZpDN
sycCJLxZ5z0OVUpUnbZa+sjM8ZCq9KUQvbxL8/7fmPXHOLXR4mfsweP20Kb934YNL7f3zEfQO/sB
6OPHABHUfxBLnQ8RWrO5JfIsPrhjrbIgdUp/04LB+cU2SjNgkLWEo2qLO5nbKmqFyx54WbSrvukh
ez+w/Ac4kMneNe0YDlPl4eg0yUtN3DLyJRaGk2RYx7Hu3/HYG9cAwv4DXo3tmV+026RLGg6qBFKs
qc3kqSpG55iCzC4kbaEe+tTgz3hPYfNm7hChBxK9faNPhx8Kq3KMlXSPEP1J/sXcq78lOhDjtyfn
GlTwI2sBJlSUDy6S4oWSVPfi0TwYhKlN3pvGS4nb++QaY7n1WextHDQFQS7VadZJju2XssxfGyNJ
/t3+JcaUgZ0tk+9DGAYQyYmEeM4qoxArElVmzqFxCxqDkVRzQW6eQYsWJKW9y1Yu1M6QZPE8tWFZ
V0do6Wx2Wgw2g5YnJ48kATjvzDWVbn3MNaKvJFqF3imr1A+W4QQEBpu674j9xdAD5QRc3Lj0AItC
IQbYt/MN5lW4uGNLkIOgQ1Tn7QOA32+3Z2f6xKfJmUzYSAgAjoOWCrxPZ/G+MmuifFW6By81ROB3
WgpoVNwDuCvFgqmZ25lMTUBNeDwgQJBsmpkCAajWY5tKQNMTvwyK1BK/Mg2A/C+PCBsP4Y4N/SwE
VTPvJg10nAJTLA8C3GtlnYVCvqVkCXo7u/s+BgPPiTTwh6bVPKjKGMDqdqWAyRnMVWG+WCJdOfpD
B4jA7eFcNQQlRgC3J4bFOVUE4V3c62PXHwgR1baBvvsq5RBeaL30B8HGXbgbpvhjth98eFS0jk3J
CnjW8y1niMoVAAv1B9mzwMqcjacAquiDPH9vUXzwLQ7GALrgLK5sQqCJkZXCpjCRXJ3d7y7oioeK
DzA68GAwnhzOgsz8Wpr4Y8XcCf4Oigo0oM/j7MR1RdunVB7S1l+bSgUKeGnL+Xt7ua4NZdK0xEvK
QK5qXuLiIEJOBhs69Gn+YiROVMifZfH9qzam/ie8QPHfxE8xO0iN1KmXc0cc/K7eNV27d9oT+sRv
G5kW+nwj4E34IaQDl2mBaPB8I5BeUSHQJ3+wwBktnX8C7STpuIstuSqsYuENdNUYcjMgQ7GQPJmn
Vr0U0E89KYeDT6ptqfY+pGSUngV6Zwd6uzCyeRkSOwGPIGRAJ+E75PIvcomjWRWUa8MBvT1PpoFH
fOs1IZCLJ7C6QW+D+y8Wpc+aTHad2b/cntfLDYIyCwoWE4Qe23FecmG92cVaKXq4pyys9AO3flrj
Ekr08hSjdqRjZBglRD7m0kQeSNBFkdfqkHOteULPyxAqrnP0+LtGv0uB9XujlpWcTKdk9xY0gJdY
na6MEnfipLKNhz+qcbNnziB5YglTiIMgxmvR6N9AePPXbOMFx3F5pYAu5T9m5sVXy+Ej+Hp6cehL
95+uQEiM5oPb63Xpf2EC9Z+pLod7cr41KWGyg6ygOCTjz8701or5IEZtI3DALrjeq5bwcsMtiYqv
P4dhJi3gNcRrxIGa6t5lMgmlzcKUW2ZUDO0C7uLDkc/O99SFDNQ4qsp4Vk8r+Dk+9+OGme7QHpq6
r9ew1Id6yfixJ4l77/fGsBKOHlr0EfQXecC9Ktnljt2gP47TZwVJ8VVqZH7QNM64qoVjBbGU3fb2
3F9xC2e/cZqxT7/RGmtSVFK2B17oK5pC/qXoq90Iql+LVG+qbFa37V1bASBg8fICjfEkWXFuD69m
T6Ktrj0kzECePtHuDCZXINDad8UiZfLkQOcLgJobXg6oyiA+nTlYLuxKZ3XTHojxd+z/Ztp313yR
6olAb6VC09FOp9rW5ngHsD+DuZBvvzazn41PB+vTzHJD0/xUsPbQVi3anIz+nbn9y0B1Pxwr586U
S5Rk8wrq5HSJi4Qs2ofAY6PP8SsDneRizbY9FHrVTg1j5A5wYIjEG4oDcCDy+6Yw80dhaKBa4HYS
+hy93DYnIsRduFQMuOaf8CRAwQEdB5dhTseKspDp2B14DybgttEeqSz+DukSv8O1HfXZziyygVo9
SjY6WsUqticij7RCC/MiDbuqWvAe11zhVD8Bld30HJ6/hr2kaLw45t1BpFryC3S6bUBpnv65fUKu
zhuazUD04SDInlcRHdmOg6NIdwBK8klV6s5thlXWpgtJ6atm0Oxj4aGA3O78+oAbbr24TzAYp7oT
rnrmvhv2XryktnB1eWxwvaHbC9HH3AlqaCB0fSW6A/PTBl1r9T24AtYV3nOBzt2F1OKVS3kKCCEQ
YkzYpzmuw8+pX45D3h3c0o7Q6LKHjvtTMpAyjD1ke9C9stYr749Ra+HtRbsW8EAiBfgexDwIGufT
SUlsd8rw24PlP+vaHbrEccSqKNZopKoo1d54n8DjLATcswzXx4lHMA/SNlRU8U6aeVNBWeGiHbA9
lKSJ0OgsQWMCXaVKsxOU5/0N8PTpZoiXWIevHYQpp4bgGIjqi5oJ9fOx1xjMSjiWlDrPCJF+LUzo
tf3pTfriCI3BOTGPr1remWlhmJjQUY4rv6/GFRqLUAzqNDOonM6LEnRXh4nZFN9kVZQrZbkj4Buc
gOWpsQNmEPCCV023KwVqFrd/3ZVNjUQ8Orqnbj+IfU6+/5NvJ6k1dCqj7aFyjQBdoYGZ7DRjJ+23
23auTDTKYN70aEPHDRIU53ZaGz21mYQdqb8N5V/Cl2qR1/btmQXj3IICx2TeFyVIPIZ1A643txaB
zEoQHD1zAgav/hVPR1BcjQszeOV2PLM7u5rLEi2/AA7idmxemZWEXgsG27uWnvL49fYcXrM0AWzx
HoX/uYw44qry2+ketuk7JDbT4SCrv21/0MfTbUPXFuuToTkAz9fbNLdiGBrQ+G35Et3PS5mKq8v1
2cZsuZDNLktTm4KK5qAQG7p1DPI+ui6719GoIixlSEm+Vu7C2K6cRtwUE7ACN9+l5Iphx5oAF0EL
CaRSrURtdauJxfYhMaEwensar5kCnbI9+XAgJecxetYMhV8TOBffpw9uat2l8QO3F4KzJSOzeazK
HnCXpG8PqGVDbfWtdd8zMMrdHsm1nfd5JLM97ritr0sPsXXqbZOpDODcWcaLbX6zvtg0MN0DUFz4
z5xNw/3kj6Q5agaqzLgHYnWvJ/bJpeav24O55vI+m5j+/snEUNglWDQxGAcP+aT6lZkkNMCOscTf
e+0UgSULqZ0JRHVROTE65qaswA6nubJ3CZqVo0Eb69Xt0VxbGgiboVsVNJhTdvp8NCVFoONk0zOk
KP2T5Eguc6rXoEUwvajLKrbr5Mjfbhu9NoWfjc42Xdrn6RBX2NmkeEAJJTVRFXjQqpfbVq4MzbWA
wkHiCvfmBY6Sp9RLIB0vDpmqx6MxsuFOL2pv64EoPZKe6o65L5boqK69PYA4n7gSQKKJOZ3tdYm+
uloRbI9ROzrtO3ede47mU4gYh6AI2zBHRna6j9N8H8dDxMeFZ+yV8wyBOuRvgTqCk5/X22rhg6En
7/ihNaugTyzoUb8a5oKRKzMLI/gft8lUg5+NEdKOOitZyQ8p8XdZAq6Khj8AFBnIYtfIxat5Vnyb
DjU68j/ImFCPR/njfI9aWd+VNMn5gZf50S5iPTByvpEpfbfbpIhqSrMgkdZLKXnAnTQcSpavb++l
K4dxSi1NBBAI4C+Y1GSRxlyVPjs0Rf7TZz+yXiwRSF4JYT+bmLf+4d0J7vXWZQdK7hqv2+fKgRzv
szHmQeN0J8taWMRrOwXNT9MSAmZK5hgHswBHZmJZ7JBVzbsjhhcJ7I82IOy5PXVXDjvOHr6P8BXt
2PPVE4Nt8LFz2IHkFh7f+1J8E93RyX7cNnNlOADKT2DQSdb3Qt4H5LWNrlDyPJSFvWu1NhwFxHLp
EvT0yiohDgf4EVULnPH5rIEOiFasSHSUD4a/TWr9iDv/Tye8h7LU4kAh0xUQ/Cm8PbhLq1PJDByR
eFgB4jQPfzO389XQKP1gQ+gqGsXoRczQAiexIDZJk1DF4EUlaikf+TGa87zRZBeYKqSpAPe8iOT6
CndTU+gHaLwUAYSbmlClcReJoThApn1FS2sj+u63kdXfEeW+cz6uGw15JTJWoVa0cTQSez0o7zAK
LfBT49ia1lMem3e5Nxwb6WMfGO2+GJmMdFO8QEvr25AkoZE0m9qTK2KwZ1o1OqhewViZDKsYqcMO
ZFGmcF45VOiQHkDbct29Vty5o70dOpoZko7cUyk3uBUWagfz+i5c0cR5gZcespnwAhfvanTy5Q7t
9UPTpPRxpJ7Y9XVr7KuByLskNcgpAwBBBmCvqh8BGvytaR1/Vgn1ncARm9jZjz/7VDRFpGUe3fux
U0VO4/3mDUeatxNqdXvjAFYH53i+hI4+cfMjPoAPvSBBcBlVqapbe195ThmyzFvZufreijE0Sb+C
omoWEJZELHbWTmWuQaW4s7mZRR2rtshW/HK6GDcWj9Fb6G0HK7+rKr7Fp6Iaup86rUMwCyNmUJ0B
eePxpfKoiNSAFxP3kke96+gOfImQaC2sv4by7pPacIPR4E+iSR7Kwj+ymif3Q833Iq2Rhc7YyqnB
HJZnm9xU4l9iMnAaxXkbcZHVQeNWTlDF/WZovLcq73KU1YdDOlR9QEm70khxb0y3Xob+/6BPLRoI
f2y3LIOUddlb6Mzyin41+JkZZZRGhqv985o8HEDQ5mUViNvqMO00FrgS3OAga88CqrJuHSP/zII4
LX4MnvMgq+4ts/2or7yt1bBHm7R7O88j00xPXZduh1jfWp1/H2d2mOXtDtJQbyAO3qaWcwcGOYgi
iWhsx4j2xRpdAPtyaO/ymn1zY47+0+RhTIt1jVzX2P2oaxL1rb2SrraHyCu8Wu+v7L55qhJ1Vyv3
G3HiU5FKedf7XI/o6DwkHF3pGevfrUp/q80+Qv714JTGivU+KM6KQ0X7dFtqMjKlN6yMFLvAM9BN
aP+CZPNOTzoRVn6ehNXoJ8GginRdE3Q5+Fp2GM0cGcw+P2VDG5md9UurbHdtQQY4QrIpDfq++mkm
Lt+xLN84AprhSEA4DfjfTBVRUVgbOym3FsgNohbCKSGI+pAa8uL3PEv5ruA+iVymB+i36iMPSJgA
xINpKJLm59BBUMCJ7QVYmTcDbOBAg9sJGUyg/YAdQrLvPLYAPKmJAZ2y9w53K6C9Rr4xPPFctWxF
UjP0well+oJGoz72a59kxtpo0MHLde230apVY4oopmm5SgR4rqVE1ct3poO/lRo9oW35uxh4BJa3
fjsORYENmqQPeUfBsDd0bNW0oAekI3sZ6t7cOloe8lj7obPm2Gs6SEL7UzmaR01V0AawHrK+p/vB
kCXkntXJ8auVFNbGwPkRjfU9psVPv0zfiqS0A5CUkZBwDofoD+9VLn/apHsw9GavLBJlstm7RbNN
+jGkqW8GHli2VZf9RIYUbtq2HzLUWtYqSWpQIBoPXUpAuG1905UNV8BCS5qhzvnaSiXejSjVp5Lc
x5Zxl+XjMylMO+hz/wGJiOfb3uwy7sRioTwM7Wdgvi6yTWnhIY2ZSWdvdzKBL2BN0Ah1EkZ2qnUt
iB1nIXb5yFbOvCeaz5FWhHoGsm8faYhPjz28f4quHYS91/1WP2CICaRUeuNNaXWlQlBMwuvbZkT0
dYxqhooeJTe2epbrK17+A0Z5U0FMSoM42PCXsaiDR9jXokUl3WTOodQ56PecqDKVXNUlGyOoHo6v
NCftA4Uy7+b27F0GERPeEPUfGyUgMMTOXl0UYPhS0pHs/bECT2+aevFOVUP33FOfoY8pi0Gpnqpu
X7Wq/nL8DAyqjqw3IIgTZ84UvX2aR52zhtqgedxThE9PyMbTNdQG+4UY0JmGcL5c8AqgHQNxETjC
LvA4noEMpyvifp9CveGBmZy9uGVXbkXHwGuCh/QGPH7pC6py2hP0NJ1fBZAaO5IKCL0kurmD6iDf
2VrrvYIz1H7gWUfXXtcUVmC7KQB3A8uaACyAaCmoimFFE/tXzY3kWai6oaHRtMnTkOvyNLX4rewi
AZ02srT6q9GY+u82hpiIJTs4friOJ2KPQPNAqeNHrNvd2q9d/8WLDQTISquQUWD9gzu28YPVNvKe
eWm217SMRUhydXeKgI9JirgDzS/J7kU7QKrBoO5TK2P1LY6d/kVWDbYZwqK/xGjB0YrDHGbg6IwD
ljpaCWYOEFvkseQr9JqZG+hMLWV9LiNy4B1scLQB8T8xUM+ebb3MaMd0ggH5AB4zamkBEcmb7kDE
9PbOvnxiwBKq/6C2+8B7zXY2nv+k6aepc80sgA76pjB/dFOeyX75siHAdu2pyDARYs0R1Q0ZxNjV
RO6p7co/WamPGwqh2ccsN40VQf56qWh06fE8AEemHjq86NEzOY3887mxR0uVOKN72TrGdhTZuKma
hv0pU394Njs9D92hBx709jAvY8apqAFFt4n+GPjx6Vd9smrGAxVMK+TetjhbcaXra+mqL1LR4OqF
FQBqvY8yEZB651ZsgN8hd9LIPem5emKDongyJGSlhLlUsPyo/8wcA/KoyHNNiRlgLGbXPNVJAsgl
lft0lPlBlhbYdcBg/Sgc1j6lzWj+pqob965rJwc+jtp7ntLsDkpAPUAYZfWjG71sF/8PaVfaWymu
bX8REpMNfAXOlJyEnKpUUlVfrOoaADOZyRh+/VtE792bcNBB1a+vWuqrVtc+Nva2vfcakAl2giVT
UHZAZmh5zz950sOlsjIY3iowgbTKafJpQcw+iLsi3+XwzfNVnkDrV3XwkKqreq9k7oZDM8VnJJE+
EF6n+9iMwzFR7c9O2BJQJA1ppq/q3aig0aMr3JmkgBORVcIFBHvfH6naNQm07Qc3S5HZVOwDBRMI
TuK9rQhKP7njnVKrw8abEjM0awgu9SWsMSm381dghn8bqiO/PTXRoBVdt+tso78zjYHt0qSrD7ys
s0gve7RBe5Safk8s1h5ytzNz3zI49JJp0w6XjrOh3HjrrqQNmInBXBnPXehVLpeFKGJz0oF2fLA7
nT0MVdV+zyBTfTa6atx4zs1ffbkqZvymZc3uhVfHxdQw8FRlNjy0Wl/uJ0jhRRmDdGKtwWscgurW
jnVVfnbMnP3GeZz8i5HOfj6AaKElg2Ldxw2QtZkGWFwzPLjG+LPpgeOmHJ60cb6lWrWSH/GGnzUV
8X5FcXK+GbzbzylLdAASkYkpFUGrHtsUKBvx2Y2T3e3EsTKhuEaj6olIs9TbInFk3B5QA3Llg9V2
Xxsz2dVEBm5thSXu0gWp99MA0m5hhbfDrtxsoGAATi2YazNCfl5S78bnto7mpmY6PIAC9tCnf6r0
S9Kd8gTYB1AqKvLjdri16ZxVMrByPJRBl6OEtnbtabklH4bpgtqu3zn3pf1qaL9uh1kbFZkXJ2rX
sFZfSnWNIPG6ymHygVZOwGK78Iux+Oqo7Kee2d2sIP4yQUd5I/evDW4WunXBGAJLZVlATvIB2Gku
p4cuQUctjibyPTayYCq2aFxXgQDYwyXUmRs2WJPLlAw8qUfroeaR7Z1hasm6ryXad87WlXC5xREF
UjNAn6EuOBvUf1waBgPePKMkjaT8qrIBUAsDNEoHXfEtpubaeNAa9AAthaTGlbIaz4SNeiBLI06s
OyNPDras/D6v7nLqHm+vjKsUiUF5QJDgwgP0L0B8Hwc1msJkoCImUaOV+9rJnkc872k7bSBj3kqz
H/LjHGfWT5yRFcCDLyZPeToeqAo2fp5VhJbY2yXqMZ/T7IH1nwDX5t1nAbF0rcx9rj5Bw31jKV5d
ft7CAxc8oxSvUWtuV2VFp3dpVA/OXAj6LJT2vdfbkDNxNwEl/i9mFdnp/8LNt6J3WQRwGZEnBDra
mUnAvswCA5qqW1Dnq6vVYkyLKdVtNRRklGlUDq3vWHdeu7HgV9YGcoUFRWkoX1J8uY+jiBN0n+wB
owBdJPAKIyjsl6I63Z6qlS+DrrQNzDYQ7sBzLvI8FoZe43rDI6HjIaKhbn1fxrb84QlKQ547uBfB
l2Ejy6+ODFqrELtFFQAQ/o8jGwo3ngYDGwwsm8B062D0TkmSbxzKK9vY0YFmmWGqSO3LrjsltSZU
POEDWYnf25dSvfB29sjYmMKr7I7jA1Fm3Az+vnoR20Vi5ilxsqh7wym4St93gnmhPthfXGRGf4AH
ZmBzQQ63v92SLQXwDCIDrgQBbR3P5eW1Q6trQE4kzyOrTnYQCjyg37GH3eF3ZbYnWYnfDSEPGZ1C
uy7PZv/ndvjrDYBam40RoJ1A8L+5IPdul5WmXtiCplWE6j/51NV1+QN0Xrn1GdfC4He/PZsATV92
nWTv5fXUlCKyOTTr+GA3oS6GLRDvylwSQExhFkNRYwfVaPGGsZTJs8ZoRKTn+SPTTZgIJLvKe7H4
l5LbZ3cywsSgQL6hWtwVGxviaozguqENj7+As7umvY0DdaeaG1PUttI7tVxr914J58bbH2xOGB8O
gUWU+Ve8+2Da7DhXuLNfMjukI/pMEw+L0d3VxanKD/bU+TgZboe82oMIiYc8MC+oV4GnschhNex3
SWGWeuRIxc4lHlVRoRgPzXyAAaLV8Mu/iAclFpT4QCNFdfHjED2vbCfesClSTZEGgyA7pyzOnuA/
e8Anb8e6ymLz2N7FWkynV5WWxbxEj+APE7lWe5CNgk6Osfs3YZD/IRYHXuyyY6iJGE0cbOIor0fT
n5ouyJVb+nUzbJyaK98KBDtgTCEVjr7oEqVrqxrMXjZqkWWeJ/GaNY9W96Plyca0XeMqwHAC6x/V
X7hnW4BgffxGVt1lNVqNWqRXkF6ylD9lQENO9yWBJ3oBKztplGHTKHJONNYeJZosO1dqW0Wtq7Q9
/wxkbUCMIMF4ZYOhqbECvxUOPVNv+Hq8i6udTBm8MD6XmfTFlhXVympBOByzwLPDWW1JOvHqVCM2
6zUctI9a9tWkh/avcQBvI/pviEXxzE0rLPgGEyuzygciBsTM3DeHl9vrcW3ecJoCPIEHN0ohi0Rp
61WhFZrLos76mbh5YHhPQ3cytHtvhM9CvGWTOe+iRdKaC0uoIeOkgRjS4oJS8sS0Ys9k0TB9S+G7
VjdbugfG2sJ/H2Ie8bu8OGpS9CZHCIG63ZkW1ksGwsjAoVGg5aI4tqPy/KyrmsYn1vRkenHmq378
YSkSwoknYMz6VKUURtxuLzZ2y9qyQbEQGoiuA6ePJfGrsbiwY8ZYlE/3Fcj+Ci0jb6uqgLL6yiwj
Xc4pGuqz0I37OAUygbpOiy5HZCrXiMYcFbxSwtpLDOgcti5qRYUSPwV3vL10reFrRetq1yrLOUlU
IuCe5H4zeA9TMB7/anFXCI0W5FkdOJiA1B4PZUHkXYUQdyYaWsdaN/tTXEoNBS+JUlZnOvKg6W11
MArsjxgs8N539Z76NujeJ/iT8RA9gNQfZ2RQRg0DtqSiDkw71X1G0u+OpMZO9bJEUY3QsEXrMafo
mLa9q4V2aoOWE9QGcM36pwG9JXeUVRA3KvHF5AWFnsP5iseaP8aV43cNTJm5HMxHCz6IfmYarS8M
S8CjXDXngRvF2Ryc4aiDp3HgHq3OaecVAQBb2oNWpl/r0mkdv3JV8bWVCiVBleZViHroCMrg2GiH
ehLdTlqc7LosEU/QELOOILU4r0WcWAf0e6xw7NPubmhYeldWNAcJROvuNFfjvl6k430LTbMoSRw0
BqUAZgSSGgfw01+SFMaTbHDYbjSd8s6eWn7MPNIc+kIXOy8BBDHBszlsLfhVQuEjjwC4ZUHKSB7g
+ob5LKCRUmo4Y1gmrV1DrXI/gHG07xz4s0wujLKUiodz1SX2XWqhBhX3RnZUJhM7VJpR14Zmuw86
swe3OWWGo2fDVUQoFSowl/xEOeNZjE2PD9QPZ+ZmEKq0B3qAmlD/7GpzrZQ7LGoczvYDHvxR6zip
T1Io2ucoloNajJ6nrWvu3ibs0WJdvmtZBqwYwArw59T1L7dz3VpmQO0L94hZYewKuJvDoU12jLoR
bEgCJwE+ZzCKELCgF96br7djreXVWVIJECu8z69QoqlLBI7gmEWeKl0fm/TezrMHzVTo37sVUKlZ
aOTeBqFvzp7L7Io63uwjBOY7JJU/7nu0S3NvIgoeM0V+F1vJIa95WHrkCUIYFTSw6PH2INfyDC7Z
eJOhTApQ5eJ+5joDnyRq0ZE3Fb/hy7dreLpBmFkbEvo64MfN9bYrhNWIN2wvrYFF8HANOls/OxV8
H41fNel2ieb9LeoaZy549kDr4DzE83lxPAH8ynhRGR6s2EDVADUsI3yfT1von7Vj4H2YxRHF+SCh
jTF50eREqVn72nDCmblRpVlbge+CvCEs3p2DoueTki6CWP1hcC5D9YkWsOBLLBi6/2nJRk1qY0jL
B9dEO61J2xHRpPfF0viho+M9Q4a5veLWtjCkce1Z6xMF+mUY0HyF7U6zsVjMAqkziJHfuRUPAPC6
HWjldYUuGPSDUUuGI8qSSsegp1IKBybWGmAWw58UJ5OV3jVs56U4PYGwA9Dh/xdxHvq77wUzM96z
BBG9tt6LCmR0cVHkO0zF/aE6JqYAknCrkre6Rt6NcrHe6YDTvxkRs7aLICsLHEgv1AM4SxT7Nq+D
Qdl/W8aZdxhexmAnzrJDS0kBMXalQ+FKF2n9YYIrbUyATmLf7C1z2tWF4qGMMVcz4A632GKj7OIM
pViYkLc0VAC61eJ77LV71m0gla5LDRgRoKdoryC/ogy2TLrEzq1GKhqBpB2VtX0oXPpcDwqTSD61
fNyh/Zz7s/0fBGeSg8etX7cXzsrWQ10PDeHZ0gr3icUVXsuGmBhpQSNjhKhNIeMqGCcOoFatTbvb
oVayMUIBmwx0FoBZy/pilrV6X+H5GlHtdVLHeMDNKKPHFJagf0/AAiJmHtVM40NxdnmY5dSr29Rt
KATMSJAwN8zYeNAcdpYMsIU822TDrM4jZhE9fTRAUF//uAENo4tVN3U04qnr59r0bGv6g/LIn9tz
uBpmbhOgUYU2+zKF6WLkKJAxGpl2rfmaYX7tTas7VCYRx38RCeLRaPgBHg/p6o8DGvQ6a6vRpFHL
O99h1t4bnf2w6RGxNiConcytRUhZoDX1MQxM1lpRuQngdX0btbopfQsA9r20k/hwe0DGm4jt4oaD
rWbBVQ1wgWtP8xnyp6dkIFHjQtF/1JweqmzM8NO4AbD1kUgZwHFYQ9kyqZtdTVMUwb0q97VG/C50
Wb0CXapq3+wa4wjWHRS6SNEA3WfYlzqLh3tc1NReq6s0pLwYgjgfxOSjpt8FxK5IiF/1e8wMNKaN
Rn6OZaVCwHjL01D34pQmOfVbr6Fwio29c1IzVEDgMxIA/wAGJtTc68dY86wnkyWAcsbFGECYC9qk
bCIHZnZJxCoYoY1DF++gAd2EpK/kLoYdShADuPQJJgb0VAM55De6LUMBbTGfkqoMJrufHmI+/FPC
+QWYQSe+G4DVC1qcxwDh6fD1tVV2B9qIEwhjNmiNG+8gat166GQLl+ZaPseDrg6qQgs4Jty9dwFJ
OCTQhg8Af1P3cZ51wi9jIOx4fJzsPUfHrjLqe4LXdOoDmVnuUpCv8FxxnTuByvkRzVF54AAM3Bti
0qPRscdL0QzeM5wMzPs2JvpO0/QSPhOZ7tvK0u8KqpzfJcOAssaa7hIgHcIclq93cO59w/R5z1kD
129AX9vD7G6/dwEBCRwpjBP+afKtrI+DXsC2Ire6EshIK/aRMGLfcltAh2MI9fNudly2OzPMHVzB
HQYvJGyeMjAq3oUG8O5/euVoh5KlNNCt1L0rwNV9kDWx7yD5OjxSBbhBDNWMc92AyMxsrh0zORgv
WaJDdtS0lIKVhWt8KfOGbRw1a9kXVUOI/SAzXrfTB876PKU5QVG7+kYHNgWsUqPPUv2FNC0uKDze
uG6t3A/QDIHoFIADAN8tu7QDcYVdtBTW1Mm0K/MvWv9bKgFkLZjLwz+i3aQUXcF+kfTfB1xcgqwE
9u4aoFfAa0ZN8U1Z/5TsMU2OxLqgIOa3+hTILbTJyisGMlfYhHNVGxCkxSUo5T2IY4TBzcjsQomc
/LeGh+DDAtyJ1wT+HBQsrnr3WQwLHYXVHUnrl8HgbD5B25puEXre5BSXyZFQA/2OmVFwpYKrzB63
FGBaoqwk2h5u4tWxEZC20PrqH9X39j1MkK3X3KY8GKGSF5BBb8K84YDYZI4IMYL2wovO/funAS5i
YKGjIoWGzLIrDoBpXqps/lm18wcQh/gM1ye+s6ABvXG5tNfWK26XaLSCbISuwaJBEaOilSXT5Eaw
46nDZAA2HN5Cr3qfm4GeOr8AoC1CZhYwzYQIExAwPDt0JZ8Z5RB7mTw7fqQ9/DZQCYUUY1ql+8aY
tHOK6x2KytDDkWPm7Ysi00+ayy3fqRsU8uDqjkKKp4IqLYxTJUD+Qc2E3se0pQcvVfEO4NPyJQXt
f0c1rd/b8VEvOgJiL2pNYV9W+P94xaA4kylgtwArQ0lHoTSi7B0yGVB+OqQDbKDykXok8n8LjTS3
AZPw9vm6MX1LqhtVpjXmzHAjZyCgarPXQcLWkpqx71Ln0IwyMEqoyd4OunZ9mJW4YOY8i+EuUTuV
VdEO1BAEleN5FNULrelzzCH2cTvO6jZ/F2ce/Lv3lRfrtSrhVx8NeAaPaerb8Aa9HWLl0eG9H8pi
+ZleDrIKLncRNAPM/L4lWOX25wRXgNtxNqbsjQ31bigOQMOl3WAocf0CVX6ciF8q+XQ7xtu17Sqb
/He+ls+KGoKZOe47biQqHpK0fM6p5pt2+9i36a+spJ8x2hpMSPuYWekD57pPqi4cidg49dYHi+SD
Bh2Ybsv3ldaWI95wrRtJLQ800CcKkI4gsrLbGO/a0QNY1wxVhpoxSnYf1wdRSZnl2uBGesZCBoJ1
XhFfGvbRHq1vDbF/dRzUnmk4wVD+dDv22hDhfWBj8YAffKUvZjbVVFSecCNaPupDgRF+Ktvvt2MY
q0EADcF72HGA+l6sf6J5onG7ERWn+pFr3wq391t1JM5Zzx5dtutRGBq849DDh4s89OJBZZ3fDxtv
1Wt9CByFOAX/8ysWW6QuAJZXE+peevGoK+7zxA00e5dVoLq6QZn8NhgYxBtPrrWt/y7o0rkiUyaw
AMihkVNU0ZDTlzZ3N7bk+sCAZsMJixfKFbChLhJbmgl3Iq6yqK7He1dkWWBXIgJJ7ytJ8x94KMFR
gf3kprsxq2+N9+Vend+TENub67DLPZI4OmuJUeEK01u1HnQQuQ2cibUnt7f7I61FGlA3Lr/k6cgi
2IBmO+DlS4iVgqhnsrj0NaH9bGWML5BJGaYxS46GNJ09fJqHMB+dYic888c4NhS9IFj39B7lUOvV
9RdJCbqtwETus9FVPiutpvAHE8C32+vXWl2/KKcDpYI+M+QDPu7P0m3RUk8cJzIzpJn+D2218iwH
ah4dUxj7ihdZ0FegpdVThetV18BwsTArvI5GD+tZKy4QKtcORdLLywBaJZoQkwNSV5aSHW97MJNH
Vng+ys3sGONyEUD5VL9TijUHA+/DAPhCLUDHsL7Ds8o+e1AT9jm0Bp4Y66ud0GrrXBM0Q3I61i9e
s7F9V5cwymYQ9Jmp9uZi9GDxtVODQzFKITVhkX5H/9IC7u2SinLEfyLMv+DdoZJ2djkSA9dgvU/D
ImtDrQBrrtxoUayOAxotjjeL3mG1foxCkgT6hvCIjlxRP5tFdTc55kaI9a343xjL9qcYDLMpe+JE
FYy58p6i+kan3y5UUn2Vycg2+E4p7a6U5W5Ktvjua3cAGHb83wC9RTXO7myv4Ng6kYKMaGx9deil
QoUB0om398PaRM4KNED64Vp9pSQGNXAgeLPKjYyGgUPrQY5NyzaO3tUYUFXHept7L0v8tiaSOKHS
clBAMn1ageCoSXOL1LL2qp3Po7naN9/cFytCr3Ww+arEi2L96Jn/AKKz49md3UzHLN5YGWsp5F2o
JWswGS0tQ2HYi8b4wXBKv+39zvr8L74LCttASc1balkNqz29cqGO7EWOPj6hS/E0ds7ldojVGYMF
FgB7wFxetfmYMAaDFgykiBpEoyz3sLyGXA+NotKDpunNg2NCrOJ20NW5g00gisyocQO68XHjStLF
pZXPTAzIGUhyX8l75W6c0293yuU5hsyADgHmDwXLxVqIu46AjdyiB1KiTFZ7/zSj8XUiQMp21Sen
y1CaZRfd7SJU5C6G1gAYZkEveIphqDWhOmd9LfTs1Flc+rVdnxP3TyJTIKGtreN+bWcAXjXrsaNH
hPPo42zgHjU2wuq8iFdT/Y9Xd/m+5q55uj3na++x91Hmb/IuJRe2WwFXgOkgie33kwOe3pM3Hcsc
mh0Usg0bS3c1cQLMBDg+rHTsq1bGgBtKDSQa7qHMrHFwAppCIc0YJsQBtRqASt/N2/a+BHX/YJi1
e8JsN8+3x7y2uN//hjm/vhszClytm8rejUgnA5NPCb6kN7s4gKloXnJSh7fjra1rdPoAx4FsJqoz
y3VdQT9QE7kb2XW7KzlExxkLG1ic3Q6zPreoW+P+C9dpPHY/jqvTUSCRDHFUXD7GZGSgPFT3nWfl
vrSSp75yflSV+t4xEthtsTGp83Jc7iv3XfBFJ0DvQJysvBTIh8l94A0/ebzYOI/WgIDoPoE3B7AD
Og7LBJHVtlZmkFWKiP7klVU4sbtBQd4pyipUnIud2Q87ZnqBQeNDZ8TB7fldO3Zx8zVnOgQy4nJ6
Pbdr8b5HdECK9tZU/HG8Zj8RFhZ5vfUyXnspvo+1mM2MAuheSegJNBPqyiifHrrYfjbL6bnroMMQ
q+okRL93lH6YOqvdWEnXCxbaL9ifcBDEOK9qXKg4oTKjBtxuxK+yG6CqdCTa77+dTcTANdMBTnvG
yyzeinQ0K0ijSBpZifatNDuIIVdnzWzvayo2ctz1fp+lbGbrsdnS6YrTqrUDKM52j5ZicYgT7Pbp
uxKWL8W95W7t9ett8DHWYlh1NaVcxujwmeWsF9CGZMuE9Dpjf4ywOMASqIKqhGI0vL0kTlh2XdDi
9YEiLO1/b9Ys1saDYgVEuHAQAb25yClT7nSJoziNJDfONfMO07CROGAqcJU6QBiEWDPyEzrcV2WR
WMOrrrPH+IlW4JTsM9cqj4Up+rDDcdEGivTkFFvutCvMoXkeHJmEHMCnk2iBBZZePD0prSYnHWrL
T2Upkn3sZvYrT7mCP183HrCFhlfg+sgnXC+yozRYfhQWlf40AcxW6y0PmxTAOqhImGQHwnC9y1AA
+wzRanxDltgHpiDAWHe1hJpsLo95aeahS0FPstrE3ZWtw/cWyKT+pGfJXQbV/wTk7D67g3HVt6ah
fxxEv2+NXH/qaAOqm5l5O2Czvk213h2anMswaTJx1np72iuW2fcgABPps1pafierMcoVjSNStGDj
AR0S1J5t7UnC/1FjC6xSlRhBLKBHYtdMe/TGcjhnXprtUIyR6I1lYu8Nuh3Crwhm1ZA7/2yBCezX
OWRYKtUz30yTZOcxbkE00xSfWJ8UAcixzgvTaLVnvCvAhybaoYLm2r2oOYVajjJPtWN/FShqoXHp
2j6U9uILqgQy0GI0M40WKBa3MYp7qOT+Ew9GEpathkplP/32tnwArlMzVhBgVTPvCXoDy/5KL4HT
TBpIMHDW+ZWOfqobB8Kp/OzvKTQQZUQVzZl1E1EIWaKZPUgmjMrq4ieTG0ePo6OZsHvhihBNJ1/j
etgWw6Wh9o+sKx5Yrv91p+Nj+MXB0Md9nyrU+5/o6H6biPlCku4wSHPjBFhLmeC4zog4sHqvnGSd
jqa2DY3+JybJ3suze4DzAWwFP2lsD6Uh//rVBLjHTGwETxmlw+XB3jmtQQaDxE9OkuwLMBtZG9/n
zhYWae1cm8WwgN0HsusKwR93OoVCKI2fbGX0flUmZ+ymaOjp/vbZtpY04Q0KWCbetOCeLpKm5Elh
QZWWRZVb/bQJmPidwTYuQ2sxZm4kcEe4Vl5xTpvOLPTea7XIHFEzt8Dqzjee5iv3SaCa/hvi7d+/
uycbfWE3IwEDQVJBoartSb8qsmPceV/Mur/Qxgn7djxRheyjbckzrW1pWATNxzVEY66KnRmfXJI6
gkXKyfc8/yFQUczHH3zamMfVOChwwJxipiQvL+dpp6xeLyYw/8sR/fwv8ITxe+eTXX69vSZWQFzA
ruiQkXAsaMihGvHxdg4LKs9Fz1+LsLdMTCmElEoNmtmgqsUPvZVBBq8tXMjwdO0RmHojLAflHtGp
T8Pbv8RcuUFA0giFg9kDB/inxS+p7GawFKhI0dihXWimdAoq4smAlBCc5LmRfx0HGAdAHRjuadQR
QSMZP4hUJ0jyLPnV4ZTbqywGfrCtOfAefX6wxPTNbWJAqNB93pMsG6HNp8W7XPR/Uo/cp5L87rPe
fphasw8lTwtUO2HieHtoKxscI5s7Kwb8v0C2+jjHdo3mIYcfXKQ5OUAL1i7OnYteVsfbYa61APEI
wIEzGwCDLAoJsY9xhljkQ64lWsSgvljCg1nZKANXlvNUTCRwuxK6PJrfQI0aoksH2+mfJHHvRzQ/
YlqeKOkDLWkOrhoeDLeFlGJ6NMA+u/0jV1I43Hlgg/EmYAX1h4+/MW/IMArd0KKx/8R0gEXy0NRr
dKDJvhg/3Y61tqLg44S2C5izuNXPv+VdpqCZDdB/msdPqWB+Vf/UXBom2aFPD6NmBnTLsGV1/vFy
oFBNnW01locwnu9wjzYHLRoUMWCmAAuZhFggewoOuM8E7EPReeZlQln0zBy3A1fRycO4Y1/xRICj
a2+xXTFbK1OWs58qBzFCFLb0B0fr9lYtnXuo38Sfb0/S2uIEM2c+E6DHAVnvj5NU45wxh9xDAnC/
xFBgskCSgebb7naUlXxm4OEGVZGZnHpF8e1cUlNVliDltdApxNW6gJYzCNmsKQxAEqAYdzve2jLD
gwS5BG/F+Wz9OKopjwfc/iot0tCuEailDN6fPHvsalCo9Y1lth4LT/9ZyB4Hw2KZQWSx8NoKY9Pm
C2oPw8SiDyvI2AhD86Hb6N8e2tqqBgj8P+Hmf/9uVed2ZQqSY2gTJ35sHDzwcRzvpTMvaWOCQvL3
GxZpBQjf+ek9v70/hiOQJ2vAqGQRrKaOWpx+l8w6DFq6a9r0IPJp485lzH/ex4oNwMTA8eB+gqus
s0ReOZ1utcZMrRhb+5fphFD8mw5EItHvsG+TzIfScaANdKcX3meT19/1QvrEyJG4nRc1DOdaiCPT
043ax8qszyBniBggh4P6OF983s06HZWppxVOp4ntJWxy8/pOk72fJclRxUUAuO7GZ15ZVR8Czvv2
XUBj5DIDcJFFrgbZq8y7K0uM28MpNY4wf94ymF5BPSAcSkhvnpj4gxffGVBAVmZQw4lGSUa0v/oH
ayr3evudwk/erwNrHA4Wk0cx2YfMLDhuXnQjSazOMdi0Fix2cBFYbqRR6xLXhnEulCKYb2uPvTpI
sadd5HmvebmR91bXGfgUqHICW3F1k2sEBOIA/sK61svQzsnONc6x+lXBrZcBml+4AaMblzp79ZvO
HkUgDc1k3UWmMCS8HvuqYVFCP1UKUEIK6csOvBTb8J3u4qivcGHV7MTHfws1Pc+XABoKKOC3RhVo
ZRtkb0QW3Ainh8zRQy8efHRoH7lLD5U6dk0TQJ4zaInpK3bUBjPgNszU7lN9RAIEHq6LqhxcB3Zw
ySPHDT0eHtP0B2FHkp2o+UPzXkdymupTgub37axlrH1cLC8oMaFSiQlYrGe4EOPiBmZyFKvvrdwV
Y1RCnsxJJt+YftKx9HvjaFL5pJHHcuBA1yd4s44701NAXMLnROeQNdrSrTHXvsj8k6Am/aZKvDgn
mJ2P1CjAe6IxhEy7UPWvnst8YOzBJLR24wQypbEXwLqJ75aJRAvZXrv+pgGOSci0s/k/cQv5UWDD
JnWRsL6xS8iXzdqlfxg/e5UdsnrrFbwCCMDvJbjUYNXOSPrFVu1Y7fScEw8dqd4vudglWDJ1/Kcc
ptA07rThpbQ7XJ5fO/FQAfKXWTuJ156ZHCx9X9gcT2fLb4vvhJY+Y/eGlh/AHJ2cZyEP0o7a6tJ6
L4N9nNR32eUnWv4qatAmU/coktPGsjCv0/388PUA7kXpArqCH9Oc605ll7TMRtfD8GXyqLV3RXY/
NhegOnBxeunq33Z6QtUy2xRpnFfc4qQBoh53tdnxFV4+ixVpt5mE8HVNIk7tB08lB0JRtIB8xO0h
rjyJZ+A+YFxzdebKf8EBesMTdUMi1+QQXD13xl87JeO8fB9hcTapuJ9k2/aAR9uXmLQ+t15vD2Fl
76KOZc4IW3gNwPzj40fy+tGScVlTSKTYD7bqAfVxv3AlnsE2D0cnPirSFhv3jrWvg3cMVOgoQMpX
z0FnMAdDcnwdyVuk5dZpPlcSiNJS2luEwatQWHpAX8+PT5w9qI18HB6neDOldZ9fILjalC9U7qd+
g825FWLeBu9Oc5NWmpSizi9JOcoTeC8og/ZJHlWmu9UmuUppGA0Qg/OTB/y9K1jBFFclj2HUctEH
qKgP3UHn3PHB7wY/HRSsPi4Pt1fH1d1+Djjj8lGVQQVreWMzhppAQERklyx9TSjEa380bQ7B7+Pt
MGvjAnlj1p+D0DawfB+nMIYMY9H3XnZBF6qBIXyxF24LsNnwE7fhI+mcP7fjrX0ysHsA28b14Lon
XE/WEDOPZpd2pJ2vJ9lzG9uRMO2/rZ1i+gACwYMRKRC90MXqywHKNrxpyi45+IcN5FfEz7p7vT2W
qw28iLFYfjxOE5szPbvgjv8L3revk0Xv0OdCqwZeCXH1CJ7zluLFekxoa4CvinLg8pSaUKcbK2Vn
yOSp3yaf6SDCzvqOwp0t7912q9i++rkg+fC/4ZbYJw28YhBWrOwyyDgsJmjtyjqItxbF2lpH6xG+
sUC9QZ9ncVwN7sgMaFmIS9Y6ySc7nsgrrxOIOD+nDLnw9ldbDQYwE9q6s+zdsgg4kjLO8fIC3atp
wspGjbNKT7N0MfSYNw6ptVAwZEbdDbqVJtr0HzdXbgsrhW+8uPQt0sTwMlbgnEw/cYu8PaS1RYEO
roUdhZR79VYuSNVnlqVVF1iWGHst0+NAm8je5cYvavLPuNCc9c7u/n4ikTnA1IPcLs55b3FA9o2y
yp435QWms0BxdLF2drJm9KH/rYXxyM2NeG9Xhw9XixmqODcP6Sx5d1V5IqORUk0m5QVGehwNJ8W1
YEBPI0Bnz3XEU5NoO14NkBf2vnSFtoMpZZRnI4HKRJsN9ZNJUOkUqcHhVmf2z9UEKlrvQrjBN2Us
PmO3G5M/url1QhzlUwGVHCEL/SwskoaipvpOlGnjU/wnJ1bCwp62fXofJ5wFqhmyp7amsd/BI845
9UzyV7DeABqtAhi4hDke9vR/SDuvHrmVJEr/IgL05pVl2xdbal2pXwhdqUXvPX/9ftRi51axiCKk
BQaDARqjqGRmRoY5cc7I2BMpSmvHcR8T53rW0RfF8bFsPeGOPrW75eOFL4h0pdJe6Rg4k9zQs6kv
uSjAFMl7ZzbSi1hI72bmfssDYaj2jNjQUA8icdcJBrMVhllBg5IYasoEl/lLQnj3iyKIsm31Hjwo
RNaf9RzhwZjBEkeUfCvehjrzC+7ol3ehpAy2L3nSPST57ncrkmUA3IxPbIQokDexmmr3SYxsg14x
MCsBg31O+kHZdlnUoduUGHyXrlzZ+AUnBM6FzhQsaFRo9On4nz3zKJbFkypI6kTlR5K/u92zm/+5
K78wMfNAZiRBpKxjIg++60pwF1sHE6r/3qIP7e0bfw1fsnBjAZdApEVvYGIfmD0dfjKaqSwEqcMU
gl2PoIMr0JBJuy3bl9z/IYQrGcHSJyTYhPaSZ55y2uw5LD102BDWCZ2uK3Zm0zlSU4DcNw63HdGS
GQ1gJ7VacnGKDpc75TeW3Ft+x6vbjvnBzKqKqkbo7pidFP/iUJybmu1Y4cah1hdD5LDik9H5jFLe
je3r7fVMLmzucTQ6OZTppq/2u/RwdvLyHiY5+KUihwG3n6MAQaQrdSvfbOGRQGaSViXMxlA4zRG+
Wm2mSaSpiePBVh6M71L0FHT3Ldf39loW9oY6FJsCWoxK2zzdCLuxKV2k/px46G2kJhnfoKW3UiFe
MMJgHkhG2PxQ5p4H/a1fK4kxJImTjB5sS+kLc0VHt5ff/3gtmKG5BnKd8c15D4KHDaJzNUgcX2kc
6mZ218nHXBv2t81MZ2i2/eRnU8g/cYtdtao9gImJInolk+GdLVug5Ltwp0qwy7/ozMC7bWe78UpO
s3AcJrivyKkjM7ximijURorD2M0dKx4+tfluCEK61oIJEd7u9uoWDjclQXzBxGoBMfosOlGbIlF1
aFCdKih/KRUPopyu1OYWFsOjOWm5ECCoDCNd+gNovhq/Zujd6fzqLhK6N4I85H2CI/H5yl4trIaE
SVXgz6MrdQUsEoIy8cFiZ46qZ9Q5aRQI1rA2XLi4nonuCdp62Lrn0XdiNEKmuxnrUYvdWFXvlaru
mzrZuXny5+cA3mcUcDQO39Rzufx0MioEkZ+xniJtg+e+kj+EwA1OdeShOqVASX77MCw8SARXODo+
Ip2k+WHIqqHtoVnInC5OpaexNvyNHLUWXOSNsZGa2mdKOzDfYyWQ11ovCz4D00R0qC7iOeapWknZ
z7LcIHeE6qvQ11sje62Zsr+9vqXjcW5kdth9YQSIrGFEVxg/bF+j1dbC4jJkYwpRrEkUdGbBQJgb
Aroxc5pWf9SG/B5ia1B0axX2xY06MzMt9OxJilpCckgnMsoqCHG2h5H4t+8b2OmeVelb4H/7i+8G
tx9zElCcEYJdmkvhhc5EiVV1Qb0BvmHL1afbFhYXdGZh9t3cTCN9qMTMkVLzaMG4J8EwAt6gN06q
GdpB8vW2vcV9Aq0DnIa6OXQmlyuCKiL0RMTKnFEOmfUafw1dATrdFVZCrumCzh4Pntr/7MxCrqAv
slwrmswx5GxAX6vVd1I1FJu0b8CjGrWA6FeX/Pn7y6s4VagmZaSrfoDWAzWpSzLBEABk+4GSabBG
hry4rjMTk488O4B5MiYC5Gy5k2XIimlOAImhrv/0o59SuL29VUumphoRaTr89/yPS1OpiwYUvBep
0/jWRs7iJzfJtihtVMzaocSQaOqKl1g6G4TJlCKg7cHzzvZMSQUxVgcjdeRMQiAlIJ1ECC9aG/dY
MzO7VD2+SPIN1iXIP0lYbaX4oa2FSIvf7mwps2tFrWYoStXEBjRfFXRfWuwEbWHXsNnqa1LwS+/i
+XebOSXBY+DYi1mQxd6o5Reo77etnPEsrgQUS24cNVuGDxgcYrJvFvWLcgKhCcyhjpxqDyCqHhXf
XzGxtDmgKRToO7RpgHH24QxPH6jscQYiK7OV4WUUvjTWSrCyZmP6+9kd0gZdTX1JY3MCxsZG2K7b
1l6l/F3alWmqS0YbG76mOfarpSZV6HqfOFIv0wB9Ket8qyQ/srVZ2iUPrk+KGFOYDCB3Oopnq1H9
3uuNPMscATlYPz8247tS3Ld+uzUUb6tWa2/579hn7lrZoEk4iB6GMV8Y2KsYpHWcOX2ojQ+GoI2b
UCiVrdhLwiE04RDQ2/bNFaGhzWVt2EHVE+7arhHtMkP4WCr0YTMoSgkYWsg2gWxl9y5Tiyvea2mT
IX0EdTHlw1fIUFhnu26oLZxJ+iWSc3vUv8rNir9f/PRnNmaHdQT/7SUW96Gy8ntD7qDMHt8yWbkv
wnyLSB+sqGG0AiZZXBfMGgRsKpqJ8wsCOxizogWRKYPRm6K989t/ab/8hSee2Mz+n5GZR+mhojeG
gSotvIkbVQjsQivtKvx8+4FZXIqliSRcTOBcwXAMQZo0EnQ+X/YAvcthlAl2oX66bWXJFfMg06ef
qlgkJ5f3I8wLpekGI3Osljmm4LObHRKrtIfisx//vG1qaUHcd7DqsLZatH4vTRmpFhuRq2RO7cWP
ninvpc67E3xzBbczff35BSRlnBItyAqteXPKcBFI1NsxdUQ1B1UgCifBNP+9vZSF5HvKshiHpJXL
f2ZexcpCAWEJgc5U/qtzj7VubSwBjt30Lsj9LeCCYlg52Av+8sLidNnO/FgUES9GfDinh3UrUp4K
D8QKiaQO0OP22ha2iam9iRDUAr53dYUgDk7EIKLrVguQHIf7EtnhxFx5yBaXA1/w1GmboG2zY6ck
iT8aqMc5svdVS/IDzIphBStZ1u3+YjXAt2GKAFqNjNDld2tKUtSsMSJHFf4xdKAn5te6eL9tY2kx
U8DOyMdE1jfPrvQMSWuzVKduMqBbuERQnNyKUW43w8q5u5bShpsMjXnqSnCoMME5izGEsG7Hsilj
x1KD6lTozXuRuGkGWUMIQAtFphO8vi9BHOwFJ4SZUIi1fcZjtXH9XDjWo4R6lyRGO6seK7vImaCJ
tDH9mrhDcOxGOfoVK36xt6CdRX6lVO7b1hsO5iiUOy3Xqq0Bb9gRgr7ecas8tcuu6w+RoIZbdrl1
GCDqnlqQgmgTd/LPLK6FBx1IJHi+SrF+iHmj9hs5NZut0jTydhyL7lethuVGyYfuoxzF4M1LtPCH
l2XWMXMD6V6Dsn9rNnF7AGT9FrYpyH9v9I6BoI8HMfPVfQ2xx6YVEESUM8SuJJemWRwF6QcKjhMj
IlOu3iT1Stt3TTzyetsZFeP/RxWO3jRbf3m0dOpTqVpxtNwh+xg1aVeX8T+dLz0m6IvfPmHXE6fg
86i3TKhdcuerI4YG91jEUhM5ySRBXvkVjw796k2ZAV3o6nsv6x/6UnwfXPMxjsYDM7BfxTBaSRuX
VjwVaaeSz6RqMEtBxCgtxYSBewcwp9MH4VFsiam1rDqaQMlvL/k6ephW/J8t+fLran3m0tmiu9uM
Jerf9VYf76Kx3uflq1ky2bvmKK6fDeyRXFETlCFinbv0rikNtclpmCetu8896bGV9cPtJS2aIIHj
2AAyuCpAS1Fp1abWApsQuQfeR4UY720LSxsEMIi5a2ZICFBmbtUTSjnTWlopUL+8xGhzSmHk2oER
fi5NY+WdXbRFCZB6PSA/LsHlBnWibCHa7IZOyJTuXVLCJloaVb9tjT7d+laRr1QBl77exIZNrkA0
dNVh1ZtCDzMo0R2194y9x4DgrpHdbiVovY6HEPfi7YbbjOEsYuPLVWWxpEZBk9IlSmUAx1+04l9z
3EtU5DwwIbd3a9GWAQ0cbRzutTazVdWlXmu1H1EQSdrPOknxRiNozhijct0DNGPGvyN09iuXeNqX
y/iIFZ5ZnV0si/dCcpOQ993vj5Pj3+hKI21EU8lW1rdoiaEUILdLDLYeYhxRFXrgQbJvaQ9KrXuV
9ZVS9IINjjk8DiaTDAw0zU6hOGQioz1F6OQd4ua1+E8+xE+y16yEX0sOmB4bZ4KWKJWdubPvh6Qa
ZYQzHOBkw2MsC58sSUv2JQ8WuFHee6PP/i0FTXvS266lk16nsLXH+mPOwPKabuXCVeDQAG2ghkeV
cJ5jpsJQmF2vBk4PmqHtkRTu3LfbZ3PB/QLHpgY55YjX5a2hK6ViEKzAiZUvuu5vY1E9+NVjEVpb
CTHffI1LZmkfCaetiTUCUNm8xu/netymRoI3ccvXRCuf0R06Qpb49fayFpwWQ+Qi7xMFmoUiGkOz
TQ3yxSnd8ui14rufuXcWSN6gUb/dNrW4SVA/oZgExpAq4aUnKWIDfrKcLwhlbrYdBIVgPYytlTu2
ZmVa8FlekNRtmVWmETijgT6m2J+0zFtx9EsmJrJAolcKj1eJKMljWPcIvjjtKOxbGNEYWFpBxF0P
JSpghEAA4HiZRwCif7mMMq+GGN1L3/GlYpsl1iaqpI0Ao3wW9y+6LzDF1/QfUN0/eWr/ludrCd3S
/abDw1wAGISFMVaualwPTeE5XiS/aO0pr/9NhQZqyy6yaybdQ0U7pLW0Q3l6r3vSp0j6i508/wXz
KddeE91CTfkFla6exMx9awNrxfUvr3ISzSSWZGJwPi+oB3AOMabgOUJipd9kA87TfpDao2DWwiOk
jd5B1YiiM8MFvWQRuPsw0gCBBwEUKWW5u31DFu480Sw10amvh+zJ7P3r8kwuxV7znVo6xclXrfjw
spU883p2WDEZVCdDByZIJ3lO45/BhM4jlAYOd+QnJbgfPhrlUf1RF80eZqkHBMnflEhubL+GuPz2
+hYuDqRljA6jMk/yPn8zzKhJ60poAwfCcncTKT0i63Gy1hdYszL9/cwD1KGqpHmHFajYbJUqerM6
f7DwGLCQaaqSkrNO4nlpArrOzDLQJSTBLSpIvwch+IQcTvkwjn50HHJpeLHgDN4qRr+W+Sw4bIAG
iLZR0SHwm9dvC3UMLSjdA0comnu9r+9jc/wsd+2bN6h/qogzHZUzU9NXOPuQbk+rN60wRQPMtdvG
z59lSFA3phiuya4vrQoBAfTl4bUjdZ19UDdgaNlqxsAZlEOc9c+m8ijFzaao1hgA1gzNgj1FHNUy
MzFUxm8utNhC9VqnPRCytbr30l0G0Uw5+f+qgc4+HlWRXAqH3HcaTfK2xujlb72ndY96CYDs9rVa
9GLgca0JgkAfZF7kzYe8CnNUTp2hEhD8SmnA9RGqj4Zb9znAQsn2UR/p9WBLKN9utRCpsTwS9Q+l
a9Z0qBbXPb1aqITQWp9fjSgNW5gkTc/Re/NBimHabN2tH69kjovbaDDnLRNOkCpYl0fTT/LUR37K
d8Ss/mGG2WEYrY+ooKJTVyuR7uKCYKVjAgOcDwD/S1MTR5jWmaHvSKDFd10x5C+NVqAqyNzwin9c
citTqjphdCeI9ezRHwQIy4eAfYRGqH+pYroCWnHSKn3Yer0kP5VeoW6VshjWoo3p1M9SIEYfwRdN
RcGpgHO5Rgt5MOgEe58eTXrKfQtmeM2u48EechDr1LliA1kNA/bXDWIVyM2We3dAUuH2OV7aVLpE
MNCBK4dyaNbsz93ScGUzTpy+OWQdI606KnLDndKFKxdm0RAkKnQ/cKAwUF0ul0RyKAdEPpzYbw9V
8RVSXFuqv8B1dXtBS0cHZZSJGVjifmozH+DJkTC0iN85CjN+LnU5+vsCzYTbVpZWAxEH9x/ht2mK
Z7aaPivRr+0SBzknu9Sg9e+/h7BppcLP24YWl2MiFzo5tUkE+NKQS0W31IsqdhqpQZK0TJ4zpX5v
tGglRlmygw3GC8gvCbJm1yAMesXqDYaR0rEi9lK8wlas7DAm1dvtBS06znNLsw2i/NuWltTHjqQU
e4QKbDgqHjsBjdBYuwsCfat74h5NgU+jrtl5HLypmfTp9m9Yilam7IvTSBXMnFeNvCqsmD4cYwc2
hHfAeSfoUPe3TfxOf+fXG+yy/LunNdX0LjdOggsqHYI0caxC+6wWI+QXwbYrWF6UbfBtwA3Uyja6
/lGh5xD11n2ShXfA2La3f8jixhIvTdw71JLmXtsMRzmxwP45mVzU20ooIHwwGXL1/6LQQs2S6vDU
WeNJnF3wKImCoGm44F0fhZ9TLfD2EG54ie02jLbeXtR0Gq8+LiDdCRBHxXSOeynDRm9T2QMSnI8/
jfzeAsyYpPfKqO26qt7dNrb4BU2qVYRm0JzMC86S5dU9o1Ipp+UFuI2NemhsrI0tXdPF//7XeVt5
iCB0mFOx1lZmeGJcpU6lAte1svFFc82DGYSoV7R7FQKz3B5sFHJVeSuPwhM0Z+gX+bBu+WuSvpNP
mX9dDXDy1H+jxDNnI4RQL+/AbIIqioETIblZb3xlzPeSmZpbw2gT2JULiIFS6w3s7Bov1dLeTqPR
TCDBEHpVTEtgkfFSqUgdM66P1iB9KzLINAZiu12PoAnji2ssIUsbTLWHhJ9mrXqVIoVi10ZuBfB7
EB6TvEJy8Ksqf//zQwRO2rIIZxC90acH5SyuR9lQ8GNU/xx4XA5FnRw6UXoe4zU6o6Vohvls1NQg
DzOpm12aCVyJiMmygJdL3yy42V3vQ6xa2ze+NnpiN9Jan3bJk0K8TFJLqZ9Z1tnzlCQmvJyqGTlG
wbAPKuN5Ma4EDism5iUJah1j5Jm0uVO/Tu6GvoifZd/rVqws5ujQ+VMiowDDJZ89gEiqD6VY0lbS
gsT4Nrh9cBQCIYHOr+2OfeRGhzbxpTuYh10aGoG6T5shXmudLJ1Eg5yCOycBU52/wl7LOHCtt7zC
wghpYvo1QvUvjfuVxS5dcMqcE1yVyu2VcFGsZEw3o/TltOqjCU4fuPOmpfKOS/GFRytEqkhaeQ+X
AqZzk7Pz7xHhBJlFz7jmRTCzfpOUd3Jm2Up7vH3RFh/ec0uzjRzVmsZZUtMID4xjWkbHVNV3TRLu
m0C77xhhsmME20xGVSyh/idN9W1qCp8bN1wJ8JfOLcVrQh1IA6kcKJdX0fAMlCE7Iiq1h0gt7lA2
G1fWumQCiAk1NN7bBQmVAkbKPKEhC9rL/2y6iftgGsgr3/6iSz4FEfnptQW6DWDrciFtBm/4YDIp
3KOR5Htvakid4CnTHmtYOQ3h9ba1Jfc/abKoENTS4ZjjGDxx9Ko+ocOm6Oij5q11TGLrzo/iJy9S
Hqy4XQvll8q+4ID+szh95TPXbAmVpukh3bYhrJ7aPPE3qVjeoxcM8iRpHiBX3Qutbg/MINqmoaJs
V6/RlCxuJPOvJgMtlAfnIYbWKgzTSQVu1HuV4x8jUt63v+qSYwEr9D8Ds3dBq6NaCEu+apDAhI2I
4V0jxj8UdQ18v3TNAQLSTkQRaBrXuvyWcU8h0Bfo63miINna2LxKaAkqUfxdDbTtX6yJ9gn8dlyx
q5TFTH2jEeHAdkgDn4xB/RyoydZQ0p+3zSweyDMz0/U4Ox5Rbw6JXvHpNN21fU9GHBJUnyfsoihF
B2J/29riRp1Zmz2okpgKvaayqImkx699O/ehSNdXwEK3raA3eLmmBg+YxNBXOgIz8cTp5UtmrPRE
F73G/xaizQc48zIpa+R/8E1K89j7EgJIxbZMNEeR3BfD6z5V8hqie/HwQXjI5C0j3ldstEjyNFbm
wwjR5jLFBbe980Tt2DeAh8r07vY+LZ6KM1sz7174Jj3eBFuGa4V24ffbulQf29G8i/DC7TCuRVqL
i9Nom1Dc0PjvmRdOzDofxBLsnd/exwBE8mFTGgJ1h78oBEzDOROgkHmnOeOYEemAfHwiutL6Lgqv
Sv6jDb/c/naL3o4JddB9ELtQt7w8fZmnxK03LaVOvA80NHaZoP24bWLh9JHaw9gO0T5l33mCCG7C
FQXe9GmM947fISNQVJd20WmvVW8+GanwZQiRsbhtdSGuurA67eGZq8jo3+mGB9aABtYz2LF7zupG
1RrIs8dfci98F6Cpz/w1uMjCbYaZi84oU5HoOc6/Z5prXRubEZO+5kOZRzZ0wTodw9trWzh/Kun9
7wlpMGDz6VigsogJhLT7IbQhgPMYmfCPQ8AbWazBgRdNgXOQqOLp00Tu5WcMkj4vZFTfHGMimEq9
bSX/EnvP7uU1CqOlYzJRZprUX4n75yyDbhSWYuo3AQ2DzFFi/SjWjOwMFjMaubCTw+AQdtXK6V/a
LfadpVF6ui4+jbHSUgLIA0cO41NvyQ9dVb51w5q/WAprwIKCziQRRNpljnROzK4wUCTvHUG7izRt
n6vPvbypShOiyPvW+uyVX0d4VhV15Vle8IzwyZBG008l253HvUlq5V0YKR0YttjWuh+x8pAId116
zL0VH7ywe4YMsSduhCTzisHaSFolFT2vA2fvCM3DEEJtN77L5akY/hGzYnP7AizsG9ZoSjDnjgue
F2iUBDG3VlBaJ7H8JyHUT1WqvQV1u7ttZsE5ciqArxJDQUcszyK1vtBGTWjr1onj1h78L9Yaimjh
q10YmNZ55qRC10w8Y+xAymafxQ7ajrjmpD/rYrwz04c8XeMhWDgPF/ZmTrF2a7/T9L51LMGwB5n0
i7eRX7CP6hMT9re/3sImgfWa0HMg/OFBmS3Os5AFMIusdZTuWaqTbTF+8eS1isSCf4JmnH4RlNHK
dbtNTpjxUUu5cVx922ZMX6iaPdU4B3ON+mBhkAdWZfrBENVRXLkasB+iOJGkRK4dU22BrqH3V3xN
3X9d+UsXv0Wl/cU/kpoYJ/9DMDe+vgewonnH29/0erm81RDYTOyY1Cel2QbmleVT/vRrR+U3xOpd
6O/GGvGclYDxaut4OuE3Yqk0o2Edms7t2bnU6e4nslWj71dm4h79gsyG2E59zEmvVxzH1R3D1MSM
B7ySCTk44y9NDV7sq16RC6fAaPxdI7XZQ5wKawRlSwsiDoXmAWgg1ffZM9YmUdR0ZI+O2fQOsJYH
o1MOUhX/6ZFnMSaTBcz1TwwMczMBMqNJF8juidDtZLXdM/VM20q1Ffd3dQomMxC2axMiT77qmeRy
bgiJIrgnpS9xFN1Gq4NngOmbMUxXDtyVx8AU00a/ad2I4K7obMpYddvI8pw0TcVPsRX/QgpP2Ra9
Otimr9NMd621idOlI0HAC6ARXB6l5ym0Ozt9Kj1mvZBKzwmH3txZraFvRy91d394laaVIR+DeoxO
83f+NlpSMES1oXmOJf+qhu9D/p6L73367x9bgRwDBDlIGThT5sjMGJmCsDZjH7jRNIywqWswOVq2
rcO1SO3qLZnizjNL01c9+2pNMEa9CDLFqZCEAZzjtPIQ2loLbk0L9qFsfEpy+eft1V03ECejlKIA
yU3M8/MOb26OUiWXhufUfQTcx9InYJye7ypV0D4FgtzZ1ZCHm0BKmXoU0UfOJibuOIZYtYmDMv7T
wHj6OUx2MhYBv9gVEMQKozTxxcpzMgsUbvrKjKetqN8U69ftdS+4E9A6NJ1BzoFmnieAUj3IUo8q
oCPpLnzpQSIdYFzxNmke1Pvbpq7ymGlJZ6ZmrriOTd1q88FzxgFm3GFIN9kYw68FIikux82IbOs4
olPblivN+8XzZFKG53mFG2B+cpMwH+ROFYRTpEE5PAb5L9KeKeN4AYL+BRbjd5OO+MoGLn5Yyv5U
rZDfIu+9PMR9EaZJp+aeEyjFIelyEPfF1kWC9/ZHXXCgkwSBCrYUWsIroEmeKYla6L7nxOC4N+NQ
Sc/RgLpSUwwDDMuBebhtb2kTp0IISSEAR6qpl8vKJl4zfcTXIDIJuy30FWBGh+y5bZ6EfhcWu1Ri
NLEo+rUK/NL3hJDzN+sdPAFzyELK2KPsx5LnKKl78IcgsgsdzmLV+4sPOnW0J1gzUgJzAA1hARWG
yPOdAgXkwvtRGU+WhtbT59vfceFlYDH/mZleqzMfVxMBCn0u8B19AUHbOPqOuNXK47r4yaYS9PS5
KObPwAKxKXZKawLgqs16NxpPJY3spFkD/C2u5MzKLLUoirhpBtrZjpKVwykay/guNWlo3/5ea2uZ
nbvKlca8HVzW4sEsOiAv22YEjjXZ9W1Dy8uhyYnrpR42T8hUxgJJlqb97y2nE7WD5Fcr/mhpLUyG
0sMBGwxd9GwtRWSEYwVu9mQS/9hSlSY7vxtejF4WV07A0mLooJr677WQX16eMoRlTB9OBfcUe/4n
aKdOgyevOITFxTCtMc190dWfL8ZvcAZCnbmnpBysbaUOPztl8B4YB1vTplxydYS8xoTUn0iuZ1cm
mjDkcu67p6qKofCXS+2QoUA54Fw3emyaK8/V0sJ45ul304XmFZ7tUtnHrdKUeNay39cJCpH6saUW
cPu0LRkBxcMQEUo6EJ/M3sSB2Bscnec5TZTKm8Stip3a672tNam5+/8zNXuQjEGINDcLPEfE0Rgx
cPgPMbu7bWPpvPHKTpooKJWA+bo8b3mraMmY64zqWuImbIJNtib+vHQIzi3MDoHulZLs9bzlY7Tv
O2kTjPkOsYeN0q/4gaWd4X7CUjBljlcPa9doLerVGplJLmzdUX6O67csWAPoLIUmTNGAbyIRJtqb
fsXZM9CwhDoIUkKTNEf6AzE7/eAZyOwMg1CxQH84xEHbgYDozGSllby4QrIG+KABT169qFGIAmxX
RsIpN3SQmpno3sdhphyTyo1X7tLSrk30PhObFaHDnBgfGcc8bfNROGm9tu3EryrpVhB947j8+X0i
KTap35FWMno4e/LkUeqZEIF4YWAKWxiHjTsqL1n38/Yxnw7ZBZQJ3vhzK7MnrwNKLw6qYIDwU74k
VrLPUAsMrCzeeEkHxX+3sqpFe5BY0DmBXuIKD1OIwL9LPTNPruburQaC8Day0wm7j3L2nVxTKbq9
wIV7THwHHQ8chcB456MJmiEoqe+X5skIu++DlWzFofjntomF04dnYwx1mtihxzBzrwX3qzbHzDgZ
7pPsf4Lxpy1W0FFLn42R2ulZopR7VfGv3G4cwjS0TrqQhXYaS8+Cz4xHoyb/aIbbkk+t8b3+rlrN
T8a5yenDnt3nSlYKSDoC69Q13UGIq4OnZTs/MZ872kKST88/NA9+WH9p2upFHPtdl8ev+uA/hnJ8
p8EEzJzBSgxwjUHitDLsKIEXge2PAzT7Tb0/KnDV4Mk671MuBE6XRLuwTe5rd9z2bf4hwTtAR6Tb
Kr6yclMW/JuskXnh3wxeuHnU3mPKZfjUOilAkA6q7tabWo7zg196zDgn6BHnSKwyO7hGZHPdqJhW
zb8MggzryItcrjqMI9PUXcE6ob+kPo7k6Me+SsSnAArTx7bQQkRmIv8ROu38NYFfYFfTXbkD4vNx
+5xfF1unH4LgBOeQ0jve7/KH9LoR1EEZuSc9gEOjjCrV9sYc+dhwkI6BEbXvSRFHtt65zUtZ+eVj
WjKJmsIi9tmt5AzNqDDduHlfHCS2sbf9UiieGKaLvt7+oYtbdfY7ZxeykXKg54FrnahO+/BJ5YOd
8Za/1QMTXnmt+4euErWt5Wdre7XkCs6/0OzSSAUs90UTuKcaSmvTv4+ZkhCi7e3lTf/I1c1ky4lN
4OMFy3i5DZGBymbne9apVNS9hbx4H6zl4svr+J+JOUyly70mJVowT90YfUloBksILnTdatCwZAfm
JOJ6eFepbk9/P3MyaWcKul771qn1XkGd25Qw917z8effC8/MGDa90mtJqVBu1HiU8GQpen9KNJFy
v962sHTgoBPjVpBsoZcze6sNK021MrZMJkIN2D5yO7TepeYnyPIdh2xjBLvb9hY/GxkKqBEUCK5m
MkNLdd2wE61TbKrajqHsnAihBAVmhPGaz50uy/y0gZ/7n63ZpUei0stLqbNOvWp+aL71yPzbk2oN
SBjltDo0p6tgPHdlu8vE46QiOLTyqTfkP4+7prkL/I+EkCNpzOVJaf0KqvphYBPhjCltNVa0H2gF
gMnMo+THKIVrOvC/n+2rhTOGToCkTxM5MwxQ6gV1FMKxdKoao7sDJ/FlzGVpA/I1fmqjONuJVTRs
y0LX3hCGVO5ieC2ZqQPz2jL1fwr8Np3EmdqjPybNQUVraF8pzSScanUbq9bUfRf57jZrC/kRZ5nZ
NNT84+2DshQ3TE04mA6nQap59BPWwlCXo+GeIiU8KPpR046aWOyQGmAEbsUtLUTGvMv/2Zouydld
ljq0euiFuScvM/JXU4rdYzN4/k/Tz+pN3hZrMw5LdW7ZgNTEnNACk978pUGz6iXQiKp7EgJv+KRn
dfQ4GBC+djymG6X0v7ejqz8Jg2acTCM1/x0EUfTsRJRaBw6DtRnYJR9AeAYyCHpJmp+zR2c0s7DW
Cl84+UL2XriIfeXprs6gzoSLxy6T/FfgrkEJFm1S7NYBPE3PzuwlMFo5rfOaT94Jj365bdR/8iLZ
CC2R/PdC/GNeS55/5ntFysDkWBAnXn7vnMqOZ7gcJmU8jfKPsA1tU/6bx82kI6gje4yiszl7QZni
ynlrQvfk98ovMzBeqMKtHNQl73luYvr72UEtui50Ew8Tg/Riafded1Cb0+17t2ZiupdnJrxGCULD
8NwT3Z97r3Lfx1R8NkRzJe9dDA3NSXWdaZTJOc4OQMPmQ0CQu6cyTZ99NbcLWOfavv/ES1Xbhclj
14zJRzP2W6+pNnEurbx8Sw7m7AfoMyfZ55oAbowfkKTkJV7x0KfaY5cqn2Kv36KFvFY8XYp9pnFQ
mAlBjl/xdUQW8IUM/SekWox9DL560NeEupYuFXgnEoyJf4dM9XLvRig9EVIxMRHoMRFtqLxRWZP3
olFL914T1UeyzXDbFgDKbp+aabfmLw7jYdwwQgmQzjPLSmyEiW8SPaZt+JXykKOGyjbvwetE2c4a
EnkjGKOdVmtI/CXPTVmVsgZTadbVjGtVK6NiNCO11Whoj7Gg4LR4xxjOFsRN6VblX7zlxGEMcFBI
0SkYXn5hqcZzhwFpXKB89oJfvvUce5/L/O3211w6mhYaKSCf6HQgJ3FpxWilMI472TzRFNxJOOIu
e+myt7BIbElaIaRavIiMpRAlMJBNGWy2dWVvKDy1UwQoendZJG3loL4HvPdWZcKraXUPkpq8SlGr
b7Na/iqma0NhS0fn3P4sSisrJa45V+aprXM7Nt+S8WCVht22zznayn7ndMPP25/3N/HH/LQylz0N
GJIRElpffl+XDQzqNDZPglgECAGXoH28bAxeUQlRf1py4r5IYUs+mAeu/1Qbw3ioSjekRBI1qNT6
X9uhi+CkU4oXndR11+bh+JL4LjMUsf9PBmfTAa2Ekjiz61egNItHA8jfBFECzDCvv7eFhWC34Zkn
rSn2VMAOnYvaa3ZQGecDJG/f/lJLPounDBQ+JOTQKc/eGz9TCqmNU/NUWMqdW1ZvTDP8uG1i6Qaf
m5j+fvbeVDJSZIURmCfVzW0GFwgHN6r7UPefb9tZetcsYi1EU3R9quBd2vEa6MzhGcCOYISbWNeE
Qxmm/S63hPjutqnFPQLDAF8DGwTY5dJUqLS1QPnAPMl59ZQ3yZ4A676N/ddxiO/afo3273osiuiG
qUBGuWD8gHhqZk8TSlEL6hK33wzRx0BVbZMZCEfZvdgJB6m25PuRnHikk8pcQ1Ejr5lGFILtImRq
0K9yZHuVWFxxLIsfnLYnqDKNn6bNXGUsZJXe6hT+Rlndw5yx1/Nt+X9Iu7IdOZEo+0VIEATbK5Bb
bSbLVbbLL8h22xABAcFO8PVz8Gi6K0mUyB71S0uW6iax3e3cc7ZGitZeL6DmMcKLugtGS5cNIlkW
pDEmD3GyMX6wePqPiUkROwdjKNNAMYwWqCOaHZiInqvCfCinLcjlWmEPrQOwZiBJBwf4Ul2K9NlY
ydJGGdp2fcd8NHMeNO1HzEyjQdrvKwsTtoUT6M6Gx125Nxd2F8/mRMZEajlYF0tHffdK9UUa7nGE
fqDfmnyLaWhlL1E5A2gDM7vAUSwnKKfaVphRQEVfJvKjBYFnZemN3+jiePvmrH4U8lboO848D8uY
DFCJsVQOavpQ7LNPKVe1P6VTHFJn+OSN3N64qGQlYALqRsdU08xeccXelFSkczpH4FEACvLFstLk
Q04649kRpvGLTV4bzuTyn9sKBOlTSUjtgziLPaLIiO3tG6M+yY65jy4zh5AzJzlVqd4FUmsGX9a0
C5JKH/22zpwgberhIbUm4zzSOvF70TaB48Xel6pAKIjMLsdyMmN3ez1XXqLfgx4YO0d3+Jp0FCGG
1jLqRt2An9Df02nwRwrm6l8QWrttau2IzLKcaFWA1fkKnuuZUyLsNnMj1kNaq8JC7TLnz99wCBBh
JBl9e/SVlpe9hE+PK0yqRy6EeRJv3Ivqg9W4G05vddFmFj97rplf0ajWetxBFYW7SBZrf0jpMU7o
EzCa+zRjmm842sahX33DZkjfrOuAju3Sp08uow0oJecanPa1Z+ZHm8n7MRNnNRHIfYgUTiT29Vrb
MU6fc6/YiClWvDzkEP6zP9+Sdy44K+JMZyDlica2u+uz5L61nI3Ro7WLDbzizPsDjP0Vq8OQtFNt
4EJFcVOQO80j9cex7DAub2fuyUxHurGmq6cRc6aYNcWLBWTW5ScpAS3JilSogJmPvHni9MzFt9sH
fnXV3plYBC6xUcQlxjBQANaBDwf9dLqRIq8aAGjVBKoUzALLR5eRvqdGiraNoT9ZGQCPyZZM9Uro
jUQGMBtAbFZIOIk7kbasEHrn+pOIPxGwmYCdr4JSqyq/DNP3busYrL236GiCLAEN7xUWTs0r9VEg
Jii42KOO8UA0cVcKd/TNGjIKbRZbOw3tqT/fqfdW54V+d769ukhFo6HrMArjBaJeXzqJmuVtG6tL
CdZ0UDsDmmstuQaLmHImAJmJ6NQFWTxAu4n72vQm2nNHn7uGh2r8ixeXgNcCXBqz0POy01G1zQAI
ru5GCeffvc74WOve5KfxFhHz2nuIyAaUBZC5ATfY/O/vls8SjMoM2IVoYPKHaclT0Wdp4Jj2T4Oj
ZRhLqh9uL+bqMZkJDecBv7lGeGlRImvD2ezRanfiEYjtVoVe7LKdmXIR6GDh3SUIukJF42p32/LK
OwVeE+jRY/ZjTg0XyTDw9SaYGhIn6vvxAP5WfzSsXTECj7zxIK48UJhwcBC4ojeA4HXx5tZoSQ8T
J1ZErSGqzOxl0OqXNt+avLjmngHkHdUmjPWhwXPtMjXolEiZDDQyJqE/jfHkvblF3vgtrfqZ1T0N
ncGuH9wCntsUhQ5steEdIG/FDm7n4jGozeJQefb44A2b80Nri4AsCcAXwLvmsYDLfUYHqNInp6VR
MrgftUo/WqDmhwhAvDXhsHKEodAz4/wwUTbTAVwaErnOZWwXNDKhPwwjvgXwWo1IxWAHh2xJd60d
IpBvAOuAkhR6PotDNOUQXxRK0IhoEamL0MRIpUtfJ/Lx9mFduSbIq1B7BVXZjBRZXEzXLRqapJUV
Ee9j6gif6I+T/prRh1K777S328bW9gp5HATWwNF5jWOVaVbalZdbkZUMfaDNQGqLdeC8qpy/AEwi
lf3P1CK1cWPdJphgtyI+fqTyGdrEG4/16nGY2bbnOun1i4YSZu8OtUejIXeB9XMVC3OpqxN3DGgl
9ZbzMONuNh61VaPeHFBiIBVvy+IM2iLvXDCx4cbrJIzzZJfRHULzh7Z4TvmGa1g7GbOCKhosCMiB
ub887xYKD0XWuFZUkOIXTWVQOMWpr41P1G2/qaF4iSuyJeu8dkAQvmJADwyd4LlYnEYod6jBEziN
mIIOKhEZ5Gg6RXj7FK7ERCg9ol8AF4AQfYmlLWJRJENlUUxoPsme+faWyNqKH4cBzIKiMQG2gSv2
P4PVzoRyc9SBqEMJzdeYE/bNr9556gu05ZKDN365/U1k7jQsypHImZBbz/DDeUzucrck65pOgIU2
gq50+2Ea+/SOpZl9oAb4KS2J+q9tA3My8UkPpt5u7mu3a57qUpEgzfhP6cgxyjBKbaf7Ei18BIqx
c5BDA3S+AAGkD/g5BuRv/+jVjZgJauY6pHFVGaQ9L9ADxhuXVNznApVHChmUDSNrV2Zumc/lR8RO
y5kqopdEc6qORpP+WRHcVMfz++o7qQFTMPqN+7n2RQBAgBsNKDUMwS3Ob5OnItEIsyJNstcaku65
voWxWXMM700snH6ajnqrNTGNsppMvtdr+9TGA4BAYJf0YuOqrFWmAOkAZwCG7U3gbRZuyDS1PE5Q
84iSJrGDUuWhqbX3KS92Q2d+1XLzkYlqRwr2qZuKjdxl9UvxFCBQg8vFTV0c6UloxlDrsF22dVjX
Y7PTMB0XldQY9lauqo0Hb+3xQaauzwUqqIW4i82TFm3bXE4OKvqG3yXmYVAEUJZx44ysISvgMjAq
i4IRODvJwo4xQY+HcqxpLqzcgtwjF1E1KfsDZLkpn/sF5qHRlRI+S3l1aGKdh54tYn9wUi2odJEf
IP+c7p3MGYIMONmQgqLui13X/IwiHkqHNeiTSwWBoqQCFtkEN/Zbmafx6fb1XdsfIAEREyHIAu/1
ovnJgYBMjbxxI6/Szmlsf4wteUwA0+Vkq9uyZWpxDB0z1tJMSMBYRYlRPSucXAmtd2RI6vtffBRi
k7naReBmFx5WFX0F5CfKQx237ioMSOrOrmutxzHRNqL3Nf+KLO9fS/M3v0uJQP1s6iOUpqKm/VYU
ht97P1w6hphZ8c3mH57vbn/Y2tP03tzi1LlxWrKCol+V2wQUZ/MLf7xtYfX+/PdBS65gYEZ7J01h
QXqvo/VVZ9R38q1u0hrsBVSb/y7bslYuqtqtGwUItdmMcFXyldLpC3frhx48sLrbfqRu9VPG2gHK
TDtIXz2WZIuDYf1D8cjDzwKUtSwh5iCgbF0yOqhke0+8cg6Jl7zJ4Y91vZF2YWblXzPzjr47IEmW
mhSwLxSyQfKQeeQHNbw9wBAb53D1ayAn9LtUaV6NNhveKImrdU7Eks8l+yqTXznbaOOsXl8UuX+L
zqLLtDh7PHUKO+3RcEy1R6vEBI4F7Ax/IfnL7RO4VgXF6MV/hhYuI5Ndi1FN1P5jVYdVMwauGwdN
/6GCACZRn8EI23aO34DfTG3JYq/eL8QY1twXxKlYPFFmjkH3JHGwjLHzJnn/GQJJG1d4/fPQQvld
kUSDw7w8EVaTSsPMiR0l+luSpKOvyaoNoByR+zZrAHwGA5mjPohSO/WQIRuBXr29wGuRLZIPDKij
aAn8yuIjY6kXDqT0nGggOkQk9V5+bzVafC5bZ3jWPL37VkzJsOOqaX3G42kjIlitROBCzMBPiHld
lTNzdEEIF9KJjNG+S8vsAJhD2MZdYJD6xXOcg0rVD5nwf8yxOQGvfeZ5f+eKHoPn/Z3o3F+3l2M+
t8ugG8gj73d1dYagXe7HMCRT15exHU1al/g8bfuHpGQi0nmjnpvUo4eEyL/AOvwWQcVUFp6eK6Qd
5smLHLhAOyKgjAL3mwQQiHY+L/rnqZ/0nSLlPjG6Yzr+BdoJEiWAHQFMCfr05Rhq4rlMrycUttri
a0t/oDFtA0Bge0dlbbxJa+MXMAVybKRP8/j8Ip3R43ya8s6wIyeXQvpCY25oqBrYTdbIb1NafYIL
yHxS6c1uSPX8DryM+cNgNfLcDX1/anmqjhUzZaA0Ze+q3D7f3vq1V/PdD1wGP3bKNZt02AVl8ru2
hLpl0fjS/vMBU2ywMWMNbGSry6wub6gepybeZtDyfG1ofBfb5ZcYxDW3P2btHONNAdrAA03olUBE
jlaYrdlwaB5oIEQjMTSgnmo7/mEUwxezllsYs7W38r09cnlvnNazWm00ENlPeghN+qe42ir/ru4P
kLHwOQAvo6l3aaJXJlNWgaspM9e3y2+2UQWEHm6v25pfA1MHjifYLKE2uXgOaQZO1YQ1yBjkqYQ0
z1jUx4prYK3dgoOsfg5mX/A9GAK+IiEQUzsoYQ3o1JvjD6lQD5ycj6gJb3zQhpklSTuY8vhY1TBj
UBVVlB2R5e5Me8tPr+4/Bmh+94xmGYbLzWFFNtYME+2REY8/k7x8IDnd6EeuHumZ32SmUrueiUyQ
KCTIiBDHeyLIJtMHt7BMAWdxkzuKsZzbB2Fl3eAVTVSsIJOIztT8a96FauDYMQw5x/Ii/5gXg096
5HVbOMUtI4vgRk+yrs85auwkFQc6HVSP5rW3EcSvbA3AwchKUWRExL58eIVduKSRwMJ4ev8Kpjvo
EKRbPIgbNpZvZ5xguLOeADsZi/hj0qoHN5teb2/ISqCCyXIHETTCJYBJFy9MBZFmaYjCjnpZ7qHZ
d983w/NYiLA3gYl3p2+Abr9hPmrDb62cOrwEM4bHxrt9hQVhBmbbGygWR2LQT8j8qI/JtUdDdXsz
bY/mJDeA1mt+cn56wKg3C0yi53R58Ko00zvNLe0oFuSZks+AZCQPdj6FlWOnz7GepHdtngLd53WY
4xZGJES2jyFSuktprn/rMl2cgNrb2uG1o4puKW4DLjmkgBcXnNRdJQm6NRGx77X4bYTuuJlujRys
LjZ0Li3orMyI+UWMkHITDEItuBAMoIlm9Nlh0vPXqXA+YRfurNbcuBprZwooYZTd53IiRqou11pV
lsYRYFlRk4vWb2w3ZFPzBpjlrvitpqn9NNzMwvzBVhSw4mYQ8/5neLGa3uAh1yUKlXjwFg1ZF/QW
WOXIj8GNw9vXZu1mAuGDm4+jhKG0xSfaDWl71Q1mRJ3aDRq0MQ8WKKk25JvWvgeZrYPGMxqlVwtp
uN1g5H1JIomEZTSdkysI6Du1JsTrtnUU51dxEaOjlAN87izGNXucy13jaPeOwCaTqFFmAkwCiNZN
53PVlW/gQjX93IbMWI2s4fZCrp2VmRQd9WYgoq+ZijKajDQbTfTV5X2lDztXAqxg8m/giBwC6GN/
MT3N9Lsc7MC3La9tIZp5M/zNQbl8+SIA6pZhKCAxI73rXlLh3WeT2Hh11m43smwIHc8UpdB6v1zS
gkFkIXVTMyqaI+if/FgLu/Tt9mesbdvMM4wi6ay2sPRDGOtAidYrKWosSKl8YxA/BJScfVLYxS8C
aq9jjiHQMC5BIHPb8urX4dnCeQGe/cqXF2VjmVLXzMhoxv6rdOvxkwvl11CSYYspctXU71YRegWY
nV+8YPlkK+JoFY3irHxkrjhmRnoXl3yj/LJuBvsEmA5UjZZXwOBOU452jRZI/Vipuy7+5hqvf7Fo
4IFEtA28BcACl0fC1QrWlNwzo76sP1l0OHos/qfq3P+fmd/tindx1oTKbDzUthkJCNeGJYEuk4IS
N1LDdEu0ec27oFf2f1/0uw75zlRjZB3TVQLQA7Mr4iOd0I7CKelONV0W6ALdiMEct5L7ta0CTAvE
K6hiIf6Y//2dVdkpRkeho+0/5V+GuHoyc7GzwMb159v13swiO7KNRKRWadJIaaJ6yRhloSWE9jZM
Rrdlag61lg8wkLHIX/FUQEZ1kSSNhi5MM02sCFUN6veM9vuGsyaoHCvvfJbw8kFMSu3LoipDt4nt
QEptDBpwPCKqUcAJZG12bEEvuRsTw+r8QdfzQ9ONZUBKvblzwZLmc7sd/Mnp2J1dVmcOMPUHndcZ
+H6s+JgAI7TXMQMaqrLzRSbhB2wDz1Zt/4gbE5If1tTGwTCUtg8XmPveMHTBkJLkpyYI8Vmpf7U0
XfuCqI/stFQ1D40a0a5ExRuwdArILapihp9ZuvnRihPD5yxlIS369lRbJdvrfbyVsq/5UFxoFEfQ
x7aumthlxcaGtoAfeLoXmiaGeqCuoymg8LMt0d+1m4BsHf0qoNMBIlzc7Zx7E88dPB9l3z4AihTJ
Mk7A2mV9KHoXQjfW1lzfmgtDlotSKlD5EDNfXIKOtknTadSMkHB9cxy1Rwry5+WbmU3rXxOLC+Cx
JO773IQLM4xQGdazNxrHuW12+56tebF5vB8pOxheAdG6vM5TmY1a0TlmBP6MT60h76Z6OtiCAnSQ
QsUR43R+nm3BD1aWD6TA6CzCMsKPZVUS/J5QULalGSnbDQaX+XXMNoKMldOHCEO3wJ0D3WK8JJff
VY5xp5Wja0a26/1ISKt/7Ewhd0JqdEcHw94IGFe/CCVfdCkQyF1Rkw1t049dD4yXY/JdTKyw6jdC
mtUPemdh/gXv3t0Bcn/ekMNCl8bPheUdOy29rzuoLHXFH4utwD0icAIWEsArnIpF3zSzFeJ4ggBD
8fhbYqMFPA7yszviAt8+ffM9Wby8aGXj7IE3GdI8S+gDmKqGOo9jMxpa+VOLjdR3JzP1Ban/yhL2
GpcVdxZjo5fLByLZjkJPl0a0aT9Rnu1cUaB97m5kYL/VJZZfNPMAocUCduYrWD0lU90yeyBRO+q5
r3Sh7jGwZu1ct+ki1lpWWJSd7nvNZD6brOleLH1UvgmXDRWrmoMf23YqZMOt5j5AhoYdOZsZW1jc
74nVjl9yd7SDkTfugylrdBBcDSToJskCI4nlR6xndi8mvBiUNVagzCo9tn2MsQsIiop9XtnDsRpa
jCNzyR8diZEdJ6X2EVIn9QdMWOX3XhKnocqOU9udaiAo3SR08xBQ30My5uEIFjQtGJM4LGz3nicV
fYTnQEorZB3qGGd5TsFzF5SaXt8bbm+dMbeQ/ILHdHeWx5t9zYdpz6tBhdJKoWTRJEXY2RULABdy
fqnSYRAO5MQnstNCSptxZ8ZuvkcdiT2PzDTvvJjUYdvrW0JUa7cLVb55ch6Ub4D5Xh4PkVCTSWSd
EUh3/dp4dt1HUXzNspfb533LzMJRxaqaRlPBTG/UvkWeTedpxAtrJOnGxVrxiB4wmTPxAoBxSIEu
vwczrIWTMkkiDko5VYlD2RlH6WJWp5wqX8bW4faHrb1/UFoEvzoUCI2rPhN0kFllFSbBmHkbjhZ7
ajjfqJeutdZmxVPQ4kMUF45+4XQxXNe0XdUYkWK29RKPXrJzylJ/zcd6CEtpZ58gkWiHuqTypddU
ciokUQEnXRwKgQioTln9WlS694iJKPZ6ewHWFhxzRh5K7Iix4HguF7yeejMZ+GREqZkdmCfcUCfd
I4nr0edS3Lf1ZtlgbclBPge2K6Dq5snwS4uuALhPq5Hj2gUaxs73NCPBn38Txg6hYWkj4L8adxeO
11IGdeVIGyNefjUSN5Bom070rhu2CGTXcFzQ7PnP2CIQqYdiVGjdEkgqQLdMU6Dn1yoS48ssAnC8
0vdWWxTHkiuJyhYgXcYcFt/+4LUlRS9rnjg0gL9cuqPeplIkpDQBeKl+dWb/oSu3uC3WzgmASOC/
xswoNBEWuzZVwhgh8k6Qa8RH5YZSd45l8arqs6ZvwTPW1xQ9OWTUqHCC9eTyiJS9AglRLsxIknaH
GPkFM0h7DKse0Dc8Gl3/gYPTmNoiCdCt3njq1uZ1YRaNePBzIq23Fhs6tk1msxIBrFllNRBf9L5N
3QOBj+egqJ6azPKNTAJ+6mpvZLRsP/WSA5Kt0RfzSMLtnV1fCoDa0P3AiPeVMCVJuy6d4FkjO7ur
0fGOLTyDyXdAUcMY3HTEyMJUPjL9+227aw8+RRkZc8sgHQBdxeUOGGXmUQ14psjmne0PTNBDqwxw
DOkaBpPddot+Yz4+y/ADKQPILymKUrhOl/Yq4Ux1MRGCwpcVptApEYke9Nnu9letWQF0Hcxm6Ppe
j/KpRAoyxsKK2vQ7FKkCUISFxrThUmYXtfwUKMHOl4QA3b1cOkfWSQqsoxWl/DWVu7TZgX8140PA
RjAZyzZ0gWi4/V1ru4UOoo6xBjzhV14THoyNo9fju3Rk4KxC3Tw1j9PA3zSab7iztbfmna1lIxO4
BK6QqFtRphtgoGI74NVvf83vG7ZcQbCGzLVW8J8gybs8DM3oVLlwJxSIhsL+0BYOxmIBzrV8ok2d
hLRR9yPpZXGcYn3yhbKTgA38LrMeB5OCb2GAikVgV8J6gvYvRjRJH9MAaUhd+aUyeGRB0+JDg1rk
DkOOqIkw1eyy3qxbPzYQaMPl2j+U7qSnKe1xEpXK2F6Ntv1F6pgeT4SnAouqctebFXmWPe/9hMh6
8J0yfvLwOshOBkly0NpD7ujdzxSaCGcysX+IVSef0sIodlY/gtlfQvjVzVV+j6Ah84epHPZknHrf
g+866jHPN+702unHsD/w+QhGUDxf3DHBO2+oyIjS1JRYfk7GHEgiFepmunED1o4jnJCNMjYaSChw
XO6fJhGsWajSRx6mz57NHIoU/RDzb1OSJC9VPf3F2AE6K3AV+A9zacucGePeljIoRFhACwLF7tat
d8NQlxsp0tpXgSdzbnlgUOmq4oAYClT+gHlEWoLJY42mjxgFOOhJ94CKfXj7CqzaQpUSoT1cEd7f
yxU0RwWGHtQxI6136wC1CHHHjLg+THmPahwBCemfV21QSzFBG27gE67qALw3hrGgowV4nxvWjQZo
gn3iIFm+/V3zzb282QYK/4B1IQqeRQIW32VoYzvkOeYScjNxTl6HRk2KFq6agMHOW3e8Z+PQhbUc
rN1twysAP1hG6wGFFfyAqyfSsvMKUHhuoejcH0qdBkOl+XHtwJs17YOAQBBuhu6Dh8MLjL74rk1/
TjQIyzghqBpg4vkKYQd0vNbxwaaRXsuTCe/qQ8RvXxfiY1y1G58737DlOs9M0gRtHuB0lpyymEtO
qUjR4xnNIZjF43li7L1pSzX72tXNLbh/zXiLegsTOsaYJkmBPs1b51BZsQCDrlF8GtOCRAkjGerB
ectOUynVL6cY09eNbV39UETSiFQwlHYd+Qpe/e/cW0xeuvYT5psADcQckG8nIhBKBdBP9tno+BzO
tzf2nZ36T3yLC3rlWAOxjPEGywVy01rON5SVBYotBzxXDJ4nN79PR+0reC+h2QVWl34rR175Zgxk
AkqCQwSSq+Vzp9WFlZMMo+1JFYcyPhSu3A+xtnFVrwN+/HHkhcBcoFsIU5dPkNsWGE11O3F2WX/C
2HJAjYjlZ0RXgT7tN7Zx/mOL83phbBFzG8NANaNtxbkrf2Cl/QawA7N6ZCq5s9G8S3IU13ol5wKS
3/Te1sTh2usA/BcWEwREKO8ulY1GykUpW8go6dXeil+J+2BVwFMfZ5qeNj1JurPYI90i6l9d4rl2
TVB3g1+eN/pdaRSiVGZHoIFz5tpjb09BXLxAEOCog4pnTDbwMyuHBtcDKCpQ2dNr9FFdo9rMRhcb
CHCz0ULopIUPe7u9j2tGUA2dozZQ6aGNfflBklm14hi9OQNOFfLh1cUwHMK220bWVu29kdl3vlu1
yhVjFiuanwfVBWX2TzN6CMB+MH6w3Y3vWT0X723Nv+WdLV15EKtjsOVOFZpd+k5DiRID6L4CJ3ja
qX3rdt9IUoWJpyItR3/q//eti0jYAfbWo9zOz6phQQZpjbp9kPUhqY6Ub9zB65ADVPaUug50cHAN
li4jZ0AekMHMwYCD6qn5VDvBYOwte8PMdfpwYWbpMkRulAbcPo5ISnyPV35LNhKU1UMIsTzIG6Ax
f5VKMqKlIq0I1mz82prgeXK/E32jbbJiA3OVGEec24SzmctzYTZViZHAPD/3hQwcMJYV04uX/jG4
YBYi/c/I4jYBs6rrgGPk57J8ytg/I7krt5ozawccNlDqAIUfpM2WwPM6B+dxVklsB9Ifq/tSxndt
cl8gM+ns77bz1upHTQ/1dHf7XK84TLhLBGJonyC8XVILtK5kTaxA/Y3cg6iTQ0/N8K32ZMiA8W2m
jcRnJUyBtTmQntV3oMl1uVuopDYid7CQYMI/GsVXyj95mB+W/T9W8Tnnd0X8N8fjncHFzo3K7dEo
5/kZtN07Kb81zamANuTtNVw7g6huWmjkzoGAvXgHM0/O3cg+O1vj5z5908qfbrvRu9sysXh+7AZj
m2BJzM5Ts0s8Axznp5b9RTgzk4kgsZrJvtD5vNwd01aGQFZSnQu32RtKD6V7X5F2Y7VWnjc8baAR
A0HVPF6zOAO9FksAiZsaYrh9aNJj1uaYePgH4jG3d2XVjge+atQQMau8rP6k2lCNZYGyKPVqv1We
77IuLBLlN9qX25ZWNgcDQ3jggPbDTOUSiGtareBxp9fnqshCyb8xlCLbgmys20oBEtJo78wsFq4a
C+Km7YAPMmSYco6iWQlEYR8k5i5T3RHEsv5Qmb76c/WTS8OLS6RqDdokYJ8/51MWDPaToMQvyOkv
FpFCvwgUjXMUNj8d7xy8U1mJXU7Yrrof73o2HKbxNa43HvIVnwd9SkzyokI3q+IsogiITpve6ODs
DZk6eVYeor+5Ed5tmVjcVLymZsc8mIBm8Q8gJP8hqFz98VKh8jFXTgmQMVcjchMjnXBlWp0Vz491
I56IqvbU3QqKfydLi1zgws5i3/OcoFYHDw4d7kzdoVX4T907DmhahPmQOcw4TaBuD8yWOTtlDbGf
xY772FLnp9nr1rlKdOsIRvH+dUqy0udaAXaXivLdYDs/Nck7DG0rK6x1OfPtifxU0+Qn75BbTFR7
sauKBo0JNZFmdD+xvsdr5NCPk87Ng1Y53hF8pPHLVOrk0U3S/BM1ChbYjQeRAkuhIq8IdN27qgic
Ko59o9ZZwI3OCwpvKo+pXdT7KoWCb5O49KhENe2L3hoD1DaTIwGuJOwKq8S4MktfSp41p0lA7i4d
DPrJoxALB6LMeck7pzlAlKj73FdFF8S23e2StPbwr57+IcXc4r1rSMxmukby2dMTG/1o8OH6FH0h
NPjm/004zXcl26XlHbgnsjsg/S0gdT2Iq5S0uMvyClguDOz7o8N13xqJdmCZrQeOqlmoCgJIeF4B
GtjRLQG2ldj+Yu/nN+/ddbSTgk9egb2v+M8i2UHxx9cxXiSHU+pt+Z2VGAS50G+SGdzMq4pQ4jSG
XvFYnklDAludK+2zOXEf0KUT9x6MLajoyg1FYQ2NM9ApraClpUeh2UBpeea1E3KDPfF2C3u4bgIl
SiBfHKCUF6snphxMJE4mz0M19XtGubZvC+6Gt9+BFQ8HKm/w14BvFNWlZWEgZYbW6R3GAZOmtULm
lNAAbaGcUcbaA1KIDWtrJwKMH4ClACQH9vTFN1HcWAZRGliDPtVEjhnoOVv9HAseQFJx44lbNwbs
NYo4GDpbgvQpK8wmr3N5LqpTnr9aiEISD03dqvYbd3Pefg5slg8daoH/Wpu3891h19wxgUoNrA0A
kqTx5Cda2LpvbnVO7I+VeEtA4tpv8SKunXo02IAYAXYefHGLso6RDkDsDF55pgWIGPpT3Qk/plrQ
jkc2HoRdB7dPy0qUgtqcB3EVLOpMl375kSomzmSouDg3U7LT1MMI6QKy1ZzeMLLEfbVJ3XbaCCNp
o9/ThJ8GzXis4unPwXkASfz3MUuGBKNqxxK05+XZKd/67EMzjX6F7GiLOpDOMdXyZCBjQWyPOvnM
HrhYtDRJNLiX8izo5BxjCjXKCjX/oKgghmCZo3aYLKaFBOy06G5VzAdngvBHZht3rV23Z94KdjTb
jj0IULgFXapP9yPoX3cTODieW2HyYJQmDZjSUW2HhGdIkjYPSiifvI6t5R0KNkw+qSq4gEp+ky37
2XcFPwyj1+003RVhUrlJUHtWFeoWeI+kQmkXxU8XfKikCAzkYr5BhjONW+UXRe36jei3GDhXmJlm
jB8YHQG+R9Vi+d7JLBGJkTvFGQA8wL0ESw9SMdBrMxtw3TFWw5ORle6u6vQ33mcCzOX2WU95Hs6i
v75RFNoJuJw0FIX7Uac0C80u4aGGmdD7PulenbzcKuiskGxc/uZF1mYQ0ViGsIoz0D6HotM+e216
H1fGZ09j+9rsg6JWvkfHI3AyDzwuIbOxFfOuuYn3y7Y8XV6cNVARKc769KZpdyZEzf/8ziMpAUEj
8q1rbK7tuaKVCI3OZVWE1vQoxXNn/fmMGv70OyOLhSw75bpAiRRnMXzl3QlsXLuueqBpuQe6aOOD
VjAhl8YWS+Z6QiceuBbPVH1ttHvQ8QSZ9qkY5zjptfQ+6Fa5b+ivHjTEGEDiyf72gq7uGCDZ8Lmg
YcT00+V7ME2lSzvXxvvmvGb9m+dsJChrfg+dC3RQMXWM/vDCKXhpnoDDBH9fuh/66T4G+xwvP0E7
Y+zFxlKu+R8A50EQjcgd9FOLlaQdMQuawf84c9m2TMJRf0mGu0b9KNujsL5uLNxKYwFTTiB6BE8p
5gWXL2k1sQzgWWxcHre9bw+S9AGHptoRvw16FiMABKmFqZOpKNL9aLpNiFBxgBj9aGOKQcuPnuYa
PigJ2N4dRHpnQ6Rxn1luHgCWngdaKmkK9ihbPldVq14NG16Oc895aqBm8Kw31QtGTDKw5bTfLZV3
LyJnzkthQ+YFafV4Gg3mBMxqigq8vm4Zdok3/KgZb4NCr+KDsmMIn7d96ddyKl4EGZo/h44gBsBM
MrRMEJaiSnZ5tNCDtluiddUZpgJM8KritfFeY1pu7Pv1EcbZBbQHA2fYC/AQXtopGfxXaefsTPNf
iRC+l/xxJn9pYHGGR0fZtZcU7KzYZ1v+6us60LeAhStDwbMRUDlgIhjwqCWyQXGVSq3SUgQAPTIT
NKSyY2U/8uLUxa8CaWkLrVnv6/+QdqW9kSLL9hchJVsCX6E222Ubu7rb7f6CervsyZJkAvnr38F6
704VhQp53lzN6EqWKsgtMjLixDki+SvoH837y9JDInZ5y1ccwhQ1XQYIExQcAjc4rC4iyNkp6t2C
qQ7MPy99wnZNR/wcKhGu/VNYW+G8UBIW1evtkzS50yuLqDqiKAgqWGRtL9dPVEZk8d6ERXLvKtRd
fNmDDOr7p62g2mgR/A+dQ2hSvLRCrIjkeHcgRuxNoLkfvOzk9IdSNCuB/rUXgubpmZ1Z6K2bmivZ
pPBWaD+Qngk078Xwqg31UgQ8P4xqhV3n2r9emps9Ygw3Hgwvhjlifi+zMEr2Y/kOJtjMHFeO2XUk
PPUW471OgUe5xjPrXZtqjA3AGsd0J3L7FVS3B61aY2O8HhDMoDKMbmagteHGL9epzmyiVN7pkNVg
h6js9lpb/9HB99yDbK/hYmW7L44K3I+orwM0fPWwVfUwliO0ncJSk/d2GvkuIz4hv29vvutNgfc3
2GDQOw0HdXW4bbMBsUaCw9MmwwPA/q/caQvcDOp3H9kPTKmTm6zdvNfHCjbBMT2t1QRAn234JJEe
egsKEpKyTnyVl5CSdv6YTX9ozXzt+XLtg2Fsol9EFgJUGvPTBSWnMR5bQUI2fIvK9xIosNszuLRO
5wZmx6pKdbdWKQy4476f9Ms18IGvCfktG0F0CSomZNnnYsGGm5WKdh4JR4ttGtUFSnu1+OZfjAT1
AghaIHN7hSuxHaMxwdBLwiRNqQ+KP7oHagCNsWC5WNnci6syRV/AjEKhZt7CgZqFEavGxbYj9SnJ
qpOtF2u3/Ify2aX7xtIDjIesEIAWV+UPk/R9DopPjIdmMQhU4OQScmwa/lUDh4WjKyuIW/4XTRa1
nyTpQdLqgIqJz1GPo029vT27S0OesMxACsDVYxEv3QcYOB0pIlsPMzMpD+5gl5umdta4kBbeWhOB
O1whUh2oyMxzD4lmZ3FipiRMoWaunxjN9wlgucaTkVbHCQBhd9FGFkNQqWfZr5Shl1wkIEmQHgZT
CjhfZi4SyeeqLnSlwnyAKI2PanUb2Fouvg1wzztpEHZnm6NcuWmW/AloZfWpjYuAR26WbmHINnOh
4wT2DOwLaANQjzZHzFt1trhHiC9WaLSW7IGLgeDVAGwkYt7LlUxHUCm2MSch1+m+7NwDZ3cF3WXR
4fM75tyOcWlnREOaXY3NNK7ou8rbA/iVv902sbRgAJHiaFsTQ8E8tmvyiCpPHxUgkNXeTrJHm0Tg
TZbDY2HYD+iMzlfu6sW5OzM4/f0s/1ckepa4BAYZ/27LexC4b+rxi7Q+XyiGo0KqDyXWCRw77zJO
6zSNbTXtib4O0LNYo0M7y3/dnr0Fr3xuZM48BJRf62QJjFS9PqB929rWpSPQK7YGo1w2NKk8OgAy
AQR3OWsZHaK8nC4xrztw7U/UPbT9l9tjWVgYhE+gUUEYBb7i+aaudMjhaJqh0Dz02PLvoGrJExto
wtfbZhZGAoDmlOIDnG/yhpcj4VCZGDm1VGhCpDAt+8duiLZNuyZav2QG+me4xj7k0OcMWlTz8jhx
M7wJ6mSntTIswSIL6PzKCV00A6dDQXGFeZt37o29g4S26DFp0tiPmtzldfcdROkr0Iolp04t9N4C
+QAGE2RELmcN7Dl5S1mMU+N5kR8Z2hiYRXqHF/Yu52bng5/wwGL9jtbqyNrqd2t43BdZfLq9eAve
Ap+B1UPhCL2Xc0c70GREOiVTYQGusL5InjS7/CYy+mZGCd5g4/fb5haAOuipB1U4rnEwWFzxX0mA
kyOAv1Vo95mxU7We/RGtJw8pqn6bpBnkdvRUEUBZtfjeCrQTVpHVoyjjoEnq9qcsnQ5E/qiXw6GA
kHW2ADFYgok2fclEk9qCpGaMPHRF5IGThbctLWAPMGhzajsDNGRq2blc69FGGZgXtgoNWonHJM7f
cm2APojKRbIvKHBR0JSl96S1eNChWXcjNGdNhWkhVkHpAsEZsJOgAJ731kGBvXZKoatw4MnWdOuX
zlzTXVqc0TMT0yecXQSszxjjJsSvEVz6dHi0PG3Txjl4pNcSmQtPnAn7jkYhwGAmEqBLS16GqEsa
6RjqRY0U2I+0INtGP5VxjOboV12+3F7ABXNYQCwcmpMBfZjDalFNQ2s26xBzNXzfGi0aeOXGc78Y
tgTjSBNII97ctriwWgilgQTXJwoKBFWXA8xlDQUGG7yRTP3JkTZIzbW886KFiWER0SteinMgkc5A
e+iyyglV8c61v179+YhqEuj47+/PNkPdCJ0mHgPRsiuDnmw5eFoge1uPn0aM4EE9KWICDqVPCJjL
mWoiYTDLBY0n6dy3pDQOTiR+3l6MhSvhwsRst2WjQSC9qIGrznPeG5nvYiZH1GWGw6ftwBmBMQP/
osQ4zylTtEYzLm1ssxrZ3awJkvZoyi+fNQJyXqBJKWrRcL9zt6cohIlALK+HHHBPpKi2lZHv44Su
LMv1vQIzoEaCZCqgasArXi6Li2Rw1epoJx4HyDtpO+q8lPqxy/cG+Xp7QNde59LSbKMlHSV51cKS
Npy85r400NeavlTF53Ntl3ZmTrymmVZWhWeEOu0Dy3wWTeHXHTpTGJQnIK+x/fywEO5M7g0IvCtY
h+sB0FOAzDp0nBgiHgkEpR6lo/uGWgnfrh0BqiX/GJrjFquxLlwyGYpcYzuIHy3SsLeHsrQXkE6Z
2m8nHsp5qNMDMIRuKvS01JBzUlae+UbW/6q7fJfK/Jeh+u+37S2MaMI9fMBUTLTUzG52rQF1j9CH
IXR6509ByzvhrJEhXLuEiQgBkTue/7jZ5yYia+S6MCukoOJfbsKQbd3IfH97GAthAzhM8NwHEcwU
9s5dW1GYUSEkHlZ1/Tja4y5HFYUwCv3qu1g8xtV9Icu7uvq0456YU8Cnh84c8HO6s32OaqibDAZe
DTz3gkTJ331jbQmzfqCdcCUwWppFsPSh5QhpsGtGCcjglDoRFWJt78Dk315/0pJvtydxYS9ghf4x
MXmPs5gkA5UXkhUNwuxO2+T9+Mh5vlKxWTSBVBTyn6gnXJGeN1qpN7mWIqTNJDR3q+7JIP2KjesI
BIsCkh7oI+C5gE13OQyA7Uw1cAxD6z1Q+hbPZeMGtJQ/CvROgV9G+ilvVhzD9JuXuTbQYSKpZbko
lBhQjb20WaNUbLS21oVQNId8JsQ6Mr3yWTc+NZnx5MYN9XPd8kG2sVLGXZhQNN4gVMaLEh2+V8XO
IWmrRDAB1weMYQLetbXE3cIzBGMzUVJFpwiC8nk0XBENSS0tEaEJTJ6odoTTR6Id2g59Wuqgd8kG
JPr72FU7b1ir5S5NKxwhRcIQb7853nk0gfH0nEKEigK/MmE7i+bzbxssGwYIwjwwLlzRjkNdGrrd
Od7ITenuOuxKXdA7M3Y3qljZJAu+HQUuvKJAsIuC/vz9GAOm2pclk2HPXydhh7z+GWuI/qN4l9bv
t8/ygrsAjQUykchnT3DxmV+3rJJarMOiGYlzoENXBWVW/QFvx4rjXbKDJjoAcnDgJk3Ly43f52kp
GeciFGMRDnH6EjXtq+Ou1biWzheY9A0bpIc6nt7z4VRpofdpJELCwir7jyXfYvNOF8faDtzsh8N2
t2dvOq7z44w1QgYFET8Qj/OITDNbBiiygDhy5rME5La/S4WUwlo8tgAymYit/zE0He8zl+v1Exsh
nwyVTyYkaS02HJWKDiatvzam8EncPVt5tSuB3Qms4k8GbC8WIbg93IUECz4D7DyT1N2EC5h27tln
cFK7qiPwIsxAD2TXPfYpw/ueBK1NUc7pNl1ZvhGSH7lkEHwj/JC65pfbH7E45ziEeMkBZXoV+dS9
7rWVyLBjheWXxcGVL46D5qQ1LOvH1r9aXNAE4XSA0v4qHpHgiBu0CEfD7h00XbKHahy+1JDQ5DkY
HchIN2VmbVL25nbxrwFcZ5VdOoglWdAS9zc6CjZGNTwJN35y9Hxfm8WzU+pbTtbgE0tHa+LrnUp3
aHWe32OCxUjGpJiQgh6q5pgDQeHma4nihfsDdANIL9nY6riUp484W3kFXs7IZvkYVnkaNAjYUUK4
va4LR3fSh8cFgoaViWD80gL6xeOaNP2AXkkzcACpHZuXbvxt2l8S8isaH9zmdNvg4pDODM7u4riu
PEhJIKRttKPGDd9dEyda8OOIktDsCiwaAr85PW9sdG7lNESGZpt915S361QHMjhg/vOKo2nZTlYe
uwtH49zgR/B7tkiWleZd2uoS+i1oMB92gH+CwuREPt/7NYV//x3YRyRwZmeocnSsFLCTu94jGd37
NgHrtdfubi/Q2nCMyx3R6r3BWK8kRIZzXxhPtP3C5PvgbG+bWTg/qOJS4FemhD4A8pdmKnDhALgr
htCCkDk3Br9Axouv3LNLmw3pb3sSRbEp6CYujVBr/N/NxoA85vlrVX0+OYAmTdRMwfa7AL1nbmdr
blL1IbVBE2OlQUxHP3deiYL8hlgZzdKUgewL8QmwcyAHmc7y2QboQYZoUfBxhEK91zkoGo8geri9
Kkvu4MzEvBkYJVE0b7uyDxVP9wA2Dh0wF0FbPRT1kdIUfWUr22Bpt50bnIUOLbN0nisYpPJnWTz0
6bFq3gt9JQ5fnjnUBUBkhcTaXKsUwnIWUyi5hxqaB0aGImIydbWutTQuzh5KvHhjABt61a1Q1inE
PuK2D5uW9A+5lM2jB3qVAFST7MEZQNRQCiIPDh+9Q5KP9oojWhol4gTIdkNMDwDLaa7P9gevgAtC
CYaEevU+QuBW904eSpi3d8jSW36iKwB3wYT+uWLCcaN+jGoldLxDD7Hd+GBBZeI4Fr9HKN1V9Kfl
Mt9J15K8C89GnDGkJRGbLxD9NpY1CNcE4Ejo72Dg2dbQRa2NB49tolYPJkDm7WEuzSXa7gm4hfDf
q5dbZSYjLQxFwg4A0ACOpHgaqCWfVa1pKzP68U6ahTwTEgQtLoBnAzw4fcv5ummoMpEBKRhXjjvO
n1Pygqf+rgKlsQ2OUl0FaIHxzZ77LVpuNLJzyD3VwCa2ZWDpsfRfdQ9V7N9EoMyf3zXNmgakvrSv
0WGE+ZgUPK/emG7tjaw1gSlQ1j7qnKCK9GcTRF2Ih4GOP1rpnvINqqoA6P60rbu8ecmjIrAGeHTz
BQpltEk2dbHGtr4gLuuBmw7HGS/gBSZe7rAodwtCpvDcKo9e6vrojida/1JWvzSWvaARr0H7Xukc
B1CXVL9UUqKaI/1atfvI9O4FuMu0Nt662XMvsheX60HM+xXfs7y8mL4pgYymqfljj+cskkzH8jbo
cncTf1RPpHtVTbPTEbXWLh5/0dYb/lPaO4sdS/O+ZmEygLu4YGATbLdtQQPbGQAAj3ylYVTZy6f3
OspPiP+mlAwKKNMterb/otbtwcHnotrFoeU3VkZ8jJnZbCkb13LBC8cYDxlgDJAZQMpi/pTJYqnZ
LceS1Rqvjzkvx92QyfHeHiUPQFzEv7i5qF9bzdPubg9y0fIHwh3PbaRupz1+NkjbyG09Q0ks7F1j
IyiBjsITH59YG+96wE1Vu3Kqry62qbkKXEzYmeiVx+a/tDcqzepJriPnVNloNxV54qPwJgJbRekB
gPu1Lt0rhzWzN3f+YM/ivdd3YT/xKqPtz2ckeSzwMF4Z2FV8PRmasml4COL4zfHphWsAZ9oPItQb
SQNOY/cBiWvTd7X0qyHRvg8o8VoNZmFwJp6eEOrBQwhzOls8Ts0CZAGqDR2VQH27KV5ZrfTA9CL9
++1tsrBsE30WpFAQlkITeRaWuiVF9S1lsBTRn4zTZzTx3kV9sZWFWCOJXRiVBXgGCmS4mFGPnY2K
pUp34sZuwtJ6qQS6q++I8+X2cFZMzN8mQDQ5IFKCCV2753HsN/pTv4Y4W7QBYk3weCJnjGvscqeX
SJ0maRPVIU/BCyntUuJ2LoqnMlLO5/cectNAtqHzFLM2X50yqvFYpVkberK0S7/q9AHs9Y2Bxm7E
jFWXFAcqVLpSR7hOwHy4xakfA+lj70qGFIznIjXjugW05L4bwzp6qJ1nR//Kq2cLubXue54+R81d
ucZ2ZGHmLgKDya6BsAAQMezG+RtJiaIfNaNqQ3QK5neZ5qgAlBraSqhzHdHZOhooPkRmccKuOoAa
pxyGnqoqjEX3pdCNN2noAVioN1GRb1BdAaGtqDd6Y4+Bl5CVF8f17jE+OIyR4wU6AAfvcvfokXTy
gfQl1KPkJicxUK/E78TKxrmeyQsr83NgmWUFHgKoQ3mMfO3xqo3UWqf89KGXi3VpYnYMEpui7aPX
y5CW4J9/FaC8Bz55b4lHEf+ok9D5dEEISwVQAsJTvAVBCDdLg7ZZZVFTy8tw0Det4fgqWXvPXLv6
SwvTrJ7dmS3KXUZXlWUIN7YbCmyKMjnUmbPXaXTsKnclDllYJHAXTn0MqLIj5p353iQVFIJUYxni
p/3ezINcX0ulTnMyWyRAjxHrQJwHzU/zy4tEldtnw1CGRR49DF76PVblMbLFJi/Jg9ah65oWe0sX
94mubXU1BEMDtSrarYz0KhjB0p1/xmxiTYdxr4IeYahsmQdpOjzH1bjlVbd30PgCZMPftFXvt6+C
61apD6M2rjcHDE9XyOAqsbircVmCbhdylF5xSHh6RNPfrjWyBxB+bm0JBtVk9HXQPplcBfmQIZOc
gcKCBKTNtw3wbCu+Z+H066BlAs0TeFXRzDQ7/UJ4nCqDFCEEj32rCdFUt4EK8oqVhaMJKxP/D1jI
QCs421idU2n96DhFyNLj6KKb8jnJXhMGpuE297v+tf20dvg01QiOwCE44dTmBRGAbDRVyqwMW/bs
SA5K1R24Svw0ecSZ8nlN8OzID7fXd3EqcW4IWnyBz5vDPTWtUjLr4A7M5iCK7aiD6TNaecus2Jgj
LOKqEGVHMa5kUrWHWOqY/kjVGg/IghUUZCcpW0AtptfdpdtxFRIstHRYGLO3oXnLy6+58fXTk3Vh
YvqEM8/WTfy2pIWJxDiCxv5g2T+1TKx4m+tYEqDMs3HMQvJKGpmOFiYWdvpbR8q9WYJUOhmDOF/p
bPhw9TO3dmFp8jdnw7FSaqqc2SykSgR5/scpSh+6KH6U7KBpuXWKX06DRzqzArdv9owWPi33rI8C
VT2D8zcocOeTIymVT7Vjo0AVWb2DRDHopeN7Xn4Yc6g6Go0/8L8FuzPKnZF2X8AisVPeFm21vmf8
HSG+xPK3go9opGV4O24aR9/EYA+DQNjetf8Q+S0H9U+evY7k14D3SVcZqGl89ZJHoq/dXAtXCY4C
zuBUBkBtY7a+qRyMqChZPVUZqFFtuZ2tHLdlC1O3nYEY/qqEW9lQNqJ2XoeGPkB5Cig6b3t7jy5c
EtOz/L8WZmMg1BaDZcACWAIf8Ozy42iP69Gn9U7T+q0nfv0Le+gFhroDHiTQn7rcRHpOCo0YRgX0
RxnUcQH69JDQXd1HG0N7iD8NDAVbNlw/8EDI/kPTdhYv2XiYWF0fVeGgzAeLvxflGuv54hIh7Y+O
MZDWA7B1OaBuJB34PCpsAvu7Vfyq8tfbE7Zwvm10u02PEfCIXeVbzUIoKIgbWCD0vFXiNTW+FQ2S
SWsd+mt2ZgsD4b0szSO9DiO93KaO2DfiIXLR0L7mRjAfMy+C8YCIHsuB2/hDkerMi+hlanpxhfGA
cnxXl2oDLsM7yd2V23jat7fMzPY1U3XppiDXCrVo79ZQBGObLlP/wgjGMEWSuAqxBy7XfuoDI9zy
6tBl7UZ6aN/vun2bpbvbW2Ca+vlYUJFHo6AB2TFQ0VyaAalk5Fp52oQRrf1cPLsJaAbv2xHkzGtP
+aVdYMMK+gWRPbvqnXNoZOaRXTTh6ELc1wDzI0MRI5PeHcgiVuLTpZODHhgEyjZYGq4g9iPNGmnF
eRO63VcC/26b/2Lezg1MH3C21VQCUTgVZQ0w/NrGlQ969m5Bl6f5W5v7z6+QjS7lCX86NYfMNkIT
ybGMx6QJYxNJ9K4nh7SINq1WQUPNevBU8uW2vcVlciA3gpQf4pd5tlejSUEqyRrIN/1m5LdOKrxm
f+nx79tmri4HNChN0geGjiQqYNazQ9R0gDLZoIkNle4eHab7EDLjUXHqI7FPCu0hM92VaEb/iO4u
NjtsIiZDQgKMwagGzOKywhWjqjG+0MjQMKm3VA8qDubOijrlvpEx3WoFi4NEROwuGh3QF41t9eaW
kXzosx40PkJ595B1S3dWGauNRNgSsBydIqZXZDvwI3bAcEj81ZMBHZizsXjxlsc9FIcSqqH5wpVQ
G9VMCGRkxknWTrzlindoBm77Lbr0mvuCZioYOl36Yhh1sHVI6qsuYUekY7WtkabiqctK573AVbfN
oOo5dp0RJNiAdb7joA/hbue3xakajnqfv7aVc/eWbFVC71ynCYpX7U4r+heqGXepNIotdN7VtlYS
0A+d1L4D/FggDLsMUlIXvoIn2eQJvtfLCPjKDKcORMtfST38zWQr/KjkTZDVI/ENA4/rpKy4j54t
c5+huT6Qqv9qalq30RoToBeP1zsulcDIYiNIu9YOKmLzOwvMRTlTdJdqykVXKYcSlIj6gOjxX6cr
hk0zsmKrVR3z69LUUIFMIr9Lo3anSXC6GwP+YAst2/BkrPzRbE2/rkGvNlCgfCri/QV3E/ObcrR2
6IqDipZrJXd9hiCkjSNrY+am4aN1Aeq2hT7u675od8QaEz8xUiMY7CQNiIQqh9akNkgCVHGohYp8
08YIM4oIMKdFsWH45O+2Yyf3opQQ8RSe2EGkT3sG3AyvjMhVwDelWeJrKR323OvaLRmofPB4UuOI
UdPPMmUdsrHlW+QogZKpiiwNeWP+HgebvKNM3901GSR/kh4alwNeiyvh4DVWDIcDDhMZEVRFr3N1
soEGkzHQPHTG5s7tHgzUFeJjWqUBKEdIxXa8/W63X/vsWIoHOqwlYa889oQkNAEMAAoP8hLzwgrS
GmyQ3CjDyAmFmfoSTeS3Pc6VY7u08MH9deayB7fqis5EziI27hPwazZJ4qfE3FQQvrpt6SpAmFma
uWw+mnIwU4wl0RSaOujWsis8UdbAVYsDQiMZGMOR0r0SdiV4yuZajKxABmCDUf1sh9eK/BFrTaWL
K4MyJZy1SycEz+VVZ0Ux5wq88aGITxl7wthXFuaDW2bml4E9QaAzIc8nlP2lBYWGuEhCIiVMeHu0
h8aHVvhLLd+5TY+2bftZpb3U1Hxwsqfa2YPKdd9F3evY7AmBXhlqGwj8/JJmcD7RY9l6m4yD3g7P
R5ZAaLpOfTXmmx4sBaAc9d3hXZR/ep34vTUECjccu69lvBVu4YPjL86f4t7GHVv4VvQlRi06ap6N
xPYtvk9BHlpb9qs+8JXTdxWGYdYmcQxgO9AN5M5xPmwskC/LBhby+o/ZdQFQr9tI/YrRBLoq7be0
O89tzdbT6eIGXqlHdkIcDUH8Ed54zNbWFEt2taRnA5pd74lmQW2qghFuvznFiTsrycClTXk+iOls
nB1m0ukpblr8Pvo5fZH+9IYvnz/D5wZmgXHBBtqKEXtSOFFQdzWqkWTDtV+3rVwreV4u/Ady4Wwc
jVcKEAMAdpy1xNrmlgaeYBwHKGW65talXPrID0AH0CEl0pmaDWlZXNQV4MNb4KJ/Nnn5W0/c7yCD
XlvBxW0y0UwAmQB2xTn0v7Rqt3Y8TEAcPanypTbfW+Oz2bhp8HBdSDaCJ+4qSi8rlQgLDFvgD0Bi
Kap9y+t8vVqDiC7uFRAV4FbBMxpF+8u90jWWyB0tY2HqJtt6uDMpWwktjSVXjEzHf00Ylya4iPEU
ESkL8ayhG97S8c7lluW3BipBoI5O9iZo0HqmZUGn6v4xp0N5sMeeb4yshdTzmLm+0pMfTg4AtLLR
dNjwBCSYRQy6oBSsYGMzpFuEr3Tr9ECCDm40bpzeEr7nwq9FupP/mwN8NqJZrDxA7imFdeDhkWLu
+bPgn32sT4uPzn5kez8S+rMD5si8GHIAdsPM/tmNEHau7ohRrCzM8tL/18i8bCbBVcpRKUOdQs91
5AahNBRbcsXIdXn1YyjIlk9lCbwKZ10KLK/6ZuRaGeZR9ZCW0Sa31FaZ2WvZ6Bt7KLZQjr3PI+IE
hhq2CcV7wKq2tz3J4nEFJ/z/fcNskzum6ERUQy2raJ5pkiF1/rVHhfm2kcXp9D4655FgQcvd5TaP
YsBMRspYaEd45eA2NO1Pq5NPc3lmYubYrSI3tFy2LCQI7gfQYUbOPQ7vykAWZ+vMyiwjBV4R2dUS
A4F+YQDBtECmHmS9d7ena9ErnFmZbXFPtR0EvysGdqy33AMEw7r3qi95snIXrpiZFzWYW8KlQME8
BCvH01AZvooz3zJ+DeYKjmBl+edACex8rektjKc1I8xWiky79vv2lK0sjD1zpGkEfAavMZZWr7cy
tw8ZCOLLzF3h/Fg2AyFaoJuQoJ534JQwM1FfMiBNH5WKIV35BZ3Kt4eyvCz/2Jhm8+xqp3nfmZFq
WCgN6mfdo6Y5QVyMW6tfqzctr8s/lmbHMu1oXI8JRhOp94xob53Cm/P2YNZMTIM9G0zseO2oCZio
RtWj+Fe/dpWzEgRPx+EqZvT+GcbsGcD00SssChvQ7v0at6Hp9NvBekf2Q6ZW4GVJYPYr8PelNQKN
kYX+EQBzr1q7Iwbuj9zAjs71fVQVvpE+eWwbF2s0dst2UJVAdx6Kf/PXbe31sUeZi3AY6R4hSpTp
JaRjj3W6gkZZWqeJMef/DM3msLG0Ttg1hYcmx9bhARvXGhqXjs6ZhfkzOmoJ+isMWOic38R4M5uH
Vq5shOkj5xvh3MTsLjNSvayR5cJ+rnayRAjceEeON67Q3sGjEDTiz+c394SsR9ZzAvG4s82t8CKV
DpJ+oZRvNsSpLbbSaLr0vEOggzZTNGaiB2123Xiy08CqU1Yh00GgY+9l8jOR+UZ4vxi0Dm4PZnHy
QFYyPahB+DBPrOKp2iivomUIVfhNZMZBUYeM/RrRwKv1h9Wu7sXtAN1IIL1Qp0CX5qVjsAQE3lLb
K8MqHf0qfiUa86s1XvY1I7NdbaSup6HDFnCEsf0qJX8qRjvQIR5+e+qWHBBieLDxWmi1ueJri4wK
0iBmycJizHY5soTVH0CugHyooMheBtxm2zGPVowuuoYzo7PNlxNASIjMESTUL8lYbsZ4U4PIguv/
JiuFyw4Ul4jcgN4xL1eq9TwZyWljdPqTzZFY2KdixfssjgWMBUhGeSDsmru5weqqriaAkDG8WSPv
2Dadn5bPrvvl9kItejmAcgHERkbKmVfHSTxGaJAUZVg3+nGwxi+aO67EOotb7szEbF/3iWvjluuw
r8VraYdSHPtPg4IR6qK2D2oHLAoSYLMFARVGalUa8EzS+0Wybz3EdLq32xO1tKOB+QQHLQCSIOyb
hVNaQgrqxrhSx47cUd4Du+9tPP3baP+n6r8mzZMtsn+xn89NzkaFVKHWZegXCtO4OUpwtVIF8VFX
v2+H7Ovt0S2tEe5uVHSw39BmOo3+PCgBrZ6ESC5SFAPzC/unyU1f+zTyEqsE4BWAA9BEg2OYGXFN
PlJeYQrdqHohNb2LXfRf3R7IFZkqNBkRFcBZo60AqPt5imLQvNEz+7R7bHr92ajj3RjFX3ST7Yv8
ZxmDJTgLC2967Ov3mvbNNt9RSEl8AYq0lQ+ZNsT51Tt9CCAnyMiACRycbNOUn01pkfJKHxxXPEaN
91IS72fHIuHnaWT5Is/2IBq6GyzrUGbx3mnILzNBW4CtqFiJnef79uMzUOs0cfVCQnQOc3S51yBD
ic/QY7kDoHkvuZVsurH/OtQJMrM5kmUuuNx8U7lruI6PZ8zlHKDb0gKZMVisvEkj4XIOYnC9QIhP
tI8KlfM9CGzKe4cz6NuCd8BJo71GtW8QpHcf65HfR5n9ozXlXytu/+iD+CpjJGxTLzoRN4UOjlGS
pwgc2rsW1Yct9ENe0QhgbEA3wFADUxuQa98lNiQDhmFXOere9NQTPEXg8GhTiBSpnYHtBe2m/9P5
aAd9aFRV+Wnt/IVW4NGWeraBTFsWuHG6U7W9T1HKlDmInnkT70hG7jwDp5yIU2k4SaABSRXrIt/c
3jazg4imdCDnsWtR3KdYsXnXpS7NgY+Fw09J/azsvSdxfb3eNjELa/7XBBYD/aMLHZARSLgGmbHu
lPYbrdvabYDSqJVt+mST1iuvguXh/GNrFm6QwU2Kti27Uws8qwGepN1nJa/mw5nvsSxqBvxTdSdT
P0L3B6x1lrdfRY2vDITOfHHdGakAIqY7Jdq9521QUkd5+Pa6zK7iq4FMfz9zGANtABIHV+vJtXao
cPE1ta613585pFYMnYp4gyEMb0MUoPPqX3w/8CgeonNQX81bFLQsQVttY/JTmb0lu6z+9i9+HqUd
aByAB+uqo7YdSCZkr/OTNfhmExgrp2Jxds5+fjb7lqFMVw34eWJo2/ROE+Xu89+PHD2ajqd2oqvW
ThPXQW7yUpyUm/lhhJra7d+fRYwf2we3KzroUf697i0kIyjRoagoTui09yEw4I2BYUCsXazYWZgo
JP/R6Y7mcwDevNktrmUD2vXLbjzR+A9QGuznp4eBkjsQM6jdERD6zQ5am9ERvAzOcCLFRvY7Vd51
ai+1lUEsTNaECEVkDW1WkNXP8syVRcDo3KXjSZT7Sm3B1hFF99nKW3Vxps6MzG4/kltS70k2nhqE
OV8rtVZYWPBJF4MwLh1GKqMst2M2njJ+18cBsPJmsf8Xq3E2hNlqjHXc2dIsMYTs93Q1HjU7SEG9
dNvK2kTNzl42aKNqKFYj4YcBNVS+EgOtrfbM81ndoMfo5sBEoZsDT3n5qLyjt0ZjsTwK7NrpiQAK
7JmVypDRSJJqPAF3o6NAsQYwXPv9aZRn9wPaGfQU2I7xpCuoIR2yYsV/L2+nf75/9k6LCrc0Hb0d
T7HaRvquQXN0vbu90IsmoIwDaCmIcoDIvByC6cZlAUzYcAI1hllv+9Sn+va2icVZOjMxm6XGbIeS
A+Z3KtsncFqq5vX/9/uzWUpaM7eTHkPwRODIDc7D539/ahB3AFX1JhXPyynSeQ3wV9+Rk94/cKIF
HKysty0sxH9AhqBO7ILSANXi2SJ0tg3cQpLpJ49ve3Zws3sjvi+snRdtjWjF1tJqgBQO9x7Yokz0
FV6Opkz7EdK9sXESFgGGeEvbbHN7NEtn+9zCbL3B3CEjwP+MU99v4qdsN0DBamVJpo88e8VMNysO
lwn8MIA1EHmbLUkPlhBFK0s/kXIDCAPLD1l8uD2KpXkCIyaZ+Jf+h7TrWnJbV7ZfxCrm8EpRYYKD
SI3H9gvKYZs5k2D4+rsw59xjEWIJxdlP86AaNIEGGo0Oa7GmY26dLEL0cTaiOShVyc3TwgW0wjsk
YDu9MY2glfTm2paqaEadQICeZjfqEvf39vEROWCd2bhRkQhYajom7FXTVVOAkj6ioYxx/+/G51ao
y6Y5qR24HVp47GSUEwr20YoGAKgmAzce71RAFXPrk2Tt3BtKT4MB5ZC5G82C72ffx20itKzLuBiQ
3GPoacv1kbUJfad6PQZx7oEAtNV9RQvuL5FIBHcUmiZOrbCHCLD3xQAyUJDuFZxnkQjO+qHYFlRP
M0Ro0mGKn8bWVSqBiDVFsPIt5HdgOPCOWC5UlM/l5EBKoB8T2bOl7ecAvuX/hufrGCLVKipZw/DD
F1v/2KXbL9HF8JzPp5tdPpIewxvdPpGeCmtXDAJbsWLxFiLU5QLJZUhlGa/eIPzSdO5cIguGdqt3
HIfrZeJs3gwGO1TUNmPQW6j3A7tz8s/9zSpQM480EitRSy12HvTxu/QzK/68Y3hLge1G7InxKS8X
KQLHqd2W4xAgiZL1rZuQdzitqK/9K4FN8ModU3V0kbcFJMTVTn3Q0v17JsCuaES22VNrOXw+qcCp
itohqOZ6J8f5TvQeZUf1xiAB2/e/AizunNV2Rm0d5fKBbX3MQE6hUQ8d0J40uqUtID5a0TV8PYA9
g2uAsRRyhyJGDNIZZaUKCtWdfpcCsycanVOE0YyA6hgxetXvevit77AYi69nNvFK0VLb1vlcY/x6
3nW5G4oe1Cs2FUQlIOyAVYIyeB+JRDntqELALWZ/i+tnFWh+6c/NmwkigFCKXDDwynkCoAzBfXB8
ZlWQPUsz6qi229TF8Jx+ZSvR4mnKq0CeXEq/0l700l1TMY4AMlS4DxjJylIF/SAruiRpZTDpH532
M2lMwaWzchhQqI9kG1IfQBvlW4OKqdWokalNEJfl0xgnhy5p3dSo3LC192olAoJaMeGAMMPRs9AV
jvPAXaN4aKEHLRqbgNq+VJIdMPi9Xg6sbbU5zHEFjgY8PgY/xCCdlsuWxVIVVuCvDeI/IbpOfmki
vawsG1LjaKplWC9IXHN6yQcbQLB1Xgdpg872+NCDeLU5tqVrma/3d/DKIWG42YDgZXTiKt/SDrgC
axxIWAfGGNhI7hC3N473RaxsMnQAwP9D5TiadHhMRbRqmelsqVWg2x6xj8JeBsH4fGg/7lQcEfSI
Bpn9Qde8dvzn/vevbKrr73e4UxhRII+aoQ6ewo6931XbS9PnnAocHJEU7l4KI1oOYaxBCtL40YOu
eqTbEVFCV7RW7Pcrm4uIUP2fuVQRGraR3xFYLNEsuJMRS2arlxpmMbePMd1L9WMoubNo04pmwR0P
Qkgn1zKkWOExz3Zq5d3X+Orx+7tj+W6Ppq1mk+YYPwVdj/ysSn4sH5IEzI2Co3F/uRDd59RRKoQk
Ba7AMt9Hxa5rn9Nvnehtsb5aCH28MdPfNp1HplMPtVMFaEgDkrYw/by+Wv8b3+QmUUTaYBoNgc71
L3P0BBS+IjqV4VMnIlVZtVWYxn8nwrs7jkWavqdmFVDVS4GKGbto07uv+XWF/BXB5np1Pqw2pBkI
qaqgVY4gV5Odl4Ls043Uvm/3BxrJEMtEWwEIV7n9CxxogLCgyj7QUf8Wn5O+3wl2MHMyOScUUZW/
Erh52MRQkzyETTSaB6c/gdncqC6pdKijfag8TaJK+dUtdiWOS0dqtHF60xpwYEx3qlwq0rxofM6n
rjJAaMeo0gjq9PjaTYJTKFgs3otDMC2VJwWLFSmebroN6kL+AXupVT6Hu/dE7q41o3G3SWbFFDUF
mIqhRu4I0tvofH8Lr56Sv7rQuIukzhS9NfupCqTsgH44Q/400of7IgTq4AN3Kej/oqTHgpXN5Po0
GQVe4/r4ugaSGPQLANpxeQqNsXTA28xukeY0JZ/R7Pae7/87PndLUSVv+6LE+JNxMOKHXISBta6C
v+Nzp89y8OizU/b94T4xAAbjhhsRHv5rQoDfg25EhgvILVFhKdFgAawvaMOvZrmTzKc0PdxfpfVZ
/BXBWampLtDK8eYaOi5AN4Yc1ZnvUDTQBg0GaojSU76Tf7TysuqTEYcB/JHjUbYEZRJr5vx6fG25
kWqAB4yxTavANA5F4ZL0oFr7vHm9v1BMnbyxvZbC6QKcVFGq9LB+qvRaT8ckRybsECveLKKBZWb0
niBOI5bVG3nZQRAQd6N0R9JHNOuoozfIn20RfJNo6bg9rIwhApK0rQLUAk0xUj6nefyQju94SV0v
HXdxFL3calOGDdACCweQaBNeOO+40lF+91YmhRw+/zwoexKOCjO4zUN4klF+h84jQZfgmr26FsHZ
dKmYZhV0mVVg50el+2jr77BX1+Nz23geu7FPIoxvBdrsKt/ub1/R13Pbt0cuHPE2XBh5CZDpfSGy
5mt25PrruV1rRGafAH27CsLyc55+kWNfEsFni6bAbdYYyHNFM2EbjdMh1HZD8O9WiHM/yhZlZVaI
LdSjIb9D0VojELB+2P5/jyI4v7RTYVX1WsjubFU5jzr4bQ9j9ElJvvybaSDltpRCcF/MZQ4pAC+w
tJO2kV3z7U76q2jgyi3HV8wY0BQV3AK1Rnr1AXwG7/h+TWMU1azRn7/zZrsbOjrCJOWjp8zotXiP
pWC97agMZygTN25BAkyWCeZVyXdJ42bmEQiVACO5P4vV4wBDBKZWpPUQeFuuEjAps5jMOA6yA4fT
nclrs7Eg+D+KuBLBKTq3KMkQYcc98WvO3e6f+xNYPWxXo3NqJozzepwQD+lCvwapuuAsiIbXluvT
SI1eqwWcJ8k6FtpJ6ICvnrWrz+fMHek0tYktHObCPNqH8ttZEz24RRrm9lFY0bw2WUDKyHZT8hFx
nFJkMNYXCWj3oAIDABL/ZJGnDuFoA5NATCoddqnoHbw6BYOFBBkVJ8LnSyVoQ1dnLa3gIRMU5h/M
9uv0jhIG1KyjBooR/7LOo6WIIiFdYdAhR6xWOTkA4tdbwUZdm8S1BG6jlmTOR6eneTBrf8Lyo14/
aLIIYPxGESgMRIQWGHWGhmqMN/SEq4ABmHVqQwIK4kuXohn+1S7arUaJE8DdnmqeqIqUlNWLmhA3
HR4xhcM4ABNy87lD4SF6w0HiCaxAhII5lYPFwaJlNJQv2lw8AMAo7WWBN76yVkC0QkoBvhiyJnwj
li3ZYZSQqHopJIASoftXZFpvjjbaI8G5jbJDNEMgKcaZji6lXYmKj/LFwAUqn11PibdeoZCAA8da
yVDNgLfpctNKfVpIDnGSl8h4mLyyfNhoWpGrAjwkChlQpoRaUM6Pac28n82wLV8mNEUCliGMBbvp
VgWgrkEXB25RG8kFPuEzDnHVNZVVveSmC56eWpRzu9UAkPOAx4sCAxvngW8YkqIiQR9P17+AFFOu
DmZzAkOJLWJ0v50FSAlZTB6nTnZkPuJowDTNDakBftN0hufslabVva2aWIrgFG3LkTQoKKm7GJGf
j4EITUc0A840ESmd6i7E8NVzoudulopQn1cEgKLIAS8GQow62DiWG1UvwBEwdrV9IbTeTx/DVt9v
XqCFAM4ugY60pyBisi8zUIlaO3RHQXvb7VbCCbuaAXcWGg3FiGaKGYxl6yGg5f5ycrTszeVmTTNj
gQIrYJgCToeHDJjGoZzQj5i/qMc6Gj1d3lwBZSPCi0QhXEogJOJCXapCAyP83AxO+oJqCtc+UVkU
Rbm5594EwJnEwwGtYDwplWkQkmq9lL4Y2SekiRPle9wH97V9qwwG7oqbzjRZEo+3e0WrlHlq0/Sl
mDrPAC6evuuAVOOIurtut+1SDncuEoVkkxNCDjEct/oRJ457fyIiAZwybBD8Ve0EAdVI9tOo75R4
azAAPQJgBYBxAosWbiHuYKRhrU0KNYcLCnH7svbsWVSKe6NvSACGMLYLs7HoA1tuqNx2ytHOhvGi
914XeqG1H5rjxmVaiuABO+AMJIWZQIRy0IxPjqia62Y7ccNz1jXpiBXaA4YnymP/Bzhcrl09lqI0
3o2umRSYPlzZsgUwfs6CZEYKxLUJUuJHSc7cAeVK91dpbRrMU8KjFybkpg5gBHRPG2szvUxnaj5Q
8kKm1z7avJ9UFFrBr0EDKZLnfLC9npVGjupJDYxXENvJIkTi20VaDs9+v3Jg50HRh6zC8Now7hv5
GHX15r0ECShl0GRUXKHymlMDyhjqvoxUNYhbl1q7dPa2agHlN1ABrBNiDjcIGajaI2EFrySY8n1X
n7Kntj6hkfC+kJVlQgyR8U2hUgaAUPwkurkonEIzgjKOdo16HuvP9wXc7iV8va4i+AAPDeVKXCR0
bqxmrElkBm10Hujslt8bhNsr43JfzMo8cEGwPiAdherKG9DhlboNbbasMpOMgDoHVdppglmIhudm
kapOjdcKhm/lsyF3bjpvjQEB/wI4CiyFhi6pG4aNpnbiRibECMymdH9baS440re2FcWHCMowtlEQ
PfJ6Th0CZKc+M4N0fGligsI3xXOs7UcaHIts14IkjWlieeacfE4rqRzNALitrgPgzfD3Zi2jFRxO
OOIcDDSEqelKy5NagCZzqK1AVw595Omi9qUVNeP1gNWXAQ6A4jHuBipUedCiobKCHOlxPO73yX7r
BNAHBxwaJLcg5IZpw+ydOhvRZBFoxGuLXZ0JoN1uJ7AY/+Z+I7B4GbjAA1l56v7JysP9z789zJrD
oojsHANBgS/aL5yhtTpTIcGQxy44XT46Y/vRot8tffN2XQridpLe2BE1VQhKwn35KI17EQzZ2kxA
XaWpKuMLvymvH9GSTcM6Cy+6U+wAIW7qLyF1lVbEwL6iEDDU4PFo4mEKAkfOvnYoS1ISvQovs74r
yFOkCxzY9fEZlSVI9QAfzC1UVo1q3fZdeMGTOqWnRFQ8fjs+colw8MG8iPMAX3x54pw8caTCUeyg
85CZ60R6Xh3eZpgorJwSfJzL4bswrmqqxk4QFvbB7JyDwCKx/19kFvEswdX5v/HZNrgyGCZoh9oC
QPvBNKMJ2CP9B3m75V6K4DRsTFmuKSlEqOZB6txK3Ro7wRSAi4PQEmrTgTGoLqcwxmnWjFMqBXbr
I/rgFLHgrK3oAFFKNJugE5uBtHNOK7Go5VSSQQL7S4JWTTna3KGBElwFDgCKifHyBZ7+cgYM99Ey
rI4E7WOpO4Bn3EgNCu6npQA2wystN/lYtw1pSaAk6THsrceSHozca1TPVLsT0WyBGVxbMR2luADq
AM0v6oyX8vqxLpo4h7wkO2vlsymIEKwO7+DQIWamWTetVyA3iREbrQjaW78VzgElVe/QOPggGNiS
AgIAXuNDrLS1aRckaCii1Ida3ezM6OiTlpFyYkhYNw+5WO+n3mwdI9BAoKHsgNJ+/xpaWyDQZLO4
BjCbQaOzXP8xasqhBzhN0LSe/EsW1aCsDm8yaCAdYfabaCWtut6qh9QMFNrt2vIwZJZgAitmCfYO
7XssjgU2bG4DVZUSVyhPxgLNs1dXNVpm9iBOeccqXQnhDJMu55k+UAgBIzwiWec83tqmgWN3PQvO
Ka6Swk7DEAL6CTQGgEHe/lpfCuDcMbkt6yRmy4SKcs/5YDnb3TFWh67ikCEsjbc0d/3IgPrXI2Jp
gVbOD2C/3c+V4OGwoumFBE7Tqk57wtARAiK9Ti0ImU+CrbSyWdEpq+PxALYztJxyWlbbGB0KMjGD
KnrWP+l0uy0y8EZHOy4q3BGd4bK6udmSkaqFGQzJF/uTpL1u3qN4rgEaTcVLmlnx5UmOSqUshh4a
BuKs9j2eft4fnq0ud/1bYGzE29yCz3pz84Sak2eMdj0wv5sG3Smgw65ARVo6osj9ippBQchAqB3A
WSIiupzHrDayVKezEwzha20ae72qTlm42dfTF0K4xQo1eU5CJqQwPpWHTITMynYKt1joMUEDCAPC
MoGHtZxDOjTpHPfECRjMkeX8NE2fZA/al0TZnIUFFCe0DZg/8MFoAI5cSpJNcJDAKsKlodOxgden
NNohb9Xjfe3fHg3DAtUZupjQogO/gzvdaNqMGp1M3SUyW9cfQKSyfXwdtw/cXxvZP/61CEx4Yy5p
3l0K7Xd+NKpf24dHdzSL8ZkOwqKcee3L0BrHwm4vzvjZjnZK+S/H56wrqeZSa1qMH9o762Uz/I5j
ogeerTu+H14lZ/gGZx7nkTjhyyQ/NMah3Xz3oCcaS4+3CSiI4Vwut5CTE6T7rLi50JNl5ntg5O63
rv6bfwQ3SWeU73xmQFIngjBTXl8sFdTFe5lsfqkvx+d8mE4OTaKDkwvV6+mH3I2LWiDg1vYh8Y1Y
OjAOsTxwY5YrFAFUQy5o1l7a4Vuqa7tJAqkjEgN5LQpU3p4zSGIc3gpqXZEcZb9fud9O00SDUXU4
Z/RYO24tar4Rjc+d47ilUgxqju4CXunRcuPfWzW9/Hxup46G3VvZ0HYXqQt3xvfJEBUKrnw/ct8M
2A6FIYxMdrk+5tBWNbHl7pIXkds8KIMouLcmABpAvcnbVuVLTsoCfFjz1GaXJP/a7Qv6bfMCWTgG
DgvrQcEat/6zaU9mXlXJpbe9Fm3qAjPN/n157wCB8Wp4bv3jUMLNXWJ4LzO+1w9F/y8/n7ttsrzV
iDRgfBWl5D8qOzrcX5617zcc3P0mA+JAtGep3mlS1HmW0uSSRXt9OipkP4roOlYUbGt4ooO3Ho9o
nW/M1GmZAQMxSi7yIINa56Ghl/tzuBUAHkIEJRHUQzoUbuRyDkNLUNcnGcWFpmfi6t1mL3g5PBN/
ZSGmOE1QMIXhwbRzMEbAFSuApwVD6L+bBbdRcQDbEiGy4lK7ZeLNIhhfthGXG3U5C26jziQd4A9j
+EyfXEP/Iu2n/isoPje7FYjD2IB9gx+JFlm+txgpdxRFx9l4aUoQw2XgNNuKMwaoDMSgUV+H0MVt
eq/MTMvo1bG/mDu9P2dqsFkLQOJAiB44aXCH+UdVKwEZj+byAFz/5zJ3dlFYbNcz84SReAN/CdIM
3ImOi6iZptaZLnH8GB4jZ3P4AgAKV8NzjleUjGEUUgyvmq99fjH329YHcX8VRQeo8gB2NzxuznXR
M/jxea3Nl1p5+Jwpp62jY2TAt75lSJCf5B4JvW3NAJqNBz/6Wtr7sBbUuvFnAFf8YnjO2EWogkpA
DDH42gTQmO6rqntKeYi2Bj15MZw9SuWoUUIDYqi+q0DQIyJI5u0dPz5nkOC6hk4bY/zCQSJjemoz
gX/KXwoQgJoS7E6Ux6zQGygkjWQ6DtRX6ovieLaMY3DerOlrEXyuJ9QiKW0Q4fEV1W3q3UYKZKDy
YwawROA+BYYmMj5Lm504Wl+nWk79Xj7axbOzNfTPxkcmCvFHlupBucFy/F5qlLKLI+ojyIM+rMTd
vjzIsb1VZAIfEp7pcnw1jDNbA86AnwARPXZSN/91f/2Zlbm+DjABRGjx7MPVCCJAlVugLqYt4PfH
1jeqB4mggBVkkw+4DVLpcl/QymYFSytrJoP7dQvJjIqVDCcavHux6ZLQUwSXs2h47iyACQr4SRWG
H7JXafiub63pflunq8/nbuV0imkxDBhflr8pjZ/491dn5aShfgTBLwQBEejROWuda7mGIGcODu36
oNDfoGcrexF2z4rVW8jg9lJpAL0ftLK9r0QeARtttndqEIoKHOEVRQBrBVvWRCkr0lbciUiSbnQm
FUukni1lvxmXBnoAXr/NKnyRsXL4V8Icd4Y5NmrjdweJXJxKoIe1r7dZUysi8mjC4H3USFXyWm/r
xs/ozsg8Y9jd1/Pa+IiYw5zCYsAt4i79fKCWXNO09fX4KTn1+cO/G57bRiRpjVJrMfxkXIz8tRYk
Ile+npXss/AaEi6we0trNOWx1MWS3PqN5tnJPrQEr33B+HwAsm6lIo4Ixh9STyfuIDCmKwcAiQqk
gVGIDixiPk6r2WMW55VU+Ol46tOHsAIx0HkSoX+vTIKlQxioDt4iFl9IP9tFFQ5gn/Gr+FmxD6mo
OnnFVCzG53RcUwn+cInxk/qsOh/q5KOdChZKNAVOz1oN9mgthggZHNKfzMa7v0tv7xzgQeM2Q40+
TN4NXw44K9WoM7XRj3VX1b8hdCqr+zD6Of++L+d2GpCDqw12QtPYs3C5Xbs5zi0DyM1+mZzifdps
dlLR3g3EWxTUA1wKDtJy+FatY5A0trM/9n+iU7O1TAj4EyhbVGDigNCEvcSZipEaNJVDh/otcAi0
12Jzyvw/AtAZg4w8vPgbS00pymSNbPCH9rdq/d7IncgIkaBjLA2qbVFMxQ/fAAM1r6UJPnxIdukR
ffICW3p7ECCAEc2DawGxF43bpYOVhsj616NvpIYbNr4tByTfWpKMWQCWlmW/AFsFi8flRDLULyYW
uLv9Dghl4FvoBM/YW5sEWCeGXI6DwGA4uT069xnY6o3c9I3nVv5iV9k+dcq9obzePwpvCI9LPw9y
QIWBICq8DNw9y806E510UR1bfhP5yi+0Qkv6oflDp99o9TmFpeDhsHLyII31ESGnd5tUGIoIr88J
0voITeN+CVbS+/NZEYDJIDCPgKSFuDan+zl07FIei87PFNP9ALaPd42PcBWiYaCY5e9pCvyPJoq6
zke5yU7dA91GsHmZceD0wdK1iLiBNR2dq5ybNJayFaPMuvPNCFzT8acu/tSWT/YLqEFSEQrr6mJd
yeL2WJFLkdMTyJJKvLHinVRvLTbAKUE/CMoY0M0CRF8eEm1sshwuX4Nn0I/OPIbWcbu24U7CnDgo
aURHyHLzhkMXSWGSMs/V7a292W72a/D5V+NzC1Qq0Wz0JOn9Yn4CxW5mCfLPb1kuXtuoDkIGD57B
LamaQaVhBkpx7ztAqS30vZyc2vOEfsdOfjWznZM9FNlj9bOud9W0G4iX5EEzf4ALinrm+0upsIN+
71OYQbqKYpal4/SqpPX+ZFVuLX2k0vcp/p5IH9OMoXAYnT9Hn9T4cl/siq3GTkd7CooU4H9Z3F0Z
apXW5GmE8/q1/Y70B5IU9wWs7XHkF/HyQE8B2+vLaQ1jUtRqNTc+aI6k6ihtLbLADgclHjwrhLvg
u/A1fq1C4jyarM4nJXFHy4uarRVsTAJSjSiexkWDYnO2hFeKyVDOFFLV7v3UGk/fJHPc7q7AGWJ8
Z6gXxcuGWyFlGBt9Lkfqp3+k6CCLWmFXFMDcFLz7UGbBir6Wn9+MHaFahYdZ/EX5Of/Yql2WYAe0
GCwxqo34+pA0R1X4TGjqW+mhDU+h6Dq53Z6L8XlmjDGfzNCY2tSf7F1TPozq0RLF3W/XByLQP8VK
IJFM5h8foTZaSt5MqU9/J/bBUQQmbHUGV8NzJrJFS5KTzQNWSHFp4Q5o0NqKe4m+UXTRQLWIGCHt
ymfQdJXqaqLXmEHlhcQD3ikhp5S4Fd38DFwK4kxUrxp1oVcQpCtnu/rQPmzfTODTQakuGpAQxOZc
unFoaK122dtm6tODCOaUnaOlgcXXmxoeHSjZQAiEO2fN0KFgzmhSX9J2mXGUPmo/gGpTiJBz1hQO
awr/GmjMSFVwHpAZ63WV6VbiT6NnOZ4KPlh6uL9QqzP5K4JHDU9KJVepaSZ+WOyh7VI92/GOkn0m
tH23XjDW7EoS550mZCIDkBAT31HcLjlk9DABc6oXXMNrR/BaCndGmqqt7YLaid/F7jC4IFq7v16r
s0CXPrqeEXIGrdzSBKayPUiyGaU+mXea4rajW+QPRunfl7I2C7RTMQxd2UABEmdodSXttcmoCt/S
0B95oNuzCtifDLkMZwMVsHzDapzpqW0mePyrZN9YB1tE8Ljy/ayEwMIlqqEinA/Jq3mLvEjS5r4a
/fphJD83r85idCb96haN56ZBxU6T+5H6ObX87WkvfPPVx3OLr42IgDVwZXxnfnX2ZvZy/+tXDjXa
atDYBHxhxP15fPgB0Cfh1LWJb/Sw4hfJuGytaIIRX0jgJjCjckBtayZB3+f6fni9P4E15WLvqAZS
Cqjb4VPwyZTmxjhHid8kB+IirHN/+Nv1Yd1feMGycizEgLkTZrZtYRYhjJ7WnKLqYS6fZFFf6oqD
DBmoUYAHhuJpwN8tdxAunx494bBF3dekB1WkV9THsTvYh8Hata9x7KrbA/NLiZxd0sZh7oYREilr
7vCq6WSBo1KEa3qrGh25bOTB3vCSUbK4nJekN2UfxVKGeylyFfKZRN595awKAP21hmJ/UL7xvfoz
GRxbBzC2L1WPxJE8u+iP9yXcXkiYAiqBsbMQvwXj6XIKozWp4IsxM7/vvEzPdnbyXHWPcxLvnHj7
ZNBqiAADS4+hKpkT5YQzSAmlIfTLj422ryzB1bqyViizAaEfgiOIY/DespTUyVRROfKL9qHcVelm
FwcPCfSEITPJWpL4O6LQ51iRAX3v18OPDA09AiO7cgwXw7OL8MrIAqWpitoKw6fxjiTOLjEHzxQ9
KG5vUxs9bSjNNxCDQSiJbYYrIciUUWK3tAxk3SuLypuKyDOSU6du9gqWcrinqT6mVS71kGM1wVC5
0/D7/qa9VTXedMj3gCdIQ4SPf5k6Zp4h4J3GQffLNJ/mTuAOrCwTNiqiYNiqrESV26h9Yg0yRQoX
QW77mylPh+SzFDVHU6u/3Z/HrdLxBIO7gSY97FjA4S31EdapPcV5T/xW+lz0h3A+mNtdAzww0ABo
IRiNpyo/F7XUHPDzSmEQjvvqZykq+1jRxGJ4zs7qhV6XqoPhpfrV/ll1gqDnrXVCdTbCnTa6DBCC
4FOTRdMWaqO2WQAEIk0DVPxXJwvM2CPbjQdKtfGAZ8kHnA2dm4eBLJ81GF0eVOBsMkzJtbay+qFN
An0S8ENgzhG0MrgDTnUtNnvdLoJPaEd3R+Ad3d9LK5pYjM+d7cqhupRVpAj0ea8Pp2IQqEI0Pnem
kQUdULiP71fHUzoebIEbsjI8MlfwQjTUhqFqknMRAMhZNLlSZYHkuOWvrQD6jIXhenTuRKd6a5e5
WWQBKlUBIdvqmy8HjI/eCNa1pSLNzS0+rQesvBNnwYyqocSbRJXUK4ZiMT63+JpCujQzoiyw9H1D
D/O8E/KMi0RwfuA4S0MH1uosUMHgBwZn+6hsBeNC9zzQJJj/B/AKZviW5q7vo0xTqxqr1JzN+qEe
DluPwHJ8NsWr680wxrCcxjILyHwCppswZn67RMvxuSNchkk99w72aJh7leZR52O2FckSSwTjwC4f
sLuhQp/bSAUxBm1CVYuPxy5Cx6WIgvD2mGF8vKXRzwP4JzgyyyWyorDMwzw0fbX5WJ1MUXXb7c0J
XxjBUIRD0X+Bk7wcPquzflR6MvmZF/2sogMtdpPjbdYyYkG4ERC9xLXJZy5y9D07rUFlP60+j+Ne
czYbUtS1XY3PXco1wDLVTML4keZX3WdVE4x/s0ao80TTmYpsLoq3wKC5XKNIoWCpjdTel0GeWOqu
0USubH0J6e/767QqB2F7VDcDJsvUudPWaP0o2TJqk2LUJLXUy2uv0itRNd3NmcAs0JGsMv8C/ZK8
W0zG3qrzpESIvTgiiBlZniYie73ZsxABKBrEZRhcAlrFlwuWUDsz7UFHooMc8+705f4yrYyOoiTg
AwIKDZUlPAyk3aKBQZryyZ8eESML6/2/Gp4HLpUopW02Y/jBflaOfbL1VmbVkn+/ns9BJwXRzIZi
+E46hHtDP7zn6xHgQ8M5K8zglj7LKiQ5TXXy6bNSnmj4cH/4lc2Dr/87PHctZ6pJKLEw/JTubZAZ
JR9iEcbxinrx0mE953Cv2bFebh5Tiqc4KWvZj1vi5o+TI8r+rcwBAtAViZMGHhU+PNOVo1oNUyT7
hUHcUNLcMQeJziB6uq3NA1LgYLC3LWLgy3kYDt5TOGuyn5teNXq2KDu/No3r8Zn8q7tzpLJTRSPG
b+VPefy5KA9zLMiWrYpAZh7JZg02ic+WqWoV1nJKZsSK9/HwEGpunQvSHKsi0DcM4lX0Gdj8wzAy
ikhX6nn24+KohjuanjbT1iPVzNDPoG2wosHdY2b3aqEaYoKAPTVnX2k88/csglhb0TOyiRrSlaj0
REyaOxJxCQq8WGpQ4FHv5swzt7aE4fMX43MPnXq0Oyi6tfw034ODF4wsuuB+u9UBsicQgwgDdisQ
+7gFmjO9q2is+5oeuQU56PGemL/uG47bVVrK4Hfr0NdNg3yNr8Se8zGqN5s9DM8ezHiwoUOVb5G0
kVovy9HSfHOUHttdWaeC1OLq9yMCBkcDPaR4mizXSNLLpuhCU/dD3Mi26vfJO2aAtCgKI5DbRfSY
M9xtKQ+d3A+Kr9WXUfpMj/fXf03HQOVBRxhCYQy8Zfn9c9vbWuhg+Dj5XM/ulIPC/HxfxNoSsVon
1G/B4KHOfSkiM8ckT4ZGRcHkSZ6e5s9bh0cRGlL3MBUMVZcPvVjmbJst4iVnOWl2biqE7GVmYJGy
BEzI9fjcDq0UGidtgvGn+s+gWXtd7fZT9mB3VHDcbtdpKYhfp5poejVAkAY+bgqc6Xh2ty8VDJ2N
jjWWSOFdvNQZBp3ExDjXFtDbus6V3yMAKT6GOoOcJQ+bI0njNKdoAzw7TbSTXQmwJJtngFEZngoI
CFBMwZkkR0kiQ6GmfK5DXNGuowhO2+1xgP97NT6n7CjsRrMeMb7U7zTH09Nd/Hp/BivbaSGB07IV
p04cdpAAVnEF9K7UDX8looKHla2Eqwd+toqXiYpmseWRo7jaZLsf5LNlfcqiT/I7VoklG0zWKIYo
OrdKkJiYYR0rZ8s+hapXza5zub9Ka3q4lsCtEnCBddBBR8q5s2LXKU4tQebnx30Za4t0LYNp6ur+
ByrmXOQzZKS6a01eLiqcW50Drk9UliJSeGO5wwluGFCBlfOs/9CzZwelbFTgiK1OAQ0TzMPA/cYD
SOThUDo0KpRzlVGXnmx9uxODPPeVAO6JqxZyauRdq5wH47U/dK2gwHf1+3E3gDUbHhKw+5cqmIY5
bozKUc402tuhl0fvMBfIiP7/+HyBcljM9URSUznHyjGJH+rtvjyWB3FCDRcESsX5JyceCVlICahv
qPlid5eX+xt0zVQAj4fB8yHWjIrh5ep0cjFrUa3J58lw8x5Yxi6AsKioOX9VioJ4uYrIAiO04KQg
Ym5m6Syfu+lQDJ+rwSvrk5BZZE3TwBZAqTuY8ZC54vwMO+1jc5hk+dy0+/Qxkfb3l4otBXdJs25q
1PAhBYrHIXeW05Q6reQk8jkG6WV5kP9U43HSDoZyCUWxyZVjjbAexCCmB5+Yhw0xqyFqSB7JZxoe
zcQzot1mpncG6HEtgi3mlWXKCmkY1AmzIWnQgo5WBNe3onIGVQnDZOGPxsN5SEUNKEtHm8+2VblS
2bngjByV5zQWaGVtqa7lsN8X8xiKxEn1+Szp+6jdOfmxFCGKs33DKx4NpoAkQTAaj2rOIRjh5ZSd
7sznUHmYxke049AvgwhpenUeyEXDvWQvoZvHaNOZkUXl+Twpx6Y5NsWx2h4aY/16AJlGzz6aNvi3
luxQydaBv342d0mW7lCMut27RC8Oyn8Bl4SnCt+8R9qwovD/pvPc7eD8pd79A7iypVCv9IYKbLMT
yOmhJ2qKq0LWzq156OxfVhUhJnAQgTSvaBtRbxAHAXsQSW++fJAiyDTXqaKdk+w57xqvmWJUkv0p
Smc3hIKX3dqMECjD+xFvrxXb3qh6lGWjfraTdq8bj+Aw13o320wcgMOOHo3/yeHjii2D8wWDtn4e
7I9WXLv95oY1TgDnDFZSh1eqBgFy+oiajSwRqH7ldGBTKdhUrDkXLuHylOcG0Upwjhjnsnuu1VNd
PCvdRryGtzVCZO7t4YLiGc6QDGkYzZ1cGedYb/eKPXjjOxwdTOKvBO4CyWO7i02zNM5Zchn3owgx
Y+V+Qi4CtQ4oLmfltdzwsTJHcVEp+tkECQV50uNHxzwk6RNQA4QP1lV9XMnirtqpHXWKjJR+LnrV
zdSdXXm99Y6n5GJCnNL7vpmS9k1It/tH3h7rhZEFsNX/kXZdO3LryvaLBCiHV0kdJtitnh7HF8H2
tiUqUIHKX38X5+DcPaKEFuTj8fY2YIAlhioWq1atQkULvBJQacyPlDWWg+SUpX6VqnOZnM/3bdWK
L4KaOGQ7AJQC9ZcYkEg1M8tzJYJCZK70I99Cuq6t//vhhb2mRWuOpCL6tdPR68pr6mdb30gWcL9Y
uPVmMxC22I7ysO9yzCCiJwSQC+rH2plKBwA3Cncw93vRUGzA/rAR/Eew7YXD+jIdUv06cJq6A2k3
LO3qfoAZkkOykJkQX6tFOgBraEz61YhPZeY6W+TBaxsC5DFOFIjrkeMSrAd6PFR2VpbqVeuPLT1q
lZtusbKvXRbvRQh7nsV9nyHHol5j1CVN/qA+FrGX7q4kgyWHy8khnoAzLVh3+zCSzEKJ1KuRe/GX
busOX9sHeNCahtS1jUokYZ36SSoUXWMqHqzPVvnR2GJkX7u94TXjCQCkFwLLwviNYZhJ3uLzW+Nb
bH/K8mOIsqruk+Z8va/ga7vBK2G4p8OtrvCkqVTEwqdOQnyifiDOoZwedPagbJE5rCnheymCWiiU
2UleYDrE8abhGD2BVru3TiR0tT9h+BeXLIekIIqKB+GiLDyqkLAapQxbXx/qf2hy3gTor+0+TzKj
TxJeBY7IA58b2VQ4/HB1xgtB2+StDnGrmwJg4htlFJRQsFl5N2plhzg3ZuBHHyTZqz8MW6CLNU3n
NCH/lSHcShYoIyXJMfh7/Hs8HBvl3HZ/7p+t1WUC7gUBHf5jCruetBXJNSNUrqoUWMkjOpHsHR+9
sBAshzMNVwokAPOrL2QyutL3BhzpInPrH728pYXLCQC0C6I/GFxAL9DVay5gklW89yX40MPTVJou
bXYDFXkJFKp8OASdI2yFoE6ojEMtpQbMeSIf7CH14mnj+lsaElAKAEQIMCQ8wwV3QRSCujttc/1a
Nf6UfkPpObLNcvRd0/z9m8FTLyrKSVAbKFpEVo8xurY0+jX8MJiPIX34m+ERHURxJrCRYjR7aFTW
GQkuPjl96sAQym5/MT58ZuQ5eddhEUhdU9DmSAQZBTZ6WXdq1Ov98ZfqhnXB05uTL3GspeCmxVY2
2IkTG8gn4NV6BnlRuuVMrZxWThTCX5aoaVi0SALEpowMXZKvx1CXTwXZyyCMpx33AtEWARzpyBMK
6myUUy0VFBZDZ+PhY1sNh/tLtPL9nIQPBgl9f9DhU7iKFJ0mBelT7SrZ37prW+3fYbgvFnYBoFS4
hIKuAUaQ86al2hX0wWX/Wd8fh0c84t/xF4/TKKOWWdvatY//jMVzMhSuM5z2LxEMEuewBaoWoLO5
QaoN8NoYSq9dUxwg8p3pW/7r8pgiVIDYCpwnKAHO6lyA3Azgli2T7iplxxylesQl0YahWBMBThvc
mmCq0BbRFWY0KepbpeZaTefYumbpWdviQ14VYaENDGiRURIjouVYS9CAW9ebq5J5Oro9Kq5hb8xi
eUXDxr3VEAN2sYTY1HGqDmFl9ddo+I7quSF5LCfP3p8kBCsF5+zmhAU2oCrz7VDHwojl0eyvDhoK
xCVx491ZBQgAqgPUEYjeAOIxF+DkWoKkdjRcy69J+Enfgiws/b758MJ5RQ901e4KDC+XwPrHvhUB
LKe6vam6Te3mTufL0gYaZrkxPP4PA8Lz9EsrotUxUUwpKq7oEOz0qqsnBxJpXrm3STB8ctxFKI7h
fMl4CQhbA2QSbTtdodfCNYFrdzax7cubG4PD9UeRPToaLJhPgZakQzKN9Bqjyvtg/nFGV1UOW02+
lqrCpbxl3dDSYNGDC1mZeCIdpKRAZLpaFbtb7z2+EPMH+EyCWAdXpF1mgNqeXkFiBQaiZIu+Z3V8
UKAAtgKUFagP5kc4ZhprS+Qnr6gWzD0t2n1xw0qhGzQ4lHh0RfRrBvQ70Yw4pVepv1nJ1aKHTRja
2gz4nf1G2McLBucz0NE6JG9Bk3UtJuo+jPGWY7C2x7z1E7rQoVBMESNq6Cme2GyM2DXOPGrV50YZ
z9V+8A2M+jshwptlatOWkQFCqOxLlRu+7L350L4AnH1IXGA34EbN14iNWtuFTV5fDZcMB13y/2J4
zpaBJBWccXGXYweU0iEdS8S5IuCGvxTf/mJ8Xu8LzxVZBZHfs5bCZEhqjB+Wn/OTnHzaPzzeQsgl
AJiKnIjwEhqLskoomp9dSeuPr7R3dw+PKCh8M5gh9DEQkU+6GSpoEKc2V/n7wB4HuhuWxCsx/x1e
+PqpwnrFBMO3ph8Hk7zbacLwcM0A5gVB1uIVhwL4pLHA1HCNvuvtNw3M//dXZ0W9QL6EbBSg4IBr
i3ublLZUxWPWXmWpdmU8QrPCt7YiKCs2AkIA40GcBlEnEQ9uEVlCwU3eXnOj9NJDSLby8yv35hv7
LBBu6OWIyp65ghUFeGlaI2yuo/k0lI9keBp5i7sNPVtbK2Ak4JqBCthGEHMuxWlATpNIWKtxyt2I
/mbqb1XaIhhZW6t3QmzB6+gQ1yjMDmvFjK+V19INXV6ZA4fA8ncE0M/goJ3PYUAKp25lhV2l8JSo
Xj3tv3Fm43P571LBSinbeWFgfNQkS85rr3nTFj3pim8Bpw81WwiSAY4pboMa544y2GlzZdjhWhl9
Xf3K6MtAX6L2y33tWNkMXscACjdcPzCswr0gs1ppB1rW16+Kc83GjbVajs7LnzlyCJWMaPAuvFda
9FVrVCLr1/qosXPYbBB8rwyP2wahPmQ2wack9m1RJtUoYzpo16iM3LpO3N08EPztAOwZKAFRorTM
BcuSNSTGiPBM9Puxi//Zu/YmaCYwuAM4yRIzlHVVoyhJZ1zHDxn7GJYbL+qlyUBpLaKgqCOBkEXr
7YQajOhUUa+sdmPDqx0/rM9Gu+HQr+wBGA05gA6+Cy5QwTDZdgRmw5BJV8ul9Zc4/Hx/jZbajCQj
3kAyKFbBvb3AnvexXSlVaV9J13xqQUNEaw1gSenTfTFrs3gvRvDxSGboY25VaDynFq4yud2w+yWH
jeCZJ0D1cZrEfvGt2aAUU8Fe6/UvFd09Nr6fr/Lci+ewbQR/uKeNR4lglEItUU1aqMY1z35FzbH8
KhfPg3qUpyMZ/uxeKuw3h9uAlwYAUEGUYqPfelppCJUd5OhxdxNXdPaAroEyAeWYJho/CCjxydDi
qZMl80pVNynPzdaLamWnZ+MLJskmcjLKCrGuyq0OU9eO2g1/Y0UAgntwZoDUxgtXFSaQpFLOxrKS
r+wx6YJw3A0gMGfDC9/fqWgzKKVMvqauFboAiu/e3dnwgiKUGlp75wOGJ4afxB7ZgpKuGCX0zrVh
VfGcxRIJpweFSGESpgCEyfRPoT6H8UMoHZ16Qx1W9mAmhX/FuztaHi3QoFRAtmnG70IO0vB4f5WW
s7DwlEU8EjNBbwxR3dpUkvUMwLZrnwHlcqhawJDcaevpzNdirtSQgpAn+jHzSIloM0iftBN6uIxX
yznl00UaL+1W0cRyoXgmHISKCJWA6k18e06pCkLChBUvF7vWXdiV3cqAOj18Ow/cc2MhuBeAMiJR
7sTFixFS11ZSd3+KBtEkULeC7wgeKxhc5jut1kaS5zahL20G6pBjvPsgzYYX/fo0rHC5Whg+Vj9x
Koz49f5BWlt/A9liBPnwQERnvvnnk6EmSmIr+QuogVy1VdxiNyIB7SRN4y2FBQdMpFJSozyrxyjP
X1KXhV+LYve1hpgO8ITob4euyXjAzb9/kmlp2YNcvagUBLrMRW2vf3+FljcbJHD6XPgxuDpFB5Xq
g9IohVKBK8uLZbdwnhLFlfNnmqAJ6u5sHCL3yOcix4FoK1ym+WzaRqKTnE/Vi8+cj47jt61nusqw
WycgBerAK3xwjYrEDDkogVnUo6eBnst+ODke219QN5cg+GSDneFRPUBC1lKvJ7LfV6f7u7I0gJCA
BAeHE8KtV/m5fmdgHTCup4Ujly9V+pgXCOGeWfvYbMFdltoBdwmb/8bEhgSdYMajkZnlBB15YU2J
EhMX5awbhnxNArJCb4C/t1rr+TysOIkHJ7KrF418okWwm4MSDHtgN0LGBllwvBoF8yeFxaRkhOQv
YxgMiUf3azfGR8jHwoGC+y3igUpkgywnCzM0WwenmKG5jXTevdHotg5vBoUffCeEx7pikMkcG87F
pR9L6YNZPwJwm1UbXsfKceKRT9QSo0CTNwuYb0NoKllm9x19kdy0/v07dX5t9T9dMSOIAKErDcft
w9gKBzZF8HgwGhhyyUifk97wpV73K/QkGGQ3GdyKfb2/bisHayZPmFEWV2FXJ5DXxePB1JuDvJV8
WnoHCHtDA+FowlVedLLs5GQa0gEEjmF1tMPY1W230jfUfG0WaO6CjC9CW0jWCd6gVrWZbpdt8aJ+
73tvv5eGsBxCrhZYLjnQRRg9AiE3paFSvLTjd1X9PW3hQ9ZWCOFctPmEx8nDQfNTpWSW1Wa2CgrN
m9a4Tv1Esuv9XV47t9wCAmkGNwD7MZdQpUAT16CxfSnyg04DKbkhmalsKMfqJoD9HlYKoXVka+ZC
UFNe2nmT0pfK+Z3f2mTjpK6tEk/rQzvWsHJ2FoPSajLyl3L6rTmflOqzOv65v0xrIhDL+k9BorIo
NCmSuMvGKsxfqu7Ztk7d4Kvhhp/DLencV0b+B4EsGCqO2RGLi52q0UDsTLMXJ7/KmELyqVQ1d8R/
cvh6fzYr+wHUFJpEYUdQ3rIwJUMON6EzYBKtLybKWzf2Y3V4dKFA/RKCQoiezbc7HKewbgj4FbNX
0nqb7aFW9gKwOFhA+OVAwIpIHarHUihXRfHSqH4W+oblj7srWVQUEwFBgKg+/obg1nwGUW538QQh
t364IALmjsqxrg96fJKj3e8LCLA4dRPcER4t5Yv5zg/RhrJv67otb1qee6cySjd0b3Gs3sZ/e6uC
DG9Bd26O0qjGdoPxFRAjjz4YwXz2i1U/4uLnzlPFlwoJEDyJoYyY1HwmWZo02kD1+mYCgnnItxq/
Lk4VShrQ0xc4BV5evqg3UVuprzWzqG+0Pkvyo7I3R8RJfpEIB7Ca908Rgc8sT8NOz+L6Vmt/ooNG
NwzI2tej2Bs4QgOOOR7E88WZemraqanWN0f1fzW72ZXw8e9HF7y0ss3N1iJafavyH56pbTyRFgon
jM49k3dHVE+aqEPDiPr2PRlfpO99+3nvwQGGBgFelFailg/pp/n4iGU5RRe19U0hh4IctnjOl0s/
H17QsEGWM0YzDN+yZ1J+yrYYWFbGB0QUyTlUjcEREPsf9VOUpkOeDLfe6n2jqH31y+71QT88uBko
hgezlQgsi0KWxSZp+1vsuCz+EEv7x0eOkvfPxM22JP40FbMabVSM3Zojc0oEj7cCivxwz642MEzB
lgIdgBgN8MzCBk95mo2qFRs3J/1uJDeCYjT5uIVpXp5SxFzBHgMlXuUXNcIRhWpEv7EXTRv8huWH
eIvLfmWrZzIER6ZrrAZvDMggRPVJ/7nSth6+XJfEpUIKXEdMiz/qxAe8XrRtThRIKGM/1z7Cmhwz
+lseH1C2mcrdw/2TtbJmcDTA3wDHmKNq+b+/02wZbLIZBQ/ZzZ7kcyr7IFpEW/bTfiHgYwFHJ+/y
CzlzIWWpK2HUj9rN6r5M1qHTzsVuNm8klPEowqWN0uklwAVNNUMrylMNKugryTlq3PtTWNl3JNGQ
TgZgEb/EV6qBOLsWM6rdcunADE/ZTTPKsx7IovGIBHq/ihqep3LopMyxb43xs/8Rs2zj+1f2+f34
YkrCZBb6ziAWfMvKjjfD0MHjaG6xg68s0kyI4DQpdTTaMYUQdKKuzLO0cYzWhse9CWYcuJaIl/J/
f3dW1YRNAI+aFh4oj78je0MTlqMDf4+HHPiCwU2E5Pt8dDRl1SSNtNqtqZ+kBzs/3z9ASws4H15Y
m0JPdZXFGF4unx3roZse+vFkpbuBCajHfD8LwT5l+dSXmdRoNzr9moZX8vP+LLYWSbDjasnKCLeD
diubc/6Bahs7vLpIsEfIF8D2IeA73wMgKqhJSgNfLx/t1B1LV/9dOHsz7lgiPEGBPUZ7ebzZBZMX
lkqclgkuu3zQXWcsXFptKNvaKgHkjAakiI3iRcqn+e6ggqGI5iRxjBta0LgE3Qt2N63jU3gnwJoL
MJNiSkoAE26t1rm97Ydys/FoWJsC3uroAKQhNQRZcwlS1WkIkKr67XOJjt1muBXXWBsfaRVeSoDI
+yJMDf79lGhla976IvPqxrV6aWMT+BrM71H4AWiniTcokgdojTefQZvqMe7pxrp1/ccp8p38oT/V
Lw7drxEzMYJrLOVJGjk2xJTE1/1od2tKuEzI0OG1i6AJ0PLCPthTOKKOudFvMTuw7tBsVVq/3b3z
ZUJcCbExaATIg3Cq5suk2dSh1JbDm3JhluGqNHJD41epf3JI4Umlp7Ru6ezN/wLpCu3j9KYQrIpB
rbA1C9sayvAWR9EplKTjda+V4oAXXuSBvAtQHYL+FXnjMMBqyGs7uk1zkMyNQM3y8GJ8+Jjc1wQk
SKRPSQ0zzlstJa8JuiWBT3C/cmB8NL8A8SX/vxgtc9qylTMARW6KWrtWfgKw8C8W6J0A4VSxcNDL
sYKAUj6yV1ndbTzgx+B9jrDuW2mpMLzcNSAhKCPphpBiWgLQuZHjWq4/xscOAKrIPUoxOJMqkdQU
fSjdcuuJKqd+q7J36SyhVeubUnAM3sJ0qFKDQJ1ipK/29ECd18Q80nH3JTQXIZgNOlSG3DYQYUg+
Anx5tFvF0LmLv0U5BAUqIFxyEQCjqUHt9FWXH/LHYouOY2UHgHHREe1BHQQeVYI30/Vx1ueTlLzS
X3Hj5bvJ9/BYwOWM2wc1QuCLElYnrXI1r0YnfUX/FxRYFF/2Hv/58EJQXe1qs7E6DJ/TJ7v9UFsb
53959czGtwU3BpyEdtrpGF9pvdLKQfvgpoWbktojdrbhV66cVTyoEDRBGhMZFDF0MiSmGWdOTl8t
81PRdu4wnJRpYz5Lt4yj+/6VwU/DO3+myhnQCSVkSIeyBxviQYkSNzzs3pSZEOHE2mgjEGYhhBSg
BJiSp4nuVwkEc3HxoBsPUtZirXDPQpOGYUZfP7Pxw5DsxRAigIsxEQtW0FRjgVRMs64eIhpbtzz9
2RSetrv3C8YHvBVlc9gLZJyEPciKLkO9X2jeBtknD5vtqlYUeja8sPqphGai6H5t3joyHDNyK9Jx
4xCtSgC+D3gBXPm66I9lKjGnbuqxQLXlEtBkGP2GhBVVQEIDlw7KpTirgWCUkhCtT+XKtm4gc+yq
g5kew60+gyuagNoN+MV4qr+p3FwTCmLoasE6+wbAp6cnHwvpqYxqL9tdDqEi9YC4DAjC0ZUA2f25
nDInGdHs1r5FSfkUPuabLsyKiZoJECxsrMZxPXaDfUv/UHJoyNEgnpX51lY5qbBgwH5zRC2e1Ejv
I18jspVEqtPlYOvSXonx9PVU0Of06y6z8R8BKNZB4gRJlMVNlDHWgKe/1V7lLvItdI3uVP9/k6DO
94LlDbAjMaaA0g7pFP7FBFRUROBBB1cG/oxwGcUUD62CKRhel04kic/7nFW+QAhOcxJYPLSwRKJm
J0ilxOagv2rqH+dHpH2+vzriBqN3OkLTYGODw8Q1T1A6R2ZtXkdFco1jv1Tc2rxqqd9rG8EZQbVR
toaXIiqDeBARQEIRcskKjdlRX8WofH5Q6tek/jxoO9fpTQS/HbBiNtjTBJVLlb6CV2ZH17A+2sqN
JsH9hRLsH5+CBeMHOg/UJXPdnh8jis7dozNFYVAlkavor+rOnqFvAuByAyaPJBkYEYUJZJS2ksp0
J8j7g3y0usP+74fPiopkAOQ5g/f8+xW7tEYlMpwg6z4+d8a+1mZvH4/UN0JXvBntAo06yBpV5MJy
0BEMN8OXPt948awcU/DjI4DLjygUTZt/fWJKiTbGfXRlhhsmvzTTUx23jja8+nUp6B4OpxVxDfG1
nkcAeU2DHF0j9VFDW0HDi+mp2Xo+rygDx6sh/oMMOxLHosppXVl1SJMGWW24owbwzMNOJgO+HXjA
AX8Mq4SzJLLxK3bYTDVSsUHTeHp93uwLtrJQKKdBmBVOB1x8Mdiay8ROx0bGWS3AV9a7svNYgmS7
3wkwwjyw68BLAaFoYqFs4dAOmW1Eah05wfSrSS/Z57bbfW4hgPMJa6D8AVRAsK6RYdPaiGw7oNEz
KG3NfV7l2/cDl4Ol4t0F8bf5sVUkhjBGptqBJR3HD0ayYVaXNolvNKr+UT+F6I8Y5auH3jQmx56C
Vnkw1eepOO61GdgAUOXyZvfoTqEJdxtlETMdOkxB034ckod4i8hv7fvfjS82Q+9DS7IVgvGdSxZ6
w06HEquPH2QtwTjPyyBEl3WwbMSih3AKEKR0NfkROcsx2aJ/XZvDeyHCEWVGbvQmmDSDFBxlkrsz
lrSYg7AFzkRMhob3U2Dpnl6gCOzb/i1GvgpFwTYKRpDhnZ/Q0apGMy2lKcjZ94BpP+6PvjR1KJvi
OCXO9Ypws/D1eEo4GqGtESjORWFBTZ9G8npfxMr6c5IFFMgheYhKP0HF5FICbY5eGQH6kLnZYxz9
c398/onvAqx8A1ASzIFKuJxh6gRrnanphMKB0ApU+s/UnHIyuiDZcNFPzZUVH97xRtx7bT78yNqY
FYy3mCUbw6bhBQtmAPvqjf1jYm61Nt6SIGx5V2dp3KNYK4hwWee2y6zX+0u2vB1QS4DgEiwHONYW
3dQK26FAbDbYktw4mM6x14mLlI0btTv5vTRcQuich+UCcgPgUIt/ybvIxogGgLS3Wi1g1PHi0ZXY
VgB/cYK5BJQWoLANT6FFYncwJDvMSKUGbfGk/1b7J2Vni8e3OQD4iN+4TzlQdD4HyexsdClX9CDP
3C5/yO29Rhw5IKwMbwzH21WJ0dZekfBMDdUhMOmBSk9pc7u/2ysrhFHB14j7bSV132aJpOdtOQZy
hp7SH3T2KMV7fW9MAXUXiKZDAMcIzJfIjIpMp2U0BegFfNZyH+n2v1gkeK4cZWehb5ssWHGZpLZd
hOoY0BxMLSXxEn2vXnN/CclEmBJOrS0mFTNnKMza0oZAi3I3p4X7F+cI0CKgEGEL0VBcJKiwm0px
GmNSAztn6LZ1krYIyoSYAz+oMwHCLtS6lrUgG1IDlAu5inaM24e+jLwk+daq+7Jy/xEFXDnwzDwq
IDZMlCfEC5KMaoFl/jLDH+n+3eaa9t/hVSHAO6TOZI80w/BuqSbulO2+tYFjQuCEszKhQgVkYvMD
i26YBghb5DFANVtYuunGpb2icjw3gNYzvEB/0YiprgeCWFkyBQr7avau2Zy0nexVfAdmIvgl8s6y
6sw0h47lU0AsX/9RK4e8PrMtKvjFTfQmBDzOKP3Hk1qkvGNKrmpsghBt8o3Ro3ujV/+ZxL/jC6Gf
cJRAcx2VcADLY+ecIuXYN2d12AhMr+/Gv1IEA84ae2xpBykaypE1l3zVtuaxKgFlmICVgapxAVAM
KQMDcmuNgVF8oJ03sIBs3XNrW4HTiug0QpYwg4Jyp41NxlHS4cYabuMWW3iEtRm8H14MbtiN6eQd
ho9by1d/d9cOtS/37yH+hTNHDYcJ/VWhEAgQ8Aru+YkdGeA/Y4JSW9QhkdKLHqbBM3f2rXxTCx1F
56A4BPn/olhStiR0wSYyThQ7SodhOuyfA6I/PHMGfNQCgZ3C2WEI4oyBY50SyZ+yD5F9DrfUbm0z
uDsAcle4TgCszVfKmMIipjoZg6R/ir+2lS/HfzEP3qoPpS+IGwO2PpcQVV0c2vU0BVl4KfSrnclu
n3jSFuqO38rilr8TI3J75CjoCCUVu0EVH6yc9fSlYI+K4ecqWsee72/Nyu0HVxARcBvZJ37C5lOq
bdI7bYiHmCFdYUvy8VjWTwhCmVsxjxVN5KEuROnQcx3xLkETmayM6Wi1clBMr+F0NPqH+xNZHR85
CX6KofCin1AWUa50Q6UEzPGG0a22su9b4wvfL9dTRFstUwLVSbwUpavV7ic38soc84p4OBJ2OMDz
rZCbWM2zUZMDOU5d1Z+cnUBIruUA1XAaWQDn0VlUOL6lzfo8RzYksD+MieaiE9uGM7hiqziRLFJQ
cEOWRKwtTWUq8Vf9VLioajM/S84BpYf3N3pFzVEZhJg7An08eyPcS5pFbau28LTvKvi0KggVddnt
4q1Or2v7DY8T4QOw14JcVnCm1DTUrXBiUEKt8RyHeXRvEA27gQcejwCiQh2Amvl215FuULk04YqA
Nc54SoYtdPv6DP4VIJxYzZwQSGq0KdCro9k/Nr/37wNH56O7K7LwCF7Pv3+oe6sZQ2UKkm+j/Ghr
QbjFzLU6Ad4ZHSWkCLiIfpRj9fGUOO0E1/+fkroGGOruT2EpQANFAGCdnEwbkEtB4wrw3hkKGc1L
oTySJxLu3uH58MLrC5S+pjJRDE+f7cJziHf/65eKgMpIXjrKExNILgvqbNFEL+TcMC5KhQZ+R4uc
693ZFZCuvRMhIl81FtY0LiHCObbpcW/pFAwSx0GiwBNeJqjuxDe8UkRUq6DrF6U7lgcj2rjbluYI
dpRXh0MEDIbI8WpFAKMqkWJflOHW4kKrDIYikrO+5RasHCPOIwLXBjgOnp6YawJLSFRJSmdfiPy9
e6L21737zGM0aM/Ly4V4FnA+fJQpTSflU37pClc2OtdimltvpIiWUwAVCueyAjSLXxOiMhejoada
kV1G4hXXkfj3p8A/ce7RzIfn4t89uxKl6ePewPCh8W0iB6l5PvThtWpOSXNSduKccaqQ5LI41wTi
K/BmBZcGXIVWYjcFu5Sqz6RTUWwcq+VacXAwf0yg5h0pcsFqxHqpsqyp2KX5p8vcnYyWb18PB4nr
NFCWi5Sjk2ZVlUwpuwyu1I9ugvLI+3ux9PhQBgm+Gby71oLXMQr2M/ClK5exqL0mdmun9YvowNDJ
VD7cF7WyUhDFwaL4k89svu0MsRU2abpy0cyHzLwqO/EofES4SjzAiAw2EE7CqZ0cIk0VaicuKnpn
yypasW71DFzaWJyjN68M7jEiXILuhWxkWh1q2kU3jlP5OE7HkRx3LxJEwGeFjsOKi+mciWABM2Zq
l6Q7FbE/bkXeV6bA707sAUz5MsNvpFGuohP7cJnqB8k5RtqzthWjWxraN8IVMAbCV0KASPCV0imJ
FJlCBCrpQvhjZ2vynH6/2nFWl/8XIqi1aqDQdkBF40VyQM7lJls1Kst1Qi7NRNNgFFgDwiuWg43T
NBlpqLYXSfGV0h+z47BVprdUPZxCJGQ51G8F/G/oqO3owT55gWJ3qUdzDxEcdI5od9aFQTHQLQ65
Qc6jjcCs6FvKSkz0TqnaS6gXQC1+ybe47JcGHVcSPGO8G4E0B8pmrtm2LSlpmjYQ8Cn8pOSePZ7Q
kJB6Gj3V/W43ChW4YBaBKw46ykXLIc7kJE1Wql7QOy6pTrGzcTktTy+v8EWwH2Qs4N0TrUjZp3lh
wahfevacJEdA6BR2HH/u1XIuBIcLS8abTAkLpkpdbNI8Vi+x6lea2+7Xck5PDEIwFByC0EIkNkVX
pmii0P/LKIPi+ilXfWsLKrSiIO9FiFrOIrlgBhiRLylyhJFHVOCFNu6mLRHCKo1AtVEnhwhteEq/
d8lDvdW/aikBV5EBhx9ZIxh20aPtWjIVeeUUQTt9N7OHoui2aai2ZAizAHX9kBmqVARU+pDRs44C
ae3L/ePEXcq5Q4UDCwg95+OASyjeS13bERIRKw7G3C/soGNopOO1cHHZdYw+3Ze1vMUtJAiRf4FJ
gWMihoj0Lm6ZXnckaLSHmxHuNuvoQs6JdoCHBNJKLGElZavGuhGSwICTPniO9fX+169sxmx8wVuT
C21AyAPjR/mDnJxL+USK3QaKTwHN0BC54bXwfAHfebe2IeH2IzIJZLP3x8L2xl/357C2A4BugSoI
SEBgPvgc3wlQw1GhuJniIHwcv2X7/WVe7/bv6Nw+vh9dbgoCoHgcaJLufiyrLaVe3nrz8YUdaKZ8
7BUHX09aniw/qMX3VP7RRZf9N/hcEFeadxOZdJrbJRd06aVf9lHKfvxv2yA4g4lELZLoGJ9qbtV5
W5TIKyeVt+FBaSNcVsTPhF1WQipXleNEgRT50k+bnTYfxCvnCLVJsBx4FXN1FgxTmtuNRKY6CxQj
+pRrDwpizLuXiMffUe2LdxcqDoSzpGlSLxG9iIKQPEaPzrChacslgi+OdDZC1chAIqUz32FAtmsZ
VW5NIBkHBZ1hOpaCdP6wdw5zIcIq2bFV4xbKmsDJnjv1Q7sRtlluAn9PvKGeAZVEinA+hybNwwLg
uTaQpw+K8Uh38szC98P4GBeOAHR6gSnNMtmoTETag6S+Ol64s8j3bXhORQNohMV/hDdXb1qxIidy
GxjZJf4x7OQ1Xwwv2NJ4NJSkdaY2CDM/aX6kbC8yEquDVAewhTDViBAIq69T8B42k9kGqd652dEA
yvP+6Vk7ou8EOMIRtTursKJMb4PC9BPVV+2TXp/ui1g7Qe9FCAdUsiIiD4PWBnpDDiqT/PL3/yZA
nR9R3PUkTivMobF+Gj9D7W+GR7MFDiJAukbEvYC8r5EmY2iD6KyoqdvaW2QlqwuEiByiPzzOIRYv
mD0QK1ULFZDDj+RRLvcVer6dUc6ibaEREtBgsrDFDjDttUKdNnDOBAyj7bQ/Lg23DoMDUIMCDFi7
+frLVay2YzNWcFIfrOTVrjaifStnFGTgPEeqwBOGbzcfn9lF15htw4KSHUrJL6xzkx52HyHecAd1
QtxQL1yWOKtqCopLFugUIaYnpfzn/vjLRxtSWRxsDhgKbKjYibRBWLePFK0MdP0om25uPhPnpJCN
6ou1hcKNDGogmzP4ia+2Ek0886rqy6BuvaZ8yKZDuD/1jokAxoZSep55F9MoYSJn8mQ7mMjoloqX
blU9ry0U3rQ6gH5A/uP6n++1U+NlG6IeJtDiH6DH9SgeConha/VuHxXViwbIvhBC5udWMNxqOQx2
PzAWhI3kgrp7Kym+otNILWInwFKGV49YaZjmso7es8kYdF9V5YlssTStDg/slGpyvCVYw+bLxOkm
QYVWjEH2HJvfLf3L/eO6OjyMEac2ROW2yDQ1IP1ho6nGEIDLzZMAsWBbXvaqBLyh8ArB3YxW3PMJ
xJGsIMagdYGuIU1Qlu5WmGRNAEphkbEE8QYv4Z4LiNQyTltTaoEuq8dnp9gNNwKGELSJ6KXFGY3E
86OFRpnozG6DqTzQ5NhLvt4e928CAITAlyECw22fMAM25uEoT13A0EH8UOKP/eMj0YSQtIFHOU7p
fPy0yHo8FNsh0NWrabzsJGTn1w4KChHb4RT/0DPhVuhqRseqlrogakz/p1RvYePWNhh5UJ4AQj0Y
gpTzzy/KNoumKekBBfnRpWc13nBbVowp+pfxlByOKFJ+wgEioTLINnO6YGyf1fpJI5eWXffvwDsR
ohJIcV07YwoR1ElcPc5de8N5X7GmGuds5uXOwOyKYbZilBRpaExA1sKjnX8c1Y99e5Y3QiJrC4WK
ZMQiERdZFlVHqdkOQ9OOQate0dqMkVO9P+qC1CvIDJB4AM0nnoLzvVbqsULVMBsDiXySvHa43d8H
vpXz8BSgDTxe5PCGuYjrzIcfWtbb5qBOQVUfWe2BcyNUnlPYpNbN0+de9u+LWzm5Ohh7EAeDfQKn
nxBh0BgSp7kewl+tO88AYTDZwlKsbIkOqwfQCZgrltDU2NGQM7NgnSLJ9ir1QyZ9lOti/zSAX+Pl
KryNzaLWs9cYzCNLOxCa/8jcovu6e5VmwwubkgzUSqyMoHMKEGvsVGR/YaBAfAJaaNgpwELEopt6
6AaDFE4TALSWHJWdpfrc/s2G57r5LrxjJaNGqhLDRyiJkC+dsZPydiFAOEZZaRKrzMImIJPtjt+m
zRYwK6cIoWc8SBBIhYUVi3llHT5xP8R9YMbeYLsJfWqG/a79G9c7HrfINhhiEGlEk7Z+TM0uqEty
osg0TP2h+IsHnIHHA1QcAKDl+2EkxCIGiYagQimpS+mGkV1R59nwwkUXNXo2To7UB0rkF9T7GzVD
EAmokP8j7UqW48aV7RcxgvOwJWuSZKlYsi0PG4a77SYJTuBM8OvfgW6820UUoxDUXZS9cBhJTJmJ
zJMnOe/GDZ4iH4BCHPUMZrqjOw0/iRFa22Vemgd6G64qRI/bSaoZYUhrCoFp7tBUswhmY7ungacn
rzwHcIaHk5ZXYUimKHPGeQqRx/f3eEduHx+EFTAMAATDGRYfJYMbm/1gd1OoT0GP6r9EckpXzCgv
XORPWweNHBzh+/FinKc2ikbctOAv9Vc7+FTW0HvlECHZiu4NnNoYFb3CIQLxyaACEjyGXX6Yi+PG
9jXQFXgnwBVDIJJDpER3NfMUI5q4uz2mf1TNn6ztUfmlAGGJir7rLKCA4c9fmP6UTA9bjQGGR2E7
fz9z9kpheUpNm4w2g7PnjJE/m990S7LFt7dgKUDwJvsBBaQR0MWh2RymYd+Q86RLHMrbLeYiULv4
jgNBd5nlLRjTpHa7xh3CrH6JlbMlMccrMwCFBsJIQKxz0jBhiZoGdHFW0/ZhoVZ7p0iPKn4TK/ab
dwLwPVRQwSvGlRCL/TzWpqCO17qwO9uTt9fV7c8eMPRcCRCWqSO6Wpq5AQFgoR3dyE8MyV6vbAS8
SNBuIeaPmyYWk5qR2yaRR9xzYVO/KowgVyWBmDUJQNfhrILADWlbYS+M1BtVBXzcHDnBc4WDJLEg
G184rY5SRZY3EO9ssqDLd+23zXsMf+jfzzeWJzVVnWFkHYYfaTAVJQi35s0aG+TtDpCUHF6AHn98
glfOUR13YFhF1fy5AV0/+nb5vayZ9uoSXUkQFFLTsGqsdUhIysv85sioNlZuG/r58Hw2LCd/ny8n
0GV6wzwr885zfogJ2uM9pNutGng3ebqcF9aCC0M4RFNCsrZFSPEMkL1vqZXvvW3fZg7sAVRT4820
BQ/VMyrYij5yzmNQTV+6WPKqurWaWJ+r4YWLTK1xtvQBw5csRWudU2IdaP2QuduPEuqxgOsBvSfW
SYTNprFh5KNZRGe1CvT0xSp/bV6lxfjCZUCvd1XrgfI4z0bg1Qdju/sIh4fXvL4DZm+gNmY5K/U4
N9HZmV6JX5DL/c9fOaiL4QVVQWI8csoBwwPq1ve+O+9ktEIrN20hQVigHB1QzLmHhDpw+32uHe5P
YHV4BwkG9LfhcRjhHTjgIU1Kp4vOhaX6D2a2vdIHNV5g2EADF2TZblTRZBZKavRjdN7ZRR+44GrZ
/v3X4wuagtHEUhN3iM4EPIzxkzF/QNOZKCmHdwRuEAAyhUAVcjJKNoAh5lwqv9zklwwMvXaAroa/
4WFszTYaM6ghbXrKrb9i6y9dkRjkFU3BqRbAWvQO8hVnoNtKxUwNS2R0e3s/nPL5iTm/t28DzDHi
nODwQhWnEEKqo7gHPBb2AHXG8LB9OssI+lcOqoWqdfC/vzPliHnCqs/cuCkH+9w/u/pnq/9xfwIr
iwQ6B2AKwR6FdJiYZYtLNH9Iu8Q5D1P5mJin5MWrDnGxkdibvxRQKojXJlent89BZCLNpq8gpteO
8b7vj/dnsXKaFsMLRmFu7YpEDYZXzrb35vru+HZfAB9gGcvDQxPwJn6VwXshwv5qz0AnkcZVznqa
+1Hodmd4X2PnI/m83fAgl4fAPB4kcAPEyi7FHrO8NUGzwMzaj7sg8yQ7vrJWnA6GX2s4SsBILH2M
3sudtDIL7xznO8vzS7bXmGQ7Vs7sQgQ/dFd+mFPWupXSEo7kJbGPIznc34yV4RG4wJMfYG7kI0U3
L63mCcoXurv73oLVG6dVsgcrS+QhJc+zziiMuokfxXAxqNqVSQhGIVM5ofmuYkjcmLU5IHqBgh8E
AEAIJ6jXYSRjORoGMEKPs3Poy9P2JXrv14PkP1BI4rOt1qZ2Gr0iCUf3aQqI/vCB4YFs4sl/DuUW
nEhEj9LJ7JskdJw/U0d878v98dc2AOP+d3zB+FclMFp1gfGpiZdIUORBu5HHmGskZBux8PBREaUV
2cEcNqvx2M7RuS31wMpPVSk7RWtbfC1BuAVKNFkRRfTlPPThwPbElegk2fiC0uuajCS5jfHVPwXZ
WcMHjtD15wseElNt4JAbDF9G8OIDk243z9gDeF4I8yN+IbISjBbAu8asRqhbeUz10s+7h8rqgsmR
vJr5MguqGwkL0FRx1jz48sIy1b1aEgKmn/Mw+OZ8OQSD/vP+ab3ZCGSceS8GKAwgbW5SqoqLZ1ur
zco5z4Nq9mm2dSeE8QWNbTK4kKmF8ZXP01MV3v/4m6vGIcfIyQMvj2g23jtLXW2w1C3czFTOrqYc
4+nByo4oNJIYBJkQvoJXBkFJh5mqtaWcqfuVZah+fynoVpXE54HmjDCePBwv5l1MA08Sx2zgABwn
663UJHu8OgMUKKEqEPnIm7RUAl8SpelNHJrZMUI7CX0f0/39nbg5qOi6gNJ9kJHBIsApE/RF3Blq
0pqddSaasWu1Q1IFdkECTdaPbmUqePRw0BC6WXIgxnIz8t70qqlBRajlnirtqSoPrqwd4MpUFiIE
3UGBeivyCiIUzTcAEp4eEzTJ+r15vZBHAm3DOz0V9mQ5DzLTLBtTVJy6GdoOnUgdVJnv0c1FJbxw
jNODgT+cx/WEC1KgsKvJxsY9O9WXoTmSJPASSeBtbbmuRQjXoy/aytFi6qLi41uVn+re81X1OBqS
A7aip0zAnxBjBa4BpGfiTKyeENbH7jkJGtTeeGBYuL8jaycLXMNgkkIpA57W/N+vrnkR9Z0J/hH3
XOe+me1IdlJljGdrS3UtQrgkhgdCQ5OLaLVLFvuOGkTkU/z9/jxWFwoZHzBpgL/oRpdYOWHmTFTn
3FivShSSD+yDZwMlhrQDbruIg6qY4VaIOUXnBL1v1IDSrSgiEOYhBIoyMV5jd1NN4pSZ23htaqNG
6agiAUr2ioxoZGWnFyKEbRjqHrT0DCL66uCWuq/Hil9u9kBwudHDAmgGzvoMONfyOOVOVGlGkpLQ
Q2bssSESx2BllznDqoaLjdp4MHYshx90yoCTsUhYuIG9sze7fzwvA3p4NO9DidLNK6XQlMROmJaG
bRw0CYJYh82HdDG+cNkmjXYterGlofONmIdJ2W5P8da18NACYJL7yMvV0Qswc3hzm4bTgZmfVfV1
+9cD5Gag4heHFEKWw0eOwdRh8khoei8W2nDIvL6VAwp4AVheUEcC38wVPl9xAdTLNJ2EPQ2N6DjQ
MB23OzVQESCIxz0GO5XIum0mSWfqFFPI0u+duSdoxK5+27xKSGzjrY7nLkr1xPCSMztRo88tCRtz
P/ujKVFE/IQvXGMkq66HFwxClAxtN8YdCdvZd6OfND0k9BBFEm0qkyLY6ZSBQt+LahLOyqNF0Svz
S9ViqYKPLBVacWGhVsp6vKZS4irRSOhEO4Ptlc0sku9r9e/4wlp1SYJHhKOSUMc+71iz+8DnA2Zg
Il3PXSfhNiNer7VzPeA+KH/Y4M+b8w3883EdkAnAex13YnnfqJ5YsVcUGSjifcO6lKbkGbGiTLk7
ia5eCCnhtSV8f1HNSTlnXhaaR1Rcz5mkYmXtDPEgK+/tge0VSz1pm9TeFOt52Fi/zCoYD55+sGWd
1zUethDvAxxv3rwK0VBkBZaLlGdjpNcMUnjsrfk8kZ1NnvJ4p7Y7BZ7s2M0+U4LOkJXLrC4e4NyQ
6fHsnBBOAcQFHa3GGXLbT9GXsdmuykFHD0wrQh6c6FjYG/TVsdFYfMxDEgNVd0jTvzafXTBBA+KI
jce3imeLxVY3u0aahlH/av6o662VJkC7Xw8vrE6WsXIkHoZPqE/MdJdM/fbLxzmGgYSCLcLtE+42
bex01DSShnUNLat8UTezpWAKKAiANQXwDVRRwsEq27zo5s5MeAlFG3QyQO7K+VkMz//9yu92bDbF
aBCE4lJ3p8HVkOwvPx/CtYCVRn0JzwahaEwYvkpYYbUjSj7RHJV1x6HXfY84/vZDBMwnFgd5Mzy4
BCFOCmbprs54gfU/ybiLVYkGWZsEGtHweCvM6U1twwje1jYnLtao3Ff5zqv2KGT5wBSuRAi7nJTF
nHc5RHj1PkbHm91HhucsYFAR3C9b7nJZTeBGbggJc/shc46KZPgVFeshs/Hf4QUt4cS61jRaAl8j
3qfpqabPXg0GwcMHJoHELopvAdW4qcQhcZrazlSRUAGOKMrIrpMFtPhBEU8roAf/lcDneXUZNMUo
C9qjR4xTUX/80RSbC9Nwma8FCPETmzUglFYyEqJtRXkaZACH9e8HfpuzFOLSCcN7pLONuFXSUHFO
NkB1Msa01fHBZ4biakDeYFSX65PmedOyGJ9PxoPq+azcbm1wyf4dn8u/Wv8mnc2KRTim2RuQsc5m
1CdffYBX7PeWUjeAtDZxurRpCxKy7JvZHVn3kUt8Nb5gCyb43FmnUHz+HMTDBfP4wAW4Gl9Yfn1q
qe0m8IbdEY1v9x8xBag84+YML0+Ys+XqxzEd49KFH8nG049uM/0QFv96dGFxjLJuhiGacPS/G2xn
yPoCr+no6+GFtTGZQps4YwRleoey3bESqfsf95d/TcvByUbTYYReOCv8cn3ADV6MYw30nJeZPv3i
PPVFMDVMYsx4fFPUQYCF4/JytqmbnENWqVPXgSchjGKU9lovnXNKstNYvVLPAyX55lJfvi1X4oRw
a2M3E0MyiIRa+tUmvta93l+0tX1BKIOjKcDsh6DrctFSpRmtbmiTMLN3Q32cybGXWR+JCLEWR6Ug
UOscnvErf2jVWxv/PXm/789iTfFxhhVUygL2dtMBqqQKsQqGJxDAuHjwZs32KC4KY/4dX1B8ORDk
kWFh/Nb7TCIQL/+jqn/bmSS4J5sFX8gr9YrQvRt3SZmBpfrMPlnd/zgJwfoojA6O3mESUx+MmV9F
rxY7Sr2AtVt4tVTvD7GrSWhOOnc5ybMwogGbdnFyiueDFn/AEiG1iHA3gkC8m/lyqZLc0ZVRr7LQ
sI7muTAlw/OlEC/59fCCqi1ar6l1B8MX1S9iHbI/TbaPtGOa/Nh6bkFv9M7MilgoclvC7UuYlxfD
jMhGVgFw4nvqINFWt7sBFhSA+IHZRFUiLPdynXBqJydxuzxMdXhM6fe22zfq45TLCNlu7zhcDnBO
2TwGAedPuCCmQ7tR5RxK4Ef2K1TnbqblAAnvtQDhbowmK42qhAC0GfftHNXqmxHGeCRavDcagrpo
viYuFdHcoZuTogifGP3ajF827zS8MmSakKcG3ZRYMaiUdmM1bpKH2cl6SWWJrFvNgdQM6nLxDkVh
IljMlts86V4x1XFKQwU9PqZXt9sexlgKEMxQNYzOaHcQ4JJd2+ymfn9/eVbO6WICwkUolclRZ4rx
S/p9sh7HIkDlGLE+b5cCKBzvB4l8H2Lfy2VKydSBGo3UIbQ4PQ3GQxOfMnq6L2RtL+CcIeXOC+Fv
SJdpo0Wah0K70Pq79t5M/ev94fk3LlUT6uquhhd2oh9TtZo0m4Y0H4KqDYp+50ay1tNrc+AAadSG
AE4OFO1yoQpaWxZJMxpW2VOoK5LszNoUrkfnh+HKRBT2nNtWhtE767FJKXq8Ub8ZJRiUlSkg1ICP
x2ua1wELFsJSWOQ4yL6GpnqhZSjj2ZMNL1gIBZWo6FqF4SNsNA1l921lieAtvxPAcwyTmM+t27Ls
YhB+hdlU+JMB1rWzUmy/Ddyx1ACB520OxTo+V7HLLAf2MdTpp3l+Vcr+mPbVSR1biRFaW6trQcJ+
OwVxFRQiAWARpFnnl5PMyq2sFhBlKOsH4AhRakPYjAGEv+hixwB00X+ozgE8fqYsULaioJB3RRgU
AWrocbG4v0L2OytppJyz7FtjPXvRvk2OpawZyspKwXxCg3MEB2pFBHOdkZi0Brozhb0dFD8mWX8j
rhsE3bEYXrjWraVmntcA6YIkDRiFq6OSflMTv6f7KLivpVYngrpB3D7+GBPDroZTKVPecOhRczCy
IKcSFbI6PjYbvfbQoR2JiaUKMSZX660RQe/mb3U6pnS3/fM5FBj9FxA0A2hnOXzkWG3Tlx1IFasn
1pxkjYHWvh5ZaaDXURyKLp3C8AAnalXugN1y6B7/EFXivK6PDvgPGKMRahLzNW5MjVabEJFm9q4d
nhVZSH3ttgF58N/xhbUv0X21Bu1SgrZGXw5K8s3eHi/mCRqw36GmDBFRTzimY+lRw4mw+lBf/kuf
yNL3t949Hx/FWDg5vPRRcDbUQs3NtOb57+7RHp5dbWeYfuTt0t/bTxEEoYQW0RpoWb5RV3ZOMRKj
mWrMg37KBtdP+801wNhhcODhx4NmoOpaCqjQ5Z1RbUK9YJPsXRRCEFNyj9fUHm8ACk+Gq1YxfRW3
mtu6HYtDTwsMp/AHPwNwWkoczVdcVEygbUQQAk44yvyEiVBQhOvT3EEM2p0YJ2s8mNqnnIR2D3hI
EDUf0B7X4sQDYNcJSZw2Do08oPlO2dzpBvsC/w9xcADZkTwTxkfHhmnMHBi8yv7RDa/MPG0/WAg5
wLkE2wxCvcJy2XpqkcqqkxB85676xIbtcXA8JFD1grbv771PBIPaT9ShaPML9dqd5uzBedj8/bgN
4DIByBzc8CJFZKGZALgA/hMq7ilOjrK34oqZg8mBcQCkE7FkkcKRZQYdYZbiUCvPeQ3G+X2s7bzs
Sz0eR1lTrhVdAlnQ4ki+AhYnluFPupJkiWfF4Yweo+SQZ88qPZln5wOewUKO4BkovRabEfehDO8y
04AWf93fEtk8BF2Vp0bFKVuw4+ne0U+NHbRlMPzxtmOPcKZwajlzDodUC/OwSrALoekAqH4J2l1a
1JdV561NBO4Zh4qgOAJd95Y6Ec2TWmVo8ySsfGd6Sr0ns96R6pvkdbF2xED2BFw43tyc1HYphY6e
Oc4qijAG+3fq7OMiMLKdV/p6HkyyOv0Vew6NiGcAKl8QYBHhWj2Khry+i5FhVh6VvetKLuOKOUer
eU53CtoWXEhhR2q9qxtmm3HooE1y0vmxHhjbISTc0eF0JGgsggYlgkWPPXuI88JD9EbTg9jPHE1i
p1bWaCFAeGJ4CDpag+qm4WipQTztquEDuwAJIAAA06CjAo2+3PGZxpFSxWYaNqT0FbX0f9+/gGsz
wLGFu4YM8C2yM4fC9OK8BFAhjf2KHSd1M32Rhzg/h9HDIQFWSNwEYHvtSuGoQsM5tWCekXFIrc0A
rjIsH0/yIzS7XCG7rOOBKlaB/FR3HBPllGxH13LQ5b8S9KUEZ6L93DuQkFd+qz715nH7HgCzi+c2
IDUgYhaOKQVba2G4UQH+Bd2vlV0u8whX7hpsBYLWoFZ75z9dTqDPh9KyIgfhWPoparx9YcQHt93u
3aAIEG96XnEAPgDhQs/ZZBVR5GahVhxMz5cybq7sM4bmBABAayHgK+yz0RvzgJByHk7DYb5ow3Z9
tBiei7/ymmsNJauVmuah0n7uqY+maPNmHgPeaYNznyBVBFdNzKRmE2rcOtfLQ1T2Ul/aGnzFaV4M
LxzTxOy6Rke/6LAmpzTfqe5zi1o32SNy5SyB94Q3qEPRCmwQN4RX68Rr1Duj07OQJjs1fxgbFBd8
4CTx2gg8ItF1GUy6SxEqeLbNUXMyoLRT51OcSxJSawcJfhrKMTldNUzDcnjFJT2CjCgaqmnvTy8Z
wML37/PaRnDMHa/VBzRILFoYTK80G5oXYTp8Mtm+tI5D8h2uzQekwHxC64H0DP0tl9PQ1GjWKYlw
mhiqFt5mEG/MSuu35tePyIGtRis2gJxEVuM8YchJxVYeetNnY3qNDV9tAj2TzGYFKQnTgLJVJHN4
DYNoJtpcU6oRQJuwbw5p7QMrMaNmyT2mGcrf/EG/5Pap+0CIEBl1JF94HzXQ4AlHAb0c+9GYK0DE
lCA7Vvr+/tKtnTQEU4HnxnMcDYMEleXlZtzqNh7KIOfwC/pct9tfZLzBM7CYPLeDhPbyDHRVNxHX
AMRNL5+K4ZuzmagZGgsrA+cAtvuWecUd2BxPHg+JDA892JqqY7Ed3AMRsHnQG9h2BCyWUxiUnFhu
ShHz6ncwG8rm9g98Cv+OL8KgqykaVGcu0lBrR59Fp7l7NTaTikEGQIC8xJ4HKzxhG2w9ycEKgW2w
vPRE/WROPrDPuHxAZIDuAM3oBS/Q0AfSmzrgpEqH4p6TOUg8kJV3Ba+6duGFvJc8CroEcS9dibo6
DYf5U/GGTrxD66vGvnE/2c5h+53AKwyE0+gcacPxX+53jOj/MLZA5FhNFkxISUa1ZDJrtw4s8jhK
cGsBABUckZH2RBtMXsZSPnQvlPyPwwtr5TUKSVM+vFL8ZOmvSOYvrxlYWFaeDUZ1KFTTcoFGtcyN
Xmtw59xdagXFECSyKdyKwNpzxmCQNqA9l5iCifXIGlkPtTdHj7XyUNr+NEr0OXcDlqE1iEBaG3BD
wHvAw72cRRkTOgy0x8vIfqJ60FVohnhM7J21Hb23ECS+7JmRqAlQZLjf1n503+rp9/3zurpW/05E
tEsx89wStD642/YpAb4R3AHG7r4IvqM3a4W6NJQGgnLvhhlqIp05uGWewi+kwej9orLSpVUBuBLg
VQR/6U20KIkG5NAnoBhIHyiVH7mSK7G6RlfjCw6bonaEAUSShr0bxOMrMpPbI4MoGoM3iCOLpzCe
Acvj1CYF1o45mEFq76toR1FAsX0TeMwcVN283FRMHdE074oaHFThF2/+Spy3+6NzCyBuMXQ30DDQ
sSBiF65D5Aw0ibsZpXt+pZzYGDhWMMmeMGvbjFJcvONBvWOhi+BykSr4MtZUTklYa9+7p579vj+H
teGRJETKEy453DRhDj1zh7qOECqoyh2avMjKrdYOEYB0KMwEwBHehmBEqylXanAeoZZfOdUZ8V20
7Bw3c4ChXuJaCFdbV68X5jRpFhUQguJS9zDJHkdrSwSAJpDiQDby9m7L4WkO3oOus9EJin2DRxl9
vb8Dt2ZaR/3qf4cX3YBcS0xrTjA8Sx/r6TGyDo51GOjeSP8uU0mocW07kOcEGIMDr7Hty6kkugo6
rQglPo3zt2n+9Po/1uZ+ONhp7nfjSuANA0u9FKHlip4QKwF1g3Egw07Ghnu7GRge6CTwK8EG3fgB
NGcGY1Y+vzTgJaq0f4zo8/3tWBWAgk3eD4p37RS8MgpYukUzMr9UU2B7r4myHV+F2jQkWhAm5WVq
otZjtUftyu3TM2hlfQW0comsvcWtmcaw6H2H2BMyIuAkWG6BHsU0q9icnPVxB9bdzNrPIH5Bf2RZ
9nZlrTgBEm+SBtAHOl0tBWkuM8a4Z8YLzUHOUlSP/WYXGZws8FOBa0RkAid2KUCvyyyLWey8lJ80
61zmkmKfte+/Hl64DsWoTGlrKPZLNzzm+amcJP7S7XVbfr6o/dDARHNmfL5OD+XwW/H+aTe3xIEE
zgCKkC4MHHiulysU2QPwsXNmvzjOa/bQNJIVEmYAIhMEhBCmRmQLbyCU4iyHryunm3W7G1/QaNsH
y9ZumuO9af3edOfepaDVKFwAzpIOnpmlFFNXO6O16fhipo4/v0WtLgnerE3jWoBwI2xW9+agQ4D6
lgAJYyIlLGtoIly6mzkIRxWBWJbnM0TEJxVMmsrvYI4QfP/r/koJLsd/pCBx4+FBiuepmO0s1c6N
qh5S5sFXvOPkd/bBlq3Wu467cmzepSDDguADGGwQgRB23e7cps60Yngp21PrHlJUsg6nMUl8J3/K
rOPkvbGN/IU3IrmVvLLhqUILasTV8MKejWo/biQ6uxlesOGj2ZNad7PhpY0v3XzONir19/ERQeVh
JyTrUXq0/HwKpg4t6Yv+hbqdn9Bdb2yMav1HArer3NPB7gtHeM4cBpRA1r+0fu464NlStimr/wjg
eU6YVpg/EerTjVFb6I46vBT6YzQ8ZN6hK4/3T6+gb29ECMqqbwAxIr02vHTt48BOG8lOMTzQdIj4
wVLAobpBy06lkmplN00vtHsk6cGdD1s/H7hxKEGA35FsNixxkwFl8HDD2Uv8ixond2PNI/98tB0D
Xg/E0Sv10b2OnHzO+val0T9F6adU8vW3CgrRB0CVeEEcYrK2oKBqZg0dzcf2ZU52qRPg/LRWELfP
pNtWiM3ngagrxx2iShoqXdjlwWtSwD2a+iW6dNazK4v08/++VE5oSfkeHsUcUB8gXARW9qM+k7p+
SZX9WD8Nw6/W8a1xv3Wv4XTgoqEWG27HDZNnPs1jrZS5+kK1nfl10DbfBJ6DBSIQKgP3TXQCFbNH
G/W8sJ+Z+71xv8tazt9eNN7THmwjyLYgDC6Choqy0kY0x7GeTcX7qVXVt2SQrM/tLqDOC3cAJYSg
Z7mJNqV66w5uz9hzMYOn9TwUD8R4MjuJ+3E7D0hBchBGCCJU8b1SO0NNY7dkz6S+oMxPZujWJgGw
DXxLJLKBWhDe1gbRC2eKjelZmz67+qFsfNAKjtsVK57uV1KEA6vUScYqVZ+e1eofAp6l6kmVEcDc
+jdLEcLdnnR3sjIdIjIPiAWeIlRGSYLtVn1wEahlQWTu3S9YWrguMyOtKyDCaalvZ7s++VV3Qdv4
KNC+f/VWdgVPO45ZRkISGAb+JVeuQF5VjdlTgCljcGq06K5mQkqZNEE0yTjuViaFKw6PEydAR8mU
IKrX8sSwwIL6nER+hOhEvHOHCyPnoTzcn9PKBi0ECf4HeLwspzPmCdflVCl/UJuVbGwKALXLmVX+
fy5w15fLBgjzAC5xzCVlwUy+0PpQy67j/VkgGLUUQcECPVHggZ+zYj8Px0r5qcq0+82N10xkcEFi
hHgUXrDi5veDNY92bZMzK56cA50lp3hleIyMPjooREHuRcR6K5mT9Ibi4vGd/4jsNxkb+s0CcSQD
AoEoCAJ5DqzscoFUZuRur6bVWb20U4DKuFhGarwqAdcCMTu8yhAWXEpoSBwZiRZX52k6lL+n/o/t
XjYeVfj9gGOATAY4sdv0aWbZCl5onXJO80fiPurR115W4XezC0sRYo1FDkfZMpuRM6EexvKQyfLO
NxoE4wOODT2FABRUibBIWZObrGUqmlfE5/nhS/RkyN7FazPg4CGcVF5SLaI+aJ722ZCDW1r/6VK/
3N/fAtnogqPZGN5cKRVGt6s80AmCN73kHtwoPqwQR5hyDwrhKJFXuiuMEdYbhPRaca7GhwKFU9Mn
Ou50GYDo5rxyQYgucy4S+AtiLArE253u5JN3ZnMAOg+kWZSNMFC4zGgvCcQssmuIz8I8La8EWrlm
iqFG3pk2qq+7+7Svtz6NgHAzkfFCEQ3mgG5WSwlKnyskbgfrHNf/DPEu7nZe/Wfzli9EiKqV5p0x
eRBhfWrd3E+njaSbfJUAJYBZQOkRos1iWWdUzLHbK5Z1hgWKh11j+Za91chxIKCN3slodQB/TfTM
rTHT8ylCzxXL9St1CGoHnaBlvY1XDhQnK4djDooBRJiFu92ppTEg3OhiLwJFDczUN1+3bwUUOHxz
RDQ5zddyt9WoUwcnmkHrifZPw6GT1ZuvaCcAljmjJ6CNuH7CeZ1rFjEtt5xz7QYDYirdS1XvdNlr
cuWG84ai6MXMgwY35KROmyjIvZTuuX+rZrqz7cCpQelW7shHlutKEJ/ulbtGqGUP/Vi459kMEPWY
3O3KcDERYTuSxm6HtMP433tW+Syu/PvbvXagAMIFQyN446AMhZunmWhNF2e8U1C7U4vX+HtXfmCF
+FsMKRfe9Vt0m9q6b2FFNOfcDuVpNrqDZ+/uz2HFYHDaclBMcq8JSn25B3qWpHqRee6ZxtXBaH9F
sStZpVUJ79WjeK+iP4cgwWttFmsWWJSRmfeVxp+BLP7AHK4k6Ms5IOXi5E08Yg5F0KZ+/QHlhPvM
TQScy5tOlglAYVkRze45Ux+m4U+TnvSNGJV3FcvLFKFnETdH4+zlDGy764llwdYp7KCaIZN5Zu/p
jkXoAwqW0w0DgQEozA0nk0pB5qonrXcui6DRghH0yeZDzYLM/IzQfP1DrQ7U8Ls0UPX9vDmsA+GQ
jgJJHTEw/LWcXZJEUacTxT4n01P71ei2EZa8L9718ML2q1HezCTB8Gad+QcLf2w9Xu9ZJE5preIm
ilq9YVbHHAcNcjKfWA/6xjIqfD6GR/8mLBDapt+gMYgx63odM/s8e51P8sTPfm//fsRCgJJA+2bO
r7NcfhLBA2EWquccHx1NfQDKPrBA7+3w3lsUIHW7FEBZTlt0VI7OUb43sudsYx0sXyEOMngPCkIJ
ijwAQLCkA+pfonNfvLp+WbxuXh8Aw3jPQyhygD+F4znOc9uXeqach3bnPFuyVN6t/sPX4yXBW5ki
SC7ii1EEoc8ADClnYPp93g66lqQ6b80QBOBhB830jmIW/Bq0PqpJrKF10ECfbRep7div2eY7BoQ9
AoNYH4RVbkKnpC/rFqUEynliL4ScaskRvXVsMDysDyJpCENAyy5PkMUUEDGkaN+gamfWB+RnPz5J
idEEuMT7MQJlBTBD8J84qngpxBg1j7S0RYul8lgnz5rrZ55/NK3EVzc2P+aicGZhuRHQBnpFnE8z
IqWduFOEt4s/dy998X3zkV2ML0wld9rCYTbGnysfybVCVqK/cmZR0g5QD0cO3WLi24aNzRC75tmO
wG/9TC+bPx8RFMRoUN2OwmEREd+adjlNHV4U+lD4vtPKMqprn8+570HVjFPliMVkRoleLS1U4rlo
/e5U/P2Br78anUu/clubpvWMvsPotP5S6i8u6NfvC7i50MAtwLlHch4q4zbUNChZnPV5k19y4OrL
yblYDOWW40aeRoQ5UMuJjDDYv5HUAVXIch6JQlrVIUp16fRPmvLJC+/P4mYThOEF755maV+mdUwv
tT+SndPt7g+/tkjXXy+6TKRqFR2xjov7s6r1gAwA3WxNRwkzEDLLxGry3uYzmNO90h6M/3GBBL09
ErMpQB5KL716Ul40Wd9m/t8XLh++HjB0+BaI98HjExZIHbVkQO0UvXTKfKyKx2k80OI7qV7L6WTp
R9BQH+/vyI0ShwVFRgQnCfEtNMsR5jM1cxXV/VReSu9APsNQ/yllL7qVTUcrQVCtQWlAyYoghrbI
SgKOqfLCzAJB0lOTo3K7kFy/lYNr8HgTcrVARd+kwBgoXAx7SOiFWT48m53Dqv39lVqVgDIEvBt1
sI2LDrESuaNtJHV1saJDrPwZHQlYTza+4JARamZdOVXVxcwMX5/+ZLPk8q0JQPdAAOpQJAOnUlAd
PbpdV72qkItjBIgH5TKXe22f+SHiLZaBUhbtZ5qpmlK2M7kgKwVEgaLsa2Or14TTih6sYCoDWAW3
Q7geKbVT1UHzy0sX7z0Ek1F2vJG2gitYOBvID3GkMqi4BA1YD643N4OaXdpyT4zTbPsolYr+2n6W
kFtDW3OU4XFdvtTiIKzQSksj+UW3kIVCfYDkVq9tNdQELAWPQ6A95XJ84gxTbsBEwwj1n/4UrbbV
szQ4Ap0nsrkITGE5fqIZ0ajSprgUyUP02WHbrwIo0PizHfvMAYfL4Stmza1WK/nFib+OWeQbdGPT
I77LgM+AhBUAjBVfyaNUTZWkLC9pHVj9m822Pk+W44skk7RIWRENGN/09h74Vbbv7/Xni+26Yy+L
LJVheOcJMbiOSDQFv0aCFeIJWVQScfTwDadKy/K4STKaX2YbzPS0fzCMM25EY6UPqrL5qYWluhYm
nFV3zMGO6lX5hWlPbukb+uf7d23FwgGywKcC/mm8GIXxzayYbBAb5VxnVFnr96TyC21XHe6LWbly
XACngQR64QZZT8wSK6ZVzQXUKkW5b6oP2B/kyRFsBxoMx1ZsLFM4pHGdqqovBj2rpm+VknVa2XTA
hXiFPKAkUILC8yStPCPLOp1eLH1XvL5Ob820k9VFrS0StAYC1PBwEL4ULrZTamZNJsiYChr0+G19
o+BpgjpHMCahFvG2SIa1WLhSJc2FJXnAdhP7yAR49yNeyeKCg0Y4TKoCrWFNSXN5zpx6l+O3/RQh
awPLgytxW/6Ra5XnjEWDBQKTSt8lB0N7uC9h5Trg9favBEF1d06tNS7YFi5znPuxo++QXt4rw1/V
5hAy9oK32QZs1QYoXYxgJenMGjaZ9SX+VScnj37gvsGphO0EYRi4CvhxvnrQOcoQq8y260tbvbE6
0B2ZO7N2Vq8FCFtNxoz2yf+RdmXLduJK9ouIADG/Ans4g0+B56oXwnZVgRDzDF/fS+64fTfaxFZw
2nbZDydKiZSpVI4rdRAwioumXuKjtU6wXhACMtEjDyWLXOP2+528XsmkTHWkD35te7OsK2Dn8zfr
C1dNn7sl1lKsv7SeOnnal8ditGPsbZbn5G+OvxpWUrUKxMhur4rjxYg3HK7J4yeEecsoSEc7FBJo
WxIa4IctSpw6ytjreh1kkNm7O7hZXuCvpTYpGSwLy3eAqVJPnXaaWia5bbtcuCEiuFeaVYwz2ozq
qCzODgzW62MuSJYXkUphw0xNntl1ZJU+q+SN13vrw6lCehQK27wLEs9t6iBKmdWR25+ayiOHa+XA
YiyNMAbcT1QOCCymRTEWReJUUYEZSn/WncckhvYek+EnWJg9hSAioAm2MmSOrBkTa66iaSq85jLE
z8kgMVZlJAQ5ok2l1UoPEi5VPOs5+ZzVB8H6uLWKVAAHfsFvPJvCZWu1SYn10SyjYg7q1ks077gY
4Zbx8e/oFAPSwfaUuphS4FOwIoqVj9R8imX42DtvDh4BBDQQH0Mm3xG4oBdT59LOKiJ1vfR57Q1p
5bX55e/Hu9hjBGpbCOY4wG/AI73dhTXUqqKpShmpJFIaTOnEhZC9OjIaAicKjYz5hJlEUfu9sN/a
Ihib464VZmVxS49jQCP7sN1FBgggzRoQIpvnr9P4pksOiR+1YNoD0Bg6lcd77j3oGpNsNWVlVaRr
QYHUdHpW04uOlmXtdJgbiARgB3Cy4EaLjaxtlZSxotssYv2vPDs12pnZkr3sMAOyxFHweVTgbn5W
Qqw6WdMkjzBqdFUCPf1Dnf55vIud40LZNvrq+Kyx+zxQToqycxlh0bJ8zkaUt3gl2lof09i5HTCS
OIwycsgOkCG2HO8yg+U07RHUaC6q4r3NincU8IBrEGRzEZnhk7CBfCvcwGrNbb3JQaOou9ObWrYS
bnO534oVkkC/J2ih8ouDpWz3YFboTB8xeTmKL/GA0M/hZ5RjVgKbA0qczwUVjKUxVUraT3oWrSim
eG5l8YZ7QUIeF6oPRV9I/dwl2tm4xK47ZSwyyIU5sIZPlqyZZIcEFuZACgj3gJjA5Gl29KVNXRpR
ctbWEYB/JDBks8J3uLAhwn9+Y5QlPEKZYSheVPwwHGAXZoeTugCWRvchACdQtYsQjWDOIKAydDQn
IPCVdF8U+unxTdj7fliVuA3gAXxoQYocMvYW8gIU7xDzrStBqu8xgT0u8DosDmUHfotXzeloaVbU
oREcN1sN7Opt6vzHJHb3cEOCf8IND9q5TdSkscFodiX6m3nc5IOhxLs8EKM0gQ8rsKAz9TFuihgs
KE9FG2QSD/pe4Tmo6sNjzUM/95gfid4RQJo4ClBqrsR6Ic4nF0Df84utH/bfQIi/ENy8R4mGcE6o
+Ohdrvei9HMFjLCfx7lwu7rwiuYuplBjqFwKw9WvylfY9o/X3xEkBIhhaXDfhM/+2HI5sYxmmlqS
RKr7OisfCkQcXAkn9knw0YfojMDrJlzm1LEaO9etJKLmuSueV/1ZiSW72JFVVIYikM4jVrgUwqvQ
O2nGdOakkTNSf/620lRyGXb3cENAuNBKu6wGhimkUb2+auyV1rDKDvvRCCYhFIMgInIPMC+3nBjU
KdbUrobOWJvT1Gte0Xx+zOvdU0LbNYqwYDbdZQRWs9KVrDSgNIZL+Yn11+PLo0qD53R5qYkYKsbc
tD4rKyWN4vzSkutyDIgPLz/y6XCxcMPgROMB2p7PkuSsWGss37lv05e4eYeUAnbb5tkSmJViC0SW
Vk69AicPGrX2mJ56yZ/NO1Qqn3StcvcEUVyxGIc4w6SxkuSRyq624dsHp1n8PiKOhMjb3oG+KL4K
gC4uEVEfi6hdzivxqfMEkDrjIKLg/1LhfXpAegOCj3ifR9UoyyJR8yjTA7v1e9eLqx9LP0ueuD1p
RS8sB42HrXE33oCtbdJbfVlEWndx3/r8HeJ0u7xwo4vYjs1hBr9HzfIm1J0O3x5fh3trGCUmSFJi
xg4A8e4Ku2prTfpxLspIdy6EnbT0TNyLfhBm5zcz+GhfKAyuXsUMk6GPWQrIXpxS7ufmv+ilewcb
+OMGKFgkye5TWCOiPo3J8mjQnmjyYh4uQ+DRZwu5N8SgYXALt9peU6qthZlHNI79pU78SZYH3ZOj
Wwr85zd2zJJ0ZQpYP6RNXA8dCr15/P3HDpBPh0nP23eE9c24cwDWihzf6nzIg2F+x7OAGgrkudER
hFpp4VkgxbKudC2QxkWXpx6kxeGoD4BB0RNu6lB6qDEVPBJAgCVFXmF9xD/JdOn+Ju/RF3yWC95m
3rAqFlBaaV47mTsj7eZ6dXph1Tm1vO54JhH7QKiBQ0JhuIAoSKitnBSnQXLPVb6z0KnecZu5xwm9
x6uxxWadueydwlo6HJPuk/lqTN5knpr1cMwEmwAuF86Kz0gTbYBEr3qLNEUeOfOTRq+5xIrZU0lQ
2gACwElhNIpw2eK67oacYvm+8FfzKcu9sbiu5XuocLxcpL0hVWL4SompS5mNmgC2+BVa9VcPc35T
mV7ascgASIjID1rqUbtuke21TmaDmoWDgEajX9b1TXHfqKyhd0dzGCpUBwf/1dAzLhxX3Q95ieHp
LMpzjDUfF8k5yZYXFAeQ/GpGYiy/UrSHPDfH63AQPUSTH54HB52RYmKpH9MlL40ii3qUySx+KWnF
2/v82+WFB3RALWs3W1g+KU559mW2D04Q4U8binuANK/hvqHxSDh+jVS1Y9CMRitSb+ubfvz4OeaJ
zt0S1IKKeatxxTjIciBzRNqz8yc9OGiZfz2uGfwqBBp46FD4etftydKMwxi1lTdUZ0NWBLUj/5v1
BenpEAQzDb6+U/xMlGBWT3by92MLZofDsOIRqkLTBGJiIsIbdYcpR04AU6LbT+ZFGz8/Xp4LiBBq
2ywvvDzDoBpxYWP5JfcKdsnQnQiUGNPHULHmcMkyuAE4WT4JBTHDOyw8xWEZUetkiNK09Kjxa/36
eC97R3WzvnhUdamMxpzkQ9SHnRYwWUX3HrNvlxeOatLrgiU9Pl83n2j2ss7PXSOxA3beBlRNwnfD
6E/Y9GJgtetmtbfR9RpR7bmgfq5fK2DhHfeAgHGDdgH0J8Leu/MRXR2dwUriduC57TVV49HDPdpI
0N9SEI4KNRmV23AKae1lPeC6g6Oc5shrPKhEAJiEh3r77iil3VRqRrqIfgUgwlz9eLz8PaexPC84
QL8MLwcQPp80eTvWatZHJLsa1Ecf9fGaOoSp0O8AlwpggXjVhGDJmPULXJ9GCa2LO1KvQC/n4z3c
XQZOAECNHAwBfqho8NVxomK6GIvD/LVKfHIYrEBYnkvyjUHfNGWxjCaWB5IiwrhepvydmEfj9AIN
4Yy6gZqsj7M4jAfdAzi0N5Gjzw8oIBCDVleYrRyvbLsLV+8SRU8GN6yWH7FzKlJZG8KdJIEAD8Xw
EDfPeguSVOrKDOywyg0N7YOmVn4DD3E6HJQBEYCyY+A4Gk0Q2BBug75qGDg/pmkUGN0vvfv1WJDu
dBIeHoRuecU1b8ISs+oTzSyCjEYSLSTxKcxVgLipywdqy5oRds4KG0BzF+BwUbAk4vVgUMiEOwFC
xDyb41s7/OxHSXRsj4SOo4InRBANEFPfq6H0+tKkSZRjHIn1hvHsbDw/Pq49EqhmRRUCRyBBsnIr
UvpcMWvRKHYRn6wfMTub/7yDAFq9EAUAZtwdDGsxlSapGkUJU+2N5S9Qgp3s4nGB2RgFYDlSAv9H
QrAqV2f93ZCYRIXrV+y5Ht/c/LnTPQOzAwEvIPOIdlQVyHGXkU9ZBKzp9shK3ZkJNqSEhVc16DGf
86PPBfaDVnZ+NWBAwYvfEiCx0qJxvgOB6m+t/rUcV7UId3ORglMKNGrByjSZmvealSuhwWdUaJVn
ZhK53Tsh2LBQ47x4CfgF2w10fbU6TYYN6OnJBi7uwZlSeORwQDfrCxzoxjVFG0qvhG7yanee3Xx5
LLOy7xcvRW0qfYV5aGExBe4IhEvnz8cEfo8tF0X2dgeCyLZx5/Ydp0AdXys8jXrZV+WXHim/tN//
jUqgGF77r157C/Vi/SqD/uUsuPsAlIlgGBvM9LsKBYUCz5bGo4LH6oRyUaBNaTIcqB1NjEJdhKAQ
/UAoVnzS53SKrXymcVjknk1OqXOuRn+1JeGPPSpImOq8TZuncjgvb152a+1UgskVeBPXa+1cG+tn
8Us/iNHPBQ6yzDGCcOVhyAkCF2tAx6uo5oaN/gwQH5dIAsu7m0DLAkQCdRa4mNtNZFlrrK65YhNf
Vj33KuMHVT1Z1+2OVPMGSV52yUfzipkEpRq1DNAJcYi+Ku2vmkn2sLs8VCKUCp52UzRyTaXOy6qD
+eOwFyvU2NGgL1iA9BMy5Mg6wohWt0fUJ3G5NtkUQ6cEqukzJXh8JXc///fsTuR4MS1NiA2plaXQ
znTiUO2ZV6WFd7iklmeUVcRGXeh1bl9tN1BmU68PFNdhOWn6k1NJfLG9779dXhBR22XpWmtYvntT
x09tKjn+HX2x+XpBYaVx2aEhP4lDWl5iPYgHXzple5cEnxMIJHIUsommiNuVepmMtgswicBRrqMT
dMZxEx1Bm/+SEHZR9n3bdx1IpOll0n0qqyXcu8cwo3C70HIBwCzBfi6Ylc3zOMbhhJrpBDbIuV3/
amS4cbtUkB5C6pd3oIt1+HpWuKWtNnGoDH76R2F43adChi+7ywwOjmsBbwqk+M9v1GrGupmhqNEN
e+oNy0VZfV2R2CFcqQlPECZ5c8MW9ZX3M4GQE9QyJdMdPEE/c/Q6Ea+O/RrN4VMjeW737sYtJYEt
JFEna5xAaSSB5vjtcbdssxFBdbCptZQe1dxh5vyYmu+Hg45QHO5vxxgXA2VHgtAqLMc7HltOODEv
wSSxw6XmwvrcvL5h9dgrAPRQsL5Wfo/LwqOZzF7bE6b/7gAJnS0FQD0k01Q7TmhVb7p1MeOTGr/j
Zv/GonHQ1IbnmovAzSbarkI0as2c0ByeJxTZxufjzwMaOvjwE5gBCP9u16exAat8ZE7IiueMPTFZ
gGJXRFHnh+Q4AA9RoLVdP1EUPU9RIRHO9lObHYeL5jxGMwofocPjK8INUOwk67Iud0PbGby3vj44
w5QbSGArN/YtlGfdTUsqjH5s1BY3TP0LfaOFLHC9o/Hw2eio4dC4CI4Lp184g2EtsWGHzuS3VfF2
qvCXLRv5tMMDhHt5/AMJOyAqCoekLpmujalmh5OvJt+d/K/DIoR8KZ+mxwMgwHnYsjivR0NpwKZQ
n8/EOqnH7S9MR8IJofQBxUDiOMV0nme3TBG7GQvg5S+D9+/jz/+dOxH0NRJnvLsME0D5EOrt9y+K
0laTM7vhVF6s5Hn41y5fNONEHa9dTtPPeDnVlZ/bgSLR3jvaA0PjkOCEUww8P7HucrLpaDep6YRO
+WKwi9U+5fnp8d52niLk6hDyQh0VAlNiBDXOm3ghs4EypPWpJf6cBr15QT8MZgA8JrQnYogD/66K
QCWm6BnTFdAftJvTqAVijPbvIsub760PpBi8p5iRgYS24EisY6/GY92mEXH8CSDVpsTb2l0f7RgG
9KCOAn1BTZWO2bX5gtJCo3pR8sCVNXvsXHQA1qKUDc1n8BhFhA+8Ra3WjJMVxpjAVWnZkzqvT4Px
mr8jxoKIPExNnBEqq8SNULMx1ErtzXDILK/uPRe4N4dZjTgqesQhVdBdIqtngw39itaWMJteWv2J
HAZ9QJ6Z9/Ui9IiwPP7eXkfaaCjPn6kZjnrAlkvVf3r8/VwdCdd9s77A6ixhNTFXrK9Op+qvomOn
rs1OjgMUbHfwjk5f5i8IKlXg3cEFBhSvWIfWE4utKPkwQgOW87Vkl8e72VEi8Ev5dDo+EeCuzG1A
FZ8+J7YR1iQAdFxDPOpKTIQdJQLIPQSeMSAIPazi3TPMUW/taTJCZ0YVvdfrV9f2U9sbjeDxXnYu
IccsxvUAsibqfIR3iuT2YKvTaoTq+odjP82yMom99flcXhRmAkkV854FyapKXQM8mh1aTRgrH/Lo
+OdzLCWgWACtBPb/dvm50e00B4hTaCyXJihlkKN7cssrYlBBjzjEXdqWJB1xado4YTedijJQn4rv
CgB9Oh/FYu/YyH8piUAQWklmpcpaJ1zMgNaeIos67cksyqzQI8t795E33B6UqcbF4i6wOSt2Xawz
mb7lssPaZfUNCcH2T7IlazE9wUGk86Pd/zRkk+F3t8DxYn7PJ74bYWalGhtqSp2wjD+sxRM1/Oxw
ry8UBx86+R8SgrQSplm06kECxW7meEkbSTHd3pOEWhgYhiinuy9RRsOHA7Mus8Oh8RozsL7nsHIq
iSjt6Q7A7aFtH39QqCxsQlkAIDOrDAYuhovpL+hfYalvGNc1vx6XWZiIKP1Ergdpe+HVyNa4sZpF
seDHXPQY4djgPevDBfg9cBmlXFuZTZnGFHQ24wEv8CQFuiyKtne7eYsGRokgqnyXG4GB2qPN0rFg
DPpZHHTNebJO6P4l7Ys06rvHFHTjQGqBtI1ECRfuG5+y6UsELoCJE2qjR0zfYSdFeW1nvyaSp3ZP
xDiqMJ4+pO/vAzokU9suWZywrq4GBk69UIDjyOCDdoggPoiaUx6DhBUtaBOLmslgtLjqefqFlF97
+1Nffj3cxATXFSOJkN/laR9gt26PTLHaIUPOzA5nHBmqHiV3cUddOUDgw41H3ayNto3t8knSqKsz
tla4zF65BJUlCaLunRGsNQe3kHe3iODnqH6bp9YZrNDKUF+neHp31tC+KZtIz7WqYFqh+lDjMFRw
1VDxsN1G3TjVmtUQ4oQ9O0XgYOhAzfzM9hcn8+jot+vx6Ah8AqBqcOhluBgC7wswjfb2jFtvB8DM
OQz6jCO7XV54Reae2aWqYnlz+D4/q/bHwzoFDzqfzabDQgTo+va4nLIaW0DvWGFhv7jVm7Q5YVeq
btbneuDmnk+0q5cuxvr5E9HOjWwY1d7yqMHmcFe8kUPMu7ByMqx8cEyorK+ZGrmX46dzs7zYQjM1
RTmRBstnKvNbCsguic+3dynQ94gybLSJIAkjOAJ9mrRrUit6SIpLvp6n5kq663FwGcgQrzMGsDcq
dHEptkyolmpu67Q1+MPRANBBVhm6Y4nwcj6OiQ0P/y7hmVrqsKalo4d176dAUKUW9WxL8ozvEcEr
Dl3OQfJgfW43sXZxzn0mWObFSTGuafIhYxIVuEsCSH/oo4UnAzWyJZEmqdG4U2qGievn1oe2OqXk
fFyi4MLABHeBEY8g/5bEqiSEjXTWQ6v4iOyzORx3ADBJC6lUPhFMA+D9dn1XAYAKJj7qoT16ja2c
YlOT7ICvIChYNMM5YAEfY4z6zS2FGp7/ShYwW/neZyfja5eBkD9kQV2eVlkD9c79hh+Gfk6odKDB
acJ2WFIVmlvPJJyJj/Ijz2Dm8VDCLQUi3I2iVWyMH1NJaI6f5v6LKWvC39sB+jjRqgBXA564sAOl
IGyBWYgdmM/NuT842Za79jAJUP0DMIHfqHNbbiyF3dWWmkCeUh95xGtesONWLSggbAQaKIwTlYdS
V8s4dpkeLuSZtP8kZS252HsndEtAMDzyqdB7VoOAOgXxs7VI5HXnUvOuaSQwcOm4ftqekFIVptZo
CwkL54WsT0n/3I0S02ZvB7ckBL1Rj1q9mhOkVK2+9B9yGh7WGZsdCG/oOpR1o7sTCdPhu25/Px42
3awu2C9mU2sj4jckJF/NuQ+sRA/+f58v3ADdGPIF7YhgwHwFOJIHFfgOCcKkSI5BCpQ8ZGIEFjOS
sMRGOK3WTkuQyNAPOPtEjYfcIOpgYCfdj4FqpzpPs3I2w6Z7VdOoql669koL5x2aCDqOl6AC//IO
s4jVTW5niW6Gue5bs1erkou8dxFMBIU4ig3g6sTXbWy6jDVTZ4ZF/Wb3X9YVEx6O20vcgUT8iTvz
aHXZMqLp62zsuhwkjE/kdcwkF2GXEXyWDtL/iNkYgqgaDeZ1WgkYUeXe/LFJgjI7SYR1lwSicyj3
5iFsTbjKXdymBoq3zNCKT3aBeng80kX2a6x/PL4Uu8y4oSNsBX2helWhEjJ0pzM1PMCCJO8oP0Wv
LrKG6EYFOLJYrUs02qDDfAWJNfGM6iMPTKAY7vE+9lQfvAaO0g+z466qmahLT9YasV/LONfNp/gd
XiPMpP+uT7YSZVfTzAw7NsJ0ecUfBeFrcnaphOuyXQi2ZWqsht7zXRSWX34cbMkh7TEb1jdywxyH
BxGP7SZm+G+ramITa+/N1ue+/JI2EhK7O3Dgq2BUK1gheipVZ819sbRmaMafzQ/69Oc72HyzvPBG
62avjs6M5TXN016IDD5l9+sRWoIKB7NRI7Y9IGNd3Mo0KhO1PU9Ge81kka399RE4Azylg8yXwF9i
lTUsWSiO5blSEq9N/nnH8SBt+5/1Of0bL7cjS6kCqg2nj9HmH9xK4iXuys/N8vznN8v3ak+m1sDy
4zdn8Uz1ks8Sxb1HwYYTqqIBDyWYYpEkXbouXldIaO081dpFr9llqGsJkT0u3BIRuJzFi5mYOohY
5Uvjs1liyOzuAVlBh1erIkUrLF+Xdgxsk9oMdecPUr12xF+M03E+8/cZ+DgWV6rCNQAcCNKCk2OG
rfNk+XX1nh0gz4UwGSpJMSNmy+dYWzu2WLUVqmWw0C+0elsPgyLzqnGUYSB/jUDvXa5Ozwe7r2pm
hVn/7LjPx0dy8vWRlkUbJzwGxMS2WwDOrN5TE4+O2viDEYyHcfKE9YWrsJKWJSXB+ibsi/HNJNEg
G8F0L0c8N4e3H7VzyHOJ5UK5OTsaK2BNrqoXm6iyt7JTd7gtDunxWyLCOa15gVqWHESy9lIUfiIb
23d/17brC+fk0LrQY76++u/YfmLdp6MXAfVyAGaD1wOMAkQPt2yeKNPzbO31sO+eqHM9/h5jeYQX
gE6EWuo7yOiuUNI2KxAWi51ALWe/7JbgHRu4oSA8yaMypqOe2HqYfl7Q2E+e/n/LCw9O3P9nA9ma
eXPt56WsBIKf8NYp2R6RIEBVrWW2ulo6IiOpnzdnrTvNyHD8sMfj3hUo8eAhwj7gtxgAqJeKpeVY
GKHp/nSeUu1w6RaW50M4eSYW0iSIUoFhZE2bjrhuv0oDhtHH45yAO8JrOYAIoopph8RtaBEPpRnO
aqhk3zRZ7HPvovE8NWBmUXyGrPj2JrCps7MOGj2ckqfS66rjgoRlOYgtHgSOrrBdXl1qQ3FWFGjp
3tg0Xj0dL45Echf+IN4zDgwuhvMajFyoh0rBxIXm669FBnG1o0t5OJX35fKWKLG4sKcYM83KBaA7
sUfGoNT/csfPhxm8ISE8mlVRZIk5gYR5VopQbyVjf3buGeLNPFQLLsO8FhQFb7KhGEJbREp6AsSi
UvjKDzv90OvHNSoSr3iS+dOMdIZ4DeZlUYqkA94VRkl59iDZxo6Yon4R0IToUYHvLKL7wfRzZsss
iiidnuuTfRhcFrlVC24HBvLB77/D328rramTPIEUzb46qJ6ZDv5jNu9IEkcLgD8L24JXSW4vQq62
4zRSPY/S0c80n9FglV3le98f5VE3JIQ3kzVqWTQFSMR5gNHDCGmbmPMkq4TdpQK4NxMJYx66FSIM
euH2aGXWAC6bBtT2M3rGjDtNxm+Nx62F9wGdYUjt8csBSsJmSnhrtVEj2V33F8t+VV0PV7DTzin1
bffFsf/sMomI8Yt2TxHYWkg2IZ14V/6A4dZ2zOdhdH3urcRz0aU9+2TxpuHUk3NsyPrad04SEzih
XPg7DsEQRIKZLtNQWcoikgcd9ePpkq2+dRiREWldVDIiR4fkLnqqBQ2MqVltU2UKAxjwv5r6RQO0
p6y/aEe2NyQEHVNOFeY4VyBRteeB/sqKkzr/Onx9bNXAOwRlj2SKmGhUtBFYtM6MYSjmSxlfRkP1
Slm74O42bmgIJkmRdx3rhxWSnftl7fVVUKrHtQAKyDlaOZK9fCreVguUGqNOimKeaE4/5iUy+58m
WdhsT6pQxMOryPmIYhHZvZ8WgvJPjIJyFX+gT6S5VuMf8Xx4TDHECgkb2CUwofkk3u1OMNVvRPBu
ZJGJAefjtVAlds8eM27XF94TNCNO5pQtLLLsIBveChpIq152SKASBaYJL+lHZFm4GYU1WElsdk2k
9c+NdjWapyU9HPnglYzwiHm9NfKmAr+NvgfmkNW3UfVVVfEsRjFiso9vxs7LiJZB1AcBzo3XCAkH
lbW0omSMq6h9ypLXzJXsQLa8EJVYujSpZwrY9db88eqWPx9//I6w4lAATsL7QmFgCZpjrqlVsyKp
orU7FYWXsg/p4meHRxChbI5juMCxhxeAh2srq+aIK5cWGBMwfDUBE8Mkl3rviGzUPiDrzgmJbcZt
5uQ9VbUyygp/sfxU5uvtyKl7u75w1WhVV11uYH3D8bM1WAqfyMb37PHhloRwQjOpjFyN9TKaEAHU
r3n2nLNgnSR5xl0qaPlGwxFque9GuwD9KW4wJaCM1tzPiK/VFzZ4pn16LFO7x4UOAZSAAUkEHUFb
blsxEnTzAG53xQk1O25zrjpJoGtvIw5uG7pODB1JFuFaY6BVB8ejw8hD+ocxX3R/nS9tJqnmuBcr
oum8sQn5LkC8iolflfTpqLQ0iyrHR1x/GSVie39O2/X5Jm+issh69OlcYn1ieqtzdueTWx5WHiAB
pwBHhTyOLiY2ZzMrmeICkzvt7aADYGZ6POQILsMp+D3PHPirArMLq1ZR9FLSqHFeaHYpy4AVEmC6
vXO6JSHcjTFRGHySgkbj4JPKZ+YpOe7EbnchyNOCErleT7ELqzv3xamQwdNLtuAIatZpauRdcqw/
NL66XHL92TiupPgWIKzo2jUwRlOQJlcfu7jU4jRaSTCQs5MGlsyy2duFjSY4IDngxUAXxVZglXic
lroHgJ8zBWgVHeNPbXY5qjtgNd2Q4Hfy5k7Y7TjajKU0qnBQydPQX5XjXtqWBN/lDYk4NbpWaUGC
2t81lIKVV7vxLVOykT3lcbsRgR18VEQCfxxnFZ+66dqo53ccFJDFeDc7LHKxJQch8gVdQDqqCdSn
JjvV5UUKJb+7hRsSAi/0zOnHLidpZPceqv6c8vp4C7vr8341uBQoBBM98k7RWNNTK40Sy1NUv5OZ
BfyIt/4kGH2zvvD9Lo9LjSnWH9y3pPCy8s1B4bCsgnT3UtxQEcSpRGiQtgjzR2Z+JtkLg45yoscH
JduIIEvT0lttWwCs3v7uoNTd8d3suZwkRGTcELQsZgdqKdLDaTQv59g+ZTL9JFtfULGjjuoya+br
676DcjMmeSUk64sJbIWWrkNtrA98zu6fXBYuly0v+Cp6n9ltm0GYEJhovlsSM1y2uvA+ENbrDjRf
GvX9s9mcR9kM+F0J4giBiOGhfkB8pfupc+xFX9IIqFJmcynoGx28Uv/2WE53d3FDRRCheUrtibTQ
SczxzeIau8Hj9Xev2s36ggh1QGGrEhsVVN36NIZZ8TTL4BZ2KMAJQo4C3go3nAQuNz1DsfucJFFf
eQ2aSerL3EuiXDuHhLZTIOCjwwA6TyxVWMaeGnU6AHMtjj3X/rtR5/PRY0J9FpxeFGsjCIGZWsID
1zTFurBYDU3raiW+Xb71g4QT95vgJGDhG2jMvre/rSTVq0kvtbAkvp0Ypz6VGQISCmLSaHXyrCt+
U6B/upY/yTyIvfUBRcydIcyAh228PSSm662ZVakWut1Tv/5RywBUJOvbAhOy0lKGNQYTOmv0ysCu
jyPFIVtkIeWFir+dslrTGk0NkQctZMYnSn/l8E0fi9HuDgDpikw8kAXudAbGyKCwU8EJGVYX9PHi
m7IeynutxLtAYaoiysyzwMIZETqM6jCPKJ3W/earogFqN2xk8632toHYElJUeKTvkWyYOyWj2qla
SFEVlHweAaJy/JxuCQi7cOp4HFFRooV29krnl/fw+XZ54WloDTNhmFajhWvsTWkgw8GXHY9wD5p1
NMdKxfKKfR3rp0qVvAm7PAamBkr9UWSOSSzbezbUc8mKwdDC2vAxRq5z/3C1V3Lc2oYk3VARDglz
p9BTic7o0G0yYMjS4N/jPAbqCMZ1o0QL2AqCkVf1K3AbGmcNHacMaFIGh01hpFmAPIbSY0zy0VWR
C0SJmwlleSExMX7a9dVVhji9x2f0S0LlIfgDLBv+8xuvR1+XmmrOooY5uqHN+pJqsnDGDgVcMHiG
CCcCI0IM8jGUvFBbYTpqd78n7j+5zIa5f5tRd4TKYD7oiIuTcEbIXmsVcE7WkGIaa/+H9R2VWo+5
vEcBIDPQEhx9E2jQ2zOqtdZwFoeq4ap8UNfOt9fMb2tJ6GrnmDgAAQC0MCMFA0ZEUZrLVe8BixrG
1Zu6vOX/PN7D3vL8riHHwYFAxHczXd05HrR8DV3dT2YvlyVQ9tbnfe+wLNAeedflySagpNjrsgCH
Z0zebFViHe2oC4CaYVw98lkcf9jesoCsduqWcbuEL8T+dvaV5Lg6AsYfSiH4a4ASLeH0h8ZY+5L1
S9hfE/QqpG8reaPp+TAPOPYb2GygaASTDrabQORktptxQeE0UNM+Z+2X9yyPUlF+EYBdIp6RkQyW
wgCPUhZ/lcCPd4/XZPM+P/gJaEblPoOgTVPmTItKUYXfomQhuRSSG8DPeOuXOzAr0IAMYBSou7s5
FtPYll3b22GVeBRiFJVZ8PiEZBQER2GgCelAArAA8UnTTmobdBI52qeAJB9SfPgtVr3osW5WHKkq
TLtnGGAVeyUyBIudq4Bj+i8J/gk3GlspG3XplsUOy9n1CoVfZYP9VX55fFQ793lDhX/FDRUzd8ja
rtgIVa92fiGy8AgXxjtmA18PeTFk4AD8vV3ftapy7sfcDs30h1U9O/Olpj+MP9tVFmLdJwTVAd8N
Kki82X03EzqOFQDCNGSnr3EaGOwc/3SH0+MD22UL9BMf+cbB4ITLTVxTWeB3WaFi/swVv3P+YADO
eAdXoKaQPUZhGDwt4a2bqyR3ugXoBkrlLU2QxMcvCNB40Uv/G9vxrqmwWV2qzcsIKFj3YhZPw992
ctyiwdA6+LhINPFxVOIxGd3YT5gbHg6A+/5FqYQL92KL+WjwTfiENIBdictbEx4PY85I2M3+onvu
4TFsqHox8Yyi2gnBScwl2oqtpldGl+XGHGbmx/RspB8fCxH/37e3gk/0A9YsnjkoQbHPqa+7mqQJ
lre/seG1TT/kxzsWthSEe2faQzEXsT6HMWPe0H9aZOpphwMagF1Q8e/inzvYAjV1bKqTcgkzuvh1
b3ljoj8dP6VbEoIaLxLHmoHivoQ6dF+/BsAJsnNZOdXved8iL1DPgs2gpBocF1idVItOxmGew7F7
AupKqXtlAwy9S6L4tuaZy2mwAksWm945PXgSKqxYqETAGgpveDK2BWv7Xg1dMvlONwST7PD2KCBC
Y8FAQFbobltMyfDEltUa6n3imX4f/32YOTBiYULxaVpQeEKwr7IwmtWq4yWs6Ae1Yd5cZd5IDwd1
eeswFoceQShLxMaY4tlhAF9Zwhxj1LN29QuZOt85pg0FQcaWblWyUQOFxvGdPwcZENz9awGXEWoO
tZ+8zEy0dfTYWoxhSQdMLZ48s3tdlMs8eborUYe7ZPDy4bbwrhJRHQL9FMAAOhvCkn5RVubnw/My
IGKTd95jru8dFxCV8AvBS/BdOC4A8lE7q/MJuPHfFObZmoThXGqEywjnAu8GoGQAZyFWy67dqE2D
kQ0h/ddKug/tL/2vfqo+NL/84/uANWLDH0aN4x18V19lRa7Xcx+yMeg9o5HwY++Y+BxMXAywHQ/5
9vmw4AmTCfVN4crS4J9EOzy0CPMjUfiFtU0uWmI8H0VnrllabAkN9UOpXbQfh08HfcqwbTkyLap+
xbudEsAR1WQOadV59TfzHVCYaIQGgiFwPZH8u8Pi+B/2vmy5UiTZ9lfa6p08BDPXTvcDsAftrSmV
c75gOSiDYAiCICAgvv4ulNVd2kimfdRt5+GaXeuuMqtUioCY3H358uUIOUBgpvZ063sbGWfTOcmu
Z+yrB79p6YfkIMYOV9av86Q/T3Ew3tIwTq4j50NBzgQxz6ww3huUqUVtEyDsymo4AfgnQy/HW3Rc
Mv5l3r9//RLAKCGBCY4f+KkrAxEXQtq1lvp2KLD70ULtP3v8aoVl5A5la3p9202ZCdPq3AF46o0v
ikB/vf7qnrBZD5BD4/mRt9UqyfmOkIMQG/16t/9koHV5hpZtQEoPA7l9Juukjt7GMxrnwoa/uswE
Ay2UUXBNUGi6FnbvxiqvARlhoDYzvbeLLX3x8po8t2lRuQ+bDXgLLLnVlvLnCk7BhJRBm78j9sGd
svH1WYkYqXaAQ8v/n2JowdTxoOkd+5aDv50N9mvvDZgeVLwhslj6ZKC/yOm1B3Zt6YmyUeiccnTm
46+X5+eJkVsYigu7BZKtsKVrDc82rocGXAh1S6bL3iOJhcZ57Yf+HJn6ycleDbM6GuEUqtGZMIzL
/cz2KrQ6/fLqD8HdFC6kS9gGVNefTpNDuzlGEaWEz7Ex0YVv9v24n+rvL4/y9DvQJAxbFjcgQBY0
0j0dpRAuhONrp7kt3BQKNolFXs18xTaCCUIacKEcQVLpdAQTi66PFEZof8lj/Vr23erhq9cvVcSj
asbDK+c4k2zM716enqe76fTlVyYabMup6hlpbq3o0L2fg32DBn1i//IgT470w0dEC8c5xr/XsuI0
iC3q925zW4YHKi/n4hj4ZzymZ5Z5sULAPJaKR+gqnS5Cz2OOzhZFc2uDtJGM5eblL3jm8UsuGZVX
3iITtK7HZcYLK6J9fjvY+3s0PH/56c8swsnTV1auk1JO+DJ+6w9J4WbU2kPYuzmnrvjMKixIO/hx
UGNeuOCnU0QnHLg2ZOK2Je/HfMemT771+mk6GWK1mwaF3iiRrMUtib47zqXk2asn6uT5yzI9gulG
JW1hV3i+tq9qvaPRxQzFj3ONRZ5ZbDjfCCKQEUc7hXXyYHZcWo5UiNtBXZZhoqIzX7FcnSfe/dKW
PAAujoAO1Id1Cscq+8qz80DcVkEyBGlv9pwkovxktak5B0A9NxamDIoQKISHH7jaWvjzQrCOQyXZ
T4jIdLMBB8wFtwa6zOxM1uKJt4PvAgIC1ZdFSRCW73R1ujxv7dzGWP67SmdiTGm7zYcLM71/eRc8
WZ8lKkIlEXJHMB/Q+DkdZ6imIjejaaDwkyEYVq++0FfPXxkmI9rc4zOeb5djZoyVkPa1B/5hBOCO
EHhH/crarS3tqPPHABfi0G+78S3192We1Oek/p6dJ9RAQm120fBcJzBA59WqauL61ny2ynQ8p8H9
5D7BRyAGRuUYaDyIgVdby/Y0kXGu+G0R73S0mXtkGM7M03NfAOwGFTxII6EocjVEUDR97ugJQ6Bo
xSTiHIHnycW7fMKj5692ku9VHg1HzW8nmUXjXQvtZPm+9/cv79dnJ+qvUR5qDB/dWoIbHTQWRqm6
tO/uxu5j7p05emc+5AHdezSEq3wdhAZDdL9IlFTtpTVkzjkxhHODrAxIFFatX89YjTpPmLsl7KaW
aWB//89ma2VDDFoGFLEe+NI6yi9Tr02sc2Dn8wuCUwFxqgc6zOkFgoSlk/OC8FtdpFGbWlPS2tnL
X/HszkWdIHr9ABt8ggtPyp6tahyxc1lWsYSS5N94/oNUMmqOca2vTgaXg3KmtuC418fkxgas9vLz
l98/sVHLyXj0/NXJKPNclaKv+K3Ay/PdFG3zTA8HciYGeHaaHg2zumptN9ftQPEZQ/M9Ly/9+NfL
n/Hs8wGeApyHqUXTs9OVdujs504h4FmZDGqq+lzB0rM7CcgH7ibEw/BvT58/D0Y4PcU0QecM5QZs
3J1jMpwbYXXoqG1YPxPOb1FGNP0s5Fa9WssGSw2HEEVpEKaE4PpqDaY5mAbdBvw29g/TDDN0pvpm
meP1VlqaeCIniYgYxVCnc6Q1QZt6H6fNCY9ln/kssb7RnfvNcc4QV55b7McDLT9/fAmyUujSwUBo
AFJAL8RsXr+ZkEEAsgzfAzDIslSPng8wpCItj5dQMhH0Q1j/fPn5z525x89f7t9Hz6+aAJJ5PIdf
AzDNSnmTTvG26m5E9e98CLgfyBiiZvNJPBYHJa3ndm5uhZV+qs5hUc/t2IUVC3XBALO0DsU0Cw3p
CtXA7XCKdz586ODfWWgcOgCPS2/YdT0XpE7b3CK6QZL7UDXfxPjaYBInAiT/RT0SuTCUc50uRECH
oapRI3hbJY7Z+e725XV+bp8CI4N08VId/URKVTWjwxR8GyjBvPeHm1cr0OPtl+sOiMrCfVoDaGMD
Dv0ApZnbvk6aKanO8VWfe/3Hz19tU2sSdVlT7B6UekQ8CV5bhYZMRIBiQ1xE6AQH3Hd143EiSV8E
Wl0VFrryRt9RvXJm/y9v+PhGWo+wupHcEuJjBGmPq0rvbXEdxB/kJXqwv26VMf1A55ZT5oH7BA7D
6SaKh9y4kanlVf+xoQeX/i5i/a8f0/+h9+3t79ft//Hf+O8frZglo4Va/ec/rtgP2fbtL/Xfy6/9
66+d/tI/vt5zyfj6r5z8Bh7858DZN/Xt5D82XDE1vx3u5Xx33w+1eng6XnH5m//TH/7t/uEp72dx
//c/frQDV8vTKGv5H3/+6OLn3/8Aavpoipfn//nD628Nfu/Qyp/fnv7C/bde/f0PN36D7oFoWwYd
Z9AVoHX9x9/0/cNPvDew/kBKwdFfCLgLAshbqQr8kvtmIeMgdQsqFkEaBr/Ut8PyIyd+gz+ASVzQ
QyilQOvwnx9+sjZ/rdXf+ACIj3HV47cfHI2/thxqmqFQ8jA+MEhkMtaZ7nFi6KbtDCqNi5HsfacZ
LkvTOlD+7mQc7pW0apVqapcXXo82uVsrbLIaHBuZ9tJTR2pCfdET96NunO5Cs2h663Tqy9CyzBWW
vuYjmz9YTei+dywZ87QdJr0T2OhbZWxzOaEQmiW9AJprh91V7zdBf3A1iemmnnq8BTDSRm5j4Tbu
IWQVdEaiym2El0DwCN3pAzT/uBrsYFBDGgWc5QlYQXl1X/sQ3PiWR73XR+ja4IGDF9MishJmFzPd
zFPu9FCwKJtARlnrUfSBmkOvr1NmQ9nC1V541N0YdEcRFgCBxVzakIkFQuvmvsMTWzZNnrWU+te1
1BodibnjoSsWHGqiDL9ieG6TFpPLhg2vGIFrJJQ2wTXr28JJ7Ul2zo4PU+DdoTWm4DJB5N2+pfnM
Lno1efSgDSN2l5iiVjrKupDRC+mK+L3bD7mtU5jk3uOpWxbd0a+WpoXEar50zTSFl3Un+HXXTVFW
0d6MN1Ov0SBjVvpDZDekvPLichqu61jguVpNYeL6PPa/uQOV+AY2dfV7O5h5cwiMNUBUxpCSNnRb
9DIvUaE88EZs+2nMcfs1FdqOZdKZ8g9E0sK/EGWU92UKEeTAOsRV3EPEx57iOt+OIIX9oEFlO2nb
ln54tMcIwngONpFKS4lu55shGniUQLp3rNIJg4rEiyjEDvy+HLYCR9dO6zowzTczoB13KgmY/Ynf
1bN7z+vCJECUGpoaPRMJMXm/sVK96Pwlgvk1nmiZH8op5ZxNkyF+ynPP/jJpn9FNE1bMfuegOx+F
lo6Xf1TRSL/VkC01yTyiuXjisyr2krYsqncD1b5K/GiuvaSewtZO0ZJ5aNPCLiN8m2iHI3gxGksy
DOGN74kaXUrQhf2mpyFU4jzLj+uEQK25y6yiYRe5jrxfSBM0QeJAwuWYz2HbJlAPzkfEmKIqN9zy
wkvLEqhDZ10Y72u3hupcAa7vXWNCy04Y9TBZ8+TFV5UdlSapTc0vKumybuuY0pNJ3Zr5vfRBkk+Z
robv0A9UZYYFD38WYT/ESR1O9mdp1PzBFS24ksKdW54WQ1l5WQ6hwDz1urYBjZKPdnsFyoQLZlrb
WkWi0N+aH6msoKHYWW13P+Rzl29GrykLQGA2szK3oYrvwSogV95I+4syiuojsdBFbWsJ0Amy1vFG
k03VPNqXNELQmOWSd8uEBKLdmkJKZ+N5uV0n/YicdcYB3DdZH4kdqZzmoyV9IzYmHLHbTBU3720F
CeFgiLzrwOYoXB0Dw7aMc+1mJQvsYhMUhexS+EJD+BaF/lO9nUJXfAwl7e+HmMfu1jfW9Jkh43eH
hjNo5CAnl+yXrDlUONpxolmEB4XbLgynG1+WfD/6dkEyMpN82jhDkEP4EZLAyK+afOqrretcOlNQ
Jf7QJrJRQbSd+7pJ7DH06G8v4n/BAt+Ie/5Oyft7dfVN/D9hiGEI/+uf9u6JIT7e8xkp0d82/bfh
xt//bYc98gaEPpRioc4Fwt9giP7LDrv4CbrvovISyT5UecDr+tMO+2/AYnRhncGhiiEVuoSIf9ph
y3uDqBGl3Sj7QKJwaffxGkP8kO57ZIfhbIOyg5Qs/DECo78GLfPCYnPDyXd/4jlxPuP+m4ALQE+A
W5/MrGV3B0hTWxdF3wYSTGOH87ctjFGU4uan4ucQuY20DyPv3XP50NO4CX4IXg2eL/5Z6i4RKZ86
jA4NW5FXw8+pCEi7ca3ca1A/WvMxJdMgwte5p+AkLG2EXZBPAN0+LcAczSSlN1Ro5kQJzbze1B/F
VIm3jzbGn47QY8dnFSs8jOIuCBUQ3BiR2iqSKooZxfkOLxM6dxTmtOwvah6OZ5KkK4Th9ygEpISl
YAX9QVYRQ2S3MQ2drkwEacrtKLR9HU/FsOeBT49VYcUbuxD3Hih0Zz7vdMmQ6cAkQtMM8B6EtMBj
XD7/UcTedfHYaw+Uv1nTejeTWV/I3qq2ZMa19/JMrmKW30OBEIZEzqIWu4bCDZ+E3xlZJj4peYq+
rSopTPdNW+aX7Tbn4MUnHwZSNwIYyIlCchLRywo3ixtWk9ImRVLN9JPyOnsTef39HBBz5rOWDfDX
eVxyRSh/WPpmLYpFaA2xvMijGURDqEp6XcGSnBArc0rWbLinvU0XcJ2CZ8KPscznM2j5k12JPDSq
XxDgA/3ATYDr5vGguTeycqoZSyotw2ZjtBh+kQFeR/Lymj07DkJl8PABIoAkfDrOiOgfWAvGMV7R
fvZzt00oE+X3l0d5aKawmsMYsNrD/8DEX+cX/LKcHeVEReKVCglk4dRJGY/ejtHqvZDeVU3brC69
HTzLtOvkHttlXwXjhYGLMcdDkxC5NL03r0NplqVddIeRf3JA7wYQtPp65vO2iOG6lMbnF+hPOSfV
mJ/bQM/s1IV3BicGX44i3dVa2qYE3uFhjhvQxKLEJu3kJX7fL42+3RnCTi9P9pNjiI8CywPHPlwM
yVos0YvzyorKvADthlpb7UVfyRgd+8g/UL+lZ+7o5wcDqxjazWhYv050LrU1oddhMO01HC3rbfUW
xc5ekFSW62xyp+vObaWnxxGAFFKS8O6gAI9BT9cs96dSaoLjOMa6uy6L6HNPokPcasRCLvq2mZ2l
PrN4ThA1ZiYXBu0z5zREVWJaK6tPPIq3nXn5sbBaeWbqn54m4NSooXjovQaFs9VlC8oYWIKRWyQD
HZwEr2SnjtvMFy8v8NP9hFGQzwQwsFCu15xVkrMCZWFhkXQ9wrMjvF0GN126s9nRnCEye3m4Ne8e
pwTjLUVgMfjKWOfVBejq3O64Txka1ci+OYxjENRpa4rqlydbD2xpl9LPpU/LMrXQgTPadG5kfbKL
0osyiezJ66DPh9dBg7DF1YJaJ1hNpxtADZxGjcTnN1U89Hs9mmHaT7NLnTMf/txqPh5o5Rm05VD4
UMooQFEs630LNwE1asjmvzy9TzyDBclFaQlauQGpcL3VnnGUBgNixOxyPiJskNy1p0TlbvBRT+XA
9spher7wVCmnJO/a4tx18dxuQmUO8iuoDcHltFpdCJKGM4OKeVKFFiTzcB9uGxqqLBajtX/5U8FD
wtqc2IHFCmDNFlQc1UDrpjt271q8dJH54FT33b4mYz4knoz7Bpcjp3Y2sCh+73gTYuC87cMxdaaZ
UFgnyBP8JDmJPkDkm1sRkBk+KgJTgngWyVFrjNrv8Ow7/kMWdAivYymGHNFaUbhTAn+LirQqTZd/
UWIeyCFseEkSiLo5qAzTzlS9tTSpm3RA6G/fFROD4eG662WTUGXAirWlAGaW0EhXFmI736gMXBJz
XYiJemiKh3dKLTNKtY2doVObcQrUmGkEi7smii0rFUPJflKLxirjvUWDo9uiXU8WkUYVeAVVVai5
F65KVMNbBLzu7I6pzdpcZspGy5edBG+pO4xl7X+FQ+Q2l5WspbNrghASMW7X+OGceO6o6yCZ6hCy
zMXYIJigSUGZo/Mr2YuQQlXZGmcZH+2WerL8UgpOaJjouqjGOBmLZoy9/RyTySpSBNuoss4ii8rh
Imxz9c3rXHUrmpq9DSMRqrTvm3ZEuQfCprRjnpizqibmXRVXHd3ZpbDRLlDw6uuomuanlJYYE7eq
QPLp5xASkKPO49vKhPkXBkgN1n9oc5oMOG3sgJRoEF2QWqJhMBSOWZChlyIy1Z6Ox+IQ5C77MloA
/Y6Gw4kq0lnNrkxH+IHys629rk+QQbK+9G4doT1zhGkLGpgM38IEQwfvkGsKNCUJc8tDE0jGw0PX
SKqSmsPNyqCGUAYZIKx6Z+a6FdCkUjPgQOLSb13V9HOSe3lTJ21lkWITU9TqH4tRzB89v4mGbd55
zZgNU+7taQfRqYS6LeSmwdLRHY541RA7Ea4gUzJEATCeshimu0JyBs1xMkc3ZdTFb5sYfWy2prJN
pWBe6QTetHZE3SahFmy6KsMWCFIC9o+cONypiPYYuOY1dlyo5Sc6kLhJOYRV31ptPVoovwvkZb9A
oBn8IRK+566Z7DvdlLJPGncASUZ4xNRxEis68o/ThHInQaiy31XQFJebyOEW2cVTHYT04HmtxaMj
H4PeYhclTBW7QETDwc+0ZFmnuhjqZjeVkX0LZKr8rkmpiqsWKLPM+FizGi5CHV1DHLLW+CILrato
y0NAhoR0ddpTA/zVn3UOqBbaqvf+XOdNUhX9FG9qwD5RMk1+b2elU5I6QR9iEydtDPUqcNitIM+q
UXA/jR1lD9uiM+DmBJxPLAlotDwSBAudlG2JqRs6oiBa707elAndTNU+AFnWy5w+MpelNfWQGELl
VpGNkHeRmTBxf4NYro03IuwMhQqrrAhaYxJsiN6m9WXQcGiAKE49keWiFlXWcxcK2cAgyZzmBZ+d
NJgYQOiGKfONxMb/VM/E05upGOsLRsGtzkYuyiojtiW+FFrr+EtlOtN/8vKyLjLl5NWPro4IToGR
gYMyOI/Hx1a2vnuIZCjCDQoWgJfLoEcALevG/TrmqkZjXmFga9x46qwsD+zyRxHF9bhr5sLeA3tj
fCNKSZdOn1UAPp7noKa5l2XXbeEFoNVrAUglSEIc6DlFUDIXSbTo/6QiYN11T1rvcx0P5a9WBXkE
MaDBDCntutBNioY0n6vYNk2CDIEoUogG4ZZwC7cvNoMexzKpclB9U0u1jdq1ReXf0YGDclYHbuWn
gRGlN4Ef0brpONOiPvJadfM7FQD5I2nUqM7bOU7BhcAjCkm2fSVtuRnGumwTrSd2Y5mQ0JTinJnq
ow5iGlV7OP1wYjcdG6TAKsrQHZS6D8vcl1+aQvig7pFRkgLdmGZggtsBvvyAxtzUubB6037VtCR9
OuU+auNDv6uqQ4EGVxw3Tj3NG46OAkykEtQ0a0ql2+jAzxCIaIq6BGe2q+63b/j/Eb8/4PQ/8jae
In5Msu/fFDsB/ZZf+Q36WSBEvIHzirYCAA2gYrTwYH5n3wAuvVmEuREE4t8h1F3+hfp5byDU+dC0
GX1dEQovGmD/RP0IebPoIeKPgSAiFPGD/wD1g+Y8yLzol44wdEEbUJZx6tUireDZLlXj7expZ0Nb
AMTVOP/ERal/dl0VXpBO+ejVzu2ksr0+w65rUj0E3tHphnNK+A8J7L/8tOVt0D7Ngw4tumth4teo
EZlY3YDBWt3qWphEWu6B2E39EaqATmJZXO4b8H3grJFmK2KjNqIgLGMk3luGf3VLHSSqR0/2ron6
95Nby90ICOXCtBXaRk+zd+zcWm/4GH+GYLbMHq37M4Deg2zx+uVjsKNBKEXlHYDR06mcylwN4WiV
t7ZYsDwbWreqTGsCY4EGR4v2/kgvIhOpg3LG+JZHhG5zp6p3Wvj6OPRU/hiasf8o6vzanw4NIfcv
v6Fz6nM/TC+qhhYlcjB1UC67iizGtva8CYW/tw2p7TuvEeMv0Go8eFyBvwHO7B/taMlgoFwXDSN6
K4P9qrYBwC4ft3VW9H134zWefstp218jmdTuqpi5ibY0et7ZDd9ObETIElH7plMDvYwne94EOgoy
f4rzMxV2/qlX7yPpgygfqPlSuwI1m3XLETZAcrGyhLxBAK7hZdnS9ZJ58L1tFCE7SlkxASkrzF3v
Wzk5jsr+3lkquGE9QR9xNkLxKFFAJ8NaIBVl9eraR+eMChHAINPOCOtHU1pRDm1nODS6tnbWhEoE
KNAMSAMgN5wYhV4EkY18FxPSylir+33XMbUzxmvspFOSqDQ3LowL/KcjgkVkVCPh1p+CsIvKJB+7
ayuerc95WYl3ddcHyE+7FkLpXhT8a97mJiOOuseSdSSpFajfyQDDeQ2umsOzWDHx2VMQOcwpAppD
zYg8s2VOY1Ewo9ErEYR8JOlxDSB0Wl0PduV3Pe1Z+84gr5RwQ4KtioR3BqVe5R6eDrOCqpB7VH7U
Fu07ZZjYWaUp0KxexgXaHdE8AU3rSpDiKzZhkbbIBX/kINO/j93hfYPJe/mQPPD+Hx3jECkaB5Kz
KL4CL9wO18kGGMmpdJH2uzONIZvBDabr1vhhFkRtdDkQ0qS4zOVOT4WV+qMmv9Ba0rpscHUdK4me
txyVMgevgyYhIiPMWanHjM2huqlLxfvU6tyfE0hiO8fT+4ZqHBc4S0fSVGSP2jUvpW7UojxRmn1t
VPWpsMfpik6zuJFRNCVhUbZ7X/QQBqg1ucM/TQJ8v/sISkl0Jm5eITBYFqQnQM1AbT1qlSGlvoI8
wH90c0iQ53coFUva2VwhbZ5B9iI1CLyYDg7BUsqgyi3T7bsOEugvL8WDLv/JUkDBcGnHgzwJUl9P
iuPFQgZTYKLf5Qahk59bIWZXH4Ilpuryud5rO2fvmMXHjWZBhObtC8IJKdYMf44UPKnqy6qa9atA
8mVa8FpL75sH5jrQsNOLninfGdx+cu9aMn8KlEOufVZ4r0Lb/hwEBhnIDJAaOA6ng8wFvFLmGveO
ssjdBYgapqCVF4NUZw7fKZS6DAQlJ/B4IG0B7wQw1+lADlgDvedW7R3wYppabVv0SSdRlt7zefrY
tM50xlAuDzxdVdzV4Pp4QAsXqfAV8gQKwDjUxFV31ENhxDjfTD1JVRP8HFmVSdZkyAM2Z8Z8Ziuj
AwcawMFlQiEiuH+nXwlMoEJJ7SjuwAVJtJHvijlKjRx2zdR/D0uSmTjcDJ2b2WXxy3GaM3j102+G
EA3qflD+A0fQW0tZs6Dx+sLT0522CooYK5jfVmzgwIeVvumV8x2v5By8aBj3rztDYNnb8O8eCI9I
NYJ5evrhHh96MVToWuZpbq5twdLGIu1BI0tdIsRA5X7dM7MReQueQ9Xkn7wCjaJRa9ztO/BhvsEc
tbdlDrrQmReDe/t4G+BqgVgf9h4cEYK3XDeeq0aGkw3P+CZQBiy7aPQPTaedtEFlyzuUhifBhGoK
lVfuthbxMeynLqkm/TOqRoowkbP9AL9li7AHxWF2qLPGxj7q/ADmQYhzKqGrdldgz4VLg/YlxwFV
E6Q1V8fEcuqSWJWxbng7pr3LE2scLol/Fbtz5vAWtXbOVltWktfmzBKu9g7acCztyCBUHsBXhwDk
ymvLKedIPaj5ZuYqiRQqUZ0et36tUZ0hauJvW7Qt38eQI355hVbe4sO46LmDBhqLEAOO6unOIXUJ
1a6iMDeuZizr+7bfWCG4LChkVNuXh1o+4dGVAAgaJSegQCCBhBwLNsPpUMOsiQpZUN3OtW1dA5W5
5MayNtjYcdoCqi1m7xyn4EHv668xIekB7imcYUjwwbyg9eSKVNAg9GJzLs0d6MgmcZsWPL2qB0xg
uZJA6sygIHCkzYXbDeHF3Ac/clvSbRtycrCNBIirrXGbN2W0s+yGlcnLM/Jwv69ebxFqWcq/QQ6A
WMXplEBuvUS5fD3fNVx9aEllNnSQbBdFc3w5gIOUooKDJWiFV3yGwJK+zCnrIdo9SBTV1PoY1qzd
mAnUJqZFsImCGVxFZKzA/0cV0Rdv7KsLx0C0v0SLuJwF4rpxSnMlK69LwP/7PESGbCt3mA5uP56T
31sZ9oe5BxUV9xHsG/61bnfBeqRYbDqaO/ClgzQGS/Hoal1thJnMkHSFZ23rhvSHMvo+AN3ygHan
MfKxb7GJPoCk1rtp0Zjhx8tzfnrQ8FZLHAyOztJKEn0T1hWhrg8NB3DHyF2pKvenDzLgvuBdmHZN
zzcFs6YvUYMGaiS3z3k6y2KeLDZGXoQdIgizQHRmfRfa4YTe5LwldywP660Eep5OQMPPWPrTA718
3yLYCB4IUi5w5dfflysaaNJF8g5X3LiTrv8JHMAwAw3mnIzE6Xn+PdIymcgFw9tFsdfp5gXgCw0I
t5V3virpZ78lwwYUz6NDGE301CesiIdz5Pinmwq2HY4iyCZIG0LpaDE4jwgT6KEyjbAGw12JWGIb
WIVzG3S8T5zWUu+AU8ebYp71xwFFoRsb6nNpVBhEGIHXZK430T3jusyqMuy/vLytHsqETld3ebHl
DC80ayT+T1/MoEzT7UU+3KFOCg4Ic8hX5njDMc9dc9HOIj/mFeB12LQ6cWzBDzAtS6ecysl4Pl0W
iMK2kBahO9+UzqHu1feWRvcet6pU8flcExdvcYXWrwspLZD0HyjjayKYAy4usVwh76SjkQjo9NQk
bWDTHTRLt5EU3QGHtNl5ofS2cYQMwjiijCnRjim+BgXyUXh0f0GIKS5zt6fXiLLUd79DKsmPWX4E
V6y9d5BzgODB6EJZhrJjLIATjJ5y0kr48WXhRHzjDUxcy9b+CiJM9xEXA8jBFshA125dwNwZLa8L
JHLuRnRw2xal6ZOB+P1BdF6XFS4PUjY0xRmn/MEZXs0NrgfYq+VuxhZbGQ3waocmGNFDGMJdNInn
Nt+DbOoddBvJvdUKdUPrwtqPerj1W2M+5UjCfcnn8XMVyWaLm1dtgG/TxPHlnM5xNV/Ploe8kkte
2bgNhx3eNdw+dGJfJILWtS4lWNKDKSxxV8+e2sdzLVKXOSJpp9rPlPHPlYA9PfIYD3UCmBx49ki2
nm7yUtV+QP1c3CHMsD8Ps42sCIAPyWIgMbMKLpDDOJcpf3qhIQzDPQ2aLIggaHRzOmYTRsBrJO3u
2gnJAekwJyuUN6c4zueqVk+jpOVGQzsx5BMh8b1sgCfgngX6AWhy3V3URKi7LUt63ZaVTllR8UM9
5OcEvJ6Oh47AKLJYRCwhNR2v3PawAUEYPkh7F/Wx9V4LHacgkMzJbItxQ6xSnGE3PLF98MchVIXi
PYRJESLb06nse6UkGxlQDy2DvSFSJBErxm3A+iARAVpRlKJpL6SNHlsvX48PxKCTM7WgDBAKDB5C
QkQrp0NP6PIoygCfyiCZ9GXq2PRdEGE+Ku5fO53v7jSu1S0I8s611TF/W/nCv6gLqTeCWENicQck
LuBTn+pyb1oWJ6piI2juekpitgvwZBDuv1oEdgf1GHLPPddKO2+Qn4Z6pJ8G5K9rHpcpTjPbup3i
LAE2qPe1VsOxNe2Zos8nm3b5XCjjAY5FJR00b08/V4C01+gROwm5pD6JupxtG9yg8HHref/y1D45
k6uhVh58PsxICBLcAZGwp9Sq+8+ouGeIHOJPqug+O7Mi2csjPlTrrBYTgQrCeyAJILbZq2vAQ11E
G8xRfYfdah8mL0Ktel3H7eegRQpaD8xN3bDgG6SUbztpRtQe6/lK2vxG96Vnp00hPXBSsRviEpR5
AYnYu7ZnEtA9UqaoWQ5RAKrul1BiE4xWayeThCxFYlpTHiHAn6HspD2Ay/B/qTuPJbmRLTw/Ud6A
N1sA5bvas7vJDYIWPuET5tm004vpK85IImtusGMWWmhzgxF3ulBAJTLP+d15786uGkDu5KKJZMe/
pNdfJGdXp3hnk7as+aqgRpsYP4yUe+uPQx9WTT9tZSXmyJ+tp1SZjIYpOnmMZ/+dN+Ufe8JPVeZl
hhvKyYuU5feVU04KTL7oisdZxGhZUuFY383cLLazsvTnZaqK3Z9/zSvU5K97RqcIJYOC0KX//f2K
moT9ydO0fMTI4Rw9FW9xfuztmqNYknGxT0Rt4bDqkqixVgdziIVTJZ3fw8L+Wdpx5wwMgEIj/IxG
/Gp3GjGCgY8k5WOXL9lu9P10V1gu6mIvjtdg7L8bcZzujWT2NjFj7kDibSB0pTbAB/aDijvvc5rP
L39+Ov98kaHw6Fsvg4DAMryrhzP2huw9YctHPbO9V9eFISHOItvYiDPeUVP/zOf8/bVi6h0RWpxA
F9DkGn0gOwoAiybhsemNIqi9tEiCBXYlID0qMTcqw0g5mpbc9qntbzMDD6rupfw3U+odpd7koW0J
RD6ezAuS9pI+MJn1yZODwk4MY9imqWO2oS5nex/Hfv3eJO3Ly3H1/TERXuA3H7EZUNzvC8nSRdxY
KSCj5SGxkgigtoCb78UH/ZS0/uMyl2beIKeXTu4K5WM7sD1jUvWjEsn3TLl7/ICvdWuSdJrZyX68
yHDqNIsfTJG1gWAQws6x9eVDAbITlprxnjDzv71AqL/I37SgFZCnX20a8QoVlvmyfhSSPrsqSn9D
Zll+zBrnmaJvPcvlrs97cULR8WxU07hX73UfV+U8yA3LFAU0pQtrFEnl748+EfpooG2YHnTAgg3y
+JHgc+0Huq0c31nf7RKsoVtTqnFTgV9VlXoHLr/0Xb/8KHwBDycptg2AfEi7f0wWYQwhLJ7WPTaD
csJmncpN3ecvMtc+Jz0++z5PrSh3yNddzX87dOSvi/vWBbFjVQCg/X73WjnYueM0/WMyZ98MsVg3
IODV8zs7wT+e8aXgvTxjbhL1s3e17hybfN1mcsZH8FRvZ1pTsl2hpAN+DsS+C2pPyienPukGwU9D
liJIz6ZpI9I0fnaatXgsam/97OR1cSu9nHm1ehG/LX6TfEx6LdtZuplujXQet9Jcxq03DPY2HY11
m1UoGC8ozX6YaEAqmdzF8QRYOqr+NKdusXP19E05KKLM2cXssaTdLbGwPY3lJDZLvvindZ3rc4rp
MnATN39W+NACrTfKbWr0PtJPZQVpWn9CiVMvJ7Vk/U4hvb5Jtn9+hteVA9nNuJlMumMSwPA5uZdl
9Ev7Xim96M3ZXB9bP/tqLt4UGr7QjmXl46Csq9W4NPIeijNUhbs4WZpPSdp/LEZA4q4ssi8N8p2z
arrmwUuHeJOkaY+5L62JvPOcUyNHL7Krerqz08UPfWXLyDZidwrGejHOpoqNqO+Sco/a6b1RnFeb
3+XOKB0o5+kaQZauV4dZYVmevFR7pGEYgj6fxYPM0vj+3z9AeBVsUgx7B1C9ttU7mTYx26XTH8dy
jhC8bZLF3QjQcYdsFE8fnlLP2YsZ9wPbXjHJQJGdolc7mbwk/Z2UFfqs5exNeoABcZMM+7Ibnots
CrwpCxd3DHjZgsacXmxO/PfgzqtSlWcEFItBA3Eu25V2ndozYRNaHX/wHke3riK3LpKww9QsA5Rg
5YGJOBm/8tInUBa1nQYG3GCAXqw+I7m0AscCzlGLl4ZNPq2Mu5+Oa+p9Vb7b7OzR9o8tHPaD0mAV
PKGV3wq/S7ecQirIDJVEdmLDbRrGtK9zv3zn7L7GDC63Rr1G40g4ItkN1+EopM8ic0118TgXJqMz
zXqAD05ILFfz/bqq5tyJ1H/pnWWIzGlEFOsu9i3m7zWsF+jgzMq2raYtbdCuRmIGbCk5lNHsRIWX
ldGfF9FVTcN3xTPKQX2hZi6jUa9eQnKs3H7yR+OxFkIHXa79Q9esWVgI4z1V9n+9FCChB/lDCfVT
s/3L+54s01omaDsejYqIt0y15c5HAbEpWF6Pf76r6/rxr9vivgw6asrna+vCbA/6tA6N+Wjm67gn
2kyPqiVR4ETaiaY3SLs6O5RekeBU818GfzH2vha30ZAla2TovB1aXr9TPl5V8z+/02VgFVAsAjH2
hd/3O6u+5OisnfmYpdMPaulGGjvlxA+lObnv/Kr/9VIcwpdELyqja5ykwBjs2ggPHme9+iB8DbuR
RNnsCC0J3DpR70yR/y8rnh2IiXaIB/CNQ9//fmuJVbPiV+k/+qNZf3GE74c6osdIZpYqAw+pw9s8
GW4fZancr7Envnm28lDRyHktAoeW474hJMFCx/UqNDc+rFnWHHQQT7i2On/Pq/jPvQfAAyoJavjC
TF8DnpOaK0DENX9aGfEdidWYvpp6Y+7RBhFnVBrjAemm/U5VdF0a8vtzyqESA2S92Ht/noe/rH/V
qNXXVdU+9aPhHAjbZqy4dJrtUonlrhuQfpDPYH5mW26iova7u7VK042F7O3/WV7K/3du7QsK+Qe3
9jh9zobflZv8wd92be8/HNi4vfiZwOwvu/Zfuk3L+Q+CCYBmyjwqe1Ro/0e3aaL15E84vwgL+Ttq
5X+npniIPZnjAg1AXD7YnvevZJtXoJlLqYkpGpIDXuEn8nmpOX5ZPUvhjlbVGU2kTz3ASKJqfwwV
1YHVhRqaPMrOrhbNGqIQRgXXjQ5wmGi0tg3GuNN0Qi8TZP8yKeol9AZyPQOHmuRo1MuYhVIxMTF0
/BkPQZVd2Dd7THWUxLmexOexcIoWmbrs5Z4rzV85iBczFLEmsrArRt2MykHNxxocRwWe8vQHh2nn
j17mNVO0lgYksm+x/gNvHD0jKPXSaYKm0RF5anVRgBCpxgx0t5WHwclmYkabTjuLGAXrXvZleoNK
xJJ4IZiRE1mzld1XhrvKAxSEm4ZxTux+NMnaWyJPxiDu5ZLdaetwi57Ku51rTZwNP3HQdvudlT/k
hJ58TGZhs+N0y6T2wjWNObD52BTV4guUmiZDe+WfcogtO1RtZS2PpCo498gkhPkUO3EyfkN/LuxN
mcjSPaZyEvbRw3iRbEsHgddmWVUcETOcsfm6sZUEXrp0zW0iFrAKdj/DIMCjRks0qnT1QiepalIj
kLaSkamvu2JMmZss4c3mQEvMYd9Y2RDfD11rjpsJ/Rw5Si4T2HOzbk5z20rriwNBbCCeG4wfWNds
Ejb8nGBYw2nCiqccZU7mPGEuLm8Q2ivw85mpwFGmuok8Uc+U23Sdm69pMayBJkmYfrMTKqQy7n7m
YjS3trl8thzpRmvFYwxI2qxBGY5x2ZWvLilhipj9eg3zBAdKQu9pb8YcGVOcWQT6cHpkG32Z74bS
d6BuyKZR5Hy0Mgl9d6pVcAnf9nd5PXfvyEavdLqXV4cQLTQn/MMgm/CnGPGXV8fCasYSoQ1ukizb
JiJDi6fFsg1QmlZTUHiOmgLMpKhMTPBMDJ2aj0sOh4k9mc1J5rX70Li1Faxek55jqcsPy+XJGUv6
nlTK+r1I+vu7XgajIRNnULNxdZJawxKT6lyMUaK1Igvy3IyL+zjrPY9fOi9m/DfONAbZrJVUEEb/
aV5XbT6ZjVH4G7PtVYRbS1qB31trh2SBUsMZnOSHPzNStxG+3Auf8XRGWhAFklcdwTVuntcnkgmc
SKbyh5N7ZwqS+rbmRdzKtAJrxV5RRAkY6Xd/sfMHxDbDJwxcThsYSiIoqmMQs7BP9filsoX4viRx
/dBaXnmLkrZ26SnNZqTH5CPCEtscXyyOk91YFUoD1SyH94bsXBUkfz1GClv+AbPBMOcr+CnXZ1dN
qTFGeZHZj3XVqbexdT4UaWbsl6QcDraWFKHs0gV7fZdvmZ7ofi61scdDNOkHR2XDh1hPBT4ztZy8
VKRbl1ng20UY6p1a7fJV/i9a8vOroi/UjQtjDF5y7Yv0lcSBJuQYAXiOrym/xmbKkTPVo2bsfOm0
W9K5XX54Y3pvKMp/ezN+qhBQ/WJzta4VPz5dkVctuK+S2XYOsui8vZ4zfgWBVvPsCaXfmhVYocr6
arus/bAZa8RQq19vK8jOjVb43+MqETcWsfwbCn/jOBdW8Q5TdYWFXp4QTCNdCo00c2rhfn4/+rxc
zlXtpGNUejnHSVcyqCJBM9aQTViE60L8U+/NOITWZTSi0olHQGGTrtAt3vykn/bMpbLecL8yJrY1
xG0Xi36je6raO5m37Ge3HHeJNPQHPY2BUH9WGP/KKPP/WxmFtfxPZdTz//wfXZEt338tpH7+yd+F
lPUfjzQQNEwIeKmWLq6Evyopw/4Pc9UuhTfMMTIRh+Lr79wby6CS4g9AiymbwE0psv6upEybz2MQ
8qU9xQgDc/hvKqnfWyOUKeB2yF+5OsP2uOTVYnKxcjsNIlyEB/nHMZ1uVOmfqrYhH3L6/MtTuf/r
Hf418QW53u/v9s+LMSbhcj9ofPAD/b5yC+D2Qba2CodaVOtTlcNzHnupZzj3BwbZAWvMhn4Gws9/
dGsnvV2VmhN8bz96e62vBNFPFSVe4OljjL3Sa0f7UCRJ3t9DlHL64/saUpKjCikObV85My6deGj3
jju5ZzMr2/quSAfjxu6zIbmVKcqxaPK7uT2l9pK029UycPmRk5nQaCES6Lc64rYuYBdYN7wsq4zm
rrz8kW3gabRi2yx2A861e5Tarr5VZiHN49hUGEhK2VbV3pqsuAwbQ90tycgnDYAueeg0VfPR56Rt
sbKuFzq2d1sr6FTKo8jH3rzPkbjkYVNMgD1OxySRoOUDwsmAst369aox8UPLNcUMAi0V52metQNp
k/UYdcM0UdmuTGZpd9Kp9epGEcAmragcQbrJ3HDi4WD4MsfZgVvED7C1jgVD9nRk/TCP2RDok4Aw
hVmhJMXf4bvkZozJy0SqscROpKzXXORWQJaY+JLk1YaElodG2dhcDL5pXw1LWABto0qP9cDo1zYo
LTIgzOnySUUso0ZwReW5u2waN5aQ+sUnNERjOif0v/at37iPCXFykR4PL74wCx6ckwIYG2/p6D47
S/4IAna28CkEtlF8swUaxmUsiC4xkPwVa75lxR/axbMPfmWDryQVlNjqEzXEpQFR22PmjEefOb60
AsaWzbYIdBMDZEXlL+wszF1xp2Z2S7VOiAitfdlLxIXF9DC3DNZB8xiludhixW4DWhBcWXMc4Voj
1I/fearA6rT+uz6RoTih8uaM7wnqqIyzMduPloTGWozkc9obx8VNzo1X0ub2FIHtGlc7XfZbq7Xv
sTNGhAU2+M7ErdLH7Yp8DWf+bbF2Ah+/cVyXBFp/5GJuPwZF3p0dK9+bxEBEs1x27rTs10Xe6StX
b2rnpnbUvW2k3xH6hglW8+duVE8mzIgtEeOgLQqqMf5gDuqkWfFeWPm6GX1CxPsVGMLM84NXauCP
bhatxlKQArlevlMW1gMoqTEsoJLrh8q37sqCsjFxZy+Qw9qFuiccDAqVDDtej6iU6avVJSIQ/nin
vKUO3UF0AVBB5EMPSEHsgPBJxfHnWzdr811q99/7mQAbLVZghEv6dHHrduW6jVcM3U3R45Gpnp0C
7s5u/RO9ECLa7L5GJ4qB3A3Vqt3OsUyCarEnLlRYW8IIZBg39XxBJasA8PLFaKAxM29AO7H2O68c
A9sZ3viiN4bHrfiD9tUXxabV0vp+zdIfazI+jZNYAt1HUtg6uGPHN8eEkIAyDkBs0iCz+y9p56sw
XeJxa44YztBNiWjpzLPwjZO7cNMr0s+wgjzapEWen4emJRTCye8JA8Sy2jSMXO+NoErbbyNJCAEN
C7Ns2nU/ippQhtT9zjheqhCvPi1F8tjoBF6mszNtmMtB5GFLOzwSKxDWcr2xEhz7lUFrYprFD7Wg
5Vat/2UlrkUNgnuNz8W82IfYV/EmxszN2Jbv6Er0IDFwoPjC3toWgsY5F4GqsjnoPD8qM6Jhete4
UyvBD92QnfpUa3aZcLYmHTT4OSlEU6W2a74iPKyO6WIekrg4aXklg8IfcELED30x0laQqcACq2hM
c7r4zGYEtk3LVJj2S+LpJC+7imBDEnZCbbWWqJpp42r33rAL7z4GaNoMYIkb2pRnS+/8feqZW2zA
Lz1KvnBI2n2e4qmfWibEcDWzc5bQKKwsFKm+PkKrO8HKZEUEwP4uKxrs8XOFR3GQP5ZSvtSO+01O
y07qWhqtGqOjsMOh6SDxIWLX+LqWetRImnrLn5tQFuOwSVpjS7E532h9a4eWpfKDVOI4e9ATA9G+
PU7tQntJSY3Yjy4pBkmzscw+C60cNNRFQFh1X1ubhV6DHtZZilfRazdVT3Cr68XEXy7Zc6X5IBKT
GxCPnIadTbQA8fO3PRO0lqVzN06VzhsOCXnLoq83ujZ1+nkuV5DJqRd3mln1kT9S7pllTshq0/Lb
qoLevT+6vpg3XRzbNFvqVLflsW3MPkST8MOcCrYGvSg4FxOj3GTQLB6PpT14UhzbXGonG3AlyKy4
2I/1jEZBZg9J2X2ELD3Xlf48UFEHVe0ix9WcKVxX91X6rfm9zytxSxFK0MJUnt2SWJB0RL1nrjZt
9bL1+vaL36TPdAHW96Uqtch22jvXGTGWtEu5I/l1y+H3ZXVrokfYov2qXQ650PaxAT2EUG9PaIJB
wETjIcapDxI0OIjd+MuCFHZq7R+q5sc1VEOnif76XlX5dNKdxtwUtNYckbJ6TmJOzBHhaziWJfG4
BJVupTZ/IE4BEol4Vr8HdQLceTTsxYysTD+vdfmDmIIe7UzTBDgib7OClwp7DDMtMtkSZlINAME2
x2w33o0+XSIRecxLSir5Cj5qhU3Te7cduaBB548vsR/L0CncMpCpLQJZxcvR7ZrTmPjdQaNwDYls
O+WsDcJfNPpLN/8oBzkeGs1+85YGUrRePyVN9SDYp2Ko1mDq/O5sVLYRmdijbzQTcYAxj0Q/WaQX
VBwvhBAdvTp7QAlz9lz5ZHuZCZqROJcDcNpgV7YeV3+JsRVoZZisWvnkOetHeyaeaSF/LK5pt2tT
y/YiEW0EDDw+tH2TnyxDnJu+8Qls1T4mvBEkRmjjjePn9DO24278qRLfJrP8ykDi+hbD9KOdXSyr
LiWP7wn9BQRyKwmV3VlNLYhLcj6ul7xcPC3udkiNOtArfvZWLOad2Q27fp0HfJ3FtFFafCgGc+Oh
mrWM8Q4h1OfJms+scOvGUQSLOHG5HcsEh4Tt344VjBQ0bR0WA6cEmD4ls8tMqCKJEms96YUvg1qq
b7VWbqBATmVmdwRAFJ+dwrxbO/8uH7LnRllkTZTnjvDaIGnKr4V/0WUkIEZIjqNs1fZrZt+jKXkY
1mq3GNbbvJbcLiUGhRzboNeSyFFqnwcvq4N6tF+42xpZ3fxFTcYHzR26IHOnE9DGs89CrAytO1qj
o0IPA000dkl2V1UVS9HvVFj37ceG6I1gXGPjtubLzAdiKSjKCJmhLfS6uUkfMi+vOF484c5AdJP8
nkFmFIcUYxsC5qWsHhPNKOYzG/Okh1lhVynTmGz71GSV5uyETlIIUb5o5/fIRjT5Gd9o8TrlY63a
AM8lR6WV+Oa5Hy2SieCodPKJez7EcqXs77TOjN8L27qyhl/6IDxxF8U3CwEb4LXSq+kGNdJ6j6Gl
1wBNRiOsy1CQoW3C0iPxOhCtT0hKTtChEeZOxfOXFHEa9+v3EXB48UTqqdqJtjTfCiaLkACnExrg
VkMSkSTjlZG3XOR6pCHZp1Tj2KzMws0DsUjTCDTkdc9jVxOXlAh40T93Xr8TPJebo8O8aAuIpUNG
du2Ba6WLlla5Iy7DrnzpyT9+UVq5FxWTFvdiEe6b0xaetvnzVa8YnstlyZrCI8p0bWQN4I1X7Z5Y
BzPRCGNzcvIUIks25gez1a1+283MXkewrJY8qO2MFV1VM9X+vCAou7znZcja8/+dLePnF2JgL1pm
LE2XMNAr0gBQg5ekTLWwrpCMB7lCOVuztdwQARYn4ZItcxfmdty/w3VdYVqXB3GZZ4lKDoUxUsKr
B6ESnJfCID17ZDWfKpf8HuBdcc5pQO9F04hzW7vgxWIS7/mo/tHf/wQd0P+QMHZJy7gsjV/AXjA7
b/RN7P4l4SdfVOI1bBdy7RJcCgR8h527Ou/J0AA0foXwKCkvpC4I3kWqCbV3dU1ivTr3AvFHY7ke
K3cvQaDG+u3Pq+vnN/8FKDQgoaDpL4NgnYtB+BIa/OudgUWvfXURS+hP/hbp4eGucqJdH3z5pI5y
W79Zgf7AoaG3EYnnobdn09/++SswfeJ3bRceUUAOB8EdccHswcS9/v4lirzCsZTUcYie+OQX9XOK
YZy2fVSRSXTX05xOXVRChcxpcddU9qEZ2HorL+v3OBKw3fXoSyRjjghLYJurXb8/zm76wxHjAU6F
1PRqyCmgarN4MLo1jYhtgmro0tehcQu2eavZWU4ZuSQDrL2z7QEN7KV+qkubtH7nHjlI5OgdVHd9
O3TGfigbjKWiOyAKrJksSDyDrJZgUB7ntWmCsFMi3nhOYWxWMV8q9umeCPq3Tos3vl09MXPi62pW
J0itlNC6+LZ0pteOtA4b9SBXVq/xOH00+vmjpprX2DSOuSlPgvcuyod84zb0l7PeHlQl2mAW/nMy
GVGV8BvFF4m7s6ut+aDp7R0ppS7hmd7X3BDbdegItkpApQBdKUPK/ElPq9vGcrZLNu161ztWphcR
+h4hWP00xe1TOjifsza+mYpkv0yIDGo/HFXWsbn0Hyud4tDsXnkqz7UaR1xH3hZd0Q517bES9hsV
2pmwuNu0WqLF4D8WyRCQbPeqXJqVXJcBDdo2scTOTsXXgvMVa1fFIam+11b9zPngB/BGuymbjjFh
oSFvZyTq+IP0ULB4zbBZ0z4sMvcxNY03u0iJlKleAJKPY2WVgaMVBJXN/db12hA4PMjj4lB3hFM1
/kckqodkZRvJ21tjyV+nJLvUxvtCTdssVp8rktoCdAdolqenEmlJW5n4vfRPwnH3uCmoX/lhVbne
9X35nCb6sbLaMhpUH64WzA9PEis0MWD0Mrn86OD7C5McCMKhTAtdLX2ioPwwDcTng8iR7qmxilD7
6w+jAF6YhrvBlM8JntZt2168bnFXfpW16W6hXW/ivN6thjw51bipCfHlcloVxSK7sVb3OPsQpnHF
bwz3vG4I3qLUxGDaLXUgi2HXlOvNYqOhJ3/ggdkIw62cGQVDzsyt6fUnGuI70fYseWSIW5Fax9xp
TrSnR3/lPRtJv9s2PrJpXa3ujsxBcyMSI9unVbHcFXVzo1AHx/GIlNvK1RBoU74vFVzHiMxQmCt5
kJ34YIGOHax2FA+gND/yEqESffPrUA6famtww1Usa6hV1XAYeds2WZ19HPzh2alixjYtzhz1PAvN
XXfsB0O4XPjPlE1DVszmw7aFZPuO5xrJmtnyBH77RHDNiiR+SMG2nvF1ddR9GilWQILdxiqzs9vH
ewYMGC/LvOZ84vjsMzCD/zuOKlvVr9DOGo4PIW+6yY8Z/zByyDZDCU09eRDN+Dxwl/+IDfsox6QF
fanTTaujRcHjdvZT/xHK61X00+OUdmHSp2voxmYeuiZYGawbQZCx9WZ1WnsUbbpfPTmBSWDRrfxz
ky8bUqSfcYNsStRhaNuYYBXz7R1l32mOIusn+dgXBva1dscki71e2bsGn8PQ2w0RMdbrWi84e/W7
2Le3BisFsdJnrGbHshMbg3GGCoxCtPO28fRQLsXduGRfMEBs0lrbZ6V1PzsaYrr11C8J0WpludX8
etd6+seRELhUfx2JODv6+WB1O6sqRfraY/PZDZPbB65Je8AMdcIgRrGpp46Us4Y89mDI2s3o+ju9
cr47YiJUwcLEty31xQ2yPFsP6A7MfuOMjfjsSrJy4i6ZQrg1+VS6cHDjlHdAwjx0n70xMRrGMSj5
0BJpc4uMYN4t/loACxcvBA71LP6lePHddAqafp5DaRj5s07c4z0g8rdB6IdViRgYRY/sSfwQIxly
sadmplaa2TAdVsI0NlM33LtNTV79bGo/5hWQ5JgOqB3yuASImz3tXBd0Cl5Boh9y8cBOsOWQH7Se
m0z7YBtKf9S0vL9IItwPYybGTc54F+wteFmI9Sz90OAmT15XU0ab7vAlwU19zPNmQbuguRhvkiIO
pbsYUeINdxN4yq4t+4PjZ+QZahb5cTH6dG9dwxVXIeJ955wp1W7IHrrxJu9+mAwrjGmPItcBgUhj
zvdkzI8y0a2AWkAH/aCkTovuZejNt3aey2DoCmY+uL0Rdk4rjqZHXN48PSxqgKaTYgxcd6i/YgX6
hohg2umxgzakFaDBVRuDcOlZPHz0NVWHM/5U8aVMkfAHywAIqsg/Cpa6/ahNTXMkz2ElGNWjPX+s
9DUD6iCx8w6syvquwzpse71v003eWrrCdSuZ6MzG364n/Im5GfWwdXWEgr18MbL4rqNZEQe21pTs
zsbXGbZRenaJZjWeM6xw1vyJzJWvY6LZ1R7FgH47+NW4nT0UXK6oYnh9AIsoVz0y4Eybe8i+Aroe
/MQJSv43WDPzYWmmblvH5DAF3dQQcMC7nG1qtQKilp5R38Fyjm9JW7a31Yj0JWo9QQYaVD2gee19
6cfK3RSqxNXbVPEhyRjUSM5iQJburZeqTByUbao2pN7HqEp98TyQanrsjJJ8QuKbqodiXFjI5I/M
4FaRx5iDGxbjEDTdvCUy5H5Bj73zRP2iQLZnzxSBtxpxZGgy2+SglKhemx2EdBHWmZheU7t71P3L
MJiJDTBTk/PQthWxlsr134gnNAG4stj6IUFany+6jWWzQI1ac35XMXTFz92N1ZBp3+UOn9h6L23d
6IFgOYZuJ5uw7Wa8t4Z0gWCHunyiFEE33jKkPp3s8tGvZPpBW8ZlefYRUFzEP8kBDdV8nvAGIWhj
/AtJNPHWqBg6wpgTGJrcLyLb7KbQM+L5Ptcne1es/rS3/LEYmNmymDvah5Z5p7liQ9cvieYm7/Ne
MV5+ExNQHMyJupHePL3BizkR7uQnuMT11A0CCEKLY/CRwvee2ffvOndqj9i1mzSoKfCQK7WTtaXE
zndeDd6HIBR/4Wcezcc59W9zRlfCfR3wmO3ydd7hnHEZhjTl23YsEg1gvXP3Gezmd2WnkhCGdZu7
BIhS82jzoRu7eJewLi+np1otZrCo8jQbbKKYt4kXhhE7wRG1QdrH/Fy5qiOLYOmD59kPcQFBLVby
EVrXZjS5u+w8lB8P0u4200pQvav8TZ2VzQFuRAsmi4QxZDRn3pAl9PWx24h2Qm7eFZ85/av9qE2b
JW29bVYXn4eEH2fwsQK3xnTfV02UEkcHNeAGyTR+Rxz16Biip3XpjgypuJkMcs5Bve9J0fna5v4a
iXwMFrCZSNlDEkDHLJd5Gfu8zaPOBPoVBQtQJNNZkx2p+5N/zAVgskiHc+t590khwmzti72l/Dac
1bxDxqU2cwKlB6nBaZhhL5Noc8W4rh+YqfXBShwjhLYbg05OzyWKnY1pE/xpScJz4R+oIYhG94Ie
QeWniSKsCC4VpTnl6752EgjCPNMxjWJS41n7dnY/TnCu/Yo+yW7w9BW2d9+VsXl2R2HthLK1N+DK
4RgzlsuSlRs0hl9uhpb6lQhXwkrBguUIITC3If402z3wFGTgW+0S9hLz0ezhKhpX7WvXpSmpNRBJ
37K8L3cCmORukOZDWVrzbSE980mbRBFgXrxvmMqztdG3fXKm/nzRpuL0SjHBivWBceVllNjFh9bP
XwYbLZkd5yOYqXXnEk8S4tdDwGQuWOvBf5Op++Q5Q7+pNMYRccC5/V09LuqHLP4XZefVIzeypum/
sph7DugNMGcuyGS6cllWJd0QqlKJLkgGI+h//T6pPoOdPgusARqNVqtsJhn8vtf2csfJ8r2qpoCQ
DXTw2pze2zpjWdjq8rbJuY9QY61HDxxi36tVJplmZJ1ziC9tl9XOzbpwT3rvFjdTflmzCFrDCO47
sxO/tGxoYbPrYGcFMnX+oBxZd9q8/lBz5jFlQ0M3w76tjLetDR67SfFyy32OhhHVmgX+q8Okmi35
VOqNLGGR6msWdYzLbzgsxhh+DDTogWJm5MN016EkX/1TIaaqJGmQAgvCW9382XEm8by63vzmT0Mr
D2jps/EyEX1cx3Jojd0yiCzdWsb5cQUr9F0e5uaOgx7ClIcl8dX31lyR5RodmK/lcXPKR3hMCpj0
g7/1D4uqUhIIn6iQQk3V2Aezc8a9CqBUlI5+qzpE6DS0wzd3NqZkXlBFNYV5o5bM2K8WCa1VhwFq
RIK011WbJXYnW8pL7FTmc3PIB6M8+vBFHC0/J0uTVGvad1RV3VhjdwbR+oTKcFMOxLTMA5eQF57X
M+Bk7AeS+q+53+JiURdcSMRLcgV0U/Us2u7WgfZsQnuLqS+oY+W1iS3h04Jc3feDrS70eN1EZCs+
uYKmTLtldiCX5DT180X4eAevq1cPFYGWtF5GHLDmt3IdOCVz57RMpl2QhUzetG3/7IX9SviiR8hO
yEDlDvP3wFrtOCiJlR9aXB7V3JCSQLPYvA7fqfMKYwgK91SW24tBst4jrXkM+iB86UysRzysbbbn
9jl5OuqS0s7l3qmABPys6CFj8f2Db1r3ZFQvCc7Vd7NjXERUBVXkVbfOmjXp6DFjz+MdDz475ppE
YNBm/o3tT87ehhTHNW4/5jqiGY+XvQ9+KxwAyOKix2Dx87Ts0TkudDMnrsGK7rX3EcHKB0EWQSpo
xiOl6VJs0Y3nd82pZLaJi4iFqHLy7SxkuabVlFdn7l0KQtUQfTmlcSGq4ee4eSqhDPino/2bnnDs
S92BDUzB28AjmJXCwX3vZiehSUVtoZcsJw+5edVbv5LrMMDd4K6sLjU80x3BRSEgMhIxLCW3kzF6
h7xW0PLAt3YyRltw088KvLuQ59XnAemuaMxsxF+0KrbimI/2esym/Bl2w4hdqhKPDCH7TPpDvjcr
47FU3mk0puYdhXuOxQod2Go4/L5ttlMFTKacCdc0p+eBLLmEjPB7IXT4MnkVLHlNAD26jDKVwsQZ
N2+En7j6jdzv5UjmmE9xX8FOpdf2qLzJS4o2O9pd+eHS9fOro1YonltMPUu9fZjKvrZwrAmhIN/7
3gUGCuT3xlGXzZRtSuSNccJ9JdJ6LvSuqeULqpuvrKyRh3HGpm3j/CQEt01kOFjJAkeuizlIMeFB
6ek+2WR5LnRvx/aCZadsqySseZsGw9hTEXEfrMuUXJEHMqyfw2V84BUqd5PfHJdpPOoRvqfwyNy3
CyyoWV8feo5jAO+Haso6JmwZPQAQ/zDXTVE2EL7SEfAbvpFUg647mbZ7KazJPdp1Sby15x/Yf420
HFUPG0ZW6IKh4TDP4rLmFayL2MJj1BQ8p0qIULJGP6QGrcdKYNA8Ytxr172AkPdJK+sH3UsUn8hw
Y8/wPryg4lsEbnHafKLFeymf6skJEyRDYmeN5k3bTIda0AJRMAGei9lqfwmBY2XgUya/eh9tbs58
Dm47btU7IZdnxJVL3Ids7aOW9/bi8pNs5bIrbPna9+brGgWXnBbepewcfhBiBjPPUInj2i9Ucj6M
khsar9YjtPcPb2AWirzqRjoL+d9Oj8xiLG+sZVic2K8F8QCNXSTeYj14sv6FAcXelZ6xK2pHcvUw
Ija9ifiopNvAmCK6NtV1zQk90unnyWU+zxBo80ShomDYufy/WGTrrV7la9GL5y1AJ9FXxouexLfO
LY68il5sevzHKi6LbN8Zfk9Rz4bL7gGcqJZ6t6Ln4BqJlh0S7SYBRoNbGYzU6+XzNKtXsQLzGLp/
rErBmCrVTdXnd445H8dqUsfsGh9emOMlI7qWQIK7MNJPbSVkrLT35qIxSvCNNUllNt9a0wNpFQ/k
pr4G7jUWrpz2breelkz8dMPltarMgx8hyiqd5t1XonrD1u7H82SSUW+qW1gKDaTXdLHPU5vqiep2
GVtEHcCMvONudTI997Nf8JEXxH06Q3spx4DvO717DKi6qlkxGipKsRMkdu93iWG7YGggSot3gDZ/
8HM0EKNGS5PniKGWn5PqjiupKvghaVicRTTxR8DZTprPkyze+mL74uZ2b9xOVDv4CZHmWZ/WGts6
qTqPKHGfA67cyIJrngOLaKJpOFKi8OAvTJSGh3XBWwz2QDgF5i/4fBb7faHKC4thyUa0OUwsIcHX
TQ/EJLo9jGnaDD4q0atOnazobjdzBBULLHyoDCd1/KZPVyPkcmqrnyLXt4j3CLEXBFXY6CGadi52
7TJder+/5ip690AIT3PovfcRWj7hYm7i6BvaaLf5zV4s4HsdhbC7KgKiI5OJ0dmPjp2oGR5dpX54
i/oUReQd2LA2TsXFSNwtB5JBxo9htWi94TxzFO9sZ6kZ9c1LyOp97Yhlacuyh9UTt6s53UK13eU9
8JSjxgap1BI+Bd76Oi+zSh0xfm9qs4afcw6mn53R9FX0GfEg7CwG+gxLotmExT1mjghxnv8zHKkT
6DTftslkloYj3nLPs+MhQIbliX5I0Cuc62h+o+3jpaN8JY765tY3HcK6zfrFXd2MC6I9ClpqdyOZ
9wnsK7DofIfM/V7O4b3MHKpCDGdX0NiAKG/6HDRHAN0OzwXJ2gLvS7xNIQNTP51mdzv3tWaGKuCA
pwxDqOh0u9s6821weaoXoc3ETppsMq89ULktdhNl7LERUqqSSzYKZIYOW3CO7SBLzEgfFwOtCSqQ
R3vrllTAIN2ZTvu89rPHwzIPj7nFQuCUFKqam+2lWbi8kVCeoMn/GZXkitk6Wx7M/lqh0TWcag51
HwXx1Lo1n7TL4y6u7dI4UwT8a1IoIOx+az6WxjLugkGKZDSj1JqzG3R5dBj47fpkZZQ79BGRNCry
USx1Mrk6E26KjuaNVhoymVVJmIAJRpZ5gI8lhw223RedgScIMdIfk0kKT5WRQP/Jh4xLFh+67+9W
HUzMnSH6Pk1kFI4XV7/4FOFc8xizy0xgaCoVdrTbzEdHYVn1iEfcH8mkHYK6uMlNnpgcnwf6g2Bn
6mlfRiUHELNc1394/ugmDqTfrVNE0V51DuXJFKZi852Uul1V8YR/AX124/4UFQrsaQuzI3Mfu775
3i7ZpzY6/9R73uvWozpFlkU5QoiLt8lLsstBnWp//r7VyD+2wr/Ui7kSmz2+oW34Vkb+FFdMEYia
rveNlGUKb/aLFDIrtcb+QVJDlziI7Y+OdPODZSzBbtB4jpbV/iFyy+CW5df3h+E4F8uTMkrnZMJ0
pr5jf0U1NcCTbbFmUwxh0IlxwzZlpyZykTiw+m99QfMxTFhq5uENOQDbWRr5q8siv0eEmPb11qbQ
hQM2Hcb20V6qQ/9H5wI4pjNUyFngsEoYd+0m5j0eGTbRCYGMiKwTNRFvUOickE5VpiOwDpo9hjrl
m+FuNF1UhIH3MRbZvUsgQQIqGxCt23v3gzXIO9OLKCJRq4q1V/CaWWcZ9sW9ARa2c3IFzO2sExrN
mhi6JPAUDwjHCJK2zTWSDdk/9HP76ncedvFZCKPa8bOJeq+2XgO65j22cwxlOrEGizRdj4QSQn80
YuXYUlc2yWc3b64FS/5Z0xCY5FaP9OsKYxeWZm2t5bG35X27NRQ7Zj5hlsQFxaD9TjL4zqVH7R9z
6pymNtjLgikcC/+2j1oqbOKJ7uW9IxmELGCVyWK/DdgKd6OxpoRsnOEgv9Hi89FQjhTz7vSJ7KJX
m/IeK4yeDSB0kb8CQjwQOSnuV9S2u3GN+iMHfY1g0z0uyN8QZmF3swu3u/4ydaFie2MWrKwMBMrA
1bb1pyGSQBrNdy+jrLiloK3zxF1LxGssysCLA2M4NRtStShbUH3PB9VFL8phWak3+7sxT2/R3N5N
PpuFz64EarGOWbLyeg1oovJvWTG9T/PGLgf+vjShube26DVw9PPMdRvIcd2BvwPhRunScncWzJS5
/tEUkwnX1bppNgftbkBIWLnhmvRZ94ZiJR2m9rRW+Pwm83Nx7Ce1WLfSyWxwBrJ1onXIKRCc7ltE
RuTy7GbXSUeputjr6ifRaJXWA1JLfuLfyGfvCVTWB9xgj/VMum9LATeGsUXwLUXaR84x36icVijU
vIoRra6nn05DdAZl8Dsin06YhWDdrkH+cro4xY/G6YsEgOZstFEaGmLHT/YN0vkl01/zytbL4lQY
TeKqz7waeHTRd5IYZXHscLDNXfHUBT3MW+7seEbf5CCo2tZntsrjuKgfFjaWThOHvI3gSAPMK4kE
fVXQPDPc1b6JxLN4wK10vWpO7C0HT5Y/gk3LmGyR9kQd93HwLKSay6mw3FMTFMUhKoLnbUH8pO3u
ZsjWdt+jwWKF3NCElNWXyPLf0mt+G/12yTz3gaH8GxmuN5bMr1i285abAoFpkI1IyVxG942Owzio
rfmWsE+kvB4Tn2vPr1WzPjKEDbFdWMSFrDdRI3ZuD9Rp0ujt76vZD3lhgH4T2p0ebLcc76xhBWNr
pul7b/tsBePYP3m5zJ45o6Co67msk9W1zrVU0PODxTXoyGbnVgZY/xLSqWQEo0iFMfi/tbDz1ygn
JZfOIFA6m2L1dsRTdyKuP9m8zknttX21S1Lyp8ZCKwfnq0bEEbMZyJ3TVNOOVgyEnHXR4oWXtCyx
wpdhkSVZFnxm+dw/dy0oKS0IfpY4wiPsAfPJmE6bl2Ie4NetpEPgxXYa1DRzSXpBScit4y9JkIPK
iFlO5LOYP0BLFXdjcQx5tj5sgcMRIU3rwGD3qXFKPoSOfN9cKB2i5O+HQmM3NQaNPi2s9uYwki/i
mk9lbns7ygJuN7QGSCHSFepncEmUc6SSz4RmVYjMG+48+grNGjG0I41ftiyvDeIZbD1lnPHiyY4+
NxIMjTA6IJQ+mMs2pQF5muhqPYrlOAen3H0JsuIxC5jk1PYJkumlVtcbKQ2qAb9xDvp33YGcIP81
ImzfGTrIT2thP/hV/has7klE8llL70x9UlJ73fWYNBv85UUyck5vpe1AokKxqHysz42S76zi6542
LpAAcNmDU43GR7Vxjket3e9l74QgltgS0dL5jSbmpgXsC/WjK1a+PY3rN3NdHEl0rncwVbe4H3qM
oPQ7dEhsq8yvj8WAxaRjG6TJLnw3DON18+WDuQZzstjQfA1u11nh1PVIeOSFCtKALnaYgEjHcq7V
zrNZMbbokQlhB7WCE7JwnhsRIZleJjo92m95qz+pTmNe6+AGg9tmc+Ms96rEqrlf3eEydqOdBiLA
yiDGlCDBKgF5H+O88lUcenCdDKI3lcTm4ZCoktiEAKemq86bMaekHOxp8VrSwYbzpaJr2+t+PK2h
06S85+dq7fuT6kDIqwyn2VSdDdf5Rk6Pv9MEMexLnV82Z5zujLX6rnAZdqR/nAZN64gMqzwpRm+N
pTc8BXW7j0RBdasulmRsa+4S091THhWkHnAJpJ/L4zRDcDBO/Y1pje8ozbnM+DIdoeSBQeWfoBPB
baioyKrgphqMvaQ3LUa3mj3jgB+vRpt31DQk9pXiUtHaNdd+hqzHXX6Zo/ENZyA/8eihIYVnidfM
CVgOy+LAq0H9chhW74trfhXKGZ7dqcXS0GoO5Nre4OSRh6wLw33L62vK5sar2KqcxoiStd4uZZE7
TzZugCGutceTBv46USitEoqyKYbzjNdZFbfedp1ANIN3F77pRo3wZOyrFP9Bo/c8FXsgDEinddyB
d55EV9iovfqzb2z+aS2ZUhazeWHtfawbOgbKSNgHvULYBa1nWAniorHCK98KtntdZNcWL2mi3zMo
JDsgx7Sna3z2lN/w3m/krMkASXOGfLP9bgkYwHjurZWUJDfIAVYJjfJuRHEFuswRD6+D2B1jUI1v
/8EWplffrT49i2m7LbhmjNydEtmPZvmy2GCTKXExw3SG6KeZwPLaa2ONGTncLg70eI0TqtgxBK0/
AztYu3ToLHK+LZ+FKfXmqeI6WP0xJYCsqx+m2mi+ppGJxuglh3Y/8EVvSy9YdRp4jHSYbWpuRR0x
XLBBVdUXdt+qfWuXq+24YW43d4NFvPhXIzSPegsx2JHquE19UyCtAi7wDVyU1z0fh+u/8wGtJ2lV
9Qr07DEttb1lOMeliYwuAfb75Y6ODYFTMY93FDDusqlrmtulCCd1hhNCYWTla/Q9Vy0/1+JP+LVz
ZO4flOZV6+dsE5n5uaA7eSME2CzJxaiJemJhILw0ZzR9opmlo0tva+o7UsWCNbEq0R0WXBbrnTlG
wt2FDOntwZ9zp08RA2MDQYiFWiNkS6L/iFAp89mzpuFgZ8Go9hPNO9WRZ+bC676Zc7avlb8Glyh0
o+im3sxw/M6sV3aJRlLaJZlozDCeo3A23itdSpIqfWhFbtTBN8EZCvA3gyo3h5kZOpgaKx/fA5Ix
QnPhgZnJlEOzLqmg4pDp2XpxgywqU7wdxAFMojWoiJv0WN5JPzCKUzTOGtkQDsDmF3BMsRwKYBkE
RpU/MtgW8yiJ4w1roh3OsOp1lSxi7tWDh3eqedaG7zNSQRUvj10DKX3WLoL7neipJjjnblbad3OA
RQ5YBK4jkxWy61o5hpkYq7l46WLN0ycAVkuGEiWd5l0xBczypllXQNZmbZtPlr9670Ou5jV1+hGx
gqPhfh9tZYgWHV0178PcV3ChBT0OtuotezdeZaNnfNiFQgoj1ozFbpQdUVTuRH5MbLNh2A8WYvbp
yReb7x51XvLOwBRzM44y7ILbgCXutCEAVgkvpc3Wv8h12hmI30LoLVEZD9fcGeO2tgOfr6WC9aYz
280+eYbfBfebL3h8cKCjmI2sbpqP9aZRjppE6BvwmQgBSAvIODhQEBbPbr2BwJi1L19blRcebBkx
vne9KcObCmnPL2OVI09ML++OcArzLWJ9sqfgHmk4o042noxpeGxko+k6WloJleitw+t2TdosZI2W
DZTPQMuf6w0XBrD1eZLNhDkuy6s9SfUCBvTKWIYL/aylAHSOl2KAlkUa0TIGUZhMPO7iW80HYhHr
o6x4pMTO9EeJyURl7FyiHNw36U2m2rOfRfLOrqtywWczCYVKn1fn0nCUXRFI+dtp9dYe2hJpeTKb
Cyq1Ci2vcwq1b38jVIM3otwC7B3FTG5pnOtwrE4ISlnbK7sRiPqqYfKOMiwxNYy+sTx5fkHu2IIu
d7Gxls2xnc22PLd+M//O+b6E5AGWgLQV1B+lyu2mjGUYpgpjpvuiQTl6RFq1N6S2XI0NX0SpwCs8
t/gMlj4kf7IiJXhsrfAniYzyskyRvniuAaBT2BWEHPAV8NKSr68BYW1dEul6sB+Wih8ngeMSJ6+6
dppVlTt8draNzF0to7DvJlR+R1c0eHQ2PPaY4DyCORgYasgYbXJ4mkten+ktITma1g20W4zMhk6Q
5kO9uqXN64t2hKPTQlKFxeGP0N4vUWivjYVEQbcZtIe66ujXbBl34FH9PbZmjkhYlddh0BheHJsY
Ld31VLiUq8XbEsmlRGYbDsaLh18o31WO4xwzpyluB/DeS2fifnJZDoLEQn/Q74egsV7sNRonfliz
xKFiiJPO5vV5LDrrApABVi57gMpEmW2zCymizU+d5XBrTgCALvgUCNvBH1tOtr7Jpwc0Wd07OluO
EPAkXYNVuEyWjrkVA7mpOecj21NGNkmzOl8YT5xi56jSTYaytij7zVYjAphAyT2WMHmgPa3aS9Pv
CIOhUy+OiG8+NZY/vfsTxcdgAxbPIbWAK3ddxwO3C3mfls6ffyi/owWY3P+wYwfxvDl2taXvitU3
P5A4MfNLowO5oAnnAWkNn+ZySmB0WUxKc9tIRHSgZxMZmkiOk6jEVZ5ks4VJlzaN0I3zDTgz5XhZ
1L5scY7FK9bKKhZjNPmpbJlDzmbYGKhHuBuu3bLGT7FV03eiAVHxhvNyweUchjvme/EGWyjWdLY0
Qk/TQCkKxZu79/Xoc4Zb5uJmO6m78Lep5XBPOb1AMzBJ5FCaB6djrUOLj6MJv0/dIl9QP413ZYBt
WfVcCAmmCK6lxhYYV8tc+8+69dF6ov3Dweeu4c9sK913xHV8bGszQVxCtqxiR1BtDemSGcVTpGSH
DkEH4iUr9K07UFCQsoEzp5NS99IOa/Ee6R6MywwaF5FJXYj2pzbt9nExTPPDI7zxVkxj81H6Vg9Y
5+HYNmqLJWrYJJiPGJsniBOEdqYhHQJqZpOEZelOJz0q/3cpJYPUajKVDM1s78HexBuq1AILklfk
vDMbqpzGnExnN1uL9zxStGccXViWe7CXKbVn2fMbOcX8xJb7QpC9zWHlzmiYB2+tXlaVtV/Uuf4c
0cOnRA02W7pNTwz8+cXmafQYQhnWN1Wg0IXTM4yDu4gw4yqfFkFIUcQlWZU6QV9c+qIbb52uiwgS
CaoADZVBKlEpRpTmhVV8lnmUIRlxdfdaipK1ckPWk8Dy1ZiArwlpprWpRxQS4S9+7fzRdTK0RUNO
Ad21E+5VjUH52SE2IcfVHaNwP8EIw/AF3uDu8PiOpzIEMWcaMMp9kYPooiQ0ubQr4fJIs52rL1eo
1W8QsGzqvmKhUOmGBHo5CEANbqg/fomNoqrx4DiM5q7VWBfb37gumfa47q1lbX20oU2VOKGAbVh1
lNtnY2i933DzxoOViwo838TG/NfnTWUEb4sXpN8hpNhuEHZFP8ZysD7NDTfaDlBOPhXFGCm88Y4C
OkFudKoNkzOjXOiBwU3tcBlnCEQPTuagtNEBWn5d9Tx8Op7QyI08Psy83k8ENHVIMW0cvrYJsT9r
3L8xUkckVz1rTE5wd5AWOh/56iAECN47y0OFUlX1h0JPs/Osyrsxe59Td3JFtMYFcNi57a/ppANi
rc9lnRy9H0ZPtEmDXeCLxSK76zAf74JyWfdmHtS0fPdjwtgACxhsAI3xQkUZRiBj4aWUzMw96Ghb
HZrInnSs8eW2KZZM8TET1VnsYBOwMlGFE+ytbjWGNALq/o1G2fZjJ7f8t5kbmaPMEv2MWzdwZcKi
UCzPmoRA2DunVUhJe+wh0WxO9q/hz4s1DFuxvYGhiDduYA8dIqsIIYFiWIBc6eK6dkCOPDuZn30V
tvgTBa/IYAFp8Z9hdodM3NiZc0iIWBQtF2WWa0VTZthiQOBnI2qgbqhbT5oqb6NXP8zzA05zIog6
ONNlXLy3giTqMG6Yusy4Ypd7d62lxdPohoiW/KF4LPSy3SOush9JjcrVzhzaq1gd42j56CORpTHS
M3s3jYycEUmtRfEYjJHlnJ2h2fZjD7QhoIveiijAUVCqV9UhUFZhX/+ytp4AKgzFH+C6/h3IPxN7
aSJXxaimSNwdfVy6PZ56QeY7jD6SHFJG03YV3D9bxm4Xdx1kYExxwPhkNas6S+WW9xCcnxahH2Ni
5lYUUi1F4MZbZ9ern+LX4A0VTc1zpFaD7R7NqDBU+tfTfy5HZNa4Mbm1SrTtO+muBIeORSGTMFNc
4RMIy3RDqCVWd4Kd2CiDP1a76PqouWu1oZ19w5Wi6DkoAJf/fAHwb+6IDmMuaoOq08vF73NGLie6
bm7+6PGQmu2O/+MuCzd+XUdcl3jnLTOhibAwhgRJlvlRX68VBPa4Gz3TXPeDT0nNnR/QeHs3rOGS
7TfL9W68cYh8XDITL1Cd9XwRHJ88oOZhpfjcUaInr6puPRQZ28hmbA/zVB9lsfDxf50CUDEZGfSk
CVyjYWvqzpCv1lg9/xxgOAyITQWDmsowyQZ63R/Hws0AR0Rp881Qx6KF6Tq+pR949Ub3+wZxMyZh
O3aueUS+iZQeqYIxoD+bwdPq8+bV7BITyjoTE6TfkMaK8RdMPwn/DISaw8d8bYatljeAA05zQZpG
kcQwIkZMsMba9T4nFyc6RoU/qIPlX6WQMzfqYctaDq91475A5CzqN6Mpe52A+FLArBH2cFUj0fwi
oG4A2kfGQTjINPhBMg4MUvHaZ5uZtAV7VUKOG+/kakrR3sp1sarjKPje1CfXbbEzjE594xrygTO7
hYy7RSwjmFSmEKCQl4Xs3Haj/HnQKmOYGYb8LMuWUl/L1yYW67LGyNHb9krJPOHqNC1sYCUHipex
ocdoAu3hlV7FJkwZi/Atjr2PSIq8Aa6cKpjE21/voQJ+13uh85qI87Y2PVq+GLMT9tXoE25ycg5g
QNDBpqP1xS49MXKqhAMZB4Vpol8ZFzxBosi8cF8Rq7mbTazrj+wLWXCg1N7ElzA3zafjA21y5q9r
k9jbCtDqzYP5krfK7Z8XhDnZmc2ey89VC+wLeqj6TTsRl3wJ8tLumqDOTjy7ZvsBiUUm2BMLwjmA
FYmZYrrGwk8EXxsd9WI5P5jyw/e6z9IqNJBPlThrrkJeI8+fDMm1N+ctxayECdaduJ9mF4+Hw9oD
FEF3UJM/5RUENiazAaHS8NtW0Xecg5yInsfDej+Yy7c/jr3/r/Spl67hn/+4fs5nJ1dV5sXwn//x
tz/dlZ8KJ9vv4f/4UYev7v5n86X/9YP+9pX1f/756/yru1an/+0PaTuUA82OX2p9+tKj+Oun+OdH
/r/+5f/4+vNVXlb59Y9/++zGdrh+Ncpu2/8eR0W88H+zNl5/kn9+3vUX+Me/3awqR8k//PzfP+mv
DKvQ/Heb1gkyPS36hkB0cM7+lWFFibuNiMcl9P0a6BpcE5P/K8PK4a8oC4r4nP/6K3TnQ/GPf3Oi
f7d42jq4bC1ummuG6J+3gF/+n0FSvG68Jf/rz38Llvqb35Q4NPoZSdZy+GahhffgXxP+S9q8RYiV
eerJ76tVgTCjIdhgc5csIe9g/L8YmznS/26rvX5LIrssbLXUWrArWv/i+1yNtpbSRwmllWppJYbS
ScuMiuxstK9MOrLI2Cfz6H6hb+BYI+8/Bdh+CCXpjSOiGnkzq0n8EpJ5EB1NebGy+tkngEQl0jX6
lGnEOg3Cnp148sfhjtlL/e6XzUKlrWBYPQaQr2kS7Cre1Bj7Ed/gS92uwVUUgdQ6aZZe0e3qvPVk
PPA0lll5CSBBr6dYWbEu0nv+nrtR9mnhsz5XE8VmcanJjOILGtlD21gWLhUPJQcwCAkd+ZFhMST/
QCAuLQAlusGzv8mywt1SlvlBz0XL7kFHkr1Ey6lfAjybPg855AaB/4gsz7kKS7dUUbrwrSgnffJK
M3wP/fk3Ay9QNtXpEmWZ7Q67Gt84iUqjWbx4uG7OJlkRrDdz/6kbXL4qIPTeWYqHtQAQj4jbw0K1
tUd3GD5KxSyT463dccGTO4A2YB+gsHO1X+3HoCLOYl3jUEw0GiItr3L/22B86r55oF7aiHsO3h+G
iIxdNeZ+HEp0ZuOc/6B4xrsvtzvLPebK/5qHAUddZT2tmfwhg+pdoj9F9NUgpoUK8gvExflYEn5F
FkiyhD4q6z6PW8TZ8Raoj5mHaAGHQKhAjw23E9/LElh/U6GBm6W886SjUm9j526bG/b14Tkg1uTN
HcZTHXlpa6+QONvRbxxexTl1zfUo/NpKzBC5pp+7Z3QKv+Z5AFyKSC8fkRg1/Q+LMMVirQ9YiYzb
voLHBl0i/bujCFOEX93KDOuox9HW3XEIvZ+jJB6mx1Lg6whGoGnQsVyzF8i+OKInfY8C8w15ZylQ
onMZEs4WHjN8fn6REdlQQXwSMliX0CX2eDRZ89MZxDheWKLgAZiTPiUZhwVSLZaIBna5nB4hUo2k
np0DkSXjKYrKHZ0TOnbHodx1Qo0El1uMhvAHXew2a3HIvCZ80SawPwMN+Tdu/bTZRbO39MQL1s8V
CjLTj70Z6MRExHgTESy5N2hSIjhLlc7N7I1PJZKN2FxRWRNePO0rY5B2XCMUQKzq3c3KfWawXt9x
gGPUmJcTnSYxPmu9z4idOXlZOdz/T5LObMlR5YqiX0QEc8KrhOahVKq5Xojurm5mSIYkga/30rUj
/OB2+LpaJZI8++y9NvGd7Ia1Jn5XiVN9DN6dpoV4J7oh3yWlH5IVYqlOG7UAWYQid5P8NxsIb+3B
cQs8QQbJO34jY8cSEL4likDkmnW9ZsAsuVZKdQQ/jD0WW/IhN2MsUkLtm6BPnrgi0HiAoo7bJCPp
NRRQSc1WHm0XylOgQ+eXgYUzMuRE+sY628qr90Vf3XVilcRrwvkQ961/gfmebB9onLLmCBFTd/Ga
knk+H0zEXGVASG37Xwioq7wEw1OgwIN2x3yn1osKr505E1iidQbrXdSGybWYKfKEAtRsgkKGYEqe
yrr61xtsKnDILHz7yaGOiFeJyfZ+nkz2PxFHznzgJyUzFTYfGSnVCeAI7fHtV+Lw1wFeeux19mIp
PshktKOcEvayniBKBYda1ZuyPC8ifp50fi3n6dgrweIyfZ9Z7pKFJtIwQ3LO8vQ7mxJmshTjblXK
d9JHkeOXmGPqv0ba0g6d0sh7CSHK7su53WUlhzP9V/zU5pfPsHDKVZaTssaRBKEY1NlgsDXJo8E0
LvTiWme2OPbJ4KbxsJhsyqLZxYtyospc0HK457KCW0041S/oPJvGyIia42ITPgtzw6UsLCBAYuJ7
WtmgDauSmMJgSqYB7mCm+co2PsPvaS6cBhnGxuVTmo/Y8FAoPFQdwR7WDWamPjCi7GYBXg6YZMUv
DAI9CLfIcIvsROCYAIvqv4q2/2KKbtE97DkqveSa0ySEpDFOaydz+73Wyd2p5nmv3K7FMJCcYChv
0hQ5IgmD4FVm/UeVF/KMV+p5Mj9Ju3MgxmrXD2QxzGA+TqYA/DOCGg0uBgKk01EmXYU+XnDpsRa0
Kbvwkmjm/2QrfZVf3VENdGLzCIXFt13qjGeu3XRynKMilsM3lFVit4H1zyln53sycBCYjXfwW69Y
m/34GQKawZDofSOiYJWJzdWgavNT+qfOhXk1MdHwBU7l3bN2OqyP/vCvD6f+naeDgzDz5+skIIR0
ua53Rd4fRP/oIO01jUGkqP20vcK6vC24o2DuxG9N6LyJsMgPmAymyPYKkpKjIz5iU59IeuEmzpIP
lKeTP9Wb2HX0apxboM8tKnOhpN72srXXPdHbt6qb3JszuNVt6axd4ObEeY2438BD3ur5sSErhs/W
jElN885zd2kscKH7rNzL4fHLuyT4JNZNqGdskGhoIJg64i9Fv89aYe1x/w874ggQCLDi0gdFQtYk
R2UlFdNXQ+BSyo8ytFnO5HSfae713eycfLsHmDQ3zLzttwp11I7AB0e2MmxYigVBrbvWgKjI2zyh
++VRAnl8O8QpG5HeXTee9Q8A+cFpiO2mck43wocFFUgGJV+R1I3xxMSFRWITx2htGeTd8/ZNMtBZ
yaBWdd+KSyOF/eJ3tr1tALjjfmROarrRpIqciIGfW2tjqm0ARC1pRI1bMhmGPOpjn6KFyZTvrdMu
O7S0jS/RVxMCgnEq9vZDtoBnuJGjCteyx+Kt3U3SBBkJ7syNJG69p8IntVHRdSfD8Yh6vgnNviH9
VhCvo0bGNgx/Uz4aY1OcLJ1qVqVOuQ60FpG00Z13fRLvpq7eFkmDcZQlWuQO5of0VI5bs90h0LPU
cCyWvbyZ7EBiW8xegRGAO50lpEB8+k2iWry0HlMhDV/oeYPcjH7IEQ64BkLjAC3dWA+Bj/3MHJ6z
tLSwteNEsIgxuEUXsCCl2Agk6aYhTx8kxUbl3B9EyJKyyLAU9ZzGaBGYG4ifs7N5Yb199j1MBoZl
Xalvwr9Yt+FZJsx5SWF+NBYh63qCyNwBstprZ6Y7h/vIJfG5NSlxzTIcCVm4DzDRHITmsqDVHKyk
GF9jWM/rSlffI9PFoSdxiBMrvZcphhTYfKfEy1JCEILkG6R78yCxJKxdE9xgXfbWR5K0HTay7p1n
Zk+BXzQ+1mlWp/O/uekNW5CEggBtHsODQGEGdv2bdp3mvqTtc08Lz9otiLr03LBQpJhaKw5fIWjI
eeFCyqYrVj09h4g+hU9JUPqvMZT1TMqNN9lYX4ayPSwU9AB4zVax7P+79pRrczAQOKuSnuwpGLe6
ng7EFP4iNoGLTsO9vajvarDx/D2Eqol5YeuEU/pLk77bqtG3tjXbtxgClT/ufRun3kqay3dvZ+6j
WjDeZdDvT9lgzmdj4cI2aL5WyCjWW9j6f3Ap9rvWG3BnWhkDONk+9ugmVYwthqQXs4sxYToEtp7a
sfvyWii/kSxK69v1AJN7WQyX3y3kLbOCaU8p6Y4L2AF180WI+Zxls7Fxx7x9qSgy2dAa4f2oHE9O
13g1KwsikGNi0SE9Jc2ml4AkSPdTlzhb+BmH1v475BjmSXN2/ZF02HEerX994PyxkAqjVianvsQp
FbffHvvkWyNLufGaXqAAO82+9P6RZK1YTDi3IJg/hsSkMA3PNHWMzXv1mE382k+xz9QDweJhpDLa
/p32pOOTablwSdwJ7tQiLxRhSVbD5ItPtWFaG3hY1YaIew5Y0hzXY3b1NbFWklFYeWg5rgfs8G4G
TS8w3BtRMvTu28iu+2LISm4GUdKhUAzoSCnff2++A8N7VXzcFzod+bf8Dkw88Xichfp5WNBv5cND
1Bbz+5L3SOr5HdLu1cI8wHfdmmBYEsuFDM3LS3ZZ5AuSvK2rQZXOCfxSXdjTabY8fXS4xdzYRSxP
ST0uG2tI0pMHOW2fC+72EmNv1AWVeVXa2rIohTWBc9WqL9WC5zFI5YZMHDc13ueJAnLrdimK/Eyf
IiXOzUWrWH86tNOsqXQeX5kb8a3DAV0zyKp/mVDxa9wk1t0ba/3jZJj2gW7pqy1NG/Oj5Ze/ky62
z2nsKLmpfYU7sM0UN69Rfqazand5bDt/Mm/sTqzKbS7jZKBGCUm4HOzDkhXbpivDLYCHlXLkPx8n
LwmunpeC76yqIHhPAWXsipFgZzXKL9da1sqIF9iOFu+6bsLPkss4GkO03FWZLwfPhYeRg0R/fKol
98N1i7d9rVscuSQJdoGyx3ORy4Ma83zNk6euo5nIrat9GSUtAa2cExSaFdnzrP8zPHLUtaUiCoco
4SQvYrT524IzcT04jiQc2mvzsozWtaRdaS50v6PjVpxs9duBq5MnZ2q6mR1kh2DANczr0v4iQ3XB
MLEN8AqHDlaRNlm+4EUSfsWOAReJJP/RBewqteN+BDp/8dywOriqcBj+tHXQ1fy7gocAe7evf4q4
e/HwoYjW4Y3Nxi3hf8o6iuSVUbjXLH9mOjjkam/gEm6Kg2+Ul6yWh9nz7V+a5TAsR+sjBYTvpOOV
ORU0R9n97apwO/UclwOpLpZRTG4u5kGrMucTkNjhDEgRYKuPrXIk0J5bjt4tBlASIxPd2YVFuu7N
Gq+e/QAvkQ4rZ/nUDPW25GN8kT7qSWX7exW4NQjHCjhndTI9rjB6gTUFaxUorWHGHwSIUkKLrP7W
oq2sTeOQThmHwblBknPWFltklh4hk6W5hJdcMWYWjdOS05ihGBbyd5E407b1CD4Pri5e6RfgVqAf
A4KfgJHZsgHoNkQlJgwJVfwSslJg112KcoNUNp4nLPqv1aCGs0mMg/BeojP2OyK923FLldeS6i2j
ZLPTIW7LoHT1PvQnL/II3gD9tC1n6wa8+wGJXtpwVufSaL046hM63DtLEMOLh/GFJXBwYqXVHTxz
4IrilLib02aTsGA7zXPx4XjjbZCk7ks1W5fKGruXVmAMdYgODzzBq7ADm1s9FmwbQ2iyuWN7HBVx
PavBqd3HC3F/+EJr1DvcvVOAT1Vb2Xs8M2/bTWPslG+OP27OjYbMakCawPlOHN6pbckHzhWAudVK
7Q8fFozLU1XISJYhdoOs/p6otgjJZtSBJNNaqKPwO2JSOrMY2BXmQryrWwXQ/UEoSo4VqBAAmhgT
IaEG73M7f6SwQQjw+M1ecw8DlsGjHSrje5K8ZyppvzbzcMLIUe9Uhywzd3T5zHFzsReeSdPyjyaR
UnJp7OHijjQcIyrxc4Kqbz1HWtC1Ni/Vuryo5Gf0HV5FyciqUf23mmip9hVoJFZhv5lKulED53aV
BN60QjCdYZWFFw0/YpM6E7ZNaRNQtHym+SFnaxXj8whmtz43VvPZp8m4nVNSglbKbpV4jLOjWOJs
87KxyQgClISFq/yQrhGTBXRGHqo0q22NdEx+hmtULoqj0YcOWr2qV4uH900bf5K4fqbC4a8ifmIW
yauQefrehV4RWS2mTg/b0Aobg/2M+eaG7TJ8D0afl70u8e9mFb5UAxc3cF7jp7EMTDaB9yYEfmMo
iQ5RAbFN8uDkVP52oR0u4j4PFM0tTtiMYa5mOTedJHmxRvupInmNOyLdqN66c0tNCaB45kn6wTs0
fmM7ZQzFTgIELAP65pKGk8FNCP+z7ac7NJcD7/0rndKbCZSd1zaRZBfY+zzJ0K9WIrBJ/xV74etX
SnYeoQR/arcW1jrRPnBFwEZNv8b5iQ2q5xlPmWZxNWr4pWfCqekvqDkIh4Oc8i32AspFUxIiuqdW
HmEl2fYO2Q0wC9wrfNjK5XK3+sT4RRI1vcBQJ4uXp8cWr36Uxsa7hTr6Vza8dQZVHT1oFKtOpuRk
HcpK4+KnIrzBEGhFCabXZKFKPsey3qnyHecF1re6/uumD3NKnLTrxigpSqrdbQ2z5TXrknE95YF4
XD2BG4SK94cN7WzyQCi0mYNPX0yvskKhrCl7ggE3NQdyZZ8ovPx0NemOSnglQElCabEI/a3dBenf
etZ31osOTh5eXWI0to9PJGofwHpSINl+WMZXLZGpzI5hoFBijBo10QY0ImzKjM8ohSWPbQdNaJzv
tsORjq5HpMAKd0Xd/aDDpBurnEXkeMO4CRls1h6W582ii/G75TxcFVPz6nXuwe/rey7kM40ygCVm
0T6zDGaemt2PigWvEaPUjBmpvVQ78a6bTB0p3Nt3VWX2PdNB/DB77lwdfzUyuRD6B1nkGHcVp/ZJ
9As7b5riBuGFRGJmsio1AIrYeLTcw/hMiED3LIdDEzs/GfNjNw4bj8f6zUhS8Zt1LnGvpETlc5Ba
sZKQ3tTdk4YHg5Lb7aUhf8PIXdeN2lmNEtsl5sVph0ddEu6QVfaNevxWO9O/XFM3wHzVXoEBRwHQ
Ri3d7syuRWCkkNNzbZch3qMY0p8WmBW5AbVr0lEdEKJwwqGphr2BEpyF3cB8OetbWzWnsc+HaEp0
xRyhBzoOJHkcfayK7OilpP3cxphXKjTLlSUW7kQc9jg7kJqK+AwQvYgEEQAP/200Wu23AVhlU3nT
gQstEVt2A+T05HiFLhQBmgATasePQUhj6C2XhDmluZcD5oJJ1wb381a/UXCtThRTHJMRqnsTVMmV
ayLG26Z4SzUiYgpADDzjJF57Eg3Y4nGcEpTa9qT2szH8XnSJn8jxdjERvTbEDE4gCJq9/SsVw82e
538hd9w4o8d2KcyjX2ZobvNEixni8786tp77zjoNCJohdCMQBfEW452Dy/afq0QIY5DPlWkdWm9v
3gfXfmoWbW5nMFRb07fKTV606OU48E1WwSfXbMsnWiPLqG+d+qcK2GHY8x1wEME+PUcwq7ivzwOR
beml9IaZ7sXHir2bE3zdCx2OPLx1sGna7twJ6e68YuCA02Rk277xCJvZ+yTh3hI3y1NBfhW9FWZN
A6lvEF+DaOS5bnUMIUWv42nalgLl3OcG+uIHhrwlKXnsNmZ8qapUPZVdRl+DfMhczDF5/dC8bMym
lXrB8nsF5b+ZGiRyLlKKDUy5V0XTQNnrj7WYKt7n6HYFJ5OpnjEBpxYrbKs3k20tWtDpTU7AKnFu
RovFK4SesfUz9A+4wpuMG7Ft9BMuMsKdroVvkJ2GT4NUQyKl67euoy59aACEtx6Bo/lv7eR/nc4P
sCAVz7wvy0Mlk51suigrRbsnxQ7g4D1IbfyFOG4YGoJiw+iX/Q2U8RVzDVrhjXYPXQrWr4+xMPQj
N4Yi24GJe8ZwK0nqED0sLJIjy1juRikO8L1ycNOOaoCb9vSUoLAPEFdZVcOlgwda72QKQwKP/wU7
ev3EKQ6EuzDTve2NMYUx1KdbdZKZu3DueiSnzzq36ZxHwoGpPjlvkvl9lTr5yW98LGwtIKygZQsx
DO2ZweKPXzovySMYzcf6MmIO4JJm4U8g1ihXrKiHe2oN45pVWrYBNxTFARnUFC94pLnYpI3mSkVU
/BfdKv5mluNEeJAvmo0zYm9hqQB3M3XvaiqB/6SaZT8YMvXKwvZMvvvJHjLxl+Hy3laLdVF0dVQE
RsjZrISX5r8y2zs0XJ2mxy5zbpIzAZ34PtMXsuGmSbQppv4Pr1ntgI2bu138WBRgljfuY9LeRG/+
IfNUbqa8qpD6xz17AoLorfsi4+6EOLlwfKqdFw4cqI3wfhmueRUEKgGC4kqN3CowDhOsHF6hcPjX
46M6BBrab5nOPPLT8knzzrwbuuqONMtZoFBwiV05btreiWL0W1lVt7Bs9k6BUqppX8M5YW7w5uzD
4i3LZYQududMpG29nUeabZJXygU2FZ5mUNPWiAsygE0VxANTnlO8MxEwro45qYcCf5WNo84G3ARd
k4LpiXkNkmRrAJvJPQxJxvgygjpcOSrZyLjaTmOzNyTkThPywzy02JQze41bmIID0v6AFZc/Ade2
Y1L+sYZHXnDoPEDjtM2gUsvrjLMeRhYNCDNN5+OSXdp6CveuZpXgGk3SrJDKcC2pMTgUgBkg0y/X
zIQi1Uwuf07/N9jVMFyVXKJWFadc5bXXOOg/TBPZzprJFRnQaBRZ0NVM4mkF/oSJqPeLXVbFlL2E
nXek/nDdWW74bjptskl5oZHrHLeNuEnVHcfGfh7Y90K+z+wNYX+EwQUiwayExfRfXYo4vMrAfioU
qnY65tHCRCRpm6bqII40JHzwHgskImeA+wdSd+xi5kUbgQoPHjqCATeBxYnzElOgDKoqPKYJaYBR
VMRAzSwqXOvCbL/CyOPv/amRnDeEouluss5O7fyrehvBYuKG8uBMUr23jRWcUjLgS3oAXw01SRAN
2Y5apbuGS6K7ygQGWsxV7p5SKOtQx1x0WD7F82rmUp9EFq6824BFPgra3H5j/XpKCnvrT9a6F/mN
V+a+DwQGrK6aziCS5gKxRDTlKgt7Hv/ZMHfMIvx1Ie9UtSm/bE/ZL2QEPke56BvMPMpuKzfoN0XT
EX8b8LTtsnCExjESZNsEsxWvciBvz0aePaU4GRkasEbl0GVusZYz3m4G917G5ikwqnf0WhlxRTXW
RCayk5OlKZsnIB3jklJ1MpEH8+NftuFeyYhTGfrJbxYIIncUrwZVqQH+oikxtau3nFfbo8vIFHDt
VOXtuWmel/axEFBHRnu2QOBT4r5GHdXTk4zL+9xP8k6gCyWjYlwaph180Q3QPewGyyo38y+f95JZ
jnSBT0/hXFBfp4aphUmT/FHOL+W3LJWzAj+rg63MGv547nXiOjXS5dDOy3MgkQfy3CGtGS770CIA
lLbjJfDx+GXHrBDb1OkvXk4jqKo2wP1oHkffAgZt/wSg4i7GlBegXfmRi/knXMBiuD3+X+ZT2jc4
kZQGP1OmHOVE0xZJNiX9I3Xzkfj7eh6hIcJCk0yuZGO+4hAXtQyBrc4PvpogwbAt+RhYPtTMeTAS
3HBkPWHiHCxge0ILh/7ocIwlGP8iPAdflaHvXSsBF7rXcpq+K9dFxca3Q8zxmA013MPmnus4OMJx
C1fu4hw9yeehiSKeyM3vlwagw8Ki8T+htZIBWmXo3dwWj/+oSHBCyjEiYVMtEZotRytNudBcA/U+
1zqMfB26/Oe4ftcmsBB4RCkGWnHKvOFCVmwf+OUf7TnPWEF5NHlDXagnPCQGcNSCQA3wOLnFvIqw
gcO4E1AVAyN7H4TF8GaPxaUF3SVaMFy9T3DGqwW7yzGEzoFxmThUY3wONgA4LGgV8GKGgcYpYb3W
GQKeUS4/NZSBqO+SbutgXHhddEp3kA804NC3DeSNcNLBIeta5wOc0iOh6Y/JLrHoFBn/21CUwHrI
N4qZX6UK8uort/CwTGpJeAM3/rXDzWzsMqvl61UZ78AWxPMci/qS98iM29xn4J4ch+9yY4Oe9ob0
nODAu4Wj3X+VufCeumYKf+Ixh7K/TLo4I0GYFFQFrDFmiJmERoqGn6tNqwMLyXjjCQoB+iyGwgzo
g/DO6DU7C+Yp+2BR4GOVWHm8cmFxMvu7mczkj+svhGdigbbT0kG8o0gjYFgNU71TZAOuyimnncmX
cWs5mf9Uytr5TOzHLtfU8iqo9QWV22HSnrLz5FjjH4RcMu5xui1ZGVUm3InJunpNm5/5tOR5gN39
bVqzeVvGQW0HQi5gN0cuOyX0ugTUQDza4DWKYtnN8zCsvHb27g6QnB+6+syNVTf5ShJd4wpIo5Zf
sQFg5D3Hpf8ResM7LgKb1Wq8dTMNatEd3d/SbQ7CvJjhdAGVw45DWPl37hFNLMTNm6qX2pg+xgrN
ePJSsZukMKFOysfS1b/HMJg3Of+iM24sTbp/dfJU5y1/yXGKz9ScFNfZDIg8hyGaKWb3dhuXiuu2
+dbLINER9BMYq22GgV/SzgS6sF/PeTuyOUnZRLREWdwKjL9RVhOZtvlk2gE5C9WHtybpI6/hheYY
KeRvwmTC7tkD4+f6ce22XKMI4JmxMR/weiDe35Xfmc2QS2ZFM90RHSFr5jwHAMwBfS/VOhvws2bJ
iGZnyMci0T8g4QewW4TFQBAI6xUCDozMTvJDc0qzIbCzPmdDF2R/07YfnubesqC3yGZhd0e7a5L/
/7JNNg+a8dfoTSNOEck+AcjVSAhKVECFg4cAA3koOfrCIAnZP6ZkMyiPemA5JjqRnAlx6iN2NTC/
xRx8tN2oNrXXsrrGgH0sCjq8TCdYaDum0/1KFgmXfsAeAwl5BuXPPTpZgBJQu8FwqYYO4pav7PpP
UkgwhUY7noTul620YSARcYD7KMdsE/Sz+bEs3g8vq2/hhIc2094ZTYKXf+sY/q85AzZD7W/Na26u
L0h+PjvPMjsbU+JB9Winl4YOan69oYH+4FpvhqYnMkKzHc8jiZaffJ77vSWCymFK8Afe1d0pgVZb
g0bPm4t0REVKOFY/jyTpi+cr9TnZrUdDDcyRZY3kiXxv6yUmgw/KnECzr/dw67I9IlYeiWS416Xu
nmmhtU4tD/5hsohvDRzWp1ro7hxmLgYkbLDF1ukrSojM2vgh0JpvukIlv03ShvvMlpo9nzmB9xek
xOBlx9O9Tu02AvlajZuyn+Kn1K3tbWWAtKof8QpzoJdwwULC+FU+WRm/+YF8I1fqDSO3eB+t5HE3
FNlBw/bZVD49m50kPTn4eGBc0Vovs0VDkjdUA2srpp5HrFc+1cgp+K7nBa/YqJ2V7SS/SmmhZFgk
t1WhJaFBt/zAk9eu3aGjdkp4P72RAROUrbyYltWBQHfSNxYJWkRBgtteqPQJsxaYJjxBDftPkYyH
Ohn0b6Fq+WphvSRVMut10lwwsvH7tkzY8gBtb0uYjV/dMJd/hyYUdM0EgNDxDPK9WRlmOn5mfVAv
a5/65zWUN0TmWv2jBFRd43IxN8i60ybvMNB5lZ/faXgBw11WmEamMX8eS8J1uKyqfJ8rCwWAtHv8
bGuOIVKO7OXz2jrzbPXREpjE8xdUsDn03YOjBkeus+TB0emngJ8+TL6MQcyXmnahXYJqsiI2lR1M
sE7bjLDPeplqtbVBD58C3RlcEdM0SseYv3PZ51FLB9OzpPbh3Wghy/JPKk7Mej7QKc1WxjMymsnL
rrLecA3k6JCV6z2lgX9LRf/h5kO5TnH7UhJMe9/SBJTlKSu4m+hnEGkpcXqC5DleqnxevodKsQIu
Fmg+QQw+vvSfPccHwpbWxpNHwOhqxUZ+cIqOZg5wK2hjtMyMJrWdFoj1M/EBnxd6BUE0b2KMc0V6
IyAFkZ8etz19UwJVQVXPcWxMO51U+ZaeDVYKCxlkq+yzU+kN4UbT5wp23llPvBnWxP/Tc28FfKUm
OJk+KzTOLSKgde/an4Abkqc2k/o78SakQlgUwJX7Ifw9xlP8UiV296YTGjYhcIR/kszz/hVlOT5P
YFKfem9qAUZ7frlnzRDSaprIcG+Cb/9v+Vg+d/zYWRTUsvypljF7N1jXbVLjYTAMu+JqpP17Tq4V
EHQpfuVqataPKWcTd22QRLHVTGfHait08AXZ1Cvl0+w0xbqvOv7MlP5WGxz1oWXYhBYhlcCqylxa
HLln2dyfMF8x6Mrgki2Nu29sR0eJMw7/atdytzM5zcPQINxxAvIjiDSR+6rOoEqOE73mGXFXKLOo
phZevhIf7hMTbZrtKc8g+Ytbk/ZVi8Orf9Rd57ASQhI+nUceDJlxTJsa3L0/cFy7Pd5ovjnDzxCM
LSxKmwNNuqxAR6TxAzs/FUHEGY9LCDY0HFuQ4UqJoxSe3A5TB6ElXNTZBbmAGVZ5Iyu8wd0YWpqf
sQznDbs0FnL9s9MlqPvMtQbfoCjJpuc2eLHIZj15NGq9zr4HjDDVJY1onvuw5tXV81y6WDnH2oIs
2VeQAzDouQaCPYZxY9skuj9Zo05vpD2cKIy5141mYCOy1e0epiaUa+KSyany0OvZMFPwOLAOIi+j
PzJ78iGwhOZj5YcJKjPrHyf3g+d5FtWfSWIOXxO856R1UVf6yvzJPXqRtsJd9M7DTLxlZ8etrWQL
xOUoIJFOVqn+M3jwY+OhD8FTt/UGpdf+cHS8XLRZ8a11gdgbmN40NsNE2geTtKP2142DV4ocUf4v
b4GNqa7nmwuDEZqkH7bPyCDFruP03VK+LN+tcvSveXzrs0Sj1jryJUyA0dA8X5hvObvmBddyPv+a
jAnpskeD9P3YI3Et4uwv8MBHjoqo1UuGkZP6s2r6kQ5eBUvk5m9EYRKxCC7r7oEThYJhfGSQfR84
0RTPSTliQO25bgaOf4VfJyIF7fXv7MX2Y+M10e8g29Lcmz2FDSR38PSYLHj48qcCpwL+XbxVwlyO
/jIPvy0jWO6JEfhb5Uzmw+vFZxp2zB22kXiUTDgAbWbNtacCUaOxrEF7SQe+puPk8g4xOsag/Hma
nMhwzPY+E+Z72D5z/nJ466Ilax0ujY4/n3SaM2i1ZGmbKGlm9FC+BhDmclu92Blq6KrRvfcMAtzZ
9N2s3gx78N/cbCh24wLEoPRSIsbzRIMNLNppj4O9P7qyq/8ol+ulPw/wMGWvdrW9FBz/bfjWVcr/
MWJuunE7Aw1KrU3JPxDCyNSfuMNh6zd68sS+gSDEJJDezcIzNjBlEdtFZjM0z3xdq4A+IztMzgwc
zd0qF7AbSf64VBIdBbk0hc8J6+jnpoOjDX0nxf3RlHdzaL+DHovtvHB1IzFdbnjCwY3HDUBp2K3n
fLHEy6PlYDt35mOH30sSvy7ed+al3Ns6pc4/yVQfLd0wKWY+5RDS8L9GKQGaFkP2F2PX5OIES4bD
PIn5Je8sAwfxYNks3dE+b3mN1wmPgHEuy7hEIgeZsc+yobmi2i+/2irN3jzw0E8ci5AoG9+3flNs
HP7xyqD/jc1jphhF+DuKzZ0/PHbdZzEwMhWqjl/8YVlSyGvpV09b1palgX0Roz9z7RgGdat4s39U
QBTuU90XOEFh87LE955w+SxrKVPr4Bq5ybln/Z4A3L72tlY6EkPNsTjxya0lZR4eXtvUewpDNZ60
cPFKZ/xZSIz2dXE7/17FxQTyQNRANi2JzmRkFg+dx1cEeH8I0jYue3bnHVuUAOWafmPOskghYjKh
EPDCQTx1xnCpi66nQSsekpNFKdoaQ4kRX+zKyNeakSDdz93U06iacoKNs2tuG/pxL2ZaKLV1u6T4
NKhoPcc4iJ+rVonblJXY4UKDQRIWMzQEn5SqXvksGVamjEliM0BvHCWSFzNWwWawO/c4jn7/FmPI
OZGHUStqpYZP1OQCc5fC4OJg0YzqFmJ0T1zlhXJRuN4BHt1JdYA5WpHtWl29ACt9sj0jPilNq+gU
xMtJCCi/cvGI8wyUrXEWwOnObRHphAmTubTAxVbLXyoHrLImdvlY4tv5vjO9nkB2lm8bYBn7AuHn
tYSDsVaet0Txo2B8gs7+ZEGaP9R4hk9zxj96Tmd7qxbM2GkvYojaKWMgDA+eckkW/DXhznySlkHK
vHfsNzeklZVIRXVLgv9Rd169kStpmv5DzQYZEQySt0onWyWVOVWnboiy9N7z1+9DnV20kqnNHPXd
AIPGoAutyGC4z7wGy7Gu9AqEUu3sV9FDfrqCeo9TuW3R60W+ArtzN9dLD0ohtzEH5jcJQul9VvtA
Zyx3OmjTtp9iS6FClUbmt7gZ+nulMBSops587wZ2sGlqI3sPUTV/rOox/iLjAHeZogvvvTyL3g/E
Ebf07yk7izpFZYHkjCeCtnrgohRELcDd5YntvPcGZ9zGkwg+VQRSX8qSEvYktX/fB+W0jyvt/sK0
NP5bATn+PeRufxWAwUErWObkSipDkAvKEa4+mX4np8b5hrIye18lCdyYKfKQxIoLArLYCT/jvz7j
meJTGDYGALqT3eTI19vyhpKw/7fpxelTIN3xUNYocc86yTDAcuYfQQUR0ExUexcbg3Pd5AvOCg3g
idpyb15BnGQrRvxwA8Luzwy06icb124s7636dipkeYtELS++5MGDWQ7FxrHUFhrHCFIeQxcyvfb3
EI7x3YAiws+hT2GILsJGYNFtb0NwEnG1N16Y7HA/J7fuuFV+ZLWE/KmEBS3Ao2RYBtnwHQOk6Bd8
0Q8Ee+N1M8Aez+hJ/AST3twlXZzc+JGjEbvUnD9eU9essCDpw+9uVfSH0Jt5uxq32FOja29dKkcb
blVa1BzKhwbWCz4QoBoTPcqbAZLKNyL38LcHqPGzAPwaHozMs9HVCBCOQOp62CyUJA88XxZ8CnAZ
II6yDO9aOqPaTg4jSke5dAaH8UA+XjyMAq7NWM8D+Wmn4dVoB8U4LAvRA62x7c3ndkfe4Xy0qpgm
HkyzQA7W90Z46i/E+9rrEXLnJkD09JMVFWT6Y2NTp0yow1RFCNasDHo+aKfGR6dw9K8RmxDkE9my
h2GcBpIE/5ZLXtA9F/577HKGP4ZbUQVprRATBmOAXFRVERvaGud22mRuH/6K7Fxdy6J39wL4M10Y
L7+2Fl9Lm3NDNA3a6rbiVBLddFlyUy95FIWT6dauq/6n7wn/MxpFuU1tlj7d6LjVrxojur0dAkwT
I8ZftjlZH+Z0pBYilipwPdbv/4VyDKpxSngHFQR0jm093RcKsCONK/HD1JX5d5/ZKPkW4/B+7kT8
BUOL8WvRJvBHahPcxv0ouvJmmKZ4N7TRuNNeJmEQKG/rVICS4dZMSIah4Aj0vdjZvJPRBgMi+UMS
RN3n0B9wcymG4OpftK29ujDD4Lrzvfo6K2X7J54B4ABs5qrMCgWYrjRAm1hDt0PyAaxW58+7rhpR
/e9q45CHQXPTgNPelkh0Usiaf9d0+N9pLwevOWQDHR2E8oj7XEvSWcUk7VNHKxRTARoS0ARzmsRZ
q0p6v3R+QHISFt2bdpdeT4mhMJ1bEuckGW7TAD3xuJV4N9WoYFy5zhh9mZ2S9iX7kKYV8dETIcWD
20bdjwjB7z2aszWa40b4KWpBJe9Kh2b7KIEyxrLq7rMKtL0LjgwXOI5I0wbRx2w0vuqUABLbSHGL
7294W0R183mcwxHKRqaeArhCt1Cii61jtuM+xl366V+ozZGEKye6bmYE0GRlePvSdty9xETtKioB
+cbWZ14oGvLtwnNoASMgfYSS8641qvZnEPjgSq0EuoQss3m6CnK2m+OI+hv3Q74jUZn3UJIlarqZ
KK/+FYGoGQtz0IeYwOaA2CcIj4bk9l9tE2oXznV4PYKze4x9IMWGnpKdpeLhEJGIHDrIQldvp0f/
z7jP78vf+ce2/v27ffhe/i8gQEMxPkeA/tA1TfT9JWP6+X/wD/kZ3pD7b8/DvhcnY1S8HNf6f+xn
y/u3XryVIe05LlRF+z/sZ9f6t2u7MCC1IkD9hzLNG7ywn5X1b6DxCE/Ztq0QrhDiLexn+9huVwEm
VB7iXUIJoTwLXadjD1qY8qE5xR6IrtJUYHNyM9IbUNM1RUmFljo+dXGZtAgnwmB7NM12pkiOWCVG
ZnHtTY80tEkQwS540s1ozCbZ0sDH3uwKiwYkoujhoxdZeMVfYRC5SCJkaczlNCTwmQt0aPWTCm0f
V5oiM0LQj3nu1mqDSEKBgym8J5odGzOmHrWrKtF9sIEEoyQnDPMRwfXmp7cwJh5Lw4tvRTmSnfeN
WYDiLCKtDh5ahgBuVWd/tTpCmAUoGWToqyhbgSQr0wd78HFaSaBroSFEYZFGSpeDsdQRUds+juzk
A8qSouEn9CXWj6K3NKjNeE7VXjcTnwrFqwoDrdaDJN/9c6L+v9T019bGdqV0hWChXbFam8rIe8E3
c2CXYJhVU6KtkbsmI/TucIwHhv5i1/5fZvxLJry1/L3/mCIve8EWeG1T5Fn+T4kVL91Hw4ot11L0
i40Y5pDoA0H7AUbw8INmvUDWDefK8K7Iiyn9OXuN9akvh+brNDRsgSlqAPud/0nHDsn8IhsKqKTQ
pamZOnptrA6Aco6DIAeSjzS/9hb8ArqGeIAK3mg5zAcnHsIGAUoPWI4A51DssBoDrXb+ZwgED46+
jKtwTESogFDIFhzYxaP7hRG21jkB/VKFuMKiOdXbIvJRRUPdnbcHOhwYCQXFroJ4ZZnJ3Rho+dtE
O2hrjQaKQngnivm7DPrGQ5/Hd1HKT8c+hKeRuF05/7KAWTsfVCuH8CPlmsn/afcA5O2NKVp66Zvz
k1l8yl+uMgvs0ZnkWjHxwEaT4XguZuyGU9TaCFtH6Fl9mx36EZCuJUYh5wc6ljlQ2lU2gyhLwHsS
ynnebi8+mp1Ln93hEzuGztjixAeoyoEGkLno0GZjhBeNnaGXe37U9aFhVI6MpORvCc9SjjieXuYO
VQmVZ+EiCQAYYUI2IlGKhYlJgHN+rJMZ2tzurs1xES5aL+7y7y9mGEgTDdxkESDzdTqWW1TshH/d
Tnnv3k5Va4u7thuApF/YjosF+tEKapMjARGS4enx2KthW79HULOBIgeujkB/RBDwMfPJXpHX85u/
LDBm+zbT5ffzsz35sgyrtdSmdoWUwl1dD7PIhgn/NMDSypznagOJaHzoXBeXtsgq1M/zox3b3rN7
tHJslIE9xbC8d6tJOm0i+nl2YsqgBrI3dV1CAO6kPBh+6j02jkAGVssZNyU8ys4PLazTqdp8Xc+0
HDRJkCxZDY7pZSUo37F/wCaVebBJSNTyD7h7zcn31Mbhw7vSEHntg4uqcssugwwFWrZHjRUR5tK0
bHS0mlZb6JAuCSHyGdSSHxZpMzIzQPnifTUamhA9TUQLQtLr5mJ+AqM1QvRmgbMndBXqdq8HCwmu
K9hU1fShbE0qIcLXhn6iPRjNf2RUlfZAxVMnKC/1NJHmz1WECupvSKxz8HlAkdLFeGZy4+RBDZEg
lcqxSH/KvQxZ9wCMD6CGIZWBc5eAzpnEZrCAR4OiSTFOboICqCa9pqqecCRCgaPbdFYeiS9IOra6
v/EQuqWo08WOl34O55RYNxyD2RohPoR0HGI5A8DrXJqw0O2fc6WkDGDMmLTnDPemhPMR30HHkyEC
3y6KbXoqoOXxNwKQoqExFj6+EIwc/0B/q/XvRaDqdJtoqOiAN01tuOi/OzGAjBt2Ll4H23K0YYGA
Rs/sRRkQrhKS947w7V1KgXuUj5k1VtNi46rzob7GyiuFPl/I3JvELjcU2kpYhPuTEkCEe4wJgigz
3N8eKXL3WdRDMv1JtE3hEUHM0Cl/GHZZCkSOSGQoFaCgQvqKy3cDQt8GNARgJIx/U45L81tDAl5A
TBQPQEFDOS91BXp7DkklLHMcdpQqYnozakDUeSNi+LaAUWY4wLW2iuFWdHjDXw8At80NUNW2vwnz
3jDeaXMCAn6FqUPYYPGDO94jsUv5Bwqb630IamMI9aYrbSv52qCujWWSTk0senQyTuYDUSGg+AnF
OXnXj1NT7CUGdi4bV0f2rQs3IdLbKLeD8fNEBnsd0BJN9mWB0xdYPRpUm6hE8wnMn5PXnyIzs7BW
bSn5wP1DVV7PP9ycSjQRJktWoP7gFio5oMkp8/a+qfBb0AfE1tAAR00vCUl9qFNRrjacIkIRy0ns
27FBa/aGJq300cumX925wS1dXhs7CnSAVfzJcWTW/TWHOU7IJJKxGd6Mkh4Du9a1snGfCJmWig6r
iZ7uVWsPsvoi2k6Zt0UfoGx11Xs+3UKAN6kNw7qj8e3Iq25ocfgJULcdtrWcsPKSyINCkqZFo4PN
SNNDPLqUZNgMRVnN6gcm1lZ0w7pCkFS+1Zr06OpE3KJRTCxqDsMYfxtFvDDXqqLq3pUC18r7eXKt
6QF4Nd5aVkRDptokYqgwsvLNfryfCscKDy6pdPCAJFIQ/eXAQEm6hz4GptXshiEsKGqwLxQo/IhO
l/sjrcGXfUZbBIQl0jBxOiK16Ayo/V2hK+eFn5se78trrZpy6G4zB0szgBgO4jl7d0QoSryvp9Tw
EZDLwJM/FQjcNMhbNqAzgF/4lkr/noZBtF86pEfIcGfDMv/KHEDgd9RbC4jLtWxRNMR09IMaB6V+
AkcFNnPhLTyJZggzXJOIxtXalKZabvIXT7AVSCOCyOj/CaGe3lJ2Fze2Ay7t/Iuw3PdHL67D37al
dLBbdijdrUahBRpLe/arP/lI0RjZzmgCxp0SaRxwOuvyPdh6FCvOD7oOfl2gdMQUIHGEs0TmSxjw
Ymrap+FTOK3/p+Ljo1KicrQ4amHG456sbehvkihpfeoUGEzSd5zaG9ePzenr+V9xOnXhWGjC8SCa
BBxy9StGW1cAzMLlKQSLreWhHAOaSxuksmUNKI+GaXYlQbxXF6Z/HABoT3umsrTnsKGpK4EeOp4+
GJBJiEpRoevp/qC0ME7twRWd9SHn0AC6beBBz2LuNSrHdiQvxHbHIQBZuWkqTeTqaNN0XaHl8fCG
CHSn7MiB42GZ11jGVbeBGMJ3fs7TeWF7vTIWqb6QasnsMTBafeNUtEt5OHP2RF3efcDbCzbNTh6x
1xp3b1nOZVoWUalNqu8RnDt6+eovNpWfQzcxXH+BwMJoKfKE4l0G1Xt06K6Xo9NfWMXj7bOMJ6Tl
mDhgIIOgKEsfjxebTLrrJ4/u0hBe52GBaZ+D+pIriWfmWdoXxlvvGsZbslfT9Dg10lOrT4nKZd+3
VLj3YCVdzK70uB/DHpP21m+gUrgWxEQfvwgtiwvpzip9fp6qdgiMPUGcAahmFTQCD49hIczUMrqw
CW8TXtVxM0EavDNpyX4xdT/dpILFoQ5cA3lG4iqjUQI8dKuL3Lo9v9Cne0qwfbk3uLSkcMzV8Uk7
sx8muzL2Qxg44dYd4/QOqeMqujJlW96fH2z5qv+5H5+nzgOrbWBIwqHMJY5XGQk1YeOEgZAbJPeb
uE48pBbyGh0K8M0SlgbgndiQF6b4yqguxq2SK5IMjNTkeNTAbYh7pTL2IGDaJ7TkhxuNWMdWjKb4
mBou4CyoDvWFw/qcIB9NVgsUAwXwOul4Qi3FwZdHyM0dwhD6HQdaTIl5wHgJFIUJyZRGgwXR1TMD
A43eRZhiRk8KY9ANoEMHrykTWH574eecrDNVEcXkBTUKxSlbbfig6/2gRLfs0MWWQd+mS2tkzzvA
SjbEkfatn/z5RSLXVZIjbbur6wMkhdWKrqng+dY9Au1JVm3QVRw2aqLp5jpZ86vTkZteONUnt4jD
ZaU1zw9ni7RsNazq8e4NK785DMlofoylGD6YeYNBc9d1OCxb6EVcGPH48WVHOzRbePdQhuQCo1By
vMhmApywI/w7BLgkiDoDBWzEDgCLtvzCpv4qVJx/yNpgvA8I557OH6eTS4xo3/I4TlTjeIW81U0y
lspMK+23h6kg30RhhUpRVDSfECXpcW9u8BZCIXUL/2C8sL7WcTy1zFuAcybldjSVLqWX7fbyfQhy
OKzgiQ8w/OdD5LaLKnLm/aznfsQESGWbeWiTjWdhPYPu/HCtE60PSNLSe4pc40p0fb/tfEE75/w3
OdnnbCOUOllKSRVO26t9XsC413Fbg2VZMACe3WGF1czf+wwy2/mRTr4+IynKG8qhbq/gCB1/Ajuq
sg4bu+lA80jAahPm7Rw27Q10LePvFmjevaVBrhogT5oLQ782SS2IotQyuFwXPWhe0VeavelAQY03
ywabAHI0+O7xbX+dn+XzmTm6xlzXUcQCHjUWMObrlVbwLqPYGqwDXwBr4RSZCrOtiwOYn+SmSpHf
KIQP5tytgnejN1mHton1xjVr82M5T/D50+oLmgN0ck268V5Ccz5LEnjihr506xyvCNGDJ4nFaFDY
FL4IkFaF8DbLKgZyoRNHtrRuU2NU8zfDSFGl7gI/ee+UTvMhAy0KNdabBvPCqqyH52pdNGoFu4G6
KdfQ8YZIBnfsU8ee90PhACE2yvzJrvrviRX2B4oHuDfDUb7Njajdn1+j4weON2YZ2CGrsdiMynw+
rC8Oo501Ix370AT5t1iGG8mQbUMHRaZNRgsdCofS/V8RnaLP58c9vm6XcZcAkVYVzlQOW2O5HF+M
a4mkCJx6Mvdd5IoD9XYBnmIUB4R9WOlmSG/+i/FYYw42wSIFv+PxaGqO1HmooqOr2dw5swu5KqaB
U8/xj9AazQvX62vTE0sBHAUBGl96dZUYskT4za3MvVaF9z63wWNsWszisJAt4CANGsGRt08Q8Cr1
TG51VnPZYS8+aNFKL7JI0/aDMkF4e4iGTFQMdxK2D9Iqqrg7P97xPfLPArJuFnmL4BpfV4jRDu6h
zwk+qIoWetLUfxj4b7Yg1Nz/YihkTQWDEQq5zw3GF1NzgXFj7YZ7LKrs4a6ZJsNGxH90dwkwaeNN
j8A/8+J2hOeAKqQ2xeokttYQTMqNLNw4R/se7133Xld1eZVTqPvw1k/IA7gcPeJaHkJntSezQUOV
im1zLxaLAi+EcWpiWfA5aSrnTdHzMittk2Fz6VsmufY61mg9OytjC64XmkeolqlObWtUUzbhQPZi
2oj1cL8kF+6W0y2iqVO7y8qxRCipHG9JQDqDiXqquXeLyMGsxVfFp1EN+DMRF2WXHrbTK1S7nG4u
FCJ1LqTVkRNel/RhH4l95Bhd9d6COzxdRXnroiY91o2stuj2+cAWZW77H6uhbrGFP7+gp5cppaKl
xc18FX341YTtBJNZNIMwd52Nhs5chkUmKnH7iorPpowdvYOhnb59aZeUnstG8nZpb/VyOXOaCXtg
0Eo7yEESvt8EvHYgBR1rV8kJsfFuqt98JGFucfBJuHk1Tbncfy+OJB+3Q9h0lPso1l97E+9ra8rV
BhW75v3bv+kSKLF9aZU4646xAei6kwYufKYkGBd52t2QNxEjpvD5egOjUWmU9oVE+5WdC/jVxbjG
9TgV68w2AjoQ2zO2HF00hVCLAKx2FdI+TVrZu/PzO30pWDKTXoLtLr3M9Z6JJIVckDPWHqUjeOiR
Id8NTjTc+yPeTanIkgvjvTI1dihxH8rwwELsVeiZ6aI3hpjxRIEKjzW346MKs19JNbbX52d2HOc/
3zlsD4DyTM7TYh1a0DYaEpwK4cd5UfvVhPGAdEmaxxde9tNhqDxQnqWJhqYZviXHWxHYb4ZqaWDt
GzNUwDsLaokbCLDyy/npnN4vFNAA0xAkUS3kbTgeB8+y0WhiZe3N1GVPcBHtZ8pav8wQIHLv90gz
2Ro+h1ddKjidbpEFpWPbFmIZwHz0KlF0VRvBwhmtPXmJtevVYECUkH9oIwAezKNLVdHXhqMGTXOS
69slpjieaE7iYKEhTwYIeGLLKS/T3WDXaMV7QQeZcXKaC8dtPeJSLlTwgqjqUIslIjweEZsjv2CG
La0xL9z0nvW7E87tqEsUYjQqcOcXcn0CGI13nRIogBcgUWr1OXMr6/ETgesJONe8qQgKgaYWPtZO
qRvnbwzLngcj1JVUmT0S7tXHtMlVixDzm13ZifAgSnxak6yrbuGtYtiIgMmFQ3dcVFh6CEyOi3kB
g9FPEKtX0I1MWru9ajH8bG24iOX01Hmpb2+nLovvGK958OfavxGNtr/y/1VvvF6W8S2CNPYPwMWT
vdokxE4D8vQYpqQj6oqYGmAyhA1TW88Xds3JOgK/AMK84D7AYgDJON41o9f7YB9kuRsaPf3dx2kZ
PpZV18S3OiqTxzdumgXrYVNzpWVABGqtTr8ErSatSBEnlXl85+PTuvMKuqPY+JVvnxf1xqUWYbM5
3fUSjnjGKczLyt1shRVcJi8ASA43BmJsMVT5tzdPjJeaw8fjw2ju6jQknfYBgXH2Atrpe9Ik9y8A
u/Bpw1x9PD/UOjyiqsJzAHCGfUG2vQYCIrLdpZXvQFf22/YWmaMbcgu1wzaFvGiSMayVubiwH5+d
Tv5Tg+BAUM5Z+h5UEyXbZX23lLVVQjzsml3V1d0T8t3WnSM6H5J5jUcBtTk4fIYFFa5vx/wjEnd0
K/ClnrGb9/JHw2ZbXTXgui/sp1e+hQZYSSTuIlXKxbDevEmL6Rt9fKE05mnj7GF0oIppFwBbwTej
jvZ1qZB4euMS8Of0UuKkYM8tga/NUdzWxshkgRIZnv3NwPkBKFS1LTfgteYbs62pOljthQf65Jwu
Yy4QQ1aCVMBc3+4BRL0wKXABmdLkTyQ7b98QMNxAEGveupmXofCQxvtm6QitQw4ZdwUcaQTDB4Uk
R5qlchPjd3qD8UxyIS59bVYk9xxS04bit+4KQyCq5gqltV2jkKfxe0SKwsLGi5ZA8Y3BNvsWZK8k
kFoSRfB9x4sWyqkVUF6RQQdcf4uRbLXvMSvBKseoLuVsJ/tyGWvpd3A+QSYtgOGXgT2qiJ2sygC9
tEpAOrVnRLJB6zyFkLgRGR00Erhd/tYbb7nDFzjdMj2SxSX0epFNwGUcLQtWyo5utUY1Xs3vuIOm
nSWyav/mA0Arh/uAA0Arfx3ciHJq886loDuISf5ypTlmm1jm/mYso/ZToczx4JOc/jg/6iub5RkH
CeBsKbKtG82DnfSFaVqoIi/yQYONvmgHemWjsWb9678ZClykCT1mmeTxt1RZTnXbhuqtIjO4nhFM
3lQefN2MtuCFy2QdEbMvmdV/hlpdJg46x75Cs3PnuvhqIP6ao0CEZt9GJ7IFEOaHjwbuuBssRoYL
Yc7ze3t0rS9jA04HG0nJnn1zPM06diOnRBR817becGUSFN94QRA+ps4IZZO0qccJOGrsD3AuPUQf
3Ml7xFt+fG8i63HHcxHD7PbLbVJkSFfjlz7uyWgxsju/GoqfcfIzl9eOZ1wD61j+/cXO9skhPUWx
cYfO3h8rT6dPvXDcC+/q8lasB+FRpSMNZJO8fBUILQboVG9YcrTHktuSO3jvIqR/DwFJwi5Ebuz8
pE5iTL497RF0bZcUARrW8aQAVZVcrejBNJUS+wbpPuBcKtpTg7K2rtshd4da2aYZgPyn5Zgfzg//
yhXF8CSxxGNUHsRq+A6N3c6PgLJVekwfrMrqzQMivOODUyBEfeUWafe+tVtbPZwf99XPTH4JVGbp
mq0ROnibDWNvsuVS8DhQZBC9blpHbDVmCvCF0fM7P94re1yDiWHXcYwlWdHqfPUNmMZZW/2urCp0
gUMcwn5T8LQ/wYcYW4y8a6QUQOH+6uOh38L7C6qtYaoKoywraRC+LfGm7H3UmXuE24orENKQw93R
/X7+h57ebmwGUkUqUKwHMKnVfih6hJTUolHYk5ai71VaO/LFwtpYVFn8C5HT6TIs0QQtROpByBw6
y695caQ4bFKXoNywI0W6HZjS/DcMDW4Zv8ULzjespzfPjlF4DZewlYbF6nRZMOLTfnb7HX08UWOi
YBX+N6QOZ8jBrFDx9uGc5yyfCrQE8bB6gFtFT73D7GbXlFFymOmvfTEDgNa+gBS/OT+109vJtQRl
BbJFJsguO/6UQOgmdzIX9/IIlWeE+8IAsLAzfDk/zArOwCElaHk5zuoTNmqoB0xQp10P7m3bOG34
1aqRKiG3EeJPJRvHeEC2C+1AyL7m7wA641OMqqtz4eY42ajENpI8hxoKZXBKocfzRRUHTA6RwR7h
83CbAWu7LkJslyYSzAuH92SXUs53QQkR2vNKEU4dDwUWVxY2l9A+nuL+ZnRzPNxUjcLr4sAVz2Z0
Ydu8Mp5lQvYjgfOkQ/n7eDwMzqF2OZbYu1g73pus9l/ShcXjeqH9EHb4vV542U4eAUI2Gmn8B8U3
iw97PCD5WorASiz2o28W70UU6A+mTOSfAKWb8CoDDkotDmb/dBsg85xdo2Y9X/gJJ/HHMroLG4P+
09K3XW0rojtPpkkv9gGyAX/n9C7fmZQEvppNW+DfN6KX23QmdoyxqC5s6dOdxLcUHrkYRVROzirK
csKhU76GhU8nZWEx2V6zs6Xd3QTICHkX9tLJg8c8bcqbJoggQRdstW1R80ITYC7Fvh8ROovAHH/g
i/7JpiDa2hDprtMBl4/zZ/a1CdIq4DwC7JJgzo6X1y7NcuDpwcaqnIw7jPIa7LTSxrG/FoFvuhee
1lc2E2g2AbN/aZie1NtHhM5sNbRyT84abZWYxru5wk68sFB/keVQY8mepA94R6ur1BTF7/OTPbkH
2ShA6iBd0cogSls+xosnJYhnjO/K1NovvP5bv3P8m9mL2wvLeHpEF7wNp+W5KUbL53gUuLYSRoSQ
e0+EaDJHZfxd1w4q42PlP4RZoy8cj+XvHYWFdIId6tWAlinC2+ttE6LHQDA8QCMsaDxXNf70irTx
ClES4827haNAjZNKEg8SzczjqWVFiXJy1ah9BevyNqG4eUMi0lz3KFXsz6/VyVck24aZyozA+xEW
LYflxVq1OQrMEr7enidLo/gQgJPRuZs/Wk3x5MdJ/9apMZ6GzwbUk8uVjslqPEdErTO3FN/H0P9s
AhLbgoHPETqua+lfWLKTk85gKFy6znOJEdD58WCGk6kCET1rP4l8+jh7bfM5Q3t2L+Uc3pKj0JUu
UIs4/0VfGXSpo+IVTJhjQgQ9HjRDZghYPzME6Vjel71nohHu2AcuHQ3vv5m2rQ019PygpzGBvWDp
idWACIHzW1fhW6P0nDlnqlZSB49ooCLNE8l6ay3WFnFomLsim1G8shTuK0hU3Na5e+kBOTkh/AYO
xtKcpmwNzvJ45mY+BJjilaxtFtq7yux7Gv5zutiYX2q7nVwxDEXzkrTFXoimawxl2RnCR7eXtpvv
JQ8ISgR3cwyV6fxXfWUpiRk5FpTa0JxRq1vbGL0cER4uskXRYo9xYrxJAFTuDSRI7gKdqTvQ2Ze6
3q99xefODUhZABrrfEx3zhw5Lis5stKbLsUPGbBGBDgUSsv5+b1y+MF/4G1NkAZbeZ1Ou35meg2F
eAK42ERcUOJo6sQNPi0V6pkBNjHnx3vte4JxIfwDF0ptavn3F5eN9IGPL3ixPfpGApF6xOfS3PJ3
YEQ9NG6LETucJL5ww736Pen3UcnkXHCFHw+aiUnHFZSA/eCa8VXVJvVVKAwEKWFxXRjqle9J1YAH
F4IpYFRPHA8FencUfR2KvZ3ir3RVpjz0tPmU9zeUQ7UNbKe+UDZ95YsyIsOBpyZfWtdtEKuckUgk
lhmCYNwGdTyD8xV46NlhfS+m8Nvk2uJCseiVD8q2ZCw6jLxR62MeOhVGS6wyVziSwLpX8X5wMP/R
cdYczm+Yk5DUfg6GJYkEsgreGq1QmgidJyji7CV8xn0iywJfJyTZZJnWC4dt3jcuZro+0ogXtupr
k1zw0pQLyLaofh8vpardCTWUDIRP5GdbkHUtbnQFJqHIyf8Xu4b0m7gQtgXs5NVr73VuqzEyMPdx
GQDuwfZ9g9R/hvJYAz/daC8V+16bmiRBXSrDC996dSASYMpBN3HBBMvG0RM4Ah/Z5Wva/b/OL9+r
I9GiIqjnYSIYPP6IMfV0x0xyJoWPkPg1TEjcPVlGiBEHmen89fxop6eP/JDnhwdogS6sH955roVM
PC7qkmRybygv2UUkUijWR1jKp/Tkzo93OrtFdoFKoV5I3fiQHs+upaGOrAEmTl1o2tcqpcUfirn6
pl0//HB+qBVTha0BEHEpz1IwWZgTSIgc3Zxk1FAno06Bt1RO/q5Uflj/1IOTpqjRYrJXHdAfiHHz
bqFxvsMwN0kydNZE1n8qXXjD16jV2m+uHPKpyRVhfD03pLzVxi1pc1aFkVAeDXzfrhZhriT4MWo1
Z1t7wul6R1UZNKPTI/12c/6LvLLYZIt0+xYcBwjf5d9fPCW25ZTW6Pf2PkjA9POMuOIWLWR3Dxu2
2jhgcC+EdadX0fMtS7ePwM4GjXY8IPZDA2FI7u27pkj2HYJ8X323z28ok5m7uDKah0z6PvZefXHh
jj/tuXJOqQsDQgVVLOx1QTB0Wpnl3QiwMSxNHzsRu930FWi4OOvK73Mvx7ssh6eJOpa+N0fQtxVy
rIcCSfpPSDiPu8ybxYUdefr9qftQxFvyL4/4ehXlYihRIPFYEBqpAhdS0XS7ZKrzu7Ao5nel7b61
HsMnAD8GAJ4WBcSS5Sy+WG4QbTx1oFb3BgXxj5WAg7+J3T5Bf8bBJqpKlZdeeHtOjzcVgiXBBGpJ
PL2uSbCYCPhCUd3LJMwbpP8KyMboNBX73vKCS+gLaznBR+klUAiiZ8HOIm0nJzue4WyBnVUBryrS
RfVWLe6JuunEh7Gd861ueqSp5wTidpZmP7hBv6Ib4WzQ/hwxzdXFhbmrV34Mtxrtekrz1PeWsOPF
584SYEqdVQs6DxnW4S1mHWj/t3j/vvUUe2hTgDLlAy+lp9UDYTai79NFfTHKp/BTZmJaolMru8tA
1V0h6vnj/HCvTIs+PfjgpRIswTUeT6tJNNKYCphlMvKNUTOw37lhYT6eH+WVjcNseBaWjBpy3Wqv
lm4blHNuUutJY/WpHcM0u/KSYbjr8qoTV+cHW1ZitW0o9JAMoR8JTGjNDp2wFSYJ9qmcNWH4PTQ8
+zuUnGC+ifrOaHal3Y5YXNSYPF9YuldmSZ2O65B3fUEjLvv5xRZpLaddIrYlLZq7OxvpCExmG/zK
G2xvPp+f5Ollw/0HqG1JbZdod7UdXdSzw1H1vH5TmN2imi+3sUQbADpEuAudJLyAEHh1vKUZyjJy
+Ncve+Pq0e0cDLp1MvvXaYwLgkPAcoOwoNqKCa/4/2J+5O5EgQvieE2WI6ytdd1Oai+zWO88AZy0
SGCnJ0syNvm6vfSinFw2dHU43AQvcDgWzsrx4slkCiViixSY6tmp92XeOh+NaETXr/LrZmeiZ2th
P1qr4MpApTjcOmnjHeaJpqiJsRtGGRevnJP9xE8C6s2Fy66SoE6Of9IMBLO2gR7vc1JAOspi2uUj
eAWM8JILsf3J8jLUggTTkEFt8CartyuM6zmiP6j29CDLd0HZjQfMr8JdGwPm72F8X9hOJ9cO4wG6
WsqVmvtnzRbAZt1HLE2qPaq5EO6ajI7v1TxZ7aUS5clAwJ+4Dfh8dPNsLtTjbzi6RqNRZy3w5xyC
jyylfQuIPrzAODwdhT9Nz3Y59ubCODoeBTUOAfa4sQ9WgTr7LkpigWGaP6Yj/nLnD8bJpnC4rMiP
YZBqqH3rlsQsU9WOResesHFKftIP0dd+jluelZjDm6GljAWQC2ABRXNYXKtpIc1e25hFu4coUbQ7
zLpFMdiQ9z6a1Klp+O/OT+30K5Jdgneii7/Ibq15Bn3SJYmuS/eg9DTuqEjOdz6OyNfnR3kGvr18
H2A8L7D7hRRGHQu6yvFi9doBqVq0xXYwBktf0S9L8/oGIm6n8bQsRdBf9Z3tDA/sWz6pgHfgH2jr
hfIW7DworNZLBG6DTYMC5lDnabtJE2nLq2BsJqyAQYp/Q8g/+x2WQf0RM1n3PRxV+YiViUqJUtPp
MwjP7s5PtPg4jF1rXgVd7lobeOn4/w1xYP+Mx7bssA/X5sPomuP3cBAoE1bUbO/amCrb1hFTQhOs
Ft58S3WJWylRZYsZmoMT1pWGX/cUYN2NPbGAYfjOLPq2v/dLR447XPj0L0+i5UyrWYWf/Dodvmdi
RmO2dyhb3AeNQoiHK6Fqr327Dd79H8rOa0dSLduiX4SEZ/MK4TIi0lVllntBZYGNtxv4+juo+3Iy
opSh7odWS+eoiYRtlplrjgqgSb8bCk+D4es06bJBaVVUTPTFBaDsTJfe1lVmbDyJtu5+qaEqIFFT
ndlGmKxg6eRMi/plxQz8beKJ3Yh6zkrVEEJUyAo7bPMkyze5LaeiPg6lYuhdAgnvsoPhSOyygl7E
bYTlsp8NxWPZ5TEW7W3sRL8texogstmcy2Gqp1Zx19fTIkKRFI3RhamttQ0vzx7I6AkP02ZXWMov
/EAX9GW1nd8lcrqryn6afhd14zSUxCyQbEY7zDO2856VodMUfuvvO21kpunGWmSpvVmK1BzYY+gv
HMZ1r0v/ZbsYdTICBMHNfi9ru98UqBoQ+sX2gqW/EEFcLRhza2W1bXsR3Xj+5bFPgE1AtloAIP8n
yl4Pm/9ELIZbMeRvQrlRnj3cAcAogwa7nC2A1WbnV2b58cbfe/lA2tQcWtwy65A2HbGLsMUxI7zj
cbo6xhZo053yzaLdLVNrYqRZMvK0WZIiVXe2WcPj9LpG9FtcpMzTtOiDv/cmx3T2ni3TZQcSQI/w
02x1ERSNjZ9P3AG0/1Z1CcAM5FeTfl8NeobNvUBLEVqYYjYP8xTrmLQPwxTWqV2+auyC54KwePzc
x55Rbc1GQRN0QcF2gWNlkwcuxYUL6hTKiB6LsQJAiaNkCXLOi4lMaC2U7dcOpYyHkYCW0D1kSOyl
Nhkwf8zQWZ8NrQZBuV6CP7BBH+1t20hZPvi4EFh71euJcTClmf3B1zZzykBvSHkCzgvpPynPrD90
coy/jsyguKGBmdy9BPI33sPlXbZKNX36Efh6pp/4rVP6I3PoqXyKpRYv536ZO2sfWY1XYQBQeKgB
y4yxWKbdEUZPRtepJ4CmpdjPml8BDc4m696vjDn9ZS1+uSe/jIZNRmfEt7cOTSoN3iaN0yR0HYb8
AteQbTtvsrQtzC9NHzdTfVDwFeuDwGc1xdZSxgZKIqy2+iAFXO8cTXJFSF8tLPIna5b69BH3O+MX
ksXGOFHIMsDgTrUfsz3NvADOh31dCCVAjF/eX4ikUhdbj+4FvaE1Tcc7lur7xdLvklRRABLVEQsT
o8G3mdqKt2PIlQ2faFUVg3Fj27c7/CDcl3yKpj9+zLHwVJcRl3pWIWMNutZE9QQIKh4OC5S+H7oo
k4e44grfFqON65tlmLUNv9z1YyvA94hpUpzyZjzx08QsH1niSmIkqeNLWs+L0fO9QNc8jVqs6mcE
wFqxc0QRVVtdVw5Un6a0Wh2TLCzAzmPrGSDeZh2TjlBPShSG0E9Vdq8VEpJF2WAQjukoBm/isz13
9vLV1RbhfMETv/ohusTCIg5jm+5OwGPC1x2fGxzTmJI38wd/xr/vdzpHfs1B5HZyfujdvDKO85AN
0MAWU+78JPfbltdkWSmsFyvvvtFv88IZ6CNeZEnt90e5JE5dcJ45M9qbCJn7Jl3GlcMGbDjaScpy
D7ZZ+R2WfmUZfXXdYgTpbutzc5cOXoULf8zmvo/yuEaQxWKEyoiX/TECAYD3dFw43fyMM5c/BKY+
rcblKcMMmUNl5LlVqjzMfjJlITqvQb+bS2yDThohN5jkIhFZINpJdVySZjuDCG29Xr5mpmd+Wdoi
GjD3bNl9WJ9oDdzFIu8LfaNbqTZvorzOnI1XCUcDZF3DTgw7k1suKNH/iNUaaC4W5AVjDbrUTSoA
Q3qJ99RPb7G05SBBHeGZnbQDADN0iHj/E7I4n6YG1MYL1eBlowGNF0dHivhnm+fGh3qIR+OO16/P
mwYnxi89+yc+4DnFR8a022u0DZBic2/pEm9w5VZMhONzZX2JOisFgxkNKbi72MKxv8Nh7nsJc9x4
7HAEmb/X0Fn5TIY55Q9TluSAeZoIzMMgPBmaeq9AJnU0S+EJloe4wrpqM6sac6sgShOHqWJcu8wg
x+g1fy21GfmaVvfWI871Cx9cKj3BarguDo7SZvPFW+Scnjscjqjj1GOVvkRWV0gTfjWw2Du/ZfUP
QbvSv5oN9Zis2C62KucXPBmd3zb/EGk6JvU0yyxcO0EuQGztu30Zc80d4sZIIgjRdtvZoZT1Ir97
C72izyqKbI2w3MWS4JQITdoQfhPh7Uojs86t5nXqMNfMo94nfuNZpyXSCmOTQ7sFylRgjwmtAljM
1qwGM/9FU2v0T/x/OYSpkTXUW91rvP3gzjEmgHEKEns7wnBbwgpxvx9YWdfV32DNW/m261zzpx5R
nf851nXabZJi6eNnbbDaT7bRQFYo3cma97MybQT/YLZOXFnZfN8y1DNREOJ22ea9od1RY9AI+8aR
6DkYGjArMpjx5tzpq8Z+Cl2wB1+YLsirewgIw2tT4jv9h+jLKjE8i6r6iPecMoJJ6savWE/krWl3
Y00S/hvjuIgMUBxz16+dq6uERQH2qYVWukf6tlKnmwoabSNG4pKTV1tSPCA7xApyjFNx1Ezypzlo
Z9NbQviOWQTDZ2h97zkbO7A9WQed7EWCmYLhWDqYM01qACzN5Zc/uPyv+qHNKTffyLn+Npjf/g3k
4WRByJHJW5n7eBsn2WRC2UTL+SiMLmasz6qG/A4XNx98Q9sB7ZUV7up5WYlXG/wjYPjCq70nYc8W
EfhEL+Csrej0NaUwQHVU9GSjDyQ3kjGgODYtDL3KwtpiB1IZn7usl0e7qg3nY2ln9mfh9LBzjRTn
yTu3Hopb2qi/0oC3f946NEPVepX0X09H+D1qxogZpqPysevb5aWu3w8uGWwNkfJRznrmb3vgIOA5
4ilKkAB3X9sZKupmxs70qIn5Kzhq+ze6qRyASjGPr/Yw/hKRMm9NH15d29QokKqZjMdyZ1Lmu/gS
9CBbr5vVkXU11yqY6k5WAQR52rMwjFPZhSKVsNV1NVU7B2Xf/+rzQdcOO++114uwhEx8DXH/EzPb
Q0JnMHL1Y08F8JWWTr+FXgInc5Ac+FNcEDm+H6xcBc2onolVkHVYRM9I8N8+UdqDOcKl048ayzzf
G0sEZDLzaDlPgXQ6wwh7IBbajVj9b3Pw7apAyUrgZNI8ZJjussEGqEIayVQ7x4yMq3wW7YJXfkit
r/1pmUniPjjtuESYOqGl2WoDwO99nRQEBPakOcuTP+FoGIhMLX+ceV6csKvKsR+CyMHgdQ+bqfuh
VDdmKuiVghGZloY427BozU1BgD5mN/oll2Vhho6cNeP//xL01Rj8kMeYsFqTOMadUHc1AdEjdXH/
3DaT93tolRbyL5S3SijXT6UoSo3WQgLNmr08OXxraCJzoBxb5550YNC1vjpUyhvFU5zPefKS+VYv
zsLAlvhWjLvuhTcfkC4UBonISwhzmZa/WKllZmlUheri1AFlOQslcMXtGZyJn1PalE9a06g6kI1l
d4GBU7v5mGRYYe7seI7w6mpxbT1wAqcPs5RjW8Jsbp18PxVm/mWKTQYULDDwQMmxEvrT8Tda2BVG
tX9j4O7q+vgrvKWPyBDcX0Hw28Ufd10ymLBfj5477GY/jb8rp59/sxGcJ+7CeDsbyfCIj6YDQ2+J
bhT2/jqDvn2HuH2glCFbYDPg0/f28RqGHhWEu+xki8EVR9frDREooo5iMwF8ZuTBSuzmo0flsuHS
d7onHL+dKYzqrPC+WrFTxVvTI7aNwnEpouKHKIb0fvYiMEcrFVWF1VR53RQkaMW0bc4FARnYxmy6
f1Ioq8/YEtpTMNl48zNkUTO7F5RJbf9i/NAmCZ1m7FXi3gDRi9d3Ep9oHvnmaZhNJYK5y2rta92T
JMs721KuCKlTQYMJHKNn6rSsGiqH7x9WV7I7aoXM2iP1J9ai7XB5QpcK0CUjjeCk3HgCeQYp72h0
i3qgmF3tqQDIk0+bOgDD86uehHFk1qX//v6PuFw03NC4I6BDoH6J6Oiycu5XdQrQEeJc2dKUucsj
ztCA7W1A2BhHCpoWqEp9YxutsnaaU+npyU4rPd/9zz+D5vQ6RsYZIFAEvF08oHaVAf2uP2Xe3Fpb
5XpTOOCrPoWOmRRGkIi03wKOhc4+wbScx7y6sX7/FlT+u355E4gudQouyALRIF7cl60PztZOk+YE
kyEW+9UoYAm6UeBwufQDTIo0msbmTHbV/rCbXpgY0tvVQ9ZPQwsbcWy8Y5PHOCTUY691OwDOY7tp
jcbN+qDXzbk/iFEfINWOeXeuFr2cvkd8Y/84qkqcSjvCD0fz8vrYAUHFKV60DWRXBxLFPsISv9y+
/8Yvq+P8uTTE1z+Um311BHr7xpVhWkuM5/YJJObPCWziCGE8+5w0PYC69x911Z5en0XpgF4/35cW
3MWzpOxFDnOlOo1K+zkxD2UHUV6AhBlBv+3rgYJokLaWV+3asi9eVQS3eEmL4SvFuPEOjVqn79//
SZeBAme8DtWApY8AhPjoIkydqWWqdpbtSUOJmobA0uIAv+WmD3WH6mVodulya0Tz70D32xW2eiER
ErG+OTwuwwSOE1efmn44YbMmSIgA+Vpgv8xuPKisx+vRrppiTE+drsXax5lZtvqxAb6wyea8z78s
CbWpLz41jsc08bV4W/o5HOwqNz2qoq0x/MLFXMGNdZc82oPAIxRe3NhLN2WWSVia4De4rqwSBPoD
cxiZemYYifuWlLaH6Vilmtw1ON9U4ThyVFOzsSfxwKRLE99YfFc1Jd4/uidsphlRW2WVFyuiVpFm
l/FYnSzX6h/mxNFjJCBdnR/AN/sCf6rMiDet0zULjJ6+/skIwiR2hpRqDkXHIj0yn6xvUrQXKXZO
bvIpB708H6bF0OSmnk3rbnSi4aZUel0YF9+QyQhynHUYA3H92hz9T0zbl/TiExiloLpYwY9dxaV+
nyYUhg2o7PkJ6onzoC+tE+01E5DrozbaWRcOlgufbIIg431+fyX/Y3MhL6FOjKKGJvDVkJrZ6rPI
ECZwdFr1aXJHJI0D2APDqB6HRiRPSvnREwmGCdLOaWSg15NVr8rS6XPcomH8H2NwPi0j/2KVf6zK
4Eu1zZQUkVJDbp06SsiUehZXBZ5RLnu7ofW+6HSEbzzx6iJF4rbKWLHh5HRZTQXffpRqGHN44np/
stQYt6GqvXIKrb5I9Q0fs6jLoLWV2X0wJP/SVoBBpmhEuQj5S5Zbzo0vcn228OfzI7AIYJTl6tco
z45ivXbbk9N5bnqXL3S+Nnpsj+4PL1ZpvelAXmh37y+Dv4fH24XJCDgN6bVFgv/SpZjXlBmoCavu
TyVVbuseGgCE2GWUSF9pF6TRU53ZWhcgyyqKEG69+7PmM6kzwpzkwdcWatkwWJpP2J0nGXySMdkN
GG7oR33yc23PTu6qoEqKWZ1qKx+/SRPIwDaFtreL5swqb3Q4r0SLfFOTvjcuKOu3ZV777TfNZI4P
pSZ67ow86156vzEeZb5yqidARjLIIrmkRwbMx8e27Iby2eqVOaDoMmXyiViyvBEfXAVK5AUc26ul
D/6pKF/f/h47xg4JW+LsnPGW24xoYMmWEOPgzqIJ0lPSCerYqz6ZKZiRDegcgyaAthTWDfnF36jw
zYd2/k6gkVivvSha6G9/SOe0/oK7lTzLyJ4anPmBSasv2F2YflgydE7fcvba3j6kHalqUHa0cTdL
afTn2Y6H/qRE2zvJBqlUEhkhCjyh54E2+EZrQH4tdPEbE8mJIn0cVWevBgtB6hzjBOpG49z+en/Z
rm/tzR+DCpPZTFp7K9mIQdC3f0xC20n1MTBMaKZD91mvoGmYNVcXzJKxlkOY1HPk7JZ26cvX9x/9
V910+ex14sSw153DD3j7bH3EQqscOvtEN8qGb1nO8IPpDqSExHQysWt/kfjwJPwWugROYHVZPqZh
Hqm264IGkA+uUYaMkGP0bvyFUI9LrBtj4exSK5HgyJ0+OxWDPokPJp27ELSGq+mBMvJCO/WQ47+a
Yqg+aD0dWJyo/L49axGozCqIzLmAKNRm1scp7YsOIumEWYXhl9ZjD59H2+eDnOMzZcj2KBK6P+C+
0diF1giUausxKOV+KbphLmFiMo1Pf7us9hBFm3iHTLCeXk3qrZ/6kc76pqeD91PzFt07V52dGKHs
KvFTpLhXHIuiHX8V0cyFgUybsTispqxiX+GdO+1dT6tPeeXQtu8L0953ENKaA22V3Nx4EYSDlePG
nOC5dr2OgKZjcHTn5s7sn8CQa81eNZ5xl4FABiM02ON8I8r4q7K8+MJcRat7ylpSvdKZFvrsIGnR
krPZ1r28U70sa4N0CskU+Nxa3iWmitKjMwwUiPaeokR9T50lOqPv6c1tJfpK4mnIdMFnbKL9R0eO
q4TMNnNgXMrM4+wBWdP80tQUTLatb+c73+J4OiJHyD6CMTLKPd8a+f/iuO0Ci7QDwRNMmqTjCPkl
MoGldXbuBBGsNAFKyvQlUon3F/plIXCdwjcZ08FrBGsp9vzbdT7gOtHEve+fPHCkv2uUJXsXwtKX
xbCjJ11jxC8YLQUGcEpK/8ap+Xc29e0nwG2IijCnOLVzKGZvH+57M2inwhUnVUQRN0gvlQOP25Xl
Dy+pZPxKSpZ71NN943vs9U762hEJuz8coYDtpbaYx9DVTOM7xYu+bwOMmuZHS8XeaBwNmc3yldQG
c98gF/iTTyE9NO0Tq2uh1ulERfwQNYmebmijCqZml3ZUu9RuMv9TbCT+I7xwqwv7ht3ZwlShxK7R
qqgekExUOExObfNjMqaKltX7n+TvO794LUwZQF1EKkQ0eflaFiwtTbfWndM0AAwgQqev5z8YTjNs
p2Jpup3lNePeKSQMmMTRii+2xiavApQRzVJTvu2k/7tpEzc96kmSpkGJ7YL21W8bWhyyAAmF1Zvj
pnkYI/y3Q9sbI/fj1Iqm17YV7XOuztJkLjQwipxbwhHSbvZ2uwIzIzX57jengNH00WgmUd2LDFbk
xutkxxd0xEyreZKpfddaWtl8RJZYWk8ZgqXx3ON4BYogmZY6VGBznC2CkipVUIVNY2MOYin3balH
6iMtX14rv8t7bgvSnwffy+SHsvSaaAgmd25r4vy6iT5XUperP9/cqHlLI9KWX9zIIl/r2Dnaa9/Y
y8nqS4BrAcebfwAAyo+FbwXdLMC9u/2TppmgLQeOPf70/nf8xwlDk4NhcoTe6JCvfO/SXEcjOwzG
aSxK/kC7WpoDcVYML7PDHxVqNPIZ2kye9oimaU63M2MGajt6bIDNAOYpbgGdz515P7djZjy2HvCQ
Z9n21muMsnMtAsMp175VqTN6H+Mk445wdNVYXEdLMn6pu9xLfjYJjpflmnT4W5/RX9DZveTaEjhV
fvSbwkgpKctiVyfETDeqWP84XfhNDBojTSSXuyzyo8oRuSj8+eRqkeiOWCEOT5ZmW8M9e87UT3Y7
IgfxxyHt7mWvL+mtOcTrEAKVGlUbClmrKO4SRqJoNDKgPBqnwdW7+D7r9fi+tYd+DI080pPtDDSr
OKEIWtobRas1BH27iYkc1iLK6plO0+EiRE3yCjHlUMkzzVYF873XyufJzBmE1J3au3GSXrWe/lbH
PRIr9E+st0tzwN7RW6sfInEy4mJsieFFbMWHCI8QrFYsVVZfhgZpbagsVWchtVDN4SDUNGNX6L0p
uk0+zJ06NbOc9oK5MTsYlFpcNrSntDuWqyoA7WHSHN94TdcfiFWxyiNXrTn50LqC/pMy60YmZJKO
2imfUmHs6QjqReAtjBZ9qBz0wJ3rjJ+MYR0KfH93utffh3idOoBPTkgvcv3n/3lwodba67AkZ/pv
tdowqzccbIxp3T0C/+XQZ5Px+f0nXgfnzIryQGxZKYFfx7Nl0WJbSQZybqrUHn75ozK/MRAhxj32
KqDmwXrDiOybCN5c4FOcCWkBoeciKZeOolwDDT1IEP0ugeJijo9ZlhrzfokrZ9qkyi/dz6lc2tdZ
q1X64MSi8g5DY7e3WDv/WNpYlrHK6Bzy39ZlbAxbYdJ6mZ5Fghfcy4KnlPmqDzHivIC41xlvIdeu
jxF0F5QjeXM66ZVxUQCOp3FoEpnKc4/ZjL3jMyl7MxI2R09E0CJ9FHpk4P4I7PzHwDhP9/z+l/vH
WlnbFytNipIg4x1v1wpZlSfRUfqnBiL0cYoWl+/jZfrzgJvOvZlHy3gjLLtgr1BpdpGPcx86FEQ5
Fi/1ybbwgQXpkDhHZXiUl0E2jc/pWOCJpulV23zJ4z7twmxqU2RB9KT6EKJmIp6MeC6+urERR+jU
RhR1H4txRtph6nPh3qpa/mNJO6gnGWelZMq4xqVzvK4pr/bdNj43fkSoHczamC0/kbkOD9pMCSRo
i3RBKVdaXpDlSf24zmCt+qs+Mh6Tsu7LeIdgR+vPbk9JLXDNItEe/DJ307CdK9EdtMlyfmiRocG4
HvgG5S72ijG+UVG4PoZwGORAZsKaA5vm5tsvXA5NvXRalpyryTCOEs9RVLx6mmiHNMkNcOEaQt98
hUuX9S1ZhL3ul7dXBaUZHKtXogiDNpezSoXlAPqcpHdSuaqfmGQfvzii7Ii/Grc0WwxOVczpu/SQ
Iu2ujyKsF01lp/y3UQFCAQhzHuWMEcWMqq0l+MHC+/ti50X7KtFjLJ+QUQ/zttNSv/raNLN1cNxs
jCNaxsmawvcxBfatLyjVhNNSlNmmQgfVbTuFl/a5MYqh/Nk2Wp22jwmM7a7dJtooyziYIatpfqhG
t/TOk+XVzsuI3PmOflFt77qCHlrAncffsDDD1wUII8rvbNWBE8zx4RXH2aR9U5YeT/nOBgBLCfr9
rfuPD+uss60eY1OMMV06VmbIvNYEPD4Ljqpigw09GY1IFgaF6TSo/dK5YpNR+8z+9wevUxnU6tdq
Pp/17YqiP00KFSM0Z/hoyEg9EE23I3RXzddaLaDQJs90S2/lc//IqfD6J6di6htF8tVIp5cURN9j
tJwEUzeeF6K8c9vdjFwoD6pcjL/1qZZRAC3U8I+RLZb7ti/Lfht1ytYCd7CRMqlUipOUs9iOvRF5
aw3NiHY47aRpuOh+gdhOpyP+OcoySvBdV8ykxh3t+0NE7j+fEn+W7mmcYRZ9z2fEvg+aR9X5w9LY
2fdxgnYMuUnFbuhE6NjUdhDISN1NZ2dROW6oCd+Su/y9Id5usVWRQyDOBUJv17wIM3qz0Dyr1P2T
w44x7uAoee3G6rNy/tCUVfmJrUJoU8jYfyGfqb4iMRzFhJGSXDqPSqmTlPuylNovPNZRqry/Rv/x
69j7FkZDODWuTbDLqt3Yak4Sifw85cMS4Ycpa5XcQRYlN/KXTHj72Ki6e5XgAf1q1hMY2QCZforp
9GQMyYtfUDDdUFpO7e8jXN70FrPmehdRbCVE01evknUc8O1i7levzskq6vPoKHnUhYyaTdsS0GAf
1LNQ9liWYNFgq0GW7Y3Y9vryXdNghjZW7CmDnBdHs5r7JRtRj6IA78QfZj9UoLw2PbQZRcHAcBGg
7258j6s+DoPn1E9JHMQqV77sxZke4ysyMouzM7mS3CGPUvfgR0rs27R8NmD5/cnoWgTo7uYXt1VY
VDTKr551enb1jdr9VWmZy59uJCWa1fRHXL56T3p1B3+cAq276CrMhMn4UGtqxec4Rg8YNn1CV2uH
+yEObmnlld9lZdjacONnXOkP1y9P/Y4cA/jedWU5iydRm3nXn+UyanMammOtjxtCbIFp/OxMhv3k
0Nh4HBDGaCEiVSd/HpZmZKQmLWZt0ZB7TCJBt613qfjYVGq03WARUa+9drlmR88chlpy1y35Uh9W
CVryBPW8cW9lHO7VguIuQLSOiIgm7xrFvl3MOUrmwmrS7hyXIpPfpGUl5Qc3GQVCU+mbR9ub0wqx
Fcc2ogr6lJuxzlP1CfOlbJe6Gpp9ri6jyUKwb1GJFJPaWcjR7n2NDK8oP0JZKT/o6cx9k+dL9C3K
RpjQTcUFt6nqQrymHokhds0zt4607Mjb4zibS8CY2OPYOe0n21ZHp8pSK9SSaLKsUJfC0PpNz9xX
cYiGqBC7RZlO/M1lmGrc2NCnnW1WGRXt4iihMrCYHcM6kDiH4iF2cgsKeuXb3yIFGvLYT6bbfdDy
CQfzrHT7wExaEKnISMz00Dtt2jKrhpDubmB7NIGh7L4Paj1O/S0gEmXeuUgaokMyGbQMndwktEPZ
4GGT1PvL8h0OoEPBEu+POq4D7JRMN8zdTBRZgFo51z67qNrQPyZWi1Dq/c17dVTh97dmwETOWCuj
Gnn7dXGOcx2GSeKz5pbG8CNxRhFiNqiYOlODtvEH8Ocxhv7WrUP8KknhwdwwNAs8UkrOqrcP7pOa
Hohw4zOMd+WFlaMlh85VZvMHIXbaHdPGqL1Di7q2CmdOtB+OKt2vkPOyFtzKlPnz19ghi/I3thzp
vwcqrcrhLnORMx9j28AnIujRuv1IuMluzSVfN4o9/Lpop6Evhqd1FcibU7ZYhVnKs69RO9obcvY2
IInsB89qozNdGnSh2H3gWBPlKt8X1J+S0JaGFXhZ5iGIR8p5o3h03eXjN63TsjrdUjSil8PLMbld
3+ZFcWbNgzTHE98GPWBUrXfu4jjVQgYzCBcYHrB2Xdy0P0ov8r8i7WcsXrMqNXx6f2mtN82bIMIj
kAT+Q8S2ZqGXuoS49wimgAScbezAqaLIgkGFpPPEnY6R9o0q8F+NzeXTSH2QzMEJoVJxERTkxCx5
Bkj4rGWiTpAJNcwqofbXsy31S9sKqfmmGUGdnbfJGM6D4hVsRI6SzQ6KWGvGJyN13PJEoB2jhkCa
7KPYsqn0KLyX46VIbmyBqx3AJPJfRjeFHDoKl4AflAZ05wblnL3JLo9DVnkfRd7PbWBibPgRm4sp
CzCx0x7LMfFudD6vkyjGXTFuW9UFyJa4pd5uP7yGkO8tvnVmwYgyu9M6o/7U2zrmtKESMeMJvWcl
Dp28ek4Lc+uknXSiYJpbRlk8aYwiQFviDAGXvY7rIzMAP5JezNV9nausfbZ12c37ypxzI6AzWJph
iy7qWTXjRIUe0aCVhELzhyXbGl2Wzh91XbPFz8xos992VqZMeJnpCIa4sOYkNOmev6T17E3BPKeO
t8V8Z5AbRox6/1TqE7jNnRo7mEmBHdNfDCvbbBy54YTRjM2s49f61Ryq9qxk0sQqyJl8tIYwRmj+
PFlGLm6txstLk5OBUwEnbwcGpX6FoaXfRy270cvj1I6VE9Rgypm4WTx978xY5oo0ZaTOWWeqiFdO
szMUOxV51UGvmVTjqMbrIyvqr07FMJccDGUFjI/eSn4uz35qUvxnTXyIEwmkL47gBGmYHK2iPTYL
vkkiz9NfFY2Bw9xo2rY2sb/NM+3GofCPZ6JJxMGW+vb6/ItnUjOoVNRp6pg3o35Ip3oMI90sQ89y
1MEgEglSyxtvrPbLk4hj4a8S2iAgo7J+6Y9cyxqVr2iGQ2kvxYvjRV4WJDRasBLT6X7c+PhX3359
GscQhkxU0K/M9bze13AK0odDzSQ2ha8y1ZmR6bx6MxtTwtr0R+uWUOjqtfLMtSSCiIEFx6DC2+0c
m6NqGpTuhyH3nc8QfKAS1SLOygd7kj1TblqbvxQ94dWNvP1fr5ZLkBRx7d2Qj719MLAiH8spYzhU
fdduPOVUy05kXdoFyCa8W+WJq1dL4ZrWM74A3loQvtSWt7B10pJ8+66w8SudMldu/aI3d1jw/Ghr
UowbN9jlEY2InVkLdCFkNzgtXJlBF74a/HJxDy1quZwxq2aOhyG0y7SQT400bBV6w+Iuj24618c2
02r3nDNwVD81RUuu3yxG/I0xDTPdtIWmMdbfWyhEpM+xvjFd6XwVRq5/bzjMgITMNuUpV1XypcQr
Ndty1/n+IRWl+azmBExSVppTdS5b31UHP82L5NXHrd9JdmUfzY25ZcHZ0c+U6UTje0ILXbHMVdUv
Kmz0oc9/ttSc5iJoYmesNoV0mmST07/PkWumUR82QzH8NKPGTE+6Brhnx8yJF3/OSLWHO8y26k3D
iGR8x+Tp2ISWPeNpXHLAmmdF8LvFxxQJettYoxuayhurBoWDZZD14AdmH8s5LofVg2xsXzzpZ7fM
jv+xNlb5KWUrtHJMf13caJphk//IPLmbq9hYXsxEGkGVFfpvNbXL8JDPOFXdWB4XAQ6rgy4MhlhM
CWAZcyl89dOREM/J07usNfIHbxAGfs6Qmr6BM05vAZ/+sRT/v+WDXwzDOH+7p/9twFRVT+1iRtLD
VL5FPYNaIbLYaSMiXAy0uK23ZSd0ki2tqG/tg+s/FEURTpqErYi+Lp1QnVThUCoHh00+RbRaTP0Y
G7V1by/m+PP9d3pZ3OWdrhh18HWC0MS8lFJDdFtI0Fr3QOqggsasJGMIDDL+r4gAnoPdFUcmwyqM
qVw6rho+dsT0lcQhjmvN/jzqo3KORWvrw60T8upoRkgKXQObFoTKHCUXJ2SamojamdI5DDDsHulb
qw96LAxsNMoa1sKY02f01ZjfaMJcHczUUsFek4Ku0skraRsJcOI49eIfvAIU6M6bEXvuRivq7keN
htSH9z/bv57GvOXKksO6ml349hqg0VRUvvw/ys6jyU6k26K/iAi8mcL1t5xKUslMCJkSNoGEBBJ+
/Vv0m0hVClV83UOpm4tLTp6z99qpcaLbWqrbxZR0y11EFXegJr/+r8fi8YCsgyWOHQ/H/PNYgfRk
3aJGR4NkDj9mLdL9iKjNifNgMR/+12P52EfxKZKpyBFfplaIrDbCLJjzS5h6qGAmjRHcQXLU77CX
Tm8VZK+XMFYUmnZ8SfG+gQb988y2wZiP2i09d3XknupoGR7McpG7dYxC1LdieCPw5vVd24BIdHnZ
v3NJo23N+W1NsRl/uFWU+WcvqqOnyWxpPxQqZd4xNv7Hf1/Jv5wbxyKnHJGgDYz+xbkReeXqdVzJ
bpTeUxFK68HsreHCijInvTdPx38fblvtf98Obr4X6iHEajQn3FcutAo2As1y02NtNtYdDSg3Njyz
3TtjZcWpaSynQqh1lxEieUwjRxz+ffhXm/Ht+EhcubD4uOAdv5iBCqytgaHq8DwjmvqSw6a4Zo02
v5jCFV/CyVAnr43sCmdUE94IwANbPJd7EatrvvFTXn84+CWbJpPlbpuMvnhdPEdAQ6Zbem6QLO3w
wCw/2CgFh54h131pKRzcHSqbU4XU4fnfV+FvzxevDaI5Rt/0l158kleK7qHwav9s8MG/KLgY+wLS
yvuglW99N/72eEXknPh8HrntL+OGRZRWeEQ5VNe43QF7druTYRPGBrrso7/Aafj3qb1e1VkMSJak
fcUwkvbZn68OPX0gQovF42wtrhPPshyuYctuxhpMrEoLxP6Eq/qWZ+L1aW7JwwwWWJY2X6Lz52HH
pmcvm2r3HIA8+TxZvYj9dcQN4QxmwhDUeqOp9Po0KbcRfNLhp0UBXffP40Vr4fpgETCA1K5O1FzY
u8jN1WOaNinZC2lWPxijPUz/c2XFYVF9MObhTKFk/HnYrEnNbb11WQin4mhl0juHTMzirLH9N76T
fztDcr9wCW2lADu3Pw9VjkUK01O4Z4ym5q8hDftPMNjdIMYIA3qC78962wjU6m9cWbaD/J//XKKY
Ev125Bf3UgBoQG4+MED0nflRwIydzl3vsx+1BPMRwt2jKordVPXeXduKzvweiHw4S94jdTabSado
9QqP+miyZ/YazoK0ILFXpp1IHm14/0NTCmJAPdU/Bo3dfgs7z/2SlYEz7xxzMT/wldFDYqOBMJAk
Z7N1LrCOjg+mg2d0v06pkJ9smrLLzSyMPnyYWibr+yCPOjDLi2z63YLVzv7coUaaEjfkMl5Wuw3q
A8mkZrub+m6dngZYb8571mILpbdAxxubPYasuKnq9GPrNo19tBusBvsWEs9Tg9g/29miGO86BzhL
YnHCd1PhW90D0TTB2Si1ruOi8GusWhMuWDAJ/rfAFsF75aYr0CRSV05znzm/bNTX301vGowEkW7T
xoZrFCU4eGZwsXI6HusRdfIh78ZK7hkEFSOpPgM2n1XY/l3oCwrE3hLLfUDo4ONmDvrSUNWwa+Py
xQEaz0sJqyxPHEkTKmFCEoqPltVUUzxXs/uZwWmfo7O1VrnH36ycYzg2+joKbaAQcGt7PxuScLmV
fMo55r8br0i5QkaXoofdMbV1dy0CAv1gc1UO/KUpkjDSGFX4t2HatWXCpsPAj+LnNvyQEtV1vKLT
fD/KPkuPYqry235GSxCbYTf/qDLPu7EadxrZrGXGjxL2VBGT11V/yTa45gaW66X5zgAzk994hOHV
D7C1XON75cj1MogsjL7PUSXKg85tKXbTZExtMstORxf4lOYNKNs5jYdlkSLOwJuxP/cWS943mNzp
Ztpd7R7gf/Ex6E0LX24eWdF91hWhB6JukszL4ZJVR3xhg06KEHjFj86ayu4WrykKC+mCDPg14MfO
Ew9DDhZsoZx1D9fL+8UQmFZ7IGjzwVQpSicGjmh596mnO5A7/gouOqA5uWOjmI5PZt0TIZi4ynFv
FIK3YYwRvchZ79xFG89CRus7F3/H+m0MvHZpSPcdxfcOzo36Yi+p8a2bFW+PJBFuAqOU4lhD7a9W
ttOy6OwGhlo/tgofSG7CgIR71OwqA7ftNQBikem48s2lYoEpKjNR64oPwsyrynjP2zj1j7XdQsZg
NodiLB/64EelbANozDrBCcWYopYI/7yZf6rAbuVxtUTExPEwez/MmZrjVKuZdicmo82wldnvlT+t
zgmc6vBQ9qMVkFMMIixpi6V+7mUhXegonTT2ThPKid821OoTU5ZZQS4oBJZ8ldOjXDz8tVlLXvOp
Wa1oTVi7sfN3qG2Wa416bvgZFPSKf06G23UPedXlHvRBK53gcymv9RJXjP25QY0rj80yzUvM+BUN
oxHNJv1aZXgdKV+03e+rWdcMwBxn+ckcP9K7umDuy0RsKYx4Ghj07rmy9vCASNkNdzTvrU99PzcP
hWf44SHrQ41a2G7hV412VfJiDOv4vvFN/Y5pXBuRPtENY3Y7bB4Q+hKKaY7lwNd55vHPw2uVmcFt
mLV4UnxgQdG5HOzsY8P42GeinvEXImce4jHws42Xx6NyQEJUX3pXdsin6RhchbEJWEWjapEMg9FD
z8FOWO4WJc2nSKxGv5txddACLfRIPEtQiHPo9I6zU1i2JLChFUlKN2yGEKTqoXsjZeZ/bYQO79mp
6gkNyDga8VK7U7kPJq7D934uNYHaHdymRE+tZvTMtAwNma9BNPbolLJD5/VjlrRlX8xJhivAjmU+
l88GwrVfc51F37Vv5kzqHekl20aMBA0r0j+nsWT1Ae2/XEuV5Y8IXtGwTdHMwlHnefRkGJMDoSYn
Au9Ie2k9A5RcIIOnbfpJZ7WsEbyPxVdNGMFtIBtcqcbajbe5XYVZkhPaPO3D0dDnKBraz7WBuDGe
F7sL4lAZ6ilDOPyrN2xw28S9S7lPReeOyaiD4ic68aaI+zZoIyeeED3QpmiYjx+7CaTh2lkqOmqA
VmT+9JNhQeQ3uUnrAC4vz3VYJBQGyzsbXXweL6M31vdRXukn5WT1u7JIIf8ZkS/be7eUhvvOcY1o
yWPqu3Q4a5Rdv9SyWW56p5LVu1qv3nVRc4CT3Viar12q9Bczl151MOndEXdGaMZNbm1Fxlwr925Y
Kt+K59GXtAP63suO0lr9m6CxDDsOdNt8qIfMeGY+YMkzsLGZfp4cuCsuGjx2iLj9E1LyfJFgQ29r
QnIyY4pT1eHcnFO0TCfnv0TsCoHMLf09F+Ch44pb1Ck+BvHORBcjvejiV3wgQJy7pTj3qZyHs8NG
Re1LVY7mvm8JM4vTElxqUpeDvHEK+IPQQoucoJq2VuiTBjuyYr9Q3nzrIZK/n9mkyV1pNgMEs0G4
4DAdv7gh+j3Sh7Al8erGZWb3s+zTDT+JrglN4yxUGY+FMzyGAk8DdXxRl3uNlfx5xID6RTm0Ifeg
QxUYMs9sGI0gKI9TiGDvRJF2Y7xUZj3FFk5/xu0RN+tYzNP4WIUr9qDNXHO/tF1AnVWwIwOrGqz3
Te2Gc4wpidGARYndxHqghOGL07QMoDFeGLFbWSpgGYqsH4FbNDPiv1ndKiPsvxmZOVc3jjkPz5ag
8RGvLYrE96aoSxLYiXj65OC/HhJrFtNzaVi6Oo+4MJuTbXVpduVvOFHSGVAk48GGLBKC+SivYT7M
P4Mps2SS+9JTT1arqm6fDb05Jox6HetE/OTmt1kXJm+Fayn7WKyhevRyuEmcIFuY3eCkYYjHMu3T
Mzyp7m4ZO7+75D1gilj5TuA8a8DTxTFc7bTaQUqY9lE7QD5tkT0+T3xP1KENNUqrmfxb99arZp+R
XxZknyN3mPtY+tIudzzPU5R4GfE/sU1DLT/rVizl0TDDBaDlaEp4YmBtXVRITtqc6mrO94wAsXfX
weA8wYtY273yqx5V97hQl0XRurxHeqKBx2nKyL1tNz7dEeo0OtuG9oKTiKLq0SgMiBoZY9Mw6dYg
fAABaS3IZi3rtoucNrsMliQp0lkstzqNVRY+51ED7A1t4eQfhG7KNhF5nkq+ryiGdlU3ctejNm/U
Bc6HoIetrCb/JNH79HGbjtbRbFaimsCu9UC5bXs7nwWaNWgo3xK3KZqU9Cg7nNRx0aZFea5AnvIi
ztgb8LBI5CPNUvglkc5G3j6ygbfmS85DD0WwkSmwutxgEmxkJCC2uPp+4lqpHgHRUQp6AV+by2wj
RxnnmheggpdzNWufOwS7zA9iqtMR3luUGdAiIQ2tsdeslHS1RHAWu0taYWUORh76nV8Q/rs91KXA
5JFBQnDD3Hxf6DawHqJ1C9wNZ1HI2IzUDC3Ey6trpVcd7vQ6VPc+VL7+CuhA7YaFhQM3Qqt4f4du
1eqDp8Zo2IV5xy8IVk98bASW3w9mZ6VzsjiN4gWwxzI6zL3RQm90htw6sxEdIUzqtlP63p4Bzpxt
MreieGgLkbOA5x3smamfAXbaJt6mbf5ElR3Y6OniiPHipxbAYs+mPJyynTXVZXtAKhxE+0GOxrsq
ggH+Ncz5P8ddYfcp7C7pGwQNW7XxALLDojRg5ep2cIU5LFkBor1lHD9QpojaeJTtOn8I+6gurp4c
VcUgm9mQ0SvW75DiVCeVoZr2xl5tuzq77mQ6sRW13LnWmpfxjlFTECVlo7r51h0E5Qw9sdKAvFNR
enmZbIL3SN2NL5iXnfTrOsv+TiGgU0djkGb4BhT9bxtgolRomWygPCRef26AvYq2wagy95xNw2Wd
avXetqSdpKPhHkyx/Bomwz7+u3ny3/795dYXiSJAA6TwbPS3NsdvjccZMLHELOmc8YMG5Y3TTtrZ
CQp4pDHQRAoGN53yoHX20r6kOctQ3M2Tfao8gywM/EgoA8i3iz5WWb5RmVnCg5jWYwFhmtZi7FtZ
fmP2+djv7KzwP8DpdJsbJHnWD3pBzYFAriWHZltx89SCzG43TiMsHIibynnsgrKwr7aehb7pZ9RZ
UB3riYsxVGVSm21zH84Ti2Js4PHTX6uuc724XUP3F56M1D1bMD4/mnT7l5tWau+Tr/DUxA2fkF8F
K4pzjPzUKA7KXQFK0pjoiivvqFTsG/oQBQM2buTdbd3D7tBkQB7lyLtwKQL8iuclL0x1oJOxXhfk
Us3Bws1p7fPFrz4uUTjmHzsjXcSOLSGzGnesnJKvg/pf06pReiL5pL0Kkg61qfuiv4nDQJteU0H0
LcD5LGjtr4x9l6TrRfAhTes3+vB/6adyPHpQDDUIC2CW8ucTgy+po6Obeme/i4oT+eHlg7HO4bqr
e395sntcEgHX8GoXI34fENqUR+PUuReTfN432pqvO6obUo1FHYK1xWDsxblTMdmRagLvjNl1OvXd
aB9KjQfMsSNAhDBf+q8Exnwv8zQN3uga/e3QW/Ipqg3GSd5L44UFl4Vxj+mfYXxR8lDZH/iK9oeI
bjdVXNqMnwMu0zWogKb/+6X92y2gmYueAY0+g8//pPS/vbSOK8NMBIt/prGd7mxyIoKYtybtUBoY
Y0LLAMbATOfBii2FAgbHgGZorfig3KFKqPUbC9dfeqHoAPgXrwJT2JcJpg7+CZjYAZ27dRqO3dxE
xMRrw7yMuu4Kmkylnvb/vgZ/ufwccsvTRRVAe/JFQ3uIUNNV7eydEezYu2LMs+PsMcrPCze/gOzX
x6HH4OGsrnj895H/skoTDInCGssN6QH/3ZzfLv5gaYSDmn5zpFR4qNOs/FajKI4X6EXnEdP1JmEl
7uvfR/3b+ZLshTiNV4+Xbvvz347q2CLNttYSMmPItd/qOnLywwQQP5ntYCbLgHj1xB2hFBzyZY3e
0rL/9fDMD/hn44i9PPxi6FUFo8FJV3o4NKj2r6Fe5gc5q6BJhrxPf2RFO5waClzxxjfqdXcWzUfE
yM8i1IeS48VnsdF0Gdn7++dqZBMOsJBFKWEPi3E8GuamjMtwJNnNZjPhF5N/i+qj/p+74LzJwCOZ
NGyqhpdrHigeh6SA0DtjFbcPAvLAuSVNsgqa9Q2B1Ot3m1gKAKO4YbFUMeR/8UEeghnZ/Mq6MtLu
nA5Og8pg4wHSUxK5W8ubSdRFFW92qeAQyaqU74hrV/lhrcrwZp6s6a0ByytL3wbRw6FrbbAzRugv
5+YQuxprzcrwnHfSO9o99W3sUhAf/Tpar+BF+hJ8hF4fglqq+jqayAivbuNjqBGrLXaoTdjMV1bR
7w0xpG/dnFcvJD+PdxGnEuogoFEvXg0MOHCMkR+e/bzJb6VNbzhpSH26UWKxbkisRQoT+sXp3y/k
qzVvOyrt8k3hAtHn5bSC5qYYxDiFZ8TpwQOQB8SrdjeX31wXYW8sKjd844ivZniUhFSGFGt019gM
vhh06SwM01CTiwCw24Zb04j8VCyk3+WsP+0bB9su2h91IabzzTCKSZLB7StVBkOlAYekk1+MqHEf
58FZbypR2CKe11ozp82CH4tq+2Ouxw//vrCvT9Nz0JYhXcG0gzB9u92/rXQZ8wIc7215iZR/CQOR
PmNNiA6OBWTqjdf69ZPDoeiLbiQP7tIrTCSZTryNY3mpu4kmt19OB4aicmdlgf28ui0kPzqDbxz0
L1d2GxsiSEWfgRz7xW1cB3dgqFNVF0+Q+xn3fmbf9UElr3mW1et5qAtrpDG1lPkpg+Tu/68fEiQN
PD7YrAFkwgnaft5vl9czpU215mKGmglbUuTO4D9m8EbPrrbkqVRys1d66bQ3Mn96/+97+/rc8Yv9
t8PBMEYCyIvFjTVjtlcm0ec06zEW2J0lQLaxwc+GbL6Yxtiee1/NMkElZ/7697FfoQYol9AqRlCu
gYOyTrz4jgDcd5ZOoNsyl2b5COamb46mpTTbWRBc52FmmnajG4m6ZMiFSp+wqaBY6MYN7qx8kCY7
V7VTkyUrttv6mxXqzr7iCcrMYyV65+SPlf787x/9epWhzkAPvL33/0UW/Xm3OpiwNFTdjmI7vfHp
/HxekNQfbK//OenIfcvR+/rd43CE4yFTYI0hduzPw1mTZjwr/e5cZ4gYXbrVv5S9VgfVWEP5v87t
txKK8RyPIkZsDvjnsYBioShrZXfO3GJ4rEaFTcT8/3wlC9rQfuqH7K5JxfzGmPn1F5Yrio6IhdtB
uERz988Dj6hL+aaSpdBHYtIXWtX2XjnNdFtQtH+ROb2AHkFlEwdRDa+qbI3huW8nuvhoG7L/VfgD
Uw9lGBZzRilAu15chW4x6F4p6Zyt1l8+Dcyh710nc6KziNzpLdrbq/UO5MFGgjZBl8N7e3nmCK8J
aGiR4tAxtAm3qFRvnQoevPBMau8AkNbvqzRZiKiq3/Cpv3qQQ1ZZoh8j1JA8V+aLnZpUrSwaOgfn
1de1Hdu8O7dOw8Cvtad7vwtu//3evHqQt8MhWQCThTH/1Q4pg/KgaVRO5770512nlvIBBnJ51HP9
VmX++qJiwEdXQwcF1QsOgz8fJ8/tBaiAZjrbhVkehWun+7JCTyQy+sc4Luw7YWXqDW/p3w6KmAeB
OdczfLXjQgqCrt1zp3O0xWXt8savp2Qiky2LmQa79SlbpXwuScR9C3//agnHMcXqGW07L0yIL7lb
HS2wIKyi9YyELP3krpn9jh44+U1OOpnDZSkw4AOdEoadFFFa2Id/39jXJ/6fjovqAAsB6vMXn68R
dJvBvtY9Y6yNZKxMODG1CzdZzZW9rwbxLK1UvbFUvX6aUDkGrBfsu2BRvmzMFboyyoVv6bktuupS
W97kJJgYgz4xaNqlp3+f4qtXBeoP2mR/EzKjqXzVkotypixW0F872c0iDouOsWCW5QxlgTA+0y7n
Cv/Ph8R8uCn0bJc16GXNVTTYd0JCRa5I9CzGx3PNQLMuKRB80nOyS5cRBffvQ26r7B8FJnjijRux
yZgdPsovFj5k503KgzReTZA/FmDqQJFAppjCPv/7QK9M6nTgEEyx4Dk254cr788XtEdP4Zelqa+l
RBd2LkiEbJKCfnjxMxu0/z70Br1ECdHQRZUMTRF+MXl+xS1DqvKB0fdc/GgbMHox+JhgfqMafH2z
g23tZ19PNwPek/PnjzOGYNJ2NprXTtDxjW3cDbGNOONdiNvtJIbljfbdq9cXjgG7pC23Atonqcp/
Hg+/K4xbDSFe1FoHl4FknDsMer+gh+RHmOnW+K6Ujnkqp7k8/vtGvHqLImBPZFjQxXAdys/tz3+r
PK0ccL/Ay3bFqzz5YyyAsKtbT5PHc4NV7a108tcP2HaqyGlpjW4+lRdnupLkFXZpA4w5bHv3CSg4
fHcinLzujSf59SWlJ7Nx0hhgblym7c9/O6+w8Rh2+xs0koqmWPaqayegR+ZYfRLeEuozAd1p/470
RDH98FO3/fLv60qFxhF+f5f+89mzkeHi8kv48v35C8aGutrvm/XSz1F552uCLXfGjEIvFlEe2iiJ
G+fiYdcrEyQRtX4gmS37NYwOxNmmrJrgY89786Gx5fCMJGj+CO4xq09GafsGHkjeiZsIxVvxpRVz
rQ8paMv0RjgZZJaJQeUNWg2RPeXSzZ91sYXFBI0/PzlKTRMYXbs/LYwCEbd2mfEr71Jt3UpGoflC
l7/s5D3b0PEG+0q/NjHtrabcDcM4Dh8W5rvVgWy4ziOKpl5N+4iC2rVicp488U200trz8Bj5V7nK
ZbiDFUvYcq+QUSSYqZ2HUTdT+7FVXgYHZ7FGonuEM3jmyXWa9jk3A+veytfxa6MtH2YN3q2PGaOL
PDbWQv9Ss9UZqAH7SmJmdiiII+4sPHNXFVdDpp67H+tgPrSpRytmxUhwsJ08TC8RqWhQZaA3E9E5
RVP9oUUwUd73ljLnkzN6/d0MRYmRdjDm3mn2VpUfyaPUaVL2OjD2RS8rcdvXVXp2MQhp4q18Ob5b
fKmtxGqZhvLRQ0p1yNAqZTsZQEYBls62Z1eYYv44q1Q0925hEV3WNmsG9SSc/OviejJN4ILSNY2I
AAFSOrQqXlo9XRW+5CluMTF9beAHBIjcpa52JdOycZdhsP6C094143JWw8LcM9ffRwOnclwgO3oO
Z8v07qbKARCjatt+jMalp3rHdLrcdr0iRrWdpCC+edVoHMSinKuPCxmijRmSrlzQRP/qE9D5bs5X
kgUwlS5kxGRFkCfMf3MHlK8THQJSUN2jlbo8IiiMlx4V1VAdGB1PKFJ50mxCaunXHKRDfttpFhu7
lgUcs5MFuenntGTyh2l2XrknYM+qH9yAnI6bNUxd62hMnrRuo1Q6bD9HP3xaR2/tztGETALbyjyS
mlI71g1ttvpHoIH8xispeDlQ+qkbeNaoe99D3+6m51HqrLt2ZC2gJxsd8RVpQJj9YmKeV+88ohj1
L48pUQXrPgrSHUFxfnpyMtnBPRirhuE2m/DjTIFFMa6d5WF0oF/uXQfi6XkhT0rsy2xFYSh4B7pd
5cph2JG0gBsJyO3knrU70YdmYm1aj7y4hvOeLGJG/8EEVTOpndn9wShvrnfZtKll4OO5dryOtVIf
EdHYn4iAb/TDMJfEb7a1aX0o8hGdUmqFhr9bULD6n8slndkxQF/2o4udre5PfPo8DyhFzD4JqlW8
W9fC/ygIa612Y256H+k46OqjTZlKSJwb6CGuaQ0O5zYrnOVAVlrdG0notrOFMQAd1bQjPChqvlGa
Dd/oBq1ficQzf5qFYMY05cg2vqqh6lsGDEN4xAQWARx2UhCjqTWnpMs6mJp32kO9izZ74i+6kcp6
0kjYcoKgHMzHutJbF0Qr72Y2Bb6cQY+e3A2k/zVXiUtvTVzg67twHRwQwgERswmIjvFeD5LerzT7
VXwxGDUgIsSQx/vhTcQt8D703Q2dsnTcmzJIvcTUPi0GGyz5BVsYXz9Hi/kbEJeOiAYUTSoGzhpd
rdHV/X4lIMg7pE3ngdSx5orM3nJNPw8F2UsJ/Rt4pcio2s+Tu3QymYq5/7xEHS9tStn+ySmy6Es5
Tq57G9hQGWADeuPF6NP0GLWusUWtDaM4sTFu6zKu6VVdutUuqiPqRKoP0RmdrZPS9XzkgqorH628
WdxLi3k3P9tkgp6lt47tu47xZ2fH0HSASSPDK24jtxqXy4iN52LQjrYIR0sbf7/pqZ+iGi3fbhwE
uTTpYM0GK3LrfCEGRRL6GaGkPVKYlsEuRNhgJrkG9E1A00BAbbygBzDBt09N+z4SfN4+uUVtNw/d
OATDpQ97JCZlZ3fiXrLuGKeW5OXndPCslWg4aZO5qoTl6p0zK6SrCzI6PJ/McMPPUWZHnzBZk9IH
Zk4EMD8AKOyQcPowUDLE12ek0OEMTc11cPhZhkJ7U45sce8XpdL2bij9ab6ywyfVMhGbzbKM26IZ
1BdCD7viPEf2cFOHUVXdALjUF2Hmtfk4RdqFKuo2VlxI2xh3i6+AOK/mJM+OBTRwxzbGFudumlSZ
zDhto51HefZeZ3300QUC6Z76dgnyT2lrlvPDJkT6wgLSfldObtyuReHUl5wkz/6zx2Zu3hO7y2Jk
/JdoGHbgrD6g/LHkZQzT/ChNltq9CRDd+kaFZMBKsWULZiY1z8YoMI6C020JfiHD0fbQjxRrAL07
KNbuCOp37XiTtVupm9VesuAOqvncP49+HjxDE23bA5t9V53MVamfy5ChJW27DmAeL3nJrNRiQtru
thk8ghgKqOPqkSL2nYbQ3O38sHafI8D3KcGkOrcO6Istd6f9zLN+dLlvNTfRGskUzTaC3vpTKnlO
z9ghrfwXtBnbjStmsZ90jbvnlBVrnyVhLaaTxT0Mz45ReE81MQ4lmaaLydaHRld+DbxFQ75uesM5
LUYg3WQuwGNf4bPM34qgmNSu9AzTuObSr7OrOwZ1lkRZ4QY36RSaxwJbXn1oQYWbH01tRgTsApGI
ESyY4oBrvG2+Y/yVGZR76aLTCciDSjR6BP9IooxrHbbb6Sd6SCNg40oZx9ZFYoVOn839HStUBkIv
y9p9PikaD8JY1qojxmBQ/q6zDLM7Zm4ongynRNHXGaObHkTj8MGXcMEOKDLseWcXjZ0fg1Uv5YEa
kXyNjLTOMp6srFtumwWdbWLMWT/uLcJhx52vlPdJR/OSJUCFmOlDhg8Ijm6j+rtcZGEd6mhC9KaK
OjiEbj5RxoRtSoUWSRSfjhFBZ1+C4XtQEslCIGtmjr+CNkBm1KoSFxbUQtokU26HJaTb1bJV7Iu1
vK2arvbOgMSLXZ1u8TrGqp0eTkrjLwB+gsGDjNE56Z4SeEE5FVQ+1O/RCIqvsCVqat181vcVnaIh
8WTnj7uiCafwjm3nkN8Ti1yO75fJaI4C3gglHY376GioIWiQ3bXZguxKDpuhOu6iajFUjAoweMAL
UnW3ULWC+ZGNcvnUsV1sTjrqiXOnwrDlbna65bPRTuij486vhZ1MzJS7kzGYU7Dri9oz9thuUH4T
IdLtpsbTUzJjItdxiMSIfI9a5sb8g4hhQBlB1zrunocbgVNoi4X+Cy07aA2O8L9WlVv1+1SWc8VK
RQdjp+1g8E+S2IZrpowhS+TsDLeF4w/+XdBhtSECHalpd20hP7h730BTmuTUZbA4jNJCqVu7Dg3Z
OYyaW1TKXU9/KTVkmbQUx+KGPBA8DxplLyoEZLpbxU0v851kIORRPLrSCDa9qGRlBrG2IMDthw+6
b7xqZ7VhQ+R5AKFq7+hmvPfX0lh+zKvRQosU5XyWZtWj1BKkdJD5QdbIkDh8CeyHLpqHd6uZjdUN
0vyIxIphiKAm4UJpTfNmFVb+1YdJ15/TMVpYt9gA2o8EbpDqjFSf2hPD3UCgAcznfIozmE4QUVvJ
YL3O1tw58EUdxS4saf3uFLGH2a7J5vrkp9D4b3Nz8r4j4u6YP6soyI8G2Qmnwok0OXp9VRHGjE7F
vJnX2XASdOJFvwP4YomDKKjXEo0O5QOHJspbyWVtQSv1/nzkIZIe1pdSm0k6RE51v9QDAVlEOwoa
I10uE3vSU3QHbppyyc3zxnoS66Y3rAngrC552i/5R12NA+hLKM0nP6sLc09mKRs8C0Wpm7QVwr2d
17Ymo1g63kQyxJ4Evs5KJqMmmYgBFpQiqpq/hwYFSVyr0NP7LIpq8maszOtiEpOH5Uw9YqvTuvlG
Vxn5EOZpRqaoJxmZxHypVMSjMDT2figQrXsVoOTbJiLPfs9VxoaZmz07DdWt/gfh21Sfm4chuw6L
GCROFR9fzKg0lpFa6ILFigC9uQ7X/IM7DekhosrPgIzPUf8UpPZUXsj6KD4AZQ+Wfb1gAQQ4VOLr
ZRg7lu1eF02tk6kf+/o0kGbmMbmmLwJO0SIlOxY9knCEmaOXJ6muUE6Lwve+pOuCRjC1VyPcoyuk
cgYW02lCrdWqPDaRRmElecUa0UJJ8erqRhd+MNwavg1X3iYj8ZQNYUhwH2YX6lzUaQouVq7N/6Ps
PHbcRto1fEUEmMOWlNQtqdU52N4Qtsc/cypmXv156LOxqIaIxsxsZowpseIX3sC6ZWPidZ3wv5k2
+BjXhLu0mVKyQhgoFE+9sh9y6xCE9Ee3ydB1P8ZWx5Sj09Sh3hKB+Mw+YF3zHSGKEmyl2XfJgSfd
3kraMOUbBb20P4IbJPGBCZiN+N0kRfy9ymR9eM/SAjqX7MNPy/tI+w2HoBpPVg0S8qZX8uBHqE3d
eJAz28ZoRyqS5qn2RXPIdKEUm7DPtP42aVR1h0K6A0ZwDKvokBVWUMiAvbH/vukmbAs3gTEWPGRa
1AIWoOgh2a8yeubi0JN//aymQPlfGZnwEFJbF/qN1rK2Aw9ZtnUGA3OwvNUkjMBLLaqq0EXjFgoJ
8TkQOrWGI4bv94CgIepf8g4wYTodcgppzc6ainLYkNQYvQdYongbswrAIeAD04F/VyXcpLIx6R+Y
06fDduzQdN0qgJaVTaVhJNzSd8w+ioSP2GWhKpkvKrjX+q2SmsrEuTzL9E0wGaGOMGlkW64e4RPi
qdCXph9+bQ7DPY9w32y4uTNj31GDI/M1ZCBYVSJhxwy+2cLKAPh7ctAbfj48A26xwAtiSmI3CZp2
tRvH4ILdCSBGqLtVlmT5fZ8HSk+QaE7NlkRHxncyEHp/ahNRP8ExqOMbE8ld42bGqB96E0SAiyEL
lA8Dbe7qZlLQvqG5ncvlKeHw/BQRFwXe2rhD7OIKEV4A6KhyRVtfQ4j13jGrxnrnoVWstyBSCPdd
EDfip+IbdfxYgalQ7uxa8AQgqFBNJ0gzCtjhcczkrWZVzi9uVt6xvBjCEu0IoklXrkZgvqKGUbFN
W6mKdkMcyB81mEbZE20I+NZHzgSk5NgHf8wgbmTyOFNqAlfHVETKN9fLZktYEUUzXYePPsOpaEEu
m2Ey7SDsl3T/UMtqtfP9UdkA/ymoRWjCG+vK2nS8fTfsQ8oyXRNtrw+/LPzOw6M0hkY2vU8F2b/z
ml3sp3VfaA65s5bkN0VO7z1RMvaubYcfnQidlfGWVUrGA6QIsAKlPCqFS1xRFwWyoGEWHodAyr5r
iaoj5meoW8xNa2T3WcqfPQ7XN7rUpcHKVC+bNn/HntFrdMl0apSLCnwyVFLtq4xNrhLjiRhWB9Dn
kDmscvrW9Fn+PoRi+PjyBIPuQC+ILpU6M8TPJ5iWQGyPqYiOkU9zwI2gkz7rfYUWUDOg5xhDbQpW
2igXlm18KD7J6HPa6DeyW+aJ+KcUDDFaVZxgio8oZ4bbugx9fB6T5lGzomZjDmZ6i2hb6bXIBSsU
KuEKW63prMz2Jys9Y9XIslFDpP69aCnEUAqrGqLAETtY7cPxW+VBKobsSGEIbrDhx8PBsagQGw4k
+etzfuGAOE8AcAUD/A6KLhdmkDXkSWXSmvhIFbdIbxPIN5idBvAIKNoG5ZtIodJywgXaq1M5Tfty
DDlfSSDBWWr6DskkoY67doTYiqoHcWyGpnKJrMMRFHf8s6vDr6rCzKg2hNCo3SM/o9MtPl8zoUwJ
Z1zGczJV0+4hNpWAoMlO4YXAyS1vhEVd8jnjBatvr8/W5bEA1IE8kgG0HqDfUkLA1OLajhPsFbVC
zneiyglIJAkesWtFcXNTF1XaHWJdmGu2BBcQCLqLUNktGwQEPU2sAc6/uUkgpwWYtR8BwZDKUXFL
JerfpQoEIAhkWH1W9isYEkhAKqIVrilU02sptv6nYHi+0qv/9NfQ8wTSDISYrvWifVFbg4GphYSr
mA3ahLB/mg60DnAMM9qyfKtAmzXHMRH06GAP/YgtxPI2oHWgYiowea4vysXpIYjgbzJ0ci9DURdH
WBow5XbUJriLOiN9V9Mp3td4raFWCSfH7ZJyuFUbC3JOoa3JaV88CRqQMODMNGJnIcilIh8SZcQq
gG4OVlJk39RW+DssZ2AP6Vp3hMC7prx08alsfARQgd8gGgfdb3EtKwgwTrk2JoceD0Av7HvjwagK
5TTxG9kCc026bz54lMO1Fb/Y+Yw8y88oKFXDE19K0Axox9VCd9JDPcCKwCPVFvGTZrTjAIsX1EZp
qxBi4YBL+CWFQx5uupFMZ2dhDnszygKOmTm2o7MVSZc7H7E0yNNNQpSi73i9UwpJPgS1tev9s18N
NHc2BJJn5NBia5STb4lcmtLDSMxsEqH3qvkMC9WW52vMqn/jVZAhpokgcrkCC/5saNqmHBIgp/Sl
5mbnPw9LOY2JXzRBSic+k+9ZmyzyNCzQ3iSy6NhDSOB/uOatWc1dnkzWCaSizhrRPDLVxVOS+Qgv
CHvMqFrKo+ZqfVLc2GMeP6MdmZPQABW7MYUVRbDyVPs+wbEDUQdJN3+bgrfv+sn89NdwV6kACEGn
Afc9nwRDBUZsT2Z6aGopBL406011eLK+6hLPsgvTRJ0TRmd6x38Rxxn48HXsQbOd4gdc2psV6NZn
x2c2FwcdO7d/l8Qbs+zbTs7k7NBgQBeZdbedZe/crPAhx7cBfDVLpdAshyq53/WpmG/Es4YvNDFo
D4RT8M4ggizu7xQ2hyyowByk0KhuzVApRrfqrV96XQRv14e60E8HJcoH8g+kGUA3y0CVHCuHkpUU
YAXCbK9pqWRs8rSOnsYwKYpX7OSK7yPcC/ul7czmTZsFjF0ZNNsNcuW53rtlowTfJPS19aOe2qqK
9kKMEmvkiOpPb3bWW6uFibKTlV4eX67/+M/mCQwxeFvk0ND2XcSAaTU1XZQg7NJTGXitq+A9HkV7
0nzTX4l8Ph2JYAsYOqEPGO3F3qQ3i6h9UB4CSVZ3s0E13Z4QKcCsnNXXr3/WJzuPK2hGEUN6AjQy
//d/bgOnruksaUp5gJ2vUXqysn7Yg9YJ7ntJKLSI0ZJ9GXHqKxEuyOx+ZeN/8q2AKmiQ8E4hZrUE
PKC7MWHokJSHpsrihzbMzMd6qvvvitxrt1/9UgZCpcxGoJlKmb24cqVCdHo95t0hgL24SRp4ZVIO
DUVoanqSJDM8yc301qrBGlhlvlDPThiiTlw0xGckaKSJi/Ws8k62fCri9M3s6C5rLaDaYNX1lam8
uNehecDGNjhYVCDwXTtfycaOzEiVRXuYrFTZDg0yA3kgphtk0TAcEKK+HYLq4/qczj/9/NN4SYCe
2zQqAWMbi0vdrK3EKk0DlVRVjqDcNmm1LWg7vMoDPB9y9sJ6LEph0CL1A2LhRKTNf9d/wiefTcwB
WMYm4iHQWfyEmhpySB3V2QcWOkKUt5GFUdRpOsYYZCZeAW7YTVtEdK8Pe7moJsEOrryQmBh56agt
50ls9AS4hwLaf+gqnZQ8aQ0IiuvD/A2fz2eYIIHDAagLhiQX6PmqSlFJUwzG88GXcznd9mjRtNvW
1qDgTzQQi3cxOQoC2hF2k5HrRIq0xx4jb3Y9gXng2naKLMtt2cLofL7+0y7XfgaLgmEEqwQuzppn
6J+bQ5Sjg0SV1B3S1hxctTEqmNd6Muy5a3LNRdwl+ePHfr8Fk1butYYCwfUfcLkE/ADIXMDdmBwI
fOc/QGppO7VG2h+wgdP+00ZJa10p1acvnyvbBkUJqBq6FiLXc6j9z3emZi/GurS6QzdLfqRa+g67
zN6CaSnv7AZk3dy/2F//tP/XfDtfd2orWL2hnErijf3y+ahR2dDxMFUw5XB2jzavXeOxGDIG3tVc
dpXA9L3ij4rKuVkHY3OEfY/QAbDiceMbWqC6OGYo0b0RSeEh73QfV13gWki/4F5DwJfUtbXJlMGX
Pcr+lB8FdGIgOBCedYKxGo6YhdT/i4wSUeENWaMcm1lCAxrWYHfYrU1++pBh5lS+JPboQKinZzN5
Vte0rwF+p/yvCLDLF/pmgpZBH0X6q06zvH3gWNm3aMEnyg8FcJPzZ+oQi/cGCSjJto263rzDugTJ
ETGYwqSJWNHljcxQzrYUnBs2mVQ0H40flO/IgjjloTIK7SellHqkrptXmJpySyj5xpyh8l5ZQToA
ztmmN+WA19oHkaj0J6dR69zOrBkqwkwLjtJ2QwWxy4b/hcXg3KFgBrqAvdfYwAisybnp5JZchl5x
d+cMkTq7D/niTY/H5DXp8MaD4u07oG662uhAT4hkuCmgd76ilEF/mnI354Pac0sxB9Ro+DGpg6/e
0DuOhz9JjE7GdhjkDj/aGNzLHlMqyKC10QNjEZYmnehedy8xTZHqe9Q73aMP69zfCN0AN9FZUzA9
lJjToOSjCqt/VMswkVxgyNGLT9aVeIGJEeYWyF5l7xFfg6lSxRl49jrCUcnNjSgT/2OS6K5VZR7m
XhvbszRIZtk//DRti5UY54JBQ40EqXhEaok6KFsYi4QRjeHBJOLEnFvr5XdEYoIQNRMaAZjz1to3
FZTG6Ekx6jInLbUG1feQdp83WNnKD6nhBKDz/KYdoBoBDd5lDV+/j8NJQwoOS2uZnqmjldPXr2N+
OIVWcs25KLWkPCV2FHSjjJOJ1YJJwQ7b7+CGxwU4kbZ98yNreCYDLcC8iuy+hgBzCwJGOTSJsH8Y
mTSNX43e//oj8+DzDOkENovXDwHHPGtUUwC+gNKG4T0VllHqjY0TKOPKk3dZkuTTZ3WH+ft5iuRF
qgB9HYCKldcHjjcLxfuD7Emh185v2LbdY6aArBA21WcrLbLncKjCnZ8CnlzZO/PVt7gaQadyZXLx
k7ksE1iH9LHt/BqCQD2aN4CcuhOWkNE21QplZaiLMspc9aSyQAGHaBxKxvktrFI6IvDokXAVavWU
Jjmwni4YuRnSIqwUryvD8tv1q/8ingFzQnbBJMMrI2dePjdlbsFaU6uDroTGE3pLxT6TY+mkFtn0
R5IC0CFJmazt6znfPZvTWe1BV4nEKfICcF48N3GXq7mD3tUR0CkoKXAO5o8J5h7tHjNufqMLgMKY
ERm18Ahxx189cnPhZpwaKZrhe/LKm3sx71R+UUK1FWDepAbLouKU4mIaBJZxrINJ20+kLbsm1aWN
orYSLTJIDNcnfY6NF58PcQzaxV9uMkHF+TpPnWkJXYT6UXSGseU96H/HqSqU3QQ/o9jKdh0/BWFU
xqiGJog6XR/9YskBes+9FLqWPH7YyZ6Pro81JlIAR4++wSFuYY9AphT9URgG+AKqx9mj7hTSmobw
J5NsAwpVjZngBHl1MaxRDZrdtbZ6BPzleJliR+I9JVD8nYZBLr/Hpup8NWQ0SYKg/GA+CBCb2v75
h44h1DjJ8ZWjFY3qO8KlCJ2AzrmpR0v7DSHFAaMKspXepa7e6PTMyhXq2Cfr7Fi4hhiI+3J/L0U+
gr5OaNFpylFEQfEtG1rtBQ8NaQPOXrpNskHep2ZQneBAN9XKIl/cWsCwWV86SFRIqbwtzrXaNhn/
0lGOydiMtQvZaXpVhUOvO6BYucLpuryqGQ1qBAQMxjOJ0c9nWte0vmi5i48c1rnqLBXbpJIbrJOJ
cTc599qt5JT5nwroxwtEGbXfD+oQf3m6z3/F4pv1Lqr9qZcV4K9+8GEUJlcmqlEaMEx/mL5Tcde9
MgsC4QZOHqzxzj+bcQgOisOu44Qt52DMQJfkAzM+tL7lVSBYQFWqknw767VHK8t7ubPwLqEtKZMI
kQovOfxBZmayWSEPGaIZpyFcgKs9r2CwpyVpRmCo9Oa3LyVTdEr9ol1jY14eZSp3EK6goJKq4CRx
vtxaHI4FjCLzKE0+wOcANMC4GdsIjdvSijZhqRorVeRPRwRfyJalekSCej6iDT7bKaigHrU8K7cp
VGaUTuVceSodYQKJV9Xb65fkJ6tJlk+hiRd57rDNl+g/aZjeKr6MN7B1rJTUOWpTr2XbTEp8GUxw
U60M9slqajyD6CE5dLppbp0PZkqyAW/dUo+JaToPg5aYLwAtpoPaTZWbyHlfuo2RRIi4+dZK6nfx
nYRWUMtM4hpoOBdlnL4DyyGyqTjGRaDXOzkZZCLjZCqLjaVWwPSuT+vFOlL/ZsdyIagmG3gpaY9V
QEtoI1d86WwFo/jRHtZvcsTMK9ynQOq+OrMW3AUT/Q8CHMXk5VnMrIgtmCaJOBqIo+3KipOJ9lOD
N7BmbZUiUT4SKYzelLTTnq5/6eXEgsaaXQrmXiX34mIDOZ1kdIY6imMTN+qTbE7aQyJliReD5Frz
Vrl40flKm+iNmxfDEzL0868MM252J9LFkSacvTeCJjkIXnNAo13uTuhFVq4aV2u13E/W0kEgCf1H
00RoQ1uMiiZaluXBgJBABk/JQy5ZehVogL50IIi2oI/blc1z+cxAYAUYQQeFqwBy3Dzn/xzKKYxs
U5KU5ij5evoM7MkXv00ZBWq2rJlT7EM3VI/ffcPIvteZH4s9wvB+6FCXigr6O19dYY0UyCR6hfxI
TXLxa4BVc7RCezwK5MpRdpvRCsH4m7Bt7b697B9ZsHhJXYmYZ3vCZfmvaLI2FKjIHwNqCNlendC3
iDvZr27UPqe+mw/UyjeDFljbajIl8SpPhDPgJAt9HF1gHWX8dv3jL64sfhHIFAV6AHIcF3Y+JWJ2
eggq/VgOTWCjQKLUKRLEpEhHQPCYsYVgFSMvCPOoucnJvO3X6z/gcs9zUXJr0cy0CD2WMfSY2WNA
C2046oDQ3gdba3MPalJq3k5VpOq7CL5o/8NobG21mDAnnv+E7zx6KDAgokOm9renp51vQy6sxiBf
CB5AXFfTMbVYAusIhhWYgStBSKpyL+uLIPk5tMixb4NgKuCiQB9wXpRY2K2zKbHnA6vBp1nKyo2+
3CwsCX4hRO06juT8xiWtf5iH0Du/fwjQ99ZrhEEkEkc3CkGG39qF1D+g0oUiEwX6ITCV7eQj8Z26
U2VVxV5qwqZ1G+6Mae34LrYMs8WWIUDixiBowNbkfNr8KXckKIDw0CjkjW5PIbu+DdMWdoYwrf7Y
jcZ4MhRoi7uyG1Ffur5hLueFK0o2/mbxhOPIYZ2PX9NjVZgX9a6ytfImYxlMHgP0wX53uRXcqCjp
pDtnTJMkc1Olz0tkNmJ53DiNP3iKVq7KP+mLfcSEWGQnaCHwHKoc6/MflOOM6IdSjH8mfItb5Miq
0Q2B0q89D3M49u9+ZRuxGTguFhc1u2LxCKaNMyLFXlp3VipB3oH0gStoZyTogqc5OLNtl+WF6eXR
1GTuOJl+5FVDbWVfuy9Zf37G3MGg4vAJrRmb3anSCsm+SwwQ3W4m8aNdZOPrDp1tnCNWhrvcbgxH
BwOZEhqNoPfOZ9dJsazwB9O+a3UVoehkVIq9LvnwIosw8ao0GjaWpJhoSuNDvfJSfTY23ul0OSnm
IEczP53/PFRRW2Xl0KU2jshUtfc5pSu6UX6v7sNEBNItqj2B44bRmL/MCK81eMzibpxnGrQBdFHa
CAR1y+axDqm2G0lI76Q6Mw560OUbbixjN0lK7YlxlG7rMFoLBz75ZpSoUFmj28nTYC6Ol8KFbyRy
49yRjsfVJoUij+Z7W44bU4/iY1DDfwgg8j5polfUlcP92ReT7QLCQuaCyuRicBjASHJRbLrjmJZb
q3PS2zH2tZMpKx91HnZbKuj2buVCuThXyO0AmSQcmdvnrPb5KgN4C4YJ1eyTnAQaivyxXtu/NNlX
XgtDRwkWppSTuZHSdeZrLidj8G0QJX1K+jDRY2anxguUxDR9nqYOY5zUCEaYUuNg5cEHok2+KGHV
TUrrOXI5WzvNbizXv+DyAxDImaN+B03UWVvh/AOGcEqxbQrNU4sbL/orpVJbOEVAapc9K9ay8rXJ
NLmhZeMPtIJQOmggetStho3I9V+y3DwkkTi4kIWwfQh1rPmX/nNgCmeAGkMV/DTCQ4G27UgT+lVI
HSOtjQB+f1NWVl/f4nsrZz/UqHRgNFz/BX+RW//ektTDUIelt0geJJPBL1YT4aUcXnAl3zkg2YNN
K0dlcDvFQNjcuK0saeMHU3KMMQIO9lQ1lTfFwHPE0wdMMTzgs/UE7653wu2o1YHx3hfwBTQvcWiA
3QufE4Osa15Y/Fm5wu/URSxlwE0Wq8z8Aai/OUA+YeTXMghDc5sqwE3xx5RD7Snz+8m4GYZu+GaU
SjvsLb+VZYxCRNvdBEZWdNtADzFDblQ5eKiJiMOdrsPY9ZrUwd3J1qa0Fm7ud6pc0c/K7A20krxx
CbcRaNayltl0cEuhwwcXsnTpvyXJRjJqCypXpxmwN/S+T5WnVA6GvQhQLH5QtFoVW2QDNH2DVVZr
fY/7aXqVQ+BeiC6jInh7fYGWRxwdB2RGeC2JHyheLhXY4I9ZIT7q4V0AlVrZGWpXPQSVJt3XEGs2
Roa/Et68q0XERZYDFJmjPe9JMO90SK155/6zM3FD6LPaKJ07G/sar5CSel/nBd+Yj4P5lECh+WLD
gRGJj0j05/uKuGApEJs7sSYlauzctblhb3yLKkeLG8KGAA266vVJvQiKGMywSMUdPs4Gb7QIypKB
blItyvAEWGxSEMeOgICF9F41d6ITOFLCkgt7U8VjM/OlLHjXVjPKySYywvA4H+t05Sq4nHB+EfAg
uq7zHFiLc4h7Ft3ioA9OuS2MXyNiB29ktAPtlxnriXvCWjV+/sTzg8+A3IO4HtNjQ17tfIUJjoYI
4crgVBhac1QZdkcHMDqY/WCsPFMXQ8FiALU8G1zOZdLlHdOGnU9agp29AAh436rRcI8mVASnDueg
6yt7ORT13bnXOdtOztbc518lcC1HWlTR7uAFFtvRiZXY0xzhnLjYRmllsIuzOattUvwkH5J5CJe7
SFZRS81pdxwDyKtbFPeAxytFf0CXckINIlae285YK3EvXy8EKKnN0UggL6Y7twyfO3Q6WnBO5jF1
IkyHmrpytl3jo2mNM1iTuFKJsmovqa0r9HD47uSj9Xh9juc5PNs5xFh/reUovYAMMReHZ+hFW1Yi
bU9yiFb4Jq01J70LqjEbf14fSJ2D1eVINm+0/f9FQmOxmlWQmFWCNAP5ETqOXj1pyLT0oeZvyszX
HscCGyS3GpUyJKuD8+gFPaYQOxaLorhbR6kpvSqtWYpTpnYKyUba9nCX9AJSvB0bNO0hUJrOe0MC
n7saCJd3P3C0zloJjC8ONzOGmBLapFQB4RAtvkMRoqVWG9QnyiXNoa3RsRFJpBx8eDD/azHm2V6f
uE/G4z2fwencpXRVF5eJ0tWKUMywPrXdVHip7mc/eYvVEUpt9piVhbnySF2cOkrTKsBW0AawaIiE
z08dqkBGR3zanOypGg91ZOL8NJjJ9JNUsH29/m0Xh24eiwcRoB+3F63U87EAxjixXdvNSa6EelLi
QdphnOsfsTpUd3VrDP9Tw2FcWcCLQWeF2xlXCwkMz/alzuZsWtXDOpZPgTVNHsYrWIyrfXKjtCWw
OzA/ltclRbJi13tx0OZRCVTRiaLWRLf6/FPxRVPhuDfyqVQmgIaSEY3fAR+G++szerF6QKkIA9kt
s2YpT9D5MCVNM12TDOVk/TX+UnM9O3LpmU9qbylf3ZmMNW9ISv58FUW987F0mZA6gox7GiI9P3AG
MACY2aBG9NciyczL969/3FxEVEERAqNcxk+lHFEYizu44GPtyC67F5I87lUhwuxBv7ZPls6UFKEo
DBNSo8xnwVJb4vVGO68SazSS+8kPsFaLBfXizeDELf3f2WplqirNQR7KEO9FaSbfQAShV4D4I3Zg
hYMepUT5UfbUYGieNaBLpZdhM/OAAVDauxTeLOlHR+kXqwu/KNPf9ZCxFUdhpd0PQlNUpHZpW8JJ
7tI2e8dI0X5GE4coGDsSaAHQz6PyA6ysNK3pPC41zfhy+IpsC8h7ZOEXuYwvwgGAQ6CccP2Qa4e0
SdhT75nkbyMug6GN5Uvv6A8U3wJ4IEGgP8ZaiexCrJPu0DJFnfsgMFlS90mEsZynxIY1uFmW1Bhn
1tSzPbvCFea96LMszLeCtnp/l6XdgNgAOlF4H7lGpBbtc4Hb3PCdWF+JNn7dDNLKbTfHvmev0tzb
RpYQSoxFRW9523ET1H1SElOMSVi96LFZ4TyEJ8ttBZWQBUDEStz61lwOFjzU0+6rO5qAle4nfuD8
BtOZL/9/QnMQeDZ+HqV/4nUrgN2qLY5A3YxfIC8HVnJ9tMuPJTckpgK0QUuJluD5aJVizYijQj2V
iOTg5pWGW0vHz9CR4ujWsJNij1AQ6hhpsmZhsOx7zAVd7DJ0Kjn0P+aaw/nQZov2TBtO6slsgvgI
AzHaq2mIFEOMgL4bVj1WLWWjnrAERMt5tBuXHnu9Vi24eEspcujzXzrpEBpK6vmvyLHk09u40+9Q
0ZMf6jaNn/zIQLwjKUZPBRqprMz4xVvDLTVbCtG6w08AENb5gJ1TWF0xNqgzZcn0pxLx935mLCF8
5XuI/ehePMVflKrnTgYUgSkKDslA5+lvnY8ZNTZOmLUfn/pCio5BO5i/ECz4ETnOGnnwYjoZiRIh
WvU8aZBTFvtp1HxdFr2cnCY0DuBtK35ZbbS8H01Ob9D+wOy2yVdm9OKBY0xAXgjRQsEhZFi8o23Z
1Xi6+skJ4Zd8PwWtBNCpLybgqFKwEp58OhYHRqM6ZoCCWcxkF+K2HMZmchqQd3NRSlV+akg7/tLy
qEtWHtPPxuK6paRJeZu1W8xlwehZoCsJZ7PkSoUuvvFtud3HihR/zTHm7wbRedqIgiAMX3wW2iu0
uP0s5dIp523fyqeoR5/ZwMKxQNxOada4bJfHgNuGG4cxiRVwujrfkihHBBbIluSEIEj8bkSx/Y6d
Qu2DCI4bTj9OYm4wluTq1y+8y2uH3cIRBBhIRVnBaet84FFO0xSRUlbQ6cKf6N/o2y6tZ7nJ2G52
5ThaKNY4SuRlsY7CHWKO7ypsv5W1ndfu7JGZfwWBkj7XRai4Li6/NjWMDlc8JryVh0fcEE9GWP2X
BFjO7QUCqS6iLpOGGyVYRepba2Xti2NKbXfu03BqUFuASHY+CZM1OBICw+OD3qQFapOAxRqUVTDx
NNxRk1EcEGln+PZmZfIvVp2QkFIB9VDKhNDSF7XZpsFOVyDD82AlUWWbbl5JyYumVUCZvEqUXdEB
mwxBpTTWqDwrMxr1iJ5nlnomKn2KN/p2/B9wemQyOzy3HcMlj7b6g5UZ6XhnoW+tw/Kz2l8rv3s+
1mfLhSAytSKCs7ksTmnpfL56q6QY3lXtfQRPYlOMY0tzOIQ6jxGiBjkXu1TPQhHpGDqK9BIlhXOD
qm7ZeD2wENlD2i98bfwmWNlFSysYBbwJvbaZtUvYOGNtzn/XZDSOX0hdhw04/FsX/ac09FCMM2fr
aAxKAcKIN6IzhIJc3AqqXVOaer0ZamHHmHyW5fCEc9z8CyPViR+UIZaUlRvzYqcDVOFiJlslTkek
fI5A/olnoqLVC7mJk3t5HErbCzWVDL414vushjS3KeK+1pERam2oq+jy1jdmiNP6yhNxse/gyvIE
Up2CsMBMLX6EbRR9FaeiuTcz2pFtqEa/jLiS0e9xcuV1RGBmgwLm9HF921x+Osky5Q241VTHLnrW
jdEKPHXN5r4QdYtwrt/tzTEeZoHLBE0B1SuMLN5IY2k/labVrdzpn4wOjAAcB5Akght1ccMWPqW+
Vnba+wD1uzfUHOR2RwrcY4RK9h387IqweaRoWwZe36UDvosV5dCn61NwcdEQywKLtTj1MzVyWaoo
aMXrvADNPdo9/s6WwsplG4//2bXieygtiu9fHm/G8MH5MS0bUNbiQAirnVKcHeKHGiHGwB1GoUee
kyflo4LU0h/TH8vk5vqQS0FzDiEoWBM+K/INhJHL+GO044KeWZs/BIS5Nvq9/hhILkGlpGFg2fpQ
B00tFBy7EjHWbTZIZrsj9BUlTnxA594NNVC7Ow3diwjqiF6F8rByUVyEElBEaJwiYU8jE9zuvFf+
OYRjgTyDWvXRg4quF5KF9YirTC5a/z3xh7HaXZ+Ry50HgIVZ5mFh/1HOPB+N4WNj6KvywbHyET6d
hMaZExkfAR6rL1Vjf6cuDXs97MwDSoWyvHLY//Jtz25rAnlAETS9Zmg2hYHz8UWcCdAiffhQwGR5
SLDQ1DwTClb0OJh+5Z/CQR/b9xCSfb5BXDku78Mu0XGn53L/Xotk9G8tKBzvXGjoUyL76wQAQUnH
dilWl5hhjrgPoAxUxihiDTHkIYxn1eHGTtTikW/PiUKBZCtuLSMSeJ+zz0+UDeKnzBGSgoNzlD81
eAo7NxUQULGxBgSJN3WV5PnWL7QU4bdSq+EGpKWCSWbtSy+INKrxEz4hzS+fLv+EXGisILIcoN1+
NynGxD1SJeor+nn+O5BBRzuYs5bk1kotP/0TtG1dHhNlLLU3lKea0XO0VGgblLMCf1PDJEICqMEd
fIdqHomPBH+63I2UH4ZDidagddCyOr+n1lBGnoFtbr2X4Dtp+y6Gwf3AFiqU3dBNGoZUKFDCe5OC
2npOe7kMpa/vLtJV7FgBAyGTcREWy+D6kbOJHoym6Q+jKIZXFZzynY97AadPr6s/UlIZI9UZJcI5
N0ytLz9pqOlQ8CSF4xfIS5MYOZFbTjdRDMWX9llIafgahlmzEZac+h4qhbUXSbJ+r0elv6OsIq+E
UZfni1NMDwmmMrvIWZYrU2FN9KxU/943wkjs4sKZVNexeyP1VDuZBALlYjL1b7HdVqcW2m+6cZDM
TFam4S+h5fyckXBxx/I7uPoAhZyfs9QwEU101OghyqcJL3pfj+QXW2j1Xd93tQ2FOMvueJetbzkk
l0OeF+k3EOSB/Tzx+JsfaVyW8aviZ4X53UjpgR3jtJaMtT7OfN0sfibJ2ly+JuqkFrq4jmo0psgv
aKwq4McOoxr7wgszniZXClG5dnm2it/Xb8DLDiRS0fT9ab9RyJlxUOdTE2WgrxwEkh+6GqjqVpL7
/DWy61xsiy6bpURDA/okOnh1FL9NoaNlnppL/alX4gpov6QFibHyNP598M/mYQ4TmYNZfoHW2bLW
Y0w5Rkt9pjyKQqTOfemHbfM4ksSrdzib1f0GNScHoclcd8Kn0RgM6WQl5QhwTi660FVFHKavIKuL
3pObjs6bigxfsu3EmCfvgBf68gaLv955Hcp2DLYFHaN7oYzy8Dy2UzbsSl8L5JUgR50j78VHzfpW
GpJxnEnKSecTrVVtYre5rj1CAp328hhMv+22yLUXS/WDG62pnPgDzULOpRP2kXNwMqNO93rTNh+a
WSFwGgLXvjP1VNc/RBpWd1ZPueIG2G0r3Sl50mVvjhFF43NmdarkidzKPlJfjda48EuSOnRnMhWN
A0VpiBdSXqQYoYl1ppWl7YNcWzXC+bizDxtTRvL2uetrK3IzVCbDWxR3e4ioaYvZTjr6L1OgB9o2
8eOEPz2YTfnVu4bfQi0fmDk9mbn3ej6/EdpObY4v1wMuzZZyK4VacD9FVXHwwUt5SZ5m3ysfVUiX
+Rlep97+ojDfPC/UCCiIkkNQKFheMp0fFzQqnOFBbwGeuyBp9P8yU0SG1yNG+iI3Yb/yyZclAnR/
52IZ2AzkEC7EQ7TQIWwE9vUg/x9p59Ujt9Gs4V9EgDncTt4drWZX2bohZFkmmzmnX3+e3u9mh0MM
sT4GbMAQoB52qK6uekMqjL/Vvnsc8ds8SBjJJuJZjpe9G/vlVnP8/LnmoftE6SQ5rISQmzeL/BU2
FUJKhfRvvNnMD4NeGg2PkkusT6jntGVpNjslG6SYu4fANRrJ2vCgdtTYc2vssrOBvCymbRg7GMjf
E5y174MyGdGTZTediQMJCrA7zUsilIJAwfQba9TWKC23gY9fTfoF7ZIXMwFwlntptQ+jGHrvpa4L
yBCJ3v3N/ZFO+7zVp49+M/3GQxwbALWrnL1SSxFOCNkvCo4ta0ak8uhfhQaQ1BR4yD8pC6JtNZtA
U5iIJsRyAgvTOYSR+4+ZN/oXFZrUxzipC28l77yppTPea4vEoI+IiNzsOpyEow56444XwjlE8LCe
ngvUhY+u0IPPYTtZm2nwOB9OW1k/7m+Whb1CJUcaWML55CqeDU3JvqKM3dmXqe6ab50f14KmCcLY
ex81i2ejTv4Vudd+uz/qwgQjRwV6H+4LqdD8hQlFYfCK2nIumAyn3UYRYXzoHHv6K23q6Kktxb/3
x7t5xVA+IKMHAevIFuNc+qh2uqruIbxfJiRfT2mpD1/apmqRA83WoJc3KdZsqNnjebLjSnHzyLrY
WQpy2A0rYDqqlTe7sAx7LHcccYy9NNkPxhBdIsNa4xTdJlcQbKjLUrdHMgN1lFnJAkVApLd9T70M
ZunGD2ZaFPWp8qspplFYVic3w1p7j6hm+jtregScFB7i00PSlObHjs7R38bURS8lmMJ2C71EHLI4
HNe6J7f7DrcC0MiEKDjoxrz+pHRaMZCE6pdCQWXXVYd2p9pV/6X3x6F90hFnO/oBLorvRVOBRAQ3
IoGxUtlj3kOhHTBUERn6BV4XGt2uU+B5bTovOZXWE4WG4OH+xntVCrkOJSD0KCXKyEYha57OebUY
zKLonAsarbZ2jEkrUGeJE1vbFGqQOI9hozYtE2APD1rb2+OhCWpP4UYWDdgBo8yUbSTggh8hw2kX
XlFD/8GYWgUM4miqfwpduOPRabLm1Grq6G8DJy/jTekOTo4arK5Gu1w3Em8/8Zi2jm2jAZvEI6ST
2pSmGyP3naHZkfqIWOxqHRu8F6u1zKMPLyP8kalK/5mCYJX9HLVa/4aSvEJkoI/jbjpR9A9h040+
KimG9iPty+wFWfPW/9DzTMZXADpkMG6yvrH+3J/V2+Ms+YFEEJjbtB/nzygL8+42rzTn0tAvC3d+
avnKPgOuKMWG8IpYq/zfxmfGAwaL1xTFIaBx16lMExgKysyqdcF5CtyMkZtkfzGtCWS5LfXolE49
HbVRtFhA2Pg87Y2OcP1Q4Dh6CoWjNz/7PCUFifIJAWnZ+9214FyxDPEAHR8wDdYo69Upedv9iZrL
uLLXpTCoLhH/Mh+Zi0akRZUNyJY1FwSgHH5oqoc7fcKQxaFian0JTMnoTwZF/zeN23gf075yn1Eo
ybB+zEJD24uxwk+moFiwVdQ27+KNmuhO+0uRZr+17mbJZ2Y8mNbay7dhlNYyRWpavYgLIR12PeVB
LFq7BKxw4UhMMKnycKNmjvFY53mxqTzF22VD+dPr1PjAHfLuVivTxuZCXAm8Arm1vL/eVL3Ak7lZ
3LfNZeTmfNE8P/wJTd/ZSyGd4zS21beq7oCY3V+thW0m3aTREaI2L5uh16MqTaJMnePkl3roc38H
K8nfOYVrnAoMRHYD/lrNA+ExPaVBDiz1/uC3VzJPCFoCXI6SGjofPDdzS7hWUl3SLNFPajnkYqu6
OHBGlCF/YNQW/7o/4MINAFSLSwpADBic+daEGpXb6Rh1l7w06m43+PmgPaRtGuxEEfbbsCuQ3aLV
/fX+sAuTTN1D0vTQz8I8Uf6sN0vbxOU0uWHbX/A+NZIf/ACoCY4DZHvXB3VR/1NJ+e2nbMJg97Pj
j81K7FocHzCVNJ2nwTFPcwH1ZaRheXtxFR3hpUpALGsNLP2Oo1eh6jQa9qhiqVS74pgrFr5n979/
adolRIUVppXJ7Xv9/QbM7SLRYvSR9VgrN2YTCfdgup3/YmR6t0E3AuvZYVDESmFjYX/JJJMqAsEI
5bBZXkSjy+sQLeO7p7J/0HthB5sQH52/dV8QTXvfW0sxFoIf8gtACmSTGtrTXMUrs2OjZPf2l8F1
xPCYDUb2LzEeMerYseP63AKL/SeWLcQjrHb/d185nbKryqHztzqmBebZ6PVYOSr4B4EZDuBoUx9z
sGtDS6sNjo3pRl+rtBP2yhq9ZgXXWYMUjqAQRCVc6hnMIkGvR3qej/iSRZroX3R8nI1dUScBvXzD
x9s8iKPnMKA8vZ3wBwr3CoYM9W7CY6o612Eocpqh+FBv8kFV4h2CU2q5GT16wlvhloV3Koo0rze9
UxUGRkm5Hv8o0IHst3kyOP9i76R9xyaH84e3AA1JdEDzeNNPAay4+5vxdlOAa0dyVcL7JWZp9tAa
EkcrDEdpLmzV6FRxKX0NeH0+pZEudpyKbiUdW6iV0M4AyYgAJXgFrvTr3d9okAw9terQQSvjZNq0
2RBZm4gU7mNTcyUTd1rRnzk/6PZbQYZXr55ZkFEsKPnf9VxrxYtmT/bf750HCZEjBlLwQ9JoniUq
iFhFQ21OF90LNQPNWTMEyOcJqXrXHuJIBZ18f8TbMMCIFKPpAXMmiYPXE1ENhYe3TT9dGhOp295M
9MdgUL74bkFQyjHP+J0RfY73B71dboojSBBTTaTGSRZ+PSiOhqlbNY16yfV83GVZLE29qvCHm6in
fnCqL/eHs/jrrk/R9XCzkNPTlEQftlcvHWrOGLh4zU8jtH6k0ah/vT/SbbYCeggWDtUCShcogVx/
WOyag5ZUhXop0rE+OF3vOwfqTVbyN0J/5MCxXg90sgyzBs05xW68xYoa743N/Z+x8MG8pdneVBFg
b8yf1S1+is4Y+tbF0cZq2tCf18H+Beq+Bja6cpQW1lJm34Rz4HiEWflb3tyjZuiWedbnPEm6ZDoC
oxjNjWkl0Kiq2n7gnZNqh/tftzQilyYkcNm8IfG/HhFvJBO+24DVa6lknyInDo/eYA5o9qVtsJtQ
F1rJUBamU5ajyIqoG5CIzoJFFdS4FuK+e8m6aZj2Zmp17rOamN64AcfmmytvUxnsZtsVdgrpEM9i
uq3zbjA4Vd3rKk+75IIAkyqGFx2BgFf6SuX7NgORCEI6GiQf8lUzO4VKWEwAhWL90jd5u9Vqk+ZP
YvWHFIofrhKK+oDyW4S8XkPt+N1LyAnhEQVFBRDXXNmlCwxjKCnHXuKkxO2qE/6D4YM2gSDc7jJ0
O9aUmOS3zOdUI1+TWoewj9XZEoqSgiLQax1qXGZi2xUhC+nVmBRjZvpB8yNv60Eue2nQ6HlS/NLb
iqrFfgoNmDV5jIWAi+4U7BwJaEEiQoaQN+eFh3WZGVGvXbiGk89TpcX/wINOTiZht8ccNDWnnabo
rrJyTpc2MRVph8uVDOimttj2xSjUstQudHqNo9e7ndgoMgJhG+n8fX95F8ey4HIhwkRtdv5Opuhk
xjl/frHysvtZ4gmJwIMFCLrTUET5D2NJ7ATvW8mBnKUOuRLhfjjwXYWRDv90PqxuVEz1zvyVt0iP
rZyZpdVDRgJlE4o5QANm+0iLTG+qqJ5eEOf2TuZohHszyuqDV6vTXzT4p01ZTeLr+z8RVAgYoNct
PC9W5YXZtm01aRdIiKQdQaw+pnqZpFuaLXRN/8NgsnMBSp8i6Xx/NrVboCRo6Zc8Rh/lrMIu3xuu
AgdBKIm1Mp0LoZxqDJg4m5cmEWg2nXnvtn2Pr+wFq+HI28UQrlQe157+syx7Zdd2oltzkV9aQXJM
QgDphxQsvj5/U4jER64kxsVR3HInnNzA0Mtxo50W0cnVKsM5sKW1lQC0cCKAjlE94oKknTBvgo1O
1eL+bBJ/RKH/xbWdaL+on9QnLjnTfLm/hAuzCiGIyxgdHhd4g/wxb0IMKq6dN402NVVRJQ991v0p
asRI0W50VPZnbKzpny7MKQOiNyOPBAnsbBkdFys9QR3rYhuF2v7u6s7rT9QdrfbInvYpeetwLnbI
IQXTirjd0tDkHg7EJED9zOz1t+K5GbXYgxoXxVGKZxBbaXx0DGRwjgDV4p+8ivpsOyGn/x/yHlvS
VuHIciohIlwPbAdxk4XE8Muk2PGuQhcEY1Ux+U9T4JYXtU3yand/WZf2kFT2QVSQlwHojesRA2Qm
VKM29AulYuVZGI6PISdupPEhtqc0XpnYhT6c7cgjKREaoDPmza9BK6BBmWr6PFW8AN3QS+2dkzaU
CrBMeSRBE4dOi7NN36SI6htOID6GhRI8UkPRPt3/8luAnORFAjniX/4DAeH6010jCeJaw/tVBDZr
nXeNYSJtPYhPeTUNZ26V5qGOxuKpHe3eR6J76HZ2MVT/gJWkTh0lqGe7CIqsyO/dZlDUlSlm8Gwi
VSOEXf8sDUPh1rGa6tmH/4E8tl+QVgDQ+gDqhxowuuyfY+lHKkbIryv33mtsvE5p2Hy8YCXNh1M3
V6kAuRaHWGo3bPrij6aMoO5Dy/pQZqFzDLU4/ZRVWbdvdGFu7DbAp9GKupVAc3v4XB0ZAPpMktTJ
g+76+ymHw8fK3OGZhCZqt4MA9zZQEnlpNDtCXkxP8a8v0T1ZuaNuAxz7kYIsECbaWjAOrsfNiibp
Iq/on0ff6P5Mrtc8wAOqla9A9rmCLTNwgnffVKBKqViRlEs/kHmV0hzTKsA3yb2kgXYMq1jX8XHG
jtQyUvdTOpX+r/tb/vawy2cksi1oD3AHvJ7ONzE8nESPErzqXHgn53+6rrOoidr+9x6C5Of7Q92e
LnROAPWQP+FayE07uxLNNOCyzeLqo9Wm0wOG9dlDW6Kavvf61H80EzSzurBV92ET46RY9oH+1TKa
EJ13SxM/QmPMf4tYy5uVHX7zDoJlAd4USTvWmRg0u1X0yi8bYC7Vx7TVyz+Dpw7wm+hfrCmU3uwm
qcrDOxKxF/jXN2ToxhOZqfnt+BEmh9sfzQyTTttseKIj/Jv9wefXPtyf8bURZxPuR3aD/MAwfmxh
Z9RbFJ+Skx809QcBBuYohH68P958M3E+ZddHkpO5sqg3XJ+X0q4ViEwifSoyM37gWjaecsO/aIiS
rPVr5iHxdSiXVytmttTz5h2TpExHTHPS9Ek4Pn0tM8U7yPWT/AfAWfiXbmP/0vI8G7exFhgrZ2Ye
juTYtEssKAK8aylpXX9mW1uD3rdu8jQM9KFEUtpQ/1J3E9gtprBwRo0/WZO6f92f3Plivo4qwx+b
FCH9eTCKs9L0CiVM0OiZ1LOeu981sw4B10wf+rSIVw7r4jfSPKRpzWuA3uf1N+IDgfWg1aRIOPXw
4AI6RPpmBBHo7wstqLZ1EZiPsIWNdiX7uB2YFw8vR1IC7OXgm18PXIZ+ImJzSJ8iPxwfgyj/2rbl
VNM39rWTiAdxgac9nN47tw5le3JmzBTZu95sRdNOLXwrC7KnAPfidJMnhlcfEmEO/S6zfAM2Ql/n
K5fL0odK5iFVEfJK8LHXH9qVga9HqsiesI3D7zipvZNqAAMOgII/owORbGmGrw16e0Kx7wFWCbyf
Q0Of83rQIOxGeuxF9lQik7TvxKSZ6CO201NUwWl7Z2CVsi7UGKkw8RwBfDHLpupSYI4bWN4+0LLe
kI1cP9okqTq8t6zPQB40LeiqBp095C2uv6o0ND/p0trbhz63iT+a5ie40d1Ggo4vjdvk7xOsp4fI
eLKkRGOJ1Gh+FLGI05S+cLx9lBfOoc7Ymbg60q41+mFLHW1luPmivQ4nnx18mcSSz3anRivLDRXd
2yduUf4USlPui8YWxzCJypVsfH4Xvg6FqqoLOovywrwRpNVWgWu3CXwjza1dHuioj+lNupLkzIO3
3BCgJammAFNB+Uj+ijdJh1X2iMMh1o1vFTZRgZnbezME4qFrWXqwFV4audfjKDxgBn//oN9+HyNT
DgOJy+OY/Xk9Msj7zquRCdujyjd+7Pl/gCp9d/z/jTLb+DoKXW3ZNowypBpqA5p9CG2QD/dHmV8I
r7PI7EkbWhrpr0IIb2YRPRqjyIzK21OlluSP3twGeTgeXKtp96JB+uD+eEtzRzkKdQ5sQajCz7Yh
SV1ZmUD49/XkRAcxwZDS+2RNv2HpqyRD+lU4Ehz4bBTVV4uqSQN3X02ufYqpxoWbSs+c/ZQb4962
S5i37/wuTBhQNZE5qUTfz7tEqjP57dBo8WHq3PypscfyCWvhaHd/lJtDDCoYcA7yH4Qqtrz88zer
FWAk3xgx4Nxy0sutanOHDlUW7d2xzFaGuuk6SgQy4ZbbDNosr7bZ/lPsQlEwEYwPdVBGXxOgikfL
a/HTSRHM+Gmi/fNM/Bd7o3ZxRGpyy780dm3/CdK6BR1JWdhc2avzy07+InJCWq7MMU3m2dcXUwL8
wcfPEJ279CE16uxxKMJsh1ItPW570h5H+o8rwWxpyt8OKrfamymPcX2oCijRByrt1aHRKn/no0q1
7SI4xO9fXYrQEmxAJkHycj2Uha7ShLVofDDDXJATQsSCJ9yM2alzo6z4D6OB2nnFpMFZnNfBWj9u
sT9LgCLVAungSueobMmnavuAVEe5VqK5OZIS0E56JFvn4Nrnz+8OCNTYpFl8KBFl+KjyitmqE9Sh
KA3zQxo5/cpmWVo3LEr4MkpCXLEyEL1Zt8CK/M7UuQVGs9QpnfbD3hBOtisDsrL763ZzE1HhQleD
f+QTH/zq9VB6aOpB5nX+3kSD2P2KNpeZnqw4zKsHTNgcY4tjqo+EGakjQMSuRAlyJfosfKxtAhjh
ypWSEHPeqao1yIZHrbLX/d76x69snKaG1CiesYfJ85XIsLCSNhKxlIehHIL2MK4/Vw2mnntJJZOI
88FG7kIAAWycIgQrSIXc4yFVTcV7b3sEq3iiAb/lcJDWy9jwZjnRWW4ofNfJYcRgbItWXbMrer09
TIitP7Nn210TVOF2ios1P8X56vIa/d8p4UFK73HeJm98G+TqZLTnFLDJdJQoF6REjPojQvbduIOH
U3sIA6XVOYpDCjr399Z8ZeVbWKrxSrNdNGTmNh3S+8DxoS6d1dR1qy2kmPI3KCtj37Xammil3Kdv
i3SvY1EhhDXOwxsi1PUcC+HVcYqSMjq/nR7uqy41cT31xxJXB6E3O6+Mo+iTawf9Q4NShvOBlMEL
VtKeeZDnR4CxoJFAAKR+Os9TjVBBvNuLkBJXnfzke3rw4kWj+ykqau9lGpTmgDT9msvQfEszEjQk
qqNyc7mUKa+/vOHXTAhzDuewVIfqT53HXqIePARcm70SaVPzKyOMhM/313ZtVPnnb/a0G6MOQBep
P/dVNMXfNFxYrV0/Uhr4btowVrY8q/sv98e83U90OgFZvIrLg9mbrbGq5Fan18l4zpR6cveZIbpu
B1Y71jauqPs1cMfCJ8LwItt7BT7z2r/+xK5AioBMeTyDCbePndUEX2OTextt+BDfqjESaynS7f4B
KYl9D0Ud/MqBpF6PqCCTWrohpgbaRKTYWFqD80pZN9qDGqiKfeq4Dj42uu2tNM1uWhDsIRIyXINe
jchofFwPDJ6jsnwx9ucm0JSvbuW3GFqmwtF21ZQ9627pnLQOjNizX/t2dEDPUvvqK5aTPERm0KxR
ZG6jllSbktrl0KqYjNkbxUMKI8+6cDiXURv8BVg7eIxz9U+LJNJnDpVzoSMTfeK6KlcC1m0QkSkj
DVkOE8iQuY/JFLVpXSplf/aHbDjowgh2AZIw3wqr0T5kYRi99B1VL9Of6gvS7Wm1Mv7ih9PpoNkg
kZve7KLwu06rLIdloK7VAVmwvYqyfofZZtBV9rTF8CL5Vhpl8sce6/zb/dO1sPkgryFyQ4YO+m+u
oRpSymv9gY9PwknZA46Lnypv0J1NO3bNrreaGmKCWq087RdHhfkl+3vQbOeZ+kAngH4S7gthHor9
aDrj2QEssdPVuKhQjm6yIzFzDZN809Nhw9NLlH03BIYoL81OWqypodXA7Di7PniC0RvUnVVGAn1f
O/SeU3/AlCAf8ACMrYsiMz8NaPzxP0y4dK7BWY5512erTd+FqElf/qyEfvcL1eWfYaiG+HlWqfLJ
D0X5qVFC73B/UJk6Xt+TfDgqVfIdIlGBs0HVUTST1rgDF35lHxX4DAXKq6H/z/1hlpaVtBINUtqo
TO9sflENlU0x3FE0XO6JXs4Yb1xVUYstysZOsDXqWLuMcB6Ld6bOcmEpJ7oyntHNmB9hc8TfPRYp
u9gpigNesP5zX1ZfsjrNVnbu0mFlHHREyNTBOciZfnMD8kRUW73uhrNEd32py3H8quexe1KCRO8P
jjO2l0CvPN5egFBXAvbCTchdD1FCGmvApJ6toj/BuaFmO5512sUbDlB/1rsorx6NSdPW+M4LUZHq
LAHBoGAKqmt21aPK4E4Bzjpnrep03iCFsQvNRn/gid0eO5H+g4S58a89RF9MIyp+v3sjvRbBaXoC
y0EY6HqWbR7xU6c50xnnlNE/kFO2mboROGkF22FsvfBD1olW3Tm9mN7rW8JeQkEUAACq0hK6O7sV
WyOqIzcepjPaA+1nbfSyYstjJe6O5jSKs9u4FBiqCDas2igAviPRZWuKCDfkwtcfQbIkn9ZQr+az
32Kz3CeVwlJ7LnbJauZZyi4wrK5+ynQxZdteGXFnRaFHd7JtMDmB+pBNWlTsqELYOtpoEV7LpmyP
/1SzRGB9JpJ81+q9o3Yr99dCcIGMSTMRQjG4pnkaMZWuBw1bH84IC44/XNM3t45aRmsqgguJmXTZ
IBfk8JEMzvZEhwCFhcL/eKa+EGGjNuGVbRqt1258O42y42C1a+IFC2fApcdGYgYelmrALCVp4qCI
In2czoiG6bBFKoS8pggQOxK9+cXUHTvZDJpbuadKNcKPUVFa5u7+SViINyCmcVR6tS+ldHx9EswU
+6LGitRz3jtasxnBGVtPXgPwd6tGVvEcBY0Zbt3cTXai42CsBNalHFEGVNJhKabCI+t6fJAdIvFF
pp5dI+iPYZS2PxBzQI4PBb5hL+wcFo0VjbV/cvuuFYcebtW4ATujwoKNx5X3x9KCOBADCb28f3gX
XP8a7rwh19JQPUcgcrZ15ZmPdTGGG63Q0/1gY+k96ApkdXyiL75RBivX6ML9huA8xUWK6LL8PBs+
7B3USH0Nq8/RcH6n7eR8oLcTPiIDpOVbcuQw39mjRPLc3wRLW59k4X9K1LelWlfRwyCuOu1sF0bv
i02eTUn7seKurQ/S6R1RUh0LTP/f+8Mu7T3EZ4j/nGruutmJGww1E7rCqQqV2NhpmG58dkcVc2TM
W3aAKqJ9NdAfNJIhWUH+LGVqNM+kPAsYZsBRs21nqSkT29fTuaMAJbatGrei5mUPG/VL4sVttIk6
yC5/NW3aS2+O3NliIqlrm9TwtXfDm+UBpJVH00a6gICIud52ZmYG8OcLroSsgqETg3EufTSzRrXo
d2NfoXyLXMKx703voY2qdOfnprqpkfVb2QhLxxErUjqZPIThc89pbXT2UcG0+CW4q5W/xtYufsFw
ULZ1HYiTGAcDdyk7VzZuW1EHn8SYP3oNhRCtR7lyJe4vnAbagTyV0c9xZD/melZCrq/I7XXWKB2b
k0Vtbe/qvGF3itEVH/VYzaF0ZeGaeNnCrkTgWmoF0ciV+dD1sCgQ5xn98fE8ekqtbrUKF4JtTG0G
RRvbRS90m9XQJVx/KNC21qj7rXz3QhpGFVEiZqg6gYOY/QBDoULdjrzXw1E1Ec3BLRUxs+yHmzra
+7NNiYuiYS1tjunVX3+rmeP7jvQZFxB0wfNYR8PZ5UQWm56A96TXEKU29RjF6UuBPVJ5vH/+F08h
qACOoQS2IB9wPbyS4XuPsDYrjKHDtjNH66OmoT+Grm4hHgclL3dQ8YuLlZo8kgeq4xurzP21B/LS
hEveFi82gP0g8q5/RqLmpWbVctObGhj+bBS7oIBNn+H9ufLJC7kMxRi6wDS4QQbP1aYNcG64Gjvq
meeS/lLaSb3Hv097uT+xC9fY1SizkxOUFcCKhlEaO9G+N0Pi/8jQyTtoldvsfa11PzuZnzw4dlnt
DCA/3+8PPz+4gIfYovyFcNO4zea4StI4YQ3uNJ7jyveeXCcpf8TlEH1Xx1QgGlXoXrZpa4Tx7g87
/2rgs8AJ6W3wMDBBEMyaRSldmwrnJudshOkUbQOwNt4GZaLxGKdN0e5GWxSUSovyc9m42DNiXOmt
kX/mW0n+Bpk7gsjjPXwTszytr70x1pwzopCdu5NdT3OnVRE4jSSunXglVNzONP1IdB1hQtNtZdjZ
zvWwGy+Rv8ChZky+pmlUblNcAs725PUvI7yxvSNcbSVnm2cL8htldZi5lloY87gcuG1UmFnm4g2K
d5RXuKO1aZrG+ZybgBAnqKL1/v7KLnwm8HtJ9pStqxsd1bKoWbqwcM+jP8ZbtW3al3BQsT9GP0Ps
KqXOP2ten60p8S8OS1gCjA+fi4zwenbj1sLxDmejcxDp1oNmtBB1RWd6L23Y6jsENxz0iJ1hLRzN
YwTzK+FSsrFLi4fL73pY9B9ttRMee6iw23iDQZjn7VLbBIp3f1oXNisDUeBHpBOA9vwlaiL/2QRB
4p5ThxJKFnvtofQt/SGFfvD9PwwFvEGqccK+mXuQ1HlpCq+P3LM1teFTXVk6Qlplse115MXfPxT3
2augCKXn+fVZwwN0ojL0zkVrlU+aiqYlQCbre985awDyhZPAt8gOrkQ40KK5XiledN6kwNY8t0rQ
XaoJYw46Mf6594PwuS4G7+H+py3tDOCRAF6pDyNIIzfsm+LQoOVZFDmVdo5E3Pyomyn+7evYQN4f
ZWnbA4SkbUsJCfmM2e2B5SVAEbK6s+vg9rcdUxTvN5XTWA+IWKj+0bD87NgZwl0DWCwEcNymqAeB
GHkttF1/nuPXXaC3sXEu9EabNtAzxkcTHNGpthTUgoEQ6sfUVscPLURgZetbabgWUOfJnzx79Nu4
PwAUMwWzhAjdQCfyAls/921p1pvJdHKU0PPkUKVD125dOynIEiKBsbCe0CF6/8yjZ4QVBtVbniez
gNMTDkoTOb+zE9awEIaiOmG5ku+FElafR6G4mxqe4e7+oEubSkZW+dEQgOfnBfSMQkEq1M6G0aQ7
QePtb9Hk5V/3R7nJ9ZhZEMUUh9EK0WhGzaKamuVuiAevfs6wAnzMaLPs7aYGr600+p4uuQM4TSk+
lgEc76RBV3RXC8/9dv9XLGxtuBZIFACTIwzM8TK6lbn6lHraebDMzgz2sHNrc1vFsJy36WAMMYrp
dKAClLm7jDOycnMu7C4IyFR2aV+jlzV/XQmjQ6KtVs1z2wfBk0hd7UuQN0jT5W3SbMdpSP8Y2G7v
XBQtVzL9hVBFTUGW50FFyIW4PlvcJ3k9xqV5FsKo85No89ba1rHu/TDqwSrCfYk+uL6mUrJwwyAK
wZqDbmFYd5aS+UHpqb3emOcBmunet6b6E7IsLpByY82jbCF48I7hLQM31pbl8+sPdKYkKPqi0M+K
EWX5oan03t51VVCYeAQAY8W7nQeFdelNJROfS3imD1lfeGtymQunCbYVi8tUs9DzeU5dpKcLPMZg
XnqJt2mEmeyRJzOnla20sJ5wtFhJSFUY+MyPkzv2ulubwjg3wgv+zSlIVZvJKut9ULs4SYVdvdIc
WDg6pCJUKyEgkA/NY9PkTsRBPTPOXa9Ov5I+ppFXTy+iK9wj+OD+wxR56Uo5bukjOS/IcFIkukUs
mXrXwjkMjXNSQ9elAGiCGALVqlmtuedhvAbjXhyPFi07iAc49Y/rPRSZCdlrVxlnEZli5/j4Fwu1
yralkSZHEpj24X44WogHFDdQlJPyqqgIyd/z5j6PuQmidirwesTENs83jRZ4w19hOLrtHk6rNgQn
v/Zo1/pFEirDoUd+fA2muRCYKdmDkPJQGJW2KLOkoomdvAibxD67pekWxVZLtbD42qetQ4pRCayD
rSjqOn3feFEWfQH6MbbI7SH9gXeyP8Rr6e/tpPBswkaRqjglYRS8ricFRUknHvPSPmeUx5N9kNft
Y4wB4TYwzPglduLmxa1j75trZP/h+mdsANq0hKiIAHmfjd1O0AzZXOc+mbphy12CtF7Q5rGDbFpe
dB96txHdlvIbxtI1aPU/9zfEbbxks0uXCglqdRCwvx5/0ptcE4pvnmFO5+ZmytL+2KWTHW1K1UhW
Lv7biCkHw0pVQllBRMgf82b3NZHOTWhm1tnJxLh3ozA7xGXonIy+/kwC4n/zLMiamRFmx6ntomwl
gi0OzxxT7kTXgFLb9fCiFYUVtLVUZ6rHD2DKlE2JAuCnPtTGHSR2RPlbGgG73kkK3MURqdNX0q3F
2UanQ84CkXreWPKwhnCcyeE6xmf5C8ZAn2q9zx/EMKwd9KWRLAYBsEfb0p73Faopj0o7dM2zUoan
JLD934Ew1YPZDeHKPb90enhmwTukdsnKzkIY1y1Sk0ZlATbx6uIZBYvMQa40FOnwnIZt0Ic72I/e
DxCZanCeBmwE37+FSTJ4T6IQAmhovqxGHCVWaVvneOqNc5XUwyc1LFscnZw1fd/bu1Z268Bk0zOR
1jLyz99s4HiMDaQMPeuM14BdbnMSerEPbCP7fv+Tbq8Fk5nk3cj9J5dwfioVsynMonTOvJfDg+YO
L13tI4ge+/hJ5/60Vsha2i3SxOS1AECxZXYwg4K7sGwZzze7cdjUtTS1bPosO9ldVqxsGLkeb6Eb
QIKgqcpGCA7xBLfZi0cpsZPkmeOcafHZ3/Bu7KuzN9lt+s/oDmb1S++NpNtUfpObD++fVgKM7sI3
lC5Ys53iNm1vqbFvnyuVfvfGtRR3W+SWtVXSJIo3Wh7//R8GpKTO+ZOKkPN2a2WUupsHrn1GULdo
Tm6CBQbKeUlw6arU6/cQntZqZUuzCzSG7UPaDSBptpRd2blGNyo2GX9RPpdd1p1Cp7QvVtEmp0kE
ar1NXJG9/xkL2AsmMLqhZBXQ269PBnEzhirJDnIqE3QBuEYerFWcfIhEgVSG1YzjvveV6fPQqmvM
9oXTohFRiakoSpBIzXJ+PdcVQ4TCPWe+0m7DKVH2Ig3p3JaqvwULn61so4XTAgECKUIPmVEOzSzi
tbqa15rKeBR1rQcgdu6Hrs3Tnz3GBivSTkufBlRf0o2Z2ZvqrjPwiDXLkcqcXRh7tUvUPZAZczsl
Wgc/yFmjBi2OR+WR9EzaV82Rv1GX+LbjU4DMmq58GHrF+zjZafH3pI71xzTu1oDdS1NJLRm5aSQl
2bPy97wJqMLpYP1i/QJEMst2NY6Un3rMBr8OxqisAfRvWo2kd9xR3P3Q8SUJd7ZHoyxFCtELvLPf
ldahSYXyJXWjaV9n5XjAQLfamooRE2WdsdtpCTUp2v6W9p2irLHytrm9NPkpsuPH9uHSnENDbUGO
TR/E47pSBBYPUfg9Gy2tg8TWJA+2NhrfTLMM8kPlx9mv+0Hphr4v54F2kCz0SpTo/xF2Jctx48r2
ixjBedhyqEmDZcmWZW8YHjGQIAEQIAh8/T11Vy/u5m06OqLdVolFIDNPniH7nyqW6prAaWJrHuaQ
xhDJLsvd0rHZfm4x28H/yMV+zRvYk0RIerNtgfhQrMEahPX0Pt/rb/cwnLsbzv93juGTfz+q/6c2
pDF6YFyX/z1bd1/5/zlaREk5wRBjH9YkBbtnLaYp6wCPGdPRicAdohRjPPc7MhM/6wKDfms0Qt5a
Z9doO++R00tfRI39WuEBZIOl4AF0TWYxV2XzWui+THR+G6dsLIZ7REvWHUc+fqORAcoF5YgP7/c9
zyWRcxR1rhh55juOxvUwHedNafNO5OmcwLtitGBTwdxSJDx0cLBh47MVArxPumdwf4AN8rEkT0vU
OKREa1I10SXniMX23Siy6nBdPUeeIOu71tr93df780Xo7O6ish2NcO5LjiwohlxrmB6daEA9+w5U
YfVw6VkXds1kHjUfhaNVfRmRQiJ9u+H2T/a2Ufu4nWEGRzWkmIE04iYRrmjbiiMq+VrGMifdttdj
8lLUCnTVSdpddpSRo4QZBkRV8gOJYHg4YUJgrGWxn22b5LB3unqdQnjV+Fqz80acEo++lnv+iRJ4
mD140G3ZOc23ue6aKRUVsiH8Ii6wDo3n6wK56PEVrIxDdAtsD8chbXyZf2yT9tMFJsLjMmR2LHxr
CCa1U6S3sR6MyBLRYfNDVK9Lkm6fnU3S8GcElpQ9wZs8OZ6g4Z0da5sCrhvPEfznEdYI54D5xZYl
DX+KSE/sVHPO6JOB2WF0OhCvbD5XZIEF4YRko7WHDv8uhUoEFAAPYKXt5LiCuxqaTs/zUX+YlazH
X2y0j6S8m91O5jaXRmy/w4itsuydcfDiHRzE0nkHJ/UGhyrJgprntqYLoXD4zlRm0w6BDDGpW7ZC
cPU1tWbEOgeV0axPzezl2BOKic+0CKIkEW+biOb1YyhhRTdE62HcJYXiB38szGxFMhaWQSVlT2Mw
lX5iEfRjcydLn81Jz9SShMuBVdac4JfAkX8miELEKN0YSNNphz6BqW+QgSlxS46QRycg5VbNQzNH
e35GfFjqoFDOOD1YB4S1Nq5NvHLUQeAbwIjrkTU+IYBr2UZZ3pamghI4YD+yXuEJvjUviWQZL7vE
JjN7htMa2f6QMUysO2LOt2SgpbDb1rmwge+TNwrx5WUEH0HRNs7hEcNqLqPMdclKsarrbRGSZSj4
3VNxiUAnbQ8bNdXPSECxB15hsj7p3fO1HZPJNO1dKyTeJwR+2MFIucmnBiMusG2h5fQOOAaWeUSM
Rp6Cwl4v7bKUlulzhe1m6Md9y9NHW5SquPq6whTVzyu4I+fUj0L9GAX2A7dFlHV4c/OuDtrBedkm
LXdhIn/go4W8LkBHI2vQynIVB0SwR3G5naGdX0B4iqo1WtsQQjzimqotkRceq8peoeviMKSIt9S/
bIXfEJKkCBmbh0OTIrRi5VX+Z1rTjSB2nrudtyxrojuXdK/i8c+Yi8j/zJDfq98TQg9505Oh0yth
RMV3HQ2JfiDUIssBuSP1vFVNyJuXUcc2vlHIIcMDj8otTa8UvuWjbLcVe4M+JTDMn06iKEGVULMU
5Q+aqYj8ZnbXBchB2FoONLXcnicpY3VK7Z6SG75cLX9L+ETop/IoIjDrynyKcRaQBEXdL0uWKZyg
66r53Ca22PcLcXCTQIWpTfIb0H5MSKvh5OJfo1HjD2U1G6eLTn1ZnSYAdeST3JTdnxOqov0ay00c
73hBqrKDgl/ZrtT5Js97mRzqQtM9phdvZDLfEAt47L/8WlU8PGhDsHUq9znhV5jnuPGBIdV+xyUl
I+yCUqJZ8nMHd2G78lotyNU0MNX5uUjUkq4GD8nMbbnWZg9DRjQ/4OMhEdr8Hpo1L0w3qhyyi5jQ
PP4BTacsbgv13pvTfAiyf6SZhneDq1EUkhMqjrDnRpZIOWkBOkMuTaGWQKKDDJyvHR+dkxeUP6W+
wNVi3T5Akov9OpR23NSPw+P1QbE4tqXCfAPqkvyUJqzw16kG++y5KilgzX0S43jByvdYmo4aUq5X
EVsWXfGzq/ItOO/YV0pwqq/wYa+Oi4xSBn54UayetbAxZY+7KUeDoXSr559FGZXuwWIFgmjR3Ey+
eAf4P8EifZauTHsUAtg8wecVlj+ol/DlOk+q8NYh9xdyw7MF28e8Al7O1x7N+gpYUstClrIFQw2D
SqPAEXzxgLSXYUH4CBw2RSFWhL25lVUvXKKBflJcBDFMex1lpgXTmLBeQC8ddUtUlxsCxWDmAgIn
XEHWC4UPP4qFAu22w3ebwj9DsLy8EMRlwdl5Ann0oVnilQ5T5Ff6vSjXxt+y8tC5G45MIP0XrPW6
+W63PWKvMM9L7VBCcq2zi9bViLCmzUAO1MJQRiIrKcY5XZ6r3NGvNgbT9xHGfmN03sPCGB3A9GWV
bIMtWfg5bU7O/zatYnzCFSB38+KJVuF95TSfeCcxLIfO52JE23jAg909Z3ZDVFUwTeZP8wZDVOSw
gLKq8g518hjfxjzJTkFEyoBZBjfh8wJRYfpMmKfrA9ZmUKf2EGwgcqZJ7k9kBnnyD26l5RjMKuYe
pgRQVPo0aN0idG9WL1xF+Kq8mxcYwOJBIQhGNsW/mU7srdKa7qjcGTxfrN03tGYIKn2YDj/+VmzD
Aj6SaBsGT2G/16VY3X0veF2zZymXejrPW62Xs10m9N4xDCwgUiapOkGVWYiTlSPSJEYlKdxXUVSW
Z6fHosJP03F99usGAyG5m/0Pq60t2rom7Adsz8m7znwMRiOp9uTEhJ2R/0xgdnzMwfEB/A8LS5wJ
kXPNGUqVfDpZXyn7eEyw8LokkQVpUzGU0ZuYF/eGaM/xeFGqjprv4zIlrIXgt3zNgR1HrxGs39xv
JUT5lqzJjhDQYhxffCjwdR7ZDnvROBb2z1TmqG5zLvO3zazZi05CyNtmSRv14OGZ3vu7iucaw56Q
t7I6DO9FYko0wSov0NqlsHBH2pJP1jNuW1JcZLodyOaU2fYmsQBgKAp4TH/1mivdwdQ5+L4uR7gd
r7mkb+OOF7JLqki8sVXJP1Ndm/GcNnb1P4KosvmPD4gX63w1lXibqUxiRL0hvngcqMPS8gcaTNt8
Rubl6t5NuhUGpF2CfIkAz5uli0XExSP6JAkQe5vQzGgUc6THwaCr+ozyxuKbw14y75va57bV+qjj
E8PrGhCeSXj1bwRtC3NZg8nwTEBbkWdkKaNzdki6nUAH2HP7kmpsDx9h1OTcRx5hY9XK1bplKElN
mssE/8gVTVQg5MxtSbKiR4ZJidenyI5qAMW8uuWHL9EtJ7gGH/fdxuyc5CQqGdq7pkRQ7l7Er/M0
H395jDy6vsAn+TJlUWMGlLA8bct63/2nMPqkwQCVo02AuWHwDeuRgwQUpJiVmvrJ7zu9YbMsaM8V
0hdh30UqeVkhDm++o3yKYuCoUtEZe7QjjG2IYx31boWaC2vqWiznKUNM/TNM5DLybap0tQxOxlt2
5i6P187TotAnWM4w97R5bbFMksu2/gRgYuchqiaUOJLhOvuueFjT653+xyAucEdzIYh1WL9l+V6e
1Sg1WD8i83AiFNMxUdi5lcy9YLKoXJ+ZqYbfu1RIfEolVJ8YFJH6NY0P8VpzgmOd8eqGG+Qe8VPo
WpcdnxRSh7lv4K3oGiHxRFODtXd6IJ8kn2dXddDJUXUOUFmZNq/JJL6tEB7ssJTOZOgre1jfT/U6
7q1v4GZ/PQIG+yGFZfrccwkbyy6bCuKRAqir+MPKGUmyywo38RhHCC0WuWCu8of5EgCggkMBcnbj
wOrdEiNsG/GSzOyhGI8qUS/1CA48us0ypzy/pssRP685w7t6xPPa9FmJaQ0z1ghRWJfnR1M8HuD/
lS1DMgjt7Kh3hOju07K39+7HPTGIF8ZnDXIA+a0TmJ73oAmC3motrcwnDIYkdEdmGijKGkK+TFUJ
/h5+pSrqJ9C9ftYgyOPw6Sj78HnGEPOkxhmLmpS67JoQa/RNIta47GjtYavJ4q15KytWfJ3wUX8U
aGbj9kAUjkEiNAK/ISpJ/DzgGMOTb8IvU/+clyrmXWSxb4GeFKkGiKibsmsW5vyzwMAFkGRLGnX1
S6TWs0oQQNLC9sPXvdTrZlp2RKTpxxqJX310+AOx9HLdP9kpAUUooQdYDTMfU/MwrbnHhQCBV8uB
TfLeJ5mmLRL44uJysIlkHYVr8QfQjoadVlabDObsclEdvK+1HHiQ4G9lNa3y9oCN5dIutSj9OY0E
6hyykY7Tti1x2eZIw/vX7Bv5vtA0jlvE1JX/Yt2QX3iuQXSOw0gqa7REilU++qciurMS4rnYKzQd
DY8G2eRkbhFRXnxA/lH8o8cudmTIW+W7stnFj6maoU+RDPdAD8L4ivFH8mW8Bh5bBd0K2MNpNrMC
bE+gKb3JGdr9qiF50mZwSvhVwLZbtUgDLI9WwZ/iS6kxnbQsPUo+HNNcRWDHVfPUOUgEoZh1FqGG
UWS2CJdpZT8vTuimG4FgPEb7AXxmFzbZBpV7ghBodJlRm23eIhA596PtVliS35M87ZJ0DNMJ7dyq
m6qdo4N+wjuOdKlS2SOcdwwhn8qJ3unmI/xQT5DGWxi7jMw8JhWHdvbIbfiAjBeDnxtVADygDg2f
Z5h8fLEpR66Tq/LpN+azFRrfSHt9Oe6H73FXmiddohjb23FvoANu/Ja81FmYYG4QN/tLlOeT7Zn3
pe0WUKUeHbxkniCZmDGt4oZ0uH03+S/deBkPo7Yz7PlMtJ6NwCXdgynFt66a5hjV8hgpaWeCubiN
jgZb09AsCBfY4If/L2ILYm+TDSYoHd6yWXf7tJrXHJ8sGcDzInQwsT9CT5mHId4E1KJqkSglvsgl
PWBMeEiUB7qho+9JyZLfIovhHGvXJOE9B+iIz0I4Uj/gabi+WAT1sW4pI/pzTc0yQZQ7xVGLiRZM
98LODmFtmD1OAdPJE2hWQEBrxwtMdAfUDgOsp8odd8YEuUhdmfKbWzFlmxqCKQy+pXnHjnwp2qwI
WYrrOWQHnO5icCsdBy1wPDYYjTWbuceHbTU6nDpQDAVJxu2IZ3xv4dIDeSH9aso/iFKBwFSknnXp
VKm/0nmcmzh5n+hW30fb4pdkPPlxTLXrGw3RVhePC3+2O9AW3CZj/UURr9lJZyUqLgXbR7VIaS0B
gqwh+zC4NWfIKApEYAqABxccsyWDLlolot3cdmTIUlF51S9p8AR/txMDrJUkNPoZfOZakJYQupog
SWbG00GdaLcjSUYI2AR8dOvFl2hCkYBV3Mn0pWtHNe1QkZJkV20leUpg/7cK0SdLHT+XbDMxqnOc
IqzMqyZFui1v/uTZilBZiovvg8EZl7XliHi8ttL7+hkNkEHSWiaQoOzLFRLNFO2A+wzi4ghygMfH
Uji5qstMNi+9MD5C1yOlcl3F5iP/VI5g8+KJJOkJ2nxAXImIi7Ev2MJ+oWVIobpRNvrj1m0qhmPW
5duCqiy61VKJATuu6b+Ym9UMwJ/8D5Eix64XFmNbayhUaV1AGNn2BtIyEZ9QXo7teY0zdav2kr0x
jky+dqUJEjJRpZdTqEHxvSG3ER9ysVWyYrNgRzkQJE/+C5UzvOOHnAt09xm2jnCT3y8T0MSqmxAE
PyHEuinHFu8WMu0EEAl6ApVtXk85gCd/AoCIqWUt57iVagso7Os+UpTMaDIdKaDAHdBdaP4wA2Nm
Q4xtSvMl3sMIYLN0MyZFwT+8i1g9KLhVYuiXRkxDamP+uWRRHl9TnBjXQda62N9zFIMVvc46t4+J
Arx/HS30B5eRBT5fGzQDsh/RFr3JLHDgLvBYAsFiSRUQYYzJplN+qzCkyzR/8tikJ+2xwKEBPGvE
zJ3JsZW+97ul+COmyskVzcgRd7WIwtHGGfwtOixLsWdKFs/pRR7wd+tqVpgYX0yO/zpbt8vTnDkv
nqIoLKbf0TwQ9AiCx5eYgwDItCyn8xobzrECAd+ou4sQmw4jOTIXsFyn21kou2D+arQrPqqCV/up
2gAIdQiN5qIFHmrMb0Q8FlgmRBg+O07qSvQLgtmQHRyQ3FnjBYjX5I4H/7drsuFLwFAzfa5D6t5T
dHqyk7LEj1qModsT5UDWzwux0ZsBxJu2SgvNsH3a12rt9hAlEGKtY/kvTyUK3ALvFtEq1mAGXizc
29sEtJ5ocBiLji6kW3qVjVHqvIBy8U7AtxTdTiDGVohzC6exsPpdT80EQSjeNN7PGPgEnEOwzBlQ
6YEZZutGqyGvRPVJRBUAm4I6E8PKfMZth+teDlXDoqnDWsG/Iie8/ohJVPNbTYJNXlKlBPqbdKVk
gKx40y2qisqe7rCt6lPmQ7hWIGO9Mug1tt5tiKkZJoFDeUrCPpYdjrR1SPTG8HuFAGV8UbEharCy
SF5RcxuCNMl4+dicLVQb7qYrDyy2RT4AXsXs07gse50Bl7JWJkv0a6oWtbTg5RYjlM9WAo9gyC7E
CEfTrINDvbrmHPr4juTC/sN3H/21FsLtdkI/8A9ulZhulpWHuY11fmAPoQi7uz5hiXBq+Ez4YOCQ
SAaOqJ26m6tt/r1mQW6DhF8J6m/w+/NqiuxXfp982i1gfjhjGhAES+J5vS01hu3e1zQdeyd3+52J
tfxZYhf4b0zY+pM0Efz8xjHSSRsjp+AYUFzQVfFNAA3bBOxUHqdC+EHIfVv7CYAAfmeMda0sJv9p
3jctOsN98RnfbeVxmPPlPVfVOsGvhN59aelevAtMO0lXy2BztK9lZTt8NrGeCLpsAIeIOkaIJyw2
kMiQB3oMFjf00/1UfoV91ai7GkozMYzYZYQTArzTN3VUd4+Dwn3V9cGOnk2w4r749LBv4LAstM+1
CS9qQ4Ub6mW14YEBFfYD5ix8XQz2C00n9ghrIEShLgSPfc95V8LHQHdmVJnrJDCSZdDI2DZtY8Ei
a4tjppjV6ingOdOlZF0webibVIPqJdD7Ijrb8UYBK9hY1Vda1T2fd1jmlLBPPAFMSMkpj7fjd4Ka
Xg7EC3LdYfI1IcoS2xEs5TY42riRAv7g+UpPNl/wBBe4zq7tqhh9s2sJUB3v7vKxJseBXsmVbuoE
LBplaxBe/xIUU6pXacS/Ys0esw4b7vB33DEZ9WSeddHJidVvx6pUdVawL//RIBTj5iJt7CPByHRl
Bd1KtPeJ+8oLZ9KOg1VxYLdkFt9DU8Td2SDb/ToFVTWnekRMdldgdRRhtDP0BrDFmRaxSs1N5eCH
t6kO2nV7vNEHEEom3c1lOsp+QqG5YRxWsAqodGZ6sUmhOu1BNumUlvQOuzUrVm4VgE1gqPuKNe5E
LPS0KpCvG2yW1FBg8YR+DJ0Y7ycSmTf00+ve7tmOCDxHJwQa2syGf9lYQx48pWt4wi8e6FNRRNTd
mN8x66eiID9ruChFrd6BQnc5XqmnegUvtbNNun6XvgaEXrNjrFuuZvsRtI/GFmETauwswAl/IhDO
vccH9J0x1nLfR1pGX3MSjz+RSrTBiXqdAFb7gCHRAX9FELNwa3zTGVldlya0eMjQk+4dNo7L16DJ
+O/ADexbTNHTpxwa0qwF8L/a9uDgP3YkTqLv/IimZZgajIAdKNSBD1GTLVjwZetxD/Rd6rkTNrqT
86YU+NMkGzgU7SVexN7tUBAOuQkMrZ6XRdmWVsJbZ21IheC9UNmtR8IItokqQEiAH6sdViNRsSD7
sMFisne6wCwQa+qzW2FVlHS73QARyXxfXqrM3dW2h1F1CxMwgTiGZgEfaRTHR7VLR06+aKK9B2C0
j9eI6CV9jkAcnU+kBNqLcs2qR9hauxQYjmAfiYUDIRrfdBWAC+4Zuuuh/H5KciRZdjCvQqWUe4Kz
USmv0Hf6g33LJF6/U0UpoivWsNC/tapDwMrLMPy1pKIItse+FP+/SF19YZho6pMtKCC0I2GISsrp
TM/RjO3CWctF7s8GStKqRUggUEAsPnbMyRqd7ADVkKo7dLOcYX7DHX0C52t0lzExVqEPSZMv/Kho
OAO8RiO7CeqmvoLzzPGJQQyMkzPfo8LvL/orVE56GfbZ6QRFgtB5xoFXNAIUiMA+B0/z0skzM1s6
INBGmdMqba46b2s5tUAQmvhS5nPxDXcqXs4aQADevtkhgy4rbRGhwKMpgSRd+wc5aQOI0kXGtxEg
K9YarPkA1BN+cHgAmrrpXFwy1aWcon9sMCzP7bg0sMxbAU1/S3FakUur0/L+hdiGt3j18E9Fkukm
+Na8BWQIlh3oboAfd0SqQryVH/ynxw4HXc0CysJAiU+TC0+0D+jqivFnJhpYymbHbEMfVxG9VfDO
+WYoBYMZlhaYE8AsaeaBl85ItPWgW4DjFsM+e9p3hrTsGp0JhLl872BdMIXe2jT/WBQ5YE2jsvoJ
9opo3OPE6UcsMFZyxtYwETdEBIzTU4QAP/IFCjMVXUA0QclPQr5vrZSJ/94wq7AUE7BbeCgU4+Yb
3ogNKdCFmednjs4B4PyYOt4tdblj45eJjA+MygrXfcX2+kTciC1XVGSvCHul6XAcS4Q/PZUshrEz
WdGgw7CjerqT6+CHDABGvOMYUjG1Y+NS/zQvCRdvDjX/fSSp8G8w/8Mjh6FVLQaseNdfuc42ccLH
OigEeXBL/7QZqPm+T0di1NMISrc9u5RuQ72ju7+si0BJlAFJ8m2u8/LHsWYGJtCAuPhlhV96domd
XOK3HPyF0Hsv8m3Y6lLjUobhi8c1aMLnmAnhL+ABYXHUhkTT4rwAuEpatWCj8+glkIc2R8tqPq/i
wD8nQN8BQzlMm4pripV69TFXIKNArdTsx4s8DL7QQ9WpAWDKi/WNbzQSXdgR6fqwc0w0J5lFVfMS
9nKPTqZcdznAA1GsD7SOg24zBPTBOjQs8Y5dc8ZMty65Wx8pm6F4vT8k97A0oSi/OBjNH88J3jCC
XgbbvOItFJtLigG0R634kDMMxmgmA+INpkP634sXqFs7ys5F1+n47oA7QXa0H1iGZbOtq1ZZrfd+
nIj+ZXfs/QYsx6YfAeQgOiBBZ276vfQLtMaGzs97UXpxJZG1HeCgvVMx/YyBWuNOmz6h3ryPZT12
Tan1r9lZjdB1VXywe+R8P0rHfgTo7aLnxOUYdjew/3Fi6p8TbG7fK1d8m+DQAeOwWX4le80QDIuR
PkNi4jr3SGtbzkyT+T0xR16eYjkbQAX0+FEBGG1Qq+bR/pmzZHouYw0wb0IHYttcqRDdbMNqZKHb
nO4t15osrdmL5m+wBrsKKMnZhaiieQbdAsDVOJLqt8pykp9Q/Zv8da28TE8U3drRC04mGCfGU9kW
CNNNL6RIwxlb8+wBeBdwvXwVryloqCfgG/XSRozuv/MU3uQbuBG4b3JuBl1Lvp/csprjlCFJDNm5
AoY/tIA9yICV/zLEBYWhGqRjRV9jKsEmp+LFT75QwAAIu8f1Qogff2GPLX/W3H8CybxZ+gkRVIC8
dYNI9D2FtK7dkJlCW2ikq0ETA3B0Y6O3CKA0+3kDN0h3pYmFOaczalRLbcXiHq9Og1DectIzGkmM
FuYIOwxq6hzDAuIi7Od9dNt1Y1D3Ymhqph9oEMQzWK4xRrBSFxeNdzLDNGYz8DIlmerTPDP6D15b
5T0se62+I6enSTCe1f73SsDy7Nwo2d+K4kspikDNZ2hNqxbUuYli+2aXZ14c1Xza91VnH8rXy18n
jwlgc2yATFeG+m/wvSUYD8IdACqSOHqcRKObDw8KUPbMs2X/oEHbBUijOKLLONuZg5mjkQK2LqCv
tKGIXNULFeH01ybFwlCDSXzOxlCNJxVXTD+paHYlAHda/KX1Gv8BHZZsLSD2OH716Iog3cmY429+
jiGbFPVe/43CiJMzHnwaluXY6LlwFVavGk3YIzhV0w0kqwReJwR0jhzfVYRFxrENpphW+YpXEAOg
FMeUnGITb65jJVd6cGh+VQ9B0mr+GkntDjJOimIT4f5PLgk0TIA0FUC2PsO6ZH/0+lAJfpxqQB1H
gSZnxuuMAhx2hqJHX4rtRBFQhVBlrIabpZvBAZn6sUqQiDA3B1p4HUp8qnLE9DdXMVz9bONzzNqY
OeRdUL0h0plOMuoSnshvyK3GX+9YbuEtogKv292SEeyGJgM6msHkokFzk6MY1BGttlaD5w82mCsn
diM6QdjsIWXxNzL7sj37aEdzlwd4PIKLEjct0inL31lkzdptuT5MHwUC/oyrQVjt/YJo+nb0XNrb
HIJPT/fJAOBXjLeodEDcW1TdfByMR/Vqm6NiAGdkUAPWDqB+NIY34BzllqFxjACkdIstQXnhoBdh
kPYKqww5b1TfypWG8lJB72cQG6eJvyIBLKcDwy9TnPYDQeXY+hQLBS+PF0/04PNnSQ/9DQPNiIE7
ipdXMibFFbXGxH0TrMIkGpY7VG/n6KpFIKKFynrlw8j08uqxx/3FD9885zKTDn2MZv8MWkoAzljB
rh2x2OgD6A57eql8ht4L/LZPPPb73zhi094eYM9lrVCNeOArN1cFoBHuK1h23TvTRLexmNO/GNoF
SIdZKr6slZh4r1WC3du0kTlpp5LEVZfU5vg+U3FcUe/DQwWEHsvNnJK5x+30mYQY/4bViYOcOkrq
fq5nDxNlR/HgqzEGnw258q5osf7wzWDqXN9SPrv3HB7vRbeO4wpfLOdnLMKyfb3BL3TO4acd2QKC
RsVfUuKm/WG3mJfYAgplC0U+nGXTUmRZ6/NEv/t0LU8bFD6gE6TwxTwt6KjvJleMYzSJ1FYBMpnG
uTWhQTOeHkx+LWou/uI+BANkIjN9ieuYDvdSH/raZvX4twYn8FTXIzatPClm0EXUqN9HOGBgG4vG
uD4XzVjM/SQW3AWo5LAYTCkYRDg0c46CdnjUiCPXziJ0AcpYsDGIO+3g6z824UB9AVo9bx28igMb
wPHA3jhCktz8igDK5XsugFB0Lk9Edp3i2cyP1UoEtlqpldL3jKYUSzQQLAfsfsx83vB7gm5qikK0
QJuWBQt8vMZDoSmT/VyqHPuFjGNoOAI8rM8KY8TybBobu+sIsAhbUmXPSnn+uh11PA2GEj6/zeME
LRPHx0XvIPArIloICxBCIMW6GDaaCV8EvCpvSJJB4lYRphz4YgSawuP2H47OYzluHYiiX4Qq5rCd
PCNplCXLG5acmEGABMHw9e/MW7tsSzMk0N333Ns5rdKO+48NZSt5cXTb4SRgFlrpMe+LBNu1a4B7
ev+FtJqt8YjK2ZiqkeOuiY35M9d1nvFDJ02zZ8wPqjvS/PyK4q7wdmjEYbEFJfSdbeNk8XcYzgQx
zCjXuznXGO27Oi0OcRvF900w9b/5VMVfRy1K7TVNqHPyZcwi4RiGEnWKdVf6Ia68fgQxrLrhF3g1
HTvwuPfQxev6NvA6ddsyE/ZuoRaf966snF+kkk/3C1lbxXESTvIyYTQJNl7TjP0pGleq2bA1tbfl
RakaDLvEDG791hKKZcBImWTprKNQ6IhookHI4o81XBjbGM/6rHNVmcqehibIy/MC0RFt48BOLYlV
sT9uRV2G3qEUyuECGN1x3OmVVFxk8yZ1jksUofH1bjNcV6KCNPutsqHjCYXMDzeZE0/IBX2aEtKY
zXN2mrwe5IkNcnQQKqEgqauk8s80QdjYRt72cMtZyQ7UoWT8d1ibyr+S+gkh4nqqdHfOsDJcZRg7
xps8nB1FLS7n4rMoy0T8XGmg8mPHUKzZ8oR21t2gvsjpzAUZ2h2QKvO8GfYo3k1FB40dkEsVH8aY
med2msJoOk1k/bBhtvZWrmwwuZxnWnGddFHrfKdQrX+r0HgNP0I2hEeXJiS+/U3u5mrhdXxFS2Ul
YC+yhL+pc05qSBvnhQWOE4Qy9qdqEwi0lTke2h9VBlz2QOhtXhz8Sc6fdW36cjuVVeQfAnozZBop
eV/GsZ85AtK4ds+D4L4+1iV5ufcBsy9xoP+KzcZDzoqP1FhMMSuGeM4J/4oQOz3Z/s43IysZZMY5
kCQ1H68Q+o9tomg8JqXJAiqQsl45cETQ30czX9621aV9Ni04J3OhsPc3aX9D7AWyrjyE2Vrlj2uD
8L+LRj8YDxF3RPzPi1X8gR02mw8zGmZ8qdJk+OXzXjP/aD0mcipitdXGYWBLRl6bg6usvWy3FE/9
g6uc6q5yh+BQCzs9pKpwCRbgSrh27CF4h5Ecov3aYGeACkwG/2GEfZjom33/WbEUON/2muTRS6an
4C3sdfrYBnqpd2j97bR3bShfMQD67V0O/8GSyLpw0MeSTJzGVDNWiebOc/YxkiM9TVB9LGNu1ve2
6qL6tPIbX7GD1oS4RRAxRxZnq3u8QLAu2uKOuIEilebaxqXLpR7l0Q7Mc8o3wWQCat01pDGO/QGr
uWDxHvHRpFWiJKWZYYoWrMtWV1n+b1zrdDnG+I2WXcXW5d9gscDABbNtg7QRrIcJHzY7V4vsQpit
UXvrz+X7MkQ8azc182VZcvp2RNUbP54XxtkaW5Zfs2Dsu4m4hyFds59NO8T3CNXzMyzK8ue2MxiP
AWNuJjRQriSXFHXb3dsyAHyRkw32YxlWH6NyGcNM3IQ7B+p22SiUnRdAmfH3bEEnaQyq+MmPCptt
ZEE82W2mr+7GfE4uQ9Glbx2S8ZW9Ls3fIR3ppgZiUy6VrsOn0rP2sevd8Yej/JSiI7XTo+aHY9Cv
wuaz0hT1qwnHeWNUH/xtV95UuC1y3uo8bO9avTrUXVjwdiyznx906yAlcpe0YSxnstPbaP3tjgze
lb3R+SZsf5iE7mepGuqaBsnLyyNnq5Ng3t8Gx/tyjPShnqU6rm4s/6q58c8mC6PzMDryfXAH9y4P
BoGMGtAShVIVu7RD6gsH7wGCctzTR0/PsKd/CglWQ2Z5upEVqUSicaksSGWCZGmz9dQU6TfeO+I9
qpv+pPTRiZV5BISL3m8v9LH2kPTEzI89rUF5kn5ujolM7nPFANwLlmBDEC8Cc6ibL0je9Ir2e0jT
5lk2iYe8yV277dLgUNlluMvJeZDOyJbg5G87TqAIcrnrYBQ3/OnMGCua7wc1dG9ZT2jmtlSQONN7
qQTtFUmf49YkynY7ULnoPanBG/ZhPPhbSa/5EBZRDCSuTP8nilYvOtRuEz+sQ6PP0xANOaPfXoPC
Jx3wSGmveNZ5upkZgHsnchwOa2e7cV9U9UKQjXLjbZTU4Q/jreJ5xfz50Se4Qoou7x87IfM/E8A4
pRUJDt9RGzifIw3FT9GL4E2K1n1Eze6enKFpLzoX07Bzito/5NwV925n233KIPoOVZ8qeVy89h/r
IXNAm24uNkmgov0IOYT+7qXXxYQ30siaPXPW5qdbe8uyaVK3ujToxccESBrBjKz0j0guybfh1r94
yKX/0hbiKL666CQamH9kZk2dow+QEvMDiZXyPXcNVXyi9R2jMizrbb6qVy8zzneI9WRPGYB4azXz
unT1vkQfwIqutbcfhz54T3hXTvVkS+QMAl4pyV9z7u0nl6XRvIx97P0q05vrYg5zgL9wuXDmNqiH
nhxg3dPSPSCuxR9gXO09JXLHGw2W/uTWQfPJ5Rwj3WXexREEfgJBLFnHRrnSOc5T0tw5EjQbcEhI
5BW3nX/5gSie5whjTlNW4hrLen5Zq96bN/6gvYNVXvlT2Mz/Kqdezzgu+uVMsSYs3pEgeyU3oP2a
ifKBGnaD8m9fZD7/fp6VjEa09X4yEDAvEfQntMoS8czNXcO/UyGQP4GAswKAGjtPz24bCGaRqadv
xwiBNUuS4xuwE+9b3mGQUbIt91On/QdoSnVn4CPvPACOjYnl+jiTGVZs4fNcsQsnCQmZFBx1DX3k
nlFh95SqekHRZ4L4nuVD+VwjesOWOmJm3Jx3+c9xyeSI1wqEyKyi+1OMQ74bInJCNpEJU5qGkKWn
G7cqFjZLEyv+kFJGXlcsF4Yxr13/ape5CeIKHKIfJOs7m0y6cedqr7flLmqIHbgAhw7221ln1PDN
uHqFPlGOuMGzb5zSu9CHMSNaUyHGv12rJ2fDdM358As9RBDjAH1fmYWDP9U6n9rffaFk9cj55fv3
dbO0Dq1ekvV7OpY13CajqN+AIMMGLKWWbruHMJmqnR4atdJGycglf2hVfV5s51XWYcevNdXeBadH
vZzpMgwI322bJnafuUsm7oSgg6anzxTsEu710ph3ERWQdlu0+3I9lLHO4ieTZIn3kLdw0fswzJMz
dpj1D4nWZbstlnYsTgVdQPckW8qFA0TQPDuHonfbZL12ItKxOgx0GFV+HGKmdOUm0VZZLHipWspX
rUFyLTeeWZMviegQ0RwhwGNr8NWyYFUIgZWHo99DcpS45lZ2f3YLesMeOjYBXTBrpnEJC/AJ577p
IBfZFYcMQ0fbOZU3KMBuBCW9ncHr5nznT1HhXiXqUnLy2sFkfJIIOPo3B5vHAHVatWvN2ctYsvHZ
DqsVR/Cz0oybxALw+hTt2ciiKycZkmVgeRh9snOIk3LK30a2wfsvyUjM5BUUph+ZYwy+U7POE9/A
e+Q2ozxb7HUxQgi19iUAE0hpY+dp2ga5lxFW3gBj7ktIv/q+CGKT7fi9y8FBOfOS+QffRQF7H03z
94jB1nlbek7Hn0PstDM9wVIx7tvkQ946X2RXeyTNrFSr9XM0Gre/KlRc74x1uvOOJGb04PFBjyDD
M1Ar3FBz05bXSKHjAUIOjr8PkGviY9Nl0vyLIlkPqDNgx69YGTL52fmji/Y8eR5TEX/W1Ki2VG55
nVtcrwzL2QrjbUvcR9lxnaMZZY3GjOvCd4Sh2G0hTnd5QrzRnQOtka2YPBK/PAjPL/0fhSlj8YDK
ufD19oMYlmuGrJW8YWfBVeDIoiPfdu3S6qmBF2bdOSk/2alanTjbEAW/rOd2wZX3OKTlkKHwxz49
xSr4T4sNn1aSn0QyLjPUkzMY4+2sr0CRGTd2YfXIAg5O4TVx4ChkpEIGPywd6/tHUVjmH5tc6DpP
CcA3VRge+Q3T+OQ6cQ2fjBV5bM5410ck47hHP99EU5fnJDnRNoc/nCYZ3e+gYjPxvp4MTpU9VmKV
oXNigbplBWV9Oh67nMpnr/gRPXfXGFauH/2FtZj+mQM9obQey54BkfSU7/9UjuAZiYdaeGJ74+Sp
eAWOLW0Jy8ooWnHXhPN9ZhnXbrC2im6X8X3GI8jfbQKy9YVUQBjM4TP3o3I6Xz+FYELVY+YmiOGa
yUT/b4zDUF4oNuMej1IBsA0UFFT5xTWpa48oFEZ8Q5pk/b9ed+Fwlh5T2j1ob5Hx0OaLPo7xOLX3
RCuIlBE729RPRs/S3gmZZdnOjaFAt+kU+MFPvKZBtSf0fpqeKiAmcRgYA+JklfiuN0ucMBfDfoxs
XUg6cUaAuV73IvdUxFPqEbOzc+pi8nZu1fDwHxLG3PknhaLREtFbzL5zCVNdjtOBO8VDNejLuBR3
7Ka1CccA2xtQs2ti1bkzIgnVTqUzTw0NnRz7uyCwqUJpHUwV7HQciMUwIjGL+ypmNAekJTrx12jF
HQJx6/r2gQfWFCfug2h6n+aWJWvYGfjzmyYMTDD3uL3uJtgge2ORl2rLyy7lP0yApjrkneuHHHN4
WTui6MIqOi6azPddnikVh6csJLj2tdPd/5rCXKgLgmvgrzghHMb++4RRsH40cVVVP5Vb5byrbiYd
XNCx4/VzQDTjvArnSAyLXRBHMRe1/bHhI1nUR2QY0n85OFa8hcks7/1Tl4RDE717mY+heVOwSiHa
ueWYlLRRuW6Si1S5/Gc5StKtaGyVHsLcWAN+rVZnPWazX0/3ZJJjgF1po+xTvHRc3iVBNM/xZF26
IL9u5+3UkOPDmzH43vCrI2rdxaMYoixEh7Jj7cfjmHZ93W4Zg4rqPg5rEXzFa8f6TvYSjfIgVcj6
hY3iQywc/OkY7846CtLsvo0jl0FEwxa84CKS3jZ7nwOTkxaYMb1bmPp3Z3iFEdVae7J70J6q60vM
FYuCM6FwdBvYgSnlYVon9xBJxrGnxp9Zjogrxu/zT1/UrI1nMJkK72TdRfnue285cH8Xsd8Vn7Im
ussHQq3myGwQG9cBhIl1U3JjhzoCCaoMYNDsMsfYh5ahgkfvOA3mMvgp06n9xAImdS+Ni82GUKQ6
HrYDoajls0xQp+WmSeYO0hgdsNksoi/T756UwCFnIi+KsiAtkJDsQ9BXweTtSeiPfPuYhKNcz/iq
lfyFKwKVg9/CF89KMeq8dxMI6mKnRE6T1k7zmL1g1zZsGJgYVWQbHMJQzZ3HOuu7Bjd3jU605mGO
RTQT87GnbP0TrpE2l8BkpE8IG43IJLFO1evqFGn/oxCwBAHnWp2qCyqQEcwhUcW6Hs9HkNHc1HxO
xa5IJjROah0dbec8qesjHbqKgJ7CtvndkBxWPEWkXLT/QCV18c+fbms4N4MhjxysHYJtoUQrHY1d
S4c4N3EO+jvh5W3IDLa0+QfGhqY6j7Cp3WMEhFA8Ny5uq8NaBbE8T0tlqIFWIp+as19SS82bGC8h
xs5kDR10Y/i6bysNlxLZeoaax06Dau2hUUZUOMZNuthjETpu3u0qi0BwwryJEp/dFq3dOWMdyb1u
e/fvIpumfobNDwcLmMq7d2mBuC6Vx3SU+hwT8I9uTJPsN2j6OIlNM4JR7zQoWJzsokzF6pcz19m6
nJY8j8ePUBJgITeFR5LTJiemhFAXhBym94nN65Ds3jChyZq9OYp3us2tPSj0Vv3V9kzY8UQ67vwJ
Z2ElDgvuH/fNh6vhZhJB2fU7GcCcXZW3JEhdi+vkR4c0MBCYQE2CAZJbZwdufw5Wy8QciSrRAl3R
GiTPQ+NVN1oMXdRHRXdm7+x6c18dMwqm8dTF1PgVJWBVi6+V+QY4K+6a9DMYOxIbtswkMzNvxjio
mj/U9Tm0LnmztCohImx2v/gm1sRyMGF9QfcZ/W0FsE3FhXAqn3Koq+UjB/wipEJwXe+6RETBb+4X
zdmIs4xs1axkim0LYgDKja/DTB/KtPT0FbOlKPeJWVTwJ4ud2A7bwGmD6VAR11VRkwAtz/yAedR/
M7Fiz29A1FW1dUXAGGiD3w4H7hI2HnB3XgpSBMYEGUM41pAkN0ir2BudySG8lcu5ehexnSHtw7Gs
2oPpTVz8MxnHGZhoPjfTG6brZDnmHlEEEOpmzkkYp0B0b84x7IwQgrQknqt8+WtZZTY5O9VYaomx
t7wgEfdA/EbQ/VTdQ9jg5a7sDQro47FsT2U3OoAnLNcgo8EMtb+8BYZVdTd9IlJ3mInJdxBxtVQz
RSTurZ+EifT9UYe4z04mnZvO8CQrMb8SLIFsd1DLwDRmCS3WoqOk6il2LEL13OUgJrDiY53kdLl8
1VN4bMMxAqGEXvJ83GTDnEHFd0uOvW7KvCa853Nfl+s4F746BMba9BdOVE6snZMYwzKUvPSWN8XC
2i8QsOBLBe7MLaYgisr7agyZAO5hS8ljCL3RLe5cTwpsXzznVQ80Yhg87Vgz1Kz3pui94ZPyc9Cf
3oQJmzW/XFXTfeMIbJ8UYnG/W0Ys482Z510OyW6hqsJLa2MuUEELZU3y5tQYLJKjFvWYg4xm1cou
qUYSEp6odB4Ouh4W8+r5rZkmiNKpkAGKgwLZPGPyGr3hNOD2qww5RevYPboxb7Zktj+sPMKqJ3rh
FfBeFE8rPfPyswZLEd8h0XLzrzpnx+K542AtV/BSx02/+Vi75bj0ERAUlsm5yndOq8wMY6cT+mjH
Bsv6m8Ay/E0UazbweFPjFDAcBawohb8JjaHr5znUVugNyReBSJEcQbO5vblwI32/klk89HtmjHEn
gRoGG/m7IJyRq08BpXj1zjKFDpwcxCGc/6Rr3i+/mQM45jdqXeS9jPhW43/FWE/eX2fWg603KKFB
4z004NPTsM8caeVRO+XA+z1MqY0TLql8MuHOnTtyJLYxpCeWlsYxZXNsGPITxuDhZD91wrJjKlbN
4n12uXXtHZmm2rzUUiXhtdciky89umr1Q3fwXIdiWlN1dZDgoo0vgoqlO7T25XfIxD87hzDT3CPc
ou7Osve63DpFwDZFF90neF8Z+kcvzkLNSuaJL2//AsL2/WyXxO9v3OTCeq2eKwSVs/Nt0N5lubM2
n2HYhOkLRjZc+/TJtSd3ruJEPqVZFbknzVgr2McdJ9Cd4bnQR9KefPAe5ZAanBQspNgtM07zC/kd
znSLFljpQcJytDOH0qID/wkYZw1OkUvGU3ki72YczbFPUmAZtO5pxb4TLnF5sTxgUbTDORC3Z7Qo
7a0ETweMc8Z8LcW+RbEJDXcuCJnesa6jgPnqwkT0v0iJaZtxO+VIw1T1WlCKqsmVs9itiFf/t2oz
JmQg3wr35YbFj6xV2oBo+uLv5FOOKNZBRtl8hJ2cymuo8duwmXr1i0PeDHl4MsHNrUz4BL3FZZhX
nF2407vxxqRG2K8f+Nacha7YbRUcwJRr74z/WgYHuYrWUHy0K9b/Dtta8kANJt0ni1Vu6feY8B1M
Apys44OpdCQPhZ7HUIGPpE70TaleECSG95eWbGgjuUXXZtclPeg4ii8aiHDmiYZYmrdBAM8+7OAt
c+K6S9wbtrpP56KUNOeyNv6XYEAVPOuaA+tczOgadxIAGGcgd5Yln6R23d0go6RggFjlsrqMyKMV
IUUrhxl70zSDbUJidHFY+Yvpsy2ipT8OZFwNbz3UyO186/w4+mgX2ve/xCUk6n2MZIODK/PmGM+d
RDf9wEXjkF8SAdB+2C71+4MuZdp9wQksdM8U9075e1KOVc/QjoJCDl8irzHIhWefxUJ0MeKZW6w7
GMumfU7a8catuNql/O+TEZukjZpJxJu005mO7ouugajvc1iOw2oqOx4Xwl3KfUDURUgyQw90cV/n
MYO7NJjn9rULApU+qnpFcpzMyO86JVRv7o4VbOP0Yyr4eBW1T8jZe2wr5kyXhoF4vQ/57NN0W895
GhzzOOm/hlsEAMbOdIEfsb47fSejIb7xwpgPlSlk3uQcqafZ+3cfK+x/P7MkKBnIA/span4PsaH6
WMkkmKjYIGZrCvsIjBNYLcM9CCChxFdDmKl5Q48y8h2hGFF0041DMT2AH0zr7T9mbtpNKXYTTxrG
2KWbyqV/dIs+r+P9knYuk+fM+OwGgWHFyGKl4+Nk155ZrtybHUqUMJg6YCy7erD4jNMioCeo6nBo
gYZ92IGKwVZ5zdJAiy0uUNN/z8uwqhOwdldu8zIi9iCh3AEvKvOJBFCWzYxhmGxmBvKoKzpN5v4h
KPwmfZ9Vl4LyBipxgg3HV6HpPzwSejbMxuYQA0yi+ZETrKW7EuNb8r5K/PX4K8uMY21fuhWrk/qw
M5jIOx0LXGVh7sp11zlZkwTX3PWoPM51oFm3HOnOW9QT4M1YhC80Vj7rplmkGgdvVer403nuGxKn
Jz7fAUPwksYMmqrSP5CK53jPTStL8xwujL3fDYkJ7g8nQfk8ZMSTNHcYiAlwtY7tkmwTFWEWEagQ
q+Q6jaZuL3U5dPhC8zJIhvJYLMHE6sPeJ2q/gstdCvDa7rZkFEHcq1pa+1A2lfnZpaPiwyhc9zIl
qSgfscEpWsG+o5TZSZwg8iisQhXeQCTi7NtFeYH6j1xXkE7Qgl4UODvqPqZtxUuQ9ese2ZfxaQK4
Tx8myijo9yQ52fSRoW5bnjhtkKEY+Akv+eoUVe+PpdceY0M+PWB/3IeMxLD+usH7KBbK5c0coaZv
yF9krowOFDv8yLRe1dniOA12FfeUrrZlLhloxmxd8l6aDDzJbGNZ5euXIQCDJDiWQnVACpDeGY+W
H8jR7lMNWAoNWFSutyciCFSudWwyPK1IUQz9IVVSuDMxEnQZLzmEOXkUTXnySmPa4uEWdtPvm35d
wJcG2jD5WDMUcMrzeKvLSgoJnIByN1rTASYBbEZjkl+iydL7XdWU4lEAsw/N+I9OGIvkFqnnhlvJ
qGrm135yCQI7sETdlXd0/Yvzdx10qn129/WFJw5eMNcjG4LGjk90XREedph0s+W5UYXTvhDrkkTT
OV79QDUXrCamuuLKqQ4dzXf9lwE6Eya0Ksg7g/eUCBHPHd/cKRppX5WZfs+4wrgv83V6YS6RxEen
68o/RQ6EulnncPRjxq7OINrNyvHlH8SYrp8BL8WfzBLUxMogQsU2tJT+XR3M/fSP8t59ygNZomKO
ReruwhGPEq4n7T3OAzOqQyOyoj4LRk6HtlkKH3vmPDxb98ZyQCvb+KfLTLUjX2QiSAZcCJpywqVc
vfZEDMprwS1c/7KYOR2XrjwtLEMnb/Cnd87ZOPE3TtRFy0dvFyqMDa2S2xw6RnM3FtUb1+ugMCVi
U1x7u3V7d6DxCeytI0ClYOEyJiAQ2kJDLHkzxnJga1j5w8AVTyBGnA/xMxeP86tpCrBvnD7+ZQrj
ojuCONOYWwLBPJ7Rjo52O9YetvcC41fGsKdET/fbZfV2CHXyr/UkofcxbNQbtI4P3UDuqfdjaBP2
ajQdsNkpHJWuL1UifZe487T19nIYqvG+BF/UzyE70PxPqFsTfOZtMHqPWcIw406wkbS/KyENyIZp
otbrPxlhBuGZVKzmogY9M2+PZJoC3JDrekyzguRcfllRn6smywwkat5F/i/wPNk7274iDu4MiBNX
h8JfMWxFrpOK61A2lml3u9DxbNB5k/WjqMN2eoAeIgli+j8enmDt4imAD9WbpDHpeklbEZkvwW2Z
GMpFhppMVWTB/8HCG3eEcyNly8KdoM+hKVid8wTyrjzXDrNWxoydKUvJEDZt43nPFzenLb4IUAk0
va5p03obBmsN80UIGxNS2NxM2k+fgWkAcpYwv3frQQR3lFGRc5cD4I13Ag9UABxad/X4GYShFhcn
Bc1n/B7OHuhbOtj+5DHED79FqgmBY2NCOJ1NXWM1VWlXP0KazpKKy4/rvRv2FAzUNROnSgLDRbIL
0TE1oHuUck6VLv8yXQ1UctXOgdonjZyjQ8OUOnj1iD7EOVjhalU74BDzTdM8T7uELhwXaTUtr7Oo
KnMYvcknYimHj7x6elq7mzMjemJ7uLX7ps3zaT+gO1ZPUzal/s7hRi+uS7PcHAhT9bPEpHPN4RGx
4bkwz/uoCZcXXQFW3/uCGK67mSMSUavuvUuDgYkSmaKDUfka45N6ZkiHhZOcJsc/ag+7NLQ5E/On
3q+zc8ORhx9pBI1/5O4ph03CQZacbsxLsCFjQrk8CQlusWCMIlxNJJmYR4jZ2v89ESqRYxcN2O8j
wFmXHieX1QOkMQFphSaZOGggSnqCAY0MmYkpql42kgxVv0x7du2ykSB3aPc5GaeAFNpt1TvGEl8h
REp93bn/OE8biCSNc66Vl7yEYA2OuMcKlFemYet+mJc8YKzptb+SefHUsJ0T3X0R4ol7uIzHNrkt
NzQi5SFlgoFFDHergmZUhb2wdbHhS8+8IYWDDGUcEd3eFaI7rYSzLM8kd2ChorcelvelgCsmj0ZW
wfLYdbX/T/t+9xcjqBMe0zDJr35GibmvypGqypH0KLTKtIQw4QP7kLGCleZHCLtqDznF1jnOSyKj
TSYaUifW0udnI0rhNrNuI1MfMoTfF1j4CscW1uF7ggM7LOOA2u6B38N/wd8lv13Xq8tTxZfTHpq+
D5kpkMvIXlmKFHHhH58PlYjX8lWF8/8+LsqxS+awAXZHzgGSL00rLy5zpQixYip++01k32JOuN/C
C5LlvtQm7q+mc/Q7v9EQfOVtPYy/woIREENtU8uTW9q+OxdNjzKqO5Vne/RjQlHydMCM4C444FFF
unqviJiAOy/Kdnz24NiXk2A0TX6J29T5PY+W/MXy4iY6rH2ZvYyMAv2dCqiu92R1QixquNCRcUFY
JDsy0uGpc1aKgLD0g+PI76U2Yb7l4aYqKmkN9d5j/0L9q5YNUVIMtrKhwRUtQ6/ydg6qMmR6CkyJ
zUw3NjqRRZyTupFUlIVYCBQv0rJntVintigxut3Nlhn5T1EGaj57mpyQJ8fJs+WWDcVGVfht1cQk
NWiXAnPVUKybyhlQ4DYpZrtqP9alADsjDC685iiMf5nXifDPSJ7pj35wy+oVHRj8I0ZuvqIPkhSb
rJN3Rivjls+1s4gTU87kD6On5pIKcrqwYgSFwr0ex885vXh1iIaJRBZMny5hy+QBt6QGsPp52/SE
15HOgoMaeBaTxqOPtZUxYKZLEgfqFYWde1V5W4vKr98xjPbHjKH3QolVk6lBNKFyrhlhOdW5S0Oo
4szP1/CiU15/dHg3ecwdK7utmdFXLkwMbUNFpQjns50L26i4aHZ4O40igWCZrh5Ipt12BH+5sFJJ
/DrRjqlDzwPzTxCheosf6Ai8zQBSnUNaZ212LIbEObeq0cE9I0tMlUN9y3qhtSreakY+JP3RLXhb
oleT44LAyHg/bFxs34KdhQ9axvrRYSNys2X/l/wz8eCgyVpWfkdM8dgUgcAu2FLSItxu3FK6ERMR
o8yulnHN4mKbDvGJSgBh1E61A2eGfMQyq2ntXzgNIHjXshjmHQFGK4AlyrOfHhej16uM2UFtsilo
jtFNEY8QbeJjNKuBnNYUQ0B517GjK/APki+qPiGD5DTJ9FruXoshjPtLohi7uB+uEqHRexyFBSwA
9pL25zRGbnVfD3h2j1RtrWHjapT9WVDY7rLRTdTRTBUZdz5ugx8FMDhCKT3zR0SYB60f5RNLMSLu
CXGavd6Yb9vgnzlSaa5yl1chRyFjeXzgeR15vGLUzsFdTnqhs18ZdC3f5J8g6v9CgJT4p52sLRpi
BlXmsAcVL26SA0no5M7hb8btG8qb4qaJNUcGaAgnePnsjkuLnOkWpZsDEHVFNi8L8HKetx/NkK6n
bnDH/EfjrBlhih6pSPZQ9ovssVeA5+7GKSKFYvBc1994vk2v5OqOqEkaTOQAe4tmJIQgSyhxed9A
r3vWJ2EzrXFIc32tMPWzGX+Us9vMRAN1c73ziQlL9+j+ZPX2k0dmDk/IxcGD2Z8syyqvyVLG8y5u
F8sGmcKOpfvyH0fnteQ2DgXRL2IVCQaQr8qj0eTsF9bYYzMnkCAIfv0e7dvW1rq8khhwb3efpntk
rn6WYRhQENK4h9wDYcbzP3BO0XmwF4xG3Y1QEr7U1HbJ14DykuxZybEFL+pe6FPfTGTD4zTTZ9Jn
YfwntrAePnnG2/wCaULtYITZGDVFLzcFXyWLkSZuqw/8GcWPqCKapnmLhhb9YTAPzPBL+1pDmvs3
akJ/hJH7GuaAoMBwU4ztWDW7oTAYiYkF2ewS4P9knVMaOB+iwZ9zI6DIAzspGlsfTZUs4cF2qrYv
haAhFCE1ifvzAM00xyAk0uEYqyYkXtuz1t2UKz5adsFQXytWkigap97kCyasGKJEhn++PGDYYdqU
ZqmfIqey/a6YRNUfllxoKCh1xbszixOj75a+7M891zoBM7k6x6a/tufpdnCf0qF04n3ph/qyDquH
+Xvlzr6tsZMSk+4GfVP65O93mdAVrn9b4AVNUw8JdEPZV4+7cJLjZSF5zgS1OurSZgPBuXbmwPaq
EOjzo5gZZDbShmX4q5mIWW0qFv4/vGKzx3gkdn8kL1Y+OcYJgB9cxSL2zmpRmJnQ4J0N8A60KeMt
4S8ZXWMqXCtM7kQLQawMxEt31hvyRwWVgD8/z9nHSHuc2RGm8Opf7Nm1v8ENuN6DMpqyLdsjicmU
zR0wrjrEN55IEeDkncgVHTxS2P02trPzKxqdacFa4THC6RKOG1n76fdiZ1JaV0YDjqSI0jYq40iU
NwWzskct4NvSyQnyh+fjtYJdbH5FbFaLh7p0M01O2QFpyCOzUdNjp5Qg6U7YqDzmbsQ5VjszGQSa
vFp0hJVuEbWMZAeWBHw0GbumOKrO7/XdwElXn4bKZL/nkocwm1V3ec3sbPy9tisMpwL1btixEOJM
A0PbHbY1FTAncOEz2/q81K9JVoTRofGN0QdTmuFPnnDQvg7F03NbOmFPJNQhYcf84IPTwTtrCBCv
wUeNs7/eV5X1q82Sl1zEQc2Lf8Mkbz6TrJftrm5bv9xBepjRunoRH9u1K0gB9sWlyWz9NsGZwBnZ
ttUv3IVZfdtDwH33BPCcW5hF/hM6f/0OV2dFzRPZeI7jWRMrx4iD7221hgRluqx+fY8/Lf6LoprJ
mwDWmznjr+uG+yQK2xs99hhJoUQkb6StQanPNVlqnFdlb++DJiNXX1RIcPk8l/4eUUHvsRRaQmGD
rlnp0PrUX1ldKY5e6EXJ32ieG2sOAfP8fCj7EOUhFVC4Dz0NBekW8kRyrlKMLDvCiZU5VbMf3YBF
nI5tPU8kDkyeYNc2HE7uCVQ27r7orEOUu6e8ggQcTnSBx/ZYkBxnzYXXjslvtRXPnkq60QEa2frm
paVw7vIOseoKPlcEEcEDcAOnQLLNVHyhv7pcsrafE3lfR2XqPCNNoR7FS6imsxsN/nizDFmtDgXu
b2dTOknyaxlS+BM1Jz6Qu4sggxWNS+aeiEQy/SYtgsjrUMUhoruzyPCThHkZ8/YYMUy4Fazm3ail
l3b4xi0+psi3Et1wlW3b7PoUnjao8WzSX55IGDc26ZhPbzMlYOx+vUnt9OTI4rm+OoQ3U5s4w0Ol
KI06TjXthDfkQB17nEpXwgabB4w761Axz44ju4vtitGOwZGCK3XRc9y2f0YwBw9mYuq+pApQbNcy
OLC5zQPg4JtpLKP2woYfmhhwu3nANeHy8DeW2OOuW9fyqQpk/SflM76MJcMOwX6+SJaW8/wKFHRS
LBzrFf1XWlD7kM6RB/oQE7jft5JVeNZX7a6Qa9yfIotni8dalXhnJRN5Xkbrv4dx0dzTVwxNx8PS
9p67AgxXIAV8UpaYy4vl+AT0hVT5eIdrEs08W3BwkkTXXrfzcqeV36uhHuNM3WCcH4uRmZwpk93w
rgdaR3LYAYUIC4XHTTmRx9iKAKLrRsLAeUO75QcubZvyXMjnZTpwuqyhXYazD864c8rPMYzMG/By
dog9nLd3vBJpdaHLzhm/okzSjufOuTqws6jde7DL4V3rIzegVBblH+tm7SVXtSr/jsJ3FaUsrKU5
6McwTmVmEa04D0OsnGc7oXCZYB0+TdxN5FcafrcTfv3ybaIqoXqbpnW4i1F/m+84DMLhET+U+TeB
6iu3tbd6vzhN9e0ZMrVq8EKY6ncfOtVjM7oVBr1IgJOzlZvgVvcma+5E6BIgYqJhczIlrlJPSR4i
Nkp+7Yudy+KP9lPX+e2SjyWlKJWVBy6LlFmG8aveeUISBkIiDE7LyCrgBsTNHDytCMTDJ5PG0v0D
zRQut7Wbi/hJkpX3d7j4l+rsdc30M3uJ2x+1SeruloLIGiWnCFEnW4PtbDPEwzKzu7OjuzMiYrm0
mUJnHV7qPmiSR/y3YuFvbN2/XVUkwVmEsXD5a2f93E11as5j0cySGITnjUBe8eY+MprU6WtPJiHd
znjVl72CCfu84AbsUBz0eJOUrNxfOqi8dGv4OjxW7QgEnOM9lCUiCSXGiC9calF4F4PbLTZzjN+T
FjGaFk5VgvGStF2ZVIfRjfGEJagz2wA49B7SOBWcuggc/1EZWgUvqRX4Q6EB6mWLCMZWsTHJ8pTb
jBIvTu7TvLV+EX5Vi/K6bNtlXmM2TZ82OLNDWHdYVIacdA9nAjCIKvX/Bh0bgzsX49UHlL3SPabo
EhJykJieQ8M7ahflnVgpE+nL6ScEiIbSl7CYAUjLl71v+Jnx1oyFx2ZlHbtwV5SozJd8YK8nwkYH
n3IatP875vB5M9KKwBaQVprqjx9Yf9xyzumIFnBD4IZIp+TMpsFjql+b/lJMVEzuiMKlsFU7hqpt
TrsDqmY5qq828HLk+k6FIelhOfxOqhYwhFoDVSBITRj+YfiuP07qM0DAgg5+1oaExl1mtEXjiqsU
CaBjohlGLZjUmIS7DTUenNbA72IamFXtMLS2M0Q60JuSa6kO6vGBbhX2Nei2mdyGlbHQS0d6HRW2
cwUdqaJchCmru4IG8UKdcEOk7MQ0hgmvgLmH8tRH45au2nZggeOJNw7sEfh9v4UmVlXQWPw81BvB
W+mfZzGVQ8RV3R9aAjKaKpgoeBKnrOk27pxOjyQ9NS9v3o85sMjYvBpcJn/gvENoSIrZWCYHFyaY
6884nUMbLiePs/GC6xLg8HaA1fQ04l7FKljDTdkMGIb8HRxI/ZVXKxzRisUV/SpBE5V3xSrBZcje
gQfohHP3uY7o7Vd3kQQoZZrnerX6yBUDhAfOgfM0YJlJOa+Vw9lPEpcoZeiIlg2rDv75ictWw/H9
+lDYyvmNvR6TV6iS8kEvPc+4FHxXz/K3Vu8YLYDCypLuMVahYtxW/XVl7BFzuEZEYIbuEn8R773I
3Zexmbt2jx6N/7rSjeCXmOflhz1J8xYS/gvBcKHUbETjaxp3WJwAooK214B+i0Kiqc361VVD/XuN
RA5BFI2GcrwmIMmWTlPK4q6KIhborFY3nh83z7nBu7qpDX5bPtoc/bFwVE/8aJHd5pA7BrJvReEc
3Dzq6QO3V69tU+X949D0IiPUWbBvwOk2UWJiE+C7NMSu9dZjOnvVbTQ88uasgRKGPNDJMLYU2UeY
rt8bF6w2h8hu/dBNhAeQO7PJt3KO4ofCmzknMGhrwpDCsfVGewKPKHTNDsZOSrDukJJ2ibd0ODce
A0LJAhzvf/8+j2L9hhtQSkKamKcz9EKI8uGc/7uOx3DqV3d5kbIKQbjhteIUx/fNkS1j9Wlbuj2C
Tjtk2yzZZJcajYdByAW+LozeeHN1Wx7pmmkTcrWKQHvJMqTYltzPNzDt4uFsa9TgTQ7LgoxsHmNv
NcRcvoyoDB54sK9PcyWQleo2jf/UBGjhlkSEfQ+yj+J3zzbszWuOsM+sOPlHjKzX1ppi5MZ0Jt3L
/dpJ+B4jpL11L+K0fioyL//u9ZU2GFXIai2vnXyr+pGrCwJOeh95DRliDg9ohXwRvIxtmnCWllmy
dNuluE4iTdtySKpF1GX7bvZHdn5lMeCloCvsDXMpYjsRmGv82ibqZvZwhuwmfAZ/ndXJ/lL/owRC
fixu0qhZP2aeg3qbjLX8XBZH5WhORfFGINh81k0oYqJfgX6IASS528438PZml7fWpmCSfUlGL2V/
G2l4QSjYzPx+iWOdPQQuRLJUVXgu5dh9JJal1jnly/uDixB2CAA5Jvy1yuVZ4mItDnUHEQEPwKT3
rU7lQxRaR+/HsMkvoll4JPtLWubwOcL+YR7b+I8tuF0OBDISZ0Nxkmj2ACPRF2dUCtbQiL90EESM
oWu/oDnpcDH+LgwVYFW0KO/Hy6WHoS9YwvFU6DF9qhofFMbsY7vcLfCKu23XTQYSlSrcoN4YXwgu
FtcEZ1JmznfC9inhCL5U93yXyNYjFZA3KF98AvI/mT60VDgxYo1Lf9uVrLt3ceLjNL9WXL/4KVra
sEHh8TgyQucn4E54mnwK+5/Gu/i5kwJP6OFsfZSYo+QhHiH0EwViZaIea4UzdkONEndvuw6AJhCZ
s/g2C4v4N/Z2PN9+p4Z/ZsZ4QC9IZyaKPidgnn9WDxpKsGm8XsX3VyIAZjQuqw7PGxtqHyM/ho5W
HA08b/1ZEwFQBJCpVVigEWFcolQmLU5Yq3tWCXgY5onmV5eT7qcMLSv6g2WIDE8gUlE0EdRgDiNk
88oZ8ng5ITcTt+pmZU8lbQgcDWWV09iVkMMOc3/4LlSk4n2cezVg5SHKf/c8mL4l6GBk+6lLcgbs
nK3d0k6kVBXryZ8k6aM13Tb5IKfuvCrfj2/YA/dkbBNctXz9KlQ6uMy8iJq/dPJYhtppFO21B0pd
JxnQbQ0TRZ/o5Jf08Ivt2MlmIfEyFJmj6Nv84je4jrfXwxyY/nohiGbJAJDirNVYbteClYOuc4+c
v5+abyTpAOeB17fLxQI1T8DFC7rk+XK7xuAagtM6D88hIYshItkjKfgoOLkTXs5Y0dzoVam3yi35
c3RQ2P6hWNiHbGTtxN9JCsmKUxkRg02L5bp6NFk1UsNSpdVvycY1OWk5xW+Oio3FbhiRpvGbTv8b
bEBGrIEYyQ/jgOOlFZqhfg+bL1bHZBy6V1yLKtxojr2gKlrZUJCTqUW+TTQavhp43XgJ/GS0J2/x
YVlnNOnYY0KYut+HXes2u0lO/j2Sj554FLB2jTfktarh1niqmH5nqKzuXwe7uuAtMdYwdgh7H42/
RI+ZYeH60RcG1bn03d7cdFXcEAIHl9bVW3ZZRf2tkTuncdfmZIw5U9iMCO7GI+/nXJhtuLkwScuf
WU9g//goTn0p2tVPgLGMIWpyWg7h7RjjwKRJqUjLzRSEPX1SkJxG8UDXPcfAHuj/CoQzjzDC+VVV
4gAxxm5R3XKAXDhDmmXfu3WqIHWLyjcPPFry5m+Izq1OAXtb2j40S/0N5KCsfSHT3tlnr4zss8XB
yqZqmWNu8C6CWMi1WhhI8GspXlaW7zmv8WTO3+A5J8tHPpZzd3G9SYi7nOpvHndlGQBQIC6Q3mqs
fHQaNcTh9jIinUTiuPpffyrVA4uEEspRX1Zq11PdzVE1RGDZsGpPx4dYK2tPQ92pW17vvGrI25n5
h40YnUYh9iM8BzbFX6Zbod4yW7byzlRhEu5czf/xR63LLvgkSerJJwnPlW8bRzJbV+hYeIeow9IP
PMQ7jtZEPPGG0nfhHozW2ZHTeCG3tRHo7Fx+uts0GHnHbyzh7EFhG2F5TK1hdweoB3BkVi/z8EZY
CvhFFqtU36MIdOG+06zYv/TKPVLzm8HuPWBpqIsnGGMIJEGk63c8k0O0mQZrHvLRQDVq13nFIQrD
VZ78OuyXWzTdQbx3Y7/OOydUEfUkyN7kuE3qeuU/tILFv1FELqbHkda7/r3zIy4TVilsPUIM2Vz0
PwZZFzuRbHBjrN4oIYhqrPbUYhrcOgwlxI42AOgDkjOoR/0tAyljV4PRJ3iikULFbz6ALjKvODHS
r1hEufsMz3AG+cWQewZEo+S9xoAyXmrU2iOrj7bFhI934YZkCeCe1WMp+RsAZ4iYg+9ZODfF7ETl
KwdGfPLA+GvlztumJMfyGkvVBq9kwHwQgqzhSPDhg3S2I9AKAoPEkF345nADXgusENGR4757whlR
x69ofxRxedgqi10fWfFomiK3pxDgwcWYzHtNk4oAokNYYF/ptjiHrcvqDckiA6lSNByWkolLnwaP
ub4swzVQEmmks6fGQUo/T8RvyPOSFiFqMFuIPLgKJ+dmxRKZk2J04RE++GOm5m9/HY29R0XCqUmj
d+H/qjxE2y/uqTLc4/PE8cGkEvIK1zUWzl80xeO7lGwUKHCrpZobSuotCwsOuZJQxEYGvJvPgh3X
cNd2iPdd36fT3ZA4CYZAF/CeJJCWEE9VqPcEEEBJ5wly8IRX6s73k+EVj1P7zQwr0++Ej/mt5chC
sxKiQkgp1vYfMTcVsy6rBRLSsix5frN0Wf6ECXvNdhPIg3GrQbtCLEE9uGPZq9Dl+JWKejuI8vo4
CglzbQenEbuwDIbmObX96B2CtWFOnRasqyBTzGop/XLlQxg3YXyokpZFQRjnCBHtvIDwSJsh2QVo
Slx1RWG63cz72HkP2ehGn9PkvGUEbshSdM4xkLwqgpZveEMZhIjvaga7mc2N3/FaV+SLBEfWpHdK
il+WlZDxVBWok2pAUIutXC6ToJaaYxr4coo3kkb3K+mFuLvrale92UH1V4Tb6rmPJcti506BRQ8e
oeVXwVFzt6tjbLnj3jvB8WozeTDmAM0lc3UspzD5yvNY/o1xEHMgWJP5p2qihoKHUfdgCIC4v6gp
amjcpHCnxY3TLu/MtVg6bDF7l6DFKUWtl8k5jAwktU4pC0yS11SU5DdeHwIUwiBBinQtaFw4FiQw
viW+Bfty5RrYhwTPKXjTAU1339giK7YRxsLyWLtDQb9nM/ypk9rtmLOdHt8kxab+KeOw1u1DPP6X
IUHV37FYdw07xV4YsKqkvbE5V/XDbIcQAQk6ivsOBQcSHYRqRsBZNmK9LGsJoNfzk16fmmjsh4N1
2bnjzRlEvaXl1XNOFdltBnS/hMsFeWCKtvQxuiwEJSGnXYoK9hRyjoQiCu94HPGu6oLr0Dqt/Qj+
b5gph6UgaSvoervDYb/ccBIK8jshuv6TybQZj8KLQkAIowbKnol83JHS6gnlQE07+FFrDo6kGGRD
d65dDs2YqOKmKbC8Qz/xEhae3DQs+SIjl2OKvNTce5wQ1tswjOZwP6VSXLs9irnsTiLMg8dUz0H/
FRbURlMYYkd9RMyV7ynNYRDYauROUtkxIDZg8lQUFMKZDOOSEG9dKzlRBdEQcdxO8izqnwLr1TdB
VBcOaFt/XA8ey7H+MZrX8W+C7RUFw9rYa27HLrM7La78a7ZL62522NXfsqxF3XA68g2PM0h+ym7I
WzzWIu6Lg8eB49pe0pXB54BnnvD5Ujjfnu8Sb0PoCZo9ZjztF9sZ4ER9Qn1Yn1eRDclyFKSRAg7Y
RPQFP4fxEeb91XFucTRhD2malKNmFjnIsHD0SH2qqjzwOHEeMTD23rabSFonVPpVUbOPo0DO2zZH
UcBcrXwmU93qX3aMq9twwae1TVi9J8dI+9EAMQmeT8RRUnLC3domUrzBSQPIG4Zpb8HaH/EiMC2I
YhSRFezAipwZ5QnW1zZaKucjx4J4q3Qtl20EI8ceqA+k/XRwsA1wouQkDMxonT5WMkHNASceWORJ
gyXCPtw98YBzX6gFSdcnNUgOeEibXctZaSFyVvdX7nIYNg4ghHr6pK0OT4eHjQhDbJu+pRjhfqEl
ipLfcGGBgTdK+KeuiZsHbwi67669EkPWAU7ykCTWv5TOyMt/WsUCS6ns3Num96z+3bhF0j+55BcP
HJh7ZnobRu2r1zdhdpbo3PXZZVF2DApf4ahYWuE+9aiHWD68SHwH3vVKKWJhKPvrwg72iR+T8rQA
D80+oo4k5WSiPXbfnpf1u7XPIHvTDklhEBKCn7/YZU6DXYMbQu4WfoVqf+WnBjzi6e88MEHZljf9
pMpnZd3ZPQaa1s0NBAyWLMhqIDRm4ZLTYWWunfSIlhyhG45ZKsNjOvf6qoWM/voc5Gr5od0i+jtw
JLpAgszxJwjaqo+jkvP6hpec00boLemP0n023SnPSR954EDFwrc8gRLzwbVu/IlT/s3/vSCfrrG8
ILHAq1T8mWRG17M7kCfZQyfnydn0eet8OyPBXiFUFT9UeRG+k/Xo3C+01TZ+Ni3PSZyUvApd2pPX
Ptx6obtOX/4yuw6i0dX5sMvzIU4xg5Bc3hgmAAzyTd6rmwIYr3zFohOAw0ITdb7GNSDyDT9KAQ0s
PdJSSaUhj+vQh5nu8i9AqIZkdSBXtWfjyczsCPrXF5x+Y3bHT1R/keisKNoYezlT8dCNd3oE4wnX
tp/n28nLaZLb5H6TcUPzk7ffGXuh6DPox1EwOLQVtVysXLGqMxPxs2h+X054YLQCnj0NvdsxOIEL
2T9QMRM5ll+gDpKYZ4CbzjdKxUt7qiV23UMAnFOdc0544cn1w/SuZpJcH4N+xfMxynXJKAnJRXbD
FIwZe+OiU6bn4dq9/YilYF2PbhH27oP2AY83ANJwAlCsUxFmHjSn1JZPS/yxSkT41PqVOl8zsuu+
uwoEwDL8xwh41V9h2aXtZkxSmIXpEd8RAPTOpIIjNLguzrLxtZrNOP+ZnGZsJ3xfStrnLs5rZ6/M
cr3QhYgYHThJvWaiog56Y7iQvhHkHPF1NTj4ewiIqf/omUInN0nPsHZHWXh0XqmzCC+YK9kKxtzi
0wdLTF0fk9p3lm0+JhMcGKvGHeiUetqPLC14m8bXFOy2joJo+bZpOsIk5vJdpnWbyNW8OcC7/YcQ
lBfqM6XSrPt3vXXIwF9ntjtM7Wq4Z5cYjYeOoQITRl4zuONnrJbvybaaxaLqzZ/S9Kl9DOdlILs9
zQllOTxvSbaFJpyf2KR4Hva7q72KV05+D/dSNmzgWKih5VOktRWhNe0TLZ1jfcxn9MStoTfk7DZT
RMeFmXiKVkXZdzuQffLhmshlXKKUMdhEi9c4jy09ZHYT+iP1KtMAc/HgGtLgUL8ogN+Z0Mle6P0Q
3hmDr+Rj6GxuDgqKwOsyANXfQk2XdKYsc476tswyk4em8Jwz7UlYVkQJj2ePEsppqp9ib9iW9HkS
wilxNlHKUZZeYyEHZ67arQB0ooPP1u23m5Q2RY5IxnvWQVdvJgTaXUYYe+XbWGD0kfvgBGJyDRKM
hUXTHljAoLBDFr/SzgTlkVs5wRf3h35RtM/4vdmx1O0es5I49nZIRyYFDO6KLoRrLbD1gMxt48mZ
XVS9Kfwj+0Z3bxPBb/GA4uuK7RBlHs5PIIV32A6rWwVhcd2uJbkymtGa0pwp1yv/ekCBskMG7uzW
l6rIwB74w/LWloODu3lKnNuSJqXoUrj+mpyLIuxqIFnB8jcRvS4+eJTNT01SyO6MVEtUdiMRyJ7K
xFuudGLXsEmMZyykPk2WtJcvPcOFQTFlEeVxzPH0RICW8uppn3Z590kGca0f+DXb9kyEjnI2W4BA
u0FDJFPAZe7bn5IjD+8MHY3NllifoJ1AsMLe8aJBnnf61NDN3VJDxIE6rUMaRyps7T3x+3jjaaJV
MbBcF49t0Z1rANIgfNiGneRA7QT8QJZZO40VqtqvCKbPK8ZAeUIljJa3epJkUEbADScVqCrb4mS/
Fk9SftM9Txn2nSgxjfMSLyQrebwh9j2yPgienI69wGPGN0RHep6y4gnIrx6lU+JR7VG8vruGnuFN
b5TGWiCD5ejYprhDthfBseQJcjbuYnKcIQA475Mg1LSl8AAufaKvYdw+kJt1jxFNNmAqu1aNB5vj
539BrsxeaU9t+1Nbxc7RNBMNJO4Qq3MVs298WpA7y29S8hq2XRytxY8qHVpQYYFy4SOQ+sPHjGPj
LJ3BpShzIbQ+D07WXMxKKHezqMqHbSzJ1W9jQs/92WqI2KhgSVgfpHYWQDuWygb+jQGs4/E5dw69
DmwlZtQ0ulTC7GEGe7ecIfkAYc8hfP4DeKixMqHrPfP753y+WBZyX/mQCLATTLX+qOu0I04t0QwF
xcRsINFb2j2vQxUcJ946BHMoc/I2ytbAR0la6EvTolU9uooQFLsL4sPUoBbd3gwlrEEEkJXjL+he
mizNmK771BhwuSErGXkJIJg+5jO9dds+z6uPqYlL/xDTNV9Qqb6GD7b1pnRPTGkICStewdsrUs4T
HhoEDna6Pm6I0kt+kUGCdwNHZBruO5bicoOtpv8Fhy5n85Re6YYlRzmEsZkAjRPVJSV9JSPeJrRQ
Ep4S42IlFG7ZP3WcytwTg4L4CEftIQ+XsTkVeLvXx8XFnIUFDSs2YerVvS176NuUbPRx8pzLJlb7
VZSKtfAk/rERNYx3XHk/HKnNGZ8oBmSXZzFklFm5/67eZ1onqVL0z0PU66cYnFG4dRyD+wdzGrFR
S9nXlYg90Eukq/rHGwsM7FtOdvEBYkuQvup4zM8eWMv6L/ElH+Yc6VeBkY8eaCCEhs08Ld3+4s5H
DX5ieQ8YZt2f1POH4hRjd2IpSH4ZTL7Xvs5piH1mDYqM+G820P+5Qy6bp1t4GDE0edJE+xUCP0mF
NrAvIxwQTlpJbpMv+v8kgB0BDBCwSZvfU6xguaWtj/cod6QoQFUuBe2LBVbS2zQuyn+jjLCYRYDP
oMpRXuSRUbj2a5Jd51AkZ5W9LGqdL8YiFm87alvTrTs1lppEcmYPgnfN+Bq2cdptxmFqi2M7OwFE
iGTJ7pHU+OBCaQr1Wq8Tt8kEB3Cj0pXIgMHAynMKr8tvTtg64y8O2LtvlKb38CRrYB8nPTrDsQsI
6R+pJrieDB2E9puhGarTojD4b20tVzJ9madugckuvzH3NDWlEZy07m2hg3SXj10Mr1hjf98BQAxJ
o0awDvDYU9twclVsMyoIgpQ+Pq+p0n+si3hkgArRyY6J2fnGFs30mHcu+MY0CHTzXtl0RWYKSa6/
MNeDS3UkI+MWhwTWMVFKcaI2T9tDtHZRfzZ1HnYXjnoL/6Fwwn/Q9SaAVaOQxzSJY/BeUYP9NiNN
P9zQIUhozsIaS1ml84W9x1Phv4Jaj1GII2JVYGkyAW6jxCe4EsJQJ7Yb/fSZxb2U0a3PMdl+teui
nJuF+s27MWpIIrFpDN4jTCzRthgD6rVAGKwABI3TjTgAo7zHE0j/JRwAN1HRkfsnD44mqaD2lXh2
XkdFJdkJ7HkOj06VWlzrDAIosO7IQg+hjqFdzBWjoZfoyiHrsOhrasiN94Ea7AMkIRFgjk3G69xF
mnovSj+dDyAO6IbBgA+Lu5vdWG0olIVDygtXX6iwvPKsMOcym9jFgdHkl+sOGUGrXWKs+pgNPU6c
YfCj7dlgET6IpdBv8HMnuiYZA7606hCTe7zEPNYhrbn4+Kmq2qSMMwm9yuP0DNGKPgpmUofUmiv6
sxpNpC4uw/AVrjhJc/TcdrjnNs3XW1vNwa/SqZjaaeYY10tVWvd7pIyo36ZrL99GU7VM5UT5aSPl
SZpviU83FoGfcWAPsjF6YzjO6E4ofWegVcRN7pfKneK7sTa8oKFmeG+5GZJ7NtVVwTsvr9mTt8Zc
WtFRCAU2ZT6oFTLaXWWK4mHxTJxth07Rr+eUus3PvHiqh4axlfpHTybx3cKalaS2P/n/SuAbR0/a
Crt+MjIpYpaMzlAwFx4WIs0feZm5ZoOQHXl7sxZYMPMO1pzACcPlNAzOJ2l+8SeuByo1CSoPRyqA
6r+9cLrf7URhGiaklEU8k2xZtpBmM+8xpLMSwFAgHJyY8PUYhoVlS7EdvQkbeuqNyLqpP9HW2rG9
vcwUuIktNzUQqKlfcfNtJBev3WWrDfW2D4D27DzjVIeORZ6/bfrCD55Q0Su9X6hvukrws0r36wre
G7Oq0/R3HBpo+tvMtBi+cMG0tB2yvWSK8tPpPao6jmJuSZUUie8E06g3c1Ps2xhP+g74AUHxkZDv
30DM8VvFsZZGZjBmv+FK4hYRi7H6rjedGD58FL+9VLUOWRk6CCdw26cPajzgM0VYGR/cPse0Tj8z
jh3IWh8N/U/JluQF4IiCp32IUjVP57CJF3dXCR+BpKK7+dEGLLtPYzkt040Zi/gZogF7g4CtRcL/
uqZluOA7p2MJms6GUgqm/DZJ6U0kEJrHp3gIJVYeQejyhn5wvMgwyAT1ftRGvvvMEM5vLMYpWC6j
1N0Smix78meJpZq93SdGHww/YUiqcs/mKUdkz+qgHT/CLk3WG6Y1PUMW7RJw6nG6uifFN83+mwZA
9wpNCutn2jfsg9WSMSUnb3ZDxC1rDj0tmd09Uld8C3035KKLyOxAXOhgTa901dS3DWQ275iq/5ns
SxwDJu0A4E/0Yu2TNQ3UsQigevzCpC8ezMKhcOdRg6G3QgHu4vRlYW1sMYDkFJQsppe12vQAB6oj
McGZHGToeIKXV+DVdA/469MsfMn2tzLjUwO+jY3xFBLheg9dugC+GwgV0W0CWxaWWCIz7f3H0Zkt
R4prUfSLiBAgBLzmPHgq2+Wy/ULYrmrmQYAQ8PV35X3r6OjqsjNBOsPea3dPUSaRVO/425rF4bou
XUYXzDx9lqFciBYEUlQRd7yCGeDBzidm+y7imheICrY92NlGvygsZbsf17m5dkMlpl3gSqzr7UpB
8k5blKVHtgYTo/DSGy6xDzRvR7Hhx/tqVMPvZjG0B10mLNChJQ9ObcjMee/1nvqLR9hwOBquj03X
NN6fYvKiK+jJ4j1qCbbYEMtiyMjrlf5qe0FHrVsiFoi/RTGzCViQ0eG4Y/CEljMhIS9sh2g/9kPT
4nlsy7OPyMaclrad5ZHxDGlBlJAsbucSofWRlIb2YyW303kXYiFf3QGKV9HPJNOJxNL5Kcbji8DC
0WX75TiodLcx1ANqWNUiJSR4z2H0kfW1/wnFdi3PIyEC9wN8lXnjJcv4H1CLQu1W6eOWXRWG7hPZ
E1btmZ619WWy6825AH8J1SrJbzHrPXzsaN2C4Sd00+A76zRO78gZqxV3HZHP2dRglcCkWmXnrHGd
X5jbezxpEZKLOzIZEnGlPk9QQi+etsGxJTgrPRPMW+3gSyLX2AI+SupTHMMjuVp/gUIDjgAhm2Sg
vaWjqbMrm9vlV5LzkJ5wcy7czSoj5bMPuEKR9IHROVDZI49bQ6uDF1xxRHXWqcn8Pe4jXAQIVa2F
jCFJXwKsRueSD8zPoaD7Jsv34VgpEjPAFC3zrYXAXgKlpF/f48nY4OyIash/yrLEoejUvUfgCgh+
tHwb6seVyp4/B2bvwIa17N1dgZ/D3xMNReaeaiUNbU07t8KBwB1IWhT/4x2+KhT78CHGPdV+/M8g
Ix1RH2sWQa2kXdgEtP3Mcfoq/ZP6DSPNR8UaJnkhIw6bJYzGGN8mLwlCmOtSDZ3/jypkLQ4TF9S/
lvybj24kOPscRxqYlWVBsyJs8Nia8AQ28QV3RX8hiSBNLp0e3JcxVjWvJdsK91Bhp7IX8iLm/0hi
Fj8NU6Dq9sJU0R7vjWIJOkbduusFVG60hM7wAK3NOr+9CSdUsuRMGZg3lj6Ncpoj2WI6VprXGr6M
uE9SZtl/u5KIgOOCJJHPFIqVfOcBxHuxHQA9JaeML9/77tUo3POSo+ZjvtXNTnUKQ1+UeFc9+R9N
tEa/P/MVXZJZkR67c1w5oo+UTOH+OkFBAR7x7hGQkAy9OAPAwk/sIOVNTu7CQ3lJMLvi6PAQj3Ii
eRDok0DILiS9FbX1ViWMcs3Om4HFQk4Bc8ImzncCrjHjcwmJJHPUfQeS2bly52XrPo0Bru+hbij1
7LqavTNulyk/iImf+AF1NOIsOwT9WTmO8s9rGFTM5KTCqTUB6vLpZZxAH1IdVg88pwmpZhNTeqDH
JfyZcKzVPgeOJflIWSbPF5EhwmNGHETh7xqLA5y4qg99FsSteRd5531ptDPx64A5ERg+C8JLbAdD
wq4qwmfOeYdUs8UyagVN0NxNnSR8U681Un0ANvFpYElFlr07+lcDNng+UmLSbHdOFDFdxNZS74Jo
lsEBiUFY/fELVh/nzFKSv8YZBJONGdNM3RMvgQgaorTKURcUtcpeGMkGNO8lgwJ1HDXkbka79Y1L
EQfgWcGlh+xudmvq0LNuQk2S6QsCK1k/rGCq8gOTtOS7aWGUYllEjnaoR3Ixt7VrWUjRIpHdN4fd
/O6s0/yehVY5py7oQnnPTA0rH1LKctfDKPnbmE4iZ1SFL3/bwXWdTY2126ItVAyaVrQK5WaZBJb5
wpjZ7mvCbmKyrGTXnGS7xtEeRCchLaC5OozhE3lIl9SU0SuRtd0DAzUWJvFNjb+Doj5UBAKhtObe
6fyPsCC6fUMRvQAKTQIEjCv2A+LJpCB4JxJJ8ElJwTkzNNRnR29hjLFJkDkguK0INjrWsSRwHtcn
/FNvDOwTiuyo+h0yzLuFCRvvyq+1+JyXiEh2ZRKD3fR9wL1x1S3VR4x7fQE70OWT86yGBvFLbiCv
YP1FxfEGxVfBF8TOgw7fIhpQ+94UQ35NSHdGmuvIrLwunZXNx6pI8Pvih+qTry7wdOh+NQMb1RMW
9TQ+tP7gP4wRXQ0+8Cx1tlMJ6eLCLbSCpKQw5O90VeM8FwCsGNqsnV7HF9uKtkQTbsAQXAzQMnUw
AYOxC/sKs3xlXjm93/Cm8GfsOjGNTBKxg92QSQY5bp1mZ6zVoQMWuAvRho7pJK5OL1S0nckh7O5U
NZGxGDOYY6ycy7SxxKBxosK2AEeXbd2yjx5uuxi0TEVeg5s0UL42yH3Da+ElKWniYG4Qw5MjTqeM
RArq662naac1LI5zVBdyTw4Or5QaIL+AU2zV9ML0OQI4tMSc+DBNHLudU5RsKGBjyd3Wjmnyg69l
in91PffxXTmvis9H8Wfjx0KZZXglFa8vfilUOzfNjnETagkSc7A0s+I8N8Cw4POB68NwXyy5AnOF
U/kQzrFHEwG5uEPslyfJsVUZ2P6NO/M53cSD62iCHefgyiMTTqP8oP2dfwnlNy502hx3AmMzdRGs
lxxae0cilw9L74Uc7pXULltB89jjZ6x52DlssdnkXXs0Suvwt4xzek1WlOsBbzbeBw0IaEQMzv6G
nZRlt5+HXvibQxeNOHZixVvWh4ZgRPBbn8MUen8zGHOojThAgZPGDJEQXwjxJ2McSzglOkJCykUX
fM55SX41BQoZ8fSeRE4mHZE8AE+4RJ/QBpHp5buN/6gXFZCtBtKZKrIdQk63jU7A+uBF74FAeGWc
i/2C2OkWf6ICcVyhtr6yfma70qC0Lo+KQQfisPT/4ciQ/PCKmN4TFzl7cQGTXpHT3NfUN6wNR7JK
x36Wn2hTQJiwR8N4uERM68Gv6qC6xnUfHHxGFwS86ErNOwpKj/OWVDr05qqYWcUZg/yLU6mD1o5n
gpE0l3ayBbWR/stHoYlebCf9QdCv/9fk5PGlVZJ/0xnBukCZ+BekLCkPLsbxs18zQNsQRV4435zO
CPyTgYdwT+lICGjluCFCswok4V3bSiB10je6OeUzWlmkcdDLHzKa8M+aCVaxC/uweBWdfJzNHFeP
fTF7d2Foynm79IFPWswSwnaMF0f4J61mCf+DJSGTclgQOUcECs4XuvdRHdi4rjmUdUPxU1VLQX1a
D1RdoP9W2+DJrOkqQRchC4Rr35S/ws6b8nvjreWPu7bS3dc1hgfDb+bQDG3p6tfvckFZeKxXv5u3
aFYJ4U4NneLFZSA4bJvQLbqNU6oWIURTiz/9VNo/2tWhPtSRdeN9X7iOf23TOHnnmZj0EbhpkP6Z
Kp/2PHQGxuZhuKj7eqHT2EWoAAmMnruUwCedeAv3buK9xpElpq6Lx3V667WFy2njQNy1ZJ3UO+gl
ZIQyDvPnXevK7K1ZBH4sv4SdgQGJrWO8m2NUeFsxD0N9j+Okpc5tGrQ8i7uIq1gCYqs77KgQM6LU
CDRwRU1F+CqwA4rnCWNWfiUqrWs+GaaPwKL7DAPVwpM4J9Uz/XD6DpOPkRsGLSZdJkxSuQ1S4WBQ
TGs0wPVuIHwA6V2rgMtt+6x1xru1CU23XeiG8pcp0D2H2BwG8S5GeIa7cGL4B+sMp8qM+LjXSSU5
1I3AMDc4hp/xpjzBqsLYFT4UD/jkDumxaQcssV1VdzEgdYBNHcsNnRZM1IoOV4/uLCPLJlcG+a91
IhfRON48Wo1q8N1WHDOiTex6jxU5Y02rHTz4/ZPX5do90I917dvSiJUML9/vxvhQ5smAuVxlGJcH
hfH5ue6k4YMFNweJAumxwYLJijteLv2KuPEwE5xT3+uoUequyEfOx6ubypaMFfTbRI/sWs45CQyh
C8yRZb0x32yn5uA9YW9avPVZjcKZMBQAClt3IN52V/Td2twJRvhozGrmurDDomSEIaVDLPMTg/Xq
6Db88ZeswgUFd40FBvLdzgTOpTBMr4+rqLP8SVcoODeMATT/UW1tBtkuJUQAJfzU343uXM0fRdp6
RLE5iyS8QVTNNu7kcCWVRq4vAvicf+mmCmKU4y5TeDa0x/MmpzAlSJSUCiYPjVoogqWGzXS0LBV+
6IosjoEydJGeUVqir+KSbkADpbCE6K9Ail56Fq1mmxjfW+ma4WzvXLCf4BGUsM1ubFEW72LPMdWz
KEj/6zdaEaN73y9cXIjARihO9ywllHkuPH9o7hEcLMNbYOmJmXiWaboLnBkvoY88F6CJasefBHJx
+jBkyXjXuKZ/Rfwt6pOvPZBhCouIYIzQEmyz+NSHVeMxIWrdRrAfyvV4V8wGOHJlkxkFip5umLAW
etRHU6CZxRxURt8l75fdQxtVFREtFKKbMYMuhkBVxGDR+WJkePR1jNY7h8+rTku8DizhqBWrLTou
YlHhN+NRivOY4EXuQYo2tjK2u59bj+a90RCmCd2dURSWhLDE53KUJnp3Geb+adEDo4RBmnOfVUW+
PjjTJOpPuCN9/kQMAicBe3+7IhLvqzh8MXRvegeAwX61g0Mh3wZUJidU8sk7iuHuDMIMLT5qOcFL
T5N1N9UabeN4K9QIeGQO9coaQodXKLu4DQSSTHdr9ezOJ4PawNvr2h3VU8bDi02sAvvx4BiCHnYz
19531COyP3oqMBm+SEaOm96NVLFzm66KLzzR+ikA+3cLbbDdB/uSqt8Fig4BvMiwXGa+b7G1AePm
O43aAC0HQNrx2ndduppTYFa3/rsG0eJc+BvC+iV39fxEBuws7hxPBH+oDGVdkeM8FzA4QTagONl2
xRC5f+Zazkt55LsoU9bTmAoD5o2EnX52mW8SwmzC4i1nwUrgWsnLh5nvRlV/YY0ZZyzF42b8nRRp
2uO793qslfDxKvcQUKFV9yylk+STl3f1IeSy5kfRoLNU7Og7b2b+sbYEJ+N66sMaNoBXFF9jCcXz
dlbSFxWB590AKGUQejsvqhj3mSoZUFaaPJf6xfKP1bkMOIU5Q5lHy9d2HedLFhdwGTR3C5k3RYtv
uVOA5CEHB7dHrSzUF82ZHP7U2E0vPGEWbf0U4dcigYP2kGx1Cfo3hUz8jTsrkKcwKkirz8Ddd38q
9ikd2VN86zj8Fxf5mYY7ePDQjv8JCI5/QOBAaCAArMEeyBzzRqQXSTczIAnrkcFVJN/gRirC26rJ
8X+j3Jft0SJHcs/lDQtEOUWm0bMKcPkYO07VqYKInu2LwO1wgyKZu9qsS2OilfBe7H0XPyCli5Oc
RTfjPBrWovzmJe8/Ld53ELNK+O9slUioW0AlxsdMecQ3s1vr3pswcQmznYb0bdW1eYI9xTy7xQOB
6I2IaXwfrZyab6qy2P4rHZ/7pQsIyNylps/nC5aT+rmJTfRfBpPEks7u2QiJbAQuq8jGptwiGJ/X
t3CW3nkgKc3fOj6d33ZkTtux2OEqOrJmTRAINwZ0St4E8qWN+qXEgwWmqnerW8XUubXPOuMWro4S
vZgZIhI4eo7GCbFN3U11fcjHWfU7S2VGKCSYdrKFkR+T/Dt3LJOzOG0RzvQ5E02YlUgcqc3cntgS
4x0MgeXOvgyC4N4rHYMSZPWLR64X9vNT7HkA5vswYJ3fzkqH29zhdDoQrTJHx2QOb8DweUqL8U9S
3hBEVR+lPWoegT1zSO3wVbo5LLYIqhA2YCISJlwJA9NUz69fG+Q6vOcUcnJjsa+AksU07Q3P1sSI
BDYo8FfvfsJg/N+aww/f9lY65bZemPCASSAgpwb1lr64INxR5Yl4eWPfRwUNGNCBEgmsHWhp7rYI
e0Pr/BsKnV9l3cblpV3TLjs5Km3um5IIbayAepq8zZyvPineklnPbsJm9jHjm0svuQLT90blUFyN
6JviZqyN23tLnIT4WQKPPCrcuwkcHsfr33lsgHWnWBf0lqlyAPNIFemb72K5OeraQ395hvZdzx8T
jgFErXMQV0fDPO0ZbGD0d0Lchzp/ql35YZPRzPdk/xDqiWoWijOA/pZQsBFr/ibKvI79o9v84L2I
7gnNRdbg4/14Ca1HEjFKCikeI4dRmD67q1jZekJlMQ+NG4w+6LO+dp+Cdc79Y8BtFCMQd2TZdwcz
lZXVSNOJUjAQxZAVUsE3QSSWK9HQLMQ3lRvKaQMmunRoVljss0TUIvqLVyqS/BAkQZ9Q6UwhwccI
djd1PjB+wOVoYeSIYcFEnbsDdPtmUaClJN0SPrwaDwyV53wXd2R0H6QV0QXcRPI9hXA2d6Zy/e6d
OnIqSLfnrPjyIGe8wTYxZIWkzb+wn+yxkbP/hlEj/JdxI5N/4dIR4Bwnr4vI84cYxYFlQAMgD7sK
FAX662k5zaKA4deRCvKGUptDH5sdt7FOBPuRUHtMaTKrguQKO3j9RKuyfmHW9D9hHfPLeBHLHuZ6
GO0OIcKiW74OVrychJf1tBpKhi0uEwxNMaXgO2HR7sonH8fziXgOc/MP0pw/Mk0u1BOaqkYgfqHi
0vdB7qn1DoShs+zwEIa4zMlVAQjo3mBcfUOXxLsdQgvsUVvV37pTdjh3UJsgHoR+UV0TIFcOlGay
Up4DwZ8qNglaTUbEKPA5PjvktvdQXUvMhlMfPq/dSPQG4v2cLGuD2423gWzknCv0t98J5y/2eNc/
hUDLxK85GxNubzQGJKngVmt3vV/XxcNN8/6bt4SQmaGoli1snMJjQbuUJ8/VJRzrMiGz6weHC5LQ
MfHkyZCVwtq0kPOdiotBngviOQG1UfODuMeIRORKHrPMb9+cqqhpxHK6ZlJtscnv/akmgUeayRuB
sWW2+5x7rw93vnbH9cg6t1wuEXMtNvJgmJu/qItjPoiC97v9qBV0wSNuA98ebolBy1tQOtO4Lcob
EBTkBREjLLt0Ej/7Be85latUOMkw/UNeIlxt25cdubWbAgXLRrSOjh/TlHLqouJ60NB5UaInh9t1
DiGmIl7Lk+NN8+q73mvDEi1jN7oMzdYnct3brkR1Ti8VlXx2AK4lntsUHudG3L5lxp31mB8x/ZQx
I46WE7VKR4u+yNbiToioPhFASYAFLdKqT9B8kA8UlPYfxRJicYg5aU8T2ld+X0RpT1BqVPINkCzH
UZMqTcmT9OQDsnRa7tlqEGeRZIEDEHMKwHdFHLm/rbcgxTPSZYs6K78H3zg6y154vvafsmVauW3w
9yMRQlX9Ombegj9xzfX9JLieY6+z8SGTLpMp1rTNiv63kiTfogTpn+kneqy9uIv+RbX29ZXgAUuA
wZybO977OkStK7pX5BpEgKPyoH/pndImUAoXk+1NGwSPBdvDFagmNtK81+t3y/ue0l0ZYMcM6wMX
LyfrP/AogG4TWAr4YckvCE84cdiMQ5cBxKdp/xBi+bFXHH1OneY80IVN+x78cmMOrFRyb8/36mKB
z2zExqky/rrXzHfiYde37F/UEa3HyPkocjiV7rNXFnR5ug8c5zi2/tIfA2/gU/ByNgw8iimqkcJZ
xG8jA1vRbDnoEzrBzGkn8jwJ/81r1SVEQxHlgfxMQ9NrgGOjvLLzwCvGZLV6Rs64LA9Fh+mKZxm2
bWumjsuU+IR7VqSGgajhdDuCTQi+WH0wlJ7pq8ejbuDQnxFSorvKSzgL2wD/xuvNHpZxPzsa80Qz
DfeFQ4H7ahg1n3pn9kZmw+lI1ThWHhJAkg9S/EOoHMaLdbgwdlhjODoJYWvSiyIJF4L9EKWPzNoB
A1ncO3YfRnKdf0/FSJAKZUMGsy4lpfI9KkV1H6fQDchmxk+DjRuB+OjLLcNSjvPE0dG3RGYCJk+j
7N0NzMsZMTSZ+bWmA7EnTB6iC3EcZDJ2ZZJe3dKJ4jctjDlVBIOUGxVNCCaIB1vQmMVkR9EP2n6V
ojkC8vTsHTvZLHyGiATWlyl99FC7gvSqFsfavzWn694hq7RyK27mhZOqsxnQURDThTsIWi1qK1+e
umwB7WoCIggogJooOlC/GPvYEZW0r2jQw30KnsO/G6K41/uedBO5mQyQgkNZeFRcU+6GxXmGlfZP
pzO6O0yK0DcJC/yvX1NMtJkKYX3DcSFm5cRKKl/PerJQCvOCgp03WRKxDjurT48j+xwWvaHmin7o
UJmEPt/G0E2nshyGz6GYxwCdE8nPt7xvIA/c270Z8u4OR62OppMiom+4lMKrXNQ9XKfvru7wJNQW
EhFCLV3z1VhvZt+pcTJukb9DdexpY7502JUTOoRFLxNyTaAvH4mo2iOMsVq8SSTi5TNUj6R/mKFj
EdEKux/sICBGdQtOzRPMdx4LaWaLK/wFVGw4iTeaQVvxouoQTUJIwnbEOj+jIi6o3XEvlemgHnBS
EA7EBuBGbllJHFq2rTewZSjLabi5WeqSoLu8ZKCoVw+yxpA0zlnnvKzMgipm58TbjeTfoN3l+Gdf
Xi0sbJO9rKKGNoqnUibFwcuIvoTaYmAQP5e1cOMblsUZ5ucY4T7iCx109bgpCbZc0gMNRiX1bl3a
+DNwqjLbaddZh98dcW7lrkKn/IARbX7JnaSwG1ywDHpmuvhoO4Azvm8YSD7XPYUyG8vBXvzIR7sZ
YOd/Tp00p5uxxLUfiNIsziFS6uXYga+VHw7dekFwC5qgYjs5RQrzb80rYJXDNKwfq7TIc7e83BV0
XeFZRBvSV/HnCpfK/Kzl7M/nxSW95yWKwFWDgrBwigDWlFXCJhW16TJu6qRD6iLCHFKbzJgTP5gQ
5ck1gi/HsrBOkE7uuPACeSCy24nIuSCtvH3gFEwkes80YDWJxx7kFuJx+ChHyaQtCk4wq+CE7mji
WuNtPHaRMN2RuOXVT+QjUOPI5HBGok8KF2i1klBH1IoUA5lz5+jZW+5NkwbdXyaCMyOcxBUKX3vr
5e6xgYyEgK/C6453Hib0Go17lPll+tW6Uezt5ZzN6dWDwmLIvHTnLFnfZ+6svxlCuZlaahDVL2Jf
sCrsOsQjMxXvULkPRR7fbFV0wG99jYXvmZWkL987f3Tge3hycvO7Vqx9sJ9nSC97lMSl+SdpJGTC
vjUDm9FP3MDBAyvdoEbm2CYQbil3/OwxIi3dReyUFz0+vGqZ+geMnlO55zCsmkfYURKZIfC79C4P
UHU89S5d9ncyDyCh9u4g54S9MorPDBs9mxr1E1BTeDdVcFK9+1xv2D8Mo6xLLKAxvy+49lDH10Mn
cpZvLQsja9nvdTsPP3e8p9IHi8P/ERDxVzybVaWvEucDm0X2LHl4bNk6T9+DjNwe027WOQfb9so9
RnqkcF4BBmZAikLSN3YDYrGYWKwosQI/dU2dtfUc0lVYgWdhe4dAPE6JXctXydYFwcuUnge3DwRI
L63s8t2SKBweJ6nYk8LqxbT8URYUz2gyvSzdTbLtFnSXNq7v5lJ7LTHqGW30lIAH+XZtAOLGMo8a
0URwEySP4EC4IrDzueyz4kw4JwbA7rzLoI+H6BID3mJOiGnyj12h8uhXBoOfhhznqDootJ/+r0UE
XXpK1pECJQm81NuVIqjxl00ic51Xt7FldPBIqFw4d1GZ348sVmCchKHohuPSZZJyYSjqVR7dOg8o
X3pYlE5InvhMn4bdYvVySIPIhVDtx9Q64HIhNhzADuqmPNVgIGSLRYODkXi1KXT5kckWKsRmYXve
fZTjOKpXpZHSEsjUK3KLbEgs5rYtbOYPmM3pbtklMxWLu11YYD7hX7K5+G7MUjZb/HiD3cxpIuRH
GWV9kV15fUIf43SJch8XQcPp+sMjV9Ntr0TR3KeiT8CaKdbrm6jQCkpmL8lzYDM2Q4ACaIT5gOa5
43fpucPfZ8Yg/h2ri1L8Uw3Se7S6swPeGDW1jAibKBmMQjUm4lwJdPVgHUN58rvU+GgQF7YLl1ox
dD1ZGeU3O6TwOeCJEiETC3cNIr2R8f82QOvxWVHSTX8RQDABJOLIiwxpKRqMigThMnD7Wes8j4Rk
0GBJy6MvXa0UvGof7TJD61Gop8gHsWNg7kJ8wiraZuYZePGk4wuD7QGS3BZbaA6fp8EPXOUPIUgh
WzwAL2xtdGihsGm9xxjs1SAYGxGKaAtWHyP1QjaCRd4eFet0KJsirD6YgcfTNVqLdTzapie7ok7j
3B7oXEOCk+BiZodOuCT0OYOEZ8QEAyesdZeF9KUbhfTM5H+c0AlnCD37ofbgh9koGrEGgwPb10bN
54o2C7koH1K9qxG0AetDuMDsrKjyZ6S0mpF/MJUkH2k6iO2CUaLbNQ3l/86x8UiVxCiDxi1rSK9D
Wu1tBn8hbJfZTbCcQpaAYsd2S6CtKLL4JAhd/uasZ95YF0retf5IyC26iz+6Ep7Zi7psLL7xAXuX
xE3CeClIEBRgR2BE2s3ZdCZCKvk3tD5xy12QRMM/9CNB8EWX43Z8JUjktgqdC8G8QCLtL+R1xOKY
2Qe/0BZDHR4Y8cFILvXgbFui19j8+ZMzsdfjXBp2HaY/ixOFeOXvMrLtFfFIAXGvXGmoXAp4aqMq
mHGBpB5utwhkKY5yXebXYejb+AqVYWqxO1cI3VKS7b09WyqqtjBNiTQJi5wHK3TaAnlnOwcrRyNo
R7S+UfbujG2+nmqYjgPPttskVw4BdFTjFI0/GQvIV1GJme0vljSk9G5LadxIlCCMqSgZmI/Tu22i
MmqDzYyfDurEongHHJCoxC/F3P0uFIHgafGpSfYUOgotCr1KdiF9Jpwe0ZIX+XmIg1Fcw7lagj3J
EdnvYZJRhDyYdvAevrl+KyLUl1+qSRnQNQG8rR1SGD89dKXrfKZRUP0bsZw3fBvu8Ns464LnikzA
emuRgn1Dk4EBQE4v24QuueVzTkroZzzLtXdeSXb7qVLVtbCeIJAj+OvWnETB1Hps/Ap7HaBz/hsn
RGLQSuN4/UWuVvbYgoRajkldB3rLsvcWbtOKsN2HpD0TQtOHzQkZciZ3btfGmnEoKshfo8fa6TD2
xFY9riND/hcWV6R08PlkLact8UkbdgfBkW4JnF42lG8wFvz/gjYvTmiuweDj7MpfpTapvhTKh41B
Dg/cdBU54mFJJ6zBRI/Wz5OQU3uo1eJGJDDFkqg9ULh6I1U+vOhmLplTcxgdCtTPzTHK2/Qxkmy5
T5PP4ItYnirGtzoRJbl3Bq2gS8ksERs/ZBb9mDW1VaDIjcT9MIwRs5m0cLbKzfEoCOat4Zlxy3wO
HRdlk7GhpGNoUtw/ZETrB7i9xPE4KsSS6qIjIsQW7wwxFbFyjk2fkJpRIhooGURLBE+4DllJEzzq
PLXRDLUQ8E3hb1Ctpcg2sULdTmtcbweteI2/khSn2y5MnOAZCRJQe9PY9JeuRfFXOoW4a5iYM5P7
P8XLiQN0/eW63g5EzPmoFutlhNE+FkzVwPU2dwEcCwRk4yBYZ+IEj8lIgndW3qiG4xUYQYgebVi5
bVRZ2x/XpRwOSToAwxG2+XkiquA2csIeiFZwkmR3OWs97oTq9HJF/J52d6jX8EzMRfZB7bcoQr66
9NVgBgkuNshIxML6UP5pnLH7LgiX/1uA4XQvt6TnV6dHk7ll4dhcNL9SvsvwmjO5ccnjeG3dIX5L
OUefg7nsKqRgHL4CkX4vXmuQu92ZtJ7pwAqQTzlKQoIK/S6w2xB1+kCJA1h2Bg6dfDPB8lF2gDGr
jiIofO8kdJT/rEKsfyP2TCQymrU4xhBuse05lYhOFHwLG8uY354Ea5HiZeXViel3hQ13NToQor/S
YLgbIQ1KFuU8KYxQ2gC0pywZn5HQtF6smUIAXSjx71FdjemZb9AH6uwijt41IijZeXQxzd3slAkQ
77Ea3OuIyTHfGH/GeMXN2zwsfW4n/AvWBVvkuc3OX8Hv3K1rr99MVJp3jJDwdmInKst9mFJNbs3o
3prFPO0+NXMhoCg587aPxpmGv/0qcObHoyUsCd1IoaJr5TVq+saax6QWOLH6Tu3CS2k8qVm8INU8
MiGAZqug9R3YMibgxcip4SFeE7SbG9Uk6Y+LsqcEarcO/inKSQXftNB5OFmRznsHz3RRc290FDSH
gW7P3/qhDvoXWSfsx9VA7LrfZ4Y8EGJfby9wP77aFGTLnu3qjTuItoIwJSp50taAxdAEN4RbHNce
NczWjhJ3RZpl3odiSxzcDSSHza8NVmsIOH5WE/GLlglntDPBAPITxz1HJq6Ifil7CmU1JkFzRW1G
nih0ivancFaG1Dml/kvUyvId21n6nQDNs/tm4R5H5BHTsI5TiA0+l/1j0lEwbtNsgrDejn36QbmB
VwnGk2Jj1yaaGVHKbm8TMm5LEOCsZheEPrlZhFpV9baUIAFaiUiNplY68hlNEHtIlRPaPBPlHT3V
rvL/QheYgKLL3v+qMmQmpzmwNMp+iwaIYLAl3Cuij5pHH49JyV2ei/LBFbj6HmzeBzdkKrAEHFcR
VvRdFUTrGUL7DM+wnuErijru/F0+u5hjOlsOcucN2sDRRHY4nvTUzlDQQG+4RzdGOMhPVRN0NMIt
2WV4kMUGK0hkftmeJmgT9fhaL+0QFKfG0DdcF51pYOI9g4HNSksU7DPHFOGBc3w502RIlMPEvirn
wUo8G+FJJLRBe9yo/vSHaWkmHuuO9cJ/eHAwde9N2EEmPUwor/P0vkoRTwTHfFqrYdwXIQZUKo9g
XG6gBG/9k/BTIUaZ48QQomAC/7fTTkhbc1P0MdVajsVhIkF4gCCu/NHdKovHm1xv6ddfOqvU1YzY
DLChIC6oyYpCi7wrF2n0PdK8ZTgYu7RIDBHJOPMuoCBLeNA9B7ekThjmPbP1xTkRwNTVm3KhHIXl
EHr9H1Wi4Dji1u3ahwUHqYO9MoELvQXV1WRPBITlHrPwlTEOOpwFkTGrVH6pnB+KoIQoVdW2dORq
r5bzMT+tnNMov/5H2ZnsRo5kWfRXCrVuojmYGclGVy981ix3zbEhFIoQ53kwkl/fh7lKSQUFqoDK
ReRAdzpp9uy9e88lXTDEq4zs6AxFScfJUrjDkkegfNYOrHHZepbm+BDNfiNwBbd5s0NoZOVbC43i
SYaY0TZuTswQDRYje0gIErCvgkpRw9KdQIBKr78RD/Tp+t8+7y4lsycHkgNHxe6MR0iZzAfJt13z
wCy7gFvW+V5VcnAPlUWzmTkXqJsD4x47/EUKGPJIsIZC7coqQhDuYgSODgTtTA6jdNGYxYWM+q7/
xT5vx1fAI7hfCca+BbZTijt7KdtPaCPC4A4a1TJjnGYBxCCbeKJ3Cc7yaKdnkGBsdaFnH4QMkWFS
zPZP7hRN8T4M0TKv6nbEfMbxHGk7B3uTLktkcYZRVI4QbFTm5evEo/RdF2iWrJPkhM+0ISdxPbmJ
PIysbASgptIZAjS1EXRIIA+eJz0ARtV0S/Fjs3R60KOugEDK3y0gj+mSnobX3g+WSTYcXfIaSZFr
uGd5CkzpqGMq4OcKZ4U6OCGdIkRVhcaiHs3Dagql0T9FkfTK81IjsV3Ta61M+kd149845diaW1qX
JlsEKZblu20xJNwhaJOwUKMioinqwPu8Qwc/ZGdDpGmi0ZzxEUOFiD3F0UGS+tLjG3OuGsKNu50V
UGfAWrB5Z6aUn2s3EPC+UCWaUddrTIARQdtNgwzljZF8Xa6XHf0KeeBowZQn8QChqhFU0X2Ve9Mr
5cU0HGufnGeSjLQl92jibKxFRiW8fIUmvaiuQk7PyQWhDm5yXZWMgzY+oEOG2HhCCjo9SM4djJ3Y
BeH02w4UVlriHrwmFFpV7ZMogKutvSzRwnTNEVDDTPmBIABRo9QmIJUJsVXODuMHxm2sLLdp7jlw
aBJKQyvMmUkZc0deRS2CTj1VGFlGYBc93nb+juf4T53nT+2vxOc0fcAw1csDbTsrfmK3s4xbeug6
OIkwqdsD1QwBhHp0HbzljsVukstWFLcjau1ou0yBrIMp8cZtCeBt7jlaM+Bm+mQSVRIIbOlBLqlR
qXZa0mghYhgNMiSxo1utKbRtMo+88yrEmLNVMm7zN8AF8C/GyI2fa6HDs8aoDFolyrJtMj+C4SFb
xHZQ7WxzPLOGBO+YCLV6C5J2btcNrWpCilKD/dP1B/ta4UQMyGznWd0sm5da+rDqybdBENEChyfF
SLAEX4NwCEhn0VrNYR7MfqFa1RivTB8BKEOcKa2AD3ggS5vCm88DF8sTDbARtmQ9eGYNSFAT29Mi
/wjXaYdkpcm88YdRxNlxivwowmAVSTSciLMhPMPOexortkask034YEawYejXa+PKwAyBo6nlhVoj
0aOoR8YmhiWpN35Egd29x7pCn2QgymfGXMWSfwWSBi12IwZtTh34C4M2VmWJvjhgqowncCODHssk
gnDEytQi3lOq0qTc1Ajwn1H6M+6L1aiJo8WP+ILKxiZXiMiVMyVJudsOtMofu3mZ+rR2Pl03PKRX
sA/pcmZp6fVP4Eez13m22wW9pgNjHbm9cwQppE/aDroXoi2Ld7sV6c9gcoNz29Y9sMcKqf5qZB/H
DofY6JVOKVqsZqqbaksqlW9s/TxLnv2+AJVnoYh+ifGz3Rmo5SMEzwhSNhpr43Uekau18psSRRaw
t+atTSlUmLzb6RHLrfPom479nsbxX6FOfe+uZy9v0Gv3qjYhZFopCYLokZnnhYW14VFjXRwRo6Yb
5sr5hYdWE0ISacj1Ck0j7GUN1rRg0avxOU6iJuQIGyWjjSRgXSM8hVFS7inMRLZIWG/nZMJYUUfI
2VZea3Iw4NBnZDj/RPneiKpVa0I3m9+UWGW8tXXhxtQuBXTPpLDdiw4ZoonjSjAb98qK71qTgRNz
unD97Fw5WYcBifWqJ1MKKatnolpBwZgEw57FIP+th1r8NDTr7QIOz43zvlL1m8vQz0fVlxcExPp0
57ehASFr28+ivu4cy7tjzwnVgcA+Yh4mlLRAMwru06pnXeUQZ8Ruc9Z0izVLD2F219Qt2ZU2+zXB
vyVj3K3FEOZdtL1xr9EIH+a6sm9gLy8UHvBNLVO0NEKCwta+1n5i5/s4CDGrTVHmXTTZ7D8U0DL6
dQ/vAb1jWWIkiW2KFHQh2IB9ZoS3BjKa+kznnn0ahi461oHFXoikcAKpMIXjNUOQAoAH4nJnFQEx
u8D8N/80BwrzdeQQib1SI4dxZq4WzlsxjOOjNid4mpxJmYQyxW7QazuFWDNnzc8k8qdh3TeyOzJo
q++TcCqvkoIUrRUqGvpnsnXbYwYdkm5N6I7vVpqgJmE2pvZO2mXlrjOJMd8Z5PCyONr0m2iGjPMP
bFb1ndcMIbISc/EQd4NV5DvqJoLPee/LYW0alFPbQsazXuvYA4OFvM5c0epLb5PUjH5ij3JpFelS
xhu8jsnJ53zrrnnl8tfeMdw3P+mGZMOTQJRWxcns5EMF4mNYOHu2TBTqC38xLqznMDdouM1V+tD4
E8qV3NDyMqyswt75VE71ym0TFtCwoZ9EuhDr6soHYvbcjKOLSVnx+1M1BDwabGhIhlgbYLj3VWzd
EpnIOgW4y3oNGWjzUJVMjtqpy55lb2fPAF6Kl65zkFpa5iQumT4k90GhYEZ3RSXzsyFP8n02QgXc
jEy6XxDmcDgK3Bpxv56RRVE7JJS9rl1C6LTRn0cHaBCMy1tssMOZKDhFewEScDBQE0OvhpcRjFNV
UQ6Qf4PsyqKPfxiGgeqfLdt9I/K90eshlM1zzqHzzlEG2cxYQjwMQjXzAvxD49bAm/Uji6LhRnuY
+SivbUnRNuRiXqRZNMNAz2UPhon2a4XF1EQlGYa+3tD0aZOtiSwIaWdLO3jV9v6CaWf0QlOndK1H
j/eXEbsqUhDlmjPvKmzCvlvTIxoqJuVoA7ZIKeBCE3+cPknywczVnGrSz9Om9cDPDREJEnUbcPoK
wYuJXc5See25c3iBVKYaN3Dyk/AlaSPnPUb8pFaoulq67FmHLSOPyleOHdmFGeslJEBbUIw5dYQe
ASxT8QQf2Jpu6Nk2UELQcF1F7ND5mZWMEE+Ae+QgjewaAmgyT1V5KJpkkWLCqoAPVTdmuDVANA8X
IC2ZLIoGzSc9C0teD3Vu/O6RZ+/l8tHhuoYaMx3Bp29qyi308Bj4cGUMchHBpg3sQj+p6rt0zN2f
ftNqdlHWQPysMEO2k2kL6Et0RC9FL8BxcjYD6eMBV8uYujPm2Fg5NJ1VY9v5SEQCoLkVvARtgpe2
XXKJkclyrpoRbq97Zm1QmDTlOyezKC9X4Ba6liEpR+GtxWGIQDi7tWMsjGZ4XrAQ0TwmVebdGNj0
1gYcGMYeClgQ1phiEgifEoLo7BSm6MrkhGisQexWDx38QdBkTNMvmRMz1TLNgdOdaeniKSNFN4HD
XwaPiPcxgAahZq7VMcfk58F5bhFguIRrjt7ixC44vdlV/tJkeRFdUEKIG56AGqV4lUQ/MSuXD0As
6UNXgQjz89AeRzr0hkl7IGak1O6awSvvArJ0KKDTUF4JnE+AekalX8KwY59m2CGaTWTZobsdFIH3
K9POK7Q+tK43momXx9EV1yTi/ba5cZQ94OKXRv2Td53kDKWC8n3ECUTwLLILxKuiT149H6+103OW
3BVmBDEKt1539AkmoueYlMUZovZqoBHlkk+2lJ10OtzRfsrA0TMYYXS8uJ4JrAFs6RVnWRgtc4A2
RUPYYycm2YBxLPtRHaHAdZyR55QftLgeQXO/hRCNiMWZ67heR10aPrZITEde3aK79sp8NJhm8Lqu
7LTH0ZI5TUcWgh/85hGnlwOTuKDLnph3rI35XTgXTbGRXTv9sLBjHJk8dHJNn70GCg4565qh4yJn
INzuyXUnfUakrTDXc+ubC7kqALNhhUMagjAZ52cL+fNVPuII3Zg9yA1un0n/zZVDhXafVGq9rqk9
gxU3g/P+NFpQvkzmrJQtqSHLTeYbzpXF00iqS5x7F8SEY1/i57TLjdM4jBCn0aEc60iiNNeGbmxG
2tQn2IOs2dfbJjVUs0W4zd1nIXIfMxHTvI0Q/ND0qCvn0BrLV6tyq35StscBLh+HpCXgNiuPU77Y
pyhvvU0BiD9ZujxYZWuKWrxEmeBg1mMkODQ4cYh2iYfhgfTD4o6j9/CTuMEUq1FLoI5Bs6FaFzQv
81VE9ri5Dufc2kP1IvartUOnolYq0kdk7M1jC6MvYXtc3A2xQcuFSiuKIDckHCucIXbfWVY8d4Mf
JcFNnHX6NYKf9TRXzGFXyqGduyVXLlaH2sNstg+pWm9ar+fwhWI8QQ+ms/jRETgagHaSYH8etUZx
QmsYod/BSo93KyjGl6ii2lpHRYWCG6qjdcbaxZG+RZiSbQzUA/qAvSC8ptvDeMuh9wG/MWbjIcIs
l8ka/6HycevHIbsAk29w6mGpf+YZo58dbql2axEywLiwRoBDr7NpjA1D/SE60WgOKbiq0tiMuCPN
627kzLvxiwzt2eQxrz3riCK9x+PbHkALmswJZySQzG2ZtTLKtpN+m/RzAKSBR8LZwOxxXnqjgzDZ
EFXZnUUetvfd8rhIbi9v0ZapNnQOjqBwLdESNqR3Ga6qdwZWaI5Q5IZPUAeJJx/LmgIr8wQUCU8Q
g4BwiYBYRqytCSzRL/Xes3Tdryk/2TywLtcnl1SzcFdbavzRxuPChmlsTMTMXgWCBtQfBHx1fflK
o1UAOLCxpqwMJMgPCegbeDIWYXurukCQuRFpCrXHNGO0Ig3sbYB2cWm9dhU46jW+fftmhkyEakZq
UqYGdFwktnaCxdvzFwBtG6V6PrPGJG53Ra6yJ29CcbCq4HGhx6BiyA5dW/nETePuC/akenEQoXUI
1LThcPOe9Am+SLtD4XWWG24L15Bihsaj0CI4hDRLMMGPBGVDJsqu5mkQBj64cCjulUtQygYrReBf
J6zPP/pIRwyNytqzNnURaA6wBP/+pDUAlaQf24q2EkM95whFpmo2eDCT2zhtHL3miF+R7k0SFe8F
9hLCuT3KnI0jjeh5FjlK8DB2wttsKJxuSw6U2A+uSfrSKNP+iopvjPc2h8p4JdiITN7+Hu5OSwvj
DRRU8mqRbbokEhlFcw/R3TvmZs+IUc/4VPayRy2KlrnheMcwIYb0DauKLo9dJ69YUYvfGM6tcp2Z
AT4OMiqteWsIFRm4vHB8sKzHBl0VTiow+SjvIuIxhw0bZkMtAwPseUg9kH7oNtSrULPX4JdxLMSZ
YbTEWKt+OAS9FIgjCbsrdh4172+HFmS4SdCWU2Im0rrFQsSGK0vmdxizut/emCPdZQzvgl3CKRfs
BxMnPgALmT8iIGKGV7Wd2NJSyZA0piFHuQwmwz0dt+qypi2H7yprCn2fgz50V+hzGLsg1SF+GWmz
TWMycZMF7E9GaZjL+NAiSHF5ivMJPD4N1/7XjNAq2bYNWouNlbnTc8rq/qtgObqbgNXG60Kqeetx
6ISkX4by0emT4sJsyTzZiNJhnO7I8kfuOqhqoE1VtyDQopvZ8QTmgz6b3unTjr9NLC4vFJTVuUfH
NdlUwADhW4ku32ZwSR8jfuAT0yqEQ2lPXz+OShD3tV8IdOb50mvzq74dmebkBFRh8EmvecOgH1Ht
DroCDk8GdP+L8osuKi9llWRHxDORQrfqlYNNM4LleWNFU88iYtpy8O98/GnFrosG5a5sa9Ipk6DG
dAPaZYHZDj1mWKA1R4H+oNmUlTM4LyQGcJvclGEzLe42Np2zEKJ/z9ymnGqESDSWGbgXs03Pa20Z
OaPgmOdzCdzonHjfESw4MvSeTN6U2gr9VLDroY89W4AeDvHwNaCRLvWd8dYmWRV/hWQFq28D27WZ
3MAbUCS1JSrrw0dbWWburXt+c1yhdSKJCICmBfDyLiE9Gpy+rtz+gpA7X+xEPyVyr4g+LN7wudou
DAm7ajW0xqpUW2AP4BTPHR+GKyeA0OrB00eZpXD20vYcu6vI6922OHg+6UzqAg8/04dtHHkxN2R0
Ktg82zbFMSG2QAtHgCsRCXcrkw6/uZwfOOPj8xsp1Xxjvs0g+ud7ZODM8IB9skjmomPDZ4diOpGQ
NGisR6soyadA9EQyK+arhRqmQbonxJTPoHWIEF5HETZ2MAw2yw+OoOgpIZyxXyUNWlUqi7iw8NUq
6XBCp9bbCLJNryVy+5L5P5oR5ig1Jx1m8j8aWm7vSojmEe1u064T8AMUVDmRLusuDuQT022yfvrS
tpDkSdLRN3GJqWZjhl7mrIdBNe+LjJi0AC2SBZDSSLz5yNsJRUcvROJNXAgOZOP07inM1yRm5yPj
IKT+VD7YHNIt3izzgMLQljQhquaq6g05reCC+z/dTE87mPD05wnf6BSTx44+miscRHK67+KXEdn+
j5BIvXg7Fk5B54njGtlkDMXkgc/BEN4zhDkfMFFR5YMSpiirxhrYezjLXvBXw7sSOUYZeofSRQ00
d7gQR0W1uuZ0EzRb2EgkyZeS/JF4KPxneuvoWLDH5upcMctHYdmm6CH9LjdOphJ0aKST1O+RXTjT
Op+l7C+8pLHvqPmQcIU+hfFqNskY3WqB+GUlJQgmYZpOckZKCh6TqmCkssYQiQwptj3C3h1huPV5
tzwimwQrjbE39TjHUI9q9DUwWqBaeJLoMECcs/egONMySUVQYZOyN9iYw5CCkjpSp8Su6wmh2Mgg
ixrOpu1TVZjCWR5ISuMYjOgbQkFBxEgfNZ46tE3RnSdBG6pNPNh6WHsyoB0BkoV/GgKPXCVFGfxE
UtQ++YhEKVIxXvx2Hbt5RfWo/TVHG57syu7Ayo8QbldxB+Z0g91NPPkm/d9dobLmiHKMDhPfLT30
6O6PwJjGn7JwqitbkXy7i5niBFtCbYS/RXDnsGM6CwTJaXANb4SNGXktUTszighUk63J36CvBvXV
N1dSCDgG3hBMTEqT5FeRFcy9i7YwrsE/ZVDiXLM5L9ICErOrvHqfx0Q9nvnY8C/Mrkmf3YgFmTRR
kIMbGAhoEVE8I2SyOiXcVYCW+Amxh4X3D2zXzyhOJwSBLkm4WFTcdiWnMI5XtIY5+4QB05oVt4Od
v6Ur+qAiW7/Yc1feBpIfig5jQSuiMCDcEzbmANadtPma5LL4zQkvPqXW0mONc2cawLF7PG+CdDos
eSN9G057GAsoXjEJuKFOXs0SvKuVxgM+BgO4A16oOX7yJ8tVmwhRob+rmE5XKwoCiBzglyXGPYvN
GhS6joBHEMWFGxhLHRlvrn7j8DeRp1yP3QW/I6fyxAri5dRFP27VsxSBvYQq5C2cBfdF+mKxKs85
hBrOXgW6uFL0NxyxxnKDx0D2B3qTTb3ulSVvQfuMr3gam9eEE8ubn0Pe48A3j88ZfuMTE9DuGcB3
czdCM69WtF5A7liO4huDi+RG/BduOHTzVPrbGpJpdahNNwK20fjwBXd9xSjoPEbrT5CVwltgb//5
j//+v/99G/8n/F3eltnEjP0fRZ/flnHRtf/6p/jnP5grLH969utf/3QdaZpCCh95pUvLEy0qf//t
9RQXIf+w9V+RGUdt02ZiWzl5dzUAza+CaLj9/iLy60WwkHg2cSuWjZTN+XiRgVvH46aI3FITnU6y
MWawLpRQzPk1qtf/+GoeNb3lSXhPDl/s49V4FDAgei4SOJN6cosPCzz8ZPv9ucPA4f37i329f5Zk
vuC5ykekR97jx4ulIPMZpBMJhgqtwbtE5CdrlOE8f3+Zr3dQEs9qm1RvtnCR9H28TIW8CkCULyCS
4TS7AtqhoieNOF8dJuEFwd33l7OW/97fHgvh+65L9JcjMXJJG2rjx+tN9BN7svfUsYCAjhcB9lZL
KRf2tABXo2xrvWc4i9Y7t4ahJvvBhhG68fsg+2kwn7K37iijlClbKIaBIQyh2TCCihBuyCAqFmaV
JDWUBdw/7NT7P3x668un94SveP0wP7iEwS8/2t8e6onQU9RkszoCisyJMnCAA00kROZ076KruVT5
D6iFS1BmwnbB3pUBIKn0cyXspD3//sN8vZM8ar5nmZxplaSa/vhZ+omSmpFAdCpCtyXNSoSKgm20
fugmcuFTYT0yGfRcfH9V9eUO+FyL//HGkXwpl+fpb3egSCBz9noYjp4ugl8EOOX3LKWMRhb/OI2h
Qejp8vtLWl/vOtf0bFtYDi+CJZe///dr5ksUbW+ax4nfxj9D8jvBDCW1m8l5EZBnpLfodNWejTmn
W+uPKqteDJJy583k67CB9tbB9frDauB/vRPKIrDZ8R2FxkKaHz9VNaM/HocWshYJup2bQf3i4TjT
diLkmiFtAc9QdHIF1bdwDtHERrz+w41ZfuK/vUwssSYLA4pfFC3Cl87nNcLtoMxMgXUsOEpw1K2G
WO05H8/Gs0NI4O3cFbqgvz9AoW+jqY2IIDJ1fs6E0zfTcydKcRpykJM58BiWI7H5/gPKT88oH5CF
AhQD25vvW3zQj/eoKZvATbFZH0NdW3NyrnoFJ4qGRkRkqsb0ZFyKZhrGsznyMO8yb5tda500yldH
09M+5OdGpswKCqAeuDwKghzvqCXD9gIvOex22l36vQH3TGxqbTDRX7eTzuEIJkCEOKz3CaDViaSq
YCRKuunuiCqNuhrDRMVpkMAmw+s2dmhYB3JBpN6NFmXJDbHGVbrjMEswHaK+YTp68JA0aKku6rY4
0SO9TTI0KedlEKPFQFup7+UAvHxLBigz83XE+bq77ll5xbFK/xryZkai1S2RuyAuC86K8xpMEelo
Ngq2vTGnpnHiU2XPFo2ipQkfcryRmY6Hg8Ypmp/39Xg9G2DZbhG44ev9w+P8+S1bfitLmL4wXdOX
is37429FfI1ZQN60jhri5SUoZSYZS4oHca6QKtaFILRjkwIs1ztaHgFATV0zTorcnYxBNNx//+gs
T8bHR9vmqWG3dXyJSkN+Wmm7UosQYEp96ubgRrdjdPDxoK911oqRlz5990QBAHQIyj+sNv/2wlLa
FoWFv6wnH2+DoUUF7ahqTkC6ooOZEHzvFi2Nt8rObxOANM80ivjDBjHx4fvvbC1LxqcvzeLq8jZb
0vUwmH+8NpIwnoVxik4VQi5/Q0VMju5Y4edD74ykAw1n5tzHg4UUgXizk0bs/ZT5Sf6HheXrPXCE
bZq2bUkpTd9bNoG/LbgAdhDNlgZGFpcnXQSWvbKyfLrMwZvuCQeIXxNTRWs4zMbj97fg64IhFNuK
8rn1Pg2ITysayIIZNGlpHPH2jckOEHg0XXKUTsRGCHvaWIr59qpEsP/HxfSvb/Xx7vNdkZ+YFthA
DPWfthkzzsYWyWt24ijqEo80OFiUdiP8NivDDJoADta9gzoD3Sz5SJEvivluHGXfrLoJY1G0QRaZ
IFkzBlsdfLv3x1evjkPjYWxIN0p+Tzlo7KtpCGp7r5NcR/sutH2molDlCByt+ojhf4Qtd6Uq4vLg
/zSWfWyQfV0wuyVOMWt5CxmqxOYV0SU2J2qM7gvJa0ZWgs2RrDb6uEOD9SrCG4SfpQTMGTZQHrDD
p317T2FW3uLSnH8ErIDBUZZ1rfbjaNGsHbBl+LtamEm7b3GTMtbuFOfzSPWm+zbjg80ZkGC1OZdK
QoUAVaL5d50oUbcMRPPLItG9sZ/gBaHvg5iCrHb2cCmcNxDMiKsC79dv3MHxSHpubUVri3SQ+i4y
6BXfkmPf5ReQ1cjDocXipeGqlENAEiNehji+bMd8THduM3on4BHgVN0oaJ6wRY0JTkcwui9S5fIH
6DZoBkyjWoLI3ULt+5jBP0pXSG1gPoDO7Drb1AcvR770qMXUHFAHJ6hJFYdn7I6UeCuMV1O0VYmV
4mclTLBtbDyhrUh+NQx2yBWDe+wX+3CqRf3D06GrbhsbO9Ctm7TIrp0yksQlT8DSty0VERRY5ERA
G2pdmFfM5dyk3s1Iu8WmIUvHW+MX4pUeaTF2L42ydHnpIk64sMheV7/1lHsAwHL9aJfTyPRb0nrZ
hCSSkdqRV3qLGdZGFISX7ZCOLoekNSLnqF0zwZuMtZnN3nmEwXraS+2VP0gcQIWj8ZA9KVNm4DkN
BbtTAa8gLGgO7WbaK22byTO818Tfw12tJrzENTrlpvSIkUg8GcHsmbRmnoNq1c/OJmfMzDN63sPP
OstDmmKgyLFfChhUD61Ws3PZY/x3d5GN+BcEWDe4OSHPib1EXorhwnJzV9x1kwWnd2GmW/FG5L6a
bngQsvy1xeIcXAejXeozA8EmkHbc29XeZXqE4dPSaX5RpHEn76UIw+Fyrk3ZroYxst9myCS8XJrW
x4W2c6zMa5gYNSbHCPLAEh5Z7XMXOfa9Uc/GHO4UB9czJLTIMHZLUUNFlbvmw2hUXgSbWlVL/ksg
y13itfaYXwN91ZWxlZAAHASjaXvEeppktzaxKOSVp7kR3Hy/SH6qwdmpUegwRuE0D6BCmJ8WKtSl
RlNOVXIa+jq8rWLowCt0HrQDxxjED3WO+YcN4a9199Pa6Ai2JWatSLhc51OxS0IIbzPtimMa0xum
IQO1dh0pj9kk6XiphRCHrKiZ0DNn19Xk1nJ/g8gnRtMCB3JZeXTy92EXlvU5Mx0nWbjYvDRAUWYI
wTliBxpGZBjCyp8c/xd51ZCq0ZCPcUnCA/pohoBxw1r7hwr1604nJd+HowxyMVrzn75X7pnETCIf
PPKW8FGZNI49Ell67A6CgFiJfYQIZbh2mIyW0abFShD957u+dG1LgCXk10QG9WnXV20O0XaM4xON
Rmou2APpTesTBSXyGvkCPrGDdCYQFNjIjqNvtFsDAf4fjraf+gA8U7zt9GmADfts+v6n6m/Ef5f5
FmFpmczhKoDkZNp7zvR3Ch5ogSn3D0/U12dYcWqlxFn6Dsr+fDIg9BpHM4H1J9c0o2OJqOF3F4CM
UahPb3DvWM5/Xt8q0/VMSiuL/clzPlWUQ9URle4U5akl9ak4GDjsRgwWQPmauixduNCR511PtX7E
xJjsBwS/+EspEFGEk6D7/Sv89blTpqcU7SQeO/o8Sx30twoLY9HsV5ZVnXRTZj9aUMqXIGcl3MC5
ukCiMY8YcFlo9Gj0f6isv5ZY1DhKCUmnwsFW/LnEctn4s7EuT07fJtdD75ibUcv+dXQ9iIaZ5LiM
8+z0/ff9Nxe1FDoE+gYkDtjmp4uOyN2KVsXdKWAWvmn70tsmVWReTmYZPcAISc+ZUYk/fNMvN5k6
gdM5JB/WLM8Vn16s1J1IHKzM4JRmqt8R5RDfe4lXvgGhI4e2pASxLrCcYf3vfHrZ33/jf3NxW9gu
31Vwm+XnVhEo4RLf2ZDcoebP5g2yrPrARFfurYrAN9ePy3bl0hwyN2ZBTN/3F//Um+CZWrp5LCvU
Eu5yoPj4eDFQxLk8VtmdkJFGvG/yy1IjXZpjBroOKjJittS5cRCinBtxYt19f/m/mpMftgvbWppk
/NXEXUir7+P16Q7D0mEbOv3FUV4bSYYlpfQG+Xv0yb+jYyUQb5huu09qVdwDWcXE4PH+PkxBka86
YGaP33+kLw8gSwzUwqUPoZbH8POemWLxNzIC1JI0zk5O7hoHiA0Ej9m1kIckHYLLYSbE5vurflnl
GPPyhkGcYOZu0/n8eB9m34EyFwpxqgMj8C4mrLuXQZ2XW7us/ZQcFKN/+/6KX9Zx2/bUcnsRp1u+
sD6t49jNENZjYT4hUMvv25pUSxe18h6mrPOHh+zrLXUcSzoc0hU7p+2Lj18uRA034JoN7/AyNU+l
tl9QFytwsg6S7z7o08VBmfynx3PqV8FuaZuS9ZOWxceLNsTykDSKYTZunfCC05q3NglPosAL5DUg
S/eiLij4VtQMwx9an19vLVdGYe5SetEe+bxwzvZYjmnWR3clXRkCUkJQv9bQhDcAW7Dnfv87Oua/
uRx+NR/ThOAt4tn9+E1LHmZOT7F7oj6omyP2C12zaM14mLfA00X7G0FwMNyjtDARNIVWTsOR4puh
ddmPgwkhwUfz33adVeyUXRm/AE2QsNbGcX6rCYcMdk5PCDY2JdQhtN7qMTqvvbR1iHEwXWL72h5C
MnlCC027QxwYL36FvDnTGkDPLXW41b8hqvCz61R6tcn5CsjSeIMVj5i6znAq0H+6JYTa4Tz9WOVx
/kBwZETKaBxD4Zlx4xK2AuD8zWJBSDelSpoQxUrrDJBIivS6bXov2FBSm+R8RUXz22vFBOagb6vu
CjGk8ZJIMfTXVjq2j1FTGs9e0bdvGRTDZBuO7XyrZB4QNzggarw0nV6exJjPb5r+212UN6R0pANN
ZWSFIwP62LZBHjLjiq60Y8fBSptw68+7PClPfWD13VlRtLPclMwk1hVUB+8cGT85RIzi0SgIuPA5
cuxxJtRxAm9sePhOHyEqI83qw7Z6RxmIfxl7TdPuM8/U0V3Bmd34jeysLm+nPk021H3luJP+EvYe
0GC5BFKEK5iWbvfO/4V9pArUb75CmbQVHdEACNPM4cHQeAyfSuChBPqxL5yTrelg/dRBn2ymyOpf
HE4L5TZp5qJd0bprUV7SjHVWFSopKlv+XG1sHAoQ0u20LBWBhiEjTSKsbP/W45w07jyznJpLQdci
fpBtQphGwDlvxD0UOtlhHCmpVhGZXe5ailIemrKAl0qvsSxXPRYTsZdxnvdX9UTXBJoU+NBHV9Zp
cE4YJ27JLWr/GEgvJy2/+pHbi8ZX4q157N0pSDfI1fr9QKqdcwdEqRVM7LMm2ZFSjmieMnLCqWH7
HE0NO5hH1Bml90zb3ldvCCKZ/ndA4B9qRuYYoEmuTC6kpYoF2WJhF8i9Pi/PiiiIX4n2NnBohrHB
IX5Y5MObodLJW8g2RYxTX//IsyJvSP6sip32I/DISRx6V10zE15bBwRUP9P4LqsNTbvJXZKJAF+4
PP9AHid/ip8GlGK/WPy79thjbr5Gukb0QhXljAt6Frceb2nHPAwsvPUMOLQzb6GPKCb2bqzUyQto
919moKYvdTP45oGailWEbkCKBoJs3aie0OJg+L3BKjaOO3+RuD2Uw/gXSskVkV7xUScTPWvO8Ahj
jFE4u3HQaCoDsNjDAZeEgU9jSFFSum7LJ2oh6MqrJGq6Z/RmwMIAcP7KLB5u5CcJaM928Nsf2FTH
+JKks6Q8G6cCX8s8wcsRcTJCnGihU5+ZY2AMnPOK+Fn25Mv8ChqvEzQDenBGdp/Yb7XoxuCQVj2R
fllOgbzRxE7EiLeYCJ7ByssITCE9Uhwj//85O4/mtpE0DP8iVCGHK7OCJZOUbHkuKMsBGehGBn79
PvDJBFRkeat25jAz62Y3OnzhDaiirhOj7NCHrwDH3Le1DMZz3FgQDCFd19QNLVtJ9hJkP6yOWlhf
evajBaCF1+KQDEpPYxGDNsAgYZvsYhFFYq2KoAfTTwCNQl0PxG+jtq5v3sF5jJEUcqAisoKooSFp
lOk+tbs00ja1X5pPztg7oINjyDTRjkTYpkRopuLN9LSoWzWW3xWgohx8976N/Pn4TMEx3eUEENZr
bfhN86n1KaStM83Ny32f2VAFzUC3v8AThAHlm2X5qWFV8XiRk0/zgyFgXez0lvLEylS0ONv1Fsov
qHvTQEjMHDC5W5Jhnjy7kVzMHtY69roH4yw2EHgUhImKwdvyB+hybxd18SsZou4XyPj81UCosDnA
Ia9NwCFA1w6BVMdqpQJ9ogzvWNV30Rq69aQaEXafOk5nmM4Zwgjvh1qFWEiREA3EjexFoe/xIJhk
s0Rf/i4gbmE0nhbKL6U0g/ahaTxLbiXGjOE/hykmrcOpvUGzjlRrFjGYRmfiVjcYJzq7AaoJViw2
qunCRbWG6oQFLUpGQdF0Nx7wZejHsA75NDmIM0nfXT7fYwmqE8lL4zSRRUHUIfnKJeE+JemYPdl2
cSPkXgZjnHCTdM5wLXzC5oUM2NhDbuiVcVJcu/oPpvLk7wliBP8iyneNlVcHKdX0X9NY+rG2RaXe
ofpuQW+6nGQhEJ6M2zA9I9KP6G7gSTT/iqx9xrATKqUyoE9c0ylZWV7lFjc+7DLJcTVNNwjFoHu4
CyhBlKk5xYrWPTWdACZnm1TIex3AamlYUPWbxATuOlLPWQtt9L+i4w2K9HqU9sFPMKgAUIyjfkRi
MYu2af+WPYYe+bnuE4wquwR1oA5LIoDOWHHS7kS5M0BO5Q1WKgYoaWK1T9d/wXKbIfpLiwaUjYrk
1TweJsVVkeJyqjOBqzGJfHSTT5Vm3sPDzk+VXuav1wfUPpizA+5ryqcAwVDDufzmjhA1+nctrEPE
SBCW7HL3LpQaZYRkTBzk9CxR2b/RuYqeqRoryn1g8LghfF3SxwXQCOU7iRO8cCIu5q0lzezXxESn
odL5UJ8sDyGffRyV3aMzoLJ9Y9Msz4nr0jInC0QGTdO92Y4NbKfCkTksz5PWiCD8a7xtn2ouYkdq
qwCvD9sN1wUy1teXbblq5H+659DdolvPnr1cNa9UFRauFmcDUgiRMrTjbF83+AqvRvxACGBqnHxA
VQ7dW5c0sps4iUF/41csdwuZqG5NOSkpItKIl79C0tFIETgsziMeee+ScfFuDiG7NWGhrPV+VO+u
T3sxoKdS7HG4IkweMDbBbEC1gpeAydRZgzf3SXbqsOki07qnpyPvjdhtbyTcyxYq9T2QEBYl3amm
Oa8rOoUNVS+xsNgscFWhd/THHRhdPFwMFSXAexZG8ms3us6LaTeo2oIcLp5hMJvWjXRxWQSZfgrz
5snhFVDNaSv+VeNzLFEbMm79s5k33c7APukJgr1YR9xbFQ3VPNohdaRsukD1v6U6AquRVhr/gVDX
TgKlR+/Gx//gB1lUWidIGd+CPvMsoxwMGkAur+ELYsEWDkUy/NbAJkAV2hrycI3HWrSRYJgovOvj
cB8EkJA3CZbDXy1dqO91i0LV9e2xOBWeRWlMsym+862oS14uEcBZT5ZaiEyFhBu3Qr3A/Q7muPvP
DEfrkaflbbDQWioaVb1LIkycbyzJfHtqRAY68Yk7DW/xjF2O7yF3bqUNgFtFRiK8T/yoTD87Ah/s
A4xtNPQdYYX2jSt7fgUxKKcCRXjDsilP6rPPkAd5lMWp635OkOn/WddkzfuKf6rvdZWIYWv3SNLs
MHiU5fn6cs9rkryWOoUhgHe6TiF9/lwBLgWsBt34CIDFe8eTCt/TYtTgl+he522tMVa+QU5WcCq3
QbbeuAsWCJMJogmqQQVMCvQPWMflaoPVg0xmWcGxyGX/vdcVe4t7bibWBuyWb2ng1Ht8R5QjBrMx
BM6kQS65HVcuAfit2tXinuC3UAOn+YBIKrgyc3YxKdI3K1AO6RGh1eHeRVELIrseH1CxGh8Q8wH/
23hegL8vgdzed8fkS1uOvnG4/kU++B1cSOSgYEpZFkrsl2sCl8FoOorFR9xJ87tyGLIns+wd8kDA
ST/KxNW+O2ZfnQH0K78oUAZb2Ok3nvTltrCpa6kcRKpaNIBma+El6KTGaWsdm5bm5trO4cZuyBLU
11KFo7YJTXxskJ3FhnAFv6W5BRVeHghCJ8ekcAnah9Bbv1yDJh1rlGbV/lgbRnZMtD7bjc5kEenD
O06NTrljiW4FAtPC/l2i5u13NYcXSQPESElvdgoRHzRagb30sapHZFtsP8e2r0st5Y7KTnzjnlvc
MwzD2hIqA23hCMzuuQi8QImdlnbEog22mE0JdxVmlf87QmluFximeyPMmV+s07xMwBxgxVDwJvC4
XNIq6ysIZ4C5zHH00OIY8092CCb+CcBFe8c+Tr7Qw7a21HBRwXPHNHS313f2R1PmVicsdlTDsuYv
v1kgRlriY3mEXxZguuWX7fAUNIG28/NI0+5SOm3pjcb4YiMzawvhUSr8zJkY9XLWEciSrEoG9WgF
DTh8C27FgdJKg4i/2zrGI1UkKP2Z76MkW/jhz+sz/mDNp7eEK51UjDRsdozsWnJmkGg68qbh5CON
sPwqTEfdIf2S1Qder3ifh1Sp+jBzsHPy27vrP2CxpQ2V40uvyyPgoM82Lc9fAQfNBqEOig47nP5P
vTGxKzTv4E8pq9Lz8W64PtqfxPniBFGz1lQuLp1p0zmezbcKc50akucd89gDmiVlC1Fwg4R+90hH
r8YytkpgVmd+iDQbVhQAMgvkSpR3YCSGQcUaKe1Dgwj5FkWqKNk1UFMhe7RmCGxpLdG3yR4gvKvC
2aILgrCxUOFVFbFFTi0c5PeEjr8K4mnjACbLBssK0SXKwOFCOqYkHgnR2nDGXCxve2tKEWvPrJ+j
to/rW7HeFDjP14IMTGOnT70+c7bzqjbC92P07WM69JSc2uIYG2ZvrvDhMDeYXJP8hVHqPDRY6W5R
X+v2Jgbu3xFSH968AM8WUKPqrR81fYDZj5oQypN+n2voNGou90No6q0VGsl41HKK3XsYYKX3CG0P
Y3CY0rmCK1AqqDK2mvS2otYzZR9wi0WnWBO5cmO7LC55FPpdVKTgRKu6p89xlaDewnLE++Go63mI
5V4R+pto6Id27WjC2rpTdSxOfGNzfZd+NKwHc4esh5jHncccqQicxtQL7YjUq2rdITtgg1IvQqrW
UopWeawARO0qWdc3GlUfHEbeM26B6UWjPjH9+78OY19aegiiTz0CQ0t+26WLVUGpIAkYI7gnb8zy
D01j9qnBLTIgmSWR/fw147HLPVw91KMPW+RbQKsd/SPyMpTXZRpuaOiP8QPAfWxLEMrB2zHoaFho
eVzeaaCLHyHeD+3nqFXttxa2IrR2ZYQV2weluintOh62naAbcW6AZofrOiwjZ1O4jjxEo4W7bZGI
3NuYHb5Nh6FsJ9S7NtQoR4SGB1fs+if94JYnfZkaY3ABaG7NzpqGwUxTtr1xFLEXbCfNpLVtSHy1
wIGLAyVmbDpGOry/lTw0D9fH/tM/nS80LfVpkYnh7XkOZYKYS6rK14+aB0CEqqmX+HJduWNb3g1A
pI0zoh3dHtd6Q/1EtSP/5JFyY4pFuvoQhKM7IMlWd5MwqGJln2Akds9Jkrv6jR3xwfNLtXOqTdGj
pWk0ewu0wBoxVScAKAdH/QKtHaOvpOqbdYb6b74p3TI6X1+a5WcBNEu731DBW4AVm42YIXugZWmp
H3VbHYPnBrX711BX0mHTO61Wk1yp2jdQ9mFwZziV+eX66MvHlyIcpVb+ztMLWeTyuA11a4Dw4+1r
JpJQhWLJD8e3WjRxgU8pEi9zKoEerlvUxysFo8rrwy+XW0MVgpIYR494y5uuob9OO7M0uVxH4xiI
qN62iF7CQc10dEeSSKPXYNbjjfhqeb8QuGp04L0/EI95exjoZIOMI4g8PwogNySOSRMQGwdnjamr
/vn69Ja3KINB+CFDYZFxwL2c3jAgv12J3DrWQ4hTUu/Uym96KZAAbEPtPw1qEr5kdf3vAQ30EVfj
fw7pojufI0saKxl7DeMVJXlXFJdyIMgW5x4vBjym/32OE2QGKIM2uZnMdpBOqwa9aAYTSL8g0N0r
ytFuffUZ7Gkg1iGpEObyuN1cH3aZAbJnp5rc9Cba9qIiqYcR4MrCN4/Ii+A7P5jQ2yCuoJVjRXiI
53lW/axowlLPV6JtPlrBluRI//b//AxnSkUNg4Bdm31iZK4QLVIc89gaigZQyEh2NmQIwDjIrT1g
4wDDOx7EjyGM3KeqKnyqMtGt13pZIqCjxOXKzc4xtakdXm4025LYori2xkeoGqwtB7rhe1pMgbfl
vgW11Zah/RmjIjsnKMSuClIxwilcKGE6qeTI4Xh9XT442CCpNHg64NfAzM1+ENoEeYpmuok8fRLd
q2UU7uCm6JP6cvJYI4l9495eHmvwUipRM4A13nN3CjT/ukjCmHA3sRr/8yh5mFdVmYmvaopyTI4A
annjDllemhMwjonB0HItdG0uB/P8JISfLJKj1qM6/VyXiArvyRzbDUp1Id6niJw7mzyU8pttj+mb
p7agQP753JEg0iXj8gYQuajY1sZgKYU1FMeiqbJ3fk+D7R2yK+ukyNxx7/uB/pAgHXYjHl18WO5p
dvsEByVXpER7OXeNR6kNOhpmSY9c986DQknh8Q4zJVHtUJ7Jb0xzOR59OSIuWpGk5GA+L8cr4LoN
Y6T7eFNgLnVXG03+YgpRpUAIAuS8E7MfbzBEPxySBXVNrjRakbMhc9hx4BZc71hZtWjuCs+K9jJ1
PDTYrLzvcApEyP/Gsi6KzBxfayoxWlyiFHbnkWhop7j0FllwStFyQxNpVPPybfJOGV/6qjdjXGc0
r7rXpZd+cqgEDNvBC2CZQWXJ+jtZS2zyWqTdlRsHa7HX6fNDlVRRHKbys0yOw8ESJF/eMXPq5jUp
u+wNIASafWoVVeZziwv5d9mFTXrEejHfwrePbuRjH3wO6r3ISqpU2yiNzAKkVsskqtdDcGpjpbvX
g0j/hm9BAbULa12E0dLAvLHnFiEZc6YxOaHKISED3r/cc1hhYFzOchyhHI3KQ2Gk2V0qXJfT3CNZ
gZ69MDeYYqEWSXYBceT63bm4y0xK6rQ/oJGR/NGmvBweK9I66UGhnEJZ46DXIai1r4CVh3urRfbs
+mDLudpcm8yTUj7F9XkG3hp1hFiVTE6xotR3grLfy2hJ4z8y2jcPPNUOCCqG0XQUabldH3r5hE/f
FJQtUFvaa4vs3yiAlCO9zdjAC74AYzf32lAgh9Yp5Tc7tApwXlG0rn2lRGQsj373IDpuHPYPDt6E
b6elQAF1Apual6uNvYWCEXfrHI2qh8WzEkZdn6M+UKxnF+u4cQWviOglot4M0x5guX8wlRzNI012
Mepweqg/lpMQ941t/6efcZEywd+EpG4BOQfwvwhw8rrQ89ZNPKI4nvZtrSmW3IBUc9pVWqpDBG3O
RflKhIGKOoxdoZcIybxCIKwMgoMLnRkcDO68MfY7LiJ1OItkX9XBdY17oP6KCTxmgJgSg4ndNY7X
/wZe2H6uIV6NJ7TNBZ6VtirFNhR1/H7jy08llPncaL97GvcrRmL2bNHjOBk1p245YbRNym0UGM4a
i87gruaaoZ4cBTDkNJMWB737h3TQh/3olMmjg9jyjdO2iNFZZn4I6gS2SWvDnqUgDc+OY1NVRFXW
sLIDTNHgC3Z+pbOt1C5oV5nronIZ4Il9vr4IHwzMowb8AFguucicqov0ZlP4XEFHzyo1qMx6GrxF
4PjaPYSXfk0Bqn0Jg1AZbxy75fVCRAYB3qKXYzDxWXnrj0oQjNngVNeWlkEb0+QalLXUVhZCejdK
y8vIdCKmAnIGy02Sp84zPFeUdd7CjDk1aRr8Cn2nSvaoIhv1c4dknbUdQF1MXGlbqR+zGgO9MzAJ
1JANLUECr1KlcuNcfXTrkK5Mz9mEiabOdHngFYRTTdna4SlCWfNV8Jo/NYVKi0YzJoHDOpIoyCb9
XZah5w/Kt+1XmBXV++tf/w9mYHYE/rSPaDmAqiD1v/wZmCYAg8FS79gpTS7uzEjBphXmog53HoDU
uM2iogV2hkYgSMPWsd4CqwIZKKDUNoe+UHL/1ccgDr8pMx1+9Z0BMdb1pPOsoy7xedTCEHuWVm3l
2h/6/DxAO7TWLp7i9RNgJyT+GjMLPo1BmP5yGgIPmMW58Vh6gKB3QWLE0dlVEdpdK3aF0R2s/YHB
3QT+BTwB377XUFXfWk0QlTssMdAN8mXsanurqJV9k7qwgCwf/hiFLdX3NnSIi+hHrIXyUAJqQO0X
1cR4XaFwg+w3ikDujh2L6qXnDon20HiTDg3xbf5ZDnE7PNZwtjsE4pVQ3iMjoxrfDStFkQmZP33Y
9ohXwC8NXUx93EiOz+gwGv8JL9cwcEni6PX6x/uT1c0/HkQRXg6QcUDbjcuPhwF6aiHu7x9rMx9+
Dnknx33oKjYGrmCLES+H3Ih301AjcJtVbta86zxlf8SNkOdOqrrE7beV9ZMJkhkZRLdofgDYlNEa
F/hK3Lji/ghazH4uBQiXfu2UMPCTL39ulPctwmuecgzHPGs3QYNt77oI/AHnD2rd4UOrt6l8DupK
dfcKzbES9npHJlNlOHutBBBikqqyM5AiV/pGNbds7ebQpFUMHh09x/fRV9kHRqqK71oXJ2cHVzI0
jKJRxZ+uBtC1LUY9e7ZEZwPdTGyLgassxkiwxSWBXd4mSAd79DDvUsl6rUTYDnJbI4J06/zrTHa+
GOBcyBFRC5je/svFUCnIIALg+ccooyj3nYcORu6qAA8arMp6EOZbjlA6pnndkKtPTll799jgKcU9
EHi1Q769rcV9QdXnVg67DHQn/r4J8Ql1EsiEs4vZrh0TPSYjPyUhriTPGOeM32KzbKOnEn7ZgR5N
deMdXo5INZayG4E9mlP2vHYT9gbWQomXnaKg0lW47joBTea05SqohiOuRcmNt+ejAWmZc92Bo6AW
Pf37v9J0nB40R/crcUKi3z3wAsJbHpo0+il8nN/2auWL6nD9rC6fWQdGkkVxkzbfsvKcBkrmjVoj
TpBuKjyVM+dblRoj/ipZHq8NpPnkqoTBf2PYZd5EfEPOyt/A+i3CiqzAltqKnPzUeZgvPmFE1+J1
4/XyJ+x9kPi66Y44A3fQ+lejpbR2vLKgETT/vuCceLI3CHUAybzZnmodLBxKIpgTmBkY3JVqbbkP
w2+26YtVIQtxI5z+4AMblHLpm9GvculhX37gug86BdhDeSrg0u+zwv/PwyfwETR2tUfQJzxd/7gf
POZMjQ4O2wYQ50JZKqdD3w2DIU8+5D2snAbMSbBCwPGTINkYdiXxRrglxtH0B6De6OJabYEfq9Yj
93kjVf5o7h5VL9w7kOxBfOxy7tgRJBC22/IU+H63D/RRPBqJZoyAJIpnDALo1F2f/R8+4OVV5rCt
iSE5xcBQ5kWDKo5Nj/p8frIjExUpP8RxmAJZ7x1GgbE8ep6TLONQBQytQriPQBUHxbMKpi5Hktzo
amwmpQupRM0VAwKUhhe1BxgYxR4zIcWWhik2VZBjGaU2IyZlDdcI4o5uY0CMKZJ2F6Ibi1WuC0Fj
o8R4un32ese88YB9cIbZv1T4PBPwFzDFy5X1zFgxertOT7Js0hcVy7VdmikZAxrdvRBjcse7d3d9
cT9IDGmHkH9NoaLtcodcDprpeHeW/uicTBDTJz5nuUFL1vhPdqW+t5Uq/qqHOF6FXsNKB4Et7iWk
fR2JRHQ9EfjRhn8+W3SJdMjmvFkTLHm2vwavjhzMgpxTEGlJvioHBPwyFCr6LYKd+qNIQH3dWPjl
lp7KySqAZQeoNryKyzUII7z+4jZxTmmLHSlsJKDxLMLwGsVqoqFXWvY3QqtldsKIBhJCU8Fvoh5c
jtihXOCmNSMm/jh+w5HLXKfjGNmrUubt9vonpqHPn3ZxgKD8AmGc3j+uLeZ5OZpvJZIgL/S4pZ2x
+R6addXiIRKnafxOGQaz310whmiDyqKOdERtugQCBzpOgfnKyU69N7BXSqWuOFG4noLRVaAc4uOR
HqzCTnHXLWkq0yCOW3dTJJ0bfMdVAHksC71Pax0jfVce+jAP7nsVtZ5H1a2Jt+Ae9fB9ss58CWoj
MJ8mkHWyEpMLPQuhxQ0ej8R5GjGJLgbifFA6WrpB8lEZ7qGy6p/0IKusZg28QYWqZlqNTkY5ePqr
Qo7GQyDCHjgrNrhoBZnIVFmZ4e8Qp0Ay0VJLBGEVXCO+Oq3RPk0BfXIo7djaQboK641E9CDfdJzH
lDZ54CECo6gghdcd0j7qayONWl0lhJz+WnTleHQV6Tnb1PLa99BEA2rjWgWGjXWnnrXe0gasT3Kz
9e/iuBD+ox3iwEcQr1nHzPUrXN71VPtq5Uk1rGSh+Z/jou/MTTYaFerSRq3/Ih61jC85x7B4QGgb
SbM2GeU72p3l97KhfLZvVK164DwryirWAxw0kqQYopeyoOFqdE36hniSPEZmIAeEUBP/hBywBcdO
JMk6aynTbbBdrx7AHxfxOpK9c7Jhu33B/KN9SZzE/9EmnpauqL7nGOboQfAmvMz7RWlS87cg1GVw
zgvanOssIQ/AeQKu5hp6e50+5VjKdE8xLkLvTu2QRQ1aTPlXGsiVr5QUou4qbPQh2A/UC8Um8iq1
hpWVV+94lZTuQ6iFMSadeKxEWCtFHm50Oer5n9zRr72jA2EecRA1sx9cfeheKXdi6lGZHpamsGe9
dYlSLeKqZYi26xAN8miPOf4BAOSCehXHthAkZ9MFgGtm5axUpfH+QyGh+N4IvUuemFS4QRbfbbZj
54f3PvQyfWV2atOdBxf/yg2mr0O/Lf1E/hI+4FHCPbUb8bF0mvS1oXuowy3EXXVttpXmvCBn6b93
GKMo54bCNqbtaoLtpSMaP9yHGeJuFGSGtkQ9thhGLOIzTGDwS7DwERJ0276XNe0QrIeQ+N7GaClN
xytANS+KakwXGtrtKND0oUYu5olWXWHsjIFFrEq4BLbeam9tDkHwmyakqT8HEIKas8Hyv1HBKdp3
M8R7Epdtr9KLuzBIu0e11criPyzxiuZIK3YE1dGVqAshxlk5P5oqiLvfVRiZ9lMFYHTcZWaWDyuB
wv99oUZev0IOVRh8IqC9VlJ5zwK7BusBD2S1f2jSdjKgKNGnXCO5TNa08SHYPoENtLJ7/sN0W8NJ
7e01UETKkymx0sSnIVY44PunRV8yKwlR11FFfZeOEhOgsa4H/JEA3yBpHOAtgO+UKZ0ToLMAGxwl
qdwN5kCYQtSl7J5LDAa1O9IfZW+3seXtcdDAYrRG9gnibzNE7S73amSEdJkOoPUDtwru7NEbxpfW
FDgeMV+/eI3juCebTEuAZJrU7c9mXQfa1szq7FetwLf+16cS/BDsaIqLNpVTZy6XmhVajJKomp41
0Uh/p8Z6/0vBfAPHd9Ttq3v0lPQbAf+y0jUhpYgY6OOQcRCQXr4l6PU0lclnPFVGVKxSC/JqjEvW
J1lJLm9kS8RThz6iuxmqtHoXhT/5splof6PMj4vh9adt8XBPiGRIFASjRAveXIouxpUnC/S8P+FC
acEN1zBHUuoagV+rdo5erQQ3+vGLd5sBEdPUJjAHbd+5dEUeqc6YNsZwskQ6rjoZWofMSLovQ134
txgZi3BwGot3GcgKoAogDpcrbVAMEwhyDic10K2jDw4bR2luF9TFkeK+N0dTi/Z+6ie34CofTJLU
BvlWj2RqgixeDqyaXuC2pO8nO82Vn7g6vNQUpKKNjtZSdSO4/+ALUoYHUEA3m+x8rsKimshRWKnh
nvIcv/tCjNl7SOIqV/5gWSe9Locb6csyl6LdxOadZmaAfJwzPkfqhqktddj1EF624KTVp6gv8p9N
aGtPWln196pdGXtttFrM3RC2x/apNd+ub9x53gyEAUASlWne7KklOi3LXxWCiB425mdOdtYHo9BX
hqDHqTVF9I6LQLwr1ZhEeURtp4c33gFmLbGKuFEhmm+v6SfQ4KccMsEuEXm+/Al27CoYIwbFubFK
Pdh4Ru0BtpTIS3lOXD+GTVmi7l1kv67P3OWP/TsWZVjsMek6Aj6lNj2XyQ47gUxkqYuzC6PNf/bz
nOuKT1V9HY0w2IugLYJNlpNvfTJg3X+9Pvp8a0+jTzxfPj3wN3q+80lbGEqBVTxTBIJSleWFc0xS
vb2zqxZO9/XB5nsbgRtKXAi8EJHDpzJmQb4zJqgPJIlz1rt68jowvXAFbrF3t/TR9HczwNn7xpCL
dhqtfNJy1HXAesIqm9dA4WZ3RVh68gWMu8PzD3QVsHNm505MWCaz4AA6stO+FGpPrE48P3obADPG
exHotD5LN8C1pq8SZ8SAS1VxvexjN975LNKjZfg2D6yBZRsStm7/iQy7xbZ+sgFZ4/XStT9VJei/
Ig2ufUubvrfP1xd0uWWZHNRSEie6uCzu5dcDYNLhVSPrl6b3UA8Cq/hYkh+8JHU/rJW+sh+AMyo3
NuwC1MmAdJBQOAb9xUO7gC42gStGNy9eEOgsxTorfcwsGycKHgKrcay7ELnLDVpOWbDLhtJy7l1E
nA6iUkpjDz2lFSvNbgaxJ53tDxhOp/1Bx96nP11fnOk5uDxYE5CYd5DoFtLSvFgfWQBi0PTUzxjF
CmgF1ErqvYHP4o03d3mEGMdjWcnBKTXOceNaXaBoSVv/3MoqHnbYW/+0QJxhptuqNDn+fVK8tcyH
FJbDOz+vWYLnGApDZyVXkHhIgjy8cxCXGG6ENR9N6u9xZhly42pxigm2fiYXkPhveuAQMGiuBn8y
QgdIdn1aHw0HEQRlN7KIZdMbjQNH9O5onCO63zzqInqwrCj9oWIAfas2utwXFL4hMU73LkPOoQ9R
nNdOGOlkGn7SfcNSHDeTlqrm679Oiar+JC0wnc+JqXV5NqVU9TKmh/wS9BIjLa2pR6Iyem2T143+
fn2wxSNCLZBHC0iHxlbz5owpG/VnzUWu6MUokgZjyCz33kn8oO+4jTk8ghKLXqwoFr9H0zW7Gwdg
cQtNgwNANMmZUK2b404BCxhjQj3ihawJgR1PrzJjk6N0hFNzkPr7WiT5nebb441S3UeTRhGRGAkw
HOHn7PaLXEx6K6eMX8K69GnlIKewxcQ+eBmRBXwpkimt7xrVxu7FkvY/P2YAGCijAMEzgZHwEy6/
r4MkDJpNMn3JYoqlRpfka9yulO9mJcVdE1a3anKLIzKNR/DFpgXca82jX7CdfpgBK3yBh+Aq9yG+
o2LX4/QAeibJB+/Gw7k4JZhpTNArdAChGqK8fjk93S4dncgewawyqDMqJ5n50xvFLYr9gopBM35C
2015C2Q/Y56x4GWFHK/Mhhc3ojzyH0KXhrMZJY6xm7hsm092SiXtoDe2528NGlfUWDtbSrnPLW+4
T53IwirK7qrxgLZ8bW9qSwzuFoG6qgvJeodyvJe2TMsX18XUpVDVUkM8QGlwSWpHJMlKXSGrx/SY
jL7e60kaUaIRuY3MYhl/D6MquEXtWXxI7FB4MRyi3AkkMe+VlERyTu2HzctoKw5ojN5505Bp2ku7
KW/kw8uhLCJZNswU4S0xD1j9BZ1F+PMCDaV+CcPE0/G0rk4I4VjN7voVtIy0/rC51AmaA7qLUvXl
jgFvG5Fc6OVLMyJ5vPf7Kj2gFOzhJuZHdfkbwyYsScG3jNY+NBpxBvE/Ujcfe4odml9lBbDdcQzz
jVo5ynFQM4mlkqx6QANtYKLRYwbjjzjADmyN6pL+2yJaO9A7GMROqSeFq1gJK/ksITNmN/Asi6tm
4oZ6hKxkKYTJi8IC/dgEa/bmRXOqFuccmMWQv0TzudfL4uugYwhuIiG5R+hdu3G7LoLm6etp5L2A
9CYO/Owgal4mAx/tohcRUstba4i+yxW6bGazLiNVVvssxJbpxqCLK306jTQPIQ5xQAFKXX7LRro8
khhNvWhSa/o9LqA5mBQc6Y0N4Vr3lMPE3mFe9s9PCePSPkSDlGgAMs7s0SxLC7cro2xfdNS0caNH
y+4e8dc7F37Ot5byCxqCtn4r514ckyk6REqYdq3qEMHNgp02RL+/tnzlJW+oaeKiBYxj5bVKmu38
zknF9vpJWZSM6Fk6gEfgvfJ4cK3PZgnWCFRbPoSvA1j1h0jSitbCLn6k0vcpKou9bUbaM9bv1ROF
OuvQMOUnWXbVjY+8yPxRc2DC/IxJ/ZInbPY7cAnJ2O5J/FoF1bg100jHmSesJkdNtLnwnR3D6nEQ
Uvgr3Gx7CvZARCAV2JV3Y0kW+41fAtQRdBoVCMLA2WNaR52gXdDHrwbvdQLrzk/3XTSGe02M5ZvX
DsaW8P3W9bjo9ZGHcl1NJh5T6QP12cttXqFB10a9k74mCDg/SwQr45VQM+Ou7PADXfmKqURI9LW4
Opo1yv+lK5xPLrCpcN0IKbd8Q5qrN3bH4sCbk6gABRlkrinmzd+H2Pe0Tg2EeBW4h9c40LvYAFRG
g19pZbrVKpSNUyMYmTrBRuRDKQ897gbJNkUe7MXtZfxTmor7I1Nqur1GSCK+1tOw2Vdd2t2o/v2B
/V/kWPy/p3eMXcTNZP/xr/qrbCMxJ69GGQ5nEJ8yx6OGWA1UTwSCDQRN1a3aKOBar/xUA3nUuZPZ
umelv81Wyd74NtXwMIii+ILxjP6vfVNa8pwvgBhIaFAxNKcI5+K3cdYNXCXQyXcwwEEh5qRXmK9M
dqfZHUIpSDde/3TLL8eIUxPTJe2kVTt7AXPTw31eafpzGvmZh7F96D/i04MDaYYtXLQSvYERxP8z
JpwFYkJzIphfzrJJ2kxvnb4/R+SnJ8d2caStRfdVG1Cj4dCbv6+Pt3gJWVVqDnxvAhjCl+ku/WtV
J/hHzXfsz+Zo3QdVXhXryE6HV104iqRohkAeO7j6LEtb/OsjzNDg4ymUcc9M3N3LoRF6iVxQkcOZ
cnp1aFzF2uD3bP0ohFrtksYy79Q2cF+z3Kxfr096mtR8m5NogM8HGTCVsGYjZ5rvuhUja9mYHM1O
yJI+vKZtlEA3/jVmA2AI3AEIEbmNzb14OVYgpIcr7DCek0ar3rTerR98R6mbDZ7f5q3axQc7lsFg
K9ggSjibs3eegLxNUGsbzkBYqKrWblVqIGCbRqwqtQk/lYn0bpGCPxwTeuRE33P4a3ZKurpF46qt
mWBg/ehLF8tsl9aksiuS0tTxyESu9kYy88H3mzyK2D2EFNQ5Z2uqRTamn3HJNAlEz0IvnvMqMb6k
w/B+faMs3zFOxV8DzU6jW0Jo8dxxOHM9491rQCP2ykFfl03mvPrgAA7Siq0f1wddLCg8AfohpOBA
rSdY3+WOsSRuDCgf9y8WZpvlygs7PJ39BIXIXVSItFvbPpXKw/VB/5S1/j4TdEQmuv4EKefWA490
OSpZ7oj/tSNe4x4QJUadVAAB5KZED5GIMcKUlEjvEAnSDzLUKmXnjlJT73IdJu4+CI1K3o/aV8cW
5VeI3s5nE8l7FL7E+ChRdpM1kncOEqvI7johPOzeHtT9IA2EA0fFovZFpIg0bQOCIDwHpt8faj/A
AdEOK3R3AhEH4ZqejvHZQLSlO4B6Lb+0UQoPlkene/sfZ+e567bRtusjIsBe/lJ1Nfclyv5D2LHD
3juP/rtmvdgbFiWIWAGcIEgCjGY45Sl3iZ1Q838P4RjMPzHFKX8XSOU+j2qvORtwoWFzqErVTlYW
7SryE20keN/USAjnEZ5cfCq97C1/qszytTakJN2HyBVjpt1Oo39QyHYztywNqdvG2tz/GlsTV/PU
GCw8rw21PdZoVr4XmUl2L8sEPlQSIeIgvXn5FeWyDBvL9ttXJQfGgb9uASDbz3Gd8bN5TrZZUw8r
h/Eq6hJjklIAA6U4Box6sXMCDJyqoSj61yFXugGR3ymDxNjrKf7FyHbrO0tJ+t9OXKJWXmHn/RLA
Wh33c9nrIOCVuag3OJ5gG7zylC5vCfG7cE4UMkdc9UDrLtdiLIfW1PyhfLXaPnsJ5s4/kl5jns2D
hv/7/fOzPLQMRrHzTdCNQM9e8o9qumugXqXmFc8B7Zfvd/Y/eqANwbZB2RBdaAt17JXdt7ycGJKG
IusNdhAVuTe4+F9Pd6O1wN2sqnuFJT5vaievTqS88r6ByflPzY1YPKVmXwwrfTWxhS4uCrrxVB94
XwgRxQG4XNasQbmy6HXpmxY7WXNQW9P6qHV2812xYjRfMi59rqvcKp5Q3SjWPuqbVOTl8Gxs0Qun
Kso6L+t0tR/RiZ5665ucCtliY7TT8fscB/gKGrVpta+NBizGzgaDLVf4r5RTJOM4YWcsb1S9TX5m
KHI6hwH7FfswIZX61Z5iZBoStVGa3az3gKfbadDzLR1WFVXXscZLfm46uz7qmB1LA7mD0wzjAWYG
XuU7sM4drsOJMnTbsbRse291svNqT5EcH2Y/rylKBUq8k/Q+TA5JwU4QpmJVtxsCnBkPiCdL7cs4
hs7wUaEF84c0zi7/DPE06V8nOlXlZ6OZdMbta2SF8eemFFq/mD58wN/v3MTsX+rNMPFFkYAA4vLT
RnJnVfYcON+QzMHr29Kl4BsgseypVKPS3NEdQif+/pBXmxi8OgREthNpK1nF4imv1LnARbIqXsc8
qky3RUTqYzvlabfLAhNnZ8XXRvmLEuAGtv8PI3NW6X2JVq26uB7Qop4Vye/zV169gZNSyq7cqt1H
K1dkCiITNf4UT9WV+b6Bef/ev1BfiesNmku0x0XT4nKNLZA5ms3r9zoSEJr7ulEMD2S75TxWtGOs
PYm1sFbHvnw/xpL8RG9OKjadozfhI312M8K9HPsrV0Z06Wcm9cVacLX8IggZC/wHJ5xsml+7ON94
kssAuQrptUvMWsf+US1/0gioi50/6QgXGpP/tZoce42ivLyu38alkEpIh2sNod3lwoR1T71uzIOT
ZPjlK0g6bZvVvf056sNid//TX1VK/jcWbUQeLdRglwSGaVDsslIk6bUey+apbdryJ1oX2U6KVPRK
lAor0wy5DWODgZ0cI0yomA+tYTVrMnzLu1T8DgpU5CFChI866+WcE32SLNgE/isusLZ2nAETntMG
AnYBnaV29SbQo00edLP6nEU8lSubcfloUYekI0D5ikY61N2lTt6MvVxp+XV8Gn0Zk4l5kLtNj6ms
h5AKFquOKvkrK389YTGikOFla7H6iwkHQgVEcsLk5FdD96gnRrnF22/4kKW21Lm1xussB7iZU8A3
m8P9ry427sXJE+RF6AUQ4GlQIH98udhRhtFdCyj5VAWpDEllkJ+LtPP3tt4KvfB66HdtrBkfgQjW
O7AP+Up97nqDM2+BASITxGZ2GY8kmCDbLSr9pwCZ4ydJKayDkSMInXS6tPZM3lpn9rZIjogCVXtR
CsTAMol8JUpP44xNAwYg2ffG0gd0nuvkAJNz/k7lFgpXmyZrOej1/SGqvSggyRpNRGP5iRFvxpJj
dJKTPZvpPqud+KscdkLdPjMe58apPF9SnJXL/MZOpo2G9hwMXKgky5LvOGZpJzVGetITRSldZ9Tr
zI0UnV53FMWC5q2Pynu19Tk+IrFHcBBNWaLMxY0lKZp43YvslDmR+dh2c/uNnYWIjUVzgZRHM8/t
LK1hAm9sI9G9YGGp1gAIX9zPcev4c6fN+clWs0crslGHHaiu7NQBrt/Kcb1xZASOieqMENC73rK0
tMhTjexU+H7/I/NHB0AZ4hTQCcqH0K7Up5K61HcAJMpLWoKVefeJZXh67gj3khIvwT4sfiBVrclX
7fA/fRqhweSuXdRUcbOusL5UU9+5oeLLxjYkYd1WtKTMlTvyxnaGOU49Rah7CcPLy1ujjUaq1X6S
n/xGDU/8H802sWrHbTHSiLCTmAJ3RD7onbUxsbVgUBDkQnmh/rj4yLilOPVQRvkJA5HgaGK5a+7A
jDWHomzMALPUttrIuTOEm4oE6/6q3zpLpE5vmBQLLdHFtiZjjSFtZ/kJX1ZJ3gxFPgZbnLv/+Pif
pjBAp2rtarxKpIUwDPciR5ciBFnkYr4h1NnQirTYKyUVe6FiqOP4EA1tuGsNTJncIkqHT0hySx/G
nkjhQABtPFq1bcYbtk+cruQ41wGC+D1AoUgbZWr3y06Cip9pX7dh5E1+oGUPZTH0/iHiqHC36PBh
wYc10bhzkjKydvLY4qpRAzPvkLCXnDUx2atTyC1q/C9QUUU/ZbE4kxz5dq9qAXFi3P4zZYX1DMzQ
9w9dPE7jAbovbcO8Lmtj05lqHD/kKImvbIqbv4FqMNBSHnBcBS+PgTZBHcIFO/Lqxpi3A/HjUcJJ
8WeS9D8HebZeIy3DFzz3w3kTVEm4chNcnUKWgI4WzzZnAsmDxXtWDOVQGGkceLkcWDvOSxW79FHr
bd+2znelk6pnlaL8e0sbhni/gIAhlE1dhRT/ctYFkO+5iWvpFNQhDl1QteQNUunJIVWd6DXTR2uX
2xVi8aHcPut1ER/bKQGtHcjDx4GNuVJLvvUR8E8QpXp+ES/O5c8ZSUhq8GiBp4290rthrinbcSpm
ea/l8Oy1bLKeAz+pj8VkF1vO7Zrs3lVYwXqI3oRoE5EfLpNvxcDoIzbn0EvMKPiWt4lzkpxcf04t
PX01JYBs2yiq0n/GGcz4O28lhoYMYHIsSYGuFG5mdYIbYbADlLEpjm2uN3yJimJShYK5ASl0JVq8
seNIR+lZUROFB7pMEbQ5UnrFlCKPCGuAxZK2pGKqjL6JIW9nNBE+hQG74d2TZG8jNCiyQ8H1v/zA
iQ3ScxzU2HM6y/wo41u3rSvF/DrJDRwOaU016NYc34TXiSYgJNriv/9VQZpIDcyGsqAXS4H9rMnS
vFGpOmDAFfbOxgzkbI/LmLNyuV4FMLhv8JYLpis4oatXXSoHaPujnXg5vsJ7eKdAbLtZPiioZqyV
5W7NEPwBgShMXpHTXs5Q7xoem6yUTr0F52ikWP0VsXtj08+xdWx6IyGpxRHg/le8cUpARYsWpYDv
0QS/HHQOTUlD4UY6SZ2ErHrgxImnoVKyDVKj3xKta/0mzwv1yYpNa+WevvGSEotShTWRiKU4vWzo
5eUgq7Fh+qegAMPmqjAdardFmTTclI3i/zBJAQB9GGnmOsSv7aYEV0sZdpzocLbpcLi/Flcfmwoh
PXnyWz6CiNAv1yIkcJzKVgtPJj6sD+aEhpEbNUA/tmkL8GAlWLsKXcRo7CsSELGvzcX5qRFbTxp8
TU62FDk7v8/kQ+Unj12ed5UblpPz9f7s1sZbvIq+Wo0t+i/hqQuS6M9s+SifIDE/ZJupM3/hpNOu
OWPeGlFIXJHS8YeC8+V6yllcBnWjh6eoKn8GUjft+9ZKvqHgITNBXOXeP0HR2zMMgVYiBrkcjqYw
dM4kiE9y20Rf9NrJHjMrqPcS3iU2BPLGjh/uj3i9YUgfUQLggRPNFWOZpZtoM7dqGZ9MqOpu5fSK
6sZIxbj4Fchrq3l1PQhRI5j38DSEqfyyBmiDq1WoucYnO+auk2Kp9R8REWvL7VijrL61LV97UEJM
Wfb3Z3n9GRmYyw8+trgqtMVLrkxqYjSmEZ3CsQWANpVOKm0lPUqUXR9bzeugKHO5srJX15KYLO1E
iG0cEHDZl99SBrox2xjTntq2LV79qINBa0yO88GSRvubP6fTb1+r8azU0xD5qvsTvo6oqXLRsaXQ
qlPgA4R6OTrEa1jVCc4LBDf+j6y2k89ZFmrBQcp84xcWhNhkUV5XP2lWSO7eTM24U/OmWvkdN7YX
2CgDtD0vO3iJRSDpA9TMusaKTzSm5n5Xx0YS7ORkmGjSSda3+5O+itfEnIlXRQQJl2C5vWoe08Yp
peTEe4AXgJOPza96om5rU7faRw4lAxRr2vJHngc+bYKkTE73f8GNfUbu/BawU1pFpu9y1THdnO1k
puaEYHKnfi7nMjwkAa2hzdQPwV6e01R5b5Aqypk8QTTGOVdXbTeFpsYoaUZymquubrYwy6lfm3ZZ
fEWasDjadeP8E0zIUB4gwENPjho/XMExiVldVPr4Cbz3AmxF4k4z9HLW6Zg4yItL6anyqVPDKLbS
l76W+n9kysrOjmbEYHtmMhQrp1rU7q/HJUkBgUEGv+yEJlg7JGDX01Omx3Gzi/NenY4VAl0rX/XG
/Gi5kpkI5sj1vjI7pzOzDGtYBx/os9Ha2YMAkcPm6+1vLEfwcUzNaeVtverzUqcW+5j0T+bGpAR1
uaoVLP8AHcLsBGp9DH4mvo4jVh+oWAwOkhZ8JZSs9a3Ms979kjt9QHMxqfN64yt999CMFSLgEmKL
a0nRjRONCbdA2ZCZmLRWLn+WWahKkDl+dlI02N+7clQtl7aI3T8hwlSPKxH6jdEgZggOGlVcBlxe
YzpQh67kixYhEs2fg7SyLJeap5X8NnxVj1bu7FvDkfwTyUBkhNi5OL/0xOpCrkHUmW2LP6ukkWNt
qHc1/0romn2/f1nc2L6sH3sXHA+c4yUvVmm6RJrMqjhlqaGhhOZ3+fjox3nyen+cm5NCi4RkHkoC
x/Tyi2H5WsRcDcVpKpPyu+JIlhtpDV3yQulXbuAbbx7wbuo3kB9wE19uDuwZOwj3dX4y7bnr8Xyo
+qcZJe1jOqfk7o2pfBvUHHnUWetWLDBuXL28M8KKB6U2/lpcQrma4YGjTflJrjJTdnWzZv8nvnVo
5iD62uFJsbI1b9wK3HZilxD90pxfDDhOgEO11CpOFoTqL05gptuGLOwYzGnyEvplFezoRwHlvP81
b80T0iJYE9J7biTxtf9KIpW2aqNJq8pTrk7VBgGFaFdqSbHVpgYtC2leyyiuxuN7IsoFzhrXU+jF
i92DQXlDySVVTjqt4adCLRrALTqddzelSooHTqus9QuvNiyjiLNOCYqijb1kM0u6TZkdTvUpmIN4
H6ZT8zEJ2wx3n7EBTH1/Pa8jJS5amjagIoGUO6CLLhc01doCmLeinmJlar5aeTV8sge4JfssA4K0
GZLSqI69osR7JYUhqpiV9QBa4L3YfaIWohdOKXgi2gxLMIBG2zHjFdJOPZnb0Zn10TMknLu4WfMH
uzEOiNDG9drkxeQunlAxKnBQzgtNeW3pr5pj0DkFia6eRrtLvTjs48NoN9anbmqQ1AzGsfoFpWh0
R7mdvbys4+0IXfPFln0k/ebKbF10NsY/9z/J9Zbj6SOmAeYk6kHLuluRwFuQO0M7SXka/eqbKPW3
ZjQ46o5oJ8iONX6t3fb+mNd7jjENwdlAAIKu+GKbtyTrSOSY2gk/RutnjBTlh2pIxi0GUWsOdFf3
vnjZBW8AuD6+jMucUu3jWTyg+qlHkqfdtEGQp9t6kNZ84K4uKMYRtVuuRIJDFOgvN3ZgdzIWBYFx
ktO0fKatr/8I+rx2m0BpfhtGmKRup2lrT8Ctj4flLFgoAA3CneRyVFOaxiLhF53aTk7wNTRQNCLo
rPue/rp1HjsHm+L3fzt6zNDC8LUR6haXQ9ZtRRsjqFEzikr9WQosvTqkw1hvqqJHMeb+YNdfj44J
EyNK4HJitMvBipbWeQYT/wRfS5VQugR3tmvrRjb/uT/Q1VtK1gQ4QwgOQ7O9MmcARg5gZjaMU6TJ
gQ8KSuTjGADJX0Lusn1uh6q5HTRYHiOW4Onu/ujXm4fRuReFjhlv3JIbT9WwzMPONE5lpIyHRirT
Yz1U1bHIUXQLGgArrmNO1f7+qNeb53JU9XJx06SK0lSVGFWe+q/h7OQPRafr8DJU49+4mubD/fFu
rTFRLNctYToyeYuPWbdKPChmYZ6kcU53qa2GO0qJkVuZQfOiDGgoxT5qz40TrfH9bs2UuVIcwLWA
x05ss7+e8bhHUGvsZvMUyEa6s1JdjvAPxrR0Vzhd8yWcgmENC3V7SE4IXT/kUZYl9n5E1gqvafNU
pYl+RFPV3yE6CQwfSKEJPjYxq1/3l/fWJqLJKBMR0t3j3FxOUpqAKCbojpza0rS9vh7VbI9Gf6du
4kBtjZ2SFTR1UY8L3m30gRwL/U2GBTWJIdWy+jIyo8qYdOMEGj9EKs2vP4UJRmI7FFObBynkmwdg
9O3j/RmLq+biPRVWXSITNyhICznayxkn02TncRtmXl8F8tGQR3ME5lb8sWmptW6aZgap42BtTQV5
9Mwx37ufARFSh8aFA2a1dlVz6vpWNsdRKr0uClR30pvWUyKl2/HvkJXrM+1VqSftycrqcGXkq08t
+A8WmFxaGyz4Em2jFaMB7XSovBgreDx28fmthr5AsSKKHvS5DB4j/LpWHu0bqy3EHeGU8qG5JBer
XZWlDemuqb0Q8TCvLoLq2fBjzAd7msJOGik7UwvLXT1O1Rd9aKWV2+o6dKR7LrqD9CqBdPHZL792
mQeGkyda7Zlzp3Zua0nOHxNU7vxR1hAIO1gES4hamobUELpEeX6UlDYxH5LJl1buazHVy41Hxxah
BFGR17hWFjdZOSY6HyBpPBhTTecGs+bq8xT9jJXBWHkB3+poV2PRXABWRl0P2OLltDHKcii967WX
xmHpbALCWoTSrU7Z5ZrTPKd6pc/4ZdZO4s4JpFyAIo2oPIURrEh9lOAxJyaadxuuPVgls5QGEfKR
kvVJCw3JR+m7Hx7ztqnlTdJ1huKW+DcmG1mPJ8vtUWRvN3ZWJdYmLJL5a9rU8ef7p/h6M3N54Jsi
mr+iWL24t+a0GKq28RtPTVtji7NN4SamU2+jUKof2q78QHRXvtwf8+p2Zi8hDEMbC1YZDbRFEAMw
EjimFbSenmLY6nTduB9HOkrzXDc72S7fXyEWAwq8vmAugCxfHB4QRk6NaV3rIXOpe2VDC5InQNoH
aN48UjYE8tJ3VbxTYuTPN6GNhxAKeMGX+9O+sdTMmGaoaAkg6b/4FX3f+MUol50Huin8yC/FJT4K
Dj0U7Z3c1erRb9U1SNfVq29TtgLawS2NvDUk7cv9OwYxDLJR77y0cvxoU3CyQZIYteZ2k6w/DlZm
HzQ18QM0QLPz/fm+kd0Wh4eaDxkXfzB3MJaDq2WDxHefetSow9chkbOjPdadtalwZYc0XDXTvgjG
NHHbLByeR8Wpf4StEv4r1WXfP3SN0sGew37lN6qv48fY99N9ZxTF0VQwe9bKT2GxlyXVOcaw+w5R
B+DbvT+F61tXwKVYO0HEJj9fnA4sj/s6S6PUM5Ip/t7C0Hpu0zJEwRJp4x0mQOlW6WgvwAwO3WrW
1If74984KfBf6KxQmABOvuR+OK3fFIFcZF5pa+GnapDDD6GkVA+Z2jrAWUtrpbKk3tgv6ICTl1MY
BMe6/GRdmqDkYSu5Ryu9fm5UKzkWfd67kYkLqivVevER9/bwW6VaaPD7/SRLmxwRh88J5NUPqWo1
X6e5Hjt3QINhW85WdaJgP29B4Dvb1DDbLbBF6TOdzKRziybtks0IY/9Ya2r2FdH1dGNNs5m7mcYr
F2WV/pwkyOuufFZVPBGLnSmagCTBcJLplC2O4ig5iOeXauY5oJFNV/cna9iWZl3kbms0ww9Qi86D
0yVIh9Kt04Jd3SJc8zCaUa7tpzjE7yLry+hXM5fSGYlTvd5DT9MNdyypfAi4DPYZiNBpj4B2KpBk
ami+lCqigJv7G+SNN72cCZ+JaopAzdDfvDzgFZ0efCGGhOAnqnFlUGMNMVRkfTYqpePjZDnFtBWa
fh/oaMSh29GyeMi0wP8WGMX0uRn04acm00Lbmj6mmts4m829Kkvppgqzf+//2BsXINcA2StZJa/3
UgCzp0UCEKMuPTNVpPNUZP0H0CEoffgEq6HfJMfS8LP/ELmIxSF4gbcvwG6XKzSqCQ1PvKI8zlf6
MFaadOy1qHsS6dCzrOXzKaEjAd1SNh7HIM020VTE398987crnxuEmPkKRNyOmYygTFd7iCR2Lt13
2sCDnX6n4D9+0DBp2QLO89+L9ET7h1qfhYSEKL0snfEUPaX0VCEP2CMivRsmf+QbF9NDGKqv4dTN
DwY6AG6eYRV9f7bXtxYDct8juEQqdCXR7RSGDCO5GDwWd3hoGy148EdZ2o2l/DMr7Wblkry+s4iJ
RX6JuBoTXTYX1CBu2hAHE89BAvdomTEuy5M9bgsr1LaBlsafGzy4Pw9OZ69M9BoSI/DLDA4IBQuj
q6RajrmxxqidvBIn8sduzrKtJenOJq5S5VX25WRf4qPMc4GKOKIz9rRtwkE9jtK7lUl4YwV2jYiY
PU7NbXEPhONcZcXQjp4/TuqfFuTZ0dDq2GuqyliZ9Rsk8vLOgZNKGkC4CJqCp/3yRCV9JJkpzDHP
6Uen2GjRPHOZ9zR/N8ls2aGblil3Ia4SEe46Rjn/6igqw/yFitI8hIUTvtaK6WSbzo+rj1pJexlT
+VGTHpNsyH4YBq1jdLiVXMeFdGoDtLl84/X+HhU3/HIOFA2phXBIiA0Xc7DtqdLJy0ePNYWyOZWK
VKA+gdggxf/6x/3Brg8EgmvCLRrsry3axpcLhixIMbe8Q55lRT41LdSud3M2Q9UHEQIjqFJR4T3c
H/M6dEEVhHcBDQKoYIx+OaYR9Ig9a53iZZCmN6om9VultYIJPy8ZVfA6VA55BTSgTdQ52MDWGD/d
/wE3Jk1hG6ihWGF6couyTyoIOYB4VG8IhK+rahbPWTbJ7lDK5r8R3lXvDq/hW9nQcNj99E+XWYXq
19UcUiLxpNb2d6aVoPLNoDtTqZ29FJTB1g5Btf6HSRLj0tIgYqJRdbnKcMjBg+mt6pW8vgcUtdOH
rMvaD8bclruc7bRy9q63LXwJig4QndhN1D8uxwOSLKUzEYkXTGlybuamxW0r6JTP09iTPd6f3K0t
RLVQgEaFL/sSM0rIh1590mielddKeCw7p8V6j1yqdrn3/XJXtP3gBvoQVzsQ3NanLJKsd1Nh3qSU
yTJRJKGpu9zHJOUlxVHN9Gq1QtRJB6x6mJDD2BhBIU8uYu7kqMZqjnr1qDCsTVvmrS5N6LCIEDMJ
JIdhVLqXz37nmkqPTH4EF3wbx5LhWdT4n6wG10Ebevnx/rJfHRyI/1B+RItKVJeWok+caElCysrw
AN3FP+Dwxo/O5Fuf9VLNd0ME6+o/jCdomXTFRLV0cVPY02hPPOKGp8d6zrVtjWXsAvaPPth9ER5q
VCNWZigu14vLlxkSlJD8AXiAX77YxVQNS8XnrHp4gQ+vQjD+owYkei8pdbVNw7x/rbPcXIuVb4xK
GgdIjfYu2Y0h1v2vOnSSzUMKm17ypsh6dcLA3xSK0m0z30QtrWq1PxlQxDXPn6sDyxVMq4b2N+B6
7uPFPgKilMLOViXPTvvsZ9mavINaVb72vWW93v+O11tWDAUalgCb6HopY2Qnsl5j5CN5vhnJT+UQ
lgdtDPVzrUGUG3SdIkeLXSkxqr+G4Lk5NMh9GoqiOLnMQoq+7JQxCoOzRot1+pLi/PvFMTIkM1I5
9yvqZpKxR6AO+mU+KOiC35/5jRMDFBgcBvBvKtFLAd+piulnqHV41uOy+NfOp+5xHK3q86RMMo5e
2G2/99qnU0s1kAuC1p8F4/JyK+mjgzdlqYZnvCOyEFFYyhtj2X6nZ59j1YAZ2/0J3thFomPPSEJB
1VqaZKZtrWVzoDneVOLERtxEMLGROkiumANwBa2s563hYGEImXFwYFRvLqfXm7DTJ83yvQYdkZ1R
Uc9yZdWXj2o9pNX715KekBAX4nTyhi7WEt9kpAj8OTiPwKyUI+6S+r5FjcDZGBR3jK3ZlNXDu5eT
IUmMCMVQwloigcvELAlgI1xYjC5DLTTspa/YT47jBsGA3/fHurE3abbr1I/AVbOeiwghRNpIs9C8
PdeJU25jBZX4vE7xOJ3aeJ+p2p//MBzrCL8PeTFo6JefTsKQ2pi4ts9VN4OhaOJWf1Tjut0HijFL
bjiPa4rMNydI1x1CIf09uvyXI9If7nAcSsNzqhZJu8E+I+ofmzi31G0953ECpSWBQnR/mjd2KHJy
ZDswcnkml93MHp+gOaksyZPiVJJfKkQE8g20xqndA/Ex1p7kG08HlxuHj3IRJO9lDaEEDRlmThae
0Qhpww0+OlK+xwlVOszxWJUvlJRfEogXK+W461nCVyTeE2f/jbN5ubRKVkdkz1l0tmsVSDWoL2NT
1CMvtTKtHcObY3F3I9BAdkdT4HIstVASqFVVdEYoXH0w8lbbYw/SvQALLFZO/O2hhCgUgwm85+VQ
dWvrk1bWTAvQYLEdC1ndgR43Pzsyzljv3imsIVf1/xtMPF1/vfryIPQiZTs8lzhHVG5h9RNSiaoZ
S0c7zs2Vi/p6ozCaCZ8ZCDjBzVt99a/RaknpHEljaqXT69MGAXwqmvi35Cgz2cWHubanp5zr4tt7
jwNsJxIfojjiGsrFl5PEeyIE9GRG5yjuo6OSds4Z1YdiJ4fSqkXnja8nkMECxUlViXLD5Vil2arm
EKrRuWNar06JNVPqW9BX4yJd8/W7ORaRDIxE0WxeyulV6jRm9TCH5ynT9Gf4ctJL2iL6NUzNWiZ3
ayhEEWmkv7GJluA/B+AfpVEpPM8hPq5u1TR4URnd0AQbHgYrXNmW17emaCnAhQZXQ+9tuVHw8yo7
FUXVcw3c8pM5FK8D5C7R2VC+RUPXfbm/Qa4DtMvhFs/CZBahEQRxeM6HGYM6cAwZj88wOD/sxqw+
OkEpF9+aoTRsN+EH7e6PvjLZZUYjRZCHHZyuzmYf9dQD1N71iZ4+Sbi/AeLW1yzbb40nGn0E3LS3
KDhfbtHc9+1B5/07O4gGPiVOLH0NbKuHVD0ZP+sxM97NDiN2AXnGdQUUAgS3ejlg0apFzvMRnfvJ
8b/Ko5q/FGgMbVpstx5ms+9WaAi3PidQHpyA3/prSyE/R++0qm8NAl4KyprbdFEvv3RTWA27HM+0
+eh0lWxhNzjOMeJ2xhoy7NYC0x8SODQAnGBOLufbS1aL1LS4wUt9wEquJH6arMrLcrn4zWpIK9fq
rcNpCisGaH4Mu+zXpKkUaWHjR+e0rPsv6SA65ZoexQ9mMCOXen+33hwMGhzflCq2Yi4ittF2+mS0
5fBcSH7TfazbvnpQi3IqP4ypFq8U6a9LyMj0gPxEmoBHg5LYYq8C5VaGDiLnOUOB0d8AE8hwTRwj
w0WJem7dMajSHzb2gxs1HPAntrIBZ3ZVSZ5HErGVwPjG82Wwk8Hog7dG2HtRqMzzPO37tOTgKIVp
fNQCZ2xws/Sd/eCzs134FmF0pLRWrgEbrzkgrAMES83E1UMAO8RX+evl9Nss0tKuTc5xjgHmtvLb
6VU3fXQamwS9QZ17n78r6N+7DWKVHpbqObFDazgfJgD4LzD7is39jSA+9GWZAjyiKDqJCEI0GC5/
klZmlnANi895ZmTTBodTNK2x4A4O98e5cZrQPrCEnrVNnXgJ6gxGAL9GOKdnVS9HEnQZfOw8N2ng
2lM2/+mqxvp8f8Qb9we3IokHXSHMW5ZlRDXheQcWm53TIPOfpsmMRnQnZlS9fXX+HVWO9KXxlcaN
Etta4WjfmCz5K7clQSaQ/qt0wQzzZJwBG2h9fq4auUWp3owqGMxS/nkKzdW7+cZXpP1HGZomOvHK
UiW7l/GR73qH1Y2zbtgVlcPmrXBfbVfujRszA6JFSQCUBwnfMkkfUyXQ5bDMzmWiyxgJNjVSvHVk
V25mVIgmmM2a4v+tywNoAiUmAwNzZim+81+HpkNUqk6rOTvXka/usWs1MXOe1T9UF4PHVs+jI8W3
dgMBUzc2oi+3SVD62MeKNL3e31E3bg6h9Uz8RFaNlMLi+PaVGiAoE+bnsFYdiVIpgrZRwdlyTaDQ
kWxBDdcSeXd/1OWSC003Ac0SUtpvvhWX8wdS2VlUSyev6pXyYSj0+jGOOu7Ocuj/WIkTvBdYKgZE
i5QeG3cUgdDiSpjrnreImdJX0+ynMQ7ah2IA8IBVZt89K6MTvTOyFwOSyYv+icgDjcUXztokyKA1
qZ4GpjA/hiDj/qgdKLttk8xrnT3xkf6+8MRg9PWI/ihAA7ATy/3XdkqpDNbweGXPn5M03lJIzZov
kmMF4Var8nReuYVufT1BPhNpHh3jZcjt54XQKlZmL0wbG292ND3TZ30E3W51jr0NEm1ckyAU32c5
Q95aij6AVnnaF9+v6kPFGXMIHpjIzIhl0taoZSN/GtANCDfFTAovK0P2nbLNfOgiYXJ7f8cuz4lY
YrA8lJ9F4ER8cbnElVGWZV/GiqdSl8pctVO1L5lBM04KHP1XL3Xxp1530q/3R13egf8blbwUsjD1
0eXpRKHW6Od2Ujy5qpTcLXNyLdxsDX17f5wbX1RYZYkslHjmqpaHHHljR2UkezN+Ls3BANjYbztQ
otEhilX5W68O5nuB9MxNNC8IGzgewPwWMYvUZojiOIXqZSp4ctzb4Jxg/YN+UvzY+VT4XMpyhfT9
/kyvALEMy3qCOIB4wpoujV7QXR6ofA2aFzdz8SmU9Wwr+2WXg5upBv4x3OmDHn9R+kkPgeUO81Oq
1uZK9HjjwNIcfyv3w+bBEe1yN8UaELkEGjB1YSutYema/oMcAuR1jdRccwFZBg1ixvCvUcYlYcUu
YbHQ0LTGCj0OzUv8aXYeZQUZfzixT62T1MpuNBxqN41mFc+4ea8VGW9sYC4ITgzwDoTLlgWOqMyc
kka17vWT1mVbMI2xvnPaoHi4/1lvbGDebpw93+CwgK0vFzRP1YrsRdMBCxm1A5A7xp+oCX39PExz
/J3+WOUc7w95c1mh/RIQURBwlsLadSLRC498pjYMwXRoghJLxtZuFd31NU16bmcnVbb9qPvndJjX
ICw3LkQhxwYkSSg3XNH4g3HO6TqMvC9YVP4sgW3VB3R51WQPhnl4RJQ4nx4AzA5fjDYgGYgN7JxX
XvEbdyL2BWQcgscAT0x8/L+endAfy74zEsUDcxsnT5OkllhvpZMyfqhDM8FnQC3kJ6UO5Wh/f+1v
zp6CHaL4KNNjGHw5chSUlVUCT/DKOlSTD5I/ZttGRrJjp6X9YG3wGJpFFJwXaEDzP1culobK+f6P
uLXn6H78/x+xKB5IajSEs1KqXiUr7UdgVdn3jBrJzsyNBvQ3JjP3x7u13IjCYsIizNSuWtuVFc4Y
0zuqp0rAMXia035LC1T9Frd0CndTGky//4+08+qRGgnX8C+y5BxuO05ggAGWNntjwQLOuRx//XkK
HelMe6y2hrNaabWLtNVVrvCFN+SjZwcbj8PauLwphMiSu2wuGz1iyoSr9alxicqm/R5ZQg+eohzn
8FOMCzkOSlPi/qtj8PLp9nzX1peXnoQeZVgpMH79kZWhDYK8Mo0Ldeb2qCSGdwo6FEx3uj3Hx9ka
t6hWaxOFRytNFoFcA7u+HhBgKG26pjUvbqm171Jv6J9Kp0xcVEhSFzGYoojCfUjtaovjujow+HZQ
hpBrSUOuB05RWymcpjQuylBq0ObU/4aw6d/rRY4EdRUH6OEHkx5lf/FhASpAxaF+gbDd4hQhVtdr
ZtgYF45p9dERTfi5z3t6PjreltGOxuwY7exE2FsGnWvPH1AYmUVygwEqvZ6vVkdlPMQqABUDWCe+
6borzupoYiekzvBk/maeQE2o1dDPp6l/PZwlsnAA8WNebIywL2mlzB9nWFDBrtDniqPaRMaxjKQv
1+0NvDpNLmcpPIUq7BLgGLRxHqYCLIrpjrOz16aZHlQce8VwCNqsGv9imtDuCaV4zcFwykvzxXWc
FeY0Wk1uXtTYfC+qUL+IujPOpJOW7G13j6WhTN9uT1GewUVcTn0PDBV1Forhy7xKAYpmRMTCFyx4
k/AEPC07YdWemBsX/tpSkqcCAiFhRAVv8QkdFeP7qnfYMbXi/IIbp2eIU/cARc1JFePGaGvPC+kN
yDAqD8D/FgcjDJBC0uzWvhSaFTzqVVfmh3Isn+qm8ZUqyc4a96H7oOFuuMuDoNoYfuU64A5Cx5e3
jSr4kvEOfAiallPal3bCUfqs9IEd4oliwh9DwLG5s5VGTQ9mHk9bIlQrE2e7oukCDg+JimWPKEgG
x+4zl5EtTGRnBTfAINFjzMiq4DcxBh7tIa7Z4W4YSzD3Yxmb6tt3MYh2WcQE/0gystjFSdUmpZmr
zqW0cUvocw0utjLS2og8a0ZLjVviRBc126gZyit2sZFpVIFFxnmA/HgJptJc+nyicp1LPRhqfKwt
I+13Wu39VpKw03eVPRgbX3ltrSV4S1750ItMuQteHNfJmFU+c+xcOmUIu26fjUn0o+qSPDqofRco
KHhOrXL2zLlET6Zx9C8N/6XayGvX5k0hW+IEJS5x+QagfzipU5M4l6TJG+xUB3uHTV/U7Kwk+ITq
S7SlQ7414CJqggaEc9IU2Je5crzmqMKpsh8CcCYYioMe22kJCs/H27fUyu1B6i65tsTMZI0LOlCj
YzGaFTUft4iqCi2gVnukz1QkezMU3QZLbuVKBDZLMxmkJ3nmEjlm6GPW2WZgXcK0MYMd+jmxuSvc
fssXbm1SpFZAxtA6AjiyuKQKsouEYIW0ztHrudxVRtE/R2MFwSkejam5vH0NJWpDarxSg15uFFPN
WgyDDOtSTlHXPcSR67T7oLJpeSZ14W4QOFeSK1lkgQbBYwZ0annfm2GicstbF7soPRR2Y/BM+iDU
zwWa/f9YXqd+wHm++JTow9Yzujo0OHtEuyj1wKm6Ppd2kVEZGGzzMvLSgmE31PbeTM0iudeBGjUP
et1ju9hHU/xT4d+3xHPWPusfVQwecE7lErKCynffpkI4FyOCYAeHKvlX7WtzP9VOs4H0fv3OAKNC
65Dtw0tDIHg9Uz0boRHFmn4J1LAZ9miWVz8jCyeSU5YZVnd01ThLdmpd0Ie9vZleXwLIwDE/3ldK
o1RArkduUcnP7a6wLkoX/cCpvYiO9pTV9nOL09hd1NgNZvR/MSQyqJxKoFsU866H9GJDix1Eai7a
MDnPM+2hHdeiGu3T2ICIDOTs5+0BX98D4K+RmHJJjwnKlqGR6s1IH2axfdH7Mv5PcyatPYWZV3dv
frkYBzFbRG35kIS41xOzwFmYc59JUG5vRMc0deL5EJrO6J17tLuO6VDE0d3tua3sHMAulELBU/KG
LavbbufYrZU23oV+q1Gf2rqkJZXUSO2D02mDxwrZuV+to9VbhcrXjybpL8UW8mA0rdg/15NlESc6
uiBGg7K0vP2IH+QpprcZn9w2NL7nrTsf8HLBLlnBYsI85GOXbjVbVzbvy9+wbEzVeosFXhjGfmGp
6YewFXFyTCt0Ig5u15V7nB3RDL293q/vJJn1g2yXZXfEkBbf2B1c0fUWOF2enTl6RNarN/Z17KXG
zkZ86bFFBLbZJVMuvgaJ6Dau/vXR4WBjLUaFbQnAjidSZgyTQ18PLO3LRAUg2BNN2F8aAYu+Hovk
IxFq+TkOc2MjGnx9G+qcWAIkSv8kUcvGtlG3dpaZtnIZKcM8mgrK6nnqKJ8FaKDz7TVe+6yQS0FC
EseyuRa3YZa22VyMaeiX2tDshnIIP3pJMB26Ofusj5715fZwK0cIZ0w41qQzOKMs3RVBwah5P6XK
JSsi5ChmrRunY87ix0cToacx3DUTSLTQGe2NTu7KxQQGhTYK/QwuRHURgbVdiMeQHUQ+VfbJPqXI
fjpn4cTWXywopV9UPsh/qavI3/EiwO2NKinryIp9DVmPMw/NuJs1iFqZO/ftObYUCuy313TtE/Ks
0Amjt4oJy+KYNHmPY+RoxL6AsjicYuABxdmbGiu6g0PgNPd5adfPt8dc+450hojf6eaStcjf9GKW
eRpoRWCCE9aF4bwbZnXc50qg7q1SeM92ZzXH1sy3RFTWjgWVX8pirC5d+cWgygy5RK/d0Mc30hmx
LyzLex2/hee2gbB4e4KrY6FbRZov1cdeyQBRmFPAFIGZz4b6o5qq1T4Y8tY7lB02pBt7Zm1vEnrx
9WB8gJlfVIYKRwszx4tiP9VF/l3V0jI8iyyui8PbJwVGhDid1YN7IK+8F1+tjZCsMNLcu2Cr2p/S
snSCvSFEaNxb09xuqf6uLSFbg0YBWh2Ezot9aViVFWOc4l16d1CdY90mUYFallrExzYxop+357a2
huSytNeZGnAQ+ecv5jYGlRNlRBoXi+b++1ovAAABiWrS4+1x1p4FHuI/cCuuzWWgLMlbbtplwYWe
h5XfeaETP9EmcZ9mDRArZktu0YODypr4ezh6arMx/FooQHFEOpBIz7aljpGqIpzWz7VySWfPzXeK
0fbHSq/Lx7LtoaWPXn1iieMzQhZpe8yLtvjn9vzXTj7cAJDlYEEpfixiES2M0ipIuMGjrgqeAlht
Tyl5y7vCmjO6DjY9oSY3Nk7jSv9Sp+Im7Y9omUr3+OuvaxYawhJB7F20cGrSp7Jsgl2LToFxzija
6PhsBnno7pJ+1vVHumX5+8BCCccv1Ln9dXsB/qgcXhdNqJCBKSaHICWkAHj9W0IKrn3llcElzzKu
oYblvoMyXwX7PtPEg9p74TnUUoGCxGSdFSLVfE9qqqHDPwwT9r91eqhxPLu7/bvWngF8Djht6JaB
zFpcImGrWyi6JgGEqjI3D2Ob1cN9laoxBO8p7O4U9C7u/2JIjrgUwZMp8uKr5JrShXppOpdRzKbB
ZqzFEz9vcI+GORqEZlFufb095CvknXxVgSJI4B3gVfKp69WvEKIr8qGzkXaqXO0SqR66LOwMRTuN
wBHbHQwLHXXO0BqU+3Qeg+fAU2OB4WhU3Ht1MBa+oXSDdbj9u1auBX6MJLORvUvLheufFTulFxhW
GNC2qZJ6h9d55+0nMuiL6HUlGXaVbuVHy8hc66NVtcZW/r7y9XkQqdoi2MBRWQZW4zylbotekz+N
rfVEub072LiE7c2EhAEh+GkLArlyEQGgkhQhl2gO4uf1hJ1WE6o+qsGlAyuY/zCLqvf1cgju6qlW
vacEwlD+Cb6ZZX/UqFd4+3oOt96zlbtIyl0TSRLQSRHc699QkB32wTwrF1AUQXSoC08lMq9BbP8c
UnC++7Sw62BnTWFTbdzDazcS0DFuI1kzRq9iMTbynoneg3fyk7Hvj24XJvsK8dUTiliKd+dYqfO7
hob0vjWL5qwWIkqOs91sqYutrsCLX7HYdn3bDm3fwn2bjLId7jIDiMOOrH9unu04Hn+RJSeEZklj
brEY5fwWtyDPICtgc6IBxC+qi1mQw6hIDeWiT1IzoppM47mtqGNifA1h7O2ni5uW7e3ScX/16Fp4
DdVNOER+D3Fd/aTqha7sRg2iMTqwafhotsJNfyGdMJyLqmj1jeHXDhcdO5reEiuoL+XknNmqsrKp
Qz9ooMF5VZ58mIui/pZ6RfMZSldhb9wma4eLfoDEGIN/eqVGQMfKC4fSCUFKDu5wmIl7jjX2nMZB
KK5inmdTcZDATbBs3qOSXKX46KRKvYHbX/vEIMrJP3l2PQqT18drrqtOK1EI9NFeDu4GwwsOiFmj
GmcXW2id9aFoc4H4QoZheZIVK2P82Qp9bRzSr40usyTdG+2dJnpni/+7NhhUADCKGKGyiRc5r6Fx
R9oCajUMzvFJIV/KUD6pK3Q9tNjSN6oYq6NxIXMZsXH563oVheYNM0rdwSWqG0052KkRTadBacP5
2LKnndPto7K2VyGMI2Mhb2eQ8dfD6a0Yw1Jm2FZNa2Nw9PSQIsf4cYrQLQ2D6e3tXqIgiTJlOalY
L2sVsYqLbK9WysXs7GBXeQ7F06wPiy+eGWVbEOKVc+GqKIxhJCIfn+Urazb0bRQochenzaM985wf
IOGX991c3bVT730pjNg5GamCiL5bIjKxcS5XvqXEZktTV9QWXoWhFbzDgA5A6AttSu7abhKPXZRr
u9qsg63S7Su4NFEEgyEFBTsPwNWSY2A1hiNy0Sm8sGVTvHdCxfk5J0YRH1y3r4/5kDTxfk6lLG43
z2q5r10vz46FUzv9oW6rNxOV5A+iPUmnFOoD6rzy67xIsYIQ81HEbthalTacs8YxkD6L6NNVo+ge
NNZgC0i39r2laQxEfa6GV+udp7HStJj2+qbe/0ayc84Pgexk7lvuvjtnVuIPgRNkxyAwXFTZtoZf
+9yy5Cqlqf6Ia1xPONRzU8viADC+lRj/Zu4AhCKaze8FF//P28d2dSjg+BQbcBYksbseynbCrjW8
JvE7tCyDPXkeLEzadEO1G9Ws3iiGrUSrADMQtUDuRmYLixTG1MdkFA0Eu2zujOZTWVm5+tFO7Gr4
p5ljx9vPXt/n/wWa1p4bC6zvRvlo5ZJC3ozsiUYTxYglI6sC4xSEmZv4VWhiHBvR4/5tgsf94hit
1Z9ye4y2Wt2rCwxZ0v1jRvcKk0n1E7wxro2+WdjTuLdHy8mI2Pps/hAko7ahobQ2GsJoVFUdABWv
sD6BABeOoHIKZ2QMkLcb63B2PuSYqes/4mEw3/7GkPLJ0hG6lbJsfL17si6vImosiV+aEFV2A7dk
cRBtOd/VThm9vVmHf/eL0eTXfXkP6F5Qopqb+IbI0/l5qucmeIxLz/rpimg6vv1g/GFLUHRgNZdT
s5J4NnsFVnlRpYH4NCZZ4u5numjGM7KSgbVRaVg7GZRQSeLknYO7zfXcclGXyoQ3lQ+uts93VkXi
pBe2ViLyGNrJORxcrzR2et63P2kOD+IvTgY0ULYM0ihcA+b1+BUKYmVYOagltY3zvXUm54wUenos
ldZ4jgvawxsTXtupQG5kQZVSLjo+1wMK0+5iiqqpP2iNOh+8VMntnR5F/bDP1dp5K11RviF/PA+o
ylA8Xr4hfRX1ogKX4NuRMUCOa7Q53beqk++FOzQbgHO5WIscBdyUdLkHC474ySLQmwLRFiJLMt/r
Brd+VKd4Nh6HoY33t/foynXmSW8bQyIo+XiL6xSvhbBvsIr2g3zE612LTSsZd/HQTCerVub5oURQ
easQuTooTUFK/qhNAe+//nCDETl1LymI3RgUlL5GM/J2SjcO7UGUqWGftLkptkiGK7sFDi8VH0pg
MBmW3Y2QIral12rqK1YTwUnREH0GGFrXQRUfrKhAzfAvlpa3SrLUiGaXXOVJb8ZwbsvUt+pp+IZz
3N0U6ka1r2otF0egW2Ir2ZPx+HLTACyhmsIXdemaX6+rJsI2meI+9ee8LD6ZM7ftfoxnu9tbNbfs
k6ektnZW1c7J3/4q01mmGwdYh6fRW5z9ebTRgguqzKeGlNcnqxLTEeXw3HjKMKet99GoIwW6C6tA
dfeNkvfu19uLvfZ1NZPSrgRbA8+Sf/7iYqdg2KtZaOe+nqflT7f3lCe7N+xgPw71eH77WPofVpqM
QEAMXI/lKbRsY2yc/TqsrXexVhT/kBoFASaX4vvtodauASgSsulBK5lw8nooxcRHwQP45BdBqI2H
fEJZ8Ng6hFa3x1lbPljYdKv/WFcsyaJlY+uDKZzCDyPX+tF1jQudsCsOZVLAgv6LsRy5U8iEGHCx
V/JM2EgyeLkPuCO7S4DLfYTT7zg7dtgWPnJ1Xtye9Gxl1XuZL+N/hMRDYWZ+ncJ7uE/ToT1jPK3b
Z1gOxZfbE1s7foQXkvpKcR31muuPNc9aBPUTXmraJzagTySxXDXMPgDoMEEEjuOvBj32+9uDrs6Q
4jmq2cT7FPavB22cdC67jI3fpC0u3iLrfk5W06NFLBRsrm8PtnZxk5mjDkBe5yCLcD1YPpqQb1V2
fpIVmXNusH+edrHW9MVenfUQ4YdC7bZsTdZmSJKOVy5tRvhnizPg0W9H+hHurYuNXrxDCRWbOWNy
H6vQsTbusdWxCCbAk2rUBMzFWJT/bD2Yg9z3rGEo8Lwsk2NpDXAJNCN6q3oGAQV8U+hWTE2i9BaD
xaYTu3ZmU9XvWguf7r7G0TmJUJdGkChyH8iJt0R61j7gyyEXu8UFH1HBwyn8vFXs7l2cGf2/8BSa
eu/WavdpqLu3M4eZJFtFlX5DVAUWUWlSi74dMlH6tgoZo4288X2gxFqy61HyuJ+0pPj89j0KzImw
QqocoMh6vUetGa1wFPBKP3Ki/DzwOXc2On37Lm/aR56neeM6W13SF+MtvuJghXlmhkXpD3BOBTPk
I1J6NH8RexffM61yN2qb8pAtX3nK9lQbAZHBI16EvVPLdgnbpvQdNW/yQ2OPerVvS7feCA3XzgIR
ggScgJLgn9cLWWGr1QGlZiGbrv6Waeh5t2FePovJezMCF1FneUFLf3fY14uRZgEkTyv60ocMlujH
TBTR9xp5yq0QcO1TSY0423AhsRAkXc8IMwTENrk//MRpwue8rIPPydx2d1o/firqxti4TLaGW3yo
wVJqEHlJ6TeupF31WFXvykLqH4/IBlQH22n/IuUECQsuXu5+6X5xPUPiZg/bGLNA7QgJsoOTOMbJ
DvKm/mw1eupuPAdrO/GPKAJNJLA0S6JZBJskDaOhBJhkOR8TpYubXVpX1sYTt5LYEppLHwF4qQAm
l+s4YvfWTlbhd8CfgkcctdTunFV2fa7IXN4JCwTjvgmiUn0q5mqrgb/2FV+OvnjzVKeV4YpLaDQb
6nOIlXqLjaNWervU8Ub14FWA729fYWvrKhcURA0YQtRKrr9i0dgZLvFagbNdngxnXdGG+lT0qvNX
45D5QZyBTrBsBNYip6BPquDnWqFU/3mxNlQfPco/ysZAq2tIG4GuN9KpbJnrCSXOOJVz3HES6jhX
zlHePJhjCWq5cN5HZRkUx9sLuD4eDDKJZkPlRv75i2ygqeZAIQssfXMM+nqXDUF5mELkdZtadPY+
sjDeuT3i6h7F5BFQNvoKtOuuRyxqI8VmRSl9hHabB7ecW+w6dOP3TFvwzGltn2GK4Iqg8/LdHnkt
6rRejLw48o0oBmPI0sqf28Q9KuMw3WVKmyOLUkTnGZbixasCZWO6q4MiLIwEvqxtL++ZMrSrEDGJ
0g9oUI/4lQTurhrcdJcQyhxUrvFujzTY1pO0ejAgaUhULQjtpaBhlQ4VnfKQC8eld3JGmNVxj3Nr
qhtP3+r0Xoyz+JrerFKRSGyClqE+2nUf/wdzTHNxP6Mpf4zBpzyloRBvVKGU8SCQFN4nFJuJrxej
xubUVeos84c5V8ZzMnaFeqqNsTLexWpiTRvX6tr7jn0ESE/eRFKWxaEka2i7EUMt37RSXfkBi6FL
n/BIrWxU4+gWb3lzrH08sHTQZSXk85UgkTDxFvIiUfhuBplgp2kZAWHdePYWLXjt9NMfoJjF3HCo
ll/3xem3NUSHkC3IfCct4x+iRDHnrrQ5D6fKrVo8Ziyju7t9CFeHlJkfylJSc2nxRM36ZKiTJ3If
SkYeffCsysh/96Um2odQACLco4JrNBvxxRqcS3adwWJ40IpeEUjpodeOGiPOmjRzaH1v50gvT0RT
ufZLM/tyPiCImelnRJls9UM2ZJqT7LVGGFZG22+Iup1Tjk5zbuo2it9NBHv/3F6VtR1GXorylWSh
UwS//hCtsEM0tQJ2WBXOn4vJm/vdlGTTfZh73ufbY60dWYnqQOaUoiW1xeuxyH5FERtK5ndlOTUH
NYqq4bMuzCTYqVTi916a/Ou6c25vjLu2q6UNAlR7oIWvABaRoChco2Dm902XeV8dzxRKvNfUsRk3
RlrbYzIEgmJpAzZflriKsRFKUk2537pdGRz0OJh+w65XH0UaFP9arTadby/p2tSoCcNVAQNAhrN4
WZysdHIxxWxqJRfjcyTmJjs3pVts+VSv7RN5eDARBZz8CjPCC2bNaUFWKtLMQOVba+LuzlWnrj21
0TS4Gy/m6kJaiOJTnCVKXqpk5lWPEIidlX4hxvEc64b66M42GMxYxI6zT6JxDP5mKdGNkc13SllL
0HmTAixToU35WgLv5Yj9H90Qs8vKX7c/2erUYHLIgI49uaytoRc4Fpkg+bUVEdP+6SKIt3FjxsNe
F2NkH5JC5FuinHIfLBNSuZh0YBAxf1XOz1OjTKfBIFx1gI5aalLgWGbP7cGZ3Snd93Tk0FAMgrs8
SauPMCaqH7dnvXb20WajGEuySqa6iJdB1HO70zHwVRRE4l0gVK06pYkI/62TCriV2tp1coC6a3+9
PfDaciPvx8RxeOKaW5yQZEp4Jkn+fbdU1CPBum7u7F549oFmcPtPC4Jt3ggSVudKwAXXECVwsDLX
95xaVQZeNkrui8IZklPqCcd7UJSqa74ryRw1+6gRsAt2OZZvW0Hu+tjcBBLLxo2wWOc6q6xBg0fu
zwYVgdBKcucRXKpE57hZ8W10o9bY9QZIuo1u2NoFQVOBnr80uAFBu5i0PbX2pLRU3NGW7tF+SNvx
0bW5+D55MzZxWyXqNQALiC6orACfOLZLj5uqRWXATRPq7s2gfbXG6N4cdKruajeG7yKnSf9tkj56
SJDb+6qnRfiOhyn/rHWT9Xx7h71e8j8K10RniOag3Klfz1yLx9KZAQ36SKTWp8xQnEdXIJa0q5sk
aHbYYYFebr2x/Xh73Nc7m3H/KEHx3KCvvQhosJGy4h6LKd9w+uqsZ2aQHDm4lthn+D/KT12lG/Ho
Ci5VjokxtBS+Ml4FpOoMIRIGf0KmLVJcWZ05u9Mpig7/SKnvZkdryXYexthrs9MUpD9JE1ovxEFl
rLSN0Or1lcZPIQFA1IGmwSu+pOMIoVqdE/tJTWYzx8X4C6PGOX7Ia7DKx2C0R3FWECkhQ1Byd2+J
1HTOtz/ByibkR7g002XoBPNlmQ9QGijQQ419JyGC1ZWmFP8VRofoYtraRyeOsyeYlYDW2MSTH9sD
/xGd0eRAltLO4car+ToaQKwQCqkkAHPtLC+eSp9FgyY+ut2ja9ekQpWWn6jlARC/Pe/VgcCp/Wmb
UhZcXKrlpIJbgqzh15EiMoh9aTycMmTXtnA1GwMtn41Gb2yrTmoGMrz6LqZIkRyd0oqrjQ+5dpZA
7QAeoL5JSiL//EU+4jaqmqbuGPttikUKKnlUy8/mrDjDqbatrHifZmrtnm6votwc148yuwZdGaQ5
uC9hnlwPWtOqVYoQpeywHMroEfTd+MPTsvD9WBZjdgZVESFPPsz9uZhqO934hqt7l4kQEEhDtlf6
j3psdZpR43Ig+q786hjYzvaRCK3TGJLH7LI2Msz3YZnY8zGhWmvutLEf8CN1A1f7VVSqeKvtAqUZ
Fd0b5DvoPPL34gkRJoo0gYficjJYxddMnRt6LfCRjnbOObq99msbCxqsDXNdApuWkXoEmLzV5iT1
xSCC8QnlK724n5tm9LaKP+sjobVlSGbqa6Bl3AepiFpmFZr2dKhAzorfmVCqra7K6xcYsVLA1HxS
6cG4tChLMr2tHSUF3KNn79UxKr8pvfhvmifnb+4ZyLS08OVBeOWSlQUK/TdU6nx+xpDhGeN1qMjQ
F2g3kGdrdzxqcFLXUYqPL80CcxscfOFwLOMocqZPXjlk8fdGt+JkByGvit+nbtQHO31Q6+7cKyL8
gNhKYO9v75W1B/7lr1g88KrRqzqQicQXolXvejdzp3NO4HwQQ2M+WJmlP4Ks6LasQ9eGlZcDTokk
r68AGwlNXKurosR3oqFID2EYmvcFdNkv4KxgIqFjGiiYtrbzlsH92kYyUcOW1Zk/qvbX91LcDaiE
1Hrix+DjHwFTEr/ozjDZe2skMti4BVdHk0x8WYIAjruIWL1osq1kGBO/h/F2rKfR++zF1UQJb4w3
0vO17cTtDmZL4vPpL11PDPfm2rQqjCZGOwoAeOv4VO10guFkH7ahpe9bxwCEW6VpFu9C6c6tapHp
frq9ndYmbEksnFRalEZW17+i0bpu7s0i8t3ACunKj7FWPZd5PDg7oy8hPN8ebu1pQymN3jVSFqQj
i0nrsNIFTlWYvlDo+dVb6tehwzskiYX9D5juZGO49dn933DyOnzxkoa1OWmIzkJtto20OY41gN/n
ap6BV5Dcxluv2Noh+VNSkqhxGfNcD5e3wtUbrQx9uzPL7F2uY5uTUjTDxvncJJ7yrxPUg3WMlMbe
khRbnSklCgAdvB+vSmc8g9MILQq4vmUPn3qMpmDmKVV2cAvV/YtY30JKS/L/OCdL8I+Y0PM2GsaK
am3Yu6FmPdZVp+6A6UeHyBmdNzewJd0CMR5SOQs9wUWAp5jxVNipEvqzaRbjIcrt0DsocxduXPBr
a0jwTjmdwgTvyaIk6AwCvD1Cz34r6vhD0jS5LLooKRYPQkcQemNaa2eB0ouUl0X1jorn9W7x8j4P
uppwfaT/NO3G2bS+K1NpHF1MZ7/OI7qvG2/H6gT/ABrx+EbkaXEcjJRiKPa+0jch7E9ZH3nVXklL
8ZuSTLCl6L06GI1l2VXjwVyyx6sgCksHiL8f6UaTI/+jltNOj5VM7EqUvjcCyNXFBEJFR4Q+9iu0
Jmo1ImhiJ/IHWhRPsdtWTxqIzQMonMTax2pMrPj2q4zyI8gmLjSdrPf682mwc6akI79xyrr4gK/s
bwv74OeixstAQ7nw8P8abvkyNbatdKjxYX5ilcOhmEfSODtMj+TH8e+ZasKvvxlPcuEsINqvGpTd
qCmzYmC7FKWO/RMg3JM12Vq8Lzp7wiTI6v/iqpZeYBJsK5Fbi5ehtnH402gs+L1daNO+QgnmCzpZ
gXcm0t9S2l1LdjgCFgEjvSVqM9ffDj3ydhioWPiZVqtHnZrfXQXM/tGOVDwSXKMt75Eo9HZzrSvf
376uFD8hEiOpTNy62Dbl4GVq0yupPwnjW6aMarKzMeh+NLVRfxKhml1uj7f2JlHrZGG5Yai1LsZL
07y1CmWEnuHY9S9Kq6I45GVaHHu7NO4IZ707L2j0+Xh72LXTT8mLv0BswghcfM7WyWG2OR1Aym7U
78eBQtS+sSExFUml5BtnY3Uw0gzJz0frcEnQFU4Zt6EaZaDU+taHAc0JsZy+OzaO2W1ph64PBoKS
liG916X5TKbGhUhwQvfTEKpEK7z82VUyGkatFf1NQPEH8ocIBej+JcMxH8N87hst9Uelq+c7x03n
73YVFR9jOPY7MaXOvNP7UN9iPK/dpgSE+GUxP1LFxdOErZqDtQXUDJHUzTezdN33BLLzeY6NQb/L
Kaw7G/tldZu+GHFRu5rdGF9n1yZfRGYDBmfh7T2lDp8BCph7Q0q27Ox8is63d+naPeChUSx1ijkd
S6+AnAKi200TrAkqeM+ZldifDaNQlCMo4Fjfz5OXndzMVs9Gk2BtdHvw1UWW1Bc6WLTyzUUm59RW
2qYg5PykbaZ3ZWYU7rPrVsG7QEE/775qCLG28v/VZUboh+efKUEwv774NLxKIluomV8UZI7INXnN
zyIS8bd+Tr3dFGnDCR/gtNx4K1fWGRwWR8YBn4TdzyLwQE+RUnAdp75dj5/yQKkOvZvWyEX1vZYf
URWILqlW4ggxtVnmbUQ98n++qGwxuGxJQjClurW47Cd9GuKkaFN8UOvovibREg+l4mRbPf2VtQXh
LMvuRHWS8He9tnaDOyPDMEnFzo9YhQfHAUBWvRuGXnwdPCAaRWoN327vopXriIAHppG84CGNLb6o
240FpBj4cGzysdxFmQimJyWWyhxmKaro7aUqhqO6LFXUgJDLn/MioxrL1MJjueJmaNC48LTEukSA
wrZ4dytnAyMLqjnyfLzmhvXa3I59XmfIAI4UrLUyaZyTGKedkyDFtQvrSA9Otxdy7fNRSJVWVECF
2CrXM1NCBWeJGL5PPJh6/AlwEipxCiNNx3CozPJftw7VHvFcXAo3Eo+1HQp8nANCwYzeyeLyA5wL
KL+HfItemyv5TVFVH9I47O/+YoovxlnsULdPZxfaf0aTJqz3o6jDzxAc6mNXzeldHsXaATmu+Mft
QVcnZ7JFJc1Hkjiu1xU88zxMhgG6xitF/yFNa71/tqOkPfzNOJTGSAEIrpbGna7XOHC23QwQ5GSo
h6FV5/BTCb7V29goqxOitQjOATTUK3AifF0b3fUixzwrs85pYY3hEcFaZ8v0aXVDUg/G7ESy4pd9
jSyzArz9cO6yMyf8Jy+9SDtSdPUyJJRbR38g6Gq1o+1QoN64rtdOn1Rn+9+Rl40O7rAenQNGBiSj
ftAciPAIqEIb301F7v5oRTJv3NFrc9VB6lJ0A9X9SpNXUZG14Y6GKNJhtBeocfQk8AN9VqMpPOZZ
GR/sTunTjVHX7k7KiijOE+NgVr048nFtztXQFoUfpAmNwRQw3Q/cVCpSOjf57/b2XFvTl2Mtzng6
1iVBXMzXjA3x1VNEXe2QVbXuRjV0nvu8rT/9/wZcHHZUVehWYo3o5+DnmJxix8XR6t3qs9bq5re6
GIK/SIklpkNCgIiNX7keRTBD9CrmCFIaN89pZ1niyU08YHszYlD5YXYSe4vfv3YaoYmYsttNOWp5
SgIvS8FykGhU8dzWwLpxWz4SNysby7m6Q/9vnOWZsIqkBotD2K/M0XdsPKY9tFR4ym5quV+KtBzi
+yAOnK2AbXWLvhh2cXsKtcmj3mkzv6f6ru0tNw+8XVCXZXrGnsfc8t1ZG47n7w9UBH7FUvIuEkk/
zTEQrgoAzikVk3VPZBg+9EO+ZaC3tqCA02gPUdbHYFV+2BeRBM9UFaaRSvirm+N/aWS2D4WhQ0TP
3PB/ODuvJrltZg3/IlYxh1tyZjZKllZhRrphSfZn5kww/frzQCdpuKxhrVy2deEqY0AAjUb3G+5s
t7kfcAzcWcStQ0h4gQvDX1Jy6HpMu8C704q5AEEfZU5gYV71UIJCfxpFHpWnHlLHTlljC6QAwhvc
LC4AOl43+vWQc2ZXva0ALp1QDPjh5NNdOwwPylA5AbYoRRDNNeYPnjdPvd8qbt2frLEUewDlzXXF
jgxuFekpIh/Xv2Lx+tYqDFQoFOwQK181cQuJwAO5AS+Oeg/gtbm0ULdwGwBNz9pej2aliqNHM82i
0Db6h6UQteVP9qK/2MWiBugPuWf0Is2dCLsVCaRetczfYAWpqwhrZtDqZyTpyIRj6Fv9PODFmGjx
dLgdWLe+JYkMGbBLLwxK7/XscrzkmsiANW0qOqI4yHGK05QtjeZ7RRPuAEu2BwNTInvQMh2+Hmyo
RlHG3oxDN7qDP5QwVx5V0PRfQEyL4+15bR0O2LygAHhIoEOzGqo3Zruk5MeqoXaeoovCv6a4mT90
Ywbu0bOGZmfFtvYJylQmVCBqfsBFrifXFJVaOGUMr79vDbTwq2n8CXILr3OBhkN/UGiBt3c9RNm9
THjrs3IcpKwnT2/Ihtcjux2OT4pNYSUB9dcHc1Jrx4UK4HhA48TZSbt/yb+uX6C0p6mKSAeSVy9Q
bsSwnLM+v1hJ1wa1acafKc/3p8ppjDslLXFIwmfBDCitjp9MIewhSGLb/dA1SDl4C//rwJ0hf/pZ
GC1fUT+zH24v/Rb8AqdPiXmAMwsUYXVi586tchHyC+fFHZ/H0HbuC6Vd/pMhvPSvlmnZXwoo+I8D
Wsu1HwutF0HNu08/xd6481u2jjHP5/9msCPutVqafhxVDf/R9JJXXVH5VaxGSVCNahefbk96cw/8
NtBq9+F7OXVZjd5CX6jd96Ve8vqgA2TTHkTVoWF4ezQZfdZ7wGHrgvbnynsFzlLhrvepi0xODj2k
Cha9UxRoE0BxAjEhWiZLmO+aKU3eqwigBLcHl8u3HhwHYHnlyeftKzDL1A1j2C/OWbdLJT2iJuO+
n91c/7tLVaP+0FehqXyqU31O71yIOubXSrMb/cvtH7HxvUnxOQNSaBr07So+i3qM247fdrb0PsoO
Xo6Nyr3Zg66pK+Rtd6a88b25AoDwcNtRGlm/qfMhczTKaN5ZNUT7qZm0qsfup/GWk4XpZ3Jwys5V
D2U0ts9Km8fxH9yBkk1Cn1SFbkFb8TrC6BNq/lljIuPbA/Q6OBGQhTLIw8b7OGte6YdmEkcvVrkv
fb0VbsAVIOaP1RNlmnWLIUy1vkmRZDjbA/2AYBCAdLCxXbwPdVF39qn1EK17WZTOI9x5IwLLSAF8
NFT8+I5K6LXtweiHcXqOTOoCwVLPwng3TyWoodsbYvuH0mml+ElzFwbT9TcyWgpabaKHZ2/S7Qon
2jLNAtUa5g+lyRU+KHOR+dpAXTxw+2kRDyF+suMdbhDT6Of1YIV3UcOVFfmmlzl37Ab3TsvVP0AR
8MKQcDyuYNxMVsGxjZp+DGvVPQPdHE6mF0KEx6bibyMcxeLf/iYbVyIwVEpBZDLE4XV9LcsVJVKL
IjwbuBU2B8tcrNmvm1F7UoYyalK/6cbYDJCr9JId0PRGkJCnk6YYtyKP4dU0l0iZJBLOw4INt5GD
6MP8EQ4Qr36zVPP2r661qn9zUpDv4NXylylXtPT+7bNHs4FvDRqFltUqJOdqBaSoCb1zNGTWOSuV
GcRjXZlfRLjk+EIihfd9DsdsjzG8kfqQGdOTkwaYFANWU9ejUrS5rqF0PqaICiES1ZRBCsyyOEVL
ltwVlMjLnbluBahfEHWuA5fuwyrdWsws6YY6DHHtndrksR7wlU2zSkdLmSftEcMy0fr9UoKWN5Z4
+Hb7S28F41949V/6O7gErY6ep5darA1QwQpFnw+2l+QISepuY6T3g9m3e0TzX8ie1RUEioOvDBqA
gLjWwRsHdk+jKGiDUrXqfLVxnYclzCrta5RO6svQVPOntJ+XoJyT5r5xJz29d5WyVvyisUI+TVmp
R8UN1Z2C9lbqQ9Yjgae8015fzKZT9spQo+6L+F/yNWqX4V3Gt8GANdHt9DB0Q/G+WtDVORhl3pmH
hZj/IY+H3LhLcvm5bi/MxlYEN6nCW6AKTYVmdW+EsBnscUZkNA9pG/AwtFLzP0ueLH5JZQqimmPS
UL095sZW5CWO2qXU+icYrzZDQWPV7ZPIO4vGMR6rUscCokZt0j14dpPVR3Mswu6OAkgU+mJM8vDr
7fE3Uj6mSy2V6jeY8bUkrpYrRY2+soM9alZ8mxsIyAEap1jV3R5n69vSucBVg3YfT8RVeAHNrDeG
U0tTCFzG/HLW1GcnHrTwrvPi7tEbq2H4eHvIjXhuEFOo4DAu9W95Dn+rckza4FWxq3hnL6q7pxTq
dXzXJ3rmQ/us7KBoU6RGqgiltsPtgTfn+qt/gkgi0UWu+W8DW2KwW28cvTNWGNAQ6rBxfF0PzTup
3Ptl0KL27fplzJTyO+EM+Bs6+dcjDhDZ5y4pw3Mep1CMEj36NhsaDWoKt+qhFsmknW7PcSOIcVPx
DJe9Ly6N1Xq2oirjOOy9c0YwPUGczZ8yPfmctdMeM3Vrh5JJErk4kmgHrpbRRhWgJ4OjbhHDduba
D4FsNhgC/MGq4YhsSjoLicY6Sg6RTa29UNyz2XQ45vZmE8OLN+wXQ0mK/FRWytvlO4l6gP6BnsvG
7PrKtSdNJBXl73NTiS48mF5iqwclq+3qsRnMpN+pZ2xtSzBhfEZqjLIadb1JkrpB2UV47tntCDJQ
5pc5WNTF8VOsAw6xHRrezqHfWjqudRugHakmWcX1iKmGRb2u46fhsiOPFt2aIsisfNkju23O7Ldx
VoU+1Jgm5GgW71ymzviCD5yTnSp8u2ufErEXBi6GN/+8ef/LtgtOhlJ/isTtemrajDXYjHfJWdH1
H2aYeefFWM6QR+2PtwfaqmIykoQqQ5kk314lSEU5zW1i8KSAhpPdFX2rvlvGJHJ8S2nLu1Lph2Nu
eXmND03inq3RSg96V+f/uf0zNj4xyD5SUCnvQqq6Lg3wnhNZPHEKUYs+GqmtfRlHLJcZr3iv1eW4
M+2N+MJrmYopJRtYKWtSWxXXiJCEnnIuopQsfHGjj1kYax+bQvf2XP42tqlMPsFiY/gJv34VPb2s
QTxXN8OzspR274deODcnNZGl0zd/ROQ/XI2KG1knBYnrTaMnTm+NKdLWptt1U6BrIhN+W1hKd29R
p+q+IMK66Dtvi40MA/yBPPO4p5BlrWbneEUYtf2C99poG+WnuIzco6ZPg/Ngjd1iHLR50ON3dRwl
+X0xNXsbZyvJY3yI1NDDeF2t9++iNXbbTCH6/q2jDSedjeT5YztEXuBmofdRsyL9gdoEkHC1FI2f
YSf7bRrbfLiLPXC6wdvXgJ9CBxklJEk2uF4DTAUyvXRANCfKbFAPmJwj3VUkxu1scoPUWrTPtwf8
JZ2wSr+lVwvZI3UgaQd6PWIcOTVkX2wWKldpnAeKI9al4CXU3OOmGDtYPdsIpXxw3MgID3jopuZl
yIdheXSXslBP6kRt6D6q+thrfXfRkvcC6aTeH2mLtSf4XGOCCJ0ZhV0A+TEczxPX6Du464r2l9sl
veN3lalmX6CvjSba/LXpHGuwHRBh07Bvf96e7dZug4uKxAW6xpBgV583yijgjSZy8pVNGpvB02+8
6a9Cm8vP01A6HwvNKR6m3HaeBxwNj7cH3woavHGk0Cfp7CvAZYNFiXSpwy3F07qvYYLGle6UZedn
IF12xpJhd72qxGRJO6bMxQvmelUxMZ/0xprDc9kavBN1NQrbIBx0UftRMb5zEHiteMe4WnccolEd
fUGumO5s5o0Ul1YvUYvoBY9kbZdp6J1o516+7Mw4HMCU5Ub0KSxj9YVAno8HYeT9u7m3puLft39p
7nTZieEDUFO8nj0i+SpqJj02UFpdHe3OjSKfyDweVVTW726PtXUDwmUFlEQFX7IeVjdg01heA0CA
WlUUL4af1EX4rCpzVAX2mE4ftCrps5Pr9iBpkUSmLpRAgXZO7dBO9V5PUUbL9bJLiTt6T6jgvVLO
LtPZ0mK8ls6p7SbPYjLND3rt2XfurBX41SvlJ5TiwNWpdvoXvlTGVzu3MHFtlYWj15OSJxhn7OVZ
W9uAxUC7mCqv1PS9Xg2BkEkrBjc813rhuifb6Er1vsrGRPUHRCQ1X3WUKphplP7B/oOSZknKDQDg
NYojcrxGq1FROSe5G8eB003iLzV2C8JYm9l+3ZtddILU2rk7p28jHUE1meeARacTEMnqJjWSriun
1MH1DymrB1XkEt2sPRizMT6jrK483N6Cm8O5hiygQ/RhstcfWF0qG//XmO3utcUXe6IK6tepogeT
oy/dIzdfMuxQVLbiCwGUzJluLgiuVcJVVctYe6lgTQe9bfwkxPdEVbI4e1/Tk8v8tjFxhDUwCfzS
muglmXHvfro9661wymxxaiZXQatZ5k2/vWMrQ5u7drK9c2KVy/1AktQfC+H8I9J4qA63x9q6N+R1
QYJAkQDhx+uxxCiVsgHinXNjESfXw9oOg5dh+qdQwbOgnRMpHxVEdfXHGMGHPWn1rRAD+xmjKSnI
Dwt79YKYlSoeOsHNMbaUeOK87F7syDbTozm7hXm0s5Gz08/hZTbcUxQXA1iBCpDnzj7b+OKg2wB/
IIcqdZRXB7nD3LFvi1Y5I89vfUUs1GnurLH/MSjws3e++OZYVBzQ4SbJhn9+/cXxVIgFrpxQu4o2
ecjcYtR9J8/tE54/4x+g2mWrQVJJ0SQmCb4eTAzqJFy8wi5D46YfJRbNn8MifzeU9XjQlWqvob5x
en51VIFdSHbyGvqBeBhuhAOcdmFkRhf0aIkqp7Ht2/zZjuZFwFGY7Z9qscDbxfU5fppUEYs/+MKy
IiMLFw4NjFUdyB0jJcOOFACBInvsoOCqzyPIz4vZqcbexSSXa3Ux4eT1/4Ottk4/WAYAPkQEYjP3
/k4AJ6t3CFOKu3ZG55pUW4RAeFVztJ4t3uCf+mowASpPaZummNxmJSVo9H5+uEq16IFminlPKnNr
w9HEkdcU6A2w/9d7wMhM8P0xv3BWzWl5zNBNNu8Ko0+KgEr4rgjGRsymieNxqmHWyLLO9XBV0lgg
7jyGQ8JOP+U6POrTVDiYxOcgfuJnPCl2kt9fncVXiwANTib6VBzXjYUwjqMIOEp0KXUPiJWftJb9
UmfzrPt5n4zV/aAOiveALG/3XBaenfq952RO7Atsjx5UcpclUJoMVJIC0vsfV5ijtgN43loFajHy
4qRyR7Xw+rPg2ySKGbAc5DJbpEEGqDuoirC+V1oxmzsP3s3BZBMYiKeEJK3WIIoNp+igHl00N4SU
D0W9709LPhT93dLE5b+375CtIyC7CJRC6STBqL6eWjNYsxNPUXopmjLGJrYDuPhSuPNi7mWk8jpY
rzMaDlK910Lndv2QB56OTkRRIHzQKE4SZNS7f5T2aHpHfZHqzkCfemS8QM9ScU6nh9BI6yPA1ioY
Lau5r2JjON2e+9Zut0Bfc3NSLeK5fT33vK8FVidqenG/p0k7PEI8a95rYZyEvpma3V4837wwKZJa
/zPeK5NnEjvDLu3kYpqpNjzM6SyKk0COtg1UO35qqLKEH0YjiwLb7jXnnheQl+Dj1VR77MytPWYD
QqUCDuSN9b+eubxLyKDy9KKXRTP7ahinh6UcjH+gpe7J0Gx9Zeq1WCEAlCYXXO3npR+9BTciWLyl
lap+NzkFhpwCfJ+vDo1jBqRm6s5m28iMKKAS2A2KRjK0XM9v0nr0TJEFuEgH9vKdF05Zf6dBoXwn
8EfKTkkzRvOdqIvZCCCklLuMNDnAerNzgKk+0hrGm3KVidZFAqLTJDdSOmwn/KkY6iPMRtOkrto5
XTC5Kc3izoRP9AcXqLT+dKl+Uvpce9Mp6N6HKmf6YlTK8HWs55ehzD1uJ/jbl9vnZ2sXUXgBtIEL
GwFrtYtQZk8AEsKBjZtpSR/tTjWPiZkZp6KshHp/e7CtJaXLSFmMRxtV5NUXHada8LGoAxY6OeTR
zLLe8KPZmV4qelXIBwhyFPcgUq9X/LTjR+9kC1v7WCbUMmEm83NXl0BiiNKp0AO+0Jf3HoHFtz9F
g8fBsUbCsTvQcik+3J7y1iaiKMOZIb9l6NWUrQmBvdTgZizCfogOeqgP5qOH9HN1rBULcVnFHfKD
qURJtLOJNucK3+5/Rl4rm6phprYawObL4rrCONJh72upghd678cwjyLIjtXydlVrqeT0i78NEgr8
yvWhFaPqjjm5H2bFmSzDRZX5Y06rPsCgTWsfjSxR5+DtX/gXklNmHziOrtZUA59IlbGPweBq/WlA
LNxPiNH3ce7FX3kmT31gKmm2xzbeWliEJKmeMyo5t7yUf3skNplriSminlr1i/EJN3T3U5cvzWOj
jrlxyoosD/0Ileu958sWqoGYwBUu4zFAJnmifxu4YmCu1gTjSlUb5ycX250HTYWGHERq77wsdVME
uZu0zhNAWivoHOegNOwBZHXFMp88tda/9ACo/0DKQrZpaHaz3TFLWMVrY6nJ41r2GyKe8OXK2R6/
63Pe/+NCqf92e8239ja1P0w7QGtKMuv1N7CnFli3bUaXKB81M6gGZ8KUs4Uj5AyaOORpvVf23Fxu
lJNlSQB2ub1abipasJPUHKG7LKpepsWlu5bU0794OQ2mv1AyOKio3+3s7c15mpRbpWIwUXq1tydq
bX3ax/ElXZLlQrNGqB9GrzGWlxDgUnswO223p751I5C6UuyhKsG9t/q25my2RmQNyKJlXvetTREm
pfzu1oFjFK7YSZQ3P6tFVg5/my7berBKL8qkhSAIUTbudL+oneUjTwI9CqrJaHM09bKFmk9S6W/3
CeJep7NHmYc6AHXN6y1kLClq3wt3bJyr4Y8hi91nd8wG40RX6HuDuV27s5Zb35VKLjefRKKynNcD
hkquh1VqoKYBj0kP9JB29GPWWXV/HHguJzsgo427lm4l5h28AGkNrNtPjWvU1BjYsDFv8O65M8YK
CxYnmt2gKJZufi9Epnf3Th4mmp8o2fwH8kCoUyKHCoYR9NUr275lWaoFgZSLiDX9UOu11Pe13H9m
cIyf3hwOePiwhSR2G87L6tbRZjjcmYnIzIRYz3RYFlOrHxUKPcNBcycAnqOHguDO/bqxdSkbYFou
6df2K1iBLZqGcpmZ8BYatIPntbF3wAHN+Re1G+upjfL8LtRAsu5sIxloVlmp1HtFOVkqXVCYvd5G
TqSJQbGAawCdRXoSwG87fOzxysx2Hsyb8+P4S1t2/D20VRzAxkS3I/QAzzxwQz3Icyf2ePG5Tnhw
I/wFPnaVYXcBzXgw/G9fT86lJDBRT9DcVbA1Y70p1DkHP4FP+7MNe+E0pHX/BMVPP/SaMu9Eoa1v
CkBEcmukX8Sahw0bq8nTpQdFMITa+KBZGTBYp87HHSTKVp0EGQTQE/SPDN6sq2zbMvtS8XLhnkEc
jg9ppcQB/JfxYXZmJcDSNvusYwua3EVtdWzzUfmHOg4+d5Hd2909rLb2c7U4fXOqhLGntrcVL2Az
YvQlNRpedRaaYhFiEp17Bg/kqY9NzsvnXnf6UXxOs8FW/EYxxQsoCaO5M2k9RQ9vX3OyBkpt0Kn4
c7XmzjBYibOAh3Wawr0r424+zIDyTvNkW0GzhH9A/0Xvn/DPWwCm0xqx3hZabBQd43VwyH+qtaGj
FTXaYzYekhrrax+7yGJ8mhZ9ST7enurWdgOQwLUubx6AgddHOJwhKKlaoZxDB8xVYCiNGI5F73R/
/8E43HHQ0yTEYw24DQ2nKpwYdLWxJNN9Vrd4MptU3/bgHRs3G6YSGNQjQo3E+rr6V8XagpIGgMO+
w10Ms57iyVDt7gTtL/lye0rbQ1FlJM3kHbluSJVFr1TgRpgSQp/3Q6H+zMJ2/FJ33KV/MBKgBTBO
pLPUWK4XSReFnepNEp6LJO4PWVkNflsP6jN7ONy5qrcmRTmNMoNcqldyBfg+Dpg+cPS0xF78ueiK
+eAkdYnoRO2NO3flVlgnCwGPyoNUStFfz6vMJ8zZ9Eg523GEq2yijkviO/WwlEFm5tWDt1jq8ugZ
S7WzdDK2rS8uXIcopaikz9gzXg9s5BRbLSC/F54m7Q/OR/0pd9SftdC9Zy2NwztafdhUTeD1nvus
b0+313Nj3q5KPoK0BwWAV810JYT12kcDz5PCKz/hPjTNwTx49ZNuDfl3u/GSTxjN9NrOdb2RwfNY
42KRLWqu0tWss4bMI3IzvOAdt/xWiCYDXNlZoW8rmflC1pDuBJfNAdmyMoTzIl7v2z6ESlFbvMDj
aKm+Nkscfpi66JNWiEzjIsmjnQm+DmaAnKhASiw7I66B3E1uuW01wFSZ3TJ9CTWT+4okzPjxxuWD
HMLKAfag+Cp1t1a7J1WLUrHi+tLZbf7JKzW394fJqdHdnY3+Sa0MN/G7wnqzIsZq3FUWhBYH9vUR
Nl2wuLkUQsf66I5jdVco5XhMnUQV+MGHb70L5aAUjDSUDAGsrp/S+cTGjE2jvgys5oGnn3nI2po0
1o71F68W1VtjHePxvJRibZC4XkGANZiOlEERobBhqg8wIWpD9fverpW/EtBEe463r46iHE7W/6iI
SWXfVQqbJTznnDFrLhY9g0OGO98Bs9TyPmut9q6qTTswsYzYORevB+X483onPgPoBAZ0vYGQKq0L
05qqiyyfYHLmPWVh0sW+PVLKRtyYgmO8a5H+KrIbDMor2ubZR7S1VrsWT7c2LnSnumjeqDqHmArV
Sz6n6nxo+t1X0OZgIHJZSrgcdNKvZ5jV1oymR15fGvKdr3gM1R+dmvb90ivq9NaMWU7st7FW2dqQ
uO2oz2V9yWfbmo59Fpm5D5Iw2+ukvQpnciCJTiBRk01U2ZH6rdqlL3VKz2lEH6Wu3Y9jJsoTbuFZ
EDqR/phOrthJ0be2CVxzlBptqSO4TjAmboMWPCI+PxCrH3o2x4PhlPPo1zmvOqfqlI9N0h9vB7dX
uTeT/H3Q1TZBFbKkqIMLZ9FWyzM7QxGBk+ApeXTntvwqmjz6GXuIUg2FFe4E1q1dg7AQwEUQhBRv
Vx/YQJVtQpUBvzqj7ABr5e5wmAbFsQ/0rafz7Ym+uizkREm30fiTehhr5bDQzfFsSXHaxXe0+ZhN
yuwcmqos92rfmx9UmtQBU4RntT7sumI4Cq6puMBQfA68wuv9yFv+06rhT8xKKEGLyorpmdVlvhO6
X2U5v2b4vyPTLLver80y6FEoWtxN2a9fa2lDYS+gWXUR1fe5GLzPi1FPtV+6ZR5KJLTy+fYn3jow
msMHBgaKyO9afNMUo1fXiYGv5Gg96XptvtdbtzvquSi4MPXy++3hNs4LIBroHMRUuoPrMlPtEbQ5
++gZVWbv1+pULL5wKUoSPLLPjtq6z2Ma7mmmb0wS5hwvgF8Oeq/EIjM0S0pPuOUFLL7zlKhVeAd9
rnyE1qjHIKnt5c22jmCTuIiBTgOpQMZ4FfCaemw7mTleyrrPjlPc6s1923d5/+ar+HoceVx/i3cY
edPKxHH6Mos2HALJJL8bxKA7ftZT/Li9eBublcc268ZiABte54qiSEgIkgq7NqNuNFjbnnjQRNv9
LWHS+NGnkI/9jpxP99us7dyXFPFY7+72j9hcS8R+ST2I72Aqr2fcikZLKP6ylmU4U1rKlruoD917
EhLUP3tA8bfH2wh4gMxcDbgdY75KdoSmwGcejPJSZ3pzVHqinN/RXb1fFq8sd7LjzckBGEa3UIWi
ts7kdKvpQyvEDXSZExHMcbW80DBXH9ou1t5ncx7tHMfNyfHCkmAzTsga/6U50ZSNC5OrsqF9noSp
dH6Nn0GJtdjkGafbn3Lr8KMwSXmQxg+9Yzn73zarXetOm3dJdeF0TH6aFsh7ho76UXOF+MClvhxD
o3P+vT3o1hTR9gPqgpAGxZtV9hjZapnZ8cwJMTX3nVdrqm+MqfW9dIo9XZCt1YMwATueHpMKE/96
flplpM04xxiZ9Wk5PRdGmiiP1SS0+R058hR+V4VCb3Fnz2x+VXipgLcoRvLP9ahW1VKuhppzSWtV
/QxMDHveXp2yn1qju5+bMHtXqbGj7Iy6cWVinWRKIR5ZW1mXe53eBA9pdMUFA4Hki5fOjd8LvXYP
7phoeRCWlhf78ezq1X2sFFm8k1BuTprWMUIAUr5pDUSl11OFmoI0V55XuY/nBh6L+La5vtK32lHE
C6bE+WDUO6WXrRXGioKPTCAg9qzCOtIEfVzHyA6ygwvgSu4ScEfW92mDAEQEGOYPpilZE2C1CHe8
Y6/XFrqaUcY1bnxQdfJvSqY1hxYG8odF7YcHqwcuGmT4ru9gqrfWlj0s9R3oU9CVuR7VVdTQAIaK
IJgeJkE4o/5DGhSdNbWbTtMolKMwzP5vbHqyT7cP69aykkZjo6Db/KGu9nK54BNObzy/NEPvvOtK
DSRAigOQX9f1fNDboj54Vr2ngLZxrxFdJBqAUWnarq+UQUWiI4mYL8nePcZE48uIfcyhnKFLHpKu
tkc/KwXXWuyF1kvcDs7P2/OW++aq2CU1ZAEFgMNkQ9Pxu/7iSzZoatjwC0p9cdPHZMBxl/6J+2Zl
8F/jyHcKXQt8i1fppp7GZts4CAo1keO2gchnIR7apc2qY9JWZXZ/e1obsZdthOOHtCRFp3+1fanB
6JTj7fSCsAU7qYKcpT/boRkuEMmqHNm+t0elqwFXwX4ZF5v3Mhrdgkh76DxHmXyheN25bnkEtkNX
3ZdTUv7MmnH5cHuuG6GBocHP0EaVXJ/VXHEl17PMQT3JiHoXz0wh3OxULrr42nij90+WFtbOptk4
LIwoEdPo5YGHX42IFvnUm52ZXdqmjf9SjdgBizVV+Y+EysS/pTJgSlbZQ7zzjbdOy+/Drr6xGJpS
0fAcuXhR+6OqK+epNPss8+1qaH7UYfsEfugvq+/EY6kmVXP8g89MORpYBXJlJErXJ6UrZzBRPSu8
DHV0AVj41BTR/KNXzfnO7J3x7fk1zwVgOzzR+Hu9gxHmzpR0zHL8cvqfXVvNpCiRdsHVEcfp2zPb
iLqg9yjoo9qPANca26AJEZaetAjAfuExbOri0WjDSfidEok7fHx7HFDj0H2so7eDnWVY+G3o1ZJ6
jYshYYeWtYYHKHZAjeccPcW0zhg/TztfdGvXck8C+wbGQcRbXaGAzen9Z2Z6qQoxdEG66P3wqDf5
0J1axfEOmaI3oT80mrXc3/7AW9GIQpe07QZYh2/e9dYpReT1uQKkG+jq/DRZcM1cUP9/m6ITO3nC
5lDkgLwCf0G+VkOFaH8LLVbSC/ji9sFtlu5hqKB15miGv/zBrGijMiU4V9xg17NSqtnK8ItFJ9Au
0EZbmsSfMmG+Txwukj8YysbFFPwcRfw1M8FZ2LiadEBol2YY/CGbzZMdm2I4xblTTTtxZus8IOvy
f6OtNgrWERMijwgg6hizdr6ogXa908LRDJIcJ4DGmYrQRyjYuautrtxJgV4DtzkSgAORCkG6gP2y
+qwLmEs1Ghgd4z4Nxk8MTvHQ6fqIWAIcMAcA9aQ/U4azPhVJZ6vBAoT/Mc+UfM89cGsvIT1GyIN2
xRtmlRvojZi1tEmLSzF242nA7OaJxnx7tK1M2XPz2BwLlDJvNOkvt34s2VkPlUrDcr5tMHZICpFq
QZ10IKabntbz7e209Y3B4ZhScRJVTxoY11s3t7pamcsqvdA37We/NLRsPM7qIo5D3grzzrA1MQb4
Ttrzo9Zr1XvPjjFmAPXVfLz9UzaCEu9DYi82F3gjrAGCkYdDegcQ9ZJUufNcJqPhBY4y+lb4d1hk
cs0LfW9/byQMNL9d7jKXe4z68fXs6YTZy1wD8GrAnP60gOZpJ6ctEufbmLYNrP/ELbPj7Xlujsmj
iVcqB5Vb/HrMXq/QVl0wiHRFmT6Gy1QJmifjdA+HVH0fDaryZsFtED7yaQoNFcFtVG+vR0SvQY0n
O0TWd1YwQNYV96FT0vyDRZYU2Gk07g24kUrzHGUhSRHQxVjzAIyxr1RnYMBUS+1A9PpUHTNt1NSd
T7m1ZdCf5gHMo5sLbbV5Oy2yp0hz+ZRYJX3U065uHorKHKOnkRZndNfULrXFEAGJ6a0jc2JoTUn8
GmUiUA3XnzRJQEvoGvydcvR4WGNRaMcINBl1DpA3ixAbAUfbBpZXOv/c3j6v5iz3DdcaTzTkG1Fr
uB4ZeSEVQWFPXCKN9njgaCnCHHiJxPC1E3syAq1c+tM8aHuh4lVcYmBZNQKUAkSR6sr1wGnpukk1
FSOy9337rqqGx0igNuzPVTG+tSQmk0qpu0uTQ6PZuNqwUzK3IVpbziUzu/lcCHN6SaIwDrxhdnYy
vtezYihawkQcAA6ckutZNe1oTYOWOhdB63M8Vgp4ANxhrempKM3scHvtXh19OS2qYGTN4G7ATV0P
Vqf4gi+pmX9zoaAf8e9c/jVHez7HnVp9kftsL599vVmYnE5RjWo/PMa1UPtSG3nX9ln5bYyt4mi2
XRv7S+EVT7lXL9+RGZseENP0/mCavOOBpUmn5lf4gjDs7XKCff6t8Vr7UJaqovpwTHIf9YHivu7S
XvujEbHulQgZpExXb+qak5jSDM+/FfUy+hME3neFI6J38ZyWp7pyx53xXuVFLCR5syvlNKRQ7mqD
zoZdj8rkFt8maD/HWSTKsVet6QvdFnFq4wheTJFNKQ8HL3yjUREXBq946LPgkYnrr56cRZnGusvE
PtVa6y/lEvR7FkVrHRxSHHIuegzSJ1lmPPLQ/FYkRitEEXZnaD+0qZlPVVv33yj1QQ1YVNjHRvyt
njrllMES+ELdoXtORfcROFT/+fZx+aX381tJht8B3O+X4qAEOBJvr39HWfUgRdSl+W7pua3UvqHk
0/AUGbDBn4TwUJHyKzgFyRGhCxWeRJZGRuc7YZeOfy25uZj3kXAr8XffI7hxKNAz/uqEdvvTyQB2
ZRKMMiGyn1QAGcC2esP7drTxm1Us6yyUXu18zSyG90Zti+TvnanJuHI9NSzTQMbAlJOhbh13ersf
6yTUku/TCNz5PUiH/ns6JxZuV14Itn521OiYoQVt3SdGYxrHxp7U3DiWSZkvT7Naa9oHJ1Hi3F9i
Z4wPc5lGMzTOZKnvsAfNwvcakOrqIY0oejwYEwI6D3WhF9rHLOM/OvZgWDvqTavoxl0PcIIDL4nd
UpNSFi1+2zULgL7QcZr5B1Dj6kUXXiL8/+LszHri5ppo/Yssediebt0TTRMgvGSAGwsI8fY8j7/+
PM53jpR2I6yci1yhaLf3WLVqrVWuRgOFRneDvZWt9YIk/FlOokOETL4F5MMhVJcMoyLsMyVBcPds
JmFhHpR6JBHzIMaX1rWm9Lq4sSHEaF+qFqWYi3XRuDP9XMu8GadJ91UUOM+qlIq29d0xjTyIX52z
KUOa5+0jRVbZQ1rHauz1+RTcmS2qjxvTaQwboo3bZwfplFr2oxa+H5yECIy8vCvzelSbL006pgdh
UF15mCIMI6/ivE1NiteRUqReJaqhO1CHqa7VKEtrr0oGLbyftKD/klmV7ng2/WVfrVqGCJ5FNT2K
DGudba10nMbETsp9NI5Dd9WkSuwf8qjTkTYmQU57uKSMon1buEN7PThTBfbWG6Nv3ea0qn6LAcQ6
z9b9qtzZhpKFL6MYMYyv48SONkkam4E34LMpor2V9H74HwqQ5MkdmbJTRonc3pRmmkRfihIv7haY
QFCU9xqzNJWTUfr2s01gJHdG6SZ3ZTW1Dc4JfmQdTJzRgl3tjok4Dk6oFdtGhzG5m7qqL3YOW7rx
mmRwH7BO1QtP7c3aPcDRi31vNFGgb4agNqptXBhjs0fN04bHSgGhwbBgUh5qnjH/KsdQIPUgXg3y
0S37wtllmiWdbd3Ca73JVLVIsNO2UrfbYdih0okRi1T71IlcsykbYBq3KUs/Qhg0Ds53A4DUOtmj
7paP5E2ivTVzMxNU/6f4Wm+xB/ivkJzWmyqrhlvVrNrWS0wZuvjQTlVwLDt9cHn6qtLcCSPX0oPS
unb0RY312LotaGQNrxfr/OmqDp3I9RpHwl9PpwzdvRiUU9hSitt0atRnz8gsg3Yz8MC/OlZtj5vS
yot7Ls551iIRDDuBM/p4MrCMSG7tvJ9+BVMj8cFucruIvQh3FDwdaCjq27pXdGHvbHitrPEQ0Bwm
vZ16VdESz4i5VoutkuIM8EUQkviPtLLR2mNZBq72RaiVkh39NK+GfGO0ZZY+BmmqBPsBS0P5onUW
/W1r1U6afFs3ia/vel8vsJiy01CNvvuKbKXu9Vpt5/om7cPU/E+FdGid0hxy1dEu8yCnXETesOHo
tc2j6ih6Fuz1yTCKYNOHio2lZmoJ/7rvrYFuJFUYxBWi7S5xosajXQjujZWvx3KrW6MPpk7jpJ/F
KAP1mwwq9WGiLBh4VQc/8BhyKWt7LP31d5+eYPRVxQBgiwh87HZ6V6nG4ySVsX/RjMKAiNKpbfSt
LzrzViiGLG/MllfJ427CFNlxArW6Lv3eHTaBqTfVtnMtaDm9nqfqQ1Sm0XsLydW8VVUyohFMz/IG
JUqnTR5F5mHCwlnz1Mq2Xq0pM36UuFxobG+pVVtrnGhL7BdGn9Cm265rL8e8KNjoZTDh8W3XeY2R
loNjhEiLAarRFGpY4k7tm6PJMd3UsZLe11AWHU9auTNcZZRZRq+rA3/wTDvL0+uSllP1XpWNPE5G
YmjbqmlGxXPHZmwwuFOiVt0RTuXpFvdZ566j3W/p1YLuu1vhm7k8GCLSRbyjXY6CZ/yklvGxQ7NU
w0KgSaP5hN9I+uZ3gnOdtEkttxjOduIOJV7TXicVXrM3uM1HXbqP1ElY12Hlyx9mEo31NpkMU2LE
r4tsY5eB+Yi6POq3yjTaneNh59jlgVc6ZNAbHU/su0DEfvMzceEsbSgQ6REdANX56/KiU7ZU9fVi
z/uP91bRckV9zTu9u1L7TCddq1CRbNJBptOp7hO/vUNgjQ9CgiT3Z0XZ6DcPmwi+Bdk47gcN06q3
hsbK+sasJ0heuPgn9cEspuxedWPX3ORWFZk7YxBtsR8pNnWbwirFsFcoa8Ldjul06Y0xnMerhPqI
3Ga+sH9ksDvGU9/M8mInMUV7bBt3bnOah7nXT02T3VQxbK9dYYWDdcy0nv2spblueVQQ8+pBhFlY
HGAxddbOVzPY6HVhK9pN12EjpG3r3gy01zHFgupWRWCKQt4cokS/CWYIFR5AwHy6vBntxiePKX60
UV/k4QEhulDsbVLIKd2sxEHi4gmH1/mnhAKvA3HsAoGpq8AxKSdEL4FslIcICUvzhQOf51sN+rmz
NQNwt0NmdqZ7l6aodXel2pTdrgomXtLYiCCCIwEqjz4c6kcBebMDlWvc7rffSwfnXQTVbfi9V6Sq
7pEFpOoxdKv6V5lZVsJmd9L8NMFJ6654oDNjhZp4GRJRtZid4ilozuz9BUzQRYNVY+9jvkyGTrTO
FawF97Euq1OvdFXoASzm1Qo0schoCcPwhuJxnIVuswnYImiu2swZdfC5l/mqaT3o7H143Spkuh6S
/XbNkXRRiqJoO3esgooEXgmSuGxFAPHBb92RjsNRYNbdVR40yWOJB3h75xs+t7RDIKB5xAvWsM+b
xii8NGudf/Qvmn8F6CwxJ0gXHjpLpSadKDRLlZb24htJyLy65U+tceMMedCaS+jFmjIUuAvVCzYu
aMi8o/8KcxGeRDJoCv2Fdy37WY9NcLJlWD03xTR2h0Kz47UWNItsk4+zwLehc+OQCQazhHxiPMxi
khL56iZCmp5iF/2t1qXaTaPgXxcU9Huw84L+FkOjFSsH9GI3ubMhOUDTn3zeXJIjM7Onqlcp0WvT
FEO5iUcrfEqBE7fWkCQr+Z65TIo4Z4AiM+KP/pWBF8cl6HERnWSovgwRnc72RaFl7f2g1P10Mklh
+p1ZaRN6Hi4Cc5vpifMML6PTN5Rl0EmN9NceEi9Cy5n8J0sM9qwDGtKputWLrNWukjGw3IepHJoi
9KK5e3LmFYYhi/dwLHyT8LxDlzB4OU4e4beClyzY+RhtpLeuk6TpRoe0GO/0VteesI7sNc8SZQlr
sqB+RnpTRPV1nspJPoqqMKv7INPzNkNnPrT5Fn63GmwUq1IUZ1MZvR8dUwGd1MtDX6ehMXJNZWfr
sRl1m8bqNHuPye800VpL4FuCp55KaBzt0s7shnzb5k1G+cyPiq5+EBNP2A/XD9Ls1ZaVWf8jasVO
nyWCJHYqghhQq8WGx1w4CvuqH5+oFAS7cMroSCRD59aejFdaOCorFa7lhWKheyM1RsUFhKpTzDo/
X00lB62Xjfqk5OQKe2uMg/2oxPq9mphJcFCdqdvqTmJEXixx6fBqK4/Fyh26POP8Bgx3OeCAHxTa
lmalfaAqQeJm+lNgBcaGhurxY9bn0gO7F4QciNhWYMgLyOXPiLwREDUgNYEJnH91XGitWUa1/mQL
ooqwQbafyCrc97nve0pvTQeMObRNFjbflVCJTlorgo1TJmtm+R98OTPP+4FVBRDTn5T7r9stNWXK
W5EYT34ThkcVzdVOdNX4FcqVemqbtr/6PADQLs48LHrQHa632TSVu+b8w6vRbnuzt8TTGLn1L7tJ
rFuXvMc6IaSxVS9sI8fdNk08JQfaeymkuJVS7Vq9K6at38NM28Oy8FegjAVuSpmEH4VVLAoGkFqx
lBQEtNdpEbmJJwhAcqNjobRz8rJVvanL+uc0x4VgP1WGr/5YmY0lojEPTO0SoQ137qVLaR2PMNu4
GZ+kdPzvsEuqdItnZnFVysZwdzKX47SN/Ug+xW5e/aBuGu2Q3KraPwYuf34H40NTApMGDTxfFfz9
88jsB/OprTvnPqp0e+O70moIAkuboNPJ4/bw+bd/MOd08wHzB8uZxbSLy586pKpMmNE+FWH4O+pF
flJFTmepFMHVFqCu+U6XIf3fGEPzQmMNgpZYYBA822ecf2enAUmoaWs9dUOvXglV0nOjn6bhAWhb
eI4ZB2synA+uN7yp5knF5gFCy2JmXWLspCsy8ymr6qnaZWM1nejlYk8ebtv+LcysJt4Ykdn1G5RA
+UatjHGlsL6MJ+aP5lOBrikJsN0WaHlrlI2a1Hy0ig/AoYH2cU2El28GkqytGiM6TEMj246DudbN
6E+vgb9hz3loGKNws2Cu0kdivn7+ul5aA4CN9oTOUzj4cf8lytgRDzIRJjyQ2NTbHbZgcXWLyNvY
jFbrYIJEBt9vIuzHb3Oc7OQxjXrlqrP8dvpNc3m9DT2VekO4r2tbG94G0TdtRBccqT1MCCucTYGM
6wZRUF388yMB9kiRCpt86kZQ08+/pazyVrHzhGkseMIjs20iTw4igSfhxvGtBpdoJRi73DuMCK2N
CpJD9WHpj28Fwtca0OmnrkduNAml+TkozbhvZJpeu7SmuqoNdTwUPG2HhId05VKYt+b54rF6XIw2
Qdp8XhZvFB0HG0FubD25nWwPupM320C6Ayazw7T//DL44D3k8uVIYi0LRZJSx/nkykJMoz8U1pPV
V0notTg3HRtXa6WXl5Zotp3TJqBYrfaFhvGZe9Vw3HY6FS0Id2GRB/98OfFzeKYgr6vOXEc//znY
IYkuGTXrqRz17isNSMqdLMZkb8tC8yY0pQc7Ef/oQsrlxKBMOAIs27ZxlzsfdHAUdJdFYz0RItoH
K1f718i2oYPUKHf+reT6f8fCvQPoHj+8ZR4ORGzUVRRbT1quR997TBK9DDP/Y53n2craXl4/83dh
qTG/+DDHF3du6ULIUlj5p8TqaF3FC+x1gV5txjg/hmagYDyGQaNuBuHK/v14YPy3oMyjaFt+ozTA
hERnWk9KX7vbIeyyK1pO0OEpc/HIbvNd11cvvqmlK/ft0kOEycVOh0FJ34gpcTI9X0iza0NTyDJ5
FgMeJY8wi13NM5xAo+jbqomXm9R59mNq9GJfpqK0t+ytWNtGlBnTk5Baw4bvC1DkujOinUEjlbVG
mB8cOKqJRPgzexYp87LmF+ZNHufpYDzLonn2/STem10kN0aS6Ns4oL0gLEyxEfVUeGUwJJt6CNxD
BHS3/fzkX14ytKGCf0n/DawOrGUA2oRq3UrZOU/YdEkoR91wX5ed8jL2prKGPl2GHHAf8YkApBHU
9ZdkOqjlRWqRgT3FVCBOvmZUR1+aEXR7Vfk+aU2MbWa1dqrnU3t+i1IngukOckBVniDgfDNEU2An
k9WFz5VuULyg/P7U0n6iJqkS7bao2uHX5zP60YA4z83dD2bQYtm7CYSrl4FQo+euNscfUHfrnVvp
6gEpw/izbdTXz4f7ExwvP5D4AlHK3KmNYvX5B6K6tYvWtoPnMnQK6788jfViAxpTq6dEqqGnFECj
WGv9qgfpnyqDtoneaDfaoSDm3XVWHcOh7MM22Zs9neZ/FohcV6bkg4XH2dvlHicGQXa5iIBGdxiN
0K+dJ78SxTY3CbyioUnAUuL+TaSt41Uy4oH5fGY+2Nr4sKIsI7dA7LUURit1Uk60z2ZU3F0gKsX6
zeQO5k9ViepoJaG8vOvYW398JIk2CU7m3/JXoKUkZpRIHNOeVTuMNmWdd4e0qhMvI3w/WVJtH0at
LTZBjJzkX7+S0ZBQQDmjZ9iF4KCg90DdtzJ5xkzMNjz4Sdmmr2n04cWpWHPU/WCzMRo8OkiZiJOx
OV58J2202rGv42daYqr6JmvKga6EAn/deyWiaeNONLk5boMEn69dEveO/YJIe7grqMH6nqn76m8V
C0T7NBZdOe5woHSix7ip2af/OC3kUrCqbXobAVNeQMEhLS9pQtLI13Dk0dnktBLdEiWP/g6/6TXm
xMXqz5EKZp6ksGSw0DjOZ2WK04ruTa58TXU/vumsODk4aUqFnOnxulwxvlVWeGPUXbXyxF7cNTNM
BIBAfIoxFVqM84FlNoCUAey9RLwPL0B006nriuFrkZTDC6KQta4eH48HfYs4HHTqAizKbCMXQ6y/
+HWaXekJXbi6IUt2GVZ5pRdgtryCTn00IBkMlvAUZ3gqFx9o+0kfhv6ARapaOC9TN1j3WUJ1TKWn
4dboRLbyHF7iI1xPdGPiDP/J2uzlUmqqrFpTV96ctGqtbd6XDRmPLimB+26YnYxKJt1roo22qRwl
Uuf8AS500/yXGWMZ7OmYmnO1ZrEe+Su5M/E4q3l208/qX1QSPKK2dhnX1GoQVQ0my2+wAqRibXW3
lkRSsHhDe9MPmWP6Nw7YzSFQnGS6ExW1BMqCNcmdEpnSvS0CPd1iP5PZ20Ez0/62KVpMYTJbqPVV
ldl9dhyUAIuhBIk11ovQocyrqQ5FeFXRlrPb92qXKj8bv4X4CFBpJDunbeSbQawg6b7TEJ33nRZm
D3GCu7vcoP3MxmhnFUZVll5G5fgb9Vtl/OnKxn4yTBLjL5oIxROxeZS8TaIL2l3kZoncQFhIXmXT
2KFXZDbd9Aq6gR7coMQ8v++GUd6XegVU0RQG/3VjqiQj+O5RBe2PeWCZ4YMdRe0DLpX+cKVkfvof
lBEcDZSZwbQdI5syoBIPxWnUG/1xcutGex7TiU5aeRyn0V1HNelk4QYZehMVxWTu9GGl32oxqOrR
GWpYbt5Uw5je1pYR3biIXZ1rEThG69mBUtEPJaliuiOHhdscKbrJ8r1OQY42dalV4PmTnj9EKJEF
RfowTm5oE2SoLJ/rfzPtlrYttZaPlmdascA4qJfKNswRBRzwZlZu/DQd3E3Y23n1aJWjVPtdK8oi
znaWjxuvpMVPIJ39AJn956REqniLZRf1+zAF5d27pWL8FqE/5SkSJscFMLd6yFD9ygN8cS3OcNZM
9Sa+RbG6hPU0N1DDtFDHN66I5iCTvt2Hogn2c1btVTDvsN2lnbYa9vFKCnAxso08DPosdVQgF56B
83sxtzAFSMdO/LJ6Na2wlkBRtIU7p32lVJl/q2Dn0FUC9DN3Dw0t4SkcfP78XEAHBB7YseAxBWNw
lsid/4AxHUIzTbPgd4M7X/DVcBrnp9JrE4FYWt2hNo+i01T61S6SbfqN12lcucguQi4YtmAHFLLI
vKg2LwISKrdaRuISvxLea4eQVjXBtsjGzPBwLrlV6BPnUEx3izW65PLCBk3EFYaAm5B7DroXuVfi
lM1QVKr1OuLRvi+nsTwWulMcEnxH8UYsaWzx+UyLxaVIERS/CQwaqNvBvF22aGyTAKdhe3Bf8Wqz
JzhEXeIp8xu9Yoy+jCZnvjscW14hnDwsIMXzFVUVpZh4Zd1XkKLQE0PdPZp5kL5DujH/0RIN4yes
CeZ4kuhFn1s8nY+lj8IfQ733X1WaPV1F9dRc12Gp4oiLMUvZrZoo/wnA/35Z/gwILQnZH4eFMOZ8
QMywkyR0c5eSpym/2p3b3fkO8uNO7ZvjSD+3wPMLMIO0KsTRKIsXvSmUq88X8iIl/vMjUHMRR7Fz
qSyf/4iq0wrKoon7mpatXm19a3K8kAjvm2y68bofHbGTVhS/9UPgv+ty6u8SM1NTz0xVZ//5b1ne
H//7KUDV1IfAjJfy6CRr1WFqOve1cJ3WOrpdl1Ve19Jr1HN7/Gu2hlZOlB/z6KvWjsHXz0e/3NIs
Pw4q/2/0xURgwSXMFqPP17LPwq1VO2OwMSQmciv38+VZZRyHsArxORjEUmY1GvrQu03NhCd6/J9w
UeNYU2MeeBr7kxW600qZ56Px4K6gfKbTD2TcxZ2Ud441uu7ovA69aeDjOtDKfBz7DY1vxHNTVuHK
9310ZJFtEBlzaCHGz/P8V1LWzRzeIQ3c1ySozHt9qIKnTDrDcRJRsiYj++jbqKQDNcwyI6LH87Hi
ioiwoqHxK03o7eGQt1Zyyo3QmTwlUVy68Sam8e2ftwm0E43sBtgGG6PFdAot6x0lyv1XxdfaYFNT
vQr2asxTvnLFfnAaGGheNCqVFGoXSV9BS49RFJP/WqtFvskz34VgUyg7iz68V3o1Jpsy96vHKKrq
w+ef+MEKzlkGwn1EBuDSixXUG6w3RVm5rxot2t0DPakjmlEJMe3UAfrdStSwfDM59RhRksBjn4jX
11LPboV6oyRaoLwmQhH1DMiOiVfrlnzzCyUhimhSLzBc/+fnH/nB1uGSx/oBZIxdeoE7S2GBMJtM
r18FWEzk3RWp4nBUaGGwM+N2rUPPR+OhUkESQwrHmHPs8texoBhYJZo6Kq8zP+JaQY+z7XL0UzvF
CaMbwSyslds/WsbZAYs4aBbH6ItlpOwUuT7mJa8BbpvBFj2tv1F0K8o2mYz8ld36we3JWGRKHP0/
9a/zz0vMXtaF7PzXTBStTiFZQE7ShklduV0+2i3EHeT7VO/ZLosT73ZVacST7b/aadAeJ70fd3ES
h9fUrf0bu5ySYzVO/soj+dGgc19xQG0UeHA2zj9uyP3cjes2eFPIFDYiqfod7aFp5SG18qotWvGl
0MNo5RReDopTGmCmTgEVH42l0qD3OzX0VSt4a0OJMDbFzp0KEXK0vTME5U2mV27hof8W288PxuVK
Mu4cAYFrIQBadt4Bsa6GQNqcibgxKq9kIQhJgIx+fz7O5fbkAsWdiemEb0Od9nxSaXZmpXXeyreh
t90bY0xHL+pt60Hoirv796Fm/QR8D3IDfvD5UGkQxhH9BEOG6tObUdGjR1pGwm3GxOKfr5U/fRXR
vfDmzrSa86GCspY1gg6+yjWyL6lSK8dh1DgKnbxxZJ3vP/+yDzYJrhw8Dtyhs43N4lYRfmGnbYhy
p1ZrcxvaQ/PTVYzkmLpRCP3S0PGezdcs2ZdpFpNIBQWHcEoXwHzLb4TfUmUiy8M3Ve37gwHosjVo
fuqFY2zcgjA3KAwH/Tskj2Hnxqq1ctV8tHEILWYobNZtLV34/bAc7dJQwjfQue7IMxlthJ0lD/bU
hcfPp/fy0iYrAMnGFJ2zwG49X00zdzpzssr0rR4So9ypaZjH9w5m+fo3EKrma1Agt16znPpoULAw
DhrJJKHNYk3TIo6hsOf5m9Yj71VpT/wVXMi4GYdMXmGvMazcbh+MB05A4kxfTlK5ZaCRudZUQX/K
34zKNj2IsCGuon3dbPuxF78jYOKVF/9yAedXkIIU7nqAmks8E2JQlAXtkLypoz7tnTywv3WhQUsg
rZv0f94syOswK6YaAccTtPh8BQkjctn3Rfym+FQKHse4Iv33XT9VjjlygcfP98vFl815nDbToGfw
+2Iq8ZcMit4Im7fZ4Om5wfXI0whQeXwVo/v/GIvMDIbEDHUAhp1/GeyxwlKnsH0z1NyEJYCh1Y43
EYFHrYRrJYiLe4YkHGx2zo34MvLE88E6gVq59PXhzR3q+sbwQ2uD9aR5N3TRsXOjXahn8crZu3iH
YMvBK4efpnMM3CUjMy8cP0uCSH9TY5XwhVZ3pbrTwQpX8r7LNZvlfPQQp1IPSmfMx+OvwMyNu7oj
T9PfGmoU6GrpLnItB79rNonqrkWB8zydpfys18y1Q3mK8zI14PPBtNpE89K6ya/EbA3Ij5n5DUVo
tJmGxIYAGmYbhGzuLoj17NfnW/MCbcAgFHOF2d8a51kVhtL50MZgGWlbddVvIFPrJcTi7ERmNT6U
EWqjpAr6XwW2gY+R0IZrmkg63/V07FfmetkkbOY72wYupQDpxDX8O/8RYaYMfj6ZzbthIBPYTVbk
V54ZtkEJLja2GJuEKq5H2PyLb4pIJaS40dCu0t6sYjDjVH9pYoQUx0TVcnW/MkPLHTcT/HnOsKgl
S8a6YvHjjBDrkCYx9XdsioyHTvjGiwLT6ieId0XvMg052wB6tCvJRE9llHX2xjUVbdY05nMwIbrv
1RQPP+Dwt2teDBclkvnHQSCde6uxU6EPn8+cVjlJ02mT/q5WjfslpPL0UzOVpPT02jHuejSCvec2
GCp5PXB96lGdkHLbVUV/1QiJeFaKUpor67l8OuYfRSJMJEBWM+u0z3+U3REndrGlvU9jMrybpZb/
NhNQVcGqPWBTttbt7IP9wwEFo547XJJ9i2UkjrAoldpgv0d5pdKHos8a/BDttPFKWQd3eV1k6o0t
R9UTSdQ625yn+sHPROehD0x/ZSPxzF7qTRptP988lzMB9Dsn6yRAcLqXeYmT5DhKtJr/K27NFyW2
fMr9Wdff+DaujWlUvX8+3PI+Bumlto4qn61GQrLEKn23rVHV6MF7wCPgTSrdYWqlVE5VUTfH3si6
a9E7cvf5oMvL68+gdO0C4Ye3C/J7vtrI5SQaMwbNJyirjSHFgZKXiyAw1+5bHE8PA+4yxzpA0fv5
yB/MLnc0uDZA90xWXix7P8nSNFsleMehqH8qGiffyig0TqId4u3gyKvPh7uYXfQnuI1yS/Pa4T6y
+FAiJTUMoyh65+DUqWdgqfU2GO1YY86R9h64Ft68pujW8szlU4QJCLM6AyKQCi4BYY1+NS39IuL3
KuHooN7Kt4Fb+SYtfHn3/nXHMhilTTTlhGKza/X5ahaVrXdO1sbvUCvC0SvRtCq7xAD9gH+v7LDs
qIp/DMb4PnB8hEsGvCBiicUdhkgyolDepe9mEGRXle84J9TA/nEKobB+voQfTCVDQcDlocG+ZqnY
mhB1F7FapO8y0cNd6mrKfpC6niFLBCBY+a6L7Tl/F71G5gyTthhLBxJQyEhTaDj2DntRbsJ4MK5a
ilGHceyU+5Ruc/8/42FR4xBkQsxd9spRG1hNkRbm72FkBnhBFHnZHFV9ME9BleWKVxTCWKFOXpz9
+RM5DfN1Az90uXSxpCavxHb6bkXR8NWPymJX5ZHlVW0M4Uat9eamFObc/bjo14KmD9aS5wUHJPbO
nPjNf/8rQhtNEoYAqee7bIccORPl/qu67KOQSndq3X++cT5YSwYjLeEeJ5ZfSjWyzAjTxKjz9ymL
jV1OU/odlMLh0OHHuOlRca7cNR+Ox8tJ6XTmki0nNtX1VhbpkL+3VWRdAUjE9Ams0nseruyq5plf
KQdcTia+Shq4Lvzoue3QYjLLIbWDPtXi98nu1YcyaMstAPN4D5C/xh2/DDkJotA2kTj/cTxTF/eo
VsDvJFhK3gOnLGi/M+kJnguO9cOt9egrjeDRjEVqCXOqM+4s5Kv7upvKlRLi5QTzIygQ8HrgQAKy
db57QCVHNRpzDqc9RQczziPsJjLjlz0U8VXt5v/K1mEkunNBhwU0AGpa4tk4GndFo0zZez2Kl7ot
m6vA4OEqJnsbkirtP9+ul8sJNYxKLLDk3JF8aViFRKiNDV9p341Y+LehOmFZE7nhURjd+7+PBJOQ
sIPiPuXtRawXujTIbJSqe/d7vbiZdFfu+i4I9/SQrw6fDzXvi7+yJGhdmFnCjoXCoGEAtmzEM041
Vh1Kqv8OslygNq31Xa05PX3GFQxegto6po4ZbGUfRt9UB9bf58MvY+3/jT+Ty7jxDELteUv9deH0
UDb7Rjbab6QPQuwap9S/N6JpD1nQm9t6LNQbNfCfVF93rmBwQ8Kxpmkv7Hq6U5t07fpbXL3zrwEt
oQZEtk98sExQKd1CmdYa/beudPYWWwMkGFbmGw8xvuCH2hcYH6S1r3lRXHUrQcL8Ii9WAtcwjjCV
ca6LJXJqDTSZ0YPM+C0HCk5Bm0/f9chWVgChZVj/v0+cP5B4BCX5ksqXNoCYWaYZvxs4P0fMWQwv
q11MY/Sqknt1NHUvi3D0wxBm+hLVyq2B9egxtJtjkvfFf/Cnq7VWLcvCOL/pD9TPe0e+SvC+uCid
oR1cJRXGb0vPX+o89a8kDPc9b+RTa0dO5WnY/U9b1+/Ch3IMkYmELUSsiaDm8+24OOL/+yG8EOgj
QCLJn893Y1FmeBDqifgNzTHc1W5kHUOJF6rSCWX3+VDLG3seC9IXXwtAgUpiCe22vRvOjb9k4CmG
g4sGEd2p65vgGeed+jjVU7g169zfppjgbwfFB9CG9fP6+a9YhN/zj8DLjUTcEFBG+Hf+wVrg5L0J
YyfwRFS7163jfi2qHlOfUmvL/6JKoDKu6Ru3stc/2IVYnTHDBBmEGygozscdfRqfxgLjEG8wwltM
JfzkS4sUBisSZfxdJ4Ozo9da8DLQnAg9AzZER3NQ+k2LI2u5CTu1uO5rim0r0d4H1xG/Z3ZDJMNG
OL6kObuxKS03qTB8hZOqfgmGVh5xL3O8NraHjcz84XrA4AT7kMTa48lDTxa7FqdxyvSdQbn6++fL
c7kfcddEl8WrjikGE3Y+TY3udlaj5lHgxaaAKEPjyTsWBbm5yNfULBf3z+zWCiVnHguIbtmStMjy
XlFquwuoDeH1Arscx6GuSINiZfEv9hwDIQhizyH54rjPf//ryrf7chirTh0C/HbTKd65dAfQt0mD
1djXjNvZ8mD/NcF1q+MWsnL9/SEMn92yDE7MOaOc1FS4aM8H90tL9sVksPF8pFbjfgLx1E8yKYL7
MDWwS0scu1HhsUOM3I5KqbrXmo+BGoqpKd+UUWBlXpnlY+PpcZ+SsQ4acVXk4QcSivs8xf1tg8NI
IzxYvRYtfPGzCF/MqM2Vr1ZVyOzajJROxRSAln6eYakjMbw2YOxUeD461nDYCCNwXnFVyn7KVOIZ
aU12ZbQ7f6ocI98CWE1omyp8KX5+vtk+WBdcginaodrBGH15+YF+l0YyGFrgWbwHx6z20y+GKNON
lEX2TNI6/Kwdp1pTMVy8uUQ6KElmEgRQACnP+Yp0JqY4ok71wJPInepjX+Zjtek7/AJPSdHZyTW6
rv6E71yR7koKNmuP/iJqnU2C//giz1VEdLRLlpCFJA0pUm9IXLN0d/Qg6TZg7ugO1E3uZu2rJQJz
5fa/+GjGxIATxw+ivBmiPv9oWO2Y/nR4P3nCzH/lNJy7y3BRp8jcu9f/h73zao4bO/P+V3HNPWaR
w9baFwC6m5kUM3WDkigK+SDHT//+QI3XarSK/armdssuezQU+zQOTnjCP6jjqO8MmAhbc5zNIzvg
F09LhoClNlf/Qh1ZnbykcqnhpCg+ulMdn1htWKUnoarO4W0ba41+URCx50fygoOVRT+fwtkiUwop
DILM/tMqod4lHUXNBLSwrrsteomtp9SGkrv5EJaeVErOZQ3YJjhy1LzXAve2O9kXeM2FhQjqBXry
/sgIOxVOrmnQYVq5b8XZSOrb1F7ZaUr21KJLABpa75T2xMa3MG49ywZqdDGaseguLTEQCmzJ/tHj
qFGnvO66WYpcpVaBzOdS3pW+7bT6LiKwhnNYNqhckxAgTudCOw6tb1GamZ2vE8rLp5ZGYo0wFP3F
4Nxp2c2qKwlLiXH1kpp5o+e5HF+ZKQUhHxXtuvQzAJm/KTxOeMmZh1c9GRpqnDQd9ucjJdaXydHU
p8HpfEN9cLLIzae73ztI1oOsJj3thlablUh90u6Q9pDccXLja+fImlqv4/Ugq4S3jfAoN6RQfSLN
dDXFC6WzOj61j6kUr5fuahhtdTqZFvTxUnp/lvDEupXvptNjT7JOwdZDrLK9IjSMUs14J4giRBdK
60qTb76G9+2Devvxi1mfOuuRVqdOBd3dkmtGUq7TMxTDjI1xGZ1hGvPxMMfmbBVFq/ASCjiC6lNw
KfzEl++GU+Xm7w2xOsXiQW8DKYjVJw5qT/cDN9pI24+HePda+fnsWM/WKviKMUrSyorHqL5UV9Vu
G8OQcLuHHk7Bt1hy42fnNPSlU2TtjGPV27WuwXqfrhPRPJaqtB14viTc1fpJE3hTfiM3rVtLxpmi
umjXXBn2JtROFU1yJaMCPHQqyedzs+U7+wP6IuY9QnINZOiPp2Udkq5nZXWCyBANkmxkDUXW13z4
1IiXrj5yfvxyQ3BdLLVy+jxrgqkaEfmhF8L6Sd37/Ez57HwO/XBbnHz8JL9cpj8Ns9oNxZTETpQy
TPE9PSlep2fpdNr9vSFWO0Eyy1bLaa0+dZtwsyzTyf3daPr9ffz0FKud0GpQ3+dsGeKsvAjP1NPq
ND22E5YT6GAn/DTGaifUkV5atc4YyrVw3P4C/BjecPXXsnY7zUu/yV//3rSt4oUmdGSpzVn9xff5
XHrUzsTu2Mtfc+h/7LCfnmm1jq1UiUoJ6eun4HN5oe6Kz+bNwL191tfb9jF60Ge3fY6OWMgcW3Gr
i7FNi7GOYsacJk96MitfKj3n3nz4e7O3uhlFGWaoUTJ7w2Y8+bHotNOPh/jl5UuBl3gZoTG26X4Y
gQ/QDKAwVZ+s+qyQ7mz9zhhmVxte/t4wq7UtF2GQJTPDlNHGMXZJelaWXqwf2aQH5ScSfqhRpD4m
DgjgllYXcGvBka8zeX5xGjsSrhKP3acAKGYPpR0S/bYQBRp8qHbFJxKWIsJPUSX8Hqe1TtiBYcOX
33tqwCNgxBbALbAc2tyrc2kaxlpL2kB5sdMMkzp5FNc1ETLhWqW5pKHjkUhqmcWfd/cCVsFmCKwI
+CbQ/avdjSocXyd1os+hkTu6GyRxhvd0YB0LC9c3B9E/SQ95ABhbQD5rUf1uDBAP19XgpW9Uu4o8
uzQS+cyiCBAoHo215jd9xQD/AOkjxgXVv/Dy3y/ZnwoNGdDaOKyz8rNW5YbHvhOyZ0t4blnGjFFx
0pbHtDLXG5y8mStrqWQj0KHhgbO/L1qqWuDEtPhLo0rx+Ryl8bWJ8+Il4sv29VzMxUUGueBI0fLg
/S0uZorNpCKiQxtotRlzLZNHCZFotCpVEDNUHXbYF6jex6vy4O2h3b+gAgCdU7EDmbb/aFJpIwuf
K+JLLVVO6SEXXtw5i/HzDjhMfuTGOXwkWDuLEyhYSdLUtfymXVI9xJ4n/1KaoruoMZf8JCrj2MQt
b2Nv4QPWXyBvCuJH0C/WsGgpQFZJT03zIY6KfltKpnHZW7FykoT5IzVQ80TCXKN0JUnpvbnrhyOZ
+EEFmJeFVDJ5KXwhNt/ap9uQs7SSotB+qCKuBWi5o11/sUYZkLsoog4VXruOY3DhM4zje4RYheq4
Zhim0lua8deOTPpBwMv3ofGAXiBwWP5hDUfnOgwQkdfDx1ZCpxnZkrSxxM7o2j78lCMzYp3XrdAV
n2553Xghos2OK+usvrsaZYjyDafhbgq8BqW/tHVNyONm5TpZYzZnudoYpV8Ocz20XpL1OJxuPl6f
6ysJ6AH0Cww/l/+hsLFan1XmYLswpPrD1JvSFVhmpI97eshPtZ0r/RapngKo1sdjHmx3m9YjRSk2
Hw0s4Fn7e6Jm6Ua2mdsPpcJ0Ue4MXAQ7rDOU8LXTADTzpV5Y1ZG793DVstsBP/G05PCwBvYHHezK
MFE8CR56nHj9OtGbDKPPRoPI3rW2tcsGTZlO47yXxdZEAS/cBYpe9kcOnXUq+W6IDAEZxApbETDn
/rfol/xLhwf+gLqQmG8HqXU0F4N0UzuNgMZVPm+6KjaFjLj2pqhKI/j08dwfnEeL9MnSoqGMBlNk
XVOSk1I3YlktHud0igf6Bsk4bo0qmCJXdGZ47EQ6GI6pBhTI2gKmBCp3dbLbYW1hBmKlj9mcZRR7
GgFNX0rgvrsp837/8cMdzO7CuuGqRFeKSxkM6/7sDilNNiPqpAfcsKZPWad1XplpYlem4eDaM0Wl
KUtGn0qdfWRJHx5K75VBrH2W/4A3XK1pylMGIjZZ/ahFtXRV545zofeJc1VMneHx0Pq5lubqJyXQ
oytdib6rSpsfCcgOthVX2UJqXFiN/MOa1mjQwG/ToUagscqnz1KZ9ZugWwRah8EQZ3oVviCtbR7J
BtdTjgA5WAKAWgRAeIuvgUWFaHO1tjsDae80vWnov34a8kHvP6FvPn8fVKs1fdC+TXuFB9hwTMTp
YHSwb0DElvGZdorv+y8c+fYq7e1hfDQLy74IMuqPX5tSdTIv1pKadgGQo3w36e2wKyaUe3/3rb/X
vbkHqf7zvwdQnKAPqXma8fQ4kBUpXpSo9plI7S4903o8ctwCgP2VaNTyLqka80z0U/xVK4LROHK4
rU/x5XvAH4ABssAtqVHvz4NkKIMzdZX8WDVtMLlEB2W9G9Q2q1HrC0PgT11eHoHpHI4JOhotA4b9
0WnbH7Mbc6wo8BN4dPBv8Vu9d67nykEfJZV8oEjHBM7XqxvwGkZEiK+Qbcgo461OktRoZ7Vpyvox
mVE1ifp2uESBZN5KjhOqblWqxPyADL59fKKsIyoNqgQXFBqwrC4u+dW2DlNDK4H1G49ah+v1osWZ
PBn6pB27En81DpsHaUMGo5G0Wsh5N9hxjTgR52QvxWdzIGWWx86q9SNLdn0g80DARjmLga9wTq7B
VU07OWjJdcpjmI6NmypBsRkQqncjOTjmsHi4ORmKcB7WAnhcMLH7C8Tp4HfiAaU8IuhfXGhzbZ13
gx7Qk2WJQplI/DYq5q9Zjw7Tx2/tcGlCC1xs8kDp8M7WUGelcSyEVVX5EW83ayuy2pLPKgIO262I
W++1Dpen3x4RfQJ6wCxRIsE1FGNIhZw2vRw+WlHabAPTareOIpyNjQaLa8H6/D39I2gZQF2W/sjC
BMCFbDW3oUBwZxLd/JgUarZzmqaBFtxXJ2Eum5uy6J4/fryD5QmmecE56MtNvmiB7r9K2eln8BBi
fhRpFF+NvaZtqGwdE1n65Sg2aDGI8hD41oTnIESzv8PM8NFRxtafqkzHEikaj5yV0ET5tj8nMAhi
LZg/fIJxb4RVs8r8jF7MHVIe8UMg1RKCg/WElaqJb1T6dTSruJHdKIW9YbgA5SoncbUkjsTzXPdG
vijWg/D+BhKjmU7MIbOxgWmzCP/dROCG42WAwpyvtD+sKXUdxCKCZ81Jgr7ypMgcascFEN5JiZuP
pjl72jwE+XWjFR10ZzE2rbmj2d1R3EpgyCjeMNWRkfoBlrPTiDCwVebnYRlwj7t046n27pqG9RF5
STtrJhV2G0ujU5xn4Bq4cMczG2hInff04LWMaNY46bAnxkRkKtRKMd0IBHdqUY0EN+T2AySSCyfB
QecKjolWDz6CR2OVboyqsdNzdNOi4jlO1KK4Q78uipNTrOd02NqDKQe4Pk1inMLILRUVmyE3Qmqn
klxVLTPMcxSt6MltpNakBzgYVXVKNUNJnuZErUHMRgGKGqo7D2VkdmRH1ChOctmY5uu2QappRyZn
p9+BmTlYK+ghSpTXgTF1lDoxU0y2NcZd8SucLyE2MW42JKM4K1p8EqD4/mzg8gi2JNxm8r0Y21Te
VqgODZ5Rzb35qCHuVLmakar5doyLWb6xQz1qL9QwM2JcdrSyS0M306JFxi5pMTp1LT3tsqtWCTIg
L2OH6/QJFG9LOglDre1vdZAwOdrKHPUbZ3Qy4yatu9Z5kWWKK6OnJDkyIR6sKl2rWSSiCE8VVSre
UPUuF2VddYw3QaYNYLlCHGh2jiMk2Z/UZmzuykFqxG4iyo12JbX46TQyCfX8ctSCxO9FFDa+ZUuh
7g3BkA3nXajV+g4bGWfw6krDFkoP+rI+wwTTtO9SW+rs5ymYnHr2kh6Iy2aUsiL04rqLjB3iMnkE
e8K0+y2hGJwKw26w/81mu+7dic+O/V4Bk5J6TowfBwI4wLCtyVXNwU5rFjsWXxsENypsA/FgbKcb
KZKk+YwuVNheD32nxi+92ujGbghAkDzMfabhYx9m4+Dm6ATOX8IE978NTh9dLojnmsVajoJbI99D
FwLebZlaZNob3SrRCUU9Vde2pjla+SVAUH0h3po9wjJu2BiNLODcTNDZXbtD5srVsqCp7/kK9nA6
kq9mJ0nVO/Km07Uxvy2AyJZvFal9igEQ0is3k61UhuzFqHYBo1MHJMhUlh+mQNWsT4VXppYxCU/O
lLpBR78sRO7z6rQYp7oZa5CrUo8s3J2zOOiDzxVfCeMgCeu3wPCzRkckZKiASn3R+3EMoA5pIaLS
ueAguEzSIA9PoZ/GtukVZZu0o9dPwpnfZMlSCsWNRZjMhgs/tuM6VUQoKSd9D9j+mwAqEbcnKM8x
E75akQZ9g8VhxxsBN8r5+vFNcXD1Igbyw3SUFIza6CqQ4TESzOcy6V7JGmG7mgw+0cvqerw0s5ij
RhZlfOQuXIc0kKhVol+a8wDQWLSrGA1MD2CgWspfEkepYq+gWJtuOynWxleEXgzr+8dPuA5r9CUY
BIBFpA0qAwTi/l0oEiwbnDqtX5JocByvC8o6eoNQIezztO45bdQ0sXrBK5/bZhepxqi8fPwNDh4Y
fNNiyO4A/IVTv8aiQDYoS46c7KnEUO7JibTo2yjbzSdVrzAa/O2x3jWHFiVJ4MbrO1lrsFicWit5
6tCTPSlKY1R9qtBtD6K3sqsjgdvB3OI3QgJNkVtHtQtBrf25VfVJwlOuS5+UocDHDYibc4tnbnsz
xHm+wypRfSG2TVW/tLLi6eMnPehngFGnekC4AOkArYJ1EhXrBtUYQsMnlO6D+9JMqFlsISxGOlhf
CWnubRZmqePh66m+FvUUjhCvYEZ0lqfO+qh86q1AGo8UjN7bCD8HK2g6kg8wHVB3WG7rKWnyGO5m
WMuPqOH1WryL0LZC0V7YxCQ3nFbjmG3biboCVZxktqgcJlFtP4fCygHeNX3WFAiVy3jyeE4l7PCE
IqAwQx9zOE4XrRyOanMeLE8SYWr4iIYturNA0/ZfoiMVU6gFQn0ekSo0d7lVperJUDrEQMRG0bE0
46D0smjgEzMSCkMyWNg3++PFFSsxngz5OU9mXbui2K6OfmBrTbmNxyoHLTWEHA87VZXaRHEtjqDw
JiyNQdvWhoUv5sfr6GANAwomTAYqiaT18pX2v85YyWrY6lb83DSBtVGydAQgBwPASJTGV+eo3waz
UXmjlIojHanDiV9USvgvQkXARI1VXNt3RoI9qBU+JzLyxm4a9ElxudTDuOoCtB2PDLc+6lGWJoBe
mB3mwnxaZ+R5OzRzTtD7bM1WegrTLT41G0e6jaM2OTU7NftN8ArjIUmmcNxzDFHrWE2skJS6DbKx
eVbaIsCEyezzxzbOg9pvq0Kt3WY24ANqeaAf6TgczivJz+ICsOw/kPar0sNA03Y56sdnAwR1clYl
jiQuo1jMiW8JhMSPFFZ+saCXKw1pfvj36KGv5TUE7bB86If6WYKSJd/H0AlgVVS2wItlCvXkjLIA
gn8FxiC5D+a3Hf0I/crYs4s4PVaZOHzLnMNLzYCqC6XjNbUtT3M7Svshel7AqP5kmMFpo13VluaF
FLJOPt47hzNNXgFBkXKxjv79mkI+Bira483kPNuIOTwU5aDcJKWJAriMLuftx2Md9G14k8glYXRG
5WyRBV2+zE99zsAUrWN2tfSctyIko0K512piD2Fch75nUWb59Kkgqs8vENuSJXxpkUV4LCuadxel
JoVhS6tnsd+g94v8sbItSUDki3Qqo+wsB5yGrDuWZcZDNNrD3cdf/mCioAAQBFD2RKiEPvTy1n76
7m2Iv60lZOWJho0VnbEeqhebFDBCMSE1Jf93R0NYAxVUhLPfmxarmdLyWka1NzefdCk1nrDXBThm
SsamKkv7yOJf9tLedbdoeKCyBpFn0e9cd7snFOUwyDWNBWWqLLlX6MfV3JzkiLb7c9jobsKrPOWq
TTbhrBe/G0su8s6LLLy11Buh5e7Pa2eAC0rjyn4KyD5iWkOOSLn2cXY5D0PZkY7EOwebC7LfItoM
ZWoZd00e6FBipbYjoyptdK2n97PmJV0YnjEFDaBtkRxB0qzHY9UAYaYbTZudqu0aIpbGGGw7g6x+
7VXzxrb78KxOze5+KPIn8p9jzuAHo9GDWErzMLcR7gFNvD+ZZTO0Kc2D8RVqAN31uZZx5bUKJ96p
VhmXmwmt5GOlv3UNCUCKuUTmC0GGU3TNNsz6th66dJZfHScQNxApxHmXWNWRDfGLJ6MMvYixLLc8
ac7+k2H+GgvdLuRXqQv6R6M3xg3GCplfTEhIuqpUvf3eBsQlSgaKTaWd4j4AjdV4He7lY1kG6SuW
6rJbOVG26fspd/ukmn/zVmcoLGFg8S3XD/HLeq9DinfIedtXMZr1Ti7nYUciclkSNF6i79T/Zn7x
jm8HsbMwGRZe3Wo4Atekmsx5QvtzWHw+7HYb6mHmmYV5zPVq+aifjxaDwJ5C9LIHODoRN91/aWOy
oBYsFIIaqytwjc/n0xitiIsI0+bHj9/XwfrgRWGGgNAaFyeRyiokRRPXnLTZ6F6n1smebVRj7NCK
S1wo2+ikDs0jV9kS+ew/2bK9qGVSeObyXC96Q55BIMCBeQ2t0noGHmRQMRvlAZvtzhrFBtUPQK0L
uCj8zfOSbiMiCfS/2HKLm88q1tcHZLxnW+SvTsEt5xK5Be5M5uuNPR7VR9bK4axyntC0pqXM6cXi
3H+BXYeEYtYZ0yuyxOqJFU9R6Qr0U745oq9us8nKjzzdAZ4Yhgsd1UXsApAH8KTV41HRijJ4TNJX
9Hbs8asJim0+lawkBnplZ3UgoLTNU1qqmxlXj+G0HGN8L0QVF9HpFBgIJLp9zGp0y85uc7/t40S0
eJQNImnPEy4G1VXkWJY6zI+0IFfcDl0jy8sSVJcljFDrjlYJqjjlMWmu9VQuoA+klrgCaFZDllvd
c3Kj5PlkokM+Bcp0W1CwPMmcqdqgLZW+GMo0HHl1670HSYg6xbuREAcZydr+q5O7UgrUqtY+o62U
eABARldCiWiX0uc6ljGvr4BFP4q7e4GScaTAV9sfq4jZBDr571eUJ3vzrZSdBJWzcAo7KfM7bH+K
bThXVI3VxOA69PoYnOPoxtVCK/WcdnGu8GCkJVriN8C2dOxh9LpzOX+xTzgyMQdVBxMVFTAwZPcL
nRdE1f635eqM+iwos9dOd9rhTa3wvfXF1KcDtuGUbqWNFjVy+taHktZiLYxQ/qcQ723qjClxa7gT
3Pf5scBkdaJQgVnEgqAdsbtN8ICrhd+RDs2SJLe3VkEkomq9s0Xgz97kozD9FOWmXVMW+ebjU3Od
+LyPCqsVOjexP4S61ah5WCeBmRntLRplYmsnQ3SSCac6K1QqHrUx9OdEEP1W59j2TJh417iyHsOe
r3bG8h1AJRF5gg5kh6y1Bjt7rotAd6rbckjLxENyTbG9vJvsnVU39lULmf4Yle8Xk00pbxFlAH9F
qrVasEB1h3IslOo27SbtRgxjuZMwx3mOQqf1bZsjZw50dffxZP9yUICPNNqALhyIm+J0hdF8MtS3
ZtbLpxGtiZ1M+fQShbfAg6/Yu4iGHVPHWh0D75OLgpnBoqKsBQhqtdjtbKg1vW1uI+Q1PINet4eP
8OwrTXYslfzVYuIYoIZIswgD43UgkyVSTVNDrW+jQjLFKWy1QsZqpNCDcy1qs3kzhBAXzye76iT6
T2qduLotqS1ENSWsjtwk6wcHbbXAkhd8IIcfF/X+g8+w2EbaH8Xt0CUapDY7O2kdma5JMKZHcorV
8YeWyXLCEgfwf5TD1moi6Pu06iAL/GeyOLyUHKXfdEV0LM5e5Wnvo8D05pjl6ufuX10grRJz7FSl
uB2LKbrsiuZ1zqXxrpXDCEUoo95o6IpgJZZUJ+AjP3+8dn81m5SJ9UVuAvbpGueaSKGV9KEe30qz
k3zifpY8p5j7M2T6iiPb5BezuQAGlxCApAmkz/6Lo9M0ZpKRF7dSjxxi2IztNVYE6ZePH+gXs7kg
PyhFAGfFsm0VL2Z5GuBcJJW3qQIVD3u22kuCwPQ1J7I2fadXJ/2kG/RSmybzIqs/xqtdH3qLLAvU
cq4iYL1LRrP/lHmq5xmGru1trszBjRyUtKNlLZYzHzOA8nOglfKRTHQtGcACWhCgpNvo0S0SX8v5
9FMFA+RGmUaV2t1ioiqdR0M4hpthlppvQHtE6Gf0SK9E0HavKPwNp1imSK+dE+WvCsKCXzMe4y9n
sP96Hf8bvbebH/Fy86//4c+vRQlLN4za1R//dRm/1kVTfG//Z/m1//1r+7/0r+vyTdy19dtbe/ml
XP/NvV/k8/8a3//Sftn7w0Ygvzt96t7q6fat6bL2fRC+6fI3/39/+I+390+5n8q3f/7xio99u3xa
GBfij79+dPrtn3+gu/PTclw+/68fXn3J+b2Lt69fCJMPfuPtS9P+8w/N/BNI2R//GN7e/2T8yRtb
JBVsgHdACzjBRVG3EX9R/xOQ+6J+h+8AGnFL/wR17PcfaX/SZwNuQfiuEQSizPPvp917L/95T/8Q
XX5TxKJt+Prvheyf8h0UizlDUealtMDywctzf+3UbY8kb54qHui7Fq+cPg2/ZY7WR14O3eRSlhBJ
sJI2fcmtYtpJ1lQnfjel0mfLBny8yZKw+NYlsYLFRJllD3GLpUoK2kb3a9D1NwE+kLonhBTMfi5y
8TlMZYQLsnoswC1J6QWgp1RswxppODdvlG52G3lWMndMZ6fnM5MAJRpTGUpfdoLhO7wi40FkTnKf
9CK9D0Qf9UhNSdZdYQ06XeteLy9yMGD3+dTGV5w0U+snfRxedLXS0naqsyDyNZPAUJFGGccRY6qf
W43MxGud2hG+aXThVdTMVulZZmM+dD2tUr+WhBh3c9mVCKn2Y7Bx9HECa9FlRYqpdlcijjYN6UsY
l9+4mNPEr6ZiwztU600l0RhyeyxUQk+vHBr8ajjIn/V50i4tcyyetEgBJSIMGKR6oggvDdJpa2ud
tRFVh5mTGuFLjBp9pboBNiKjy81oKPD2AZp7zSjLZ6AWhLbV1Dz6bGQyCF2R9ZNDb36xgRINAtq0
1+xM85SQdMnn31ZfhC5VBXKanKVepGTDXZ/YyVXTGPK1hn8jFzkaiI2Lf1OSenrLMeBHOJQFO6sZ
DBzZxPSZFDV3dris6SNiFnOCMKcjBmy5CmQFwrALbzglzdQjSA0SN07LQfYrS4texq4IJk9gjBm5
wQjg0sOzoZBoOOdo7Cud+poVfbqTZyeotpOjpN9zME7fiBeT6mzJDxUvFZL5xnxV2MmTzAauQysV
+vyUn2K6IoHqoQH5tZ5wYd/mDXofJ02bNZdlEjr5to71KMGM1kmBZKCk9CluZqVxW/i2hh/KdnAv
a3P1vaAWLaglWq3kpUba3GPRkd9lFkmlLyUqSaYJ1/Wsng37ecTOVd+FTSfXPyr5/3ea/sHy//A0
jb++1TH3/4+j+f38XX7jx2kqWX/SLwOfTfS76CrQxvr30Sopyp9ExAuua7mFQZ0Si/x1ttp/0l4D
4fxe+yA6VPmtv85W/U+OYyRZ6M4vkrO0Xn/nbP1hZvKfsxW9HBqXfN4ShSh81TWAw54ynQ04e3Wj
WcXWkkyn8VIU8SQvqOKxdVtV7gpXHdAWdiUrQH+kStT0hlO6NED/VJxXtjbU29wMgnyLPbzcu1zo
Gu58c9DIfjqX0ehbCMhcCJhmKU5zVncbqTks8Uk0Ubh1unCWPEmLayQNixjJvTI2AzeT0gJlHbuv
UboJbelt5Jx2vLIL8/MiqgtItdk8nMlDN8quVlnAgbpMAXdkNX2JRRWmDecDcd5TprXSU05fXznR
yzC5t4MM0UhRWKc2yhIdEhXyJh/K5GTUsnHaOFR6PbNtEZaayiC5q+VS3A9x2Ugu2dzw0qaZetan
JYAiM+lKZJcCq/8cxjreO5y3abejLaTLm2ASNRu8KZzvQaP1D6OFhfx5UWE23Q2L4mcxgyX34kJt
arc2JsBUrdzYd1ZTxIi8CJpjvpRr9e2UytoXxMfK08YxoQIa01R8SUdVmr08zaQLMUxlR4PGUZ/G
DNWyXdxkduFNMbwoV7NCuO0kIf15WNV25bed2r0kHO7naVUL05OUyJ6pVFnlDWi8DMxVPg+43Ftd
gs+0Ndhe2Si+Rg3rNphb+zycrfalUjhSwI/ZXIKNHcec+Tjbwa6PZ4R/tNJQL400VK4qJ6ZxaEzO
VLr6lNXXpjZHhj8kWgs/QkmfLVVgyGpkrVWc9TzcXavn6GBU8MEjt5vKMHcVSnI2Zj9lM/r90IzX
GR9hcp81+ps5Ol/EpNHlD9OkFVyGBkXQRGTm9VA6eewHQLPuR9uZv/XyhEpoZ+vdLi8MJz+Pw7It
d+qQhxvTRu1bK+uY+yqPM+02MGLxJpqp+AaCcQhOe6iouzLoI2p65pRcS2aBQWU9qTUGlYk+qsAB
M+0EefgkYv0F5qXGNSxOp1Kq1Q3edKbmcvROT07co4Jgl/GCG1Ny8TTZoVoscl5qyxWqhg9NG9X1
NiTXu8/b0S62QHBqzStHaXpR5qIDRximpQThtS6vNLXAGgH/Md63LJTi2siDMnVDUeXNxohm+/Mk
NzIQFmGlwyYFStBfTkqvZZ6IcQFArkuZGrevusr2TWwqoe/OgzgTw4Cam53wwRurcmZyEOAxo0dj
wE69WO0jx50SihTwDKw486u0ATEp51Zwj3JM/l1BOoWb3sIK1ZUpwz23rUPJahiLPHOhLFiK22Ku
WqAvPzjPhYpDsRsBbzZdWaEFPA9VcwvgRrmshWO9BColOlfQ4KEvnNZStw2Ccvxeh5Xc+Pmcza1r
qLl001Ry3LmBAi23RYqo8UohqsYtpEIx/XZW5tAjppC+JJFGtFdhKsXHgbfyZiMzL+3Kxgk0CJCB
O8HvQhLeFGW4T1R6dzJHYAL8WjeLcisNc3HvTDRSNpPelM2ZVivJd7OpkRxbcAxeXlGk8oAPZPKt
o4bRFztQOX1cY0anzo1sGdlNwAdWhmxsGje3fZt28bYt7LK7aSNVv6omzulPmCPFtefUkz15FueK
ven1Jti29EAT1NTqCktXIg3hVXZTP+fU0s7MZpjYO4UYrhdyyFVci7re2BIQInd27Phr0JXtSz+i
deoGHa+ft1YA+jVHg82GRear3U+StRnGiXpYrKpp7SeRPD9mlIxA26C04/ZB5xR3lZJWMYVtQcns
ehhabbrOJbgv22yostgPVTxg/DaxlHnbZHNue3iwONd1QCnd8LQiLJuNCG0Rf9KkIixcZ2rwh5gb
CwPXrOmT6WKGM5C6I/o+l2UjTBsa5ah+bgrmygfVYxRnliSXj+UUicoLK6Pst5q06BelRWV3kaf1
LQJd01wruafiSiv5eWNRW1ea0UJkKBw6+Op11gCLmtr0tHTS4qV2IvlTkE2xfC7iUSh+1MQATGw4
7vdT0pv5ScK5dTlNTTjfiNke6p2zBIBksiAfk1Jw58l5ivlaDUf11hxHGBcA91Wyk0iAdz2nxaGO
11bbBvKpbI0xyQMOr+W1gb7usI0yoct+Z6fNjcSLpCdGZuxNZYKbTRQ3XbeTFDzB3oOV/4vbiNsI
mv7r33nnYRYcf51WURt//0fUppL10qiGvk1pBnjAUg7/kQ87f/IviZgceL/8iOLe/8ZsmvbnAiGg
jk0HH2Y7OfRfIZviEOgRzsHDRENy+envhGyr2g0dRptAjRYOFWRK1muXlQYyUhPRS3FxvgP91zYj
etBCim8sJazvrNocj+CwVtU31FyBR8I3I/2H9AHObD/7NhphpGYfgakes8SvFV3yG1X6ihVmsP3p
DfyV+f+c6avvFir/iUZpKGKv4sDgIealyYg68v5YQJKyxG7RDZvLSV2s40sziOS70mF3o7aoVb0Q
FMSWeHoTOqOczJFv59wKmbLNaxM4eeyCR0tjBQpCEp50cTw7u0CEKuQ8RA2DTxnZ0BVCmqoXSEMY
+01hpHcwgg1pm9mjRg6LZaN24YwxYpr40g9cfkrZOThI5UrxOiq1+H/snddy3MiWrl+lXwAKeHML
U4ZFb0RRNwiRlICES3gk8PTzlbp7j6S9T/d0xLk4J2IiJIYoUWVQicy1/vUbBLSQ3rO9621Q5ENT
V7I7NGJwsh1sYWgBdVmmY1zZ/jphC0rm7nXqTfVwK12yBZNRa9fyqmgz9Ta1Yjj1ODp6X1BeSPvK
Rz9+mzkivWpXT7xVqoLm1eAAt3DGDe0K0dELNtuNyiIbRodtvazkTVVgniA3VVpBKED6sd+lfiW3
1U0JBoAPaUC9uHRqj0JCG6xqiQ1yw3OCq9G/ZIfzon7LstmoXhotH62oX7S66E5qnSo8VXEEoEQJ
0rU2Tn7eqXYNiSb1kc3YpbG5VZiZ7uCssV6k9mYlm+E3ttqTzl4WbTgK/EAAGqZWLp+6vFi6KycD
p3j0F7kuLvNcx5mDsOj0Wf/oLaoc1qg1LfxDIk+khIcm/oJpCvIq3ZFaH7p0zT1JFimmgNZuoJwO
rKTUh36zL4pay1vvZhzRfg13Qqs7r4pbuikqcx3hja+HtW2v7RjJ3PG2W28kHLmMxchktr5BIzTp
9+lA7fScFUGxDQnMLpKSWoQkw5eq0WQXcL/563rHG6AWittimBygkNoeeuJi2lxSe3R6DoIVMmde
u3vPmob6Fp8q+yYdHW3YDYaY61jZW//cZSuLqJuHtd61vSkxtMNihDh7MQVOWIg+n2OXahT79dEt
6sNMTgAnKTBFtlu8un/DTABHPJQSxUwkZmtlH5HgyN4JeTR9Rq8xj1N2A4Iksmg2U/QUGtdaxmZT
NHnYeehW40kGcIjdZsHvw9Yyn5slcMTBOnM9Y73L8DlFPW3deIQS8WlaHPlxQ+Cn9b4YznK2l60d
eU0QjW9dVrPqqpNY59yaQ4gCmhfp9parB47NYTikXXf+UbwzMTjkrjCvXQ1VIIKafHGdBAdIOp7S
LUv9UKztLEOReW77VZeVXR4cSb7uaSCIfYkG0+jJs56cCm2hUEcxtjbwkibmtA1RMunZdgHcUo1T
MvTl0Buc4QHOFLtUjZpb76SjHDcay7mGpcsQhyins8sp2ioduGyc2kaBRK3twVwH1w5Xty3rOBW0
aBhP5s4UMt1ugAaRSZW7ep70aOkLpzmcjTr0XTY2EMVbsaAsOSdvB7clYpzhgKBleSyNzMyuUm5k
f++AhhsPmbJZvuSBV3bxUUKxdA8W0dmKGsZuoHi/qEYjOjZqA2Mer1y/AaQilFgTh3UoHC2ebPRZ
oe4K3Y2sItfaSzLF9fyomX7V7fslzd8bxnNblG9ObYYuZhqCQj7Prtesr6xY4T3wIIxqzncYJhDZ
A++0O5WbYmS/bIszJ3M9OXNscgzUcWmIST2wKhc0ZbmT20+LRnqwCokpItMwtFXAFv3CPLetS7Rt
gV1sL+uZunWf5sbmx43mq1V+zpFGm5D7tQakqwlpCHPMZuO6FQ11KdIEU7qJHDd/Wt6zrgEd9KPZ
TlM5vM6dAwJGEjJRFvbyjlnfUHdP/1sVjevv2BS1zF9VRWM+fWl+xbP4P39URu6Hcw0AGn8WVWK6
TzHwe2Vk6h/gx+F6Q++CmhNw6l+VkeN+QL99jugB6UJSdp4N/VEaOdYHP2AMBpEJitb54f4s2P4H
gwKTl9X+UD3giw6KBaGAOgyLev3XGD87ddDntTioeB76QnLuDZtbo7HNL5qfjWUs63l9rgiFfeyV
+lzp+AXiQ+SVu01slZGsRu4NMcrz+jQP+Ogm21B7MMyl5muJOXNjJ5NAMXaL9modTkoZWFDi5fF3
bDKqnV/eCFgc0xbQYnhyuN76VJk/Dst8ArS8DUFb7BI0FBy2rMunvb/l9nbRLb3FtKOsxLsw++Dk
1Xr3VbSUb/RBmH1HohUYAPSesOywdbaOyC2zzZ7Guhe3bkoqZgSKUJ0URDYU2Sob7/VsRA5qkH0g
jspZUVN1Vo3IVPP9KjtowP/dYTBHmvlF17Wz8XWG7HPtiCpNp0W/WOq5F6E/LIAfVl8s5m2QLfVH
hG4Yf6Pcq3o2nw7NZYY/wlvrk3TKMN5TVZxXKzONRZduHvZinLuwUOi8wy1zCyfBKBy8gPMEALzW
iFoPZ9zAvMgutXVGsZi1t7k1UqAFbUkuO6bcfrsjjWDpwpIP+VJ5o3/n+ozFGS/U+pSUhDgzA5JM
VcOxdo3h4AaZtuwmernLZupW/8JxmrTdG4NJ7qPrVe07fOvuotsC51RgkUPdVTT9sXJm9GAeHuOh
wO+Ei6R1XR/6udGQwGYF26Hrp+zF2ZbxdqaimnaVMsUcI0mfr32wNQPkpCECDRBPcxGNeHoWtnWq
iAmHt4S1NNXrTS1myw/noNne0cRS9dT5Yn3ryh6IdpbVguZuglGBUtX8muHskkd52YtkXLXi2kCU
Yd5I1ZiX3eIuNupKmud44RXXFvKiqPUKvQ4dfdkeSyuzlnvPzcYtFEO9WjvVOcMN2aLYthjL5qFR
tWbTiq1OOJf+AJU0ylMwJ0rvqc52Rm87Hxtp+m9iSVc3cvM5UEe3yJAhm7Y+NzGPYX72EI8EfGz5
mgGy9upma/KFervRC3xwABPtS00jnnNPmzH3JxhbGIogc7VRkvqGDVgTyGHHEmRQhdx/80MbncKX
pa0ZmsOSCF5Wd6Qcrextk2EzlzJNMqNdMvBGx34ARdrT64BPaiVnT+zBQJ0QylTuRlxZvsqdvqKa
iYRYqyMLD2CMGZmz1+wJ4kYlNGJaqi1dniH2ELfc1/50G3QGcittHsfntDD8e8NS2/JomUPxqaik
54bCV8tnu8McJMw1rVVh2/STGTlN48IYpDQbwkC27Tetm4w3JL5jG215sx7qVvr+Ptv86lvjrONV
7ZXy0cX4vxxgIHMfMFgIsRrPTnraL691nrkXTs1huyeqAGm577+MkA8GoKs1fVzHjk8511h2C2LS
t6rV2+AYMDrbuLG1ebgw28LVz7E7ZJF6XmO8rhSVxl7j3P0UTNM8kiytAhEGbUsrEgQo06IhU14y
DiWkxwKluBcZTrpkEfIjj5J8Nqz1SGCXZYD44bYWZYbmfWMwbpDPyfWOfcJOBbpNbzSSwZl8P9b7
Xq6hxqZNj6ebFHPU94NHk5MNaYLbzvBqMuB6dhryP1Dz6ulFNjddua91T+tQtduonecqy2Bpckg9
EkrFXby6yzTFnplpWTR664JYGcXya5masklSVeFFbdrZHWl8Q5kYPF8ZLYNsWjbPkTD02e5tcqA1
Fk2MCnp8LtlTg6jEonuERjSpJtKc3HOTUSCoP+leXSeDUMFFxvdn3URaPot10dadSzNnheQi1FTo
YML3eTAWc2RMQoFMDn7TnAJ9bbsQASRFHlPYVIRKpKStScuazJDWfshDqHrCuM1wq8p2eS26BtDU
qEm9AIvb4maabW83lkYtdoEzZoCAG4E/Wm+nXCFvwTanDkpRhUFfLV9MAOxHlHN2HTUEvL2bEyPj
RJ+reb502cnrd1fklI7c3CDuWzpiqUuUGur43gy2C00TGGMPxGbbcWs26ylbTL+OF19XXzACN64Y
ILVTxI5sv0HdNzFv8/1z84ZmMZLCpYWcgtF8CIQ7nkAO16d8xa2ERT40d/A2/BvsNcw7M1XDt96X
5usyN6rflSWMs5C7t0SRMwwgqQNW7bjCaxa3/5iObp9U7NgTJ1We3RS1xxlBgEdjhy6rKyy7NDMu
/XYcvqxiK5lgTwHQrG+tgt63bcc1EiPidGF7RQAIuTks9tlz1gPMI/Lj5SKmbufTXn3ucr2YsIgv
AGVNfAxVki5O+ZaDBKkYq/qpAI8dEOr7uFs8inTlp6saPsPFCPePgRH3xy0xqIywaIsZiXXLGfBl
GnBmH7XOzIiaJRZ7yzIQ/zoxAoYNQKzZJTYKwS3uT+OjqvV8jBvmFLeoqAwwUIuIucjomt5P/rcu
/r0uRtqBoByPNCjrVKNUkX/JoXkicfDr+28P45fx6/DblWBu+9vNBMKN7v6341B9ad6HH0fC//Hh
/xwROx+wVcLRyaA/dEzo9X/W1BSBHyhjoYpBT8VE9lxt/zEhNv0P8DjRNjCy1cG7fmDfaPoHhspk
dkCcp3ZEWE2y7j8oq3/xAEZARE3vAWm6OoJI4NBfQDkTCCObhZu9dHPbhDMWJffGUFwDPpwoe752
9bjvSpmHKqvGnaGyuMDBYfQpiERhcFISbfZDT/IfcMKfuax/vCCf948TK83Gr+Uxq97WSDLE4Kxs
u52Wcdd//1IauYjJBPTDetKf//o5f+GXcg3xDQW4OZOj4bajI/y5Jh8sE1E4LgOPq6udHKNP6nrp
P2Zr3oVjj0Cn79R5rFTXUdfkH93BiP76BfzMGQRAxoYAqT+Y85lcT5fz8/PXeTNxSZV/vzmkIAkE
+Z217uxSsKmhxtWdEDvF69XUt+M/fWLYwt9Nv/j8aeJ+Ye71Q5bjTWARn8vuGWPuN4c40TDmTeeH
YFh2g+0+OEZ76KT98tfPbHyPgP7vjo4lzAeM+oPPGRXSv4urCyw9mrrP67syLEOL31dXn4/HOvKi
bD+H6aVzHSTONbkUsXskhGrvHvuTe/SutYQCIw6iINGi89+ff6499IfmMIa3/WHkj0FiHs1bCA4h
jnXR2xy93bpxc9Bf+lOACbnHPxevy8t6W522vbpT985VdmwT43q7zi6DJ3W33LLpr7fmcQ61aAy9
aA69pE/ebnnQt7eRP6poirlOkYjvnHiKfMz304h+hz9ZoXZwkz7W9/peJvoe681d/a04dgkp91Fw
CA5OXGDnTQKPx/TuXb82juu9ulE32qk+uYl3aV5pB32/XixRl0yR5NGMY//98QmFOmo7K6RxvLWv
reP5kRiMRt8OJxlOoR958fllBHF36E7DoYoe6rCI/AhPyn0aOUf3Ot8Hj8MBhtbfrOHvSUz/9nkC
D5x1kA4TjF/WkgimMe0Iib7bxTePIjROXYQN7938il0Bcofcp8JMmAar03bIEtqRxAiNsNptB5HI
PT+aQDvYfd1fX6whLWP0sIbLIYsZk+EZnydFUsYrrxo/QP6O30y7oyW8y/GgDJcxbJ5o3unZ+D5e
Dhpu+Tgr8H8Ph79euN+jB395nyhRPLJDoNee9/Sfb9bWrpcxna36TlUBUJWz+BfYdRXHQDb7ReQD
ysFihX3mv45oOy5//1LnF/lU58fv3w3r8tJk87DvaiatrSenRCATiQzV2pFPXksbugZpBimsxt5U
8uL7F6MY33La/QjJG4UhKA5IAFsDt5F9Go3lJm1gkKTceBcU1X98aSQhF6gDvPi//+77z3Vq+tsU
3J+3se93NMUPTNIzPoNm7pcrk26NKlbRF3dgIBearV3aTX5fjPmlX3/VxvHBwBzHE+W1pRlXprM9
DMLfbd1xzgLgmA7njYtCf89y67Kxl0evaL5IGdx1nrgwyuB0dvOYpKIqXKqweRX28jKM9UEy2YdC
ucPk6DrAokIYH33AyIQJ4C0SjX3X0ninW753LSgjk7rEM2pX2CLBvi6R+Q168GQc2yTN7ISuLhrd
+VClQYKkJbZtlF2OuLGohI2uuieJ7QEw/WKxqvCvF9UvJ9D3SwddnMGjx6Vjwz3DXz9QqOvCnyDo
1vmdXnLUMF6fYYjbgDLf9NEbTmLcG87tCiFLZcHf6TbPiNMPC5pPjA+MExAxKrUIHr0/P7dPWbsq
DLASABIVdcEiogK+UGjjaZw4wzjeY3aUMIH/u/DSX9bLuSzj7MNhldoM/PDXO8lZen9Qi7PdFIP5
tayDPsznrt5tmXmT4qgUFqN1HoO19KbFYOz/5pL//OyoofA0ws/2bAp5jmJzfpHqtPaUZs3k6I8w
HszDamf3RY01mjHRuuiYNu4QC8N3c+SVbOVRbGK6Kh25m436lKPjv3Lt5ottb00MtsKgTLVvLUOb
RyZxxd8oTv7zK3UxSsMLFkudXyBDXKOErKgfHidDvMDGd6JaxwBLWN6pGcTLVDqhpFmMMblx/mZh
2pShPyyOsy6DS4M1Ebs6hqROcP73HxamsdS9T8ci76pmijFaS5N23o67GGVevc97h1PHzOxjXW7D
dS1QcdZe87Q21XSCqSSw05qCS0+y4/f5eJptAzuIZrkbF7Pf9wxwou/fujLvEsdeoOQyGt2P+voE
FbC6tuAC+51d3Hljmz7Z4/VWL+tlkV0EXj4/SCMHfWTWShbgqsc5hp7RAJnxYmsaPd6aAclbll7r
7gyndrWevq+ff8SueJQ1v36VDfwkN/j/TmBwZon+xRBhUl/rVzn12Y8tEEreP6cI7gf6EmSwUMAx
46BZZ8H8PkVwPmDlfOa+ckCgGGOM8K+Ox9E/IFyj/qblwQCMRuRfUwQbgoWNWyxcDZqdc1/wT/od
Duqf1jO769kqBI8GJhwEJrPz/Lye19bJM2vK7NBkYwutCVboWGcNUF3Vv2GCEUSqXepDjmblbg3S
NnJw20nIN6zj3KiLaC43QKAUUFxwY+xd7tePgVm9OsM27jdjWWJ8LqjPsvGLqN0vrZd+lL39silC
BDvL2/mO+MaN9sg4csFEEVImKSwoEnqrjcbmcmTAfOGt2b2n+e+2DeltsNvuqLbOC9s8h17mg7eZ
ZqWdmmDFGD9PXzsVQF01+jVSWy4e1CKYs2egEVume1ds7BbA0trETQYqPNfmlDSjLHmfTH2h6W47
PzO4fWRt3+ipHhxSd1GXQb9gcJ8P6GbHZg/d74nx5OesnseL0izv8tTCLhFszo8CZ+72hbOWF5MW
ENMpOEXryfjMZnZn5gVh5k335uWqughGpOukpiTKSKEbqB7yr+XvGlm/OmKx9gLjhaiB/LcrTHxJ
lsHddvpmjSjCKgio7Tww38goiGtH5y35X5bRNfG6JA63cPPxQqmaOfLof26HPsNiszdfpV4oBrx4
6R1ss+5PObP/sNKlGWaL99ToFeoNrV6vKtKmISfoRVRYZhkZWt+Ha7UR/axdLmIwdhVDjmt4DUY8
+gWTmHVd4sBs7nNbOdgVBQMjKVw7TWFekV1X8EKZTfcid8NODTUEAuzEV9MLUyYRfBmnUATdk1Ws
VWhn6xrp+G67k3zU59SPfEdtcZXPHwGsxh1EzitnoekEMZ+uyeQieGiELsCVZiaOJiIU2noQaUaE
LdaCYW7Mz+Mi/dg2u4fB6MhcGuar0Z7GUDYNHUmP96lo1x20tp1zfgWFX31J2xR8zbh0uhFjFjBG
THLy621Oq3hIzVfcitxk6gquXgtx1dZfJgi/YWlqoVHDnWUnOFVjuVH4rhTjgfHao3oJEdnfaFnz
tPnurjyPgpBGjOHgPFedBuMxddVudXw6I5wjI9mqnoKXINnamvrHpdUPvpV7YZ/a7xkhvRH0x2d3
sO2okLp2zAd1DisthiTopxdGZ4/Q0dMHR+vmg8gKC7V1vqcIcOPVNi/MwT/QjTIiSFv3KDvcI3jl
wtgJyfAvqGymTK0ajnBtEa6I/gXwkQIMuAAM0EsPBSSFqB/nC32e1GEeraMOKfQQrNa+JalyP7O+
ntE0v46uXsZGI6dYnj8E6tmFFIJu3YnZ/wxfBSZm90T/YIbKJWHVr/QGV7fWDesAPpMxSeQwaKbD
aq6u2wCywGZzoeXgncrJCI5M/LZLlWftxdCYgMKBG8SQJoPQUkiRpCEALklZzGH/h7ky9dhwy+ee
0NKdgNMTI555sJziRYglgUe0xb45W3vNgqoNUaIMZ4MRCXujubcHcH/p+FsU1N2Zr4KCdEd4zLXT
b8mKZ3/EDD8L/aa1Dqg1xa7DZinMQJu4aqV9v3qD8+g1jR9j2Y9anzEsQmR2/9gw1lNtjccBw1hu
NVckRZVvxMkOTGFncaeb1slsFnYVDbIXVdayqXuMRI+IF80Im4E+JjY3C4NN9zDvHK+DbH3t06Xc
a+MGodRJ03cMTC22DH4L7ykICqDqDhm+SaB5KKbtacJUYE5riC0lt6jM3FAWnQX9uHuulgAiDIL1
pgyypO70143yYV95boejVJHuUsD4qh8V/ONpPRWQ/+NlgekE99ODLaGyQyq8r/jEUkjCyQB9nq+U
qd4lUyHIPxUxUYM8WpnwEi9d/sgv+L9dmPzP9JH7r/KsLBx+rXHOr+Zfmsr/N6SRNpP2/3Phcv+1
nV4r8fab/PbbmH/9jb0ikz/WMOf//jtqa/gf4GCeuxKYBmeJJA3R7yUMsh5KHTTEZ3d+UKuzhPhP
yeQHygnaKLo4jEZwPqP5/YMIoQECQ3cEAWO0j8ga07l/ANlin/BTCUM6F/ZS4MI+TEhU8f9m62Nq
3IlF3+441FVsZVg0XgXmalmXqtu65nLuNR1N4DaUVbIEcLQuWHv9p9xmwhBRF8kuCibNt6ONgVkR
L+k0FXEGUR5J/SxdGU/FipUGE9n6Ya3pHkO1FgSZQN8TH81qWoIIS2TqJmkShxRbZZ4yyESzsFuN
yX4cPF2iSsm96WokH0FGG1I26zCBzFt7z5brnNhq9Myw8LZsiVWQqY/co0F9nObBWJ99+O/rhcF5
3MczFHI37oRhH0xDVlDdHGSiUVtoBtzMrU8/2+fM7HhBBwl3oa3hdMO3loQkCJnNoXI4miBoO+Iq
0Fao8q45tT1uCOumhfOkla+1Z3qf6RBMPVIWsRshTIDg4yYK8Ykxf7PuMhWM1yWbHME2QWV8kzC8
ORG8XgLl2dI9LorEevovWd3m0vBlwh4lAdzazBTJZuOgmWSLMeqhkORhY5Tgt9gAqr7nLYnVxqy8
I1zd5uh8WASmc4hVHQyuF0di59/zZtguK4gElhKTv9fbqd+Lxho/D2Jmuw3cxoP64fbXSCxMEXfD
ppHIPfVgSNWwlFNk661NVKdbFV/6oO/vpZuJNRwwF5cRc8J5RcDlAblY8zYheESLH9FmNuzSuT+B
3DVBb+x63etw3eyApSCRuUVxr/p5dO+3ulvEASvFeTiuzHvRMU0FJLTaNss8yaYtWGMBQ9VI6O7T
LDTbuTEipBVlH7m95vTRDIe+3TuusNfEoZPW9hqhNuNlWYEnXgq30Opd7rqt4hzrEcL6ptV0FwN1
x6eu8rTi1V8Lc0hyXkcXU4C2DOsMtzMSuvo5P1AGdEVcKzvzAfCtTSbV2BljRCKyPl2uBcHF0SCs
LqBMq9YWG7xe9Qc8G+W68+aiNMK5nVFb4YTUZdojoa6ug4KnLatoXbUB/8Zy0Z5F3Y1qlwucNZnk
Fpm4FAz/vHtmicP05FRmkceK2ePyUgvIR1GOt5l4rLR8Ka7KJh0u1OLNyJbEaM7XGbjictOPWMgc
u0UN/q7dmilnvZZW+mk0g9L+xuvW5D5YhW/EAwvI2Q3raggc2UzZ3uGuApU601dT7HLc5kVyFodO
cZvDBjoaBQS+sCdeC0m0izU/Bzpa65uq6bftLE7TrAtryxDoaYCJBtnOq/PNcxhCxkwkmjLRnVo/
y3WKwUp6Aflk181ubqBBWuocpd2oF3uSKXKJIUit+qsM7yRwWxQq9TWCCXYuZrSj+S7PNvthrafT
eBsYAjvuSakGrmIHczQh/ASSRadXZ8bAUOnjUeI4nyctnJIsMS3sHA/M27r6yqyWoTgsej/Ia9Ng
5zkoNov8OIAUtodqbIQTmayj9ALa7ezvmw0zyqgYnM4GSzX6NIZTjozEoV40YjnYNCaVrIT9YBdT
ic5PUOPHSHj9jzZikgZzcPyi4sYb/IsUG7Uuzn1ZvJSm13/rsIr6tpbKaOOzxuxZX87PXg8Wf6Hl
c7+Gih7L4hare7Bem6qb/U3nX2eXKTtraCz5JCAIJF3qV9XO1s42Fc5I7RTAJb/OIVi8t/iAd4ca
t6qe/RuT4BDSuvhqmJ13Xa5c17AyJ/kMC6P/Nuqbnh4omvtvq9Kcb4VJmAVzclkwVTKwKo/qHANm
H5YC5BUm8++pNFk+ldNyk4KkoHQ5G2OTncCwHHrDtr7gO4h7XC5drEu5fxUNgyITNxYOzPRQt2B8
HM1Jh5pUCYdM6t73i2m3YYj+cdERll5SeJeP7Sjzcr84UNKPsMyUjDgwiG+wUtv65OhOaWHCb0qM
iWmkDK2I6maSl4j/dRMZqkIuZ8M+1uGT1PNTjRvPV4EEX49d2C/3szcwpEwVYnRIChMW8wzuj25q
Ot0ukwTfHWxjSK9mMNH3fqrAlFcD+V/YG+MAUTgt1Bqn9gT/VloVAQLShQ1OFFXd7PLBl9fTMplG
6Dir9SizqhfRbJljEDYY/pkRqVT9ZY2HqIwmC+vRHsjE3o+MSILQ6/CeAudSlhcbyrKaU5fipBwS
Z2c+djw9MtoaLf5um1bzlGZqZlaDcldEUwYzMNS1entsDTHc+ZVynymRzRxWrfBPKd5pApFcq3/2
NqWzmfUq+2yyl/N5E+9ZhO3SuUjOgm4jX8Iaq8dN78tLV+/8Yqf1Rf8yWn52tQSL0exw1C/Rq3XN
czvWy3NTaeYnTVdBE2JgVN9Obgch0ZUBnsyqm7BHntNs7hJT9PWTMXYFLB6jtDhj/PrMvCRG4tiT
it1pe5zBdc1G1l7A9jI9pBtssibMMcTtjgFNvDDJtAZDescrSuo7tbjz3ew1wyOhb5B3KICQJLp5
WzDb8hf/hiJg7A/6kM8maaQYSIetv6Hsr3Qj1SPDnLzrCQUGOe9K9PejmcrXcvKtJs5dhXBAWFaH
fQ8zHK5QjR8x68qjtTwb4zzbS9O/EVnJR2n3NjRLG2b7PhslTf0shUIGYOuvZraKJ4zeBHMpX3Rn
Tado5wRxqmntgaHltawsruxAmAd0mrIm0qNz+s++0IPXDbb7o5lJ52Tkyvoogwryvq0q+Y5pTo2w
oRKIMluprI4DVIlu5waV1CDqOPZzxz7cxT4qGD5kRlYH2eu9Fk2+OdRYVHNwRIUxD2/C84Y8YpgU
COSk9JUhahzXPti+3QGBuXZFKKg+qgd4PzRZFh4yc4y9wXzbmbNtM09ps68O3hTrRYUKgPnVMtWo
xnWIay2VFIXguvoidkZ3EOGk+/nbMNdShDnJUrfjonSWfkYDHwYEe0PLtZRfhMZMCgeqV/K8Ehw3
4PZh/FxfyFbDQEEtLaxyQ5dn7lab2ocU341bSG7mAhzDLRtBY2QN6I3Tqgh18vIikHtiEmpaS9gH
GoPHflsLH6p8Z7eR5slC7coa+wwG3Fnn7ZweOwugi7a6AqSQ5Q5+2nJvB41XJStCn9u6CnLghWYD
MPSlO3RUIcJmNGyI7JOmZda3Xs8BmPQzzMTCLHg5KtPqJwq/5aahLJhRYo7rVYB9hR2Oq0W2ipla
jQghF1jwCeatqXao4lMnzOs10xB4LM0X8me7+mhP1tLBeht8qPvEJnxuU2UTE1RMWqznSKFD3E+A
5RVmz0kAkwt5Erb2qCjGIfDZytT6tRin5boupimNKtLN7gmSGd6sKsC7cJVq/uRJFGchhom1Ga1I
utGeITRWkXBN1YUKAYoEM3Dr237QxJtv186L4RdEesCf9u24ZIOlzs4II0xU6hBVw/K3zZOk1rzL
asYC4YJqtoDBxwwGPmvn3mVD7r2QLUzH3Olu/q7nAMNxV8zbk6Hn8mkbsoXQ5t6Bc6xjmOcwjunb
d+CuqYIBu3AIBbMs8WipMgjFOAKiSUGLtH6GDgagmiNSgiRq4DRwHmnV99nEsRZmuj6TQuTp5bUK
LBf2lp53DJoBYbfQX2sKeiA0+61VCFLCzJHzp7EbLNCzwmjflrFPe8YZpYsT52jKLaG9X4xw0yaG
z3Ap/ZxE2LZuorRf2dHg92jP0gbhuh+cIX/tg3r+vG5LduuPa7ndOe5Qn51jloXonlTyiU46bMzI
dsYG4HlMZUwEXgsbV+8DPXJ0O73soWZYoTm5+sXg+MhTUyhzGpd266fYd8zsjrQJx8EjX1ZFBBZd
vIlW6V9zk8A8mJ3gTcyIMnU5ahP7ylCiBv4v9s5kyXEkvdbvcvdowzxsAYIzY543sIjIDIyOGXDA
n/5+rLYrVbWklnops7usssxkkAG6/8M53wmT1ZKXkRinauta5fBYuGv+ndcGTcmaVPLFbfvpdTGK
7sucF01DD2pzRk292TGzHMvHoakSRkQ1VwWohrl8LVRNQ0QwJIGgE4XqvV0H5s2KLRBNDzLHyGLM
7+zM0Z/fmSuXMsRjV6UbpaVMNueOwqXrMLxFXmtlX0FDzxBqOTjnKF0Dp7hq5MZPMeT5l5ZZxdcw
BONbWvYqBytx9bBPnlOcjT6lI+R/1w8s9doP2ptqJmlBTrdObw9vQVFUzMbqgK/GGzOnlKmQRfsW
Jo5g9KvZonwul8B91utG+yI0i/G8P+TOmzL9FF02Vh9MWIuvii0BQ9MDtmCZQ73JncsqhfhRclle
lzlVXx5+N3A9nj78JoankxgMZ3FkLgaAo6vmYgz9IunRAg5IEpGn6vMbkKHm448NS+RR+UGuMbKJ
2ZshcH71GCGomheu21iVtfs8msQ73QQFhqqoaKvAP7Iqz4fNKilFpcaoMNZzzfhFH9ZWkbKgzt9n
KsfBZTazcz3AxLzNIOA7ochd/gfafPhdvVkZNwuCZRQ50O5ebWeiWm+NhJnYoFvpN+pgo2dKmJW3
FMWmeYP+g884mXLdipNybNSjLemmrruQDvO3O16jmfBdmRuTYxsKZK744hJ5lAzcbp4xnbhU3Tjp
lJ8xo2u8FmklhWIsTNUkl4CNHuO8crQRY1/LVf7Qkunvi3k1+W1I3r2mFKdjVSlMW0ilY0uxSn7N
nSUnI4JkPDJ1nHIUf6cs/0vztv/ZMO1/3S7wuof7r0dq99DH+j+P0P7QeP19huaYf/vD58IC2WHL
hq3o/83Q2PWBTtQpXcCLOVduzr/N0EyXNSB6M9BjDMnQI/z7GtC0/4Y0wsOXjWYSWOG/tga8ClH+
XfFAMiNyO14Z8pkFyIyf5K9LQM8WmjR47GDCtvbF8ERxzHXz/k8fxn+iZPwPL0KLgvATHoyDbQmF
519fZGqglPmORYcGdfDo9Iaz72gPD//8Vf5hnwlTln8emSQf5lVE+o+qq8IfYGDo5jU4I9FPTMee
MgdMQT4jYGBJYvw36qe/akX45K4vdx1AoqW18bvzG/qzHIB2EQ3NCIoLFkm3AeTAvhRNOYl4jqTQ
XPMjghpO0Ymo3n/+Rv/zV0Y5hDTWgXr/DyKIhuH62lo6r8xi5Fx0aXBY3EkyXBtWhpACky4G4EPh
4DL+5698lTj85WnhPWMqwJ5CcY/LjUHxn9/zvBokdlW8csACF206Jt+51QdWLOO/yODm4zUcnhjz
KoeEbu5cf5Q/qS1yOtVqHvxpk4Jvixo9bbddMPQRdoV188/fFduZ//C+wEO5BjJiOLUs5P/hExUN
kyckWOhG2sVGathM4pibXoplNHPrWEtqGhT65wGesmXk0crtiT1qEh9Vl1i72WF8FRZV4Vy6dU5e
TNfPmk2/lvmPj2U4XOraeyNykJQ6ipBtYvoRmbrAmXtLp9FqEsFqqx2Gt1VV6as9J/MHwKL8icRN
C7AQmdIY/ZNxJOiMKDJC1RMCuGL2rbJhY03GnYA4cM5YqCeRi3/hLCQ5IOTUdazyjEJTLw4T9O+E
4siO5yCnBDIKhhXhnJnBz9KA5Y5oYhmBd7SyCBRrNzl5RIJF7Rz4l6Cw0s+EQerLOJjJj8c8uYqm
qq1/yantjINkgMQyeKzEM1g4VW18A/N02LNbypXjP63EXzzDskIrVrPmZFvmmcoNUxgL74VvrN9U
wEzshCMLmjZLFDe5i5UkFKBVwGeNSAPi1NXSaUOplzGrSRwqBmshLa5WwzBeOy1vDrH/DmQjznr+
OXhq0jeJm+kQaSRKZiJLRL+pGTx+twDCf7Ou7y4z/SKD3r7L3nSnyJ901tse3j7HfVKjJSfG/16F
NU6C0LPdQL/IQutuzGLFjo6VjQ1fHtSRUll2nVHqR9Ga9oS/HCdz2Pf+gigW2z9GGxf7W6hh4tvO
6wTfhymwoyJGYBtqOW3ficq9MaxhWFh8FsGvQFQY+3U9b3c6sgHYW1XfXbQMSUOYVjSySH1U8cIU
0S1i3hMaPYlf7+pRwfNKiprNBrVbnFNpUapvjXXGCbfW7XJrYvAY4vmaPYhd3lT7zLWbTZp0FA1k
epd7ulP1axUFM61lJemN6Vy14oKU7vIz+33zUsli/RxEP79qen81oNXKwS6DCYvwJ6N133wM3yvy
+WaeIrR75qvXwruxWqMS1/2ye5jbHs9Xls9f0OOtB8Bjw4Z8yvlnHJFYsCAY7E2X1fq9ORnDfxcm
ZV5PqL+eYNCbOLLh35MIof9jsnc7qcYa7ZWakKzKYqDvgoEtg2emBmEwLTF8TXbyfByTG071Y9t9
Y3caKtrT4MYJzou4lQwZwEUCJhzXuDK1LVXt3w/4/19H/Z8/DAX/dR11+aw+Zf6XQuoqW/p7IWU5
f+N3h94YDdS1ArrSmf++jLTMvxFx4fJ7RfFneEik/q2Q0mDZuGwaETZyX/1VUKUZ3t+osa7QF/4S
w1Mw9v/COpLlyV/vR1LbQRXiVMFHYBMr+MfP8edLSyRFUShTLWGw+LQwSdCQZDKYOmd+mTQvPNVS
hrwHGWe+3W+XyncOWQ0zhXkosnzfFKfB7KsnF6DIdim1/tgZOsqGtDXOAzmQoeNeh7hqYBJtz914
ZEPSHK5ero0bFBFCgVPvypPjCvO3GazvWJajTiUPo6pjfrg2apoZE4E0WQsu7YuNvJCfhOmG2dnH
ildvuWlGKW+tnjn/2tbdQQsYrmB5mTCUtsFWruDqe/K4XEP70cwAIXJJ8AAMCi1Duw8XhmEVY3I2
bWSuuu2xlRJsX5E3MYG0aciVvlnLPnnqus91xeuw5M5+MplGpbbL63ewIkS5DazmBvuLvVW6eFrc
ape2zCgXtW+Tbk9O6AZk2B7iGT0uhtl4luBRO87hGrQDKUNqA2IsmnL3QrYTgcjxMIgQGnRwa1T5
a4bTtbOWSFbI7Ut7k7rAoF20OoKtSojq6bc+DNm7noIp0UcMcatjgNZqDRVNXWUdIHb4IeDzaAn8
2JOp2K+itAgrzcoHjuGT3QBk1kl8LQMs9drEtLFm6saFqH9z+GSb0fmVte4x07X7Vjwx3Nk4YjuX
04XuciOQln4SCzBB7UCJ6xv9DeS5Yzu+1uWRSNtyU0A0i1jWs9+TzUGOBteXRODvzyczGB9qsz63
WJRD3MzmrprcO1Wvv3svKDbWUB+CeZkBjSxfqVz35Ujt6iXlUU44IHslfuX59J3azq1yeZZ6v2Qr
xRazyLUkEqv8Aa4nosKuD4LVrIUGNQQSbG0be4IsWcFiZeQQ96wMQhyzbCdwAhe3hY6scKJqOFaD
Opu1Z++A7+VbaSUPvcvQr8b9wHoyTJK83HMh3AyYD4m17b4THMN1YwM6Xg9WOR3p7Rm7B0z/e8Ng
qzG24qrwu5vK8jdDiXujVz8mi3wmrOMSowH6jXZ7G6Bw0hWrfKcNcE4M+bNvj8+s7W7SVn+0Nf4E
qJbQI3JyY5odFcxiIUjJDo3qjlSAcFhyFbOldz9xyn7Z8/w2B1aJcrAwbnvJqDvon4IG7zgxyoaG
9tjITGDn468UEK7pwfzV3ce8X+q7Ls3ZH1k1rhp9ItE5Nb/LzDKPmdbDDVkI5m6b1t0UWnXsSufT
lGwWheLZYcC2HgLFXCi/U+nJSfPIG4ZNnTOdMvZJGTDnNX65q3M0k3TXTkdQMMqgxluclHUwNWeD
GsDNoQsJcaj7neVpkVD9pqFGWJf+w7B4ZiRpwPyix1CSvrxY4EyrV2t4bBZv0wPZxfOGsI+fna98
VHaf0t4NWFm99nUGCpwxj7mCnz2dP+RCt+pItUYEFVwnGB9ylEbA15MxkkGMozLxdpR9kXasGJ2J
vc8KjubBh6izHudeMdqx8Ko63w7+qCDf2pw6RYlGMfftAwkDevahF7VL1pa/emV9ryOHq289oxXd
e9PmwthnuZ3kxwC3qGiYdorW2yericJwGq2kPKlqRfA0SDM1mVqjEORIzZBtu2NqffWt8G/1IMt7
6NTafD9mk61FoL7aw1I0rA0tJWYHewJDpdAfCz/bZZ0NhrWEgRDKVW/73dBZ7neqp3oe9SQqWvFQ
zDOnc4FXGSEq6k6YlX1hu3FVVx2KlNRi0zBAJ8RYSKxLsVXcN+xbzQlLfdemCVu1kcYvtK2quVPo
jmOynv1dVtm4BFk2JGvFF953oG5maCBde64vST8ckF5tMNiXbxXilk8Ayzd1Ud3afqFdmqFmb5fg
0qUPKaDSuOsjK1o7ZJAxvjc9TRFI2heL8WCUy+kX7ol2P7YUQsY489WhXuodJoLBsq/N/qiJLAAk
sV3RzI5LeRodebFzNrbQmQRjOZddJeqW/VyQdFfOfPDNnbSgc0JEKC1+75oRaWTBI7Cs1j2II0PW
+J+xMHmauEBcKDZlOz7leY4lcE7eByuP0SZ7ZwlmMpyG38qu9h6wtFC62V7k3l72U9gxLtgsBbux
CA4KkPSws+yGWHs5xrKdkqOWIfrr5Y5cdefD85Etm4uFL91xx63iW3Rw0+nFZY/fzzPL1vw4XLU2
WKzh0/GVNLvswQVn5rfpFjrbY6Ijy20RQT3hnBTnhRVnZOpa6KbLPfsq9hlVdRJ9yajVXujZyFRC
vJvs+G3upmZiuLgOv4lh//FLqK+wN/N9Nq/txgCEtrdSqImDhwuvchb2EmvcLnz3lKxiP8nEnRTr
1pjFTz9hO0rHXeKydOz1Gz97t6h82fnmJzG0d2MNpdLKotLC251jnktvQcpCQkL2k2nLuW3Vg1vB
WaC+mDd9L7h03Dka23JXtWrv6f2Pvo53niWq25oX3sD72g0Gdmxj0c6zM914/VhEfYlqIpzAIDxh
u/9McGeVbCSdQgt2Uhjs+UUUqHPvis1Uz5uZcomr1J9/Nc74YhcFIiePw39cDKDsAoAsm8Gtl9V1
3K7d8+gtR9Jn1U2iib2r9+nZxS/q5HgeHfAtTLUZmS/AyZyyRJhaPKnss57HWOTTdlbygOqQ/E8d
42DbImEo3gXW99XyI60BtpLg2TgYY3HyG0Q5Hp9A6+VsMWrOY8B4nMuLLvYswa9AGjc4aWX242EV
qmztq+qbvd/wILVGLKHAtM0ajUEnyKvnAZjotnZlvr60Jlj1JgV1buxTT7ynSX9pm2zPpihOEVGu
Wv2bWJCIUXoMWh6NNK+aN+Wr5Yx71+G7mNS3ZTXwNdRTJuPOUh8IftpZXQM7a9nKLPgaS2/DwnZI
zlnOs9V18FcgV7NL63FALu2ZHTn1zTPsqTiBATzK184a9vrqVi9Tq3ML3iIwDXZibA5dou1NpM6L
FkQwGiMGVK969zkL7RuEO1f/uUHk8jsXzcks2f8PCRw9MIFJsJtyDXGCgFdSeOauLn3x0srg1YDJ
/8h30kcxyy3HdOHSOPourdwfF+myjuuqxorF6YujkauSrj/rH7AXdutmcLImdNpXrfMZDSVG7K+y
3jnE4VBD40fqOQp9PJN6mYSDxvbP4i1/uKhmytOQ34vciYvZSRGBqSurQaV3sm1eiR+9mQq0y85o
73jUvDDNkMUx8Dsh9aLiaT4Xuz21o38TlIZ26HKkdEvR7zFlwyBLmWbRM3OCxVU/bEUxqDeZA4hp
+g+2EjTcnQEcRhJh44Gp5yKf9Rt7BMZLMoy/J1IseS5ksg/yPZC2NyXc+wqkKy26/R50XzO4wsnM
9nOzjvGaePfETsqNbumcDMMcsh7LQgiyw7ZwE2+TSRnlDlT/gudnBffTuDcQQXdpoOi7Hf1K9BP9
M3L4ihx711agixqkDXzp5rO1zGRMdAvGCFbNG8PUystQI2HuWvup77lijNa5a8S6vCtzUD85y5Z8
kiGT6+yCiHhgNXiHeutZrewXC/wcmBwrB0jHVe/cG2W0dvmmWNOzVXnbuXW3rFw2TjdigarGSBOe
dq9WdwwDgQUAZfSTMKmwtPXUjRK6btJjgSC5KkGeoCXu6apOt8R86InkrHzGMMILzhCPz0UehFlQ
3Gi1/zqJ5bvF2Z/V98HkfCV5fr1c3roFFq7wY0SgMfELRSyT3n1yjFrbK9fJcZ9UBy3t9+7YnIxC
XcwiNTj9Je8DzGY+1fHs6I+Ga94K2W2XpN4oxsbhQuMKPLPr961vUIbQ35Fz0ITS8e5aX9tltr0J
1vEbhYC7p3sAtQ0ep3PT/YB3omULH80tH97guCxu53LdG/7yjGSPZk74sKnH8ingks2uJDozOTC3
eqYQPE5grbfJwIaeUfsxv0oEjNcOb2UEudG8rQdgJbl2lJxfSS2+WPRnILyTnVphKzn3XCtPDn+p
txkslwh6mGjZ9hWtGEroyEf8F6+okiIgiTeqNYi96o0f2ee/UwacU1q8TMF0njK8eWyf3+xhudgr
mvw02K/8WtxkP1ZYc5qPxMOvSk9gU942hcv9qsdjZSJKo7mLq6p+ZRgbvLDZHs+W7e9t4WHMrKYt
9LxblXMj516HyqWgJ4Tv9Oq21kdd2aj7g/ymGrXPTuWwGcRz1i1rVIggQsryaxpR7kLTPw7zLeOq
iKDJPa4WPdK1biNb+873sv6xs+tt0VcARIGe8IVo76vO30J5YnmXy5+Ucep5ArDDEQEgdTQ5V0nl
s+JgmuNuMT/1pIS7v1q/ksxFl+ZkTtQvYq+VS71l/Ya6a9xC6J9DAqoFDHt0j8YyUCXan7ZXc44E
Ph2+sz6SgfyV9s0T7T2jOy3yZsy/wXacpi0JwuVmKL2t3aQPjGO34CUfJLLA2fRiBqpxA8SyHvq9
LyEaJu1bS+FeAbSfmJV6RAJ2/gnHx7Yfq+ekOUMQu2dU3sGG9zb5PO97+D+UODiuvrAt7HL5in7C
u/Rd54Q4DIqPsvT72DYSUmS0rHtI3XmiU7ibvCD7ZsqnzxzbVfYbp5m6FHaB8lVvauPAE6U18VhM
/IIpSFDQSeuQzYwyUXKaT4Nhtne6oQieLnn2ugSBYgX4/FXgp2S94esHTAhw6dCtbhKlLp2gxLVb
DFcDcuEt9XxGR80DnAPY3bieHHZKTQN3hb6FWfmV2BlzTV1PjUMpjCDqnG7ZY7Cudv2cfGhmVj/j
fNJo6FLzC0Bt9zrAjMDmyYY4IPV0B0ANrbLtDwe7nJo7WljjPrE0uSfhyoECOmd89gIfRZb51rOF
8lqyGtK7EojHaj44KmHLTPVLm6MxaHpKuMqObe0F6Chqu2RVbHLMVzN0pKR0Vi4Nt2zOXC1lt/MK
huzyOuZAUTNdsjYzbhnZy6NAciW2uizXX3CHvahfu+XACdQcUJqsh7lJtaMaEX/DFokarGEMDHJz
u6K3iPXMW17LQImDU5rL29B6EL3V3HAB8GM+APqWPwn11CYH4LFDRZDs9Vwut0si1l+lE9D06mKN
16au2mgAfB5EXkEXRNSi05wh+Wax0bRqN2bpEnl96u80nofPdBrcXYBn7ouDnMSJKos7NWN30n0S
4Lmplt/sTtu3cZ6dICIG3HqSLuyiZarts2Uh7iOawk72hCflex3BzUbQqg9FLzgyZ6uMVE3aNhqi
J5/7EAl8jm1l4sO/iHogniDVWobcKE7imQQyM7zOF1uOEtd6ZAiTlFGpnBvXHL2vxRTFky5KPi/X
MhH26uTZYJRLngC0NaemaK0zMLtyIwz9VGo5dhfl6nVsaTb/DPi/8d6zUSSmTja9Z56pc6YCML73
8o6GhNDo6ivN2RTBYoKSa1Ld7j2CR0pkPda+sxeaWIHs9NfVqrdeF1Eyu26FykPn5P2pJ53g6IBv
O4O9JUeplGwAJ8s5aXme9qGXBISdNKaZgPLH7qnIMLK3FRxdyvWms17pn5qwJfIhxLpzyPMa2bE6
OIF7bzg8A3UfPBAV9Gkm/a7rk6Ms+3QHMWUOXd/w4IvAYxYHqFSjwGM3MQFoPDBYUSWc9dTmJcdI
MnP7h4uF8RDWVrBjsTJvaOTnJ1eT5qbHzp2HHn09yU+j59B71Mk2GDU9wtPc7mwGuBbuRi95aGSd
7XQ+FTZL86blO7ADRZ3irConmp1Uagk+rqzY9n5rwMTPWHj5nvz0EW/Mc2Dcod60qQPqU4Xip9Vg
j5hlNW5K3FH3hlLeRbM98mPFVvhIkJZh3o2WGqd903VzioZu8i5gF695RyD6HtO6/Shr4/pNJabw
gBJvsCPkHS1ZMm2fnzocwsi1So7UiiDOHTvGLydBvsWUyF8uqVOjQVwr4Z6pkI24XjWmrQISTxnm
89gdjbaBasbad+f2AWogq62JtjJZfYUKniG/0UUHwlL391Kn1AZ35gqKkWl+z1oB61cRIcPpRyxI
CMa2S/AhIEDDINM/g75Dpuzx7x4TckpjtDDVWXn2vCc85TAGnhd2qT5dpNn6sWXM5pNlq2vpofz5
IG0DVLpF4sBxZFDB9Vq2w2VJ7GE7GbZzNlvyJzlCjGBrSTpEvlvKYKgyjgeGMnEuaAPrSY/ndNJ3
vTdPX0Y3wSqXdMOFC61jxGsTuPMWddNu6uS5mUz5YI6C7n6y9OWb0FuIYhV1CA0zxDr6a7RnBZc4
Foyy++3kA+Jhf2CFhpujB2/oZJdFZHBXXPa9cCWgLETt1KRHd23uHN9pKX4Imbgnd838SOnBWBBN
kHnpIUnRTYr0ZBmc2ORUzbfsh19YsT6XzcBgkQBbY8ZOUWsmPh2YkFZDQ8+4w+bjLYgvMTBKe9Yj
dkLcOvI9SLTmXFlM2gixOpqctbQ2+YdlaNleVv27K4o7Yxmf5sT44RiJwAQg8YVM32s3c4/dVaxY
d21bbjp9eGMExh9ZMUWQDBLDqZbo/AueJWyXcEcjza5pw6ZXp0phgEAJP3cIDxt0/VZl7JK+Az9Z
WXdy8RCty2YnHC8aykbb59J5GbqK+Etlj/fMme5yyPA5s9VCf7KU4Z0hy38tnH9G1TPv1Ry7O0+1
1t1rsNc5gjWsP5AZmxDi9Hbmm+SjnDM85nXZShqEmZgfyQpWi8vAjaSavee8d2O0HFE56U8r8/lw
8f3bZaByINDmu7LNG91u2ogKmw2tjxgZ4+62dfTmm+CXbcupvLGm6laH5Y0ZJol9YW2kJx8r18aX
juL3AZi1H5v2cu5K87VW1vcwup9j8TwksLyTJs4VRtDKe20qNhDTAtgOrRThdyWwecP5VAEwTXyN
z1IPSI8HFYk5i7t2jpgiKsSUBsMU7MEtPpGG2ZiTNnczU755aPcE3se81a3DiYCMIxajvqVvfllW
j3td2KjGuuIYyFqAFUNIW9j2g9fVCWPT/klO020SYIChgT5LhU1cp1/Ike/F4Dx/Z8MMnXX0Hma9
K/YlddqZecO+8dP8UhoUeb5PXo1WJ3d49lAcB/1vy6UgVU1T3zEgflio+kN3plcGhPLoOs5xbRlu
Xz1p8agbdMnghNzWfpuama6gfalccqwY0+MEF79lXshdhYV/w81U6LekgmvPwAfqgwwSV+wsV3tn
cnCaMJOGhi9ffPOawLQsezxT96g8frXTlEfARynRGvEzpAXjLf1nqY1X4myLTQM8mye+QOKaOvmu
97Nyy0TlWeZMzfW0I0G6LY+MnxV5v6TVCZkOW7vCZeS53oQhzDo36/LhVtUhSA0+OaZhaHKbJ6bx
GipekEEkL+76BVv1sA4sj1hmHBxkf409QB0wkysBBbP3JihdglzwoFmJvtGNjk8uiZoZ+wGfM4gN
fXlbiYaCjRicy0mZF21A6IEISt4vkwFHS6eLxU20XVUDbMfJMMOgIOUdKp87V53brrpP2tyPl9R8
8szOR7BRmB8TQpO9LnX3xiIkGxhMQEwTxjCkoOhdke7iU1nGX34/OAelIWFd1Vy+c5Evp6bJvpSW
5O+2Sv2bZEj2QDT7EBwj7Ul3XY/g5U+J0KMrSroyifPEz8F2oh21MC/EuT+sZ1L6QG5Z5gaN/DmZ
6t2kYIX5wefSMbBj7AHuy2ExFljrZXTgsC5kf3Mud1X5lrGHaVgPRfNS7hVTHE40lNhmo8dZNjkX
0+V72i5gUu3yFzaxbQ0ewKDMCz2ZbAkIeO565AOV0UY26pUQS0VMyCq/JJOamj4usZ5zDVvxREIq
8+jxpxi6N1UG2Tnwis2aksd0dUWOVBihlapiZ+YkNNnFsQYwNaBJG7mswZLyeBlq/oB20ePkGGSY
1P6zktb37OUndO1Ho/D2RVXugpK6qhwYqQz7TIIZLpPunGspdATsFthGU5Y5Jkd1oJO5yUpjRVmT
kmGVBxxqBW+S2VXTnrtJ4TP3K6rWydkbAdAnR+zttiqPmEVAUWNyisDzP62JeNWs5YctFm9X3eKT
gstrXyuE7C1gwDRNFT5Y0VPqS/0R6+YzqmgsGHV2sDt1WJfklNTGxendXcESK2TrdwIfdeRiHJgB
G4V+3WtuR8dqwRvSinhsN4oS032uB6fKIBfPVM4rgA+eHIlf218c48g65EkLMIFM7RB1WveesN3e
zF5iX0reyRbwFkQJgc7cd6jb0EwX74P86QaWHRqPPsh8fFoqd36PqftxdZP3nr1vhGWwwKoZ+AJr
esb8JI5OyxfWTG9waD41ef7Z6P27vrBWIBAsnpC7yfQGDDG/1s5dQ1Vl9rZIYe4GdJiBoYWmRSp2
Qnl2BZEa8dUe5gzGPX4XQWiGPBa5xJEHvNRJSLjQT2Nqiz3mLI16mVFD2eg0EJod2rUeO8ZWXm3w
hdoHhICERMdfDVhEotD234hFGJvKMdh05diOLcveZcL2n72S+bJURnYlOA63JIp/T2w75kHbXVec
s5aVkWsSjEqQX70ZWvXhFM19UZxlucSiaKH5VDYNTNU8dXwKZ1UaHOCG+2SU/HwrBIgMJxMJBpga
+KB57pxZ/3H172Lu5dfI/nDreCUvfqe7mgd6OAluPM+/7500Kj3rljC8jJWIeCnxZmCGUFTc86NG
rbFXOhlWwfTZ83wVIc7MF4uBbNH5DKlH9143070a4RjrzY6ZKkuNzGZDfiVmco7rxgPpDUQy8GVV
ffHcYasMUVb9ADapB94xJOAG1kCWvpFZvpWVz2YRGb8SLBuXxTh2qXpIKEFsPWPvzIokFT8gMSMm
2rAhdSV3zkTZylVzi8/zw2vrneU7RLKYYROAHq6LBHCvOFmdoP1ULrDkkqyr2jpglB0Imhuqby4U
jNWB3W5rbdg1OdP1oWlQO5od8xnWeDrxIrd8ta6JIuqBXihyXZZySaPszdgjpWoIEcPIJZ+YADPu
mtp9gmDNMH5R+O9Fpl3qlt7+KitLB3lxq/7VDtB8r1YQzdkdG6GIdI+4NDiQm8GC1dSda4pCAYlh
OhgJixTMI/TvU/4iDLhcak1JdjGSB5T9KJWqB/D0oa+7+sF2R4aP+Qlq/KYw0rfSY4PfGu2PaJAj
rFq6I78SIrOeX1dlK0N/JwUaPecXkRlfU+k2F3PqE7LE7BPpdhCvLLQMc4YFSK4fri7611wBG5ca
wz+PoRD6PW8Plf2dqI+4zjpGdI7coAOB3FeQJeyVR1v8AhpxM9ZzFKwZt+PylNnpxtclBKsm7s3x
h1kn+0w94YuVrM/SL/KPaa7vVppV2TOgxkpWzlcMtt+diFA6me1EStl7qquo9QXaAUiKlXfP2G5n
ZfZuSvL4qowxeRYTq98tBsO7xls5nXETkxF0qEbOJAtBmJjzG5DFIc4C/sMfb4aWqxnXI3KFW9YD
h7YwtktjfWPa4vTrx0s96+eeMz7ocJ4M93BbqDORdNTpdGvV2JWsFwHlPmXxF9iPNeGP46ofM2DK
YWnLBJ+kSweoY1njRvS1N60T7JWN+TR4EvXPujOshUppOBcNKj4/2PjzNBxALsBi3+u+oIjk2cv9
3bhm3+uwhmPTMl3DLsPHB4chrFLvaWCWDyO+2k22s7VbrvSgfDCH7jVbO9Jh0jgrfIwkWbfhgsx+
rJRTNsWsuLjlgR4/7PEhKIWkKR3TQ++uF7J9+GaZ+LDK9FXX5mNpMFoR95SbcluwJV6I0EO7+ekQ
DJra2tNISqM+42lMWO0q+gaL3qI3WBuYp6m3D62rRiwvFlNcgX+IH1OYvcB9rGeRM+d7TMqIPXGd
DWpn4BAXBcoq9KMEnH46lf06e+stM7cK89fr5NanuSenimwi5XTZvTbUCfnJ+rrEHi7wKC/a9Te2
R5Nduf2DqQPaPR+U0z7oQfmonCN2sM1amY95Pd9IliYc7D0dFVl+S5CPcVGWyCKaHatGTBdks/xf
9s5kN24uzbavUsg5E2zPIQc1CTI6hVqrsewJIVs2+77n099FOQvlCAkK/HdcQMKZiczfDJKHp/m+
vdd2Z5uRTZyeswbSfm2k1fzYsD1lggwpuFJOMQPzwprytd2lnEO1+WfDximqk3snne/Jk9hBM6BP
njlX8WxXl5XaxddIkuaboh8JsJjZ6vivZxTPx+CMN6EaQvylTorFCBXkieC5dPrZT/LFwVpI62ZK
fFFtzbxLXnNZp18rTPhktkKguxwx/bMDDKdWXw8prd71mV9ynGaCmm9R3mF9sGyyCzTyrU503hEb
7azVUCvrVvPipPj6VoAHl4SDLE++VJmivFK2tx9SrGv3KEaHDY1LRL/KLJJfbz/m/3SX/3qTKn6q
u3yN+l/NkfJyUTf+UV5K499oLpFX/oHAvIk4/ygvJcpLzAAouXC8AEVceM3/wcDIf6uAEoHcGYbQ
0fFLhJz/g4HB+KIigeCfpC4E8hjO3T9RXp7I900JEI+rOIsbA665eTqGpnECs488Puq/OOJLkQQU
dnFasRQQtC5ranDsqj8fuCeeFlPai5HFNnQm3uUGT+h5PjiqvHACFbcJYWEajA4k1nq7/vwqb6DY
v/TKfy6Dc0jVyMiBD3riuND8MkNlxyJh2bQRiZwwIBjQbG7W3bQyo28IAZCEAMtt0IvNaxRFUQmQ
wlPU1RTsq8dFTiMvBPwsxYNAgxqtZXescVwGuYBH30XHUo1u03lD4WZIYjT+tc5Igb7E8yZdCXql
P1AW4KwokKIQ0o7+7yV5NV6cYouKXVHWqu6BzgMLOP2cflbDirJHHGxMNkBC96L5QA82D+4xNSIN
XZslBdu17HfJDJ/586f1bhzwTnRJuonNgd609MUh9JdnhPYjtZeecVDpM03oZF6HgxMc4rj/klj4
QC0cn+40i39mb3p7R6Yk2tzh4gsv6fiyaV7Snwm4LJbdEUwfIobcacrrz2/OOGafInnm7qSuc2MG
6RdAj44vgzBmGiuTHX0ogUR4aPbNfBs2QAogM/Q/TcFhM6a185LlT016rVk3WUFEW7yxGf6TO7My
r1hutYcKHMl4WztfEzm4uXoj9QtNHqL6JiKBmDzz/QgQ3HgUBG/K/lvQXY/Jj/6cEv/D26GJA/gW
uv3yFR3fTj3Rb8qI5/Hg0WjiZgkVlEjewuAS9RxaDI4zcbu12OLT7iTAzVlZw20M+k4yklWqWtuu
vMlUsC6HdH6BJQlWoa9ML6VBXDePIrhEfLEuh31SrUN2+/G1Y3pAOldJPSLduhPdBt/LSnZnbGiL
7+v0i4X4rDIXMgg1+2RiCJrZH4dEwEXrQcIaaOGi0R69xMb67dMZVtFanxn36NTfX3PRxuPlgxpq
LqkOfw98w5oB51No8QJTv3KilzRK/OvQMi8HxB0rpRK+GyW0L6jxuh1eYlK25BkT1TLIT27blES1
UhUU4MBOJ6rCQIRH0vrodTJnU6RfGg3hAWP+c5ha9YwB7qNr2VKlpCWWz905uV1TkZ2aN0wgNlkj
3ojpx5bwRP0i5H2r/ebzD2/5207vjChcwUJFDAOtkeOHi9WuQGrJhfSWAmIMS6WICcvJ4KfQtamf
EinpfDRrO7bPfPIfrDGsn5IoCHDDi1/9+MpEK1dJhQAd6WJIfKDZxtupR7z0+f19cBUWdhx9+B9U
jX3Y8VXMTtVzk3v0wpZGYZdXwRpj+3RmfJxwvd+mL2vJFGYtA/iEgfX4Mgmm8tzocDM4PULFibpZ
2sHSBuTILMNZNY1R7yeWq4ycOsijPzNJf7A2WBpXNZk4TbYrJzvemYjb1hT97EXZzKtSX6rWGT11
6keaDdOEziLyGMFnrvrBZICLEfUKFlGuerozcbDryaXn4hWc8bahjoWgcWLMVy/C7zVXxH65+vxt
fnhFZlVwI2zsVXWZKv5aAykdwJgcoVnGRUehShuYxEMf2uqcaW6pIJKdYyc483I/+CAtw5AC/w0D
CXTx8UXR6xZN28MJyjSgAtjCAnToHimsvyfbODNcP7yWCR+Z756PUSz/+1836JtDqCTJwiQqS+wo
kbIuRmJdRcwxcVK0M5/gR1fjSriw2eMy25w8Tr+N0iBlgHhJ99hPnHrNuaCMRSwLRznzzGNcPoGT
mYbYE56jLvgXE+nxrRlqMOqT1JhpIlR7+kjpxKKGeWaEvL8lnSP2cvqTWJXINDm+SheA3uAoxgNM
enNtpd/7PvkxWWj1dfLOPh+N7+ZO8O+YjXFfWRiG33myoTP6JV+l6sVq9FjXsb/tuiB0h0R9mjDf
0elFvaQB/kit/sybe3OVHz1Nri044eqSMBsm7pPZM5ymEmoMaIvAjn7Odf5I2mXq4u8F44uqLlEr
L5v0dUfpnhJzGG5UdHx9GUdnBuy7L5LfwblWIscnHZ0d4vHz9kd8RM1Qq+QDtq86X8e6VM3t5KP/
1ZEDRQqKrM+f+oe3znaUjQAyH8syT14xNVlwc3Q5cYN30Bopzg2VQxU5h3tEqyUchwtdDyzXqWjF
kYb2m0bVuq2m5NwPWS508g5MnjyHP9KVhOmcrC2qQuaAlBEnM0zMdPxRngS6ckEWovJU2VQeMLAB
LgZ97ajpAxIjZd2r5FM64bWCG+PMme3dGsB5kzOiTsVBNZmOT9YAFRVhNKPd9CaH8JCEDiCTMUFG
k1cNtVhNeoiHN/z9+ctYgq1OnoFUTUc3efU0Kpgkj9+/HohRTyOb6HD0n132u+d8EATPRfmLT2bl
DNR0AeniMg/Xjdg481Mmrs3kWm2+p/1T1+115XvoXEcVMRTl6i66sS5S0mAGx8sAw9CC61eJ9Us3
vZEv2N5L3AehN2nrUt8XAcLJb334O7PvhuRqbG4+vzVikT64t2UeQfAEDYDnenxv+Jq1eFwS+RA/
m+qFwuFTWq+TfUvvdVM33yqSQntx408PRXrwbQ6tDwRLDOUmCznBWNf18KQFw4reLUqKVdQ+i27b
yme73OWcatEh5KvJ2VTV1tpnYJwQ+wBYwPGluGTkiNuA3C1oiM3Gom8T70m0j/S7vLtTglc9hWh3
MMqXIr8yh803SqyGupbC68SdoXlkpRjP47dU33Tt1z68T9Nrvd1Z3SWtZEGIxA8rfB6jZ8weQvkd
hPezuTfiDYhAB2kOXCF/PX0hdQc1hTrscqRck3Xb1gf0UFr1WJBrVDCuHoaf1Cqz6EtOOzXYQspE
SqA/SvA46m04X7MbX+RuYkPAuVMiWd1wyoYeXgZ3eHiafJPnKKyHR+nfVwQryUvZb9m9KPZ+2YnS
rKzkwablr+76b021HsUKRY2DEJaAyJ/wy3GWdDeqvsmS/bTE5K4y5SJ2ruPpp9BuQz9Bx7Gfe3I1
f4z5epKrvLxS5x3GVLxScBSRCAgA4MaLKq6qfWKv8JDJnjRJ1Nc7fEm+uR8jSEL/eL7k8IQ3xqay
pEL3PTnn2ixOWS7ZM4UFwbCaFh/YEWKGULKvPagi12ZaP7MkfvSJCra/FokiqIi1kwNF4mtFXY/L
Fp//4NIBoNqcqtm52fCtKHQ8HS6+ZfZlMEpsjhInU0EVjVZFYPzkDf0NMiLVdoV+B1eLtCbKwoRP
qt/L+mHqvozmq2H+aioa+83OXkiu6h5eHmVSMu1RRs090pe1gvsjWlv4aLStJMpYazxhP8edvsm7
dd8/h3dGsvK/kKWFGMVfFevwjjOLqa86doGH9jK4kFfA10OxCQ8tDXsPMxcthBks8ta6qq+rezD9
depCSszhMwAGv6OiUKCW1bbBNeyRsttli3dytTcyUACr9GffPtjRfe4Yq+n3vAlUiuKe3mFdQFa9
KTnET7TShgg1uvW1nH+2xc7yD43lar1nT9dRs1ca9LXPdX1dhjtdWztkt/f3FAToMrbJuh2RHHj9
cEWq8wwsHsRZtTHti6b5ZrlTe+fPiHYeM3NcmXxlvfbdJmYLaONFq80AtZYUuZdFRV7eGETathh8
6+oWCFXR7aRxh2z28wny3VaLIyNSY0ocTJHLvx9Pjy1J0LKqTN63gBpgRf1Pi0brIpI6zP7ke//8
aprGGgMayObIcTK6dJGbfUN0jJcPBh5dinhDhdNbNr6Gtzw+c7X3BzoqvpSibBoIki/WOdkaIzhV
DLxoS2CsHbhThv4gMCTBpXNyZXaMPJHIcWMDlPQb7d6pMRV/fr/L0zv5mtgls5WF5MDzfauK/HUS
iCU+qQ6dqzeSnetCBEWmqpOb8flVPniHpLAQRKLCLOahnixxegrxzGyIJ8iktUnnWuJfzElD1BCk
SXvWzzzW93uU5VqUcYhhsig5nOyYwIs7WddjbaoLUe1i5cJRKXBxDlm1Vu75AB5daYflmTn39CZh
TZG2CCZBUI+HD3s655b+XFlj33sG6MiywNSi2lf6/KNqIuXMDZ4eCd6wVkJnR2ywITZOY5TifswD
MZAJMWhOd8XKVyY2btjKQSRPidu/6PHcSiOaNp+/x9Nt+FKvt7k1qvYGW7+3PfNfo0VTZqxjC+kq
9pkEq4zQ2kzDACwXZb7EQDUr8swl330iYEYkNHfOIeyAOZSffCJGqGqd3UNvKy38/p1SX6k9aGrS
nUCEJ2swbqskxqTfdQTbqPO5MM33b9VCoSsALBpsPDmCHU8/UaoEhQK93nOQ6Ml4sWEW7GgWMBHm
DefL5w/4o6s5xAHApaIPI07Xbd2w4EcCO2SyD7AToDi1Kw2BiCqz9dAimfz8cu/eJ38h34g0eJU6
vaSTmytF3yJhliAabLJSKr3ic0Sg51VKG7p12f1OYK6eGbtv9Zq/pxyY6mxIqASwNZdU5U6+E2RS
ilYg2PEK+3Ymexr2hOpf2vWjrIybrlZWask+bqBtnm9sB4dTuVezS/5Lr9zOA2aZzazsQkTR6vew
f4SmuVGKTaQibS0vu+KKP2FWr+HRVHimJc5l/r9Oedtpj/wdyNT5CyyFJbjZpMnyjypZRnf4ci4e
P3+4794l9ylpDrMdolxGf+545JC8aFqTneQwQOp7fwCjW5Vm55YjbiULj9WZOfbdnEBhhUGz9DYg
tSxJvkc1HfC2kxjDLPJYpr2pW5J74NArAJWwgKW/ZwPxVaNGt31u3n5+ox9eWePybDkJ5jFOrjyD
RtXaAhPiFCe/wpEgXzlYlot9R8Hgwd6mmV1bXeuzc+bC758wt0yVjjI2S7apn0wNnR4l4OrjiNYh
+aYobChmS45AE9a0MjtX433XIbB5tjxXMr8oiFAIPflaUrx8pdXOIwqlhu5Rg45ciF3WjHsL9c91
gVM4R0F4Tfcq8ETaFJ4dnKsSvtWrj78eysA0KSkB81vokBy/ZqOU1pjVIxJFLYDlvK9QxgT9owY3
frEUd2RRqsMjKh4teOgVWpq0PaO9GTbbPIVhsJmLbuOrQAUUmMQvWXGpOBh2AhzeIfprjkv3Ie0i
u92o4tap9hy3OR1Ck+lQY+Kh8Np441cvdET0Zsmb5U8+Qq3H1U/ZoQz2c/oElaR1UJGDyjCg86uX
Pn912LJD/MdNG16Jtbx95hE6hxT4j59GH2t2kPlWT234OiJQGnVk1h5SjgerFtrtkOOh6QrLqwPr
rmgbKANWGJ6Z0E53G8t5hz0UnX2gRWJhSR59eKpvRW01s0HXekQ7c6SuRxszRf8kR4mnvZ7Wc6Bs
Pv/k3o98FmG8FAhQ3vqlJ59caqdVDAC18+Z2RrHaQbqOoUME8JwnREufX4zOArdwNOgMClBUcA1L
47IsUMe3OORdPQ+AHjz1zvhZfGFuUZ8g6IppnQR3GKR90jYMV/mZZ0ijVhY8lO4SmRvmGqw2qBUb
PLaP8yHYE1CvZV6GvtB65c9u/No5N7hY42praxvC7JmwQaUbL0STSYbQggvxHPRNCIUsEOXrXP9S
TMjjdgmiV5JeiXBlYs3wNwF+UxHnrYRwBd5o0Dfo3zIPb6NTUSahJrC2dFcudHNPdjtMPo3jJcZO
ibaYhLNwk0KRs7bw2o0K56CboG8LVvmtcTMDHKf1u0of5Fc0ocgCEJhOyk7LdyYWNnNrBq85rKly
S0F4voavbGNBeCs16fdAkjEl16WbOteltanrTR27SH9jdV82m1bb5upumq/L2W0nsNzbBlGhtjWn
jZNvZ307tfsk3yAsFQjDvjfxjRFcaN+QayLsCi/16/F5+E3K83d9q1zmvyqqH4m1DqybwF4N0yWc
thUIm8R49KefdfVYJj+j7A73K4dz7bYM1oF2oZLMEXm4Y5zX8Go+M0O/WxqWgaNTnXZUNsa0xo4H
jpJqk5n5aNPUBlpCTJQDtY5ojzQ/Q9QbRBdzlprYj/XAw3Ek9mcG7ofjlpYDg3cpYZ+WTiMQTRgk
NOiGeAgLQicmSojgt7Zkrdi8LYsGS5+okHQGuvY9eIjPf8C7z5TbB6cqqMQAm6WCfnz7WoMuFkYN
Q01BcxeGrSeq7j6dsQqRbnzmYu/mIbbklF8s1iZ1mY5O5gQ7CmUrG4P0QrPG+T75V5TNN+VkITmZ
0pegZTDEU3Uu7/cUB8iZZ7kuCh6bddGmPn98k1kSVXWNn9TLYsvfapimEVXoOvjq2Nwya5NEYxmL
MEFzaeqPN20qLFSwZLHRuCQ0hm3amoCVwzxQnck7/Vc25/YF+zY9c2erDzdtpCx4gtZ34XQM/3T2
NthCMDiXzT0sgVMJxUwLsFecBYyvAOuyuh19MTca2DN2TYpIaCi+DvGZQ/fyJo6nU64JSY/uFAsH
6LzjJyay0m6cpoWB2FW4CiGNCNFd9JV+oLsCD2DKzmmg3g9EhA1UmGGhS50D6vKd/nVw6/3WobCB
TolyRHuRQlZRSuyynXI9TNXD54P+/ThcGjQobZZhiBrxZBxG8PEaGZE0pbAWbSvSlwI50q9wlHWM
hSgPHOeCbXG++fyy7x8qY0/VWIF1W1CAtI5vEWGpI4a8yNkG9dWq0Zo1Ghh1m/o6iElNfU5iEiY+
v+T7HSFUAepENMbE0g+0T+oaOcYHBLIwabWxN1Z0ZiDC0P1aibnz97muRJTH0uEiKSHotB2UGpDx
odtryT+eZsmOX6RTHFMdUz89x3VlYoiEAAhPTciBbC0dCCoxBCZYIL8a8J8yhEcReqM1333+CN4P
rOMrnzz1eJg72drLlaUnR9tf0LiOKxqwWqi6P7/W+8Xk+Fonn01JVVgynWVeUynfJ5ujftjB9pVo
a8lybi9NPa42mkUyy+fXXfb1x58r12VaZSqg24sM83hkZVFuOWWHpTogqsvtsGa7sZIHZ85vHz1J
tvUcMVgokCqefKJE5sWBEuq5Z2Va7kYqOaPkjsAXiAhwDc8pAD4Yuo6J9IeBCyaa7/RkaYqnBo9c
keZePKY/I5H8LpTGhSHsX2GBvSr8Ct1+fh2mUu7pBwb0Ks6tzvr71Xn5CRYToAFBHbnh8XMNalqI
LI4wffrvZbgUuReACiLD/NIv8XWpdR8dCoUwpdbUXsj5wXdEeR6Ejb9KWm24rClswCDRizVZBr9m
jjUbO8SqGCo5kvMw/8cLLL9XkpvOcsGh8/ToBQggNsgiAqIZKzclrmctwOYi6sRLxbShUDWsoAho
Zxaod+MC8j2J6RKBLHVwCNvHT8lW/AxlSJx4rYj6TVHG35VhJCxQfjWyxP7/uZjBPl+ntMipZvkU
/lonCt82254MBs+JYBNgc6DRkGjfurLcNjRTP/+u3t8ZmkVngdpTfdbfyX/REqlDTeiGR4rbj7pq
cvA+EK4y6eVaJc68vI8utqjA2IoaS7n95M78BkujktqQTqxqZwuxtXwTmxHbUxw+4vfnd/ZuLTKZ
Kijtsx1juSXB8/gxEsyK0Eyj31NR0d/ImChnEneApoWEBMt+n4XINT6/pHbumidrkZLRQemxK3q2
j9W1F8kWBma7SqADPHeNRjzvSG+50giAFqNL2P0OIJdzkbBzdwFUYk+BGTEq5kGSFLfKDXnx+Q98
ty3gmdDBp0xDF0eop+KxEWo3058ZeQ7IJqgsRnqjtz+qwt+KopuwA4e3djqUZ44AH16VojysBPjs
zmltShRyzAlWjnCfE42SYg9uEJGxVa6W2MS9OtVPmnL/+Z2+qWL+d8GwqQ0B3EdMT+F6Gdengic1
LR081VzUx9m20dND28zxjkgiSXKL8egkgQbCCVR8B220SbrnyZwPYTihBB/mcq+H4UsDh/7Mozhe
Pv/8KptPmoehonQ/nUi6wqwHctOw8ZbiChblNRkPIGWxiO9Boa8c41sYBWRkTuaZN68t39bR89Cp
m1NGp/Fj2O9r6Bh2zY4e0OKCb3fxKAKybqZdXRFIOBW1vlURKRNBNHq+FkTraQyx4h+yYp9bdf09
GOanM+/neOHhSbBDdKicLAs6UkYSdI9muTFWBgmAOfYi0xKeQcCaaXtKIOu101BnD4piO7fOM0oY
4tISKsufX//4S/3P5SkXmZgt2B+fChpB4Kk9YaCx1zeoDKZpfFDGBm2/els1DryHHgP251c8/gr+
54qczyyaqMa7IxqgMTHRTIgxWujwF2Gl3EQGofJ25uGbh4zTy73hS+vPnPt/XqB/kdn81xvwiK75
r185uYDTEm/93/+6Leq2C17SIy/Q8o/88QIpSzINDcolb5m6ANMhI/CPGUgxtH9TSef8QoDxstVg
8PzHDGTqxEXTByPVQ18SNgx2Av8xAxnqv2ET4gBiJ8f3Lf5Zns3xRMEVOM0v+goqNsTZs+k4/jwG
6FNg92LpBkDRrkENRXd9AwvC7inYZDnZxLjpTX+FaSe6UjsRnpk/TzaG/AB6xIuVje+LhGtqnCc/
oIThFBqacPmlCnydVllOT6hvzHyk8I6nAhAoEaZm20TXVkZQMCjN2lkD1IEJUSjKfIA6Wz5lk/jm
R2VTEsdrDIQiEgq3VUp0kjAS5TofRbP96zXf/pnT/ivvstsiytvmv/910q1cfrpNK4JqyILDp4u3
bEP+2kBhmccMqIMpFcRpAzVXIw1pUlSaw2qadPk8VXqXbpxRwUkPU0KP9oUxaslhGvXmnJXnZEvw
9mPoEWOtQjpn0epbJqK/f8w0NVkQGoNbJOOAPKrvbJj3YH1IwdTC+Edst9aGfkdso2PN5gIXeQ+S
jHA57AZjmUXhRUG+2LTRFbT7oH7VGBznEFCmNKMmag66OlA5+fwRHs9V/GgUwuw8l6XzrfN68gTp
tTZppY+jO4LCIB8k7zSxE0UqbPoPCVF8CTkT5NERHDJ4SaiWhfv5DzhZrpZfwIaBz5K8X1SX9LyP
H1s/xwkNrZgMGyv0gRUQqgh4eQQwlRhpjwULfUEcXqhsIJXbzJwcM131XTEGFFsL4X9JdCKE1635
lrOtpfDfFVKs23Or2PGq+vYzGW6cCgAv42o63avbTiQioBidy5eUjBDZ7e5eJTluUwKbgzOsV63m
1iT36rt4hsZHjXkM4+0YlOiYdHWuxnUz15rhibyyoSg3CH0Pnz9K43ilXX7j4mgkK2QprfEsl5f9
1whkmOtTTYq06xRWUN+klVHWbhy2iJg6AlEgK5RTscngBURrOWV25Qo77YkppvEDXKXsiU4cYvuC
xLbuRxMCBSX9JxkOlZX+iKtYQbM+JqSQW22FDsywesXLK0UxvVoZfHU91U5grjsRZz2Iecu3wHvq
wn8cu2ZRBFoLb6+TEOBFl9nnWnVvu/z/3fZw89AMAT1yDqABDIvu5Mgh51TPp06mbh/EJTGwtg4W
I1NBWq5AhlIe4ZSNFm/AIk2tSle/hnZvXMJdDXyvL0QOP0OPqaZ+/k7k2573798lmVkJJGfwsCd2
mLGOX0oFTLazTerxJtn2khbfUJGAMIEFd4aiyn/Eega0QPpR3h3SrN3npOfF65ikASAV9q2Tq2Da
tH6E/Fymo9v3ygZWYP3Uqd3wMBlsnHLL2Kd+RIahlXVa6LZw49cN8sBLpyWzFfwVLDk9v4k0syMP
Sm/zC4J92y1c9nhtF7b6UPT5a577uWvI9BHzh7iesKBCm5ymmCypIiXDEmw91a31pEq30Mz2vpQY
m+t0+t1XdIC6Mv8+qug0PD0rysOg1I2/zkpT3ek1pHJd1tmhtuk22QrZInnVzonLcAlfk1qZF6Eb
v5ehKu11o44hcK2osq4coi8BDk0BgQRddzGN4xegztY2QCy9m8uxvNdEcN/M9KECRsQuHaHcEr4L
1tT282STBVUJu07YL0pFPTwOYPz6WURiQu2L78zlF41Rm6hYBZBXArt2FkkUF2NVQHcPJP2osaUX
Spp2QGwYsZHWVyi3I9QR5X6Oafc3cZuD95k4u7cq6L1IIhGeFltgOwxfykJ/dAAT3eglbXKNWgVu
j2pyoZFslSi/JDBWPtfZqHyvexPyd4bGPF+xO5/VC1rcA85+kXS/xq6qXrM2cy0stLbRJOQXjOmt
AmxyXdl+dl+G7fdId/BxdvkvY9QrQm+rMbC9kX69tZpUMd8pWh3/UGuNxtcIA8NyS6LHfxM1K18r
07BuHbMTX9GT2r/KmghQsOkDXtg2VK7NWERbIHnsO3Qz6/ZCzvkuLAqqL2p+UK3G2ZeaDh9D8h7W
mJkMb1al4VDpCuUqE0F0N7TtsA9gyO2NgurKdoiL+po9OVJZOH40Z5x+K3qCQYzGFp5CiMtWJ5T+
yZj8bQDs7BAH/rB2nMG8CJKQbFPAk4Ay+jDft32Q7uap7Jn1rb54LKv+Z58EQJZTK69fqJrXP/TB
0BmggwkTOtLze6slV6TVU0usQGfjIIAmFr44eTBtu1Ch9dlGEEmasv2qSEmsupIBHKEozbpj64pa
IA+Ph1vb6dTW1TQEvxXJYsTLJCSK8CUlebNJRiFr5K9jBFYNCHGXRc+BYhnQAGqfbsxU/WBiTXaD
qVffw6FIb6se/4xNVu5Km4hU4KEj/STSk8gKRXmoCN0g3koCGAZUFKL80mOCTsGVPyLRHNDcBMzl
YuSTBe/t77OqSy6npJqvghpBU2eRH6OH0VVqKd3KCU1nlxNMeDAI5najEW9HNXQ/SpQUj5rOiCXP
VB8vhkjUmx4WoZtlJkEo/oBGvv/WAq3ZjKpd753JDi3U8zSYZl0bvhVzEt05ve+7DmWsO3swwy/w
vZW93g/ocsSUb2vw1ruGfs/DWFkq1BKZmDt2Vbf8t+gpVnMocLIHaJX3itwHkRE8UBMdf/SKiJ/b
ifaCC/AXHRxKymvqp/NOS1r+GMOaBDN/ql+1IoGTKHGOfGuTqefkj6CUhzTtfPJMgR6nvjBXRl6n
j8k83hlpnN0Q+zP9cOagdaup/ZGZ1i+nqgYAyoYSHowa2HtWQ8og9Kf/PeLYZu9rxGg5zMChgw3+
sLFnsdNng9dnJMAePAy1hAmzzj1mzfxaE1HzTPAEvXwN9p6ZGvZFpNSjG87LQxh5jj8zivt7mZGr
l6DEdjyZa9l6jKfWDSwfVr5Zm9M2ICRjrRH4vNNod4yIqqOhWjdVmz/paBJvEiucV5bMxkujaMSO
ROaEbJXyRWv9/i5vx/jCaspx25Tgl4WlJNf1KFQcqDUJI3ndPPl56V+mQ63vJzuenka/b28rSP03
TcvVBv7fYJpJmSCHm/Bl7HNEzqREHTVa6rIDG75GSd5eJyCHra0IQLVu/LSBl4R8r7qxR44yUT3Q
js+sgES7iJSGVaky7ydZdC0aDhI0Np21wh6Kf3c245z+cnTRXwE1zfHiiPq2i/vMDXs4rY0g8p2o
xacyp6htARtFZDaKZ9TGzsb0+Z5XpF0Q7OT7gAKg2cHcTGjPcrDq74JaT67odoZftEGv9+BqYMlq
pNoBZ3T6aC9HS32qOJhd+oUiLouKVS8kwxCFNnGe2zTKunVtkdWhFaPys5b9r8gp9L0f6fYFe+dp
XImeP6TPjEYZfYDIlEcxbWJ21HVVFuukaUnTqgFHA5BT5lXema9KY8B+DzNwiWbb9TcRsvgpgt2p
lN1jk+Xa1upV8VAWlr5pSffez0mhf5dOtmlsSapQ2M7aL0hrDP9Jz2/BuNRbNqHjt7Er0Tz4Wncd
LcikNEC1LkoS2ldVmajUI8vxYETzdNOCX971cHa9nMYfqndhHKKsDx77sfzaz7QSFQP88GqQU3FJ
qjspFGGaSHLDk0OUcuqaGSfbOh7yCxPe8g5Ll4KYGmgv2w79VynM4V7phxRbCnOL3cPesavRflhK
fOih+lRsh1HXgNiaxT1fdnqYqxo2Xl2DubLZga9M30C4ocwm2GZLeWqtSb0mW0J+G41M7uCfahHA
CYB+E1gWbQVQG8SE1tsPUDLrJ8iwxjMFfWZ5acTDL42D6a3IZ9LsG8BHaxNfZuDyNb/ovXmf2VHj
lixCo2ydez8hcajr0+C+pwr5e5iL5FfglOFdFOFLEa0idnbjp+SnLqHsSWn3uqvNEUEsoi1XURm+
oigN90li1fxCiEpRhIOmqMPkql3emW4GCtCKnLUqgRC2gxss0dryiRiTWt2DF2g4WZjsLkZEAtt4
pCNn9KMGaogI7DtdrwvywKwkel10iwddb9B8l7li/SzVaL73jb411y0pW080TZW7sGSDD5ImG7QV
EVOEYw+xRY5Sltz3hlUBsY9Q3zaZ/Rrqlmp7dJWYAVC2dYSDqtMtGMCGo3ZWGheTkdo30KO59zYP
IZfxYaUepMck2nTjFF5mkJq/IB9WNc9Rp1ckYjlJNdlU6+SeLFjXYIggZWkFf7L9sx+hs8Njjgwn
9j0Ga7cyrDpuN46SjeMFyaWx/WSR/7DR0s5hxQTYw9c+YOp0mLRruHgbDrZOxYZ14n+oxwIvYR+V
S3zb3Ap8GlXQs5z7lV6KnS/S6ZbRkQSXTjQFKH8qIRxvwGltbUiFYsIJdLvYdU3rPBLmnb3qRlvu
eg57v4NKsFnthqy9GjuyOLKZ/E+gV1jDQIhNHfOO0/luKAVQuC7Pr0LZFbkbag5QbELUEen0bHkC
WX1j5Q0vS2SfQMrxO7vxGJn9tiMcAx9egyOEEWKKrY9jjVXMKImIIF9PAVXWmW7Ssr/xWHmKb1mF
AGANr9Z/FLXddBvVnufSzfW0GLwe/i1jXxGVvgmwtb+2g2E/EuWkXI9DzV/cFRWJOXVcKC8+y9ZC
2/cLtES2DB6S0fRfVOhRsJ8NJdvWfjrCX7ErG6BpQooJGg75LU/wWbgj4aEtLa3Jqb2IbTnyfNoA
Lw46OvLiHtgRiu8iUnqowLJFXaUWTXKtdKFBtVqxciJTRz20N2Koiy8jm232JORBZysVIn3uDSD8
iCuK9PAyLXrwwgBJU3dZrokqHbAig6EEgalVxmhtAWpa2kHpOvRtSZc4MYHyXXjJp5yjk1CVrt2y
PejmLXLzQl9zys46tw3rOj0M4UweUDUMduiCllOf7CaxtVU3UudmGlUYr3RRMQMQOYd/jk6A8v+o
O7fmqpGsTf8idSil1GliYi722XvbxtiAgRuFAaOzlDqllPr18whqurGrBuabi4mYiI6iKcpobymV
udZ6T0Rd1QofYeJBMN907Sr4QEDxkO8sTAWzPVIwlH9BG1Ic1xOawm3c4HG4nW084KQS2a2ZiEXC
AY6nVZY2ds4KM/2N57T1jTXO4ae0my1m9yMy9dqv8Q4CaUr81L9rUQOfMVSxnpxUoJ8a5MINI+MX
Z+JJ+damSaf0qJNifvDijqOh8iG1ik5Gj2rE2j9EvlFB8TPdBckzpEA271vc/vX3iFmk5DWymhO2
dANbXtrJfpNXFT3n2DmTOhb+MA5bky756jw5Gu/AR3f9wyy1qrdWb9XWTqUexmq/76/XMewvaAcT
I+Q0NBWYcv3gZ77m2rRFikUzQPUmaBWhwEtK94N9PFBcHqkjGWAzRg2LhbyrHnPC8Eg1swmMLLvV
N5jwQZhSQzK8wXfSknvENITkumLxSNnynJQDLRvGT6MzlzhSF5gx2iZRAatDExnZsPwl+ixnQIVt
t+V5KolROrK1RIZObcSI1k6XiDCIAfBnrRcwi8iIyv0TVeNvM7RVqgFRGQkD6AMsp1eodVtnQWPT
Q6+JJMlX8O2qxpaxb57NFKDMdMeJ9EUl3ibpSMHPgV5s8HvB+3vwCnEDnp6vMZNQOdxMzn9Stb+e
SvHhsGuDg8XgLEJU/+rD2W04Daql6uurNn+fxILGr7OXKGcFgtheT0mYH0s52ziZL7lHOEnZ6n51
if2junudZr6YxUAlh7YDXM/HWUl0L2cxicI/nUQ7FAhI7Xet7i7VGqGb+C6haUX+FyLzdf5vyXPz
D/Np7x8uh2UnU0NAfgE78eXlJJ5KU5bZ1erc9zRY5JcOPux8MoWjp9+/Bv94pQigHWJ2yEJ4BYFX
SWPlTWJwzski/LUN2c4tsPcWZri8+nGp/xLM9K6p+N9/X3/ma6NMlyXp8COH9j+/u8m+dk3ffB9e
/1cvfqj/Hz/+mNu5ojovfrP/gfC8HZ87c//cj+XPC/z1X/6f/uFfONE7o8CJvjZjTQV7/5xkTf0C
LFodDn7jNfc8Z1+bv/3AX+hS6P8L6gF6KQp/MCQ4Fv9Gl0B2/gWAxHDb99g6kJ3/G14iABgWPQSX
deNiRdp8gr/gJSH/BXK7SljwQgHAD4L/e6e5VW3kgI3bNgg0lABUli/XYOdqQURH2t5gLJYFu7Zx
jHhTSHzkv1rEQOFjYbHBXgaoihbdGlXLnybn6yr/5aVbRYiBu25ObABs+a/NxphLlmkxKH3d9G3r
7Bzd+dGDTFwxXhlsE9R5Nq7j3XEkzb21yUGsSfat3KGh7hJdskwbv69iEs1/eYb/8HL+ABZefC5o
wgzzkdFgAfP3zwXF0IPWVIprZxrKfsfxB6e/y8JJ4+NVoNFIKVv82352iYcoQCRSiuDK4JPZw/y4
Y3cqpq2UKW51XtOP4g8n2yteA9RCjIdgUSAAhIYEdezVkwP9kI5yEVjR9ywjoQi2a7AHsMI7iww/
9X0u1DJcMBX3+oN2umzazIQwhV9MkY7dLom87j4qHCJ2E2eolgM4XJTdTbXOvLs/3MlXO7yAoQUX
mUUbAcHxz3Xb/QV3EMCD0qJvuyz2XIIZ1oOKr1oMhPFgbWd8OFO/qp+Zso1vC6pDs8untvfWhJgh
+wMGsl7ql4cqbMR1nhfiWsLSX//Py49SZ2nMWS2mixPj0YTsu+rLm4nkAW+zFGOuPmV+S57PH57V
Kwx3vSojTR/BLZQxzuD1Bv1yA+qFIUHNrObSQNBH6L50TIc9v7DtbTXg6vpuoX+xN8Qk0R43DqgE
ioY81Pe/fxCvTgE+BucrBGeXNx644fWKqWpZ636N1LbnHM8S7Lb98UpSAq2NPg3kH8xJ1gX48l7z
2D2oiHBhEeG+JnO7RpVp2qrqQutZFIyQVCMZvbcRTeAfkN4VO/31Ut6q9eFViJxVZ/w3dV8bJ36I
U9x8LnLLjDv18xaKlPlEFfRWhdiwktjFD40nT7+/qX+79CqGR1LI/UQ8zi8vn63lM66LTN+efXyj
52PoV9POKZSDASAeyzOZUCbu9m2CVvYPq+r148SGCIuHFXSESE5V92pVWdSafefW6twnrbC37VDx
pv/cjlJ/YiX9/osiFVnrn19vM2eYEMipMaLE+Qajm5ffFeR8Zt6l9JE8J9NgYNGb74O7MEZ1E2x7
9rzXdK95VCHJjXJ/n5daXqoSbG8fq9a8cQPKPF3I6MooU+6CVvoMsZvwQi+JG69T46w9zNg+doM+
l7JyH1to5CdUdf79FOG2Pne1wGFtuJ29OH3QGDQriS9x3EbWAS8KUpnOtrXMg/Wsy7LHlLkdv0dD
3H1RY68PiSXKq9Ql/orl8AXLdevI5Hu4EbMCzvaYNEZOLE7lEmKI4rROSAaVGLAWxKzXmr3wTUaO
5JZiirAD1QQHO1VIYZke7DLLXhAG12XBTXEorkX23vVFd08qFjHQGsleM3r5mXC8hKC16v2kiuWt
npx57y/4sWsxxschYiab9IANahy+BwMhOQwtCrwrpmLNuLGQZ/gDKQ3RLEHDOx0duQ00LqlUt0PI
nRBWzjhfKXEa3LzdTJ6tPjBdrPYOwCxVNdnlT10xOkd814ND7cXNu6Ttw/1iE+641udfwskxJH22
6ORwADU30ivuenDlt144jJvBH5jbr6nwmn7iu869eRvmXlSfYdKF6/h0qt+iVychiE+Cc0xibAJV
a5+AipGsls8EmhIX4dtRew0twzvPali24PrYYhoftqmvHvKqds9N6pN1LrFeDZqW+Qijy23NgKXd
+7Rq1sXBlPI6z6vxXRwW6aecGNl4x/aQvykG4z+IMHbfWAkJm5XEJqNJMYMC8rAurS8JesW6iAEg
TNEO1XwojrptSeIFXGX4ynTdx9DP5F+L2bs4omdAvWOakOTRIbDa3Kse2sRicd3OcvbGc4OWyyMz
FHvxfs18Nxh+1Ml8AUQPPuppncKnXZWfUsvCOX3IguFExsMHJ7HLby7j5ivUJ9ORqPgC15JS37aB
lW3UlB/soMi2o93ejGYeSMxQXv0eZmK2W3Ca32i5BIfSyZxt5anikI9BQfhTz2hmMmCccVPt2JP1
HvISpAnlpQ9BJ65zYru2Jmi++TA9QbeSK6FM9SC89NGIAul+yBQt6GC6GzHbnwRO7Nqr3O2QjOi4
kxFhX0ZgD1k5R4e5wt4ti/w0J7PeZw7Z8cKKDatOhtNBCwjsE9307TQE0dFxcnVyKtXc1TjTP/hL
XOH/lJG9FCfmGuC13XftPF4s5hAMxYB4IMSRc40rBfzJbqscjd86yAUISmCYOWzjNJ2fXUY83rZh
aEPCyVzeiHTIi0uY0mh/TIu4tD4xuali/pJw8kqMl4I8vVGRqvNvIs7F95Yn53xYare7rw2Q124C
eR5uwxw7u8co6LL4Q6c4zokuWiDznrVvO8X3sNF63FqO6f0H5g/2ty4sq45yEF3mnZZhMhPEEvZ4
la3Ax+FnYVZb/kjWsR8OdFxzig5v05vc3c+TXZDDsHKUkRaQd5QdjKVHYJ48parrx3GGoZQ3Tno1
9WVM5j2+JPJKM8sC4TNZcZNCfMeTioF/eJ3U9oJz8lxnROcZbkG9so2a7nomLUmTixFzqOzbJiwp
m0XHvvKBnPq52FSxw8SstkdmTW5ZJf1eso/6WzLvJnntwdIqbtqoaZc7abecsA7c2Ph5MbwfN5Uq
5JODPMA7k/K9vK8jlhgDSoEi+9b3E06loM1i7+NMSjDoUsjese2tcjgvTqPchNhQ0he8jVpc3Tcw
wM1SLvEBdn+g7yvmlcV5TLGPJ997Dv13lR825V640YRDNatTeyhqQrIrebCxA9zKSV8/12SlVLsW
A0tim/usS6/sCEU0YKVFTJ9/WGyeULoP6ixCBZoFfn3jD5Pjwrpq3XuXZijPcK6vDSFeFoyBvLoR
ZV8WycUbK+RrTP1IEd167PIoTBGH2DxcrEbrg3Rs1KKZjfCKd18j2NvXoZ3PO90WhfI3S7r0CEtE
YQffmD8B6BClZoIcOoEmbWIf5L0Ojl7SlocmSxOSfqQmkfMIxYV8GlIAw+baK0WRnKMZ/cqHaA6n
7rkixAJXopA8iVWUkYIQbyf+MR9pP/Ow3ScNuPW1U9fF+Bn6QZ2x+TX2yocyOm7ks6zsQbkbd4m9
gVRCuqLkO9VHp96SbmIvOBG3sr9PYjbMbV1Ttp+aFGrgezU4vX+re7Nwp1JGqvGnujM1W1YMrB3f
twgp8Orq/baUwWaiqcJHozRpm3+H/24TqZCWtWZQXcWybQYo4cahSjT1DFxutVH6GCTkvpF/NeOr
F7X6OPdFe5V0ZdxvxzaWt4PrzZ+9uo/fC6MjIkdTctcyoXZhKfwPlOWPLZHUV3y9+jDV9ECwq2H8
N2Vx8WUM2tSOtiEUvmqGO8Y9T60eUtTNMjvGYR7eWEMVbyfCfqkJFMDYHFsPdhOvgmAQsmaWZKbI
oOGSs/1Wsa/soj4K3mSBdrfIr/ydGFNvl7at2HSkaXubOArGNRK0ORSWF52NY417FSULEm4sDrdh
Mxe7RdtDee+FRECG2CkSQ0crOu/aKC/PaRiWLqB929wEXlIWVxEE0StngSxIAqE4uQK1d16RMZWl
0wdh4J1s/Cjpt1ENE8cGv77ouTNnmXvtxakmqBqAsxdds6q9gXudqsYPcb9S3hcnUeSOYDCzKQEw
VhQMUkUdtm+bRUDWcRtz1S0ZwdV9/iyXqrtvCX/c9AJpYUM+41bMTXpPDHLIv0uC9145CkTHMlTX
nV3XeGqlKniTTx15g7WLsBo7XbGNukFoiBWjJqUKvGafDc3MmadJbYCClJGo3A2T+E7iYHiNrNH9
4MQ0w5uyhonUK6u1N5GdAy5lPfAYvRXZjGkaex8KCHBwLKOkCj9J6EX5rZ5IGEJ7KTO6Tg/i1Dbq
8SSovbB2QMdCMjEMqTG4i1EeIGQvR/WQcVifCStzvrhJE18KmHpXTIAbvdVRoo8usdiYzHmOORVD
Yix8jyIE8MQVjWdYidNjM3TN3eBBWt7w7cP7oW0EZ74fFO/qKm/mnUm085jBY3ufBTmAVtc390MW
Eye8NvY7SX7nlU36c7bpup40wkIj7M8yT2IToZS/N3pCnjvKIv42jCb64IlsJeSNaiBm0jL8HAMe
ojI6a4ZRBNbQ4FycDyf+4hA+pbYzDEUH3FFmkE1xGLsxOVewkyE8uJxbOjcMEZ2sy8atHNV4bTKU
AZB9iwdRznFMfMy4POKk5XOgKBzQg2aO3NuQ4NN+I+yqnbZl1+Q3XsFrfw5D078faPjfsqGXSHJs
fJOhGpUnMCu1m0E+zKGf9JShYWzdfGOVulwDVLE7j8hpv0nAhoE+I3Lhub8GliqRoh7qNJOXFwcW
1V6ky/xU6SDYz10mHsicIZzIxW0tLbzk0HeAQF2cNIce8te7oi6fIIlAO8k6T6+Zwu4jt7b1dmZR
/c5pMhFAsIl8DBJSKBdpX19a+qaj62M00hLpSiRsV6b6NqI+vGsze3rvZwF8jymPp/ezWw/nEMCK
GL2iulF1dQPpa/g6tUNMfFIbvnF0it/HbLyTbEgZ3LhT0B1NlpyZouOfEBbS2UZF3l0v2H+eit7p
6answTopv+reeM1iPYU0KjMM4QU/ujp00IO6fv2pzIx68mQ9HeUYfgOYKjK+zhiOe5yk5Ei5MtFc
ET14khntWNWFZIeLLHluCRo+WxPvRVdn4pj3pK9Crunor+r+xhlwghCe+kLe34TxQkgQOGQr8eDT
Be+Q8acnenJFCqz37AGt70RfXZJgTA7tFEdvQaXsd0QWxXiojsHW6aLpdpiSNYZmzbQhSmef6Tz4
6PVxf2vlGPqH+CEdG4m4NpAKQaSt1bGSvYfuEF/WkhzgFRy4xjvLofrp2y3pL/12aBx+tPDLMzGm
vCNtLT7JKbcPSiZkb9cS2Ccrsy2MpjXxGuPgUKuIeEmPigqDYcImsyqGvFZ87dyAUNbSImFZ492Z
i8GcSKsu4TCNtKMWGURVlAwt4Uzu9NVM8r2SHdF3vZ+cCT9LNlRZhAG7wXd6rOZB00fe5nQe/R4S
VFHvp9CaiAajQN4B0Ko3Tm/XwY0hH2uG1JWEl7QCDYHG0YXeCLFt8FwCO41PkqlnvYO5FYXHkJzt
nDSwIIdDEw7xZ2ofsQvBEkFQ/eredm3no0HnRyrYqkwLk4KmTIjiQziX7m7wSjLX6ti7twsPmKuI
yquscT6NkAPup3SmjmpjfVerdjqbBTg66gJxiX34SDF1wkNs47qRN1UNuiso6Tw3hBzZQctxS4sg
TedDPghoPMisiFIrU39XR+XNaLOHhd0QXFoi8naDVtVXtrJ+k6TW/Ej4mC62cgrKq6VmvzYDVdC2
9n1rX4Z6vp27wFzzbmN0A8R2Pbepf87j4gutcf62oA0BdW5xU4U8s8PEBteR2vFxdEwoylgnpMTh
XnxVNXO+N/jbPgAQ6lt4wjZg/pq0hN1C9Vm2FpHzbdveQrJ2t0JV7anMWgs5IU9ELWW9ui4HxF85
1nJgZL2YbeISedshQtwuQVDukWsk+5I51r6PuozErKJzN2w5AZ6Wip1xLxv4kkOWVmti7WM6dMUd
ac7dve+T/p26kBlTyxCahrs82QjUZnY99Sel9LdMFt2wBenzm2NfZ+5GBYX6vAQ5li9kBxPjwbnN
+oM0uvoDPXn8tRV4ELmRuS3uBOFw53g9a+3W6S+ubMObWTvylrGi+7bXzppqWAXOSafxpUJI1pKb
XAbQxIfUJRVPuEfsIaZ5TzrU8JDmYf1mdEVGCBIknSFb7O8pAw0q+5h2FU/3BDawHT9Ie7BvG+BW
Zwt9TpAW6QyHLlPahkBZ+2dFgDfs+Gg6kr51pe2Vz4v84ZCo3iMUHYst3E0De3gG9PbWblLv6lk3
x7KRy2aBofq5L2znaWEWAw48so9R73PDwj44dJSsCNyy53LFuZMCDkAlo3u5CHJAJyw3iagsT2Jq
xRYj+v44tV1+lciu3SbJPJtN1wtzbZWIT6mjPe9xJfq/nXWgGYl4Hh8huNDSeu+tzsxPZDRDSvF0
Jfez2y10UYH6VCWTuQtbA6vRsipv3uDQtXg7xo0jDO+i/FwuKBg+GcNbTnWEl5OoC75Y3TXya1Ql
8zOHpd7iA51cw6Ykv7rBJWHjTUY+YEDlYrsW2iQzW8HEjumMWm3dMJl2GVxUclSsPE6uYz+Md33B
5OiLPYFgn1w2O8KIU997hN4zvSeSuptSQfMSWXW0yYU/kIrMwsZsePaFnlp/Ax/FcVtcFkQ4EPKz
mwmrnmdKw3m6MSIVjzmA+sZW8hHyd3WD5q96ZlZCyaESS8u7YhDt3MQ7yDQFccgoo6z8rH/0MF3K
ZOC2Llp6yVQP0HuZwAw+1g5zxNEQUCZdWifjTx2lVH3TFmFHWL2J+TemT+Paom70FhBwZQfwyDZd
Y0e3yxhkCxIFLfW7JBrkTTlYtX8D39H2P4+1CwdwmRDg76EAhTgqZPZQY9wVWryBSxvyU6YtGSKm
Ga7jJBPzwO+N484gU7Vd5TwTPhg9QkZAiTyqH+0zG3c8f7XSaJXAxsif4/dd4ffuQQAE9IcQtLuC
LNgPy32woF1FZ7WEtJiFD856XMaqSy/hQtjrJZGLDu5ca3Aw+HXTjAl7Y5yUX6RoDS2UnYQtm+Fc
2UFyFZpszE9oQoLb0iPD5Q4oPc4+L4SSMtKM4SLtRuP2sH8apw/C85CTrP7GcXsa/wL5m3NplZgL
9tYytSpnY/qG8YRqE4f2N4rd6m5aLGUfmkD2TEEKaukriM+muoRWwujbjiYiUEd2GrANHSfzo5fk
dSi3Qtd9swcmiOUxFIMzHClNGRbAQ7HFlclwwNyCCg0RSckkF59txgvjThKgVdxM9dzk360MZtIV
bCXUEUrUiKqX0faJEGbGPGDaK8I1wAH/5dD/Dl0kb8gNGnvWkxDpCpk1DTfetTr+GUfa1/eeXTr0
pfDxQPZ80t+z6zIlgfpSCZdr1wGl7Uc249y5oxbKOypk0b51mlI8FSlC5BYfThgk9PBuN+OTTWvM
m6NASHDN1rmNUxcKJCwLogmPm3jjRpb/HY6V0O+mInJ5dKUObX6BO70uFs9IyOiDJxqKpwopCH9Z
DBElJbPLe9fj28p4GJaw2gSw9M5Onwby0MU5m5TohsV9S0JC0xzaWDn1gTIZ0YacHUhUVuIv9V2e
53zPtG8KBoswx9Oa+NxEfIzzAB3Kpk8mL6WOAyXDSiTAa7i1puh6odS19ivwJW/qpZctdDm5OG9T
2UOfnLIOgDSufJpBE0aHohir4dDay2rUYILoIjrISlCd9To5KxIeph86ot7HAxXBIXP9CQOxKq8x
+u9FQcBCq6it2Pjm9lxryU/JQCMH4X7Y3rmfwgWTfQKc0ysqHq2X/U9UVP54rJ07d+LBgQ1YbVsd
+O1V3Hl2uzWFReKs1Zc+0aYVdOMDVo2hs48WPdW3U9/2JTqF0bqwuKzodiQQ9Wrhit29zEWhnqJe
WNbOwLs/MsjO1ZlW0zEXMLgxOORd6Nen0hkr+x5XGkP47TyRaBRZts5v2wUvIsYKoq9vZpggO6+v
VHxYKPapYWskJ9c0RpD8Q7uYq71ifgw7e3Ayhrsy6h41HJ54Y2POz3RNuHgsFvPS9F9lXshyJ6Ru
v5jR03dJxSM6GUd0/TcUprKgKCX8+zAmXWV2Lt4Tj0GJaR/u/YpmylkS9c3lUT8xI8KPjUiZxhz8
OQobMjya2MVW0nLi/fqGsUWHNPWnsl6XxpCX5svPl3PoBGs0tLuoPdkDkcvFpnP6aTnVWpRml/oO
g8GKwNn+7OQVfLeSQtE/DB2TREAhVTv7Iu/zi9DoDaF5uhC4U6JEzNk3Tpe8cSHrthdcX0rM3+Z8
hNrdp+QYwWfJRKjxhp4W5o/YDWR7+OBTcICgW4zblQVz0SZqk6vAJjg26O2JgNDGEwuTZyf2c26c
ZLLTWjDKkBTWVfVRdiPvfOa0oHgw1wsGp0lTAs1tF5cvd+c4mkegAkl+trNUyRHCOAZqfamHcNlU
SdGWR28IGnOmYwce3jjsuPn3nNlOceYY8FeieZg3Bls0lukB+JfJuuUpvz6oPDIf4Kiaa8cUgOIA
ER37Z+QKdq+ZuEu+ZTe12ONFgU/M6ZLb7WGQmWXIrENfFH/IgtRrj5HlheTmNSOVNvt0FU9vShyg
szcRkpDmEOYRK8IZhsw9zqUGz0q9eRz7LdR+uOeVqiysRwqkxuUZxq8VQH4NcyLPo4x077Qc8iva
jei9lA0cMd5gZYgosQfeV6Q86a5a+vYLPsG03WiEhXcQjMQ+dlBHp50sfjjg/zgjfkKlc5WW+b7J
cvHgZX6T3HCTPHzapcEgoQNMHT4okw7+7c8dM2idQrzXnd3k6GjtbHVNxzB52VjS1SneciMPbnVD
kCeZQhxmB7ZrnNgXaKNXDo/ySulU5vgXu0P/ze8c8q41Jx67D2nG/tFQh70vZEcAuF2X/SclAlvv
NY5HNUKuRk3OsE2R9FMp85BhvJsEKeSpDgaWhTAxNbElxkbdTRL4gsnnMFtHu87m6A10VN7hDHPh
8HMJf7FEnFb4XxkztOa6twYpdznHon5HReTp+4TKd7mLHe3qd0Ey4qhNqaGvZG75+rqsSQy+73Az
1u98qEXYa2H2tmRXsdWl8mte4zkgMOblkLy4y2LaZ86TsuBAsbMqK9FAwoK87cHzFQKs0rZPnuzX
gbCF1tuLdrTQiFaQVkBp/hpXHRTBEFVag1WwRwDzuk1hH2fZYbOku2Z2rNjeCcSJ43Sp2wYF1sYL
mwluPumPeu9rTvrPqw4ELczkryQewIEIiCCL4KFsBGNz6uEuSGv9QFytVm9pJkx2BI/1wuughM68
zZFGVieimvJPRWcEiefFGHbrDHsG5TjVVRuKW+ZPFUESBFm65wTQlGF7lwN7/FUjefboUnWZxJen
HnUKRxesjGDgLa6q5TaxC/1NZIYdgGCQ1Bq2IUWl+tx5ziCZBUy6vEnQX8wPoVIZydXJyDqrQ+zd
3kFw9ZorRhdKnSxC7zs0Z3MxPiw2Nc3JLul6TnoJrA8ATf1pgk+utgSi1fl1jMLJNNtk1YhA3bGS
5yAA+3yiZ7XqjwlSxi+B5eTtV9vgaEGO2pz6wbCZ2nSmBgCzTG0o4JWTfIk0YqqPUzS38ZNn4Pi/
Q32QRt8BWOb2ZIY01ldkn2c7d7GKhRl2ChRxcevCLW76hEJ+H2u/tx8M8ywCytcbe3JxUB+u64oJ
ym0MF0MdlmpwikcPnJ+NvviREijS1O+J8w6lI4EPKbq+pSlc+RCZbRP65HW3QIpwj+moelRL3Nfq
zm2hPIFProI/w0de2cNukS9vVQwsfWky6JFfKuxPDcQqNAFwdkChxkunHNWcOjh2YgVZMkLku8Fx
CFwIw3pjBaU2hvQP2rN4s1jNYD42XtkioahxSr+pkEfJe43JhDxVnWBvxhmaeiSPkESfNTRw+EAK
Nj4xjFZh+uwq6+MmustjKLe34TLEDlALFYvPUESJ9a0fXMtc6BlGXMMFM5HHwIN4uWcMXI39vswb
u3e24+R1zApLLHPb3TgwesEZu238pNxXcCos9ca19CCiG6shlh49SEmhO+4XLpvVfyC7rbSnX4gd
a/uODQuZAxhWELD0OtbBo6bufN3NR91UvvswIKPvH+tcquJpTj1Au0iAuN8tJU/oY1RGHD8/yCX/
z1ijL5imx+dmdf7o/3+gloZwaP731NK75258QSxd//P/ZVsSkmEMrcoTPmHTPx1I/rItCcW/VqNz
wg/If7FdPAn+TSy1MCeBsCQiYhgx35JwP/nDv6il1kpIXd1ZQ+xhCatZyao/eLv/4TPDyOVe/+f3
v/pvvCSArRQz6k8p4V2AgtvhGqX8K+0t9eKEbS8n2Ghlx6BLW46+KOKbX+7I3c9V+utVXq7dv64S
4Y/ispu4fKWXV+k4gRsiAhP8BdQ9rDka7ewpnYMb2aQRMV36znKb77+/5kp0+s/78vOaeLpik7ca
KQjCnl98szpUdd2lvbVDL+XtbSu27pNwjK+9fnmawaluOHCcPzhhvKR7/bzmGvbghxitIBx+dc2J
aHvTMODZKSt7FFGKc2hP44dzTXn4/bf7pzuKWgZnMCeULKK/8TVRLibANTuApulDU9sW2IBd3k6J
ZspVQ5Fy7Wk4mAoT899f+W/fketRTuDP4OOgQ9DMy/saLbnrgW8wnIT9aO8aOYiHqvE8e1fETvqn
VLm/rU/eHaSDcC7hQ8KmfvU9vb7tYGjIbr+ysLcqgyJWoX/6A0HwH6/ClQI7FBiDvDbwGQyElRLj
4f0IOHYT1mW6w1nyT3knr6/i4W3HebMOFbF1Qwb28s5BA3R7mVHqlkNt7iKqhgOkwfq/uAbXq0Cy
xLELx1w2nldXUYLuvi5hh4yMFWiZxfRATi4T2lbEx98vhX/4QqDhEjtgz8du8bWRMbTlwbOqGkzE
RP42StwGXb8O/nDw/cNVkMTg1cp9W9OGX30hhrLlGGJKhMgZWM+yR8oos/yJ//uPV4lsB76+4wpv
3XF/3QiJbW4KR2G8MFnoffsqRxE2hs3+v3bH2BjY61f9Mhs7hd+rDcJ4uWyrLsf2AZrAiZzKWRzj
wWrlH7aH9bX4dfNDTITT7ro54KKCu/Ar2QoPodNj1JI9Z/fzvrLn/oTvQfEpkeHa9heyvvv9F3tl
j4okAKtPvFhxoWLNgl69Pkiqph41I7F91uNEim+NvRuFharWsfOz9NVTIqsIl7hU7E3q9RdHltk1
oSV/StyBMf2SAouLjLc6IXE6AkVBBXxNau5lwNRV08JMCYZhwMONhodFHV9fqbxSDDA8RSm5k1ku
ncNUYN/0IVZlEr4d4hELCQvHpmdjy748O2U79zeAk9PyEZcqOdw1nKXVOWKApgjapsla0I4CQmxz
hgr31lxQqTM7mTBAAtroTmU+qTvGY5M+1BAlruEcIeybXfoAuj9VvHN5v6oTpXjgHLNkGGHQMlFd
p3m+M+zzYfTBslWKKK7VWSR2PcPBb32MymOvMcSSHxPR9rOCmlhlFztpZXE/ebB+L30BxxFV4MRA
PxgqvU3qFBV7atRibgWtBGRLxy0GejW8bTzMeq3xGor5YkHXhT+y7T27eY8wDAl1ZvdqH8FGHfe5
zLNLXpsu3xVJUbxTUYU9A6aZ/U3tjS5cpAWy2aYOqwpV+bi+uH4BSWJb6rizt8so1ujEMsUQoSnp
gDawiS1n705j8NgHnVQ7xxk6cuZ8XC2gXaWwVulzvTuGZmj7gw7HTcl5F8KDGvEEtGHGHPDipUGp
E9dhlMHwqEYG5wC89tIizKIWjBL2Tj8H94g562HTz+vfwtQu7PYW3/67tXRoQ2yq9oDwu7j/mg8t
A7OsSpGUe/acfE5FH92HrnI/W+kEP0nkRmvkGkUJb0RO9nTESholNzORaX7bKzV96hM1f18A8z+Q
ipx8HFvZPWX/k7rzWpLcSLLor8wPgAYdwCtEiqoskaW7XmBdCiqgNb5+D5qcXXbPDrnzuGa0NmOL
ykwkEBHufu+5KrqkoEinyMA2GtPAoWaHeJAtm6wjcs3Er81OnOzWxQitK45yA+q2fs9HBhQHYo3U
ddfb7SJ9YKWiCfUs6y7iNomRYQqbWzKquLk9kSf0y5eKVsuokwiPPVm9bpnuPnWghqw9tgLcMSUD
PNWfs8jdjzVCfE/VawqdiP0Cqd88pnmAzqrYK3kmXvs4rV8UCHHPk1HPsrh1gKg41dlVo269AsxZ
UUr1QIr2KSAjzU+Bpd7xlRESaliIbMOcw9HkgVJ0n4Di1FNYKN3I5AVcQMYEoh/lvhU0u3f4SwZG
Vb3TlGRhWI2GVbYrHX+KLXGDYsY0fki/FM+EELee4oSx+dXYAhuIvuXO2t4w9pvwuJux/bHqsn6o
+9kCE7n2s+o57jQrZB82I1jgwVLCkm7RmQAkiJ5RK1LTi2gs30N0aSTd8ai+qSodsVnda3At9SQu
QalpCe0dvKioe2jMPeSoWa3jbAz5NUJiE+VrYRrNTsqyya9QBJrfFJrqkaf1dL8uXWWbzSstlsMw
UvrM9geQSEaQlIl1RUtD+xQpA6VgMEV0MRF5JX03Ecuys5gU4AN2QbtR5bZ2F181GcA/sAorwi8t
0sS00yvGhEqqp65nlyVjtB4gTod1m4hPkbNqhZAm3CZ0YT4jh1ccEAEFGsoGfIjSf03m7KT+wlJD
YDgY7/EiscR4Gse2WS7gH2Ik1ye4J4yg2vhjcZ1mQlnSquaVVdfJW8WGtnhl7yQYzK3Z+oQ0UzxB
aCKlo6VL9W2BffOab6QYvKvGt63HIfZRXFuav8QF3d06ied74u+0yaNHJ4/q2lXa3lkyThgq7c2S
wTUcHm8RwvwmJ2N5m5amunOSPGOsqkYowKppFiN6hNVK/aYbpRka9FkfsN6k+qlS3GX06yR3I48r
rL7TaW+acIhRPnuSp2LyothiZm2nnf1FmSYtv2zHRh4ic0nGjXsimqM1DsZhlIw3vLFImmfZIVv2
hJiK2V9qs/pEeKVcrvAUtiwJV/tmrWJ9Kdp8dkGlMAD1cqA2uT/E6VSxfiAnA2eRm8nRqUdzz70s
TKRqzfydBlYHvwriV+dZyzB2l4OhLndOmTtfbkkbhAWZswCZrumqBPEo6zc8A9aHkuVK5xmmYp8Z
dyPbY6qPAY8sAaZuIztRqBt6RzxyNSa3rrYN06JZrC0yiwrH+oSQD7VQB5HfdFI35dkYhilUABa0
YRVpOQFdQLW8CJfSuE9bGdc0gqqhuKw1M7/JRya9+96wKwdHuRxkGCVt86UlzLoDy0TIJXqRQiVH
TKDfqrR+z9jkpmvJUPa9n8f6NlNadK+iJoCEIXHbfieaCI3fNGTKwzSvy8ucDD3usEjn1i/02vjY
CBTLUaqb7CKLCtqZCOfREi548lu/NFQGFdrQs17m8WoiUu+T7JbWEfiUIhu0s7rWSe3BjVAammI6
ETZcifoOqQUzaV1NLNOPyll+uQ3yfhyElYk6zVFoAw9QmHY6pd9Z70fmr3rk4vEAWY1AzDaT+tlJ
Z2hbDLiK2SMqLn2SVannvisqAZRmMZYvEw2bFQzlgBDcLJF6HxRbMk+tVwsQl92qRLMxLMmby476
5c6h2YdYvrXFhQb6iKlispQ3Wp/3pQcARJ5dY7BsnGvSIEYXGRNau1XNIh8c2nhZDC5t0gW95Xlm
iwNl2A/qVSsgW3pNHnWPrDm54bG9k9s7IUPyVTHan42qT3tZt92nbaxAO+SCl2KPvnJArydXgUq4
B4Ui3GTGWd/SgGMEPcFGM4v1ZVAFCIvFHLq7CIv6jdmgAAxXBEGvrBbyuKwj+9TGrFF4xrT2FZ2V
OgDYNhkd0fA3n2290t+xwYDxkCYm+DrX9Sdmdqio1zYFMI+8Cu1IaiSfJgf5G44B6ptp5NBYaGLT
/zZ0bodgY968aZ2p3dZp33xywjPJB4+t/lGJGgnfOeIkg6a2a8PecaI1QGu8giNfTeMMhEl5UCBA
aUcXZMJpaGEW0iVMxre1cBj+DJDK2GmMJT9GTU/86Sx6jn+5Y2Ze37vEXcgG02yJepTJoB7ld5SZ
wPPsrDbvFTnbwCSitVpD9A0blMdWFlIp8NaWAdqhQiKL1nHc2JObHbs2UTUolHQ5PGfOuF8BkTu3
UrDC+Zyy7Dpcoak8ZJrFm8yBn70Vulb03kw06i1oyBUhDcArB/fLtMlzsgxqmm4spRqsU9c99jhv
rlpTLg3TtiaSoVl0WvMwrJHe+RmqoOEA/SMBQG0v3eLhlwCEEqF2NNhDFZlwnK0J7TGZgxL9mDiJ
6sWQvUAoV527hqaJ6CZsB2AunlVWSUyKdMuMup4B4/kz6LUnol3RrkNiipqNqqUDrfIqer6xtxql
9a13evWmXyt3kwej+/WWoeUB4Oorb6paN6aHZ6N4HNrCPUu6t4jcGq3sAtXWx1tRxEyaADpwjBvL
vNq1AETasI1S5LDYHxm6qfkKgBIpca1Qd+YaXi93rK4ck3D1ABdr+96A42fN0BswSJ21MJrIJrHq
7O4uUjOHs/FHI8Zh9Uf61R9VCpfRR2Vu0WN3OEaFnT2BCLKFMlYe8/5c25m9MajoWDucTgYYzGWX
N4244zyHtScCE/E4UiMQNuF0xtGsCiT3OmNXlGZrXr63uFNOiqUSv5lZAqCaZVfJpz3N5c1Ytd2L
itrhkatWfDZp3eh+nEUruVsiqd9WmEd3sYuucjPucA5OGXG/QgnUK/QBbQfPBVTlNTUQ0DzXrsok
mBAJjjgrZtLjdHMuuiAyeghBmdqVjyO2ngdV0H1D6d2IJ1wJ8mOOdBKdhypuEIM4LMK5gYzxGGMt
Y9mUE58jZW26Qs+tWp6Z5OK+bhJETSjGUUnRopeYX9KofAV6Mq2BHOaGkUxr/VCvS/eNqRjRSa5E
EedV2TA/8nwxaWEQPX8lcuTom7tr99025OT4BjUcS2w+ynQHLS47Ga0oWClziEcwbLIFl98E4Wda
s+EbaqL2RSRtjrBo1ZePeFZrxoqlo12VGEUuFUNfHqysnjYdX65Xl32vZDCTx9j5cPKmuDDMdUXq
ZOrD64D4DqtCFEcoG3J5EyMcezDderpJbHuwfU1kzW0S92xwhq4YnKupRg+JaRVfbgz73Fdw4USe
1Vbzc1Ih7YEQupqTh9U0Gbx67Ix3zJQt1Qg0M9UTqh5/TxHO3SiVHD/ahEOA1w8lB1r4XXxhIO2t
sOjTgrPb1E4PSzmIB2RdPJkFcLzNTlXcz9ogk4sOjxlSj3gyKV1cpyfEEpu/HixaUbbIHZfynJlq
EYUCk0Tsz/E0MXOZKvdYQs9/y52FKZVj21gtAIXAVM2JFFg8ra4wI6JmLRc/UUT5bqG91nzdbh1O
THavzj50L84hVtcu3yNRQY5TnNh9MZi4dGyc62KGjDkFTrpcx0EIxhrfxiQ4RGRpul7aDupPD66Y
8z7JSMVZI7WWqp0kzAurbns1ENFSvVhySpbLrIbPiwSYwWqYj0RUeu2IasGz656glBop+SMyUvuM
TmmRfI6OSJOqNZRvtZg6yIPAiXBF5vjwGjnXCBjV4ibBsPlt7dziUWDJIA6ymNOvqG3aOiSduH83
+j7+HLAJ4PErAXiShQmQy8Nc23wtXNLNXGGLiv3LZstsdfN+0ihriKCsYnx7BtRYRyzjq7Dx4wyq
KUHrEWHvIDJ1Ew1lbG/rrDpulO7soRNxEEH3OTFXo3fBrJeKTVmadWHzwrZ10ddajXEUbxPbQ2px
RsCZQuOi7SuzDm02d6IM7QJJqawqgFkIdyCnAiybRdAu3XhPtxNHRaMpm8lp1ijijKbuKg+mDVNj
i5shP4CwhdUlZsTqT7kSx12w2oUq/XjKmZVWGMk/BRXOWRXp/KkodYbcwZoZOUoG2WBwmaczS4U7
A302LRpIV6ONTMBq1+w1gvf33cxwinmmPWAj7XQk8gE4Rdfw47oYZVgZSQMUigqGtyV6WQQ4cuMF
WoPbGVeEjkWPJn6A0njotSay9UcR9+oaTMPotoTZI45KnIe1J8LmTA8iMQI3K/ssFPzps2hW9Zjk
CXmmito2byuqKNBputrFJ1QWbIhOIRtYQjLtD2o11XMwJzAwfVQLNDhrhKMz7p/aTkPgc0rvlYSP
8DSKOXu39UxKNmAghUhKM7SeaVLyqzuS3eG5eJyYRy7Nk6I2MOp0gNFP6rya9xnCEMvvATm0njpH
6fOcJ0DgC7VaTmPWzl+6q+gfjLfZ6PRFUgOZzoxzoe4o9fFOZqSBzMIa8IZpE9JJxtuDiwQjn257
I7ntFSRNWLSS9lYuxGt58TC4yR4zmvmCQMvKQ3UWAJVkRc8YVH7SbgGVS2KGLAMu+2w6yPIYC2k3
L1o2OOrJXUsrxWNcLKyAHTOscBEa35Snt7K0221/XVk7TF1N1R1dk4mlRaIqNKgJ8YWdNm3a2AZ4
xUcHTXIytgMShx8qxgHZ68KWPUkMDEvsfOFOThK/qgwQfE2WOBdTPbntA+KbobrOSqNyAgto75ay
pMRdfxGtCPsf2gSJdEk7b86KYM03MTJRJuZwLmd3jS7rWST9qcUO2qaoE0qnu6Ft1Kkj9u2ehjNq
UNPIblHTr93ZwPw2vTqdbcvruJ76MdpNemSIvZnYLkqNgcsXDuQi09jkoe05zZR5THIq7H9mw54t
S4IH6q531L0me+HuBmFolJf94rrMpPoomdkmFbNWm+IER3iEGQpXJZrHYLQbQVHTI1geUz9O4L1h
tMZ9NQuOnFRtH/PA/6o7xk4tl0xNJvSwjrnWkjLaQOHrWTkqll2zbiWIKqX9mehqe2WMk8Wy1pTl
GmrDBMow0TMTb8pQcXBESsxFKCb0Jr6VohbkaCuZ+EPwbQglVv0Ro531yHKYkQwLMhKx9b7PhwTf
Xluzlmpc+twqPiC+pILu51LSLOytqvjUx8gxWqSBhS0utVK48hLdd8ZVI0OEAVLWcSHeU9FpBkrg
MdV07u10bk74q5rpARKxZQ900xgE3A44TwQ9M4DDkV9pGuAbUGuZMqCQV8wyvWff6vIn4i5s3c8T
GJEEOlqQshaygqt9ZDROc5m3lpXeQZBbNI9AIaxaGHoi5xLx3opIXSLmKkhJjRgGBGWpVjrCdd2s
bCMYOM4hQmqaXkP1XdmKccyZtcA1Lui9vmC4ju6Y+VSGHs6d4cp0H8Mqyecj1t9ZW8N+tGFJ71Ny
PZUx9roUrccaohYfIprKFEwQ1w34hCqWzglACmDHzeRwQueIT9EbFauBWhzzJHRraIuCsfTvM6v/
SFrwb2lTP+kGbsZPTHft5z+uvtfdP3ZD+fG9BwX1/0FGYDOn+PcygqvvsocY9vkDmXX8IClj+/u/
6wg2nBRjbAPVB0c1zXQYXv0uI+BPgAsh7tIxLIKw2rQHf6SfGPZvRJIwohXM3Tn1usyA/tAQGNZv
8KyYkWhMIhH/Ek/8i2TgryQEvNRP0yZ+PvMew8BBC7eMydmvSerYEQqF02VPZHDqpY4IdUiWA89K
abMSQgJIl++9Ydxq8vtKaNXwOFT7Xif1cUnO6pDtjaymC30q+jzsuvsJiRKg1FZ9gqx1MEibTQst
jBsSszMZROvB0c4rij4b4Gl9ZaeZv730VD/o877HbTQiFH1Hhk18prYc4kd7PqtyL1pwaAGDMZSA
+GPpl1O4Vfg3IvrxVXVY0YDa9d6OYlpp7UXFbwmiwO30yCAjQC6K3waBT/spiyxordxTO/KA0XBh
y65uOQmxZLX3I5FBef21TpuF+GWBKa4VzZsWweVVl6NiSI8unDfFKKGMqxzgPAxp1P8vTv4mCFtG
Z+gL7EacO+k/YktmuZncsF0MH08bbcNTZd3jXdon4/fZqJ4QqIZzNO0s6kVMiNWhiJ44re60Ot6h
+LuMgWaghN9ps3ZUqpGL2O8mjVC82Ah7QoxzUR8mZK3a/EWhvIcIXdMLT3FQHUc6uGb1bYgvExTO
Fg0kNW/9pb0u0sY33DiMot6foncGODg8gVsepPqpre/O+qC43xE3+n1rIP0e6G+9WStjnji9daPk
YXCSMBcHq41Daqm92i3+LF7g2x5B6/vbXEDh+D5Y/VUEQlAyH62SMKG83s5PJYfDNYeAOdzMtK9T
3E2MdXa5ofmAR3E8Nn5tw3Wux1DM9TU9P859gUbgoSonDMYdCzZMX7z2SfOdKbmvZNw6qemrl9OY
XKSkvmcrhc1A1tSSXtZEva3V/WYXzT6wRPtQ3P1SIIntj7MDT7N9VefNoSn9EsInPgMfdwrfLyJd
EJG2JcOSjcumJ1Tyo4BNHEnQUSo1mOEPYJM72cV4KWIAMZFJzFS6X52burdwwrDeMizRJWDQp3H8
VlOmF/JKknkzbJMunoTtFWPrVRsGv2IoUZTf8kXjMnGnGscsfRfzFNbtEowGpnSeNqfm4NuswUjx
s6L3XiCxW6ay44gMzBnlN4f8wp1497GPczxI+zkojXfiitFpTqAPygXVeww5c9k1M7nh04zHQ/cl
/GWSHxT1hKG0Jq8YC+afVsL/RT4ktuHx/4yz/1hgCBTV0XSr7LW/DOcN4E6IaVISjuVXOgWiKx7z
ie8yKsDLBqt+GxuG5ypasLbOyWyy4yKKcLPYk+CyU6JpX8loN9v1bjS03RjbXmzeFlGyI/SMfyZ8
PFUlwRQS7mnQc3DJCDTeVxo+CCzYJhgktdrRYEI56Xr6eIlffm12lQCIoCf+Qo/fnOhVG68LDGgD
C6v65CpVqPM02yNHeodnnDyL9WSbH0mWAiFSLu3usimqQHbHLPnOYaDbiDH5XpkeYBsFnBQJMcU8
Zd90yV3RLz6Zx399UbWfx+T/elF/kdYMxMfkFbAYfPOPap/fmlUWJPCD1xnWSPm61EAk1BdbcFH2
2tJixy3+5nv9hfz6+1uge2k7KAd0cFW/SDtICFCciTw/L9dEaNjEjdPlm4O4u0WBk9lvCFiKDiCs
CCFuq45v6XemfSyVl0Yc5yjMqxuWClV/UtMTT72yHOEBcdKR5NQzm1PtQ43YWxn+Jo36Z3HFj3e9
CUW4F7d37uibNutPqDiNOybVXNqNrcuIRHI+w2ggCGtY/+b6/Czy+ucLGWhrdC6P9iuUb4gHORDa
Mng8ZTqUCYlXwXfmfeqASf+71xL/8rGQUgCx5Byh2iYSCvPnjzU56oxthP5Ro5wcqMQi0pDRToe4
qA5YroLSxIjn4v7PjJepluy/xl6zjnkVWgWJ8NMVuGQqiLUEMpU9Op2Ka1bucJB5iyye1ZjpFPt8
olAZqgWOlOo+i4tgMp4SHt4p7T+UtgxZ/+neNUccAL66reZDjfUQn8+7Buyjt5bblXaVM13RKr+Y
b0z13GCON/TWi5czRlFPaFbg2l801PzWcLdWAupihPCEbYxLjTvT9V3U4WNhHCt1Ps2y9zD4eBOO
WCqbgx4/Af9njW2OdUvtnigHxL7Z+lUotzSvL9pkjyXV565gxjRjf77mhKxX2J/pgaU4TFM2RKdp
SV5/UPFjI/a2+oMoz5WxcTHq3ZQCWMBG3HIZxLcxbndT/axYT9s2LNp8by3PiWnTdF6YIq8HF7z0
aN7XglIfTtWiXk0zo+3lQ1NPudMENrL8RHlAH+438mNBmqIWoZ1ZF4wKvdz9crQPwSUAcKNg+5zK
7wPIqkTcCO2O1IyxPwzqMe/vRnYOm2F8ozzH+RiozY8doKie+8ENGroGqpYGg1L7nX6aaOVkOd2i
zisqtCLO4NEz26/GEtgJhiOeVpNDW+8wZ5uDDlgGDQZPsRGEd6eGvlpru16Pp7xZjSOjlQdH9vsk
Zs4nUwuQDtBsbIgzwacd5O6sOqDO8428hhlB338YuKXe9YbnXkKr1MKKAs5ND0m7j8mGyiJtL5b3
LGmCjAOPwXNS6az37H1D61vxScYumsUkNDmb8XKAaEK3NY/ZCBOjfcrFysgde96+NPZdQs+bgXdk
P+HfC8ehOQj7tsfj5qzisG2pxkSOCTFQNQcZpWwPqlL6lL60x6+t9CMamK/lYURolkZgJ7ceE4Ud
FZsD8Ey3+GdDfDBmk3LN8UeIL8yL8PfBH3CPdDK9CSFabmVesqIzwFhTdnerbt1L4xHzwRXVI417
+wIzSBQ/OslGCTEobg0fm3zmyCAn6qIgXI1P4ii3SYQ7ejg3w/s0G5y+Jn+kOWSqF+PCkQBRGBas
yekuOjfiDJPh+v4aJpvziE2+lH5XIsGU9XTUAO3o9VelEu9xV2MgzIxg4tmKKIlxynl5jqwpftkS
bRY1CySNZvQTx8S95fg3OZ80+Ogqcq5zfbGyRWpP4DQGSwus9WBw4qKPGayFy0YNJSF9HmbG9upR
cfh2puQ+p/WwjrGvkW/U6jeRCoqpbg9D944Af9+ZLxMg/QQlDwT2iySK77cj5ZShhXTLsOgIQEzG
XVK/l91znUM746y55DeE7+5AhEO3f8TcE6yd6ttNHHK+M7qDEl11bhg7T6Ngp2whM8dfTJv3i0Xz
JBU+ni3HoX9Y7hYOpPQsvApzqVHAN5oFt+otvcqA9hBTKZKvShRRz0K/guLtdeNzpNlkznNfajgw
TEZi9A9KB7qM/lKpF50S1njNl3EIErJdy9FDLrIz9FvtAB82gBKmJ0+NklzEHWtslT+5E62hSKIH
sZjrQ+rR5I0QcWg3pG2X674pCjqvfciIzxsHM8DFFSiScl8uHiqemwYfb2zPgFoK+mhHo+XcAt2E
VKKgI1e2XaC5NEe+LW+enobsUSu/Ss5KClwsyyYuQjWPEF38NHvqhBquFZOgezl/oH6GYwXLoah5
6TtFsfc4SC8SJkFWVPtq0p6V7q7J12Okc+bF32y3pm+nh3SdAo2udUxHVC/RARhz6JT3bA34UTzZ
ywd1ukwwgK3yODqXEB60qfzxVnooVZpym08QLKlX4nihZ807rVqOVUQ6Wu/TZPmOxmOrtgFNKo9m
0zLXUBh1rwGjzI20Iz8AfHHpD+xDOZWt08oQaYini2druS/MEvSH9ElwucicD7zh25I3RNolG/ue
bokHK99rfPHmYFFxD5Np+bl1BeH5Muofc/UwkNM+tvt8BF3xbaKrmvenBuRXjU7RMm8Uaz/TTZrO
rRKk4yFW93V0YfYnY75natJEB8mpwNFOokUxR7YYYtND16hBp3x280tE7cXZx7XABOU6a8ElGQRe
Zu+n5nUtn+rtdQp5jRb1lbG3N1rNK0JKH3eunz2RngbDhsGz0Hfd/NAKUo4XCgluWleFBZLptKNV
f5hJK1qCacJkV8foXsS1Qv3dEzoIQI2RSfXqpAekIAEQo8t+ykK57kxqWJpJ6vygVccKKln+bRSv
mi4ftdb2Te2rgB+0rPgqSfrdxgsz9+m6Q6vgrYQ0rokerK/z2DK63oHOiyiIkvRoIAJRotBxCAtq
g8gsAnycaIRYwHNWIlq07hklXkA0q2+jIp7pVOvcqjNpeiula20Dfwpm9HuuzjPa4oOO0BqOcZBo
F7ADUYzuix7Jj/a4uiY+ciuk+8/Dku/zliwtB/CSqzw3LPVThUWZ8iqp7+futMWICHf0ZFSfNHnf
sSv3ysS4OsHw+EJxf2049Emax2ibcCzXnVEcFXPydeaXS5d/odsie6CmYDuWbkhXgi/mGxNBr3fd
sEx58AgU7NXyysW4GM0sxPkQWBHl/MNk9MR+WbQXhrBDjkbYzq7GRQ1LifyZ0XMW6iOm7hqwN5uZ
btXE+6HMHtKKPmC1bXL5xdryWPcTAooozGYlBHeqlHqA/tyfYRJwfdSVWARu9oyRxszVNfiEVjSy
uZdXOhJ6wlVCyRaD5QwNLvt5LRnhF0GpHpIiu2CwSdDOQi4pMgLJSa4CcsbmSygJfCdOv/6ChhEB
87XCs5zQV+mjr2Yugk6XhwTruSVuZ4By2zTAyD3sgZ5t+OAFNw5JIGj55Lq1xzNGwxYvWrGeDCp+
Jco+RxVtJGa3vKj3rVEfkPvuCtW5Rj5/agwa9en8aNQqkdcHbSlAVIxBDXvIVusr9EtBFaFxjaog
H8jYKvyhy0IbYScqwlEhITSbryWTYmfjR/U3Rc7xo2hDkjjR/pbfmZzgVI+PeptHHgKcIB85SAwf
SN1oxcuLYdSOsR3TYAfTiStxbm7XJQ1Rpe8yez26HEQTl4I+DvEUf4A62o0s++CSaLq8dvO801Hg
5HyPlbSCCLXqUmjIJzh9co0cq/BJoGQx7smPY6BFGInHrHFn2t8K537oUZ5h1XHKF+5mM/K1Rd2j
/PCyPglyxUb1mwQyeu00TiZKcTAXSuWKsVj11OrrrjT4vqvHtXykKNAJGFJXa2fKlTVs16ICl2Jf
kga2Ki8xvKXB1C6b7CV2XgrgpMo07qflCstsCmFF3ihTez0Z3XGF05SiPaIJZ5nyYuToRKry3Y96
+D/qQdMC5L9fm8k/NaD/b23q/0f2NgrZPzUOtgyHn5O5SW/oq3/c/RKf8ONf/dPlZv2m03vGa6Ib
iIc1i8ryD5ebLX6jaW1bNrUy2mRsbv/dn8bHxl8lWUGom1Afl9Z/96c18ZuDXw4zsaDfjbfgP4pP
+FG4/k/3yLJsjb40IkiDVvlmoPzFDFGmI7JIhp/oFuFQ1etA/64rGHPogsMPPApJiaMKKI/i3lEH
4IEAvmqDxGIpVypbk6OISNvGSxCEgdaDaGjL5G2poAVCT3d9YroutYFIYdKQ3JtY14juwET+N96R
nw1tm/dlw2ts3gr8VzDFf2k7gNHWUrLRCh6viHbbMpC9GKW3FN/oQZqx8Aak596fvuv/pfO2Ndb+
fOlob9B70FDdbQ0B+9d07thSFLxKJd1eVDQBs6UvXZTErgJQ/+sX2poLf/VC24f/U09lcNk7nEiS
32bKV/yIVAmF+/Cfvwafhvbhdnf9i4O2HwwmpX0ah0qNe6CduilQeuQXf/0qvzhhtu8JlxLmns0K
YwMX/uWjUAOr1QqPIWgdiudYysuqcJ8j9LDu0L4wg35sOy0UoJR22aqdC2f+Gy/Oz42cP96A5Zpb
FDdhxr921ewKo3SdpUrg5jClqglEUo8IMsepHIzT9Mfw7t9aSH+NcP/9A2P2p0HFRAaf1s/fXWqt
RreWURQkAA84RqRvCQB2SlHgGpEUN6XLkbu1zLM1ZF9Mmu//+oLD2PjXm+eHj1bjEdcQC//iqjLK
WTFXM0pD4vguaqu5BquoU0xlX/FQr+fcts4/ws0KTBQAC+QbQ/cvI5WnWu/ZxAqYkfmCYL7CA7sz
ktW8HUznukmtM3qik6PY1yScf6mdeV2mDkqfBbbrMrFrVgMzIS23ItibXXKbaxwgyUD4AEWT+q3K
Lxj6z6vBzIfZ/L2lNa95ZD90jnkmWfPsqLyyKeLHzJi2flr2JmpaQ82Koml7Nbh6VPW8DcdF2RqX
4mFCoIBAUjubQ/wW4UD1yLD9tqnjvXH7I4Rn24Bo7kNblyh0E6c92B11RJLxUrIrEcstOvDHRV3P
ZouoAZU7xK2xOKHlO2cdZvwfn4wh/RXTFEA5gDNR1yh5WEKNu1AFloY0715yOiMGIa3zClqooNid
nADfPmAeC+yHQdT0atnfFNGVz707RajEQItUGldOKZjmABY1+EQd3PGIXL2yKd5sKa7n0bm2sr46
5LCrrmQ+uLvFch7syJ491vD1CoQ+OcUJfSbLiNNdmZZjwM5zrcGm5URPu35WCLdbhXGu8+ItX4wn
COx64IruJaLeDQvBWyBPZ3ncvlfORqesR+OEtCO5GYA/yYy46KGm/46KQA3QbSqhmUD/g5kFnXC7
yD8u42wy4AHa7AQJBFmkQUzf0fE4wQLbbVdqpbtfEtWlFhfXbiLdvdUuy75ZUGAgmX1DNZDR1Orr
nYrpH1n+pId4ytYduor1AO7qjMvDuqwcboV5pa09cRmweMErzHmlDAn6FfLBTU5u4GfL0XJGmxY0
KtnimkZ+OVP9oifi+OO9y1iUAE3EsSxWeKnz+n0a9S8bMTNE93qXZDyu6sqHHJvky17idZfHE+rQ
Dgg/5dL4OaRjHzrZ0lDOyXNhp9UeeZ8epoB1w9xN150bdS9okdTAyuycTqg7exImXqB1XCc3SeOd
gWlsX3Y8gliwXlaLG0Cx0i8lNst9tbQv/SxyqipwVJMia18UfJlli2Gic9OahpF2drWaGenIO1My
dF1KVJ62h0Yd+cETTjOfBAtk6zzuENNbGifM3UbFpN5PIn704DochPMva+Qhk2vxlsI4SibtSge2
QyTwQzEMGZaELr9qDG54wGsuZiadmnIyz2s0uthJZifAb35dltoUlhJsc1+619pinPEPYxOw4zfD
5cIsFU1lGbWba/BkwqNUFK7UItJn0SkkAU18YdrKx2SwpTxkqb2QK5mgZcqj1LfG7REV6zvjKtuf
HedBXdc8iArlQdW5u7ffgWv81XfyDThf6eE6fugSTQm3xbfvRR40XfuSFfr5v9g7sx25rWzbfhEN
kpvtK8lg9JGRfWS+EJkpiX3f8+vvoOy613Id2KeA+3KAA7gKsqVUBCPIvddea84xcXjx0Ko8HMV6
48sBIGGFAOuikzg3qqNOnJSEZJocn81iNtMBUfx0oFNjEWQhkbUZyh39ai26iA7hN0wPvk6z5avR
W96kDPLqLC+8pzGzeESr7FPvUPzpeYQWK15CX6rrnljYMv/K1+hUzCSuXfHEw3G+wY75HER/a/Lm
lpXrZ6+hajHp1DiRyX1CUxMHsxX9gN65+D+fU6kyn/JMXgjltmJ6/gjQmrIpAUUOPBXhyrUduEms
QXqa5pSbS7IPdppVvoXI7GHQkoxGXkAqnRzgXSCW5Ls88tGqk5CYO/NTgazeZ2kuHLbM4KMlPoMG
Pk9oYK9LI3PPkzBL8h9STApb0ZLdrOrmiPWC7xK1+HS1BItgMirppgGHsNeKEDdNw62NIQCVPF8K
I4W4sbyskT7mKYyuwsppXLN+73qVBR+S0s2ICxwD5AQpJy1oK18JF/WBKNpgvaHn5jgQD7yxRQpJ
GX+XXDppBNM7VXppBzt8QmDU48yQZ97EPLDS54LhCEL6ZerBlqZVSqRxnLSvQJCjuxRKFwM2/QNP
bepp5C15o91anhoJ+TZpsMhbVNY+isrqTZGYP1lFMJ+lTLN0T06izzaU0odYpvtWp9hX42T9/hIw
Rk5QLRJiEEXdDGOtfcN6W+5iRZDOFfKw4J/iCQ+Zr0yzinZcAU1s1oN8Y9T6OU1sz+viVOEpOwg2
bGvi762G5vZzW6RuvZ/HRl2x5owl5HVfTIM1DZBiA53jRSzch4XJYwB9whXLwAXlenPUUEG5bTve
6UMXv5cFK/jPNSKNjYvcVsUj3e/PMKPZVoXMk2ASxz5L/LqnZE+Qt9D7Gqhn1/V4Wno6dGX8o6/U
ayX6c1OaX1qUvcFtPqarG2BZqBLaicN6WdDVTgZZJZ+MB05liQN+TpQzgH/6oHGKODnN5+NUy+S+
T3D7qsBqvFI2A4eHbq+mAwLOIffVDFsMhsbpqqK/d9uxnQ4FYj6XivKGyJnLVOWWF+V5zMiPf+9j
m3C96JNITZ6wJv5RhfxppV4f2rXA+FkuFEpzm430s074NK24FRvdGkr37yu1X+eZa2FqqwwzhYGq
ECmTudZxfyryaYrDuJ4WGgQWaxWuhyemYWzbFGpj3CC1iNEiA0uJ/+F1/+3kZKCaQjzwk55jmD/l
BX963bIyK6ONLckjoUnaAKGkelCM/WKGP1B6UzLQaPv7KzX/7VJ5SVNZuSOqwrWKv9TEag9DHMuM
5IHUXgUBqbbHQL/ciwjpTNsub71l7msyQ9wcUipaxcta56gLK00OGcJF+k9lubAZrJu5PLI3rwak
hl1qFunnFLHGAzm8DYUFgHPw2sRs9iXyiLpqbqJiC+4XCu5E3KNnRBrcphUDRNpZ636kRnG2GTr6
mBo1zVoHSQtbWk512MrcNrHK6tVm3JzRIHeUE1TTP4sNLAW2u6jWk9Xy3UksnGA/JdC7LH4Yiy9Y
mXjU0e/CGW6fSlula96OSeHZIZvFErC//L5kcxgAWclOPzPCmaaIjrbdkjCgjhVPPKndOB5Zrgig
ltaKA2E4F90bY8pESbkXcX0j/LSjhdoGB7wLy/vff33Gr4o27lTAKqYmr0gcrLcoi3+9U/HTtD1p
CHQQzeEuInSx6yIMHMN9kGamA8E0o3iNZUemP0oBSy6J9KKY9S3Roq2ZFpjw4EVu12+Mrz5xUYBv
ir6GN7k8MpFGmc9J343adh908pcOxwVngvSKfO9Rr5ojc5gKiY1+iKTwWWn7bwnNTjCO4FVZB4cs
+FGRpe1GeXwwwpq6PgOtrUtdesDgNtGWZKcXprEf18Merkh2BhYp2BMXQVC8mwgiTFCfL37bpXcw
SfHeNMDuUAMJjhmZzRo+EnI6WtgU4D3C1CL3ZdNL6uHnx/y/Lbd/DCv925bb+YO0iu6jiD9+1YPy
Q3903LTf0FsK1WYtI/HLtEzu3z86bvTOZINuFXioVYwJQer/dtxU8zfYI4RAADe14ZzQVvuXIhQd
KQ26tbME14ffV9X/RBH6l2aOySmcF7FY7lnQWQHXBsWf1lvV6Oxy6ON3gjiBp5kTEnEyIv5hUf9L
a+r3FwGmg/wVLBB9xF9fRAMvwRQpfB+tNNoVc4eEKpakg1yNxj80wf7Ly4HmCoAIxo34KX/90+WE
+gJObbbflDlDhaDgAXzoZo6/3t8vOv/+Mkh7hY57kG2Ib+4vbcp+1DGGlPptlGuFPCI5758mPZO1
f/jc1qXrT502PjdeBtaordF91dmjfv3c1NiKLasWtwIyIervisn6oiQ+Cc4MkHpV8SJRamdzrK2D
IMbrHy7yL/viz1fXhSoTJrDeiH/F7KTchSB65ZvIk8ATuFFjh5BEWCy6FDhGioimmo3kMktx/Q+q
rf/quulOa0Rw8NjwzPx63YBNJLVRlluthl3yPOXaSGQQWc46sX+wcXadgGmP3zgwCXXS1c7EYlmN
1T/cS/9+19LC1SEMqdy5qvhrXWDMcZUtlXrrE3wvqAye6kqCDZviZPj7u+nfXwiynC4UUoO5oUig
/PVyR0mKZjMSN3aF2g96HV5XOpMBMYXh/u9fCbXlX28pegAk8dL4NE1ClM2/yvgMDrdyHV2WWYSE
12kxE60gINyWoVuVP8aEmBGshPNKc1XA4gfTDucOeR77PLpHA5VfYgy4m9qO2AqvKIPkMzCDit58
Y4iPfMSS5IRK1xTuQnpXgOhpQnU2iBrFEvIVAsXIzkWkJMlhZhxFXchYpzmuV06zrPb2EcPzFzo+
bYI1DB6fqVYiVEcQ0MUsUAvpnRcrKnsrMURoj2hZaDTpS3+KobBOfq6nVuyPdV99WIA9tHMr2UFB
U06KXvE5LaabiUkud2oS2rWjJQl01JRTzl1VG2z6WjNSUy2GTYkvYYZ6NIYCTAQT3q7aVPOqo845
g9ouJ6bym6KbeDEzmVzOfaCpzRNJQTIsj6qRMur5XDJ3UEzbfRVUETQdySgnt250Btj6Usa7MAw1
lEN9ME+bQZ/m4cnExSyOC3BZRoxpPLyv4I9vRDvpHGobQgFlBzCaEXwojSWHFFlG8IAXX+ouQ28Q
DzVNjWVELpYViQ92K0toqw51p4pIftRIuwH0ZLDZSPdlb7RIOJVgoq1H59dsMANdA442zWoBJZDR
pnYSQddR/M8V4iGcx9VYtBLlpy41zVtFwi0Vq7polZXv5FHP24dEbhSG9BlZLoHxiI+07EBdNpgp
XZzSKenDudKktewrWjKAxub4HFWcXRwhhSVT7hxWaWfRMwhrEtDxEMmBQiwFCs4U9beiR1PjoVoo
M6FxPIDt8RoM9CQ0tOVmX+FWq8tQC/ZDhTyChEyQa91TRvwd0x4h580PumaM+BM0lQyChol5QnAa
BFDs+aqrcWIQCyAq0SRbI5n1Ef1NjkiseMb9lgBx1iFFkGtc1pUgNErwUmi2sM1jj6bVBB+kq+X8
EtkEEB6HgQy+bSvi5sc4l+OC26KxznZkhNW+VHLrVTRDWKEjMrLvSVaq4Y9qanrt0s4ZaMcGtLx5
p4aDdNdZWRxsJ1a96GW2IhWZs4U8HYvElAMvhmN8z2heD+9I/4AtrdRF8jaVXWJuh0a2iJpBqgTc
EBDMRPSJqlT9Nlqwr5w6I4iMXYxvDs+0PhGAkRShAiSc8PKbkaoYjOBMF/FGWQywNYBTCxXF82RW
nyERh51vgK9lHk3bgz+qTfLEEQCtf3gbg2Ro/I7UAel5xhonnhSy1IK7uEPjBBtYyPotAWIlngjO
kSNC+zoYyG1cCyb8WT4rdOP0PlfLV4K8VgLKxONun2FxG2srpEvs7jzYXZ4JZHHdCBOBBtqQPKcL
aJPeJZvQxBUtygLjR1mGC9mSMjMz3NvhwncZkYVUKIlxpZiGUAO2oSecDfLwfUuENDGOscyqM+hq
jdNZGjQoaUlrVPAKKvSUWbVAfVKa7F4xounaNwkShalpUSrSVYpR2esBlrhEj5Uffc0H6rcxDkW3
aAcN51ZlGrMnKwodlRwTwzlnZWndmYFkvAWYyA4b51MO+XwygvtQZNML7ZwZ7lOh87jEUhnIfEQG
2xC4cct0ACPDIA5N/bmUlprQ2TDXQs8ulwYxAswjw1elAG26WvQxAhy9ic446uK3dh6FxDKfTFdF
i9Df2qWE2DRtA2l08eoOwJcKPb8bhcbSrqDreClGNXy38Huhkk2l4E1Wk/Krz+SBymekSWgixf8e
aQvm5KiN23dDkuVzVesYUZUuTknJ6TsSIkGdz28lX1/j1XpiIjIWLYggUyntd90maBPtclMclzns
DChoY/tK1ySCRaTnnxFHzpH9o6g/O+SsE7qzsdxXU1HG28hQx0uBhS7fp5Im97415dbgJWKJPwk6
1e8ZkKBbknrxkeTSZKD0nwsMSF0dP6J9bt+jSdGee1kav1ihEojp9GIsZK2jgvPcbEDAVINl+JyC
F3Tq6Nx/kNTK1AyYyIDKtx5F4FVyg8AqBskmIS/sZTSgWjHxIg04nMqoddllApeh6xgDRfK5aJqE
+UJ4yZYkP5pwFRERI09ivvD49eqMvTAR2O9FmI4X8ErjcaEgna+zrqk/+hgVWisN42PGNzBCnolp
kBBIqWZnHp3gAihLRXYMR5C4X3tZhY1SbeY0xRvkYQu7JL2uxJq+MICbREENEyCMaUnDrzkxCezr
7IjsWnOWWAuJsEbh28x6ecHYArNJXsbqsxn1VnIiZeB76fDOfhhWg328JERKgmlW6Ei3ahPqJHqw
tPLCpRqDLX+6ycDxtEO6SfOyP5EbNwDAAY+S+LUUpDcemULZjkGBZUMNWoRRTdaNqWuqlf4AMHta
/P/8dPvfU4vcVd+Lx675/r3D1fhX9cl6mv4qSY6J2Z/w5f1xul6FGr/8Cy37uJvvkWvMD9/bPuv+
Zelb/+R/9zf/kH780/lVpwL8GytjWXx8lb+cXdcf+P3sav6mCeCXVL/oMjQKA+rw34+u/A48WRvR
BydH/CCAjf/lZdTEb6ZOF8YGikym4k8H4h9exvW3VM3EucCQ46fE5D85uXII+qWW5fgBa5QpNiU6
rkmNVumvdbMZyUDYhxkBm3pPLl3o9cd7cgVdJIguprDdeTYxfFCPPlqufGAG5OXbeGveLbO/wCcY
Z+f4At0H+qO7JWprMzCHuqHLO/Q+YbeJP97mnX4YNt0BF6BuHGjmTpbTXl7aDev3Lt+ZG8tfmtOM
3qQSm9yA7fAiz7uchR5Qk1NSAzv5edAfWEQH3hj2OX/wLGUz+QG5F+9QpNz7nndx37vBxvaybbQ3
NsB4PLauY3QvRteYT/0RzV7vvJBveZIvjDz2+C0OujP46qE6GVt1W3n621HyMv4SyZNftV1zyDbq
Z+wHm373MrrSI00mZ30FGtTmHbQicSIRmCG86cgPw5t67t3euQ/cdqPcYXbQnZfD/cuL7ZyP67/M
bnPK9u3mXXMJ/nGaU3MqnfkAPYv3TtvJuflPT6HzOXnVqfP6Tf5Q8h/Tl7piWyjc1nSO8hbwJF9H
vLi27fQvEeNgDyM6f9177DzxWTnJvvM6/tvkmV+2IzmGa1rOZ/MmvPSBHFunOOVOeJltRMvPilo8
xIYbbxNin3rSt0wE3eK+/lq28r7adUcNeT5UGXKgeBF+7oSs4Bq61bbdQRYDRAR0rt1ERLnfEbvZ
twf+May70bw2t8XHv+PFp3DPffAybWZH94z37EC4p2C8g0qXVqNbjNeabt6VJZNs7vS++kQKihSz
/17doazVvut+fd9v+23mdV9G5TWpcyxivjah798nZnISfX1v5rsmg3H5PpzRXKZbjlftlgbrK1GA
DossssZdxwd3BlSobhB27yfcAtEePUO0vxLP89ZM++hHPzkQPAzNoTmw6Y7yXnji1LzN76uGUXXa
NaELGj5YGjSPodeFnjJuESCbp1beDMMr+S56drHvAbV41dZ6rc7RST2Lx+Y0bvtnw7xKn/Znucie
TLuXI5NM5lnMTQhE0ZPuGEi7iXQex43sNimaYag6fs7/E6+9ZtXgu+BQtB1PDLUnb9FdBU+H7c0F
noIzmsEegiSkoR8FMq/GIe111P3qqf+A0q+fujvoo025H+dDTwputBNecIiuyT456T0/hG/DW7xP
TpfO9Xo68P5rV36sPYkloJwYuTnRTSqd6glNvhAuCvP2h/FunPNjtLX3geVn5FtuxCH1JW4w9ulY
2uhfQLO4B5Sthyk3cnP4n35ISK/TAZZBisSGf+Ouq3UnflWuKQKEN3QaTvAofyW+AwHEGbb9TjvD
Phg8PEr6FxdmO8RF+b1/nXcEt7lheiTkmk9Hw+7khRdxFzxLPkNRnmBZPOMtSj2MWe0n7yvAcOpW
N511g2zyW3CfXMPj9M2wNvV36bPH91K6yIbgPNTTTt8W4SspNur8pApP2c1nUrRdf97MG7A63X7x
7ipfP35KDhhYjLnH5Ft6IZE0dowPgrSd9DtibWmDntd6g0NGnbhT367h2f5g2gM3KLmqD+Ia288i
2Q/q2zLvO5dG/1l9s07Qecjz4VDrfMn79Wh+t1lcc2vdAkc656fBJYDtU73uxcPWdJULcUEX6zq4
YjM/isOl3ie70ldqstYezHRfOYH2ojVcUHOpWifaMUfxks3HB0gIkoX3svMY7crrIdkI93UDVte5
zN5Gv1ejzZfqqR5V8jf1xK8c2dNuxcebYDEnBZXhsN9tem/0ow/yxxzqf0dxp820yXa6C9DtdFF9
xb2AEnpp4UPcLQcuwYkHN9+XJyZ6G+uu3HOMdemaOJUzuIZHw9/mz9hbJoTZRT+MHm+If15PECHh
qOziGjoHI2Y3PRtv6V4LDt0PDAr8MvvxhtB2fReX7mW1BR+zLXCUFwgirIsciwcHmfNp9HGakwKG
E+FHoh5aj8EGrJzFnX3DYXC/XlO+55cnELEEy9EzgH1CbR3cgcsBLqps+9nvPX6GBsQ2030pg7eC
ZsHV5bP2FeI1rnRfbMKrvn2TzgrXYGseRpnQIfjHY7XYYuHyPsTHM3Kaw6O7+yHtC8Lrj8bR8p8v
Bcfc2OU8pn9gn9jD5DuYZ+WSogu/Isb2er/2ak9s1/91G+me4l96Z4/l7ZtbrHjhU/GREtJpb1vI
Hq51A15zGU8ypEGKVSc62/X7jOPp26B5ZudBloNNGGzubU8f2b4yUn3vhnAH84j/8pbxlqXKEcgX
LL+SdmLY2ZxEZFcrD3Ajf2/h/f8ej/wP0horOk3vvy0cCXP6y9hj/ZE/MBiK/Rt8Q5rHqiwjDl7t
xL+Xjpb5m6mRB8vvKiqzjTXG4g8Mhq7+RrsbJgXDWJveJH3Sf1WOym/6qtG0dIhWAiXyf6YyVpS1
g/z/Ousmr85cm06rbiCWtVCd/Vo6Bp1UIv0183OkRYinTA0Sjzs1ao40X07b8dymeRJjDqjqfOxf
JtVW2WbiNGJLaS1Vqp4T4IbydyNSLOvOwKsBx9GYx0+1JtDuA2Ittrs0yTXjI63aUaFtJAZ0McS+
LIe2mKv+miV6CkDZ1hoMEg2PtdRlwRZyhTzyzEVdDu6uahTlOtOV6mhNLUbrToMUP2UtJ/ZEr8f8
qW27arwanVrkJ8nWsocBgoy8N6MlI+C7SNt7GiXaCynciXSYbeKSXzVSIfLQs/DT7CS6A1qyQZtC
odDnNjMBeiEgr85K2Og7w0i1zg8mIiJhsE1QvnGk9En4SEChGRJL2NXWNwOF7klNlGFyx0z0K1Cy
H44gmsacuCNl9V4XRVec24yMuuME3lM0TjcieNktI6PPYx4p8rKhx5Z3t3xMVfMSRnYc4bgAPrkL
EZK13yCBVeE+kpKcBCLcWO8cJdmLU+Jx7xQCfUjNLCMzfl7MuvRyWddRa1nV/GVoY7vt9XbaMr8g
NHxJVO1plDuz9gGasahpWbavoxBXpxXqdGtJwEuL1Zs6Eq2NWjSUvjOLHzC8FhzlvSLtdHa4HBEt
kqlRxa1k0M5mqeXga/tLm5By1fUBnFtwL+JkDNC3wMRHtJU2FdjJCTkSudZBAGjFYIwDzZxuWVks
oE2mlnd6nwvjp3tsyAYPraC0gyNmbSCGmA/cyaQgp/RHuyfEZalWb+aCnsZjnlvpvEWnENspBQpy
96tuVWF56XQ0Rtws3VDpGKREjosD02e+rKJfqx27S2blSvpaCyhIrgXVHJidZqjWzooMepmQlHvL
+jaEAaoISKbkqPvWgAsILvFMUoqSKEHvGwTtmt5gz90IAMHqTosyjNqbwp0gXkfk6NFmKBoaGv4w
9TnZtqQY6wW8xVQVz9rYy+mhbLvc8OzARCClD0WQ78OJjPSrqZDexN2PdmHcgDbU6wodkjK9awJK
Kcmd4MMfux4w2g6g1NBubCMMAOYNGoreUV4mcwdGjzF+MQGH2Ew0elsMhEUc7yCV42AfpmQIcV0v
jaTckIEXLaO10g7ptHLlszdlLZgwJ4Rdh3zObBbiIyUYTXPuqYZSRQdDTkaJPNEq0SAhIGafGtML
QeoRAIYqtiV5GwgpS4ETla1uv9qDDNccW2Yaz9/NaCr1z87UxoY1otRTGdZik6KOc+R60AlrT8pK
f6msRdgWRgL7p9cvNQLzHDFtloBJ24FaosPQsq47xL2akjndS3iNGMlkU64/Gqj1p+2EAEu8V2Ke
mp2w285yiZsQxlOQK7Xs1kpnkDmJnCV7HjA16iAE6bNgIw5oxK+hXA+BrIckjKoY9naxhQIVH7GW
l0dbTXXgyjOzgwNSTNO+hiWpXlh5rQrwZmtt5G7WkIa0OJBQ6yaShv5kSTF7B5r2lEsFOhoazUnh
x7Gs46E121jcDESALIwA+2rKFoboxK4ZEh6uQYY7OwbVjPBO6uNtPcVy/UQmHqfLFGw2LPK+1G55
OWAVmZRpr6WR3RyDNO9PLaSXM7G86XIadb7UhpBL8hDCONS3qxQf5q+myBKVmhIPD0s8lLc6DJeL
KGMqRLu2j3qmDXetjYyRxz+V77Qc4SQNz6mkbRrTVuzpouAnrEqfEY/0Fi5S95a2tdjHiOlot2WN
KUinM6xvcp5Cgiv5WUeesZNrdlscDJA/cMU5q1hKFdyBr7Z0p8W892LNKNnSNlOMXUCS6YYmWHo/
KmP+PaW/d8NtInpozNqMVk0qJ30PIXfCDMJNLO7aGiCRq0VTiFVxpgfr5n2DwTWJys9USuVbijFO
5xxch2c1ntL5UZX6/GwQU+bIXT1X+7lIaoAqmSYjZm77FA8bAyqr2wMFIeE2rQLJOAckvpR3BvSX
R1r3arYvx1bmr9LFwyzqyMczPG9Wve/qDa7yYjuDIwVeL2XGVV6yJ2Jt+UhmyXySw07B7xfkmB0h
Wxacb3WVMi9qpPY5VCWOTUYdJ93rXI/pS6gPRLlxDWB3YaqZmIi16lxXyvyWg8vfj8C470LZYl1A
ygSZQ4kepi6TCObtw1Ndqqw/2lAea61oyE9HW3pEWM0TaUh8IBDa4tGtwVDuadvCG2gBtuPRoCd/
ZB4uvclp0eAe1exroPTGoc06i8NwNB9I7yuciEzju1zhnrQ6M6BdMtfNEeQGJOkacvMw95yOm1k6
W4tEu3PUqae17rHVGpWbDC2hl4Ot8easxbtes4lt4r6RuZfDxiFWMf5mSNUuTqh1lzZM7xuzTR7T
MZF3ZZV0e01IkFiZU4D5lgPrhuw1e1Pn2oDRonHvtGV8COYqfKO7LGanX8aLisf8GABoZBA4Znst
YwMZzTA+WCYa1hjdyuLMqgxpx8x6nL/MjB0rHswHY1nw9NdGPXiQlUnmaXqZA2vPupFqUwLi09KY
I5YYMRjHSbYTQ1WAuSDbj9hwkjt5omFUT8I6jslS7/piTrZ5t6TPeLXKVTNv+KmZ2BdjzLgt0T98
BAnHqtFW68fANuTRSYfUvqlhYjrs6crFVJN0X6dUTxoBS8xFgCIHdWR9hMb8Pc0yTLVBZ953oaZt
eyXujxXU7V1kyvaq3ksfMAJF7kIuG2cu2L53gyjzCwLnyKuK7FrH2uxQyRLiS0CvF1BMITcbikMP
wnA3pFFxZDFew77miCRATfbnGfR+G6zUWkUXoO/J1Dza0BV3kzkgC1fwUqVya5wmLTfviZLPX9U0
KA42tyXLZePyMQH/KRSG0bm++Eapaa/hsoJu5RwUVNvXND9U5QmT52WetIzHZhGZVxKheTZsSlKE
4dtEqTIIr9qb3g1fUYBlNDRE4JtZkuxaBRJ33fR0AeTwqxu65MlqoJDFbKu7JE8y1lvkzDgDeMgY
LmddLJ+qjsxum8zyeRnjfWu2sMni5GKKvNvheTA5ZQZ03swReT30X+hrEc0Gpa7hTHBPiBJUJX61
LRQbQ1zLJG0u4BbD75ppJ++i7MsHMyc/pS0xmwxGNJ/AuVSSA94O+2wvWQTWQFDLvxWL0rzUWlZv
ZV2z+fDlK7PdkCue2kdLjSW3YKXxukLzDWuJdjLgYSfNM/rCy2hC5bLzd7GI0fBKKegZhHUafRYr
iFRn6rTuvqImPJHPhddj4SjNZh2uMsFmo9dZg6QhigaLuIrGPpLqvmACH+mEFMYzdW9yJaqX2DXg
+3SwpoAysK21+ZhXYIvVDlK5Ni+wQxLuWFegbVDI/x7EpetQZDGXCeiq0EoNCViGydBBcFHYd8Jx
1h+7pF0tNoMkffQ08Y9B1vaXRpRm6dZL1fvsr7RgjLT8iuaexqQl525WN/Uzt7XlNkxwqUhjelak
n3o5GaYch9qFFFRTvSASYHYzkZfRTWF5BpdB64ByaFsmWvidhBXaR6kNU6JRjcAVnFq2UUVZxnmI
qlCn7xdGYGQZN0X+GMXWsa3S+JUU1ZEK2w58kJnkdfPMNRPZM2ahtXswPoGP6KSlrSqSnDmTDtKC
OS8nEA4WjoQg6z0kosUf1bQ/klIg+9NAH8rK1GEPzZy9wyhyL1TN4kfUyZc00WgxsLGcCdjrvMhs
ZhKt+ty3GNsflaW+6zRFeahwvO1InTb3ub1YNyNqnxmFW74V9CgkoiyiS2vJgVdLxamk9NqHCDR9
WQYOV9rIXQwp0B6jxaKraLTDo6LVtx7jAcgCKvu+bRJfynsWnAlgS1k0xJdHEyylNofkHiY0nmrw
QUXLFBZybXupAfrzIYFk9xqCbzFt2cVe1Q15o4YkvbSYFrHX59OtH7v3GtfSUUcVf4gIZuEhL946
aLhUhYu8tbMS0aglRggdYjJlrxNLhTd9sE7dlCvHKI4fukFRCiIlA2OvpNzEaqI+prZF0zSGOBBW
WoojK3gvTNKvQ0bUrmZQ20iK5dU1eBqjs4SPpOSDG2zeodOFPTpr5cOMnNsrMz7rRgQFVLcgvSp2
DsgZWc1Z6yPaSynkDmmqHlFIWl4otJlYdhCzcrOef3NN+5ERlugAuYv8eTFJx5kLjZZYqzi9xDZu
TtJtoB524G2uGG2Gysciy6Rdx+h3t+JaN+1cMQInUYKUkCoPLuNI1o6roGrzrUXvD0o2gAJoFlJI
spnWhAMeO3P1LvyQARNiYxvTfQH9fyMyu37klK+4IWXGeluPOUcjovRQRd+LpArvw9KSHrtSaNtF
su1jJ0MdCQNBnInEWuriMnrGOmZ/2P1Y3RMATxGgjRyR7YUhFPk+0lsn5amfZPQTW7mLHitSgN0p
z/pHrZ2/Ws0OmYCDwaeVAKfFKWODjIZwLPiwiKG4y5oyvecPTQ9I18wdi2uyX6Ich38oDUzRZ/ka
BLV+TDUGVoUU5jDrjOQwlxQhWS9oC8h5vgUN3l/MsSiPIpleNc4Fr3YZR+8WWSOOMgGA49GkEc0W
s8Edkh0WgYK9LPunUunu0fhozjgk0xECSf2RAqsC8DP3O0WutLe4L4pNhvvzLoQY/ILaf3itBmFz
5Gio6qKo748UB4BNFGUT6212XrH2J3RJw4cRURDgoMSpK9XnwdQG3GhGeERkVu5WMjBEnig9CNOk
2c3MH96T5k9EefhTrs5+CN7Jb6Hy3jihTOdpUAyCG1rRbDvW4UOFNOHcRc3TYnfQS3SVtTMEMLQC
ll27i46TIWmnLgAG0acQ18eyt7wgC3qvChn+24VyGZQ22ETm8lyJot50RUhmnUo7IW66Oxbs8fvS
GDCXFcI2SNwQ1l5UjJ8qzQY2qunK3py6q4YUYMscdXiJIxzkCrIDtzLsyUuCrt3EVl9vg7wokewD
tRcdcotCBU8xUyNHTUtSgiVglVaqvcFko5xthekk8JIOuLncX0mOqcHsI1DhiDbbuRvBciGQLKyb
vdVnNFFtcTFLfX1kKx5jRf6o5SDchVbMfINvwlGTwaD/Hje7xUyFl9WatetXUCv7eX8sp3a+X2wz
vg+sFHm8tHD2VERDoRHpBy6+OORtRY9YVDWFp/qkVxhY7P/D3pksyY1kWfZXWmqPFEChUACL3ths
PpsPdJIbiHPCPKhixtf3AaO6mmRkM4TbklqlpGRGwAEDVJ++d++5dn+FysvftLXdP4cd7NBgTK3n
pW3LR9ueelAqUGW8WMuPYz4jZ2gKvUuRGF1bUjBghKGbnnQQx/dtEQ1H4zdfzOIk15FVzXvHa/wN
Rhv3a47jBfNSDcpjNb5cFaUZmdRStO0ATcfYtER4mPgWr+XSjlSbvXwvgqV5Kxag2wecAM6Ovk17
nDOlH4xpsjuWXVJJcBGhVGK1jE9+nMMeovH5iRgdb1tMlrevvEpR3nQMg9KxAjU0m+HKpoiG0AnK
0Z5VSMLFWF0Vdtu/lplpti51yEObaOdYOJU52r4XvWNLZsKLjvEtc+FBRwvCDGKJbGr5OrvGDuKc
BpsYHCsNIKMHbsVkrk/IYG86DoxeVdwkqT1cS8jRR7pZDgl/i3U1OtltM8sBYYKK7kNDr70SaQWA
Ly6Wr4iibEwGEc+3XQD86D7+QC8lPrRLNuwLh44dgWth+ZBOKZiRPiEoJiP4Yadc780kjXMTjGHK
XKrhDF0vbrDHhEMMVaar93PmzLd20+cngQN7O2S6e/CmKr2dkY4c2qkamaDPTK+aRFI3e8PHWSZz
uHFqHx1pF8z3xGCJ185NxwNakfqZmEhPbIxdGAiHIUN1MHX3mtCmIxuI2Dj9UH5RhUugT1eWLs7L
Jf9QBdb02IKFinwS6sppGc8ioS2zaQLRH4meCQ5pMYObAtW1WY/3t8pgRFtB7QcL2upexdZKDR1H
BsQyqoJ95lrWhZ4pfTChRpw9c/qUDPR86Dp7RxtJ3l2XrFlIBPMsu4aEJmxNsX0ZzdJdW8geHpN+
mW7CXOGl9YGUjmhogBYNkvInzv1DV7EbhtkIwY9z+2FqsLuWipSRMMvUR9NN3XeT0UHkC7rESKMj
oNNmYmLmnJzz6YCeWzj9MQ+68cUBxBMTRu9a4PVJXd6ZnrApZXFUt7pkQYkQrm3OHEQ1e5JrBV9q
aOrN2tulN0FDR52JF5JEzER0XYHF9wZEOVLTAabIXk1sXbThJ31qgwmBHJ9vgT0ZzLOIOdYuouzO
cZbEHI4Sgs7KHoPy7A/tJ1WqtX6eeufNarvkWc0502t2mvElaTnOSlEHR0XiLB4cm8rPW62q0gCn
2GhF8yeaPIBFZdlkoHTntxHk4F0/Um8iq6KixBz5FPR2sQdAVHytyTT8YqeO5M/wnY9xis2Hr2a4
SNWENwMfscPB3ZBupxLvXVxzUkcV7t7b2h9uAcXHZyRPtMcJj7S+OnZLXFO0uMesT8whbhVT07q9
BEXtIzHmNJmj992QuAY+LRIfS4V3DMxXAczHrl7bAS1l2vb1ttTMwTq93OSQMrYlGATajO4X4vPG
E6Xt1yDtb6ysbbZ0jT4Hpr9L+cEh4/rGeVjcBjmAYpgq8hFFTIZ4OKHvBu8oEldYsswBJ1QNTQj5
WjaTZBPxMNI+eCcnFvSJzZWapbnItMZovG4UhXURjU+/zFTPg6qwy02fCCL90NYuldOyeB/KTH9B
HZrTrAgcKpCsOQgpyvvZQR82Sp44ZQRqUZqZ6WZ2uycLhGGyCeuggE+di9sRPt0BNAFHXpVzrlJl
860rnOJ1ydKT8Fg0SQMagFfQ1BnKJIUSl6Yc+yvSgAgxdN5mzXLBwdw7smw/TZJ+hItHeUczDbKG
pg60W9s64yK8pANKl3zuAt5k+72p4umdTtxuZ2yl1oZ5sgVtBxrNWtIHMybNDTy56BbtrNprRz7S
Q39B4OkwW7RevNnz7qJA33pjs+z4ntId2R7BA/np17WCiEXbJuBN4yyKq/c299vic0eCKaVmA8w0
o6PgxRXHoKhPz03MiVTMlo2sFkpgR4DnY5DlwUfHmSisREjlVtftecL+/tEdSM3cREJw1Cbu8Oy2
1ZObG4WCMm/PmNnGg+SwdyKpzKKFMgsw5mP4oGKnuCYfgKBLgpvuSY8cYUMO7aPt9QTyNNn4CHkz
PowLxORExt27KIORxVGoeMUUxyIrcwR5JFbTXfNKuJ4RoUWreIKPWAvRnuy5RLrbAHQGZ0EyWh+T
Z5Am8iN+UgoSBNa7sStoNjiV9Qn1b3JRvmV2Y7nKikLaaDXEjYdYlsuxjefsNoi88TlGEHzsbVfd
tSTT0UWblXtA+fp9PU9OMUnNkCsTJEgdrMmM4/Ezg6j62NCwu+pcPz11hPRAhfC8c+nQDCbT4gZn
SXycyH3ayRo8hmOX0Y0pxgW0F8VkxW19XQL/G8MbhL1F5KNE8FFkBU4c7idM9Y9TjRVizHp1sAiL
fSmB8OzyTLf8BsTswQ4w47MvZl9vpeWF123hwnUsBr4EWK7Ttm0c1uNIerdD4c0oPqIRmTp4MlBr
kwPgsh3Ie10DZqjtYNALhjW3DMFoupRVALvME/Ee9TB62br94HdufWEjAS46BYgRAnaVvZzoItnD
RJu77f0H24XNsVEBZ7soDjMyLJrbChHzPrL7OykIjPTq6MFrASTSkIh8OmddecpxJt7R1022vu7T
566Zu4MpfATrivSjvRtoSO493fWNW6XPUCie+qgo7+s07O64Eeqj1omotYtpNZVjbmVFLWp2/bk+
Diky/rAr6tuhabxTTrbqLmZOdRsMZfUQdoF8EzgsQQeP8/SYwUDfDITOIi8bh5PVR/4NU5eSCrAH
AJ+HySeYS29VrnNolG5i3tGYAgcfuiq5h3lArqVoh6umYSvchI3HTI5wwlO+lHBYlibcLRCld0Z4
mBlo/m7WDJ2LiQbUTDGV0ClAcFg3zvhZl9V4Nw8hWt7CvA8Fh5GN7ZFRymzpExrh8czxbqYZSZFE
rMkFk8lD0Xj17RoHf15yf3jgVUe1zmEVF4hYknG8DFyI5o0BtZDul2xcwh0NDWGB+3ajprkwVC4f
ST+i/g9z6T5zsFfypipr9YpuF5/IVsdDVW9btk1nq9MJVYYQS9d9LruejoolSEKBrZn5w2Hxw857
X+menKFuNlKfsrRoOGBJ47R7r0/FZ6fMQ4a0nYiGBzk41IVJJB6NDITZ9SWx4IepdsbmMHnDBNoy
9eCqMsoYM+zvPc2kUbiPbaeL+tBaXf0CiQsRILub3hHrUz0wiasO9aTiK4sxWHxOyc3DLzu1KOWJ
vQw+9tIqMdXMI/+96kdeGEUxvf7Qr30Xe7dmsYIrumP9hSWT/oITABG2SqGnra2LJ9jHyWffCy9D
s/ifZoZDoFgRqZsqeDC8SBsHUBCaPmYdj2mp3JGPIJpvHLhQzMKd1n22hKjawxIx7CBqRfY3XhHV
X+tKjhd78PjqB05s49mKfO9i8li+T5MREG6fNdkl4wCb0/QZYRGoIkiC/YLf8k4i/l+ubBpMJBLL
wNDVSVgb3lxp5UQ1EPbS7mVY4V1QGWMF1l+Or8Xk8hB7OmjQ8DuZN3dt0ll0pLKyfyLEylOHzJf2
8JLgz7bORSfj5HNnyZ5DmsXbAySHzDh8i9/EEMuMuFOe6+KK4X6Y4/SYR5RmJ2doqw8zm9dB5XnG
KZrMv6NHaEGKMKBPoVekEE7tyBqeU2V5Bx6YuO5WMivJyvT8CvFFjizo65LomRCJVZToU2Bp787j
qHCeurH/RMmbbxcsMUyZ22IHkb/bCfYGDt25ObRM9471MtqnSsvlFp+R3Bohy609uPO3kI3gqRQh
DAJkBepl1Sdfcorqz7Za5PMyjsGrDRF0H1qpT75DziQ3qmRy0wtVXjXMqz8Tu90d5qwiQ0P17ngk
S63eMnpHKMqATd+sXDe6XprOL940WkD+MLpfhlaXp0EznMpxJcihZzF19ZVXawJF2rLVz91EWPBU
kCRO1xO6a7uWV6MQH+p6eoubtr5OleN8szKvOyd5MDzMUUKfJ42pdlmhsR8lFJsiA0oiDGhrOxqC
I46ekm4KVW/JW7QN4LNc5nkSpwQ/2a2OgW8TnTk7YBa7aodXJ4GQkk+3xNg659J3XospER+1Es6n
TPH+5FadPE/DrO5gaYenJmSWglFP7QY5Rycfetaznw/LmdnME2U3HMe58McjmgR+4nQJbiWOOgB2
hJ9du6kbnHj7/ae+6uwXRd7HJcBb9lpXM9tsCht0B4m8IMt4QMOQ6pqI4Yx4c1Qz0L2Y0b4GTZs/
xyaZbm1BuJVcW+Gucl9YkcRzp6vkqi+Zz27njjOryEmgnmu3QiGbhajhBLxTErrRASivfiGZ7Mom
pJN01t7bAlN5hIPyZZrjMd50KU0Hh27rVYWBgyOah/EvSp29V8/RbqFFgXQ1rlCF0IjTTN02Nvnf
LW3RXR74wam1FUicwrM5cbtaHZY1k2xi0X2XjxE57379eYkFSwaLY7whhE08pp1Tb5WkVTODfjvE
04BzhNJm/ejy4k7XiAEUCLqzTcgTgByXYj8eXRR8JklujaPFnsbSJ+PGijI0qxESBmbaxt3AcHeW
jHVKrz3xeYkTo2rIq2sRX/Ai3vdiCR7nIAr3SdNeYqncS+72qK6LIv3W1RPsaORI5ks4TOK2a3T9
aQLw/jSyBGws0omeh6obvqFTmL7psPZPpQVGmBHfo8RAR9JKNN1Ygs8MVMRjLJyHzO+9lxQiF7uC
TfnnFuc8Cj/FBMVuA6Gb65S/IT1WlmnuGUUhzvXQn7jgsDbRuIjHLJvNw1RMn+c8eRt8l6ZbIcLq
hFXmGctsfRjcVj/QtxzGQ2MoLjCJ3oCsY+grGxVdhxP0mY2W6L3XLiwpAoxYU/bPkxGE0SdApJgG
T8wCponoXVuuWBuX0J08zt4HCaGlWyQi3TushXSeZe4982rM7NuSEJFAqVMes2LoQfMnDcRH9OjH
aPp54hCQ5blH/RLubXupEfICRed7CvN4LziV3+Lfdx90mR2DrjXwxuzxjbfeIvxk6Z6yGgcMRjkK
ypF/Nkii8eTVlB9EX8u3iZnBSYHrgyM0OWLjMzJ/At+TPDEqGp89evRkPkTzo+kGKgSdEwPnEQwy
goCrxGvNKOGUFeF7u43UlR+F8prAOGJ2YcJ+pftBPzYpLXI72YTWxLJ69JIvtSyLGtxQuVQ3wSAj
AtxAlTh8szcLD+N+suKlvUGFow5xCqUJd9uQYzkCbmMxZ93xljGuahf9xNsSfei62uLmusS9N73q
aOfh4qBadBPk3gyPT+Ei/LOj42WTW1KdLLVkW2ie3Y1SaZ++I0wlubKXGDJ4YIiDbdDst6Hwbt2u
M0S5Dl50NIxb5l2q7cq5yv08kSkF9Rjj88wlQQEMTDO5G4RtTVeLRrlxYEJSnYBBLjeFyIhVdawJ
LHS3KDf9kNl0sxPWrCkdj12VOt23MsBmu4kc1E2bcS50dlFDLLpb1Wrv2a9R5e1ksvRAzgcONfY7
OQZRcHH8OXZvyM9IOKkz3B3SfVjahJnTtgrn6aqOJw8si5t6wW2fozq6hvsUDTvXKkSwN3lSdp+6
WUjrHi1ZEV8Y5SKv77SU3edZhgNEbbRvVvl+Ie05QzQf4DlDkU9fHsPLYOCMJW9hYzv5t8QawW0z
9GUOW+TLyaOCvcJkvpTAtmlryIGwGGW1y10lpoXw0Wwi3CpUT/RjVvgQ0sLrwlTznc03f8K2ZZLz
HJWh3nXAZDZTCNrY0aW/Otfz3ZDaIaYbGT11QpwqNdJTRIfjOflNxqj8G70k89FXs/vmWV7h0zwT
AHCqbJ6+0qGYv+AQcyBNh+ptcNzOvxrLuike6pnD1qECSi2vplrzzs2tJ740aWJtmzq09z7KKEY2
UYeYM8ot+1h64/xNJWtkl5QRy/VcwuVpZToG4HIc6NBaaMSKgEahp1tBnX6tF8ZPJGwAstvn7G/f
XFssZ4tq5BTKjv8vnqeoONa+Xjf2cEL4tVsRHUC2fM58B4UzewbVLWKSijnLRsnJKyoz3MvCaiuI
jmty4WGi1yuwAxVx4b2ShwsME3WC1+RfUIImtNiYgqp5eMWnjxOSNi1aTnNPvZhRJXqFICG5m0LR
7aWerRyCXNn2J86SqZcdgqDrHyUpym6G2ND2inmLaiRmAJD0ERq5vZ9AA5zjqXjF0Qg2rGv6aXWz
ROMdDe4RL59flc38mLiG0LYo/shYYfhQ1Yuf7cY4QmfghvSU5p3jR4yd92RilvErS2WRv7YtRzGb
8OPiFE6zKXdkO0b1aRxChy5DZfkdoo2ijtlBLdeNsVsFNQ8nGwuTP6MocqEoZU00WH8hVv9Imv3f
09snfBxvv5Vod1+rr7H5yd/3/R/6S6Qt7H+5Hu0imCxQSQkf/C9/nxNg/QM6E6K6VhB4fyDTYOKD
ueSGRA+xT4aoR39UaQcrDAWWLfhh9NPhn/j7+P//LNIWFIFiBYA4QiKHUeoXf5/lWcLr3SLfFu5g
I5ioDWqwHhgWewqZsCS9dQ1CULyWYs/3Khj/ZgMtj4k5f3wqHJGpfTNP7X4oGwGmJQ7UTdt2JGNm
JJamLIez/SzFktPbVcb/kruMKrZtWYbFjUdpuRsJ1i13WmARkp00X305EVxIAewfyrnzdgGnbXLw
oqQgjice+dJBAXIEYHlkFOBk80tBE5r9VC9wdWBzkUjUy+BQDwvMJjk27ktZWoPmVNZPBPcsC1HZ
KDQ/zo6nbqUbI6Wo0dO8uFJDepI8AWvrRzJi1W5qi3lySRCa7RHdt7GYcq35S+BRmD+4F2bQ8qvi
2I3PDHrsldTWuksndUr6bZAGKAS6mqwFtyNFN8p8v9lV9AU4ayCevgnBGFzBvG36O+jYIjiiq0a4
YgokHeGC6B+WvIjJP3Pjq9RmWoHHrMBDzESwvKO5rMw24XF/sIrOY2VwBSa2fq6v/YWjx6bpORFt
uzBr9L4J672DkHomsG9GqdXYTDJ4NmJ4sAP845ta6uFFW5wsN0mMgoogvWgi6jZq0Z30RJczGpHw
I/Pek7ew9nIGy9L95FW92x8RRqPX5kwSIupB4G5u57h0rkQ6CFY0zu2nsMTRB6JpuiABJJ+qQuAL
wc8xbOhjoojstUz7UNXTQVO6O/zOSQ5nWKav2mnCd0p0tkfUr+1e+X2PA4/RtsW9FB1+MOpCfExW
8Y4XnENQP6gI5aMFJW0PEDVknMLIBHKAQQRBbVqZh6Uzy7VoFoJlwhQw007y8gVny2+cd6UowN0y
VYn3BQrSmIATrbN9HLVxs40t5AowQLKdhd3gBX3G8MZWTA5Yy5E7w+UWM9LKB4mtfqZR7G2aeYUr
JI1vPlC70oldun66jXOrJSyDhjo1WU3cFNyV6HbMZptrhLSs1xE7SgpRp8W5rFRhtqmfqZAdZqGi
sII+fwA5ircnIOG6ZTDb1DSb6IVlYDqNZGzO9MRsEqvlCh6QFbUphVJ3ATtERiEhu3voIDVMxWkk
EFpPdkrK30KqzmI3w20IxuHKYwU6+cIi5k8xLCh3NVLaEg2n25zb2i/1gZZ0Vm3DCpEODd0hQ4fT
u7dzNNq0FfV08cegRXEwaosXM5VoX8uktS9latvVuXGt6YZsk5GXuLLX7pkOHfnclX5nNqyiw39S
q/5ni/oPR/2D/Xx5g92r+68/WdDXf+ivLUra4NN8gVsnIMPPtTH+/KePyLX/hYGI/GIlff4Duth/
+Ygsx/4XBnNwgDR0cYdLQnP/r5MIedi/AhU4wnbw/wQOsoo/2aR+Rjfxr0FLgpuEoQ8oNjZTNsMf
8Wk2ACALku24mWzHYpZWezdlH2Q0elc89w+798Nf7qT/VfXlA2ryrv3f/7FioP6fZ+mvaznkGIKL
tzlHf/c0/cA2ywfCaVqCvTZBSIt4G5lgcDbx5Caf2zoart2AU+o/XPJnztn3S66weAD50rX5BXiO
P94eMKUyy4SmK0Ahv6P9Zu0rQ4bPH9/YWjdg5gdpx+D5l32eEbfUkQf4IolDLM3gBRTZLYGH/Zrj
OzE9XlVV/4BW+zc/HOYzOwSUAd6U1+HnO6MT0vhe54+YPRAUxHLGY4toMyPzB8Hy8c9vEOgBjefv
TIT1Jf7xMWaRqx2RB5zMoboDdgy9L7IeNeLYobnqU4Ml/vcXXH+XH18V18NApzh7eLwmfD8rYO2H
V4UX0mZYgVeNLezabmcgpFFz3ffeOyjJ4Q3rNlHB7f73F/31ZVkvClCMK8J48L3v6P8fLpp00VRj
dMHagqwDQbJitFXUxT+8LH+/CkZAABKekhyuONf+fGuDRvm42Cib2X6Hu9Rv0lvd+p9+fyu/vh2Y
Y5VPY4f60yYC7FdgIXMJRD8Gl1PjOeYlpDH+kAtVn1unL09/fClfoESA5+h7f7+fViJ+yEbygbM4
txcqOhoxiOzn8b07sqf+w2+0vmk/vxgQz1mvbEjXkkXkl6c3EhhV1thvNkymI8Lj5ug1aYb+1ZCW
fFs6c9JsyEP6J/7jrysXjzPAbumF4ECUImTm598MlI/WyIIXBmmqu6TRMl1nNCxuXAyOW7Q+5H/9
/qH+m5cEAglkEJZJmyV+/d9/eBWnFfZvl/j100gH+zB1o1Pgz/8Uy/vvr7KSM1kfQdL98lkXtPoi
P2+YbYdkXHaZA2q6Fc4/rFT/5uGtBFCHXQzaCW/jz/cSFQsdAHtVZBuhj3XuWXgYUp8a1tffkr7S
D79/dn9fO4IQ5CHrx3pj5PH8fL3ZtIqei16ZZeS3o3IiXSzUm7rr3zelc58FBk6Hcf7iy/5/k0n+
zRcXCs6cHgYrm43gl51GSVuUBuD0Juhmf296rya0WYWnyFr6l9/f4N9+tnWNQiqtKBMDrL/rn/LD
y6ExrPaFO0s6qm57Oy5xdqwqPCl/eJWAkGTlIDv2V+Ji+MtjpC9nZxLz4iquh81rAZ3aNfD0nv70
MqxShDXxlrNDQ+T5+WYyHYCp6oj3mFVTY/0MA3ZoYhD+8Coc6oUfrmRun7aA/csHHAqsS0iGBQyR
zNqJIUq2bV35u99f5W/vAF8snT0846yEUIJ+uQr6HTEEYBvJSAgszFPL8kBE1LTNVJsdfn+pv70D
3y+1gm8pqASyzZ8fGzDadAZ2TSy8lyC/m0talue5SX2x//2F1gX1pwV3DcZC6LautYhL5S8FouFI
WXdiQVTOoMJhTZ87/8SBA4WY8OcR06WY85kQU590Y4tM0x7FRhZMf3y/cMH4shzPAXaOq/rn++V7
dbM4JfQ5m4YpvpqjJmSc5pZN/Q/3+/ffUAFTX1cPClWu88t3TFpfiXM89DfFVIM7CTWZ5P3Sn2K3
Ec+/f7R//w2JKlO4rwQQY+rGX5ZftTieNuVKZBqW5t63ZHWqc5Ie//gqknwmWmBchbV+veEfVgu0
PGp0izkgQIZsLYJ02g0qhOQfHlvo/PrgOOj6nMe5I5vNhAPsz9fx0ixbBtQU2wy2GCQS9q8WBkui
v/gBmvMPFiBBiYpEU5/umGZGGBW0iWR8jFusZk/KtD6JA5PWLJ+WRYfaCFSLIM/L3L5J83L54pPj
gpIT+KL5GkVFnW1lJFvGAGlrm6fYbQea+OzGBtWJZraJTt3JzZU9RQsJim3i6iK9asPB76LN7Ayz
B720TnIZAgXt4zk4a5GF6SVLJjkcRhrPyt2xn+nh4k0RmC60RKHcL1XVOxffT3HbOk2Gpcdv8jCk
/ePNTHfdzCTXPaLGd15S20eXGVmJp9C0zX0kiXP/kBjGMLc2qXCknsIvW6MhFcNze6678JSnoVM9
LFhmSJhHd5Zf8OWk+uC01sTUcmhmgnUrn3YbeoasAZVSjeW0dutExJ5KoIe/7yaReo91O0XJIcEq
jYZw8SxUBmRSgOYSkb5kzgKnCBkSa6IH4IFmSUtxtWGWA0MFLYGo8CFGsX1Vd17uvghlJxi2oHym
xVtBajhOoKBy19AWF4G2Y0O8xJgW6O5k5OCjEHfqGtSWGuOPeTYGMRaCCS5/OTnpi52k1nIOwsYS
OznDsUceYer0wZ8T9BCJKOZTvQTFeB6M735b0JPauwI1Pw2nwq9RSo7DbDBXpyXGsSnqk0vc5yiO
Sj8pnZ2qca1Sh/JvvyTWsPKtUOLS+S+9YkEFqqYR2URZIOpKVg191YjioWeWop5niSLv3LawBCAb
yHIMyz2gU7xiZLwWcBF244QN/FOQmV66KEDsqb1DhFOaa9T+nrtvrIyxdFrOy9m4DLC3blMAr6pU
ycFMslbX+KlSsg0xdASdeULX3qefZuM1oJ2qyg5MuMdZ0BEGnQN5EfGuBcQhoCKWOvaHfayLcPR3
Qsf28CV0a7u7kYEu2q+9RnNPwyjvQoJw5Ow6d3YZoD5oSRYBz2sQ0p74I9rPuQ0Z8xjhcHgISlt/
s1qFFwlda2ddx2PoT5hyWnQBD9qxnE5y5HPd4fOS0WJFNYHr1ToToKeGT/ZYiuoY9yGmNBHqXDCa
9chZruqM1nNIMgvYQ4afePQIiprOZkgLn1DdVMeXqUDLuHG6kBHz1DHkP2L8qr/Af+iGYwLx3P5c
ti6CGoQ31XVHMtB8U0yRVRzGoBmwnSQ53PKZj4cE98Qb0Ke6MUSpPuiKR2TKSh5MmQmxT8gEEnvH
TYiHX1YOLuE6EfHvTpQPzT7PlAz32s3L4JjgVm22rKTsYEzjeQzQChZKEkxl94SpOu8Q+9nD0edf
KfcSFxSqGdLB8j2s56E+dSJ1423n4iCn0d3oaBt8BzNErZ9/XTofxd+YFJCnm7KWzsnrx2r84IHA
aM8JJ57wRJ+2dK+btozlQ49NSr2Sy5FYPKvQ688qKILl2LXfVahlYrxDWHXhq/a6FAdCaDGvL7L6
qw3AOL5NGjwD9ENJ/trnEak2+zGWQfGkiRfm6GSjd+MH6sc3CYjWB9WMpKYmCSfcVgbPKhxVUa39
XBqIvYNxBk9I7WZbh/H3GuzMgf805olDpH2bALQO+Rrf177Vrs+sKC9tbyrEQFNh3eVzrp9Y+H3B
ECSw4iNyLVaNqmppRZKGlz83uW6cLVr6yRzjKfJQqgVB1tzPkQC3mlidapnSG4JkU7T7wb7xsibd
4iAwwUE6jTZkjGUmeg/tZ+boXuuE2KSws8wd9Pz0XLNeyFPteFm2nX1sIR+6uE8yIjKW8IMq2Di3
ZLmM6pvWZKghiiXv/RoHMFjhaE5GgV8kKK0bpe3U7AKceeoKRCy913i0CYRiE0fxancoEPdS9N18
sIfBWXYJvuxh27QuA2onnGuEVHbd4SPja3EOxsoI0mRqPnVXmtBdqKWq8cp9MDP/PmvbRqBEmGMm
XjrQq8kOMXscIreL1YxPo+T4y1CYYqhQc6iJW6dxsydy1//EsqbtW1X78aGPPalX5mtjH5o08vJt
4tfS/zhA+w63k8U0/2ruYxyw/JI1/Y4E3AZN9YU7GWMGHDumEkxcvKH2lj1aq/j9HDm00mbIH3AK
nGFMN3j03GJrjav8I56Egl2JVH7ZNqEyeBJMZPYynYtxywuFBhhv1niahtaUKIcTofF15V586NgD
PqazGZ8yJ5Ugyi1089uC0Kr7BlWisxFNNqB6xlRI/jjI8+yqyGEo4GGxUuY5tcSd6ieDFrtBQ5XB
puxn30QpTMmQxsEa3fbl/IlpTDtsM+kyQs+N7lnbVRxYm9F2GCWHDekne7AA5J/Y2OmgcouB8+rQ
tMSyi7FgMm8PYcSKPKjXoKuS6pyWlUXgdeKgu62rMQL5WKfzha7fjKG2bb7z8ayGgZnKiuuuYFyw
VaqV7/xlgE9btjA5Nm0MgX3nDj2c5BIF07Lzm7q7JMSw+fw9iecALMbvttFAUbC+VXk4b30y5Zgo
jjknTttTNfl7iNg3S7Vgyx+08QVdR+1+wS0MldAa8UFSZmLPRQ6EMAvXOErArVnYDHYmyPCrgQOp
3mYjmf03bo2EKghjtoJC6Ctjmwwqu8Woe6+qzN/7KP78O7d1luBAb2EKKJCYMdIkwVi66RmvIf3S
fo6Edm4i/RBHto7vEZMT6dPFAenm6MGGYbxGHEjai8X6niJrqurkNs8LjE6FHrPpSSwlsrCagNXs
TmZyGY45EN/ptABTRWCezAq3eJeH+XVDLdE9V2jqSr60lHxOjBZ9jG3OSlqJ2apm5mYvhxJnmTzX
6CW7+Ea4cKE/m5FSgf1VaPgkoWEjVZvBpwsEMNkCH/2RskXUO4OVD02OHskeRdDbn1I2xPY4qFh5
pzS2IN43RQlfP+Zw2JD027fwCOsKqpTkJPheW3PcXxkktDjVS+Os4e3+fAn6VIe7lMFcsYHxn+YH
E+H1ZsKJPokRmmuaHUUXBpVEk8yzRyYlySKKe++qa90WNpTsiottMZEFwuEtr3WCNI0aXPd6Fxsj
Hw2g7iuvzWEf4mXpb3DzShxFs1HdFmUeutqobo3Zj10UDu/7WLjvZ862vG4i7J2DHXUVw0pgL91h
YOoMnjNC9bT1Zbdxday+0OtHX1RPcw8I3Hb1Q4LXB6sjf3nDAsjWCPCqsu5sYyNnLVuCzLcZehgI
1vQU4n3rpNn7yE5YQQBQoPDtXYpEbK0pzH6mYP2bYVMHkKctBuQDdqt8a4pofNXQOJZVnzoyQHUa
9Qy7qij2leOAHcTo2wEyrBmIbSlczbCfBdLT08y0NEMjr6tnpvMwxOfB8roDZZ//oDDe2xu3KKb/
w96ZLMeNa2n4XXrdvMF5WPQmB5GS5dnytGG4XGXOJEiC49P3R3ffvhJKqYzLdS9LFUaSIA5wcM4/
JEcrS/Ovppl1OUDzEaK775egrmoRIyYLiIU+6jD7H8DVa9XJRleiBXOfVPQj03b8q5SYM+IYKAjD
vM1Bzg35AFI2sTz5uR+W9GdTdJRMIacE+ok72/Sr9hfxxc1yN7JjmEQHvTC4LXEXaHp6o0V/v3gd
sep0G0tLlxKZX3jFuX8YoeBU0LDK5scEAh33BRuFJzRESvc8l076bmanEw8BQkT4O6Zez1IalsI7
tQgW36B7pWs3XeoW7g3mDVV99GoH9cu8qU15HM2WU69Y8vX9UOeJhOLs2feehmf7XZrX2kPrJp7+
ANEQ4GXXFeNbUHbWu7mH4oLsja19yHI8J8+uPro3Aczo+1Yf7eEgnaWFQluI5g88C5t348CVkRS7
KLkMm24LtgAOH/1nzK+s7TiI49C0h3y+zV0uGu+peUx/JW1d/yrF6DinSus5PTMcabtTYGB6P9s+
rexEh07XH2s0lo14o2xIrsHeUq/Oxjav2aZZPk3ev/LYbYJv2gJ/Aig2GEEeMUXL58ZDKap4sLAr
k4ibm0tikmNbnSnfpkhxEJWa0Hs0S0iA+D+eHnufKxh8D5NHeJ3LEgFxAO8WpmKTdJyvGFqOn2yu
gh2ukZ5E3HStG/T/h3yRR8wmfP9m0Yzx1byStB89KGnoAth5xqLTB4RDYFjYMv2ra7UeHdLGX3/M
7WbZ1coUq9WAU4d1CjrxILR26LnxJEV/YMuoXznYJaQ3VQDCCjQ5hL1z2fVkwGtlWp+bzNI/Q14V
CZttqVdhsGEb87q2ijOyefqb2rbKiu8g3BRcXlL9mQxxE4QeZPWvwimt9CShPN8Uws6so2uuAUqv
4KbfmYWLmwJEQcsRfwwZF7lPZUWT7DtziyNQoU3tck5nUm+sUAf3IRVdgOfxSBP0gNI7EJfYqsbx
JrHX1X5VgdL9hLbbACObVBD50JFqQvAeKlGKaAJiYt7JBa5gn82xxz3ErNqfBkrz7G1uTrLioWvn
cFEu5vFMsYmEvIFiII5dK7gpjP3sRM60gr9pyTeR7zDm9ROmisP3xA16zEHRNvuKxIH7ul4YBGKK
5KjIJnf8jKOg3hMceuucWXHkDpRPsW/w8VwAaedRQztQHhby1OI3jgZNj149fIqx/olk2crOR5cW
FSUnh9gxSK+/g/o8oNycBgARSECx7Jkgpv5AUa7L0P5CpoAyiO91Ie3POD6QagwfOnQPG45pf34D
76MKzmbTaniWru38YZXQ08MVxTr0hpBayULKfhtUG809wTKc3MjzJmekFkHhGVyDbrRv4CbCm4Rd
4npgZo3ka935iIFkrkAe3HMq85PWuCCFlpFk99DP7pa7lTnQ5WqYkcFetfwzKd9CAppyhh47xBoR
YkTNKjl2dl2VB0caFa73fjCgxjDY3U+vSab+gNLYSJ3Hw9ggnDmrxYl1yXbYzEFinFF9CJJTmeR6
ccQEtPzeQo4KDj2KHVyvgYI8aK2/vo3zZP6rq1qUDpMZAYO7SYzjn6zLxDpbqHdmv6AY1mjtkBtr
d+iPSSQ5JAwm0O+dUUbwUWUNNDLg5MQlb7BuuPXq+vcKwi2YYQtK3rnT5Qr2PPtNJUqNd2W8OToU
iCJ+Q7yzI2kasV/tUOfDojN+rS3+bFYf0bGxia92QB9qEqQkwxtdgLtELnHFFKtZuan+pHCQV991
dE6Q6+iMXkIjFJSpDjg5ZvJTQRoHX1tMpqt9RdUsSz/SVPRgGGOEWhCnKfI4/YfSKh3M9tyZhktb
TJmAh+hOv6a5AOSD5ELBPo0k3k3nweUCCeNm9wVqR3857Vj9IrkdvoECT80vYyyG8lc+k32DEyWF
PqA9YRq3Sy/y5iOmJKJFId3faM6SZjVVgDb/IhP5oS4Wv+MSIQEYOywNrBpIdnNsSVFdTU+xcMyI
ef7eV8Z9W3dv68b+FdSiOAHs+bMuzflbHvj9ufKTIHS96a7fUk5NQGSuZmQVQV6h/OvbS/rqPyGY
r3FRB0iWoYVYn8Y+095pLkKAZ8DmA4ekAF6O0ncvv1GWwFwGqjSCMGY/OW//02/muOt+y8hUcGnR
K8r1kUZRPrwNBsv4yM3MyIjolPR0AX3zDuAXdFYSreLh36vYclujGUJjhwY/JnCqOZszW7PcjCYO
BrTE1wln08mWy/xv9qH5FfoUOn1oehXAXJSKeu86tmzSXIPy7XV33ExAzNPDu/IrCgbS38hqQcCt
mYyZ7p9pKA3bPpGdbUqAuQFO2/HmKE52jLol8iJeXyxv0Kjy30yeTqIP00l78DmFfunwq9wrHYS/
1afxYaPPtPlAGLrl6Eq1vQ5Gh3jf8HCs4WNM4fcIuzdAohwjlpc/4HM/ZeguBfet4Wl7yjuD6rcN
VK5459UcjpP0Aix8kEKvW+1/2xX/j7z6j60d8gI2ePlRVz+6x6ir7R/8D+jK0I1/sOC2FtzmPImC
8T9BVwEKzZ7jbmgnA4DH7xZd3XQy/a//MP1/OOgpb0ghG2QBd6H/w1wF/3DphAIwBmhswmwlVv5p
ePLuf3pleKVc7BQ/bftoOCKyJHS6hE8bJOtKycpqBxF10NjuYWMG96g2t8OVVufT9ve/ht9+9lGf
p4Y31BZ6IcAV9s1tnM/3i2UX0TJNsLgA4aYefGogjZDl6vtHU/+/b/gY2LWFzr96hP/6SaU3mJqN
R3XEE5Fjtu20QfXl1zktWi5ebtNa0dA6q/NOZmh+XImwS3PIN3r8kuacOw3XgwbyYBDbx8k0xKu0
RJPv9PIb/e6fPvdKSherlXRv7HJpIrsfxuHWFGaCkU/nJ1/KBC2UVxgh2X84jYlMz9jeV0vuvxPa
qP2Uaa/pb15+iKfbyL+mVYF2aaWtsUKHFoLrbHeIANuJfqb2MnARsct/a1v85484gbJHpaN08CTy
mshKrPFjPfnGLy6xtIpQgwF39fKbPP+5iK2nnws5zNpNYQhGbVY7SD9YQ/OJ6pXb7loOdGWfji/l
4M/0VJgpgusNJOzpvbPW5quXn/7570Dr9OnoTSbkKDutIRPM7IdiqdYqzGs6+uQNq2GGL//KpTlS
tgU9Ib1yfYgmxjg2Z1ouzY1rlO6VtXRp9O3vj3aFnETLAN8sooat5/04dmI6VVXrdOeXn964NEnK
HgCdfrYXrRGRW1AYfptkKEDc5tL1h5PjjsiSt2IQOqXTZvxQmG2R3RqTW4o7T9Ijucd10c7OUyyp
/kg0OrXDXLjzcsDXGvW0K4+4xe7fYxpf+KdzsGTN1PjwA9AQ8TUIGI0O86ewkea4SXFK07/RyV3/
Ao1XGOdRG9M7bOGD5gQGvCLpbmtv3PkxlM3FsdNpBOSKkhCOZEhN2a33QauH4I+XX/TSt1b2jQHl
B1qteRvB36o/WLD1/MNW0A32RZuKXEwyLhbY3ImodEpRQimsqwevSv3Pux5/O7QfL1U5ucNsYfgZ
VXqZP6DDkv+clra6st9dmBxf2SoG/ABKHRnlSAuWrXii9zDE8tTz9oWxmk6XK42zOvVF5OtSR8jK
SNovMFxXeWXyL8SZv/39USBzwK5xGnMoLJ1ccFr3ptWGcMNF5KAh8v/r5W+wbW3PhIqKndsoU7Dl
HRElUzu/GfSs/2vSaAG+6lm65RtKG3F25WzYJv65n1I2jgGxfQTl9DqyvWmejw7lTvnRM+bZex1k
sTRO0JJiDeK7ifrIla3g0iJQdoIx1VvDws02Cko3D248OaMJTjEBo6Z986dEuNXNk5yxOoiSQmyX
yMW0YIJMmleJU1Ua2dJyb5bL95d/7dLrKAE/+powYwAzEUYAfn2ORW/H53VI64dd46v3mFl4umU3
JhlrAXr0lKMA8add6mwr+8ZXIl7LUUGu2wz17wA9Lby02xNnQ3nlYytX0P9LcTYO4OOQQcmRmpue
N1EgvDW0JumXP1HVzuazDgvd/KZpAFZvUi+dKFdUaVG/Lp14WrSDkLp3ZcvfwvOZVa7i1lC2HBHn
5RNp1FHQoLXMPzdTh+SIzYT2ft80br/9aGtwNdwS8CgmDe+aDX+1TvbdFHvelT1hywife4Vt9T0a
vi7HQkcKGxGUbMEpzMYRIjgjYNrH1EgyaGG0ajC1iGMEpcAPLcU3L3atny+/24UNyVN2iXTOigVd
BIFii2FWtKQTN79dTHRj3mYCYvhHL5VN8+HlH7sQT56yPQAYSmKvLrlC9b5zm1Fiwzmccn58ZQ+/
NL6yO7iYoWTtLNtIlguy6hWeOQCAxujlp7+woW7c2sffqQoEfZ3teE7R7NBOMhhGUJsoKd0NrXAn
oCmZ9wsJrbzc9zqucoVYHJxQbJy1o0yn1zl47UM3GNWVwS98eBWHaZXws9t2yyunsYFIEyfzR6rC
VYowMfB7rcmvoXcvrG9X2SZMhIearOFePjklQsP0tLF8cKrUwTJHz76OtfAfpFbF3g3Y37g6+rpP
1fTlb3ZhRbjb2z+KLUzpzcYySM9rrrO3aEb4+aYSVPVXxr+w/ajgz0DgpE2Bq4nEkmDgSIbrTWcf
MjFaXP1sO+/2vYayRSSA80wZGyKyRhRygt6tjxaL7spLXJok6+kkNVVXiWALy9mK449rLIyP2rC2
t/ueXQn6GLcPIHHcUUXSTXeOnBB1zOTNvsGViE8N0HmaKRl8BiBA81S/6RBd3Dm6EvEjxh84q3RM
Oxi9V56PK7zVlDszZkcJ71SDNYpwDuFdpO0PUL2YaKE43e+b98219/HS99umL3GcEbgyLM3bxtGW
cxuYVzOxC4vGUaLaXTVDgB/h6ZfpF70a41hoXX4ltbg0uBK2GG+XgdfU3ITQgArL3EVuW5dFuGvR
OMp5noNXpm4SNNGcZ3f1iHE66IaHfWMrkYr0ACy3kg0h9ewBlecGAL/rXOOEXZoXJVKHeSxjdHmb
SJs3WJfVu7ej6Mo/9j27Eqlo8YwllHCU0gH1HAA7YGHWVO1p3+hKqMJNzTpLkLrj4WW9XzGiSMiq
Xu8bXInU2k3GcaZMEiXg6+CeDB0l0drQcT7d9QO2Eqza6JQ9vW6qSD4ixNMA/Iz0fd8GrLIJW0v4
XtqbYFy79p3diXNu9vtmXaWgpbUEgupO3MjcFdPPWbL6kYJ0u+lKVnRhSarUPd9pczG1XROBB7IQ
q47xPjo4Qz9/2TfxSrA6M6yfDjnbCCPDhY246T8A5EuvVNgvPf3290f5gQEae2xKFmXTZjgJTG4V
2yfw2uJagnDpB5SIXVIUca0U8zkUI9rlKMsWGrM9IN+xb6vcuiqP38DpvGQFkdVElVVbEZ1r497J
/WnfVmkrQZvWfZaWSANHFnifExof+RnLw3bnsytRu4kaAWKnRMHizD8icHtv1E75dtfCsZSIFQIr
k0nrmfl0mcI1lyUu27gEXNkQtmP0mVubynxvbB2o8YStBGLxJoHbdQduB18RkiTHCd6v7SKjokXc
5OW32Zb7cz/nPf3MVT9aKRgBzpVM4KyxzIjHYFnoT2AxZNzv+9yWcu6u2liMWJByMmpoDeoisW99
x/b2bRWWEsqyt1NgjiwmAtq7EaIZbgMZF/uSNUsJZR35XSuo2USF73aoaDfdnefPO5M1S4ljE+EG
QApsFIudGfdu1abvYma/ubKaLmwTlhLFpgc52FqCMkIKB2jE5nc6e4jKvrx47EvDK2EMftDtraKv
I2OZKv/Ef7Zf0dOTw3ls9RaVZDGPA8Jpsde82fh578E3fdCcvLgTcZnc10aSghOGzYRyO8gK7Jal
htJL3zRbNacP8r+KdUzfo98S56+pklNoGvwaEuhaF8hcpEOBT1oPGS373oKmziK6D3PxgO58+ZCD
bAbs1SM5jbPoShfDgdabp8JBNHlsMv215eG/Ec5J2Y2hOyP5BzkdDcafQYwpAXZi0v01irn3388r
Zl4HcEHefFyQHv2cplhA6Ve+0bZxPBeCym4F1NYqkJ2uucis8pPEAuMNVaEfMfrZB2DhI+pkoICx
wBQtLnKdwFTpyud7/odVsQZ8D7COzJImcvGDCGM5QUWpyyshv4X2M2+l8qqdeppKnEabaEWD2Tt6
ibmcyI7hGSFJfDtg9vFp31soO1jf6b6bWEUdlb5ZPRg4o75aA82/Vu6+sMRNZeuaezAHqy2qSDpo
Gmm1Z5/0EkP1lx/e2ALxuWlS9q46AHM29XoZQfzBRgJNGreE+9c3CAetHo5ySW0vKHRtgMd7E6Rd
HCKg0CWAzbRpjswJPiSoaQMDyX1Jo7lNxKPUpTQg+o+mXUapPc7acZU9jShv8MW3l1/50oQqO55s
0Iy1k6WMbOoxIfoU8ihR6ty5prd5fvT0SzxOk7eYBQqknfsNHmTwtjU674powKVnV/a72NYyOfVF
GQl9xIIPNmPo1ME1xNOl0ZWNYJhWzW3hgaH66tVDiNmq+eeYYvR5Zbu+cNarkC4tbqHvmWsfwfbW
0XAT7ciukoHipLdalZ93fV9DqQ8YTjYVNu6yUYFM8KtSF8tHv8zWK6NvYfdMvKhaRGlpz44fpDIS
Dixf6hodCndlYcGMGXKMCvEe7YZ9kWBsz/BoLdUg8IYhL7VQR1zsPu+1P7NgLfbdEH735R8NvhpQ
jVOgi2G9lHMI7qaDNZuOV8Lg0qdWgrhwenpxtdmhizlDtA6AYTpnH/FU+1hVMUyOl7/1BdiNY6jB
LPBlCTIsL3p0i8fbIhkWM4SKVXybsEQWrxy777O7YBQ572gGRX2yrQwOzIwNQf0GTGa3XnmUC8Hz
e4N9NJ8aiY6euf3mxdHanwzc2KFF7l3TatwDtCfZbxm89udo8a3sbJhy2fnoStw7PTPiobaNDwTr
+2ixHX4ri9arrhzFF6ZG1d5BmxX9n3YJQvT+9XOBbfXRq+zm9PIauDS6Gu9TtVSttIMwzlz76zQb
AZ4m2vrl5dEvxLuK/pyr2PTwJuDUa1ztPpmLdj40uSmL09Sgx3tjGUITO99EifegdcfC1/RN+j5z
T+hF8r0Da7x5+U22fOSZnUuFERoWfWSJQHQ0A1zP/vJA9Is7oxH1FGp6LXBcx569voPWY3x++Rcv
zd32xR6FBIRkzGCQbAszrUVuu3ds54DvHyxo6Ao+bikBitLnl3/r0ipQNoJx9nEqdXIthDey+oc0
mHCVqiwdivq+H1AO9rTDpwDwuxZCUUbD3/Ykdk/V3Fbrzh9QYhzIh4mtnhZDDYyzr5B1l/dQ34Kd
86PEeIvrTI4UtAYuqeGCA7HplONquWt0WwUFCmxaBhrTTeTMaQuBI9CbL1xfNHvXDmKreEDHhmCg
B1od+Sg4jzhsho07XUOjPr90bBUMuOIyDBkAGxxNX4a3yPEFN5BgvF2f1VbBgEXVFm4Rc0VFKye+
7bgevEYM6RpG7dKzb+fvoxALkrJyIH2boQFQcuYOldUwp63W3gVlRA/m6fhWCxiaM6eK8NoJkE5F
MPsPMh5sQ2ZgXPs2PpwBnv6KXy5TH3RJGcULdmeebtg462XxzndQIrdOkJ4A1lBElR1UB1vX5H05
6eanJFn7X3s2B1tlXmCwk1ojO2pkw5S5k55b31QdPrr7RldiNzYnJCp9N4+mmnLGTV3ikn4gRU/M
fWtUBehVHar4YuYH9N4bPpuYrH4YV8O5puN5YZGqAL08W012nngOa7tZ3pjzpkxdg6n797St/onX
sVWIXmPisYttdR6tQFgwUIWo+cp30Hq8Mj1bMP395IQB+nR5jvMqXBeG1rY86xsEs/TyhEuksxyb
xnWvfORLP6JEstclKCKsMd/AaFJ64faAMCcayKjwIoeNl/yutaQC9UCO9rqpz3lkDcI+o8VpHs0e
ht++0ZVALly7TJoZ+w5YyWgsOyijfCzz1v26b3glks0xQE+lZvi5M3+0KTUWfHF3ddoQyH36kctk
kgh8VQQZrvLvrO1LLPDzdi4hJYSnecVXt6NAmKSttx6NehnmI4IMeP7mRruvoPY3/lAO3bUV8AIj
RJckZps+vsDHWrP8fV039A+eTpI2T16aO34a5XLoz1CF/5pw0tl1Dfktvf/4LBNe6vsIOaWRkSwy
tNoYCwtv2VfotlVAHc7hEyAgK4sQIweEjB+V86pOc4rEu9amKq6IWLKJ7oiTQr7QPi1VoN0bnb9e
KdNd2EE95RiGPWnOxpRkkdkYWmTU3NVoH1qfXn70C4BHRGyfftZE84zELZMUF6w2wMMZydIGRXuS
uLEV+Itk6WD/0RdJlX2atVz7gRiCjm7k4lOjjl5+hktvqIS2hNItRkS/orUY2h/OJIs3dZJ7D/tG
V4LbsLrRKej+R+Vkm7de3/boh0Fp2je6Etyui3S+Q4UjgqMdvLLwEQiDBSOlfcOrcLmm1CzdK/nk
mp0Hr5yEbrQc42ZXO9FW8XIz5lJJK5okMoL4l9OjVkfN5JrK34WvqkLkBF0NdAeoW7QD1X0d69Lz
jLLflYm5cGT+DQQ34GWBZnIcxjWN9IMbVPGbtNVsKAbNAPF+19dVoXCdbZtgUXpW5oTAR5gHVd8f
h6Xsrxz8l+Zo+/ujFB7WoZtbyaqFXuJotJcMdF+m/LTv4ZXIhizD1aketHBNe4h2lZ2f8iXeF1Wu
+fTJ25GtNPcZHOJgeuoaUbzCF8c573t0JWY7BN9HI9eCEOG37N6aV/221ep9+AXbVWK2ouu2NsIP
wkFW7o3nLO5NLPHu2fXsKgQOO03ELWSdRJiM/PIbzF5RT9pXabRVABwsZKgoWs+010F631STj3pZ
nV1J4S4ElYp/s9rOqLHeolgnPAhVttklEmWNUoZI2DTTzglSUmr6fusE9YByBFLkEYpOKIz207Av
l1OBcEMOiTTIN6GRPM/PsQyScNMcvNKEuTRDSsAaPix7GaMsE3dtUCNRkEs0VzABxqelNqZ91f/f
dkOP94VkNc0Rr/M4dMfaO2JmGc40u/dtao4SusiAcpy32XZk4W5tSAS6vBgz8n3LXwndrM4RCRP0
FlCPnL4iESGiNbXku32jK6HrrfAxstyKkcCYkEwexZd+we931+AqHq4RDm402A2Hs5bi9V3Fn+1c
+2Pf2Er2HA8NIJSgTCKB3MQtVmDpvdaAkNj3TVVIHGKBcvVqMw5tvf6pYxRfCjq6+x5diVfpdwU2
gVkQBlNe3PddjQ6HnuGPuHP8LdYeHYKthU9qj69b2Baz8znO7OBHWRTXLvBbZD5zgf8NH3k0em3b
UzCnbhCuwPXvEVeao3TAB2nf3ChnbOXj0IwPJ6Xn1u5uq8JGHGw2+yu7zTbDzz27+XRmzNq0JwPV
49CaK+uEuaLFpoyO5I0oqk3DtHD33TFUSJyJljIokG47ViDbxiiITGuW3eybIyVms5npNmP2+1Jg
JCYL7wNuMddupRemSEXEmcJH0AzgNotHl9/Q0TcKlJwWSx5tAUfj3mlxAdm3P6jwuLwU1ogddByW
rZEcbRwpTx4YiH3fwNp6N48WqhuMiw0JgjfBpnA+kEHUP5EQivfl+ioMzqlsM0AOjp5vjk83qlHZ
T4oSyb4rnAqDw6Mcm1VZsf847oe805tjPM47S8QqCs5z8WULULkMTT9rz9lgZKfSQWht1/JUUXBW
hp8XctJaOMrFOuV94J2sUlq7Wu3gyJ5+1WaKMR0GWUb902rfxi7urF3TJPvK25Zy2KIG3gkfd4Jw
NZIYz4qpLp1Duxo1zC0v9vKdS1OJ4ATCfYrrXxwao4k8dZpMtzNSNldW5rbAn9nlVChYO7VNsELb
DTOZrRWXxMqUr2RSJP0pr1I7PdR9qenHusKb/cq8XTgUVICYDNBvrLNJC1NzlO+w+5gi4GfTh5dX
1KUXUiLZkpm12lC7Q1S68l/NujifRO8a73WSOf04GqX4rCMY+fXlX/sNCXlu/rat8dHG0foxG+zK
2d/orZt+iFMLvTVAQnX8Tuht9c5wK4pRXdA7xn2KOlR6kPhPBzc+Pr5fyrnCZDHBUjE4o2ymjx+S
ATndU+mmmY61cepO+455Uznmu36hxJfYWljJxP7eyQKEpO7J5vPL03Dpk25/fzQLgdEkhoHWWxjg
LH5YZBlEXmDso8vaquWZLUoScgy7ePjxV2Dnf004P++cGGWLsJD8rlCN4LKrz1WkT11yayblzgKV
qWwRbaX7fQIMN9TG8a1bau/jDBHEfXOu7As9ukfT4o1BWE7Gz6R0H5y4/bVraBUvNmXSrzB3IyOJ
B2CbY4mzASpf532jK9k49NAMI1Ae3Df6n2h7fcrd7krOdmEdqiAxbCboBUKxD1vZZHdWoU8ns7b0
fbdbFRbWjBh4xXrNOZs19hfL04J3FGDccN+0KCEay0UiMOwEYY0CG0Kq6MVih72P12gbSoTOi+wc
uuFBKND5lqL/vozJzmlR0nA2vBKTOdAzBpesL7VRu5GZDDuPPxXe5adpTHYvtNCQfvaQpXH/pc1i
b1+GoLry5HFPM8sMyCp9V76mXteEq1taO1e6EqKBl9SgoWM/1Lva+YjTavMWARCxb8Go6C40Ceup
1ljsnWyG9KgFaflaCr3e2RbSlTitNHNAdJxdIHHdJexmMb9Bfv+afc9v38NnTk4V4JWNdESnpAQ0
NsvqpwcWoXy9Do31PdXQqAzzZHln6uIMDqL6EY8BKpblmtVnE5lh7TgHSAqEsHx+ZugCdWfXHgoE
jThhb8Dp10jf8hd5WtfO+ZT1vW/v+6KqYVSOuzJOE5hPLJZDXbfRAozv3X6u96XyKlZsnrWhKjKP
oy6zhxt60c6hR3J/X6TqyiZQIv+dT+voh8mUkXcEyRusWHbWnlQzxsLf7nzINofeQpuvEeCzKmcV
+y4KunJOF1g0xH5OJUEuKNImRhyf9czZJ0uG4OTT/AU13NwwKicOqSeIN65I/Y+YdC0fdu3suroN
5EbtocbKsxuLecgSfJT6XtsHwsAm/emze35iZdXM9ostnP9DzxJ5Y4o0/rjn2bEGeDr6gGuohvRu
EKJN9TnejFlXuZSnfYMruboY7UKvDDKBXNcxIBrcj1OMQvy+wZXMvHe1RvMXMjsNWsCNh+LO63kd
nId9oyuntTWmpqnnZHZ4/hZhBbvoIBAnvbLNbKP8fW/8m5XfvKJxb4sBAGc8yi8WmnY/zHXQXrWd
1u4jTFgq9kvLmtXtce8L57Irb4VT9/cNRuy7yjWWKuFWVNh6NbXjh9ngfseL/Bse2Vcm5/kkD8PI
p0tysvGdnyRGWuXqeq+SUpa3sSj0XddtBEefjo7DMbL7BUmeqCbtZp3NhIIrfoj7msqWCvmacseS
nlaR5sF4O2m6fg9d4hpW9gKgwFIRX0MJxsg1CnJrvSvPweRjnbXihYYflbG6U1hamj0cOw2t/Fuv
Qe7+7ODbOiExKrjr7woNFRWG5Ap34m7yw0kL9DNNm/rQcSjvHF0Ja21wOwOLTj+k+tL9mOSyRvo6
LrsuEPifPv36+Figu+2zbG2tvHUDYZ1ad9rX+rRUCBjGFWZlYxcXNqnVQ2w3Pw3lkO8LOF/JwrXU
HQOzoz5qV0F7HjyIxFgUxVdUsS7EnG8+nZe1cVeji3ty/DaZaa5WGHW52ed9C0YJaMgb0ORN6YXj
VPXFcakyHD/ipuq7nWtGiekE97lqtAc/bGSDBm2fVh9S7FE+7Xp8VXRNaNBIV7P1Q8fv0giISxoO
i9XtuqFYKvKLStycFAiPh1PaZDd5NpbnqZ+viTZd+K6q4toad/0Q4BwfOpiBhBggQeKBoXmluHhp
dCVW+xrtX5R4mXfPfzcHljjWrr5P0gX776dLsgIsYwLT9MI27vMvwLut99MgxK5E3FKBX52FNIHI
XRd895q993BR+IZ7n9x1dbNU3JepD/ok9JTT0Q/6BhGNefzmVhl5874lqYSr3ltcrmzLDf1pHpJz
xh10M3Bokg/7xlci1opTA4MzKnK1PzjfStvoPgksUN7vG10JV0wIWhtzPq4pnEofTa/036WjWPeF
699QXZ4dZD7OxmGM28Yhn/r+kIxiX50FV4qnq9KNV9sxMO0JG3Soz0G1aPeViLt3u2ZGhXW1cWAV
eWp74YaoP7WJZp1WrTD2rXkV1rX5kvb9dj4JxzpVLspOpqMv+5akiuayrWUu85mb7VRJPDE6lKNu
q65vtJ3jb3vQoxL0iKHoqovtcM3F50W034LK+uPlWb+QjbvK0VrEM96jxRqHssuaL6gMr3kYFHpp
hEGX7sxqVUxXv9blpOXUiqaCfEyKKjnYOTqXL7/ChZ3YVQKWyhx+jL7rhYmOd+YB+Az2N+mYx+O+
9EOFdXlavGRVw22inY32MKZV2Ad7r3IqqsuerXoaFs8Ppe3nxQntbddCptrH8W3X9KjIrqHAZlN2
Pmmfh41NK3TvmAb4j+wbXbnmFhbwED9hxxGomGIOVHw1sda42Te4esZaQy7amWx7mYwO+XsQe0io
7ioYWSqeqy0kqgCSgpFcteqAd6J7StbuKol42xSfueY6Sswi3eriwDcFYVYEaRL1eVnJO+zE5rea
L4r4zjfwXUDdv/2cLOM6HPOlz+tDjBPm10DQbTIGS8oHFDmNr8mEankU2764zcHP/Zyxu3IAtJfz
z33zrGwCbTVYY7XOflg3UA9PdBmWFJufOLZ2rkHz6QbmCIPL5kQaOddj/2AuTv3DluM+ILblKBuA
31G1TBKTFd6mb1oHkzWgrz/2TY1yXvfLorl4bvqhOTjrjeNl3hcsN619VzIVGOYbHKQ6MJMwhV2H
XmKNFd5BBngHnXY9viqWRoHCLAUSK+GKRMU3x3adrxhljw/7RleCv8zR/UbmjRv5vGZ/jHlV3Pax
vw87hEPV00UTo64CNj2lDBUXiTwkOWjdA5r9jr9v77KVLHsxvW4OGg4OrB/tEHdLE+VlTMv2TY6y
ASStFxTxANSyKbCGonUsEKnYN7QSrwFaBAMGpRhnt6K68br2DlsFd+eSUWLVSus5GWPNCaE+T/QC
jPZT76ztlSVzId9QAWEVFpVrVnZkqFM5PjijZhSHEtfR7sAWoX19eX628vAze6+tBG3Zrx4+8JMX
mqJ2biesZ/4yZdfrR8tpbmp4Gs06fUwHI0a2p9pZq1YBY5D60fReWyf0tWm9Cyrbnw/TPE37WlaW
ChJbCttdOyt3qIUXZB++vjjfhtKo9PPLk7aty2cmTYWJodwOMsNn0nTqK0fLanFk1cS+7rWlosRa
u7UxmwNqZemNe0in5mdn4B2679GVQC4Xk9OzYXDbRsUdw/QCL7Sq9ezP+8ZXQnkdOowyZlgDueeL
twgGrgdHmNP3faMr0ezTRrVH33fDvrFeo5e/noy0T/elUCpMrFq5DU6554YNHpch+oplKNEW2zm6
cvK6S1aKzrfdEC1scUhs68+4CPZpNlmWEsWZtNrGkoYdbj7i56pMwLpZ477bpooNE3NjLxIxnNBZ
hjexpQtcKzFbfPmL/sZkPBNLKgysbsm4U7yTw1HYZRPR9JR30sWQ42D+N2dXsiQpri2/CDMkEMNW
EENGzllVmZW5wWpESEiAhJi+/nnc1b3xurrMYtmLziJAOoMfP+5bP7xAz2kcORNx38MATgUVfLAb
68vzBCSG0Ddc6HkuVdfzNF22exg1mADu5kH1qDMTzlxNmRTX4Vhn37L/7i1bIAY6GDYAlAloa1JC
EBb94HULkhC7+9+/zsD/B/dLJIdhtnvk1lcVuysf/OLSYy8VDosMyOq8VfSQi8EftGF/g1X/Q8D6
p094ceeT0AxrvKHwmwCE+F22Kl2/Q1fO1UUG4dCB+yYgT02ohhob1awWp6kx6G7d2WwMnsK1D3cJ
8UtSBuBTLyXcYedPlI7huFPzALvHDJYc885u6/I9jGAWC5vZp8WjtuTEBPpbanRor2IlRpckM9uA
BAbKIFJ6B9/nZlkE7yi7EpCjFwVD08FfLpcxO3TW/yD42hxYxXULK9Ely0ydwb56S9ghqaua663+
lJPsx79f0z9kvP+wN/4LVmnheRzCQxqfOGPu1kBxHd8qzK6r/y6JZgARKUmtTSC0JcZHOgbs9wJ7
kfernv1SkIw1TqYbS/FJp5h+nxWeu6zBIPrb7sSfzv8l3Qz7iV6jMU0wiUzbu0jN07tqqVU7IyqR
cwKe5Wdwg7MHvbRrfIvu1oxvmhkoci5Yiv7UbtQ8yCTrbYmmdn7SthZhCdPLZeOiXrOgwDDKYYIX
+vkBXoRsK6Zq6mDHehYzh9UpxHD+Eo7/8J0vuW3YuambuMICLQ0D9p8zNFKoIVz3IS7C0FJXG6g7
ND2oyAYbJ632pCCiudKVIbpkt3XRlINnCbzbjXF86CDcsZOZTa/L4JdaZ7maajgvhOywZRBW0xCF
PcFaUF45L71kuK0QZ0MqPDe4oax/zL0F8ARUOvzblsafPu1FAZLW3o7TvDAkrjjliKto1LUYrnw5
FxVID8ZvsyZjcqgEShE4BtbmXfSVum7weElyW1OPkaAb8e51PdxEgo1FmozmuqB/SXHrYYYSLqND
5GxXjHowyDh1w5UrbdgV/9/EDt+oFgkqi1HPjxi6Q+WRw3ejLv/9Up0vzz8k30sqWubgJjEaHJvY
hTYuFmGgY0uxj1qfFPPJ73//V/5weP4fIW0dt8HNmLJ5OkyflkmICLq9RPxtiveHNvSSkgb5Kra1
CjHa2vSb7ZYWeo5hF67Fhn2uYq0E+5WGXfddMYBXWObNrpPIB4Hj4uMEKcbxyMqHORdiKDSBODE8
wm38699f3Ll6+6fPc5Hxg2kwop8xQNwglhxwgWiaFvG25T+TtIs/r+AwvP77v/SnT3Rxv2MvocEs
LDtMysh9Irz9yEdirySsXLLXIJ6cAkKhmCUGib9hsNXBXO5K4Rp6yV4zWe9WHVJ07DMK00KNpHvI
fAi0+d9fzh8YMfSSwIZ1iiaBzR/Dd5Ypti+SevstOhrHHOTENb2pt7qt7gWkHV8xCt/uwPvrsJjb
EH3dEgC9lDlrMxnhbK3s0Ev3XVb5N6uvVJCklyJnPiBtlvUzO4AFWz1CR9pgOdqFV8V2ml/k7TyO
Nc4wqtbNE3GXxTU5esHU7t8/zT+fW3opcSacXiZjSHTIfD49zELaT3lWyb/cin8Oj/SS3gaoVK6m
biKQSvp2LYRouqXE3sj4PkDIe7kKZaSXNDeIUXmRdzV+A/oHXg3Np3jr2VVlEwyw/zdEtXHNNllP
0aGSXbWrZbMeSR9fV9XQS6Jb1VYL8cTEhyqRZK+nsMNCZXhdWUAvaW49RLO7oG3jwzg5PfBlC+xx
IurKcTK9JLolgKTHoMbf7/PA3q8sBBscTnN/iRp/OJqXFDaoCTkiahkfAjslICTFv9zZg/Sqc3+p
aoYnh7KMRUkzN5u8JappeGS75C8ju3Nx8f/zDr1ksE3dshAzAfcOXae3wnbKJQV0jFZog9Gsj/eO
evtVTHT8/u8/5w9ADnwl//eYVhVc0DaSRaDsE6AAzeqY4ys2QH6foal732VandvSsfV7slRJLyHi
CYCwjKowcnwDxkR2jhk68c10qnvx2aBvVSXDlqMvSecTtukwDv/3x/1DXLjkyQkptrPbYXSYDRkX
noB28yUEJeF7P9TXqYXTS7aca9Mt1+GMqAB38nIgLi4CY5by33/Bnw7nRVigMg66jW3RYZvpdLSR
188M65nXxfzsop5v5yyFclBID9A6GUpI348nM9jmqoKbXnLl5j6q7dDF+OtTu/Gopc19FFxJtKeX
XLnIgzmUpCY6QEsluolUTp+zLf/bvk3yzzfrkis3ScxLLLS1D6bPNWo5o/o3s9lWcazG+K6Mw8Rd
521FL0XTHJRTnNcROQxbh6MPK3D9PZui9bojdMmdS+qxkkuV0kMmoCu2iwWDE10/tu5vMuR/OKOX
9DmlO8T98yma81weYSpQlQLUiisf/6J21z4c0tpFIYaSWVaIOElLfIzrmLT00lQ0aKwBngm7+Fmk
426tQla2erhuzE/Ti9vbuqV2CSb9B4b0XmAEBklOHV81K0f78r+huA3a1G2wrD1EnTLvEnZ9PK2i
7stVgeeSObdmQsW6C8khsXL6AtRe3qtF/80Z6p87QXrJnJtMBtirc+RQ9wP46svgzJe0jqsPqGMM
AR9dUHkeuDr8HIphmg41lE2v4tjSS1pdE1G2ymkmoEvOmHZAAbTAZHq8ue61nePJf0GoM4t1PMuR
HOKxk4ehZXusvV1ZZ13S6taxzrJ26clBWT9/jhvJ9hNl43UlenK+3v/16LZL0c5oPHpbp83PsCOr
xnY3RBquezMX93hjsVngAIJsAMj/dZTOYz2V0m/X/XX6vw8vfDb1qEDCA9yQ270GOoWhobpO/Z5e
MuoipHeSJll4cA3ImBw2vg6+khu7MoJeEuraNYOiFfHhYW5JVaaLmKGykl/HG6GXjLqU2dqBUkAO
oAE033uRMMxtroU06SWfDjZWrJu6ikBabxlOMzyTDo7I8CpMEPsp//thUybRhZoZHzbo0y/WRu2P
TTWT+Mup/EOeZxf3NQ3aum80wlyjIVrJwyBvFz4FoE9xK518BxCfLNddsEuCnYhdUEMxCplsjdYb
6GGsD/Uw/Y2Y9c/8OnrJr9saSeAhFIQH1OfLfBdRmT4mW7zCEyBiU11UPjXDLsQSCi2H/9SqV908
dnGv1aTV1BsTHhpY5T2E0VbfjV7Y/XV//eJeb2k6ZWEN6XVoqdWPnYNtQruu85WH6yI/+0bXUAtr
IOyeersbmPgO473tL0frHDf/oTljF/mZDQM0nzfciyqeph9u3fRnNrZ/M5r4w1+/ZMoNJosc1TU9
WB2HHIaBXZEn5m9cLVhInR/zHx7/kikXYLCuod5KDwJ+nBZsgKlbGYfuk2w9B5VrHnZLDUuCm3CF
lUDBFjUtZ45J0JbrRpPtk4ceM6i1EBz7mbVbNPImXgE+sDnNabFao6ddNZik4nCibUAlZFvS3G15
5xsOTn3KynwcqrBwKTadCuDCPi+SIUs9jOOGRhbZqOha1IsM54OTshsL2bluPbBoivwxr4Fw7fzM
fMYZDPI8ZIi96fZrpEFWWdcttCespE721rau94WSGNo92RpG3EfWABHYCb/Bjk3RhCW8CSSlt34T
ULMV9bQJIJiD8k8NXFHeQlR540fvYUyNP8wmUVA/B0uh5RaqH9EUb0vh9NRMXENfsHnJGxc2PFxJ
Eh8U2t+ZzyC7vIPNCh2nZBzaiFehGtdTum44oLCrw3rKp8oQKJGpcWuGI0uDsLqN+mCjhQamud0z
WLzJcg23tfpmTH9mTSDEL5QvKs9yuCYpq75BE179wofLql0eUUu+E1qN1UOUtQlyGpOL4kMwBoTr
MIzRn1duaE9+BBJYLBByDo+Q34+GGwLJ0A6PGNqsIOmoDcqchHyDGWO8FgFcDtNC1gF5oSyI8ycN
66kbGEJadlwhil7DPjBaqteNxuF0bymVmL0DDWzYKQqcr4qmq8O4hN2Q+dn0szS7OuhlDo2xhowP
ToH+W4RrPqndiFrisZ4VvL/IuEXrcdu2bOJqrqpxB7Uyu+3HeqBfiRLJcKrnGFJr1A36Yekr8Yon
bMDnqiEb+t7Hy/raiPEbQ1H6TQXQPyqHfsWN6ldqP5vOry96bOPXeXWj3NE1BlnFR1J3vG9lACln
ApU43uqElj5NgucccrPHdkQ3AZAjH2wxjHR9oeCS0GPVjEBMHEtmdmyFMbQklgEVgiJZ43gj1gZ0
gbVL+mNCrLiHGXRrPseQa853+SDGNxAydVOuayLHrzLqq2YfzalZ90NGMvoiKz3R/dLLSu4VxtU4
tC6czUtGa0ZuIjhbLXBPbK0rlywLwatnwdKUMXanA67d4uQuzyK7Hjs7Lu1NlDAcSZzduoEO9Uiq
vMgQ38GYCNTa81akQCkH6eA0tYy5HIom7kkMIkg70zJA5/8gNu+yl9kM8jRkWa5+rnai6b5LdShv
YwG3FJSDwmHEapPfEkDidzok7JH0kV526Yave8y89vd1vCb4ntsih51d4356nraY+nfG8GoKZcET
hj2e9eudWWnw7lO1QRACyvLJIxydG807SFp1XM99F+LpoWzxIEY4ZpZsxj3f55k3831rxzws8TGr
bEecSH9WnWn9+4o5Q1WC6Zale5Lb/i7NPbBITEqCb1iAIEkh6qUFqtU0fV7SnuRqFwZiuoNVFSb8
gYb+/63urMofz36+2nLbR2fzzHrA9sQaW/eJ4RWKMs7CNihcDSrr7eq3tS2mZFkgM0WC6Lu3uOLY
0RnO0aQjidid1RyH/Szw5p+rrZnjYwRLXHebxP2rUMFON9P6LawHfBcDYdC5zGo4B0iesO6sutnN
Kc12sQ9iOEKaJdEnCDDXCp8sw0aQh7zGcpd5QjBnrOi03Q/ww/6eLZkfbxtw16c36anx91I3crlp
A8Jmd84OaUN43BkLGDgTIJSGW9XqYknHSRfJWCVvGQNouQtCbX+GlZpLHwD5wPc/j8rGnWmrvFya
cTyktIdv+wh9+mTrPs5MES59NBTCqt8iBEOQw2YBrP+Mfa2gsbePFux8Guxjlc00oYXM+rwItW+K
VU2Woxtjz4ApgtLM4E4veeK/ryMz0DuZ3yzsyyhPcZkfZpINBRSoTFlj/l+0YkY5mAVshyMjaryK
WKDN1ml9K0UwzYW3SfAIl1JwsF224bXOHba+uQtjAeUgMEU4ePL+aMlc1DDERQqw9S61Pirh2/YF
GUycFtvRIoSqYs3rOr/fFjPWHJYXpGTgBUxQmQs+zV58ozGpvsEKiT4nbQKH9SnoeRci3YiZIqKH
oili7daXwY3uHY5T/raXNPza9sK9R2lfFbZptiKM0+7FWo0f2Ab5MSLLV7OkLx7Ok1ynVhdxIpIS
SjCU41DSU4tZKbj+SwoRYSm/QLwhfSRT9xHoBpDtquHgIOf5ZdHYMkjywJWighbL0FcYTo35UU2A
QlmLCVwUVc+dbJ+jVi1FVsfjIejG16HZPpgN6W7BFuDBQF+SB2p0p0QGOOG9bn4FY8W4MvWzTOJv
dkwe4aJ1m+fJuLeLedy2JR/5NoXND4jh0G3HvMq/yDyugRJBR2abph3TQ3ZsHYyWZY95TTQMbbHN
m/6Fm52QYlP2R9dt0EgLM31CcWJ3rbB34ZohWcGm4j2GYexH5fubiC6PrbZLQdowfkjm9jDE27PC
yucNEkV4lyZi20+MWh76bH7xyzq9W6VWLoMxK3DH/H0V4T0JVB/cNKradwk6mVD4tECxId4qva4v
BoSKUxrg+DbQiC6Hqmt5WEPxe5rsehh7+rHVCV7aLDjLW8e7SO/XDkpAEcQVD1EfrQ8kyCOsNlWu
5qDjjUVNCf2ApJL/Lnz0HZpZUQFOkjuEffoGrqM8OhJAaAXG9EcBQ1eOFdntmKx9r3gaQzUaFw2v
Z6TvoslhOALLBRw61zymlVxTnuVZ/a5qJLQxcSMXvbH5Dmdkl9WdLYUW9GEMhfwWD26435KAlpMO
93FaDw8xRTE5ju2JoVArSKL6XZjIEJ5iGiUSneI3BzrF0Rqx8HbQN+iM2V01zw+NCD4rQeMjLs+O
1CzdrfPYcF2RjS8spIUaxMmO1eeqVlMRwaa9UGRxvIVHIaYUsjnNYYjI7aOvsfHfIkjYFD1ohy2f
yTLsMDMYv2GXU5ddFjQ193PjjqlCpA3WLHyA2Fj6GBERI1Fs89sGpns5ic7BGyfK+djUti+21c+y
WCl1vxowfJoy9K5rirlNRQmjCcNHSAEithj2UcdLVh8WTMxaDKrrKD4wH4xDYUnQHqnNpmIV1cIj
whhfUBYUdJs+0EuOMahkJEt4h2X0FiQrmlm4tiy3TLrYlFp5sxX5lMqCWoREspD65OHHtDxgXbjh
ICkkZQiT0NKf+ZuQJKNYFoxOTUXEYe4qWwjTfEBzSXFontSQMUxJuaQ++jxAu6xoVlgM4R+h6Xbs
o4p6yOrH8T63arhl2j9Ma/6l2dqHQeuTh9vRMcmbUb5i1zS/Qz0Yd88G+hhIctk8foUF87wW4RJp
j9vSgxg6zc99rVZZkmpAcmBRn0OSN5NkpwGpNXfT5vK9GS25b6VhgsObKMmKaF7ijseBydFp5BHq
C41Yw5sRMscWr+KugqPW19oupBhQ+b+wPJM8msPgzmzZTjTpLQqg4T6ItBM8nty8E2H21dfu1LUj
TC1aFGkKtd8jNOfj3RCsh95p/Qiph/cxAm8573XO3bSlA4fpfVZMoULzYpq4SFnqcDSYQ5UUhqe8
Tgdy3GIdpHxYwu6E7oRqUGnZ+ruB2MxhqbQZSmXXegebnIEH1KzRflJRg+L1LImeZbXaN3HcF17F
DwNGaDyoRctTOqi9TYf0lWIoCDsreI4OENXibRXj/0Kny9vV4N3pfgxvRNO4skIG9UXI1Ha0FOcU
opQRwwaeNr/aqLG0aEjdvVSbBELC0IPxfsp1XlYLhARuLEvV06YWv8v9UpWtgY7dsDbdexdrf9fP
mYdZlKrh5rD1pSGT29tWogjCFsGeALT7YmjvjogaZpe73uwU8vUuEEvzokhOnglqCpSKa2CKIE3z
m2bp9Bd4jYO3Ae9cuJ62fXPj49E+oUeb7mNCkBezLTMjTFBNVMRqwiuemiz+NNlx+DWP0GwdVEeP
VEVtyCvTpzcNCvE7CMhGRbMM4YvTszpEimBBxuPgE1BuIVPeDwN3CyOcQIvR8sb03c+QoKXNt+kz
W3JWSit7YDqmPYGiK7G1aurXtoK0J1YIOxHufEqChCdSyR+unrtPGEPqOztPqI5T5040NR2OWC1G
nmckuMm3SJSzXIJTVI3yxpAu3QGhzdSTnQcvd8qkSYqInS5gnEE+rVrjWpTQpq1eZya7jONaju/5
KmAICy+m7h7UlObLXI3hVxbVeHfCtuY1ihxBIx3YAMV/QjAlpe1bYowtp/xcXTvdJhtPzZjchLVL
boep7j9YjUE/+hzUTegqs12VQ5/LaWjQB1DXu+tXw8Zj5bzh1Eg93i8RFFI55KWCYszGSRViDDZk
J6kr9DsJSTEDqNA/RUuO/mV202lZTfYANIB8O1vicLh2DjjMtZphK2Tr07SQjnFrEvuKpJP1RZI4
MGmhk1mn3ORYftTz2B0WbIbeIMRln6RI1Rtp6Qwzh+C+ciDhcxtvcKNfCCJg1c9pqVyOiBkPi9kj
Fc99IRv/EIBGVKIIz39h63bodjiVTj4oG2Fv6rzPVMwDAAOQ1FOkXJo/4Jx8x97oDCv5/KlfPc7t
KpcdS3zecbn2iHAi3eRnmAnebhruo/XYvfkIIAJfpjA00AuTfbQjsaLPJI366X1qmVn28D+OsTOn
COyBuq2Y5yZ8WlqNSJzQofGlmkOGPaV5pB99btevc1BPiq9dlwcIbFUOOmhTozOpgvqzYM0KGCQK
wMOf+jrYZ1GSb9xtzD0I6oQv5yxGNwg8hIU8rSFMzCcAQPt4DWBVD7Jj/1oNmytTWcEUhoFycLvS
FmUMjdjPDoVI0beV2QlElgc1UYXv4yK4rFWkTo9ZXK2nCluMrxOmSzsRxdMts+IVDKTsthcAjBRi
Asf6mNogLgcgB1o3Q9lBqPsmTmeFV9TQ+qg7VR+QR+T9tOmxTOhqShfX8V6GOsGuVhjXvJoDvxu1
NQ8DhkwFimT1ahPa7y3+uwD8IssZXsLnZGiBMoRUfwAmnT5AbbWHZNB1GblZ71YEzCLqx/oGGBva
uxU4KqAX8L779awhx+yzhBJEmYpEfWqqflAcVDrRFyLsXyc4KfBomraOQ7o12cOmb9sPChF5Iq4v
PUminYZW783kPeUjIsojy7zgIIjjhLt2lhxqiJEqCYJs6WhFbqrYst9gKbMjCqX8RvVoHPEHn2OF
R4KOvS1RAbId8c0r+la6t8qnz0maPaamr9+CzXz1scT8pVUl04mDeFRbfYbbmLyBTlQ78naBwyuX
kC9G2Rc3BdYw0OxASy+7FWMkC5nC+ayjM6LgDO1SIHfmHuovmtNUTsXoQatdVLNii9yr7xMjXeHg
DXAb0JHuVRBX+0Ri42MYq/69dhIF9QL3liaoWbkR4XcQd3TPRjv21CMHf4HNIGS/hmg+DhRAxTZX
x9SK5kFaobGjDuGmpZ0+bzEJeQymGWJ43J4aGNu/9UOzMyg+z9WY4lvjkh0x6NhHzBIQ/VWJtomh
2Wqe2z61BXyfxW4R5GeS1MlhNDgiDR2OcqE5pxFKMLK10w7yqr83iM9+y9BUnJIY7mmxUi3vWWh2
mCbYR2LTg1RsKWyq39chmM5UxGHPCI2KtmMND/w671oZTWU14meFMloPQObJjcrXpxUl18E6gaAb
dbdpHP9Y9ewPXZM9humMX1D3T75hD2mMRnFmE2CjJHivcxYe4lwCVYVE4MM0JBrACCBurmx9qAKK
JZzMYx8Hi7KfZxM9kOhcQDFJCqg36x1YSl+ToEFJmamPaMrGgozp90Z2U0lhJv4Qh2rGLXGOS7f5
ry1GNbt0xQZWo2gxrx0rZmwgHVZjVFF3ULUVSwYl0Whr71Gf4JsiOcCIfgv1DjAAqq6OoZeAJCA+
zhhA4D+s99W6ZIW22DvroVp9xkUJ77SlbzIIh1M4Z00J/0DDUT+s4KzIdzvUQJoWxXbOxI/9pFCW
SvOZLP1b3qUdKoZBFlNNW3ACa7OfbGt3RlUfbahAX0/i3QSlyYeawqoxmMizhe3McxUnfiemCRWc
UJKbFjZtkc32Qb3kJQzps2MztIQLIt9l1bN9msxLVLC8Ct4SfARA1ZP4DPHgG4/PzfMAZHMc+WRP
4grxoO904Wgz7KFO/pJh7O1krfkmptUgh7fZycMz7SnMVV60JkRIYhM2oBbRDTcO/vG3Qz6wnWA1
2qPOQmhtdhgbVoS6gqnB38lA+Z4nUP/5imrnAzWrOrlIrg995IMiCdb1Fuxn8USGwSH/jRt+HJDi
zvJgZtEDQFZ17+vozc5Z+zhGdbqcsWKzfB3AByhmaio8uIoeoPk28wlMGA6mx/SxyAZrTqkc8KpG
UHvnGWC103KOTrrKkZcn0OIDQF4ifWI1PAYOC/QmsKo9eimBglfTcyQ21+0XqRz9WTebLYIui+jJ
sNnTQlbA9nhFUevwpCF596DnZhZ3ceAoR/enS3xZiyuInKs+zi4k4maMUpgMQ6jckE9TmMvva2Wm
9C3Oz+UFn1uWPXSGrDerTOsJZQoS4Meo24megKNPaQGK8vkCg/S5D+CmumF52acxatku7MuYTGhH
z3Dca9L51JbIXzEYeCxgd4KEVn6q0rQ1LxGEIpf9Utd99QQL4f7gA4keOXIKrabX0xDdNxuzpyoD
vR8XgT2FoQ89zzEqEs8LVhENkLpZ3w9xbP1hpWS0pRtsV5/CZhv7Tyb0yLOtWr09uCgOJVcLXap3
V8XE7gCBYr7SjsMXEF0oOppzlcUXSeC0NqAS6J5DRxk2HLGX9wiRJ0h0csx05n2aAmz96UaY1t8u
TeC2sl7he8xFsPnpN1EbkjDuSDLvs6axX1ye10dftd2Lirqtu81SJx9rZCVcjISJ4WYMbPPZdzWa
/zhf48+Z1sknS+duO9TTubqomxTSvriNwESHZJjhiwtp+Rgd3ZLHTzoZyaM8S8/vbVJ1gN/HpVuh
14eNjptUxFLdI3cP6kh7qBjfaNqQI84XspeZwESSjZ4eW+AFPzoyyjusJfaYaLUEKzKwl88yWLSu
CsYH6JcE94mhEg4PrZSl7lhljhGiBUBSbCUc8c+yTzM6mejGQ9c1OgRJ0j1R5iAl0/lqxaL7WbkY
EaoafkIJdvwssQX4YhdNl7Lu8YUw47f258h8GJRou2nwBM/49KgVSYERdTH7ZOPayN+z6aB/gtIR
PjoVlGAdr/Dq26JK56jI4wUziEHqekal1ldfG98Zca/gARyXuW0GXBMRWHNrAiVP+TCouxY6kOEO
Liq953ABq5KnNHFT0YZjHz30QWzHchUm74s+ED8jDD1UEZFK9jtYyouXnCURtqUHtR7RyFLCPaMA
fLzNoaHfIrlxzGrU75pQTEVE3s8lcO1tLqtZLb/9atNPWIqg615iGHdiRLTBb02AH+9E7iyWpBvZ
HFIsYp8UutzhTGTKXkODWePd2ozrXPTRQsYf3doktOaZlLN9CPzWBTfJloTRs2IbE7vZQC1vr3VP
T4jV6XTqa2jQ8ZzM1hQrtCpZsSRR+oSPwRRmLeGAQqTNsIkLpY7MllqyF/jOWIVAJwgQBrLFgNfo
2B19MkymUKjFQEwa5qqRt2NcJeHPEJhysu9WX2dn3U2IrP5gGHqoWwxPhug5CIAAlWKkbftk2g0j
wgW555CYZFzPv0Ps2WZSyPzFIWKntCoyRQI381dQStc36MTr+2yas73X2/QFhAQA2A7J+3ZNmesK
bGs2Mw9MZWD1E0/0u0HJ+NJjVva5n7zOb9qmn9DekzANXyyz7j5YWa9L3FnxC99g+zrLjKVHlgQB
lB7NYgoaqPjRL3J9bhfM2YVGd8kDLdFKUB1FzU2gKmBNwPaFRoUKwKbURKavOXH+EcV/9ISxUKW4
aKSX0AKd8uEt6pcmK2y+mapIAOGei416cr8IWaZgH5EGNqf5SPNnIf12SNEZwHhbYDNOt//H3pk1
x41c+f6rOPodPQASCSBvjP2ApTauIimS0gtCIins+45Pf3+lbo8lztg97qf7cMMORahLLKJQicxz
/tuZ82tbSQgEY2t3+ixXwa65uED7iWE0vp7JQjsOhmOk0LZtb+ZALE2uPVX2ZPLd1cShMpt3dKNL
2ORyvF07wwG130Zbf0llnX5WAL6XQzQ5mq8Iv7AumspcUPeDW2f+AoQEpZi55iN9XN+Fa5HJh0Gz
++NKB7zuHTtTj6KeaWvJTmqOa7yV5VtGLCexz1V3JnthBQ76om/0WOuWUwi7Mn5IW9F5kaHpSbjZ
5xjkZoKZ96Y56u+J19q+KP6MvC2Wo/AEvu7XNU/0aj8MrNpwoky9a0Ah6NXytPNWLZf8KZfWOMXs
YWwBqwsk1rBPZyFR14XuF9mKDRvRYJ0eqkmu9/Mcq69lllO+V+Y83FOHJvdGVHAjonGp8J1CxL6U
qEZSL+c46OHjdVeFpADS3UkLyqWIo/oYzXj6PatY61s6+u2ik5tzMReCrDrGn+TSDIpWRJtfN4Xx
hutOxjtzbpKciQ1rwWA/hOSvSVkNL2bdmO2ZXq/G4waa+tZWURaFRgkkvesNOliQ5pKzt+5znaPW
Woy7omoBrg2n6ZoAPr3O/UrZbBel0DiaNhj7CKQ6VZMXa5F6ApiL44s4Z/8Ajqq1+ICerkX3mc4G
jX0bF99GO2u/5vXGEQAbuLxOLZSlL/Vm/mCm6+xecnjCZhhDCRsoUkNQxw7zUdNKedXNdTKeus7I
LD/RSkbs9MMKd2RkdvaxgaEzWdEoH/dEfBpbWOtF/ypBPl+00hHlhSL/OQrWPgE31tKKPRyANU72
uiCY2FcFpLbPM2tYQVxBh1FGbunHsrDKL0M1NfppK6Pc3UWFW7/C1E+Ot42q8EXumq/n9kP5SPDL
yW/qaL7RhyHK/V5ilPIh0tnr9Wh4tEv0F7u2cMdyH40ax7Ilo4ZM5M0GBNYgu6m2HKxVQazPZR52
BMGJcKkAwEKq8/LTAs3ssbtYsNp92excmc/stNlSXbMJaxf6rMHoutPyFdxY1b5hjRvApB4194wd
ZcW0va5xS+fJ1ved0WObn6XmxIBxRe8+pEQPyCObrJCeYWsDamwjzT4686g/dpo2Fi9Oi5IDQ8K2
9cAWeVQF29Lj8R/Lxr3a+niaA6ONhmuZqOnrBnaw+Wtarcau7mY6xGopBgjiWZJ/vjHMx8etaGiX
y6gvtL/gSLuhGteLueNHb8CugO1ry8jcQ5UVdXWZc/kru2LGE5E4TQObUTSIPdqKlUFfviyMnJg1
pldO1JkVfTZZSG+Zq9GEtb21lJ62KEPuKldVr2MkgQN0Mm6swNrK6QHyeBY7PcmnaXfO1okDbXNG
FDKiah6JMo63fYQ5+iWe9Gr0clt1ZjgNFG8+QZVV8aEw0h5eIk9B/rQMUIJlnVdgMkWLuJev4qrP
jfSysUpk7npuR6vXG9jMjv3W9AP0SEvdvk2zaEM3qYpHng9df5jc1ay5T27nBgvtt+lL06wRlNBm
PLnVZqjDMOskVaUuFY0XYQDt7pZ1swaq0XxuvhlNuaodv6J7ZnNjMnaSFXBWbdlayDKceHZCUunr
0sM1mDooeGRm7QwY6NEHv6hfejGbS9izEiYPLJfpGPoMkxVa8WDXQaLZ3NbB2QqKdmdbX2IjFvKq
aGnaaD+bYTtDU/YyXjvA7heqggXzF2HmQ1jEEB57fY2amxkL/kc3Ss5ZIMNgfcppT/tdjypkCtqi
kXUw0oXoTyTVDf0Ho15n5yJpZwsDPCCtJXfaEK/03lVrlR+hxyv+S2O75avmJLV+DQvgzrtVw/Fc
U5Hin/LABTiYhC0q9ynNKSNQnBCMeipWTpeAIW0Wjb6L3sO3Yw6a6xIiXIMPSbXBl8gA46s109g4
RaG191ZRWZ9qcxk/IwSdDyqvE4ePt9VoCUyznI6zUVqFv66lcybmVtd8SbJyEpzwAxXdRrXHHdqL
NDe6zRv0zS3DastNN+CcPPMRRXvLXMz2Ia0SKG9NmO11p6VctF2nSQImPI2PrRaTV9gu3eNqmyIN
GGfSbUc3LpvnJXas2o/1Jdl8vnC2Ugax2wslemnOPlEmiMr0aYwp92bLsj44hqM3N6ms3OmwsoOr
UBvS2vA5AZort8pc17MxEb+CxcyR71CSAwBkXdufZwVZfWCOSzNcjlWW3mSbIzVv7kya35ntNmCL
qrYLzn3Ws6RZHLzMBjBGzqfuZtTpuT82jp76aYHTwauXDfiqFtSqJ1VlOsD0OpXtyexH2kFaT7Zd
d2uWwgNDIq6wbljapaFZ+BOLvriyprVY9zF5qdXzkMHlHWEPOVQc9EirBxJrVKHrRpN+nrQxFcFm
FYZxPXEviOeOzEx5utsO08dxJFqi8lJFVhXHRmYnt4wSidHixcPwQNKU8aFxRX6bu8n8hVtFWSyx
DYxHd1yTnEqhsb8gIhTIFGw5rDjw+8YO4UIVY8RWEb0Vnb3q/rwkifQBDZzPhopX6NG8Wnjscm27
7K2pvVxlBn1ij1Ma1mZufu7MYr3XnTKrHo0O2u7Qq4i3BGN0usOsM0L8mztmBZb2iK8t7PWxsi9i
vTKWGzfVu2+j7NYXN6+nCIXTuU/X2Avi3Vib5oLcTs+LYHCEGUR6GVehRtjMN9ew4L3t3mo0j4NW
/4R0cOMay8xmfPkYjbHPEEXrsGYR87lsJ9+7Qn6rlplJMpOt6Q3jmDUOPdHjT/YEaR4iyNF6NLfR
0LvZlcnjbYeFMuMnZtLU7YM7RiDoFUMZZZDrlrigAmv1O6QyVLletMrk2xw19XXs4IsNti7mnKu2
4kmfLFH7ybqUWlh1yXrvoB2Y+BAx3Ukc11kZWozCjANTbNLxGzvd2BFakdSM65NV582VDeRpcE4l
ngE/KoGk7To6DoOWf9IhLRdv7NvcAL6aRyzjQ9YuYZfokDozT+NFqutqCbPBFVd20hZPXWNS1Os9
NL2pO9GG4G+FFZo3Yeq+pGW5j7J+FcdM65MIdqeNogNCl42qzTFMaOgYTvIFf0UNjqxYzr7VbVKc
8vr8KWjzi7ty0ewPrcrBHKXg+9GjLKgzM4Vh7yf32GSIxkh9GlpuA+hqyED1fuYMF04HyrWI/JBr
Y35FyTXMu4mkbpeLVMaLiGT60HR1BH6xaB3Ant5rO86dtNoVyioQLDQYiEJ4avcpmeIOmt5xWkox
wvdaCFFZfNYafXwsmjOkhOy7rA5VslUJw1AaoMmsd9Nup4yp63bJqDlpIOASYnQrouDgG+zuAf8B
2tIk67vzfafNfyjcpL1fR4bZf4ik4LF2bYZneZmF685LkJNUga3a9I26bWD2mmi5/YNMKNddO6HV
BjE015A9AlQ/cfMMRLjXrM9UrhY0VpRKYu/cwniMKLtS4ENjECCsjVnstsFZrisGrmd+P5n9lxk9
5FM0CqME3xBDYDFo0vLbqWVCRG1G+RDkaUWNsi71CPlFC8lONBvio6MNgMZx3oxX5xHZ2Z5eKe4Z
9w3fvIOZ2+pTUnXjEsDxWJCPRWPpB4PaMQvkqp1T4Lei/ZaMiXM32TSjSBFcUtDLauNtNdFx8zez
SJQvo8w6akwHaC9Uvtq+ivFMhUNbg8LNGK7LoHdj803Li+V+65MePVNn1Fswoj59K6yprP3Wlkw9
FDIBQBu3JWJArdLGHhHs1gOlGEV6kyAkPt96u3jJtbz/HDUOD5I+ScRXJARcIHKrirB37eVb2nf9
ROXVkLvTr1F9lUeFMH1tbDUjUAxTmnbCdOo2jCetplCjaLF3AFxLv0snVVQ0+ZvT7Gd9aRfoVdEp
7Pp15VxHbh+ll0k6sCuZVSkXaEOrieGo8zJnaOm83dXEIqTXo1s1JkSSZS47Pc/UwAl9LrVLOcaW
PxAlUz+WqEeXP7DL/jNN+TuvRTRKg0+kzmaIZqHCRrP+1XKr/u1Pafnf55eu2rYsiw5LMRhbeU7d
mi7LpRZ/4Lz6ntDzPwnW5c9OERzzDNRcU31vRxSsRy3mKd0PCimAx2izpA1KYVGX0gKvX2mmmxej
LawuSEuGku4SWqwy5HyvnOMiNfvPmc3ez8SGRUxrB9Utmwiy6DQp1sDI/mhOxz/xrljvnBcU/2bu
ShCTtrLK56yc268LkPnmWUPbkLxktMBNf+6re2fDiJPWySsltr0xL/HFqhU8d1Zn3v+5d39nwzB0
MRPx1217c8WEKcWkH3W9Tv+cD+O7weEHX5uqUj02mVy9X7NGD/XBqHYMADP+nKnnfcpp0aladwuu
vTZUSeSjbTkmU3iy5A8s/v/kmXyfcqqdRyx2zrzuIey/6sXkjW314U/d9vcBp/QZomYe6rbnUfyU
KRUySbr+cwvmfbxp044j0tgzAZjbBXM5TSPkY9R/Lonj/RDsBVWFbPRs2zP9L7uo47bbtZv150bU
mO+nYOdbU6QUGOu+7bv01W664qYTdfL7cIT/eFn+T/xW3/62JfV/+0/+/lI3a5ei23n317891CX/
/8/zz/zXv/n5J/62f6uvv5Rv/ft/9NPP8L6//97gy/Dlp7/Ab4OQfxjfuvXurR+L4fv7c4Xnf/m/
ffEvb9/f5WFt3v76ywslwHB+Nzav6pffXzq+/vWX76az//jx/X9/8fwB/voLf6ZfUwydv73Zf/3E
25d+OP/wrxgrHaEbytKV4Zyjc+a38yuG8asjbMdEfyvB1qigf/lLhQMh+esvmmH/qmx0B7qJnM5y
rLM1s6/H76+ZLq8pi8FOkmgM2yLP+u/X9tO3849v6y/VWN7WaTX0f/3lfHz841hxKUfP/7NB5lyl
dKbg/Xy8NCYXvZow7vbUGR/6ZfjcG7JGqoC84l8/j/a7AdP8Lhsl21kNIGzLNa33VtyeSIO1i9OW
oqJzEQvM6Px1fjWZ+QsCqiridJYFs6oo3+xrfSqSsLGX+d4po+pLM4jqutbnmCF7SXl0S5kfJgu9
XGaWK6YN801ptnVomuUprZF79mOv3aajSVFoK/M2Ryb4Sayxe1+7uCSQEnsSHJzQjukNKLSm64jF
C1mfhu9G8XNEgi6CILIeYJ3P2R9DGq0tCkw3tRlNb083oCS3k9kOb5GIcmKtpfMVcLrfp8pCudBr
gIxLdiqmVfgRbFztb06p/G6kiI+qsXpd3RLNnMCtUk4dWo91Tdv7rnWQhjaWpZJwXCOklTYKmrct
zrcFEVmc7pAx1YzVloPOGMZSoG8b7ktNMUEldMqYXMt7ldgiMdxDTQ5rZAdilFaBykBpJgpGtsKV
NBJnIb36GWlTlxHSTECPp2ZHyJtOCXU75cb4UgBe4FUfMTpBplXiSw8Mv4SxPlpH8uCyxLfqYaU5
6gftk4pW+wM4bf06gozcGeOKdQ4Tz2QFaIEmPGzzKj+DpNhwN00placYnF6jOKxVfJKJcJ6ReiuN
KULZuaeluDyNWmejUYQXPWwRahlmiJIhPnd2ap+sjf4PxBNBKdKYbmu8VQ0wzyvelCez7rPhpPX5
qiNMmlhuaAIddaob3bLPrXNONVqMowxj4KbUU/ziOqg6oBDEy+focPSLyckZMaKdNW4RQbxbVz1K
u16HHZ8B8lMHYfZgfHvwP52gOgwk8LaoaAp+G/QA0h83QaseWSX+EWNz8ANacNL4BVY9if06d8RT
n0EH0DGmTgaQW2lvU9R3YFNAMK/MjtC2vXJ69QThryEpNFVC854lSvMn5aK9qZNOnbY5RWlYOhb8
nZjOMlygdFYu9F79kpVGcWPpCI0D+ryl3TkzIww98Hzj/K+H9nXLbZwwE8xWHWqV09oBEaNjF5id
1U7oShTm/A89hwb7ApvS2vRvzBmhIdKHZP5kFah3QSC05URzlm+hQATdem6PmAWmoDDaEJKqSk6t
XLv64AxD+cXORP68dkg0gwKXxrBbjYmbUyqhg7/mfQwdEuWEH2t2iuy2YzzAB6BR94U1kVrHpo/0
s1EB2aSnk8ATs2Es69cu0RIrRBVCj5hZAIchGrhzrd/Z5SeG6mj3+IZzN5gt17qBalhTHlE6XJ8g
8Y1U4Zo1481rPH/A0chs0zQlUweFAWNIsDKJ4TGrx/Fjj5zWOQ6A29JjBzsb3hxtnQhClbBP9hkM
rxe9fwO/aEBx0nQMq0qN62EoJxupMyx4Gwp9MrNbfVrmV0fQU/tJPeXYC+rqTC9qmnYbG236rC8g
Os8iU+J1MSSBu8yIvOuipBRBPVtb5jvalEKwAWgYBEWX6ANbKXA3QRAkhLKWWdiudn+LABQxKF5Q
pvwYsky3Qz3G3Z2BlDQDH1NsI7lq4m+5KOM0zJiQ0Jy2rm0WtKOwo2E3FCIJdTqa8Ua3sG56qlwG
lMdVZOeeK1J0JIjWujpk8Eei+wmco3lSpPs0x1bA1IVTkgrjoAZZt3QJmfk8Fi6CsdlUBGAsFvCb
1lbnBwnvZHy5orE2MOIyVyXcKp14o83UW+3BFF38MuTRbHq26yYgoYuaLnI66CgkvGx+dtPWLA5G
3k0uHq0NGig1NUx9c1n27lOfy7X0dRsRrwQlI5qei0XmR+n5WIHgmcC0xjpcFbCy8ecawmd4czuj
Kr9BkG/LV/JYszLIzbaVpgdWOXd3Klss90NfS22TvikrDNxoRwDdoFMbfb5X2hyn12uVGkhLZ3Cn
mEelNzMSwaMEZgswRDjo99u+RnAxdmsGf8X0Ru1Yuhr4MvrhqXE8wftHhyRFAXURJ0ihYw8dYAEP
FplxJL4hjWrKwyBsOx+9fpg0F6zdkSt2xFZoc4U2t4INKbURrjmIBy1iR9Kdtv84K33tU5gTvXQf
nXXNejbnOGvvmtaaRQABYm6HisEf5Kv14szmi3ZiKxkidINWm5fpKU5BWA8SzNi51YasaKU3mzVn
KAft+IwILq/3GJgs8t/GDMQujlKLJ6p1kIDZdTZCwpbV3Fp3ec/TcahQ9jlHrSiRxHjlmhvZq0Cc
rJ7W3h500EQF6Rs0dddmL9s0mMNDM8KIXwHwL+WVZP5MGyyltXYdz2TtJJdNzxe6j6amjD7qOf4S
lJHWlOzNTNYlV993W5gTW3wzz6uwwwT2KLli/53ntwFJX4ZjLC7lBwyb4nJJ2F8v5q2dp6DPgbm4
Q/ZS3eVKacOJGe/2CzbReMUiqjIyxPqicoIBTGe8ZZai+VUaczx+69Y2Sr5YloH90xqLNr6s7cwx
EXNT8+s439SQ+DPbqA5PWq2tvWepLMgfm87qVklSULxZJxzRr4ssLY9ZzzkZ8ml5jdaBcoEqpTSD
bm0QIZZqQ8qCUY6pQ2VfWAE6Ezwzoi+8aMmoOCIZH6S1PGSmXX2a87ZFWFzKJsTekoYxeohraobl
m4TRRR3KtgUvqfU7q9KZXZC56GDPXrUuL5OdObYmGpsJKw9GBXDKaW6Plm0X+0UXq1dFrQycYW2O
yK23x4oJcGhtDFMG7kASvdnDea5yQGGEI0y7Aid3993ZTWSnag6UK6/x9Z5pMOcgGjFfGpClu6l3
XhtskIdkGGz0iewkeRw1u3ZsATaH5ZVxw8Me2b/pjVGOhWSux6cW0vZWwdAh9k2MQ2db2XM1J9Gn
JS875M01AvoA+xKjefrCZF5JtJkccuZKkakVEswQfPWs8z1YRWyGloPiBUngaLKgcVrpXjfGdhBZ
qtjpzqa9qMj+yjLpbxfL0FAR4qDJOmu8IvNsJtNOM8HxaLRRi4/b7Vqj3WXna05oxeTekIP2ElvW
JRFXmA+1HFHKJrQbHAUI0VE/nTJn7e4nGwUaMdujprOLddkee9+3sbLGgGqO+YB6ZWVBrJDWDkun
+fA7j3lXMBRl0VyElrN+10RnpaplOce2i1HzJ1V5j8BvvYrwjV4NQ9Ydq0JS/JS6HWRrrO9gNGe2
U8qnoY6a0woBx8lmdcKzCz29NAbzHu90HBp10iC5gF3h68TNusbtc5c2p04fHqCxM19RLn8tRl2x
o88zQK/BoEdvqeRd7lTjdS9zeW1NReEzQwYvX74FkBiIQ9yuHkG59RUnyoKIBjPIZ0lB602jvRyr
CiMIFVcx4A/eeISDQXPtL6OKnFtkB87RUb28sjkm9whOHp2lQ9B8RktnXFCnYnFyNqa2fm2Vic2u
H+qTuRXFsUqKe9ViK0mQsa3BECWIxMu5CjOBNMbvU0ubfdO0P6q0RVVoNcg9jLqys1BkdvfNRCF7
xD8ewdQxTgnn8nz2ReTqvKVDHaoGVJokAZ0kPKvKhje4+jGoql4L24liFBvLM/prh46mkIGW5/Io
B7Ug6RCzHprDOn5jrgOhKN8bt3+ro79KXzpyJr4N7/v1n1r8m+atuh+6t7fh6kvz/l/+P9jZG+do
wH/V2Y/d+GNf//3f/9bXGzYtunQpkM5NPZnNNNa/9/XnV3Rl0ryD+jruOQz97329/qtkD7AVRl5X
CFc3znM4/t7Y86KE/VbKtSTqLwvx4b/T2X+fmfBDa+/yTmSzmRIjv0WP+34ygW26RZK2dXTrUPUG
ZpJNeHC+ri1BCOQ5H0ROpvOAOc5nvm0U5G8QVA8aGuHAklugCsQo8dwlT3L1tkJtx/SsndSpx/1x
eiGj4+v/X2XDekaDyND6l6vsbUjeuuJL9dr/tNbOP/XbWnN+NeEnhLJ1yfcJt8srv6018auwTSl1
lpqJkFZJVuHva00KlhOv8IOWdHRxXoa/rzSp/+p8X2mGcAk1lcr6t9YZb/QDhOTAprK8QI5c08Yp
wywNXv8BiTZcrLdrDvXYNxTqRKeaZ/OzTnbFHGEmc/LBrjwGwgxh7yTJPkPNjVSSoWyenLESmDoe
yySbzRPuAvUJ4UH11C5LMfscfy6cX5VQJceNih4sMXZH1eiTX63O+gf41Pky//G4fP8YkpshlUPh
LUzzXbARzY3bCuQ+npttYtfQH49ng3rvCaImKQbK9q5GCXRgJHx+RPmj/7bN/oSb/ojEfR909N8u
wNVNG2AP6vl9jvxqtZhC5pXIhajILrtMz6+GOaXLGtoBhVGEadND6hWdmtzVDs6Yr0ESa/fIlPtj
1ayYPjrHF2o7nPVKNxst8o2pln4/dy3zcN2+OwrqTius+wrUp2q0j0oXzOdg7/iUjf1mXVlo/MgK
JmZkJ+chOv12q9Ho/sFHNc6U27uPCuhGm+dIS1gmEOZPS6aKcZM4eRsRqpI3FP+Zuu7h0PrdtjXK
3iX1tlzPrspsZP/o6vwRARK+HwuHf+Gq5Aluq/jiMHkJknMRqscNFM/UeQhLpYa3NGPF/fBM3v52
bT9+O8b3MQE/XzPdoTLYmV1MQICZP1/zLChDjKHCbwQ3e20Yy9uQN1uo8QFDZeYTYShzdOI8vjcX
cgacctY95kDLr2s5lTeTWKoCr19dBjjqWjhTp2iuGRo6Xli5MX/cktR9iftmHcJ669KVKKmy/chk
IgYuZGo+oUgcd8Ku9FucGjs0Htaer7HdaeVgB1XTi/2S5kg8l6G7MpTonnJTrKQXK+2uNcriBF03
7iKId0TxvQZ4Z2mhMy25b3SEqzSoCW9crKlhPc7VvSMn9VpH28cud7fHGm7mqSbU51FzChtjn8g9
G23URRr3sCtju972COdWPwVYx0deLqdyy+xrPIT9Vb1VtAgmRX4XTeKJ4YvRpWQGIIVffufgdr/G
fzHnAdk5zY6ydL4XQmNAbqJFx5YWp6LA2jLPmdb5ynG0S3Dl4Rj3W3q9ZP3NVKgdGUxIkjBFqlH/
ZBISZXoopYYAg/FCy405L7QKpX8w0LmSyVlN9n5ZZBygt86u4iQmnWpKdT9SNc+2DeXh4UMB2iAa
l/wgtQPsHW5bp8/DXB9Pbd4aRHSUdfgH6+v99nPG+h1bcBTjWVaW/W77aewYC7hcY79HGU86zEJS
hqz7qd2bTYNiaDH1A2FFWqBBCd/Mek5kuO08DZqpYRPCXL7iNdaIVzGsKQtsZpgUnkIVPZ2fftMp
+2BVjvEHBLBx5jB/fCi4ahs0X1IOORAW78k2lGrCcWrSWspG04OsIVtMzdvCpr6qw8IKcsjreTOY
hEb+piFCPV5RXBdp9Olf3773G8r5OiwJJ2JQWiHzOvOMP5xBi9BqQrFpi6Zlah/odWKijdo0SEZE
sGbX2g9WY/xRpOh/28YMncPCoTHSDctwzO8V2A+/VTfs2ITGIGRqNZMJd93cPlsOQNWYCzGC3cfV
vJfZVn3M8xqdhE7I9Xlu4Rh9QoBteQNdy6d27PtLDY86vnaMqHa7ILcqsUn+6ztEks7778rgdON4
syWkjtLfBzJ3s+NWKag6cjpMH3J0brj4r8naCAG8zFhzlbgInJHLeQ0mAmLv7YspMWNisFD8+IR9
GGSAm1+gJ+pbicDomqAfBwLUTPeaLAzQ1aj7WgntkIJfnaZpIGlIVk9ibXXfMog4S6s+useIXx7t
tkT7V1gfOy2ejWBzo3U/deQHJWpQ9+CcCpgzNrzemCuw5MEZr12dv/hk25hIOBjkquICTMYcPM0q
8dmv4BFbO41PvSnQkFqJupUG4UPdGOkYL/Bm7jZ9Sz6jJVxPNRjiPquzLuxVHCH4gab3SU1Dvzq3
9n2PGe7AkL5on5eI7mRqdyQRVZzMRNB9kqS14O4sePMtM+znpQZy99o6IxR+zefLStMszceGdOpm
s7uVsu0/DFo1vVrAZfTQW36tN2B3oATTdiqTERNe1phOENcY152lFVeJND8ASc/7xhTNsx1homEu
mryW/ZjeahkGwjiqojCj+DsuWRGFSz2hxUSb6JnAMafe7rZTV9jTnlFP8U2JQok9W4+bEus4cI7X
OJLkEkdYX/vWNsIhttGTaFgkQ4l9t96NokkJCRez19HI+CuOxMPSu2vopnka0ZN2zRfCM5pgEIPv
6lt2BD4er3Ec2NhwouUS+d2RaYfDDvngs6lH4gIZ2KMdZ5pndooUpim9AmHEdVQi7SDMrb8uNFlf
Qu0Me3xPmDg4bfaV3YJnTkU9FMESN3UgJhyTm6zdq8HtPpImFl319eDeuNOmfKbHFFc4N3MM+Y3c
4wm+RS/3OenT5W7tMKrjUoTOaaYJ8xICq7CPCLc3OnOfGaR49Fn0HOP0+0CEsntT2BB+M7XQx6hd
jUfKaPNYx5m40OP8KMSGUnVNBh8B2/pQtjjVY0Yw3w3rkl8slbv6TWY/VWiVfRtZ221nN+vtxHi+
k1a51mErKWeLmvm4BQ70ZhyYDDi5Y8y1jSUuXBAoVpjq8fhVc4DkkSjGqZ/vQWEQdxXpSQ2LeTuB
SF7Ksq9PHHPOc5tLCzrUrne2XUYBdCB2l7F4W7UVuWtN2pWvFgFynFWFedpa1e/KBCeRnUWp17XJ
W01aFYBx6aQ7zMcLF2M8RNWKKjje2qtRpzrddWatfRh4YD7MxpYTCRFfGa6FANPq6hdqMTTEkzqv
IHJiTsIqzTui2Tt/c7vxsWrN+4y8sFNp9uRmFKI0zsh5FG4pQWae2SRDwDSl9VDwBVxXcDpfILDd
J80eykPN3vORyM3mpunN+plSFZcRHuDLXsQ5lXGuIeOzMzTJA2FPFQa/NJl3snUy2NvMMDuIjiR6
JvfC3mGVSd86BzlkMODSuYKvxchQW/MRUM/cs8bar9rS4ruomNjUMbZJAyAnN00xYiuP1wuyIwiM
K9Ltpjc7eeHIRfdcZ3sSqf2t5onfZXa/52hUu5jwBR/e49YsxtIvFW7rqDDs/agc6wtk06HGAuPr
zcJwkULlzqODMDz1JmhJCjQC8B4dwFWyAJQk1w+ddLuDCxhu5raOX9a8HkMBW+w1/ZzX5DJO236M
28nrCN8LVTNEB5WthLtRClwniQ3d0+ezdj1Da9wn2dmb8n+pO7PlxpFsy/7K/YBGGmaHv5IESVGU
KFFTSC8wKZThmOf563shsvNWhDKuosr6pfuhrMoyKwIkCLj7OWfvtck9j3aozUEtMIDZY8fMVpYb
Z2AcloasR3DlYgO8rMoiv9IiJ2FyQSCQ3/Zj+h65JX6bes7wRCiCkOmnvuEX7e4Qk7LwTwy7G817
lb09XMVuVTMmq4xrJk7SH4Tkl+mhfrpoIMvcPfRjbq9VIrp4rchsZSRkj3WwE0PKAJ79vwA6MLFH
TO5QH5gd6/FaR9TMG7C8+2VZNiszjca9jmz6FKWJGfulA97R7wMLwWkE9nV8iGAubUu67e1mxK06
rkmHNN4HXJfGqY8beHzfrxQPsXtFHh+UpWB5DSY0wIesmnRn1ZEkVEKJmQbzto4wyr7TV0zXBZ/4
GmK0lZEuZiFpUq4+HzmoT5uOd81v4Lls9NlhA47jPtqVeTfeDPnUeCg8i2jHJNK4JnjYQ0uto0Z2
WHy7zM0y5OnGeJOLgqnZFNSh45elqsstw0Pb2g5MuIeNnnJGuSwiZmsgZDPuLoQm0lnyaDcSMHBk
H5ePXDytznoSxvFbMKJ3uLHdyuzWKNynhFOwUabbqA70Zk0KyuKnDbP2vWeWxUmmMa7LOKr33z8q
HUtGsXUb4dwejPsS6uGeAZhxnXU8xijijWs8NAMWVTZjijc8ByDXrYuAXeZIKhUe/WL59tE4SB/I
1HRm0owVyzOL4qGYZw0kpJo4AllFP960DndLa4Xbn0ctM0A5Esuz4jhpv+LM59EwxgkvlK05gbGN
KSihCCZDtGuC5S/S87TeN2Mtj46DD2K2LNCogeRz9AkDVKHX5bPs6oVLVnjl2SylqBgwK9B2so95
YIvQvugQkljrJscGuW5KMCEbUwOQwP9mssTPWdBW9/iRQJBKv0uZ/PlTONT7ujGdE3EDbr5OEdKF
bJyyuExHMLkbDBryUcKS2wMZRgNd1mbzbhdCPk7zFFZr7CiGy4lidF5TrK5PhuybaVUYjHy2ZWH3
NzEtkW8zLqsrWxbe1jEVvm/k8qsuHOkiZ4eyZvS/BjQub/CyocZ3wA8Pwh4wBcK62coIGmHTTxPt
/PxWx/31miLfuWJaf4FdBPYnAuNbWY3hQWkzrlnEwcYGt6GxpkUe3EMaqUfE/M7XImyRgQ9UUwcr
Tae9JFLkJKy4vO2YDV7NUm83EF/5c61VHwYsWz6pGkul1ki5sTlJbD0RiDcDNi+rTzkU+6pJy0so
WeZGBFH63ghOHZW5Q+Iq46NF1pnvlF22NwyRf8unYrzKAEDdl2FIlzKcXWsG51MbETnwZfdMcM9y
VCkROyB+YAfBmu2gn6kMVI1Wjp6vsvZ0VZhnmALLFo71Od27bRhM7KBWdEly4LAWbWFc4OqQzKVK
YCj8GAFy79I1MAyMubhkijn+aXtxs7FT07ioLXQsRtwb5xhVqbtuqPz3hT2rKwBUsHwQBz0Gpv3E
GfNOhOq2Ds2IYXhZXzYT7Pa0a8+2JfqVY01bmj/1mypwVrQCQlTIE38qoUoxNsu0W0K8OKUj5d9N
s3YbDoxXZUgtqbnO5DdW0HEtNvrWdMaTavvusijiAgkT3Fy6CN6LFebmDenBeK+HxDrFysNoVmcG
koEIuB+qrasmTYJr7FIQbMIqfug16wnqrL23GvRUFrBBrQ+Kx9pBYr/WQqh2eN+jTTq10V4GzaMq
Kve5I1x9Dcuofq8jO9pANm54DtpFLO8OHgdDz95hUtnOHmQ5I27b2zbM9QbxOKFMoWGJXdGZNr++
9R7lzoM0p6u5DZl3M0D7XyCWgZTSW185jXdN8aLgH9jpYgR5yDl2RpN+0heaN54YDepg/cZQ+ex1
zlczMZ7ynjW90ks0Ft1dosX3IcpIlUSvZqg/fK/E/qN5yr+hkPz3Ri7/X+ko6Rz/z9OWh7v/eoyQ
/+X/BfLlYzecKcbf3XBUfH8ge3QsodvUHstw4+92OI/zH6gpbVSWWAhZcc1/9cMN7w/bwDNDs9rz
HJP+93/3ww3xhytsimI64YL2q2v+J/3wnyXNjuM5nquDoXJoilt8mqVV8UNTQPNMc1A5Qz6Z9Fsz
mnYTZPIfbswvmpF8ix+6Lv+8xBKW8MMlGAnQ4gOPuxlD+8osx11Uar7by7vPL7N0NP/V3Pn7Mkyr
dO6J/Ed7A3xRolpdp1BNhy3Yw2PB0DNx5KNWdBefX+qDNvSva9FbNZC66sKWH8H/0kHUgaoh2Hh9
fxka7WWB7y8xdECxKJap6CKrvywmtbPx2AOov24nvG7K2i93F7XQTtfc33z9nyMn/s9HEstMQ3do
cH2MX8TubqQ0ooNNEWrn0kpBEiowechwlh+29h5UOv4mseF3l/zQxrI59bgcnKjddPWUT1y2jdZj
3mHtwzzPcdkZ5W9aeL96XJlQ/fe3XJ61H54lYHSuAzUu2MCJXsd6eAjt5Dd69g9dwr/upMt8iBdD
gNz72CdDpdAX3jJF8YLiZtbzl6UEhhJxYBBy5Wb2Ve92l0Do17ItbnTb/t31WSv+8SAL3TGcZbqi
Wx9fydrGcp4kdcAZ96W069OM7QrJwh7zx9ELosOkokPsYISV6b7KvIewaU+fP98f8tX/ugXouC2P
Jqupi4+JXChkPWX1VOVTprbuHD+bdXYsObYaOttTOW8KeLx6N/iWsg62gSzEM6ODF6b02wM/r7q1
cvh9ePF4FI4pY4OEYwgc1n1fDis0bTeff+Cf29F/f15+Mwf2AK/l0kz84bGoagoySPb8ZJN71TYx
ulLl2xQL1iDvtKa5lLZzxd789vllf7WyMRaHIkPcKfqgD11wknl54SB9bsp8eJN1dlMWvV+74fnz
y3w3O3xc2jx9GUDBF2db+LBIk5BgBHUbM/bW74ukvMltr1khrvHLttiCXznEvX2olMKgph2XJSYu
Ql9O2tGc5HGAOlDm826enZUWzcCD1a2bDH6GLrTVmNJR+GKwH3derLYkHexlWS3Btht3njYDzx4z
q4Nu9AwU7rHR7j7/bqawfvG4eww0PVuI75Phn3+7OfS8hHpJgqWV96HIbsyxv1SOvHIbQLZowsmM
plFowRGP2ovRxaTXJq9do3yZxYcYHif92+dxJPzBDiihWyrQU8XjN2r2upz6rQ1yqNfI6g7iwYeu
vs9Fv01rixXSJbAiptnGc1nTjwDYL/DlgmJlBpHuR4zAowV1q1E7LIIrx0PYxp3UEaaBWr7kn9Pc
Hd4EhOKxcvY1d1Txz0M5XKPPPgXZS4UDNLSai3jMjoQibLsxPE8DY1pHzpugAEOa9DFCsOwIKonu
AwF1FYFHniKjzlnZWXHDW37sOByLxr4m4mDTuukzATmXmfDeB0vbNs24qzjFTmF8IOXuoBHlFszz
RrdM5JDd1tHrV9OODiD5bvpIZRx369NSN3mKJrYb7pwhuyyalOSo4G6W1atGh31d1uO1OfDa2t5j
ZkRnxuIniHvOBvbpfT+VBdTX9AbE+55Zlg/y2CcK8uR52kWXRO8e0xw2o12BSDctez8S5lMU84u6
3mO87At0/uQk/VasXRC6zs6xrlBq08MJ/GUhKdxvIfd2WXeXe81obmtxxK9ePNct6cvzjyCcjgoN
ZoXZmG1vL9zybMSAfJFcZrO404bhMo20bZ1rx+XvKmg1qbk5ySQ8iDAACkM/vqdJAqB2JZxp12n2
Pe6hBY93aADHJsEiQ6WdaiG9cnjwtJnsjv6qVd1as9NjKcddbspjnLv7SpO3y6qjYXxkbnSFlGVn
cqKvEN4pSn67C8nfwEKAPxzC4ECPKtO2sdcv/1mVGorXseko1uSd47gPDVYSJqOEHug8IGAhjjGB
VWXnIJ3nvTWaC9rgiFtsgELhQcOEjUTx4DqKLlV/SRdijWt0UwbtRdoDLx3mTYPuGND4RaS6c2CT
21PVJ9Kl/YJ2jzWlGzwHZDLwZxQPoRhacA3G14YMFiSeA1rnGtCafVh+6hAyfeRysPK0R61vLwaS
KwyYb7oCY1apHfLgra3GbR8KBhBo6vK+w8SszhyOD8mEVGcOvj8DrctOZqtvU4J3kuyENJw3wlR3
bhgyAWV3YWN1zXvPwBttxODKBl9xW+vlp1HLIDh6boD9YllYZTwnfZbt6Z49gHj7zQr1q0WeMQ3m
JR2Js/y4HSMvB08GGGuD3OIkQHKqfNx1jvmbbf+7YuPjIg/X3BaotFyaJR+ONnFgp2WF7WkzSMI1
eItxlGAJKW5SB82mYR+iKdtDZkCrTxsVUs8NgQxflj1VdwLs9DxJzZidXa99EmN6ZHy3jsdp8/ly
/cHY+9dOy3SPgRwaVpqPy2r+w04Ldxa5ZeDJjWaQRFUaS/6EnL8Ojr2PTesw8t+aNA4G0R4QC65s
B3c/ULoVJIX1bz7Kr85JUsK5Ww5KgKWWf//DRzExX6UWsUmbaQjPUevd2/n8hs5k12bZxsXEalrt
JXrt10hAshEsFqgIPv8Mv3w2fvgIH+7G2GfwmQQfwbHGa1EplCpF+Ro34v7z6/zq4RCMbS1UdsLg
GflwAsCpEyENsORmHmgI6vaVKyCFW6Q9zPL7O5L3gS8EzVuWIegUmFZOtoTrxiokg/pC0/ttLeUR
XOkh63htw+43AcO/Ojazf4OYEO5ixPj+5Pzwc7hqqlNRG3KDvhdkIgPmmoVH0/wYZq1L5ppRB36n
yQdNWZiA2N4+v0e/qP8W4RhdQcfWATl8uEUkdFkhEH8JCu9lbELfC8yvEeegFMDK51f6Rd0jdM8i
bssgDsj7KCNAMS6KJK3IGWKQ2Fm+S5pfHHgbOBFEf9isyC+fX9D87mD+sDhwScSWeA34ht8PUT/c
3NRFxNFGXBIWs5+wcXSOw6hHbZeDbm1AFRWV5i//cqk6oxk6i+WVjE+T/fJETBRlduUcYMv4k91v
s9ncOxM9Qzcl7c05NHN90bTqyxyNdGuJLyQXDueAD3VnM/JnsrH3BaegWqkrz82OWaQ9lpl2Nyah
H1fNyZgg/HryGCVsfqFzaMG1Rco5JE10aCCr2HV8C4gWYYxDTz5+maiqplE86ml1rPnQy59vx347
MSVrS2vfstsw3ya+ofMHmz1uDL8spzESkZiUdZdOhdkybS/6XF2Ncbw2uvZkT4GPT2kF1epg6DPR
stNueUs6yb9v6pPOiilTe78clgb4Ul2ivigbhUpBxdLGBxUm33ov2YMZfrC78VzJ+abLmZQlcb9l
cLTvo+bC4By8nLQEm21LrE3ep/sghO2ua2cPErpjqB273YFG+FfbbC9nNV4v6/dU24fAfImq4Iyz
GeuYdtnIhD26HFfLUSTovaMVq4t0hAKTvxjdQouO1uhhH/WGI7jrHWlDrFF9r5fTaDC3dPN5CmR0
qzh9Vpx6RaE41cjjJGz8XuFhWGbd3EOcczh11FlOWNFMuVv+XDRzMGRH1Udn34/WFaDyK20g4qiK
vo3cP8wul5l3X/cTlZ6ztlFjtQtuiQ3fRMiHX+kWnswGk915FhLbFeenNN0MOpEZHGTsWD56DFNX
bmBd0WXeSCUeAuqRQLbQz6drgvgQkrHhYxVZnjUle2Bn2dFxx2snO80iPscAs/PmxTWcdTVkN0vP
CPbXznSGnVFahwFgVklwk8Uu1NrzBg7M7czsl67qZU5xWjjJbU7BGkvGOVrNbeMPh33MIbkM75Ze
yPKMuCPcJ5apfmB54hlctthMNheICo9TM+9sPeN5HXyJjMtldUVD77eeTe933jHaWi+/TQ3c3qU/
LkLtThTcII2yM0qXOQnDJU5ywz2v9MPnK8Kih/25SYC8FuGntNDRoiL5GDwtDZ0grsmR3FrtbqkH
TLsjyUDbLo9BHtt7uDh3QsAVsCdmSxwDLXn+/DP8Y8HlI9C0dOkaWiYL4Yf2T6FXOqM/JsRNqvye
qA+GJ6vASfdT1v5mr6fS/ef3RekKRUonh5GUtw+ltoHtNc815SH3jg/aLHGvgYDHFxmeBQYfa+YY
39jJrQaCFkD9Lq6MxyocX6oKSudUIW9ChhKUGrPFAbgipfA4vOEIWXujchEYUnKyNhgxW9OE6wdD
p3YkqOPQz0s4EqFwq+XIThLqMs7cQX7fY8C7GKOCzsewG9yO8E15nF1OYeM87tBP7AYURqsiS/ZB
0MEysw6FsK6KxDo4Fv0jEZ2pP84Nrw462msoVrt6GoJV2A6r2as4/E/2VZGqfBOFWCIzMTMbU0/x
wply3fkaavb10C4VKAO6lWXiPSS07ASk8GjX7tXQhl9yK7rVkuKmrREmemPgQ59FJsF62WWCNZZn
NadwNINzbQR3wAbxMms+6/D3bw/xd5Xm2p3GZrs2s/DcmQSwELqwh5z0ptXhnxMg31XiWXuASjee
210QlXet0YpolHZO4sTdMGW5K1xnbVj8AqrSjpjTsQhTEVI55n1OXErV+6wEuNsyBsAxDO6cESpF
ncN2FVKsmTk1cNFvkQkAylPqXLX6lhXZStjrWu+omfIu4Zq0zG6NoN3qc3qsdOtgSv3Ko54mYM1f
3ovG0nwrt/ejMW14zA4Txb7l8opSZ3ROv23L8FDGA6pOdV6WWVGKB+RcK9ECiqzx6IEyYyDOXy7j
fTRCZ0zJtRMAAZwq3bcmm+Jc710GTyvIw+vKa+/M0lm24HhNe/8d65UinAlyZtjgZAgZ4dnkOK+I
skDL9a1LRblqSn5cOwgPqQZji4goy5s2TuusGz1/TRLvLqq7a0aWty5rC/O941J4xyzKM4VUqbdv
GJURRmWgCzFkT4dySm/bVjw6ZnhuTO9csTgTEJSxYHnZjWqCh6XEBvWYrEfBMK/utgYrmjkus7jE
LwPlu2RsdOQKdMPgeyW1dcFklrAenToZDesLljeiPbINA2PyYVgzl7DBy8KwDrT8D6lw75uG0wmJ
ideJwONcCJGv48pK2dvjZ8kga2vhVe0YkVwuO32dq9+cnX+xcng62jDUZQanp4+9+pb2Vob1XWw8
OXA64may8brLK2gDC6U78fmq+M/LwYqgRc0LTeOTSunnqkSP3HC02pwCKe0ul/MJHkjfy/PX5Ukn
YOs3l/vFRmAvnhlUuLA3+M+H1udE8Jvr2uTmEPiyTymw64ghLC7yHT0bMqOSF30K7wYvOUZhto8a
wJokqH3/zv/RjPDfGwD+30wS/5+0ZFHx/c9Dwus/h/96+fN1mQ/+ZJbx+FN/mWU0npQ/DIZvTBpw
LC7jvL/Hg3QA/vAE8mpwJ8wPf5wOsqb9QY1ADe5gpKE1sQyo/jZmOeYfbMw4aVwHQsp3/81/QFz5
+Hx5eCwskIjMBgWGE/Pj82zqMDh67H3PKRiOraPU9DTQo16VWDJYJVrzi9u0ubFxcXlfBUEkzo5u
h69D63gRXc6ke/7hDt78VfP8aG34UHLzeTjy0SzWaceAozGW4uyHSiiCJm0Qe2g/G1nvXQ5RVB1m
q02JusGf+/mlPkwVPBtU+jK2NZ1FgczQ6cOlZD7peLXjlzLYedkF/kbYgcRvd+T0jT6Roes0Sn9z
0nE/FJe8wKjTpRACRxzHevmhq5GalhvUgAfeOjw1zTrOPfNCYcJF+J+7prtbJEBqI7Le8ZGNauUi
xyoAOy5r35qEYY8I0FFTMy3SAm1cbRJlue4dphKrXJTIvWRDkgJplENmbgMIidWaVC62sRCL5skS
eYBLdCi8N486Br9nif2AEQE6KKisSQycHpz6n2afmIhrorlHMcVPjTwyMOnkaVPTmT56G+NrSVMZ
eSZ+1HcyF120cgSQ1z4+BtAROdFG9yWRewE7SzpRBPEm3I8TLIoVng6mpWYzlY+Rri0uIYgVchcF
FsI58iDxkMeIaSRnfXJGV55sGvAqRHc0qHaNkmAPYPjHBqUG6BL07sYGBRbQwDlXJS1UCJ60+pvJ
vBpiyTeMRkKkOToHxLcwjgf1obo2O0+ubfyuZbWciH+o4pffdnmVbaZFvLuM9n5+oGQo0fpn9fwW
GnMLWjufj4g3td3nj+3HN8Q1SJA3lvbcd7PSRyTdZAmsPqgK30pBoGYfwr6OBNB7CXv3Nz2Xj00f
vhHX4mVkl+GLfZcp/Pg2ZmKJDSfE400feFm5GBE3q743ch1ShJ6mfot2/i4icv3ebSUE2zKuMbhL
4o06WCD2b3bDX3x1mk/UIvQF6dc6Hzbfpq6JSvMmvnquXCpcbdgGRlvu60nMh8/v8s+LA+8lqw/A
IyHxUjAj1VnSf/zmoRfEzHry7Jm1Pd0maHLXXewl0CEjtbaDAOaJO9orpRfyCAYme/j88j9/0+Xy
y4Wx89rsHrRAP6xN81R3jWFk1jOc83w1SK9eFWPf+TjQw+3nl/r5qf1+KYojvJIogJ3FCvzzN6WP
4oUokvF+RJ11MySzvfV6RryfX+XnavKvqyyPLOsshybqyZ+v0ihEr6It3eeiCinEhVtfmQBOwaZH
06Usbe3p8+tRM/I3/utt5Ir8bpZB95atkpzZfxwMSy/N+sKx0DXHyVtmzIDkKR8RN0b0r/IjDroI
+ITmdpzS804l/uzFRPwqL0IwtsR5V7vMrciVKwyR1dseQDnR6Rrs/N5r6WQVZKwkF0C9QFmNmODe
RsYqIBPKGMlzFqMLc9IaKlXrAXW5sgMtvBgam11GGSyYjFK6+H1WFXq4mFig6CIXAEx34eQYkz/1
Ldr6KLaIT0BJWvqGsDXwM9YwPpY4MivQXqGg8VprwXUNkDihJA6JJphtkcr7rBdocWBvkhuYKGJW
Z4hAMSh/ICylT7/HeI+tOS/Z9zLRX+S4LFrmDiNK7iL+LqIenAWrOjn6FmYQXV/BOeJxtEvvgYxu
/s9xZxInlyAN6cFZl+m+R9RpIf2Fo7R3hIroSnqBpMYNmhH9nVKusQ8LgmyvSAohDhnoumXehCU4
sX1qwHLYwtrtTzyKSwCPa6TJvrLpc40Z86mVNcxxuAOTlDm8A6gx1x4BN2SHljpKilEvB2dXUvEA
8wIyyk9mIvC8gUvZ9Vhoq6DeiaYcxrW2ZNysZ2UTlprxu0ybzCalw2ecpb419H3VSkCma2inEu0k
Q11JXnTXYBfVs4rQi85jYgYpo203qM/R95MxKo9JYKvH2VXeOUmybN6iYFxoUFhYYkbGrryfHTU8
ZoVO4Hwuauc2V+gJmOPLDL75ADZq1QbCfsKCWDgbq5HxZopn+FtkIMbVRoyGoTaUHkCccZam4SWZ
AbDcchcq2wVGgLjfzERhDSvPklm3o68bPnbEmD3V86y+JpNEx1FZcXVJdG8S+AQ9FJ7fs3m+9+NI
zFRlETbl67DqHubaDL+NhBHHFO8WtwnXLgEtmQY/AouRFT6WbWgbiH86JL4iM5MbjZS8bj0PxIHA
IhKz30WgYpTVENxlt3RujHaBgtjGOOdEHJjRtmutKMDIgxF01aO3l6+QYsQj0SzmYWQcRIKGKAZK
VnwuhHAQCnpT5miCfcvhuIOhyLW3hGBV8X0aouN64dDkRe8JZxzEloS7nlSXaw9O0xhsV5i/8UGZ
ZhwfdYl55TJyhmGEDEb00SqfpH4JuC7PWMupx8mGHJZ2Ugwq2Z8JT4zXOd6newVKJPYxuthXeGm9
B2Sk8rnUYnikDK+SLwU+Ispyq5qKlTkHGF1jr+D00urpKZpAxIAUzD0SLAfnT3Rn8psVt8ZTQ7Y7
znOnVuZFrc38AWcs3XiviIYLIaLL+DwnqZOuanx/t2BuSLYrGFD6JBmTlmGlFVYqvgJx2oQ+QUuR
g12eHEUKkT0qhGqlqDpOg2lavWN+HByfLKIUsEJHh81qetdnOSMXDl/ac+UFmVhnQW3eOt4UPRrl
MC0pv+n8NR1C0N2A2V9oX4F1wyqISUe4RXgHJo76P0o9nVdSR87hOAn54FMn+ivIUWYATX5A+T71
Cbeqy+m1rFRvN1/7YSxIFvZ63aU37Ii3MpnykmSGSbN5JiCcrKagab7Rkxs2VZugxstmLb2qyCS5
i+z+e/zpNNyQNY3egkUDG2/i5PkNwnCzoKsv+CWwATS3VjERKiGsBIgz97Ky8eH26h0ceVywIuZC
rsMa+tFatUqv1h1r2E3lsLBtBlD1X5SeUOokcrR3WpbQCRwB0KfYb0aEf0JVRkdfURgBkHjJLCIL
iDBzBg5+R+BkjULnbMTDJknAiB1Ys0xrk5M5WfvY/9NxHVQxESZ9OjL+z8fCfXJHOkKo1wPtRCxO
F/mZlXXlGib3TFxrlKfPSWLaD0yRCHJoNLTt9DsNGgNVlMvnFnk6UaNNaNNNi2U/wbO0Ma1Neufy
BqJyYG1UWXGq5pBGNuoSRRwBERf4W0ixx7aX5mG/6bW4JUvNCCaWuayB7C1gdMOa72IZrpMx1IeN
ORsD+pyJOOmhNOOHiZDFws8BBL6nRsHW3mgDnWK3y0zCF9XQweAuvBkEptkamDFDAk3XfeF2DRJ5
SaSZniGKWaO+Y+YWlal+tMq2eh5zWl0rD2LaxdBNGIsDq67NLQlYpXdhFVnPqilj4pz10eChzilW
ST0pRehsRxPZyCZQHnDLsauhUMWaK7GY9ZN7trVEfc1IVkBPg9Xr0ozL6JwnY3SfODqpsioK6iPl
d+msp65bDmFzxkAORQfNW7tuqp6MBhCBbAZxcNv1TnMiQKcghbYxxDfK6hmWnB2IFzPRmsLHfzq/
9spu5+2QTeNd7Kj+wRt7AhQ8rZ46pouVOgn4B+8554gF9GBY3qauSJUgqdX92szB/A3G5rT1tICV
MHWririVlnndxoSkBusx9MZ7PcOpuriuKLqcRvZq1fAaN75pYme/oEc77Wez9+Dbx9RiS+DofRpV
ke7zLRwSCExBVSr0froZ3Nz5qhwXIGJFigNZgdBQ3+Juak5tXrjk2/QRShaat8Eb+PWJW0Y6FuZa
kfdYS6aK9lRTK+JX0va9zfj/riigkm8cYSe68SyvLfH0dqrjVqroC28bapCnZtBqNlhGRM6uNVE6
rOcenugqLlxxBTIQ+YjjwcpewcUojp3nYbAhL1FprBG4w1bgHq2zlxXy61AZxl3kdYJWK6bVVQHc
iecjGtVLYufRwxASr7TJxNScGzzc1aoP9AKylazCF5T+yTOTT5enMnGzV05M8desNwWLF9ZFc523
XXyDQb4q/ZT1RiM8TbnNRoW9fDJivb2xspGcW3ZGcqqi0RovMmIWjrMZPZLiXZzIWY4em5wcDTwg
7Vwz12HjXBmBZb9UaZ7060oVMtzm+tCdQSEQB4UpToNNOS4YPSMg8IR11EXfZ2DCATxQ1W27trAS
XsFzkuS62QahytVI4hYLG0tVRLyXu/IMK712e62pDnbDJMXPmGGSaj+WMUgUQ4ztPtR0c59NpNXz
NAZXMyLpcMXrQccbNmLIFuWwEkY2+DHYgavZcOKXvuhpl2tGNtob4iHHJRHTHZ9s3lVyr0wGnbyf
rMKEWGOYgYBwl8yt4W2UC2tlXTppRNTiqCZ9446tqg6MB9NtQLwhoU1tmgUns0iy11IvMOLx1uDs
DyXkxqUbzS0IYbuMbymCGXoP2WCORU7zOso78iws5o9mJ2KLs4PGOJaYHPkU5lVx49myJZMpIi3G
9npAdJIIEvNFqcZjLNq47jG3c7HuUr0Kt8EIh+8eZ3ZJPEFRaPHK8IBWazYnDXSWdrxf1paUc3EZ
c4vaYsh3AZ33+7jH3Yiksa2LXWeCNCNib3ZBo5a1M6zJPB/mra5N4i2fpvSmxd/DMsX2fqFFXs9q
ohv6rTuPzXjQ6957IOybFOupIjsGJ18e2ZfmYAXZ5KsyLgn6KEVX4fDW84S8z9K20XyCACQeNyuW
YdJQBl+jpGP2THVunUhRoYts1l3c7M1WNKe0Tsz2wjZZOqHf6fRPsCyRy23Ykzn7E2OhcBPOkAZX
Zjs1N7Sjen0rAj25rJvJ+JIVmfyqI5MN1tioiCGuoW7Wq07nHMJkW0gy1dPMMrbCzjsGIlHSQ71w
2BqCJsr5S905OlUSkDIBffmwHfMq5rhe1+W0cTHtIqxkQnFqiUcatxV8FJ3dxOvfvZgTCocAqrAl
GFnr9m6LHiGQuM7B0TQAWhnS8juUk834ve7C10Dp5YVDIeduieiIz57qMM4nc8SS2VLE3FSkiXur
CGYycyA5iT9lG9glM7M8fqL8C04cZbD6TmZZ7+04B2pFFg2zeVYt1mJl6W+yUNN+KuvkXPGq+c5o
cNZBceKeeSi8NzcRxzkCX5uf7ZGnDFKI6z1QykIvCYa6Hy7ZkLtXMze7dOVMQX/yaq3hbIoiATNT
STKFyZIWXE3kzOGMsnsNCGOAMYA4G1DWj4pEv/rYlxmZ9PB4+WKjmzYhCqHOPDFtF8UlZBOEkHYz
ii/glaVEW+opNBGzs9jsXB4yFiA8pXXGBkBiiQM5th8Yi5Y0jXuaa4ogyViX5ZNTd96bCYaUEDEK
WWclAzUdwqZqSO9dpLSJFZHM2ptFfp8btJA2YRhnEGeR+LKUJU1wm8mquHfLqgw2dhUiKWCyeTuD
Rb2jKM1edHvQAY26KdGTes4buBi/H6nNQzwgZf7iQOp+G/R0eOwDnH1Y4WrtWKZJWdzgZu8VN9HV
6opeqtmdXORLD4LYwy8YcUhh40jgPPeT6NqtDEJQPoghSD9CCqeaNzU2+VcI2DI4wGoK9EudqO9h
3cJDH9YANpMvfIj6KdN69y4ey/HsKBDSHJCT/phAA+GMLoBCg08V1XXXRt6rCKbiNmugaK/GLCQX
1cQe6F6EZFJhjlcaNU4Ls8orBmtcSZtMtaKP3nRIsAoDjBVfdnSXOR3kHikRBBgRMOmRrUWer9XY
K+Z0zkNdkvu3xogmty02F8yn7CJLQKEp8k0ZZiVPaUEMM8lSAxBFiY75S0OXZgaQrQokaAymjV2b
mGF7tD0lSp+ZL82vYZTjE2qsTnswGw+/+jSVIt0QZNJkl6HpkmlV8UGF73V1f4ZmWHLuz9z/zdmZ
7biNdNn6hQ4BBoPjLTXmbLvSaaduCDnL5jxPQT79+ei/cdqSslPHfWOggLIpksEY9l7rW2N7M+Ry
ML6FM7HevoTlvwCwyVfaiLQYfsXFIM1topcFXHGyfxbJcwtauHJNe7yxAjOg7EZ91aduXn41XboW
n0Ie2t4Ki6q5Cce47/cli0V6p8VjL9CnNcWtVVa92OsFQV0+S+6QbqPaJrlvLlVAUHToVmAIMAp3
e2kko7UtgbHGWzJpVUe+rSTak0m0AgKvwlTzy5TpADWtSQA2WVQy2mljVM+f9cHr2n2Yi5xgnSQI
0n8oPxTmSzxZlMR5Fs6855U4I3qu5WWj71kWtsSIPnWdTFt6drUmVkongbBCevedwxGZobU1Zy8R
4gx2eDo3RmYQ5xt4rq67GjBBi3VKUtsDAgETW9Tc1vnOiRTsE2LD6BBkbPmWLUVZ/pNGXfJtYESh
DbCdBJJ7SpT5eqjist3HJgblVdBwK76oe7PesShOXwtLUH5XFGU+J/S3SKjUqvob6aKEewUZ4+HO
8bzlcCnT3LozsqCS2PkL67trNsW4GgerfM4zPOobqvlasvo/VNwNq0JR99rjU/9ZefGUAT2OJd21
/9eEe6eFdFHQdFCLYmO2TfpjPK2lMPhHCynI0zKpkWq8xnks7stEiW+SfdDflk2Xq9gSKb2pL6Xi
peD5x1XmWSHLmSfvNc5QEGVTCK4qE1du5aJq+vsi1IJd4HhUg89qs2lmUwSiavuqeqeFySGDfbmI
PByjZEvcJ+pKgf20O/W7Zkoxi9fgwUMDLXBWpUUl0HUuFPfX2aPVD4Kigl8R60C8HBKrBuMlcuOJ
qHYgWB+/s8sbRQwBIxKPCMA7DJWnT7MZOzO2u7QgK7gryGEJmjuNLcyqyedgbaV995+W9v/It7uo
r7OUGlKHiEsnzuHCp9drE1k7IyfCQ+ZVFTyAWUOshi27cnEgfHxrH19K6mfSJgzSsNylpHaSa+Ud
gQC0+iJoRGakVVdEuhcjn4Yyw4QtD64lxszZyEewz8beCYtDVw4eG+Gsfpqson/+2xtyTAw9dCbI
qqITdfauqDN1UG6z4qBrzAoRh1GOodGPnnrvlUf33v38eaWzb0ypmsVZL4qDhmHvhjBjVPpe9evj
27kYeksXXkfQQUC3QRPk7P3UVPP0eBiLQzaG6RZ3d/EUhkYN3qOVcP9m7ebj64l37ooOsMDfawAI
A6N5NvYAyzXET7SHaSy11xCEcL5qUs36JydtAQNQUu0LFT4HWacgBmG20BpZU6ksG3It7M4G2Q7a
S5mdfqXndTlS+fwEqk6EB6wqv7uBf0xpYgqboeKrO1hM0DsAAabft5Z2M1f928fP4J1H4EgkhQ7U
K46P52aIhu4IK7OqD93Y5EhbjXRN9yC4Mqm8dz8AxvjMxSJugCx6MkVnnaiq0cy7A84bgyJT/u+c
afkqogN95UpnMgomTshrHDdYcXT0QXyAp5dSHAudMWzbQ4YmbpP3pUEKZ1I8caARwLuCcV9nc4RY
Nh1esqZBT9GN1cMsWuOnNZCX/fHjNS66l6x8VJF5k3TBmN6Ms59TmTPBdtN4iEA3i1XgDByMvCix
dxn7EASuHLGMTWDUzj6uaXes7batvG3Cd/ZpHEoTyldXG6BjgsTzx8EDiupRVghojnjTTWGAkFil
dgESZMr6cF/VMn/QnCL8F4qS9uRaIx5SUBbZV00WJRQ+YBLlapKz+XlgDXgi317MV+aKi6VruWUW
SSQdgu/YOLvlyusA34zOQqSK4pVNdXLVs3PcduwF1pFrRd/ZBHRHemXz9uOn/c4w4+0bOJYYzVCU
zyYQ4gkxF0WiPwCuqA/sbmssxCLfoshv1399KW/p1dKPRiCEnPv0vTpkS7rpHHSHzMqlr6FGW+VO
8S2pm+LKTV10TxEYLINH4JDmivrZgK40K8TCXMwHGjqbmUDYDdteheN8/GkncbJP+2u5dxeP0UPt
5FmS3Q6SJ3YBp/emSD5n7hXcm6M7qxKG3z9hE+sE9Jbu/i8fI5fi63CXu0NJ4Zx11wfX0ArcbMPB
7aknBXE6bvvJJGwJ8OCVN3Y5M3CtZZvosE1kanXPJiFnolQYVG5/QPg5P2kQ6j+J1lKrDNTcqpwH
nA61tpw4ulfF2fY7usJ+r8WRtdZjZb98fONn/i7mKX7N4qCRUtjQKrxlMfxjip+yvNK1uBoOCSdL
uF6OvVcQ0rZ0TWkVK+F+CZIpgJXU2F8caEtozQfrpclznXKLt0tApb1+/JPee+2LVob0sWX3dy4z
JydipFEgh0NPHOc98Vb6Juot0p1DoPUfX+r3HHAiCYBJbRi8egToy7M4e++FXY3DaPTqAC9pIkyr
phiI0s2DITu3zvSEQYdjl9sb6sX1egoGMrO8XWOViACyLh8fF1D07Lf4rhcKbIboSnfa4pcZ/a5f
Unu7pZTH6bbhQf0gipVE5lHTXvBx6s8f38sybC5uZTGLMRUgqDgfwpioA4IxpDqMMG2JXSS3unGD
4spCIt55OxbvRkfSxDn7YhrISmoAU15Mh0JEzUarHftxrmZiLWSVf4mIclvVOQE8EfCiRwck16e5
N3liRDRtYImFW6fL+zt0beaek5+68hkvg/X8GUiUwyhk6eQY55+WMJq0i+dkOiyhRD6bl3wT1eFr
HfCNRcNYXllh3nvkJtpxlyfhLmel02/Ho5uxSAmmAy0LWp7ElmyqEP7Vxy/2nZtCImMuGXgCVuH5
xNvILtBjo5oPmq0vFde43RGVInHqztqD0Yr/xV2xcZFMiMy8LCBnM4LRQ/AMvXI6jLau3WpAz6hs
G+nm47t659kRTSBd1mWPWVeerc55hQFAC5vpUE8zLycbtB95WRpX3tDvFIHTEbGwGvCRoMngWu7Z
qqUsY3QR8ItDkDjNbV9b6tm104CKrkknKad0t+uaPr8Rte2RFmcGh5KiqW8Tv3VP1H1NuYstw0S1
7EG6sVyRsMc+3BN3fUrHsxiT4soQvnwu7E8dD6GrTugiqsHTMWWTcFME5PwdqpQ8vQr+qF/0ZnTl
M778irkK8x1RfZQYpXW2Q2k0V/Z2EIhDUnjBLsF3jmMtqNdeN8orN3Q5fBHOMcuayzLDJ7n8lD8W
mESXnZfgjDi4FgV+zGrGanAwrHhmrW5pycv1xwPrYp/CmOVSi5SW8WX/Pmz9cb1JwHYcK907cN8C
TbwFetZIbLzVzVwLavIwjypqU98/vuw7C6nDB8NdGstiglPr9D5xJ1PJbjrtgCTL2DMrdNpjVdsK
cwSjG5tMGj6UE5Hen12UsgBUrMj6Hhh5naxmW/MOrUlDfAUPkgLsxz/tckgtv2wppCzpAcjIT38Z
1Auv9AwrOMDRzf7h046+wlBNr1zlnedusohSZrPEb4zM6VUCozICQra0Q0oS4kbPjHpthwL3fhg1
9WNsx/GOxOH/Sn/5H8s271yVocWbZPlGqniufRW1DELwM9GRw4V2Ewph/kzTxHhNsi7aib6wNqmX
pVegRJdDGmGkDf6FYwWJoUtMy59Dup3q2SNzJD827H5vSFqjy5yRXdS2JQES+tS//PUL9MixQP25
KNN5kafXqw3c3EmtiiNjjC0i69pDjKzvypxwOUw8FpilDOFYsIDOS4t0G2uj6ezqaFvzv15itmvc
jtcWs/OJh6M3ZhmDj5MCJmlmZ3t6mlZGRRiRdawC54GJyb5zoln6kVVau797aFJgr+AAsaAV2NfK
5Xb/mAcKSZm3Yp96zDu3vrPQ9a5UGAbXyEnnT225DKNvYcxjzMBAcHoZR2io03rGAizcvNr0jZvG
j7M3g6XQhJJPE1DpB5oTGF6Nxs4fNb2ZbrwSsPKdZw1W42v0AhDgdwZRIkJqJEYKUhwUGr6d8kRS
7YjSbjs/HlHQ410Ww2dvdr2XRtfARYI2JVfCa/TiWpHyfIz/vi/GNl8MudyXQu8Bdi8HbB7fKDZw
osvNlI/1bTebT8gTwiuTx7tP8b+vdh4XjjTTCwqPq/WdyNay66x1Seznld3AxeBb3tWyFLHvMJku
zgYf+41O5KaTH+sk1VZZJntyFYixzsbh58eD7/JK7D4XnfhiyqF2fra7ido+nOepjo5hxrsbNZtD
3YKenDEdrP/6UkQ34xcSbBANXtfpAMyLGmVspuJjoSvjLitHell1ZxGpgb/z40tdHF3ZDOJlwLDC
as70dz5FjEkWtUNhpsei0yACVSbcVLT9iIy7Sgf/HGscf9xK982pCH4OsiAWuCEQL5qicvAT+kpX
NheX4+b0B53dvBa2dto6enokuoSeoMi1PWmZbO8+vvH3LmMu8xU1YaJVzmkcjXB/pyCnRwiR+rrx
cnJO5Fj++Pgq5zU6nq5tmcsivWwgOP+evslmycguwBMd9QHws5Xp/T2lEXWHNJ6c3RxmbCtJXp4n
cl36IPovU9//91K6XN6lEMBkieca28Tp5R2zzyP0geWRLpwD5ki50ImrfietKV6HEBgOacQu6uN7
fufJnlz0bNcUGFGNAtAtj13a5zs7HOtdD2PxyjC52Jxxb5Q9cclxX8xp9tmjBTOAwj4A1RKlVfS9
ROOARK5OEFGIHrAEaqxImHT3Gaf9LrQ1e5XYllf6KErm1czcT2mNOO6P7/1yirUJumKV+o+lb2GI
/rlCJS2ar94ImqOJAPw+0xzrxUUZiIYxEw99F1pXpr93rucS9U4eyLJDhcF5ej2ik5044fh4pKY2
PyncAp/q2lE+OF39oTJjb/vx/f0GJ/55+OKp00qhIcTqiPrAObugrGoc8ChSj4HTCGubwIAhFhxm
BRD8wY3etHR0X7xZ1/7tUgVABP32PmrbzPG1McgfG8VoXdesnTcW22SSQWxCYdc1ni3d78vUyvnH
MmfbQOMrfVO5zi+7Qx1y5bG9M0RBZVEYZAbAGnheyTeVRVZ017ZHL+sJM4YKjN05CK48rMurcEZF
awfHFAzjhb+njyH0jNHcHQlMIMgcshjahbr463vhKgSSwt2TFIrcs88tJrmgM5H0He25zUgBT9M1
cmf5tx81tlYDuyaJbyBriek6HWgtU34cy3Q+5hz5tno8Bxu0s/GVz+diuiRvZlnzmDSX095ipP3z
81lcHY0eef1RKghH6GlrMqNllohNEBIzlUil36DUGzNAy1SNW8fLruyYL1Z5fgFCUJxSyx6JAX76
C/J54rxDYvaxizTzbhpGojetxluV2mhdQa+ennNYcuneSCLsDM7HjMbzQSiKHsiAXc+0CKtvyDzL
yrd7koySzJJ7y0KWEsVgwq4MF7GcLP77C/7PZZkuqMQapD5eFNTQxHQ9IQXzoZtk+SUHdyLxtxD/
sU2JIxOr2XHiW8cJyXY1ZTToQFOUywaOCI+/a6r8/imWw0yy9AhNAsDPSrVGjLSsMCmDdbObo9gu
5pWIqYWBGe//qu35+1LcKyd5fQk1vPgWO6S6WdHYuEjw0exK/C5IgiKyKjL32tn8bI78fS0OCAxk
DpRQ56xlXvjjmCIDLc8alekHr4pDZ2XNU/qphA03IuMlWWAzGmHzPBAGVK3Z6nkWQuMhJGkBHtW9
LueA3GRUbnv0g3hXZFjp8k7rivqpQMSmffKgEcKOjbVnTdCS9wtG17NrEq/98VR/+i3+5y6YUnCN
SwqHF2GeU2w3is4Jw9MWrYOJoxNPpmjBsKlx+jKrUb/HOVP/yGUxPEyJU1w5hp1+if91fYke5jef
hp7b6VOMp1bLgOrPh0Egum41JG4xeyX8H015ZaJ+91Ksa4LaJa/tfGs/AF3ptK7WD2aMR7t3wUSS
r0HwI+GH64+f6rLjOvv6WD/53pHeLJ6ys9laZsYkC90Rhxxh6RpvdPWzDVIDOojbgJ+mrtFBoryN
9Cj5qwrHf57nEvfmUYFkbjXO5taSEImhxFZyUFndvCUsGhv+b3MphEY3c9Ym1/rl7z1VChtyOVVQ
477oXpRFZGWzxieHzXKNUcm9bUcCvyJLNFe+7uW3nz7Vxb3Leu6CFqDzcz5WBmHyYdXyYOZMqcTK
xMlWenX93SBHJPXjqIi+ffwez1zTy+M0Fkg5tRU2+DzXs0tiNe2CIZ71g5s0g7MdXLOq4ZRNUEK9
djwUqkJXTXRV+nkwZXXPnFvcQxyD7Me/eGVxvhxU/BYoBxatL05w54szes6Brd5S+kVgEaNvStiT
zRMeS4PSBV7MJHuOG4W4s6iMt48fxOkm5/dzWCpmLJsL1eFCjjRr5RzanZSH0A2H22yG3ap7KJI/
vsrlWEJHQ0+PWiSfKYnGp5MBsIg5wuDoHQytdle68ojTaoZjOHXplaF0eSVkMYxZZm928jQST69k
qHbsmOuSI41eog0TM99a4MHWrhZ3144wl8+O3a4uHHy1NszQ88pZRGe+7j1IyFXoFa+poquGZtPY
hCGS42YIyweB8w3ajzBftNE2mfY7ciPzAnUpxpaV0yNAjrX67zZByztlSJsuuQWYuYmIXp7RHwvY
TCKIq/VOdhzdJFl7bQy/dQJZZ8Q0Rj9+se89ApoIMMF0JInMN6eXQtysIssK82MB+HSnz0W5If5G
3Hx8lcutlgXNh2R3olTBrVlnH2sXtDAOirY6kiAl7xtKPLR29RFHjhVjPVDOK1KHbv3xRd+5NYez
GeczaZkW3b7TW8MYaEXOvFx0hL7lKJncDJUwr1zlnfHKdnwhGfD98+fZrTmRrik1JTXb/yxYxVGN
pkDTDHDCQXJlb/y713o6zQKLA2dPB5/9MXPf6R3ZyKz6Zu4pWutOiM3K6+w3N9SiOxmk6omRXtNv
B7SMcUtYcBQy1DgxeV6OA67Rjew9J2A7xeqRaa5PhU7Sca/m4YvG7hd/TuFkwh/l3D4bKmpSqOi2
uLViXSYk2o3kZAncK9InVY5RSS1Y/1VgsXB9oputr4pqw5KnQgcX9BlHIb9zJCYOFMjfyyDvX/OK
KBqJIqJfNQSsP6OCHf7t+5RSrYSJUq09g87DDdJN7ces55Xp51VlbnUoWcQzmWrAr+zWFan1OrcZ
owPCTYymcPajpjOAwWFbp3EQJP86Q21gySmk+jSOBaWzMmhKApJagTGzK6aZUNiksbS7Dl+SvsrL
VI+wCukENCb4mkl2SjvjLaQ096ULI0W8GwZr2i8BHnvlZPXRml0YBk2nu4RfAm1coXovH+zCVcLP
uzSnLO50SbEeMvIaV8UsYcdNarbslYFFAucdwpBuk7sL6APbn/syqIa41o+H/zvbYAY9Ga1MlPxJ
9/N0tGTKGBgWRXO08dyRF4fY4i6V0884D6tPoLexNsea2seiR45hAFSrsd48L9EJW1AY0boWXbqd
equ8MZn/b+Y2cjdtQbkh1Dt1y9kPi2aVGTcAGMwri8A7ny7VZN1Y4EHQnX5jJ/6YACO8h4ogleZY
jE3FgaxBl22XYvPxE3rn04VnhiIaJBP6hnN4BUDg0Z4U0TR1j9l18kYwyPOARSCcrP/FpVhBl/AB
ChF0zk/fRWjKEZe6ZEb3Zmef26G9Flnn3cAdmq4cMN+Za0FNudTk6UEv89/ppQKJYXCwsvyoRWRK
kA7usnqETXE3aHMd+U0XeF+6Sk1f/v5h/j5tIZWhGHI+24LLAErkBMWxtxpjLaUsaXGQ3j3HbnRl
M3K526Sey3aT4UEzGiHH6R0KWSSesr3iWBLthml6iFdRFKX70eyJeRqbZPvxrb1zZLd1+DCkRyzt
WI7KpxfUqj4jVyqjikyTb1PXFMPTZIzXrTFQL9Od4JuWQdUlxHa8NU0Zb0wa0VcW6ovjIOUCA6cJ
1WzKM7QtT3+D7CcVUMLitSY4lzoaWg/S6oLHXBPxE9G/wTbnJ/r4PdINgb7qymxyMao4tvMEOJ4x
gOlHL9/SH1+kSaYmGJFcUEgX7XcG8U+gj+UWQ09yU6Ho2ntjW155z5e3zFoHwYuOI/trCnmn1yzm
wktYB40j6d/lbY21uPZJHgQuVZTtpzQb8dO3ff7g1E27cef279wnbMO4Z/YOPHiuvgi0Tq8/2lmE
2F8aR1KOu/VkmYTczta1XehvHfafqzp7XJSC9LQYzKj9z7+ckfo42rDcOlKEbYUfEtkMviZsvbuy
CiGnuu2kZeTLWd53EwJnCSYkhKaiczwvV1GZdo+R5tqvnaeBMCjzBstSLqfSwFY0WOSCjqP+BfaI
e9eXsn8YiiDYdDhB2pWRYUAtaZYulqLgl0O26FtQzBSu7TZP1oLRRgRiDVB6Da9H7DFlV7aPng/H
SiiH+VUzRgOYbxng/FZ1NL9JsDVIZjNjrlc2TLCvbtBgYQgML4P3Gbk3YhpafSfsAaJNwYJMRkHr
TYCLg1IQDoIPqkYyhPd80xEiey/jcFhCJZvqqSxz0LhNUeiPWm/x61VCpkpomfmbSmMTEBkDd5UX
hCtjPMvrzscLMxxajGg7zzHBzwUq16ZrU8My15y+PKw8TLPgI5czxHnKjwoxGNdKmce5CYIJrtGQ
r4j+Nm02YsK+YSeCflGMZfwpaFNvuME4itG01tjkrbomyuP1FBrxZ6lpzktlUH71R+WY5JvEw6Pg
mfS3ReZpVz4sVMbnP9vEXULhD8w7NWum09OhDThAjGmF8VXiqsbw2yfDa1Okjec7qZusk4LyCB7Y
BXBgyNojU5JAyudoTsqjmRAO7tNPIyrIJvDE3GVd1d53Ydv9yKJE+8frNau5VQR7TL6QfUPsoteo
u05T3UzMoh47u6EfQJlkgZu84Qe3Z7+vMWv4ReV6P4ZuNH7YGYZavwG5Efhz4Khgq7IxRQMzDji/
4dpAZSuNAr+WB4/I2s5k0MSEeLbVG3AfrVmnpZY/2+MAnBoZtClIHQzsaeVolUV4ih6k3j/AuoqJ
ko8LhyuIuuwfEGPKWsXNSFBi3IcPCULwnnSacn71AjXdGW6cB6uoasOHPu3glRAPhH0jQqIDq8k0
J1hIWRgQaFtp+360S7XJQdLi3VWLMq5LsWCsYpBntAnS3vtulz3whA7c7SbuJvdHFpbzQ45B0dgC
z9Jaf6DKfiwaU39SVje9UqaEMzDoFhNfOg3OT0IlsagxDwefizR3B1RgZerddVkZHsoWbJOfGDM4
IHgcbLXTaIR2IpvEt82u+WKVeeVB326IGsACbb2l41wHvIPSqjb4TDWIRXGcPNdZXeoPeqM8Zz33
Y1DeorcIsm1btOHPLMhH7WXS0BevI12E9TqpOzU9ZPWM5x0s/nBUVVlNj55FxOJn3OpBcrCrwNKQ
kdX9iHdWxFr7RepB5sI2SMi42PfzoIbIx1thZw9jpCONQKKp2XuHXrG2Kpuw/Jrgzmv9KtVSc52E
qU5kZEVtwi/zrN/RtYe7wakggEw02dVPx+66bwSG81eEFQFlBvDUPgfSbrdQ6Ru5nYOgvc81LdJx
6iZEYiu6qLcc6UTqt2EP+zsHaU2aTW14yeMUKDPzoWKIcVd2aQ2+qk/6/SjbiuSktAGIG2hulK/0
XptSKPB69pNig30/EZ1KvkVgWMBuRmE/UEtr3kzZmvWKtoB9B2stwQ6oAlCDCpP2eqhzeFtIVGIF
5AcGPTO+qQTc9kHS1qR8PN/QsCv0295MJm1Dmca4d1piAte5VkMbNXskoDewkeovoRq04gZPbZXe
k1rkxU/NKB0MABQ0bkRPqDgW1qKOVwnx9m9RFDiPbuDaPGY5ahXmFBk2vqhy52G0G6CVIQzw2u+7
CjH2FGsSSpPKA3gLWRI8jCYIkltVijDcox/29iJiZ7RijGftSu9kaaxTOfbGVo0qLh7Nys7iVSuC
Nt+KcoCGQNsRukBSurlzUxPyKvfo0eCQBXqI73Ye+WSQ9regFkp+rl+6qnpzIDcgSjRo9W0NXux3
T+lA1d0wG2C+GXH4ZdC7vAalrIlX+siBtRGaSqdNGgXBTQdUxIEd7WRvg6jR5RtRNOvrfGqYrMbU
KDaGx+9YV14Y31kxvw/UmUhjP3Lq6E22sSV3y6mxRqpd2Z/DFJjZLWjM8o4WArwAuxidQ9W7nJAj
040+g+gYgahnGrHzmTk7y0RpZF+dgDO33wKsep5ZZn/Vfdp0PnjBEP01ZBwPjNkUH4LWBXSGldir
/CqaVbxzexF+U/OSeWMMbmszP3XCWMkAhPSqyDqTQHcgln7TzLG5rilVVAseDAZ/Q2lX39r9RA+s
A30a+zCvOD2QNaBCDqrG/Iy+x0OIHtTdy2SW1S+3LeSBubxUfklm9rc0meofVd2xPbO1OOEZSycq
d1NTOUde81ytqs4hj74ro/RZq2KRr9lf9AaC4Q4gXG4u4t+Iu2Qb3wmxkXEDEdWMI1X5VhQ7kU+l
gIxt1hYRr4thpMYqIC2s5iQr9U2HzW/ynd4jGJZ1Hn/2PLqS9CwOZau60YOvRmm3Bc0TLfmKD9z6
OtldXVKkaGMDXnvfvFJ2g41vKC99GlXOk7C8Wtw3UuvuAbiRY18UNkyBmL8FY6S/d+2iC1ei1OIf
zBkmOdEwDsinkpQQdk4wm49aPoJCCKYJ5hNbSaornVuBNuRWPUoYwIWobASls7cn+hJrM9ATFj2p
RxpQLbtz/bGPzW2aVRzTSaXWhT9Vuf5qxpn3Qjs4j7Bg1b3FDiyBRS8ji3WhEsavKGntbNUQCP5W
xqrLgQ0k2Z3ZZfOSu0WKOitSORprOFbqtWnB+bORLutkWxZTCm8zBUMF46IH8VWksfzM3g6uWOXZ
4Xd7mrTxJiP8A8oc7Adrh4OzomiYiYpj2BjydZGaDZJMl1F/qAstfyN3Zw73sMH0XTLFQB0xrE+3
ZCPGNrA7aD6+kWfdi2WG3aECXfLJG0VU73uzN8N1grSHVCK3+oIoiti+nJQKTPsVm8GME/e2CIxS
97H2p0+2q73ZNeBwGhA50+ioNEI0wd6QRdAlyhUbJTySNMJSeOqGIvQM0QHa7h2bEp3KWTzE/8Lr
y0FwUTElIaQ3igSyYWXKr0zZZgK+azaAUdBB4NzZyeKTQ7laAhyYZnPXTim9jjHrR+YMO5Y/i7TL
jKcslMFD3OkjPQFm7t5vcZR9ZSpnaVFtYkIV7FLxZXJz6O8aSKavFD105y523SLdCaAlmU9DK3D/
KSQo3hVcknF6Hdny975UwDR2fQsoaEsdt+1ptdAO3JE/wjI/ToA2RuCV3Y5NBt9RCc5kuvWSWQ8O
JsWn+SaNRFX+KHQbBJ8+10Sa9G5oHxsyxiffVnP0RZq1AbpobAml6Dn8faPpCnFYoW/Xbm1Aoy9R
5jkU2jzH8/VoGuy16ary4MUig3EGr2zcwLcw8M+ULn8j4gy0olWU5J+VmKLxMQuayvrF++v11zRA
uwRkM9b125oZhoAYrzGy+4j5AkpzB3Yqr5sx32tWkjckj6so3I5V2tkvFeTWezjb9nMszF5u6fuL
X0AhpmZt52GXrjuGYrvOR9xF27aXfbpWWWlW9I/6esafBs3ey9pG2wQj5LQERme3YFiqfq1TjYrX
OPi6Eq17aVJQ87T6dRAoUhE66oN6MEQ2O5+IBUrVrpyNRq2d2B3Dlcu3qxN5MqiEOcuYiDXp0vFn
n0yOtkI2Vh5yEWjVzZQ3bB3muNefQl1096PjRSD0zDx/k509FSs51Wm6NacsDe+hcsQPSUE1c01a
A/kbSHJHY+sM1FVXQV9iHaKYqX9CqzuyU3ed9mXoorG+4RgDzIfbzv+tKt15ZBOhaVuypOTkt03n
jKuhELGxspiHPlkWMModMLvB2bRhR0zFlDbtT07K+jPsnu7IDK2V21LHU+GZYx4iK7KNm1Ro5rQa
skF+0wJtbnnuHCa2Dbd2n3BYJf5iilJSRofGaX3+xfaz0pOaM0dea9UO1E3zaDe1rrZKcGJby9yY
Wl8FqR7cVamo7nP0GQ6p5WHW4b6fDWMjkix/yHJE+L5e28YPFdWs44MDomgVDLXYhERo3XAyha9g
hrNu+l0/xMUre69k46q2XOEkgz1cWXg44CWB/Vp5Yc2aZkwTa27SzOGqHXK45ZGRAiCr87JBKeHJ
ejXAVuNYYZOnR5pKPhOGosNv2OFxG5ud3hpkCGTQfu6rkpknjRuh36ezIHvd62tSgZowyf1+6XBy
2iHReJ21fXJQlq6+62JKC9CuCvlu2bResy5bzVGg2TQrWFnD4uAkRKe/723+wy9jOkp8Web4lraG
+ctzZ+/LZI0iuck0G0SeFiUJp7k8+K7X/fyUJ5oJ6bTTreMAmtIE+aq55ZY5V6HHTHLRPVZNYDWP
xE3Pb1ZQl80t6Sogv4NhATXDzeU8znrza5SNPWyGyav0VZcvXD/Dncx/skIlkrtCxb0Z22mafWVN
s+0bIIGXFF6rIzSor8dxPY5j/pj1OGRxqI+seyKKYCsSUlnGe9spou8aW/UfThCS2QTsU8dfDtqK
T19qNAkTklV+AsnN5XOnaB9gNWrHB0Sz07APPLoaO0qh6lcN7Y0taqGsH/DQvIq0hxDefWWHHjT0
hbKV+BlK1+cMDFq0KiuaU0xdMPl5tpw4udm4OZZJ6kYcVIy4oP2Qqn89QOQQvBJvKohm680nDozO
xAGZ2gSLj+k84093sTMYRghmiOooOVOCky3rSA30FdJg8ggX1NFugBHksBdBVIrbRuRTuM7kQMFd
alH/NR4XcqNp5w5W5CDNyfyg57z0ZOiyYAHEehVacbOyzKJu9poYCrkxRlq1uJdz0I0w9eJPbdUs
z6CxxItSMb0TVsX+qKJxeqR/PD7FST4FNybUgJr9VqU9AiUJp5VJIOYr5p+BZotS5YOeTjkANuTY
CFOUlG9DFLfBrUc+7n02Oa29r3On/jkHEFY3Bs5Nze9nM8rX3piXzwAYm7tIUpjySxtOmJ/VWfMP
3N4eU2zXTZQyNU9v95mVtNYTKA4H4ue4BL0K9AT7wVBsfOnmmnd4z6ChBhLA/ipvJliOZq8nD9Ms
zKNqHEI8jFSwfgKoisyVEXF+9ElQaUe/t4fudZ5LKAHEqeQcIqPYvVMgPYI7QxI9xrlGchpUkd0+
L9EGX2dA7feerMZo05aECaytxHGegsi0H5O4mv/NW60zV/xb9a8oS+1/x5pts+/xvA7/l73z2JEc
ydb0q1z0ngVqAUzPgqTLcPfQImNDRIagNCqjfvr5vLp6OjOyumL6ArO7iyogM8ODTmV2zn9+gZmh
xAs3dfQXlKS5ziGTKfOjqjCegPFiwnfwfqItT/XBHyj8Sc9qvPqqwV8WQVelsLjUENIdlh6cvVed
ak7qHfPN2cTeGB9KAI2evJ++ZlemKJDlwYbRjJEhwQByY9ht99ROWfrx17j4LyAStAsdaBLmP7SW
XwwQREacnmYM5ZtwMy7u8xJdzu4HUzvQy69yJD7PaiDr/HSs88ToB/w50gZpATGXb9N8u3iPdR1g
l/DXp/MZbv58iE8Q91zJTIBDlW82kzlf0a4VxoJKd5W3wzeTRqPsX7zkC/bGJ/o/7gKfzus86/jh
vOqczaKMOSiLut/HH0K4a8xzF/eurMAASra0cldl3/P0RsPw7z85Y6aDv8/X0PKABUIl/pz+2Vms
WZNLOIf0pV9t0gBbslUcKl+BpOf5yL9A0l+P8wnIxxRwGPt4zp7xcA/Ldbwn1nf3QlUZfiWx0c7X
668O9ek5aSCvFEbKoSA8c1JEygW0ImEavDbhdvQN31599Wh+YsL/cQ/Ps6izNcmZ1PnzPXQa8G/i
kbiH2RYXWKvy7Rf5Lb73rukkd0l1wsb+K3LX7xqUf53orw/Op2sKmwzXA9Hz8r2kp3SfX7s7+4oJ
vENtdCC0JMb98l18wUD48qifcGOtrD2i7jkqwMVxToL6tbo1j92TfU1JUmtB2m9qJ+w2/8lz+uu5
fhr4lcRwkjLJUQsSrpzFesWFdq+Q0DW1+FpbK3s2g14OX5BWfoH2P72a5/Xih1czt7Gpi7qRc8VH
0XF4IR+wlSp4TzvcmCPziwHfz0/u55MElf/5cNWiqmoecZL2pIdFIYJZ/VCcHMvT5IuF7q9PDFrI
z0caFVBcfWDdnpThkrEdRzICm2D2rsLQrlvr3t1f37/zS/fvn1V2jJ8PWJdkLkgSjt7qHN4JV7NM
r/76CH+9PfzCwLPKOlYwGS7fALH9s2xUeR2nL47xp9sdDDiY6ZDFYOT+fBYQYCwG61r5Vu7kxgyd
jbL7z8Jt/ngGfjjEpws1LdLq3Ekv35BtrFrxlmhfrhvndeGXe/HDIT6tGyh3NZzFOAugJirbUmeV
LB6asF0te+86vlqC5L/z9v5wxE9LsoVIXRKvUb4lbr8x003Tg/BvzKrcFPG2VB4RSn7xKv3p8/bD
ET/t5Ho7y9bJOaKNci9q17H8imTxpy/rD0f4tOQzqKEGZ07wpirq2lTMnY3/ehQR1vvVint+7f/q
fn1acSPE9qnTz+Ub4qUdLOxgdlq6iCLs2yNW+YGqyXVWvrfalxZqf7pMwIrE6+nM2rc+Pe8Mx5aa
Ta98c24hT+3FQ7qvCFTx8415Cwaah9mR2Inb+TD7X1UMf1qK/XDoT+8Bg9DZTnW3fBu8l366B3eJ
xzZ0jTc1Pikk2JvG839j/fjhgJ/eCsQEpTG3Drspb5zXPeClEeDP/sVz+QuR5Pdq74fDfHoVFggU
jsDQjyVEW99cXWF4H2Ly9cVh/vTx/+Eonx5/JFGJ0YNOvwmH8Ba6yDRd//Xl+urR+PT467OpIFvh
ctU4VXcrEFntbAsTTBSSX8kZ/3TZ/eFsPr0AipkTaKZxrMoNnLX17DxjVC6+uGTaL0chGBcCBs/5
OQTSsj/dmWapYlNfJu1Nt6fxCqIl9tADaQ6LnS3hnJz57E0XHyEAGCSclUVAL5x/z8jkCPvJRCeS
STH5wrPNsK2UIdDgpMLGrt0vvqj+y/pNLDHeUmcWEJQU3At+3oUMva/VXDbRd1jaMI2Ac6Y8cBaH
XoURUpqGXWPQhJ1hOr/uM5xm0P0QUTQY0rnWJs/AOtpaygtvjpbvOWocuEyjMXY+9U5X72FWOSQj
uR5Dq15JGMycaT/+oC8uknsDL+5IR1X6++P0/yH78rJ+L2+79v29O77U/+unNMv//fMf5T/+HL9X
4Uv38tMfiCJnOHjdv7fzzbvsi+6f2Y7nn/x//cf/ev/9t9zN9fvf//Za9WV3/m3wPMufYiod7t//
9dU9//4/Pnd6EXzulMbv7S8//49YS836DT09CiaY0+hVsBz9Z6ql+hsiUGzOGHigYoFPfa7gcKbs
kr//TTd+wwYN/uzZ3Aj25Lmnk1V//idN+w0DTh5xlKqoFbCL+Ns/T/zqHzsO1+zfS5t/p3z9a2fC
oYEXBSNZ7DNgksA1/PQkpm1DTFtTIQ0s9OFCZEtlMHMiSicYm9Z6AzYgJVn2kepsFaC4JqgkucN7
Q1SRskFMggw4yQe0WZHiDcU+4nk3qRHmtLlidKec1CxZcvz96xLv07GJHovadUfs1afy1ZowQ5VT
5h49skhcENSiZhomG2PfqzAavo866U0EG2vL3gW330Awi9ZFGQ3OxayWKrkHxGFNY+gJIiGslafm
mbcjYb5ucXpvB7mFYtTdt0jWBr9oo1ZA2i2bZQULNhcBdtjJ8sH+ODsHgk40YKYcR1EXD2f8qrBy
iVeTnSnjAqE4MdXN7Li4nTeWNajvZVN4TblmUjmYhKL1leuQ+TSWpDmLmaHSqsuiKXp2O51hIrn3
hnGCKGJgMDn0mZ0SvpjgQrAMrWH4DkgwHOqqf2zyeZz9Zo5KgjURH6/7YRhkMFLW38xOPFIoNDPj
NBVF7FVOQVaGmIvXh6oy0zac9KbBy71PEXF3qgqPLKqkBgpc6zd1O4t1hyTiIrJVfOy7uXiaNcU4
U8fgQnQzbh3sMrbAPR2T66CbyuTWk7Xhiyn3VH9s9YEAMPIrCFapmUoVpEaEaMcFjXndtruoURpI
U56eYFQ/qzbJG1VknnKMEeoQkN3QQjPrv2nj2MlgcJdLwpDGVT530yatdGON76V9k+Ig/orRAhO4
thlTRMVa+cT4O9kuvF9lKCZneVgKYb2VVu5pQYmFT7VKXeC3tWHGWh9oZGqu2Dr1W2FATxp9EiiW
aItYkGtljxEjJMiCcXVXDJ1RhxbGjv1z3LRTfhBxNboEWVC7Y8Nu2bMRbVDlSOMFMyvhaT6GsHI5
kUydz2siRCgu2tTmxio4aJLMIpu8WqvSrO6W2couzKb18GO2D0M1HRev++hx3ve9uidiKMKkFiO8
XTwQYFAqJES1qcWIqvE6YkH7QyEhB7VJUX7PrPZublsykGIMFtg1GDlPjvsKo7oJjUmPGZqSzaQN
g7Wla3LXrTVtYoIW/ARzpW0WT+SfJspDV6gPuRkxSzc7uV5gYfnFXBcbhgiHqfZCbUzzNTMqYzsX
9UaXzkOkGgAe6Va6juLr+GDDVoIiAm0Ib8tFfZNT+bTM9vfGLi7Syl4tkx2vzdF035fCfFPwU8/c
6IqZqn5bMgkNzHGRflrlvPuRWEW1Dr8Yc8AAYmIRFqPzFqtQKuw50pjPjPAsGGDkVt2cCRGXSzNl
QRIpMqgIivIXrLa/D9zviylC7SPig0d6AmNbS38sq/ixq+K958XPZuPcQilMgjEtnj2ItmjkhRsO
Sn+q4cJ+w9v/Wtfd3ZINxjbTMrKW+nZPPlwddLVyGSNtzaLiMYmJUBDxUoao+ceAcVB0n2vCvpF1
fW/V4zdFEAe45EEuuws1i4utVfVH6D/inlW9Cdy+qz7sTFPW1Ui6m55aLBaTM837sSbhYlwAz4eh
WiXxxAApxhqqKPohaBmNr/RFADKnpQWRTEX5UNs4HUXTgHKhLtK1azM3J/ai3mLs9Mwwb1hnlg2G
1ebHZlGLU+m1VzFEi1Ab8NDRIpsQznbgijg6sWGWdE9qabdB3Vs38FYfGYSus4qqg8llft153ZYE
XuIYKtoW1VtlU/Qtsc3vpdcUQZ1hOlCY0yNMJ6Z4UxutmcsB5BgyOZYp0e95F60sWyWlbRgAYy2D
fqdp91YtwfFTuM9wCi/iRs/2vaPkvpPo9YokiAs3l7dOL69IjWMJqUn+6B2mV4Z7IzQML+2haDej
Mz4VRSxu28rAI3ScmpBEiyZMO13fMlHd6townUieQTXppDGcYwBEozl0E3FKOvlbEi7bt3Q0Nq0Z
fxdjb94No3lZMF6uCOEjm47HNGs0bwtZAb1lN9Rba2zv5dS/Cbs65nl6UdZzxnLdP4jK+CZdxYXL
FCmnqZsdAsiQlHRKfV2k1uSnOg2QOk1rVPN7Ym2O1XmhH4uN00d6oNHaLrmNOyRvlF840SY1zU3e
a9XWTuQaj/LhPL3ZVJYXFjNRx8hbr6BfvkHF2xOtdDK0Zifxi9hhQnPN+iZOzsI5dy7OoFmqY4Rt
1W/AxPeWWn7oct7bZrKaG/KTp6o6DOmME6U2FzgtKdcFQy/ci6EeKJOyE425rwdYodhEruqIGBJR
MRLHGD8LoKo7mEU3r+gfrkThVkFcd6/E7M6s+JgKmC2+N+54JuhIfZ2r8c3Se0bIZCkUg/eGOT75
NIV5XWXW3h4dTJ5dohx9WBKi3LK152lDoVqw3JUqeqgPtVPzu67iYfSbGL6Q6WdEFmZE+ZGHYdDN
QyBzVKV6nbSpM9lSMNnAy5kEiQfGVvM6ip1O6/xE03mm1rLqmunVMdpFnj1Lda0tV4smapRMsWP0
SJkWNz3vYyQMus6d2+eEI8I7y3agSkI5C86hMNvXukuGVrNWFXac6kPXeqcSu4YlgxigvvASG7Gh
zFCkpAm8sjDjyzLN0XQ56hepNsbLs6lCt3RWsKwZ5G0mFWc2fYNt22hlmwiO3VRuZNdNyiaJZbn1
WnPQ77l5ejWcZhwG9uTae1fT3EzXUqbq90blPQrhBmDlTf1gJdNt61h5ZW0dJbF1X4jBWDdts8TW
Yz7CUQqMOJ8wzSIecFGv4ZMnurKqFGNUCTjKiKRpeLsdS1nZSwYlJ1RUs47FUzQzVwrdqrpXNRz0
lctUbVOp7Xo3VwmjQ5rWhUnWucHCxmfp5QICMPcm9oaHLBvxKjCgYSXmDcYfEd2tReuV5wruM9gQ
5lYMQzge5Qaq5pIn0Cy0og8LIu3mo9DVvtFhgeLt3IQY9Toul5eUVsuA8ATtaeVWBsIyKxeGFUi3
QO4V5pCUihMe/K28giPcssi2VNfXs5hnkrUlkSDkaWVFEHuuTL+VWvvcsRGk91rMKPh20jLSpNCW
wLRJTR7UFSXUFZrWjP0EppTTEsJFb5lIxahC4bXD6LDtLGMimEsndQKhR2LFQaauXkDE8MvWivr3
YVTnlChhd+qeukpMYhcN6hSFCfr1LCBxXFmZZprmGJwV03LnMo6210zux+xycY1idldp27rOuhvx
USvTIUo2+ShQoaNTz6bHUujyJhIWc8lY2uS02g1iLxJ7vMY8JcNEUGlazOm4KXFagDXoZZ2EkANL
l0CoxtkkkNlUXm9TI4MoF2KlCI8NdNE8xHBD5OXBmFDRhLzpQoS14SkdgVS2ThSQTwJa1wishCot
mS/bOS6dNfHPebHT6lI3H5IRu2cfmlSVE4S2SG81wTWsuGiDmyNNgEoO4x6a/byQ19YqdvuEcjqF
nppkvnTzYi86Xa57ayZBfKqXR50R8re+yHpqNayCWi9dTdLSN4S1R0QX4okV1jiihEYydWgMJQwm
2SkHKNHVzrZz85DDG9sSaDPuyIZobqqC1c6aESr4UBHCjssNmXghimpy9a1TEPykuixbnKVCAC5Z
aNh3pglCRZlv7SZiHyOy98ItekTGUSHXRmpXd7JQurNRQRG4VW0elaEuXroMP+QsUbKHbHLUg9LH
7QfsfqpEhxoffrZqf7T1MuU+TuTKd7fvCcPVectPxFRlK03oFtVW3odV7DYa1Fu3p+5J9XXiiGyN
OYb76qY5Wc24bsZ+FrXXtkGdRZjwd7aV70R5uD4tdkReW+NeNaS0fqdlxZqtVQibq/JsC1+A2btk
q9y1KbQe+Nfflcoad20u5i3eLhD3zwTBQOkx+01j1kXm3fYuxtNgPTeDG0DDe2LXKQLG8vWTOQ/x
CtUAOcF1lDwgCAKdLLoLr5ddaBAgSw5cTXfi9LZGrjLLjU/q0fCIUKAN2zl1YJkmeeASTr+dmu5d
uk28llZSXY9jcyXKQRxibENoyZBo5OS1UrMWWaCJM3UWlpEe6mNj3k9pfx+NZrLLVFNZucKGWkTm
U4WUljgjVdtrMfoHqGzpK2n19LGOqI6ihPSn9VoW5pksbpu4pXUczckfzaF+5EyoUGevxyBFDDON
ZGbvSHhfTiNJdLs+wiXey4dpg+HAFHIm6DP/B4jp5t0buMjZSODfAzG3c5u+/AjE/P7z/wBiTP03
wzGJC8bDk5gS9ewfPL7L7u9/M6zfEJfrTDwRgGMHe3YT+QOHMZzfsA/ELIFPaujHzjjdHziMwe/D
FNRCDu+evcNs7z/BYYD1OJMfRgQ4ciI9QiTL+IigFqCYTwipRHE5ZZ2iB6mhIBBYsInyO9ZfGKjF
PLK4w6Ej4yuVunjRRCkxFpJZvzbcOKvWhaXFUJ3rDoggsnOCJIzOFShXqqnvztnjBKeAjdrOxZiT
WRk4Sc2SQJ41kpyWvpGGt+8gdqL6STs6LcYV1g45B4Rr08m9cBpadUQMvrj0+nCeE5jcVa/aUPu8
rtGadDVrXVO+2oI4b9uvWzfxkADQP5TliZfO7G950IFY0bF3OJ7rnW3jZhbTqIkPQ7So2AOv8RA9
9kY3bRHc9PJmgqZeEA+f0Dc0bYssAVA/n6wPQ+uh2gR610/5sfemVr1yFS36nmF0pzV418H9gfoz
lVn30BSM13d2OTX6Zu6oin0gAvj0hTdATWe5cuE3IcaDbBDH03xXZLa8hI/vm4ilAn2c4Dzj6P4q
FfuhioxTF0PuiSfroBfdZlYR50zGe58m1w09LNoHtEPAQZS82E+qhMx5InCz6qjoYrxfEgl+5Mr2
4AH7QTFIyOBEF8bXeoxyOPx+WjdHmZt7GLdEGnYv03iaYciVZXKRCzvMG6cPVDead+k5O7M1E+fG
7qyDFyMP0t2DWcwkcZtbBERrIlnR7eb1w7w0x5orrDNpqpr92MrLZU5gLM+zygYzJtdjXGbruCCy
3Kf12U+TPOHHaa0l2ZN+ZPX9ypzm/Gkxq+lkJ5Z56gftoJIiUvJgRM68TXLrduRLsirGD3aSGNuW
gPFroQ8kJ8wDYnMvIqm7bTdimkHVXER+yGTvO6WtgyFz6K71JNoMNU1g00X7IstaPij1I7nxtrdN
I0M9kNZ0q+oYVbfiAbJwHHogcHBPKcKJTkZnE0D5TO6HVq/2Ns6QvjY3bkKnkFyo3ju5bHFY2pYj
kCMsRZCP7WFUiNpcKP4IKYQLsK9cCHSlnVkrNMnmHXmASryChJu34CPwCj0eBN8V9Ta12pvUpFVx
0Eqvh3Y6pQ5wnsfdJ223Og0GWhPuPeUvpmdtUm2Bk26Gpto6NQ4Z49KVGxws77ViXIuYPVagwLqi
kIPdLTQz0NjcfCri6twztzsrr5liwU7pjwVoLn9JXGTRLxdRaRvQoPmfIx0yZyob9ghMRGWnkjJg
lJQ93hxnuGen9Xet7EIdYdB3wC4TbmyCx0Ld5zST5vIipWUcurHGl9RzjH3q0d06NvWJnQJFmfm0
raNztBJ8VxkQrKInwXzO+Fxq/D9k2SfBIoxjdjaEBDKNjhJFS8AA0Ao5K+8K0Y45rLCbt6u1KacX
+Hxvo6GV67oT2sl0CQHcmmg/DhXmHpsM0mlKqCGfbkqYKOOoKivSIWJ978R6F28Wm+AaIjxJ/y67
HQDFuCohnsZr3cikEY7Y089isHjZsIdjJXD1hqLVmyFq6nkMxXwk/ldcwlX+0JT+Uib1hx3Zujx7
KdjG1Vx1d3IaaPqT6Q4CZR1oPZzJrrtXm4q6jbX2oFrRPm7Np9kpCxz6jYZsd6qo1q12mQbuCCgp
VPCW0niVHhNWdSzd06S03pEx5SmtWArzFPQY/qByZdrJvk3rU1pK84L1HA5gARQxQPXN8ZBhRcMZ
Uh06E/iNuxnbKCJqQ/uAWuuFdkG5bAzNO5T66IOml6Q2ZWWQVeIT10GguFq7a3Tnj9EwH7UckAAx
yXKvlzrlJDa/O8CvE2oIIz+r0oD/ZS3wjY0U0r1KgDiNLOmwNcttXmZXhkLPmcetTsKj260HR9HW
Sq/xZAGBI45sXZ/oU6RLHhK52mrDOh8vtGw5SnMwVrxP/BPI3qPWoFAzSV9XrtEbWhcYSRcsNTFn
nlW3Dkidu+BlWcttbll5gCoaR7GErESEx6SgWqeczXJXRx2BTHbijgQrsWTYo/IxWfC558EKF7xw
4MtKEaSzcxsZyTfSwJ4cq3IOs/eARG5buc16GhrSdQt5QDwIFrnses/un0QWqWAg/a5sD9aym3A8
xWjiMifIkJVDNoFh8exXzUPcqt1FHE1ucJ72rCjJLyaZTxCrX1npejq/2DpitGTeGJMZvxnDO2m0
K2aCXEFFyvwqZXHAs+6agAHf0qYNAbUH5pNk3dbNZbqY8DqErT5bKP9mrzwUiXFjuy91Zw2HWM3C
SbbbFspm08ijWvVyq8yoW1F0FGtTS6rvXtxfQoHej4l2FJ22n7PiOtd3qgIzn6iWJqLC7YLJKKkD
KsSf41FJ+0M8A6WXmnI/z9bJBgltOnSQMQJDocfvLL5jTElrl4FuJZdpahZrGoCDq3zU2nVfnbuW
Yk1xQNz8ovgZMW2+EXkrryYlE/fljUnEeRqOTf5as05W9Z1ufHfHzB9QS7TZW19XfjyR/B2LNdOd
QG2PCDuCCTl2XcZ3qcnO52osReh1oVJIqQVKAsW8O7XKrVDax6bfpToKVLZq+oUwXt5dWznjpYHt
KEx6m3WRjVtR9id7YfF5BgAKelYUhzHRYDuB456wmzzyyl5RT5I/RMnTutvm3JH2KNkRHDcp1b9E
6ZAOe6lP205rNrbzWrTWJWkYVwn4Yo7HFu03j1FNffHNUg7CMPFmbFTik7I+XAbvKPrzqviYFw76
Fi0svJVuvrUqBGJdT6969LNAl+gvEfa0i403hRFYCjYJSnPwCiK6o3gcILZ3XnW9QAEzE3OPDcOa
DDG/nLzLmpxBmYttb181mDdZvA60LkmmH8uKrrZBTh3Yql5fZ15OLUKN7Aaj1Y6BnZG9SrCAsVUj
sVuMjTWjph2MTVLIkPadh2d+rWmT9mNf5KETTRvssFDcQVG3G9BXbnbNNhwv8nppFOxlzLHcV4qV
buOZutTt12Mj5RF5Du9+2T3J2TR2WV0Rvms7sKuRrafttT6mN6K9dJKs2g5Ca0JEPpc6PrNaO1zo
3ao13DnUnUod/Fw4LJFVfmMZon6YDG/Y2jF3IHcGBNJZI8LKPJsjXHmoxmI+QrfmhaMQtzGVSDBb
Vr8dyhn126ytRd5etBj3+mM9H5CC3Da0pKHFfsf7tysK9MKZgdfSWK/4L7Dy8sksx2Q/jpKn24xi
Bjo2ZU+mTiZRWckLw62d42SPVcwwvhyN22hOMCb1NkaDt7Ijd6ZV3OkcuWwxDyDPhvwo98FM+xD1
Z+Iv+snsrhv9/MQbRVijjErPeesNUigCysdqPmipOnN/uTA+oa7EIzOyUAe6a3ebptW8XuJuFVEc
z6kVeJhJ2+m0LdARJYXa+RMl3ijImY7EGqnTE0BFCCKI6LG+FWZ1yibU1opj3Eu1fTx/ym6LB3XK
b7FNZq6SH52hu1E09aNThvuRiRQWD4TNI1gHqUaL2FFJXTIdva2RBTRFthZTc1QLba8YAj92jb0e
6R6C71vNlPeofUNQCckgKnZMLkcmLtTC5gmwnzU5ffP68ZvbOse4V0EkyQRIJ2+t6DGBAPX9VEUn
s7e2fRXba6AgQTNC2EWMb8/9CGcisG2FoYRrzXyWSQsaHQRiahpYCciUnporchcCVemJ+I1rew7R
Y3AjyTe3FuZbPbNTnCI2puc9d0OKAkKfmm2EAKGmom/GGVlkuuq7ZgVcdB2jpiiNb240XeQ8K7/L
cInM9u1E5cvqKxuQinGLu49BKxVyphnnTVurp53Kkm+La8++Vc5yi/3VCy6jTHhTv0rmEGneZRYN
qJztMJEfSWfuK6cKlcZ7caRy50XO3VksjdmSX4rCCgZ7+m7lF5Giez7D8cTXtSQsE+/SzoYJsFKg
vlguGOf48WJZewXE7MKeqK5Nq95ivMQqhFB82SZoABvfsJ7UUd149bzSdbF2xtrZJ9W4hst8kzrp
TpPmaUnKA3i2H1GpsMqsGlk9o6dY1ezso5qtdEeGDlMN1yoOGAnsCXyrACAd84nsn5XRfcSVsuqX
8jqd8b+ue79CuEScajhxjczyUkVHIkoAZYvKOBqpqmL1etFtLH+Hrcnulseur+RdqIrsGSzwqNjK
g+wunXK6bSziJYGXtfhlpJ4Mp9lbx7Z9zJMhzLrxoRqQhCUFu8eCM8FdPYMHB4wJtEDGp0wmhDqn
yodtTCvdJZNzaJd1JOP5wtYmGH1FQl9F89IUr3nsmf0hckgn8dW8osOJWjnTDUGqeHQwTWMhNCdq
8X6potciSZUCbXg/LTcKyswOKnZsRxvLQMUdRkIbP6AyM5AAE8v2aa24FI9Eob8kdSuekdrgWGaQ
vfaR1GaZhBXo+kEIw5tvERxiZa3GBJkck9HLdkZXz22oxHOZB4NnNZKlX8mY1Yhcuxxo4hRGg5o8
m70bbRVQZrUvKk0iZV7iFtjwRbGp+Dl2CyR9F2jG6LXisyUaGq5n5kCCrsRsYYlYKEnxTwDE85lp
5MhnMoklsmjwsFszZHFWGJBMa8cmqANP2tJCaJRoJ9ueqkdjmY1jryfqM94lcR70QqXpx5VGK/xJ
med2RfIL2eVUyUC6JpMuV1gVZug90i9+QplKvxZttCoVu6wvMOQpKK8GXXVDhXyVe/yIHNZuq49P
FpBzGULPoAYcrbl9MkVPujEZIlES6kYv7XU+pPFhccepC6MmS098sfEuxqznMOqKAcTfLM6twPF5
AF0v87tsqvM7TCWs+4WwzQ/F0sY6XNTWQ/SUoMeG8qkKZhDy3FqMk8r+aiGVKteNWVDB6ZUJYWsx
42gJ8aJvkiAeLLBrhxWDWTps0nOn3No3UVFbd4zNgFMxt2ACptXWqBwy6aElY6pk2Wvcc+Bdjuoi
8hVDkskNLTu1Rh/mvHFp4v7G69/3zqXbFBM4U131F5SWrh4smtNXQT6xWwYktRTnhXy0EKGlWnar
ITwxqQk8a6HkrxZCGNwhfklzoTxoLSnfm8LJU/V2HK2U7xaZ6rdxWjTmMXrWzuGoLMjarYIHMBdk
1ZPWXCoB9Bdku/8Dh/4DDsXaSgPG/PeA6OlMJ/uv48vr+xtUjZ+g0T8++w9wFL4ZhHiVTQuoEw0Y
YOYf4Kiu/gYWCZ1SPZt44fvJ8f4AR39HVMn+wHhUP9v8GbAt/wBHTfU3l78k9EpHkIRV6H+CjTre
mYP2A0cNy7QzygraSkKDfs4s+pktqc423XWH+Y7iVIO7ZdypHbJZf6djTuL5KYtxY8nOI3TLpUCo
n5JEYaAz2i+LosybMmnfmIjX/uD2dNoe6QjStqqtIRxWuTbye++bEWP2yeK3cSPtWptlaFjNFXre
p9qqyfUZu+SDzDtYSW2D2p52wMK+H5isKj4MA8ZoXchoVaheett1TnW5MBnKd1gJiNs8Ab0BxGRA
swjmK+zw5pzfVE27SiTuKa7YVHZ2GbOueEytfW2qcDHEPPuYzKl3TEVJ628ObZCopUSzcl9U7UMj
lmOX50dtTABDoAykpbLO6MdEimgVP1tjRVGJNr6q7EvLSvQj+s+NWuY74VETdtGub4v7Lja8jSR2
jg4OgToXkOEo1mUizi4xkniHQeP4Qi7BELWBonX4L8MWwuv+LUm1t8ZVtjXW1BS54tEZVAxGUu2u
aRZj3ccAWWNp3hoa/kM9fn4o45V1MY2PbYNFe4wRSV6/G4kyHJSivMsr5xvCzD0T4BhBrP5WTrhd
aEbC1qxclylJcSVoxtTG2KXWjHEiUXinODVMRPlAl31NN1m/R60ayvqjUtt12jnyXWio9psowUpM
NseFD2uFSO7Is7B9ZvDqyukp7TrMPayzWsMRLW3HmDk3iV7cJe1NofMXURFBX0ib6TYlRwPYWN45
uvHSsaUXZraeiDTws5avKsgOWTMGY6yNdh/fshnGS9qeJFLhS8dczHCYu2GTioEcBs2u+arx2Uo0
3iZtYa+SjMW56pzAhUjn147AVIkKeTONOKJMmqn7tKLNin2auqZEiaYClfvTmDxT0SMXVUjzq0fn
ygKynOLBvVCgo6zA5Kk2bHOl6YuObJxaf3DRyQpU0zTe/4e681iOXFm386soNFbegDcDTaqAqqK3
bdgTBJvdhDeJhH96fehzdNUs8rK0NdMxEXsf0ygAiTT/v9a3yp+UH85GfaHM0rSHKPWu3Xm56T1h
4dId9rOkqAg46TBmHGkcwC9Z6ihIBfSN+4bykVH/rN0Kwy7qGGIEK287sOJyW0PkPHFQe3ITUaek
HlkBDVDssyZ7001Su3eZUt9GMrDZwlgbU/UXM+I0xnnQasRpYxZ+JHZk5gMpJEZvGCNuvTik7Qjr
SdAo5W+tcJLiQc/ModtQH5qI+8q7IWgMXoEQ5a1d3xRJ9FQXKwGnOSeaIVu+9Wyl/CQJfY61etYb
IPHd5NpOljtVWPMh8vToJmsP9IJIAQetMVdpqPkIR9uy/i1a+H0bXkjoqmZL0uGPGG2+xqer22Rj
pukTfRNmqbie13NWy9k6t0Kf9gXEBLnNqKJjhJ/REdnueGuWtruvIZwHpZLF3hx0zPZO2LMLn5Lk
UE2OFmqt+2ot5pVv1PF1ni3P9gzPKWlsH23ntZfH8HUJFNw6cRtYY7ybMv88Gi7T2ODknmlVSLSM
ft9zBAeWK5pNVVv5pcrHaINOsIRO5Qd5bJ7V1mBtcHe+SGzWvSXyXdPaVKhlva3Qna9FaY+/al5m
Awi9R492U2i/hzY975PkNuFnHPKZ1r0xPftdUoUpe4/YGLQbkkcDSxcXMDW3XUr/xqeYWbd8M3GF
qkzoe+FPP3TJlg6f9YTkw+sOkloeW0nIKFlBUdJS4zc2OJfZKDFHLxoU3sU9pzn03ZwSYNeUgEi2
vR9yjtR0lA8OOe4b/lPkWbWx93ACEL1Os7/IxSUtZphMcgyE7y4/tFycd6b7Yy7LiwkCxjUMrSx0
bWAnSM+fdLrMdjddxiTVg1iaXvwYNA+8zBiBgWctVyLBDI9m2d22iGviTt2m/Zgympnpm3541Dii
jRIBpvMjbrCkJI20r1xn7y7iOylD5jaZloMU0ybR1LMHM6WTw+NEhcabp2+i9odQk9PT3A9XWSoD
NmAgDICzLYnwr2J37K8LqyKI1usCKFYTe7GqwjgwpqFdVRVCXl1wNBqQqZbjc7rEydbzlztXqZli
EyVd+8ZW1i99MLuLSFarn914UdOEuzb+OmL0vTK1fPqR9oOPG8JBY6Gu02Rg8VPsTwm62XrjLLeo
T6S10TTvLpviZ+n3FxxdDqnTIWur9TN3lOjESzV+XzPSUBvHfkhQGiktjryxwAbU08/C7nr4b+UT
NGJJT+WpqpoBk1nv7LwFzKU20EtQLrojTLJ6c6sLtUpOX+NGzlvNGTjl+tY5oDHIA9JPacsPePib
4aVJqYmkBN5vcYF/WdVfe+k4L7Pq2p2P7/5B0yZ5F1usrD3hzSsb24vP8k5agRk14kvRpSrsKYSG
ddPYQWa7adiuA863kuYrkXPdFbkT/a2tCQ6LaSmvnShv7xGoiGtSeOyzGlDmXQy1+zUyuuJyhcDc
yiKinZcgR9n7fud+T/QpIVgXtMKlrtSyKwmF+9YYtnvmy2bZymUxf1LGjAjCSlu2FiT0qXli0Joc
YVu6sq5b9d8AP9TPrRTWuWSODdFw9OcqmbRwsvP83hvqDuAqyOetVhXlgT14cZ/T5LvxhEjPC3od
+OBmSBctpZO0a3Y+Yi7KtkmtYJDUIAb7rOIQEOXPjpVNAfIr+xywjbrpyta4WMz5WfhR9yv3wYDB
DJWPKDn6gPmC2XdqzzNnHmnmZOOdFi9JOIIQfOmnMVpPDYDqqau7nL0lVSDbUBWl16S5MHOIsJYt
tRttKZJzAB+C6b1tu1s6EtSPlDMBRCt2dv9se9M2iiG6Ue/oilDWyQ0dxf4Gb4Gdh610ZBrYyKjv
xskX5wD+YGb0hr3Xl2Qkf8+xxms/ayQVgwjFINLJcxFbsY920m83pM5MNWwhu0bPlzrfKeNMN0ku
nzvfH9BjduNPhMdiwx6y3ndgpzkCViZSv8KpnHuq38u54UbyPu3Z2tGht59yiQB1w+QIYB3VzD5O
atptiQbgrb6OXCo1HmohyJwsZb56HvRJ2/dd+QJyaytmJxhzHNRzC1nAKEABDt0XGGDXyAQC2xt/
ZGVxIWaUUk4xnhktUrG+L+3A7WKLrRnMTfoy64PtNlGp7RFYGkHXapel09OwhH7X5ewaxja/9FQW
uFNX37k1Z8KmWEIICvd06PFN2YjsFOO2YLFYkn7cAyf75Ux01iHLF1/maPiqIkhlZm6iQ12SMuzL
5GBWVbyra6C4Mc2/VcJ4I/z6qi69g+dYX6Aj9T57LPkwjZgDBufOTy5Gg48QWW3FWd0CSwY71lIU
0Uq/2ZXeRFRbt7YI9DpnPzoi8U75kDns19uVs/vFpt5A2XtrGfNZnxJir7m7Bl3fPhLp/RgrazM6
8bSLR+28TKOvy6pSdJuOvgVuiHN36p3N0Nf+3RT3ZegY0R7GXUhG8VcTwNGlOzJfNoleZJu+mr9z
uPjOWn2ROXRS+84+GN6rdGz/xqXveDbViqHP//ZZVKgkporFIh1V0E5z0DrdSywxuvT+4wQeqh7F
rjQdFfrAyQ6d0OCl2iFcXA10MFXNxaQ3qL5NwCW26RoEoPyA892tMSFT1zja0Ou/ibzx3IUItbFl
lP72R8tnK5RdyW5dY7qv8NnEpenlVxUcxBA/OZT2+MpWX0zl4ThLhyuty8FdLucmeQXbpaZjZBT5
g2+LZOt354BjoPXVOMF1/7zQZ5ZJrZt1elx0SfQRZkreynRvacuFDjyGTRkERo9h1Hd+FbZtku/y
kh7HZFfn1sAenCVMxMCJ+YhD8MWsNDC42HruqehR9CF5agu+71oVXN7CQkLg1cYlOEnzux3KyPRb
Ds/osp0lHad/XkT4/8+2hobo0+LA+Dz/LZciQ4W/ff4jitL/A5i1TkIFqqn1bM/h/l9yKes/2HiD
28e0ZvPfMEn9Z0XA5f/kEp+ng5B3Se1Y/0//rgjY7n+gGyANRnOIAkCD9Y9sa6sz9f8UBDiiazY6
KXyTuNYwPv7hh/wFdfCsqvaXpsFRlujyzhHsCZzaxlItjGaiw5zp4/1fj+bfxrn/VvXl7Zolqv7n
f1+do2+v6BBgwInf9cg0sKhovMFILKY7a2C6wOIVovrSoHPYJ0alzj6/ivvWF7reGFZBnpLJE6Qp
fBxm4Fe9kBUt42AmbOMbhXTxgAC1vUEHC3DaT23j0ewoWm+lhrZ/m5QdhC7AzXIzSFXSCUy0Lt2X
0vbMwFSOv6zU6lqFbW/ELzT6eDi0buYuKKaJDZpK2wIJEids5JWwDK9IOF3YKMxtvYSlqhF6uuOQ
PPIZI7O3iA5HCmEMOmdH6tnLxp56C9+qDwsMa2qsR9dTpvpfWpqyvzRG+tGBndb6Mx7AjA1BYljY
pLI8voABND4kbTLIUCap9hUOc91tOp20WsqStfI3pQmrlZXZLofzaHTzBwIMRx1BxYgoAj6Zz6uc
zaLcL16euKh2dVZPP8lhbik3t7ZAr1URlkNurnF4RQyLiSplqKNXuRZznKgQAh1iDqiCsbX9HxVl
1BJqnRPgIbFuKdCuQnk51hf5MlH4yTpwUJsUpF4WaCaRe8Hnb/79iHawgaI+ZGhrJtWut+MLG0Nt
wlBG6GbWJiG2Qt84NpUJaVGiTyG0nhhp1tua2p+RxrezBkysw43UqbcXTLw6yt2cAzD2ZoRBEnnP
NWh5ST911McW+JPv7ljFJSVys8lupMuhbt9kPZI8FxQ7691Soe9t/UqFCLmdZNubgF7pjE+xFVT5
nH2ntp78NJcYfZfm9ON4cE1bf81nXCk7IbGbtMJraI00g3E/KK9dXyAlpypXBNQs09hikKOcsB31
qEBZHGFMQqpBl2uHnzQ5K9x0PYi5C2sDOWWYDEw4rl/VoOiM6yVnTUrnXXsOwZe9q+2uZLK6iNMf
5COdzGn74AWS7kfu3R/rOSz5t8/TnxFdc6CH2j8OS5gUVrxnTyZ2hlZyGmp8/erzAWOs4IajGYkk
Js3APr6mTBlHRVE9p3pVaLEexJHp/ixrka2bt3pro71PN2rss/sipqjk9Wn8WFvwbJGwlDL0Ur/5
Gps5NBxCAL8stPvREegOuk5bQ+S5L/SCo3W0uCyyZa3tcGrI0LfwT564g7eK13UIosR1SZG0LXyW
oJfePjL8AF5cLZFJfmMNrl7xuy9KNvSc8mkrgOwGIndbUDCD9pQSarWJwKBjeIDrp8LSwqpPD3Mq
mwBBZ25zUOoo9bFTpSgSNwkU9K4rKWRlPWN3V/tVdDZoMTKHzlPsZuaM6IXw81t6/1G55G/BI3XJ
bXERm769I0dZlW61BThC7veqiyjA5HZfHZa80k48vSMKxfr0wFTZlmHyCFd03bpi/bUG5vyMllah
CAxBtzpI8mml7OduDSxXKRpGKdP4rY1I87dc0vSC/fWIh9Oscv1fDZb/2kT+biR6cAjIxiY/yyMj
+2gqmcVczDVpP+E89ktoZvq3VfLB7OlBeIinjE277ie7E4/6LVJlvX/f4xHwsw2kJaiz395/V8W5
LN0uCa1hbml1ldZc77Kuaa6JDuXoqmWYXAO79DDlEYeA6ThPOMx1uW1dkt0I57g3egH/xFML9aKk
YC/b+vUAaixK61so6RXGbh2/3qYX5IBd0icx2q0USd2gdhMees6KmS3RjOyCiIvCxLiWl1yt14cb
CT47DpKRM+wGHWkFIaQ2028YFNAHN1jVltClr6GhXkl7lAY+WPjNRE7KV1f3Kpjw+NfjLQZUnIbZ
3KcHnQ7aFCaamT+gTJEP5R8BY2N39papdNkrv7J6EhhI0KIi32bDiaH9bn7TNeIfEbEZBPu6RO0d
Pe5kiSMfS3JoYN37nXYyQw+lpxdTlkQ7ypz1/9P17DVFj3dMNent9SbWA0qAZRGm1Ml3butBHnWk
L7aDTeZmMgOtPzGM3328OuHP5BaTJUUXDMLC2yvOmKkdHbB9iHi85JNN9P2skvlC4Id//HzwHuVe
MnjXazmm4dEjdREdr7/lr4+3JOOiztmWhJySxsupS839Sv6Hx9P33bfGH7Q+SIWNUa6KmoclcTx6
P8kIUjwdeuP1xK9Zp4o3Swm/hg4fmwDwzpiz3r1bBzs28riQD1bvzgrfmK9H3MUb25HFuelylAaY
uvzCmt4xb6rpe5p07Lw6Jw3MWeew2qZyX+FqP/FK9NX0cPzLDDgYDDncGbZ1NKFCeI+QCVLCMac0
yvcqr/U7T5/ZAsYaqeMIbtZkjFGmEVVWujs/FtGm0UY0/uJsI7zkbWjY4Li3ktyH28QblvKsdBZo
/7IQ2I3AnIp2//nj/GAc8WIdWJr0z9cz1Nt3G00SIf2YUlmnVHNo3FRe8PFq95qQ9T9eBDCSkJyq
Yzikf2v6R9eyR+Zz1cUiqOdK/9lRRjtkFjmQMy36a8/q4h+JszhnTdkvuAYN76edyOXEVvKDmWE9
IzJ8eFFsJo++m8W1pgH5DLF7Tmylu0mDgNA7ZbZfUMjDly1VNW0+f8R/An6PxgU3bbBXZoIg3Pho
dtBlamuxIuoPd3ya7puh6oqgUyWK2EKzKF9VpLx8qUx8+XGEmT4obDDS8Cxg9fcQIFHlVyUdI1yT
Ll0l/Bpm0CKw32XwSwk5MFP3S7ZQkoWFwunixK9fNzbHv57DMPtvGzSM+QdF+dfXX9NcWOcaF6N5
FOENJ+mI4O6opWoyz1msbxO/01fxuotLA2ELHUja85S5y6p0XpQVC1RX2mgC+/BHY9h9/vPcd/sy
2ESuwcTEH4qzaTU9/T054e2d07YZ3IDlcYkwjLSzCPImGm/GaExpRDIaaY5XNsEm2iguPK1p6B3n
BbIfCq5EOiQj4REbXMnqcsoGhQeUBJQ2gDaQFYHQE2x/adc2VCwVGVBjXrW/xaR3rIyYZxGklQPR
A1bZ1oemUnO803xFY0r5TdV/YWGeqK3ReHp0oFQTZc1lhqcxJprqKl0cDgepneXXEdXPRzpVxgvI
h+IVrHWibbDzOz1sBwNodt+UprGjaU8PW+E8wQQe297NrPvLA2TF6Xdl8uuuMCJznhlc0TFchowK
dRmncvU4mSStM1LaWwvOwdOC4/ZeZTKhiLsgQlP040HCRLQ10Go5v3KIvr91u4ro6mmJwtq49MVz
gsoRIIiqWNnc2ETEFLUo9vYdcEy61CIzxb7HKIrwTY3xiTPEB1+uw4q3poNT5rH/ZJr9NQ7pg0NC
NhsRELTeXNWtoQLoGeMmT1R1Bovin+9ZOYRrPntk6EWstdr6Yfx1wa4ZsiqdSxEMIMkf2pG2cEm0
0g7JVnLu4YRAfTC75q4uXPVid26/o75jn1hUPrprJkx2FevMwX7m7Y+w87kyqAGJoMzo+OL4X1An
Y2WiCfVzmtPk/vPP6aPLrWsqaz7rGBFxby/nVUvp5yQ/BO1YEsqje3UQQf1/KbvqbhkdqGufXw8+
FH/i0fTieGxkXJN/8hdHk6PdCuEzRYggif1uwGg1YHrd9pVMpqBdih68Wzn1HloHLPoHPSudclNq
Vvs40C12N94U0aOcK01ckCKW4Pqr2YkRhuFBzgBBYj0CMs+zoFsm7WedFxkAEvI3gC0tETMYoRV8
8GaSwTJry9wnXxTqwEElCZkEke2n97kkhnBrZD6CL1l6VOB9YPDkl5WLrOgs5QvS9ERXj7pNmYkQ
lcm7GWOhvmBOtn53eVfedUWb3ao8jVCsepmPioM8M30PFz26K/AQJXtXLMsvm6myoG0w5miCRfKz
L8wZu3Q+0cXGv8uGeeyKCcs5FMiGjtBSIKnRWMRwS8t+y/bNo3+9CLxfLlh0/3wYk/EHMAVBRGVp
aT+i0cvAihi0DIniqcefmoz6dDPNrXc/w9vo13AQco06p+nvF6Xn0PXMGmt5nnYEpkiV/mgci+7E
nDUjUhnTSa/cafQ0XFS5SS8UM81NrXpJeK+mLW0QT0ThQF+qekpkM62WjVHTwSNVw6GmL4fIEpjh
zOLSq9u2R1Lpiu9plCa/JM63fOsgbLjmA2i+2wO8fg4vdfdbG6bSgqU+NYc20uxXHTY+6gfLKm/n
pHO+YPD3b1urlw+IJcavM/S5ZmN1ERiQLMlZ3BWdBWJuDKgECM5F/G2GsAGCYBAAApTdiRi5wFxT
pEzr9lsiWhK70k537G2HQWR1XVXeY1Y5U06STCOuCK/FaqYvbLGCtK61fVNiUMDUh9/ykNVldpO7
9lhvrKTSzywAFDWoh7VCGY8E8yGD+8+i+O2/vpu/K78ffL/rAYRoWarWCOSOvt9ygEVRp2RdtJib
vqZekV97o9C3cTvIPUWqU9jTD77e9TS9kgGpsrPpfTtf0I4HIGLTzamJ6tl6ZVudV3GMD7ZyTgE6
39cQ/hT42UVhlCYhc3VX/z0f48oTYEEyHxlVS8raVPj2FfpQcTZmsx66aWd9QYKKp4FO1XjBPk/d
jXmPAvvzR/zBLt8z14dLfDmBit7RsmDWlr1YGTIDj1AA/6BafVxCIxcqQXqmi+Tcd0H7bBdyPH7/
8ytbFokpNgxUk1/w9gFAB9JRSJNHBqzHuPN7PGr94LpBM0TRDrnHfJWQLHbigLDWco/mZw85o+NR
ALO8dwcE0arRrqeCETUZ5rhP1ibZFkMJYrTFqzW2Kq1zUw50QnW/S0+kRn4wnBnN3CrX5zccp9Ib
a1ZDTa4iUCTXeknbbuTg1PXAKDJn3PaNap4+f8Tsx9/fL90ajTM12moT1uDbh2xoc5nmi4zAKjh5
utPbRXuO837Nb2iXdj4M/owm2bGLuAr8CQXmTidfyLkDjpegirTq8ReLdu1uZ6OvnxeOIGqbOJrw
d562znEVQXE5dLIlLuFAGeTTkS2X3LpRm/2sIOjpm5Yq4VWB+0oEqdfF31N2v3U4WjFJEjVRnS3l
Qel811w0SBsDdjPyRS1TJsu171wRjFBMOCPq/FuNTQ+ACKu9ieesI15pbCzb28xZGV8MLrWJ0AH6
iUcsjbpzXZpzDFgjLpi8xkw7zEInaW0p0ZNCrbPdF3a3URYOqTH+GCvHo7EUFYQPcvugPMlVwr9L
O/nZdYeJkEOjX/PWVIGxlaAjVoApzvNoIxtP1ajXhXOtKwBP4NEGtAp+6kUwmswlJ/1GGOKx8PMm
3iQEukgU+F1EMb1PxDOzLP7UhtybZKOmZc1nnfOlo1HeOoJCftL9rsfBvm9NPXtlZ5fWm1HGcYz5
R+uyYEwicuTmNEIcqYp+DoraHB+cLs1FOE0NCqFR6RYEoSTHilt2SUKBilxQsc3U2MaXzahpd8Qj
EtEkIgyMI+Jczu6FcjgftXlS7JcBMSdJVFiltBrvaEXbgHKeNXcdrJXRO48k2uXNenLLNwOiFrpZ
0mzkt4ls8BcmHiqQbk4kz7ZMpubMbFjXOWnMLd0xVuN2Y0w1rjt97BlMVjWNe42c2uLGnJMB006j
nDiIuoY/BYFAa13GBh6EMz0mn23bRXGEctiol3Fj+XUuQ62LqT7SmPPsbW2k3LMdy+HHWBYlGCfs
jw3pK737fcJqXGyKVPisiwSwwi2wTLw66OCtuwG7yXTAzjr9TOM2go0i9OlFSyb7BSAJoaqNJfxX
NjC2e+7lZk3sg9e76QGBiC3PU+oe5OfUXv1qLsukOJmX2aVtGMmwtVunFUELQ7PYVIs1Pw2Gmi4a
hk16laSAabeAXrJvnVdZL/oS/fHOCaai1JlogKEIbPuDkUq7Q6SMMiBwRT/rG7PBHRVOJFGF0ibC
hRQ8dJybgTNLB0QBBuNWOjrMLDuOVsFDAYM98POqeuSXFARypQm0NF0sk3mma6RhXbRZDDOsoYSR
nCiafDQdmTSuKfNRWrKOA6HjwrUnD24W6DoTbbWZENnoDhaRX9Aothg1ZOhKZ7rTcJAnG6umgPz5
jPjBCu+bdIr+VN1Y6I+KNm6nwfmAPgdAH+GDPdT6FTYPi9zI5AQQ+/3CyoHLNT3WNs45pPy8nXm7
plOxO1kegNRk3SQPlQz1dIx/CXtp93Zjm7thjk+FnL+/P92wdB88CidLKLZH9zcrD/rozCpaFvVy
aCA2Bg4T24U9uNqJncP7pZRLUaTggOYhLThuIc0Tvkw5UEkxFg0kH0KeIHeFdmYKAxt1yRNlk4if
W2XFiWXt/TrKlR2XKtTahWHGf/toIcP1o04sVTD4tRO0Hvqvua9npMQWHU0f+dI/HTS64bGuICq0
6RCbR9dDcW2lSpQUZUgl3bJ3jx5lK8qvSv/fhpn/+34OPSxenG1QBPIwhRyt13Pmt0XhkWKWthWl
tHKI1mPLKDnYmOD2zlRcQxkjxmz3+S1+8EhxmoDBsX2HrPs/RfO/qgMZuU4gOLFnDWgjDum8zBtr
AkuRufkMKhcE+ufXO4qZWU/kOgdkdNoGvbpVSvL2HdrVEGu9BaZDdLj9npo5BbE6oOCjD110v902
I+gAo62zEAE4G9dF7Yw96dOLHoiytfBhLo1okaaaaNxrI3FTyGgeGvY8qdoTx5APPirqnVCC6JeS
jOEdVcJR4DFlei7uyTwbr/zcNkML98reAoLyj+cn3TLBnlqobNgaH88a+MS7bFisCJxZSjGo1NFw
Vp0xhPx9Z574gt/PxlyM6rGhWWvyjnM8WZhOscwCK7Y5FnG8J6W2OmTFjBk+NQTxcbEn6jOaujoI
OBNFOTmn/b8dYv/lgP/o2XK+o6HEePDf7YnpD5T61GhRQIRh+ZpNIvlRdxOuf8wv+t3ng+6DKZl2
t2m4Nj4mxvjR/bYU+awV0BQk9SzVLpl8ObPV4hfsKUQqwAWJ9hVSrTyx7//gulSUWQXWqh5/sfaA
/vq4GuRxcpoNL4DUUIcdUNbXmrNdRS0oroHkjN0+7dLln59mmUjAWf3ph6MvO5q2JicSkPCslG2B
rXt7d2a0spus6hAfWneinvnBasAdIqFiV04Ipn10sUpzhWr4PkIId30IPxscssClFg7xXPwiwNc6
M+3RtTaO34r0n0/QONc8XWPR4yEfd8HdfEh0ZBZJGM9e/FANqj+joK9dCZSZJy71wbukDsEOwrKg
9TNhvn2XueflaJ+GJNSXudYvTash77TwhigsKRtXYanlbmhlyPQ/H7vvvxOD27MpGCM50Fh1315X
2lXhgVega6lM99UFhvNN87zsTI+gT39+qXU4vj0jv73U0S2ao+wyhL+0f2OKFyA4MkGRB+HVic9i
/XOOr2NhX+R5UginDfr2lihW9oaWzXmYVTjWQfWrm4om16WowDm7CMx2n9/XBx1NcKYI+zBEWJzo
jyUiPYfJDF9ZEfqDHJCrZAQGNxvJUtOE7mI113AvxgfpJ/6084gEuCMWt/lGP63dR/R60McLXWS7
ii1Cglgsqwi1H6M6aOYiO7OJoa1PvPQ/9fDjR+SxQlKssFl47aOZg+DPQvotNMiZINUrDCAEvddt
XHxJxibpbiQlNwDVUT+kW7xcEMxH9gevvVsi6Rero2Yz+AUhyDEL5HcNrU4XEHU9UgGWtfujLRpa
HGauoocBR8MPQiOL2wyfcHuOEmj4Ui6exU6ytDy0x5ZdGhu7R2h1Yivwwcimhk3VnFHnMhaORjZ5
LibHvCQN1ZQ+xZNe3k5e/hxFlvF44v1/MLApgbACYGlFvnq8Y8362S1hXcch1opxBxJS3+Xm4N12
XmZeU8lebmtNjvc9e85rq0awktspngQCPAiozXUM78DoUdRH5HqeeAjvpxV2tIgQNTbtyAL/SAb/
WiKWZij8Jk0Bk4BC3rdJiZ+xWUiaH7Llhryp5Sy1l+TE8PpgE8bnp686CGItdASQb79ALx1mvPI+
Leyyc8pAFZp+wPm4yMBVFlp9nCrzmWnlOgnd+Wy4j3Ycq18rAdi/IsMWV3DrjxSHonkEIYVWzf3u
6WZa7rHwx/7+xOtb54OjjwHpls5GxfQ0VClHFVO0WHHc15RvlEvhxupmQKytnAoizocM7FYTKSvI
naS8sM1s2OhVb2K1qIhY4Pzr//7813wwlvgxlE4RYfOvPzl/f70wFnkvB0aWhLyWctdWYvgNI335
9vlVPpgiAVyiScXpjZ3bPJoiJec5q1si4g/jpZCbYsQOteRzGhAhiE1CEjR/Yk94FFDIxnxVteH7
oV6IFIds2LdjopwxhkgiEUKtn+uY6kBTPNqLK6/QR0c7USf6bYIYCCpR0575VBWBhsc2NEOVu+0D
pmjtslsATaU6/azPn8a7/SpudEq2SCHpYFrOn2Sfv565zHptkK1jg0RUXhrMAzncm6Wa2zjUlCl1
HJ1QB6EuOc5jVw12iWDKQa/y+a9496nyK1AKG57GzgpY5NEuco47UZZ44cMaEwnaN3qYqKk7uuqC
vFjiWM5jxmP4+UXND+7dpJ3IR0qouUcP9e1r6Yx4xM2bRWGvcOBslGUtcsdBsVqwFg85JUfgiSYk
yci8N0iB/43CUr3wMWCQUlFDSdH05Os8LSsgyMQvBiXPo6q3zEX0bMB/wd0kF0dupq4YX90RhTxz
ftF6uxjazd04WO3davNAKZ7NIwSbEmEz4MvS23spprNNMZmAbpys1kJUMfptMWgQ6hdixpezwcpc
jMXYszZ67tiEsfM7EwBf+mCfg9w3nRNbmA/ekW9aKIH4DNdd6fE7sgTiaZPojtSFmV5hgb8hfx2G
kKVdwIBOdpQr/FMD492UwGRKhV03+be+LjRvX9GsiBOWNfmlklPboaY2Pm6aycUC9PlYeN86WjdN
BjAGsBHs7/+Mlb++g350mqbRF+7OM3UwLWzSxGTHe4tQ5VB6lQwyX80HP2nxE9g9vsNk0r9+/iM+
esLsgeli8AUwCx7dLJIwU3oQosJW11KqaSmZV5BOt9OszDB3LHlAO4xH7fOrvjtl8OURpofmledr
0iV5+4iBGfZoNCcVTpUyz6qlXoJSE+mZk0RFmOBe2M+tem4h9J5/fuH3t7uqyZBpUHciVOp4pUyE
NKo+11WIztt/MuiYbfN+liaw6axcgghT57bVCYQ/sUS/WwC44XVAMSPzD/+4HtAuWQlcVKK51tv8
evJ9fz+YuXY2wO68ADbf//z8Pt+rI9cLshXh8TpUgo4lE60lIgiVuP7AkGpY4zL2exFIRrkqJ7xX
N8aE4WRt6W473YRHWrjdfC3HiTZ9arRaf+KF/3mjbxb99fc4lBehjyC3cNYX89dYr0EEAFqIVQh1
CM5KQJIUhCjkx30cmJkAupMsbYWhz1/0PjAyDTe9XZWQNepSRnIL10RdaG1NPpYnTRNDqnLpfrnW
GAF+GBy8ccycerNvi5G2tiGWhBAdBETnCLyzm5FN4w9hqXbdYJPM4IMNIx4oxjQTyEljS5zX0Ggv
Vb9kT6JHkkH4CHCtwIuU+pIbI2kkmaUhDC/61LlJAL0/MmzM76BL8m5jjzL5qol8gm6nFoIUckuv
7e0Ua2SK1IWh9k0sk+9YK+zrZSQtIdBp0h38BS0yklz0mSHeC9yqtizq6RfUr7wNR6S7e4MGTIXU
ctGJsMmAIaWPra/SvVukEidfOsK+hOw4yzM2yvFOTyF2wqaqsy/VqNPkwAO0mAcz0sAaV71r39ZO
BUM4H3r3QOda89CTlPPr7INlCS2QjP2Jkb/uPY9fvMOJgFmcKiHqnbcvvonpm5EYW4etmIcDeiVi
ma1sOQCF6U4srtQI3l+MAh8VV46h9P6OA31lAxPWjg1I9Zwdu++DsKqnwqt0nTbKKpMTo3B/clSN
6FFP6fTEHskkW0mJYt6xQdJeMhtoLSJHklHIoRnaV93oIhF4mljmiz6KO0KLstY9a1dZ4nkhtMm4
hNpcoiBvQS/iBHKHR79razLDHMD6QaYtGqtll1cPWaGZBEVLQUVwmjieBgM6vC++ckYOI2jvvdu2
wayF3dwx4Ukh/2kDqZmYcnoXr87Qq6bfDhomrK1fQ5GEfgooDGhFb9uXdpu08sDB17+Zqlz+KtJq
mba50ecaaTjaeKfDVHMDEGJxvB07qHSBDar8oWY6AOOCffqSli7ubw4FSp67cinxKBeUmbYgpyZ7
G/8vzs5juW0lWtdPhCqkRpiSBEhFS7bkNEE5beSMRnr680HnDkyQVyif7aF3uYmOK/xB5OX3VOk4
mLJbZPGcPJLWXgyWfXLLNuz9FHbpBy4eERLcRlqPt1iF4wFmB+lwmDIyJ0QTSBP9QFL69eYZ7iv8
66E4xbkV6ntoPtrv2I7q/KsZ9oY4jJ1KbZjCsnpj9ZYE4jMKaKkAFIHGpGiY/CamqXRPoJz20Ged
82XoqFjxb2qx+WiarO7eBJMjd4qJ6sczNj+VBl4ptdHOFm73DdC92VOMN+I/rY7Y6KcxDXBTiwBo
WwB78Drb4WZlwqSi4yduK2MI4FaH/CKccZAtwKi+G7IXtnabfmj6bnjOQlvLvIX0hY5E4sLe5lIw
/TaJB9TCNVxHHlwtTFHXDGPz2MkCTQRLQSPRHprC3BMItqi1BotakU78C1svs6igQxdO5t2kTm1y
bAMIv/sAHUjiR/4TR9gMU4KYYDrDr9NymR7y2Gz+o7uaOD5UzLrZl5kQCIuN7vgAGZRmbhAZ82MY
2PPHtlbVrw1olRZRtBA35EF3469CQd8GVZ+2fUlxy8StIZX8qDagmwdQ1Z4ewfGEPy0oE+gxSVyN
dmXbh79DmySOZiBgrB0eGjFqiZYG/70NsyZ7NqSFiI5Ieucn6NXUwBZwmL7CKRcv7z+AVx56Shku
oEF7qfIZSwTy13sz6d2oMpm5N6OpThUIQcoFF3Aqah3cUTfqX7PEmDdeuSvXDykkJVrQQDz0+mpQ
UROh9/VYeoqTA00rK+GlgAx9xxz1z1E9iOM/fyTjEaFCOuCOdfXzj5TSHGURcrciCTAfKwxJ8BWY
JPyhtkNcGO4/QL8t6M210MIQtCaXUg/BzBqsjkZpoxodZRSlUzrbI+oZ/qvzmGa47RaVeagRJrgt
8SXQdiCuu+zVsSOUokF9WV/b1IQY+f4sXJt1YmiHNANIKvnu+Sy0am4VuCQ3nq240ed6bkF8RBOA
rLidvaYct7bWlRdtqbPAnaZnShtplZSkbV8oiW1KT6/K5GNdg4cAfOPeg7iJNxb4yqctBC3oWaDY
SBdXC2zUUEPRVJce9fLh4+AG0Q3Glr8dSKLPVMa2GqRXwvKlML30LGkJEzeez2Qo6mJCnVd6RYDW
wo6uHXWJUalTqmqp9Nj1tQ9zGb0MUJgf3l/Fy6oujbmlX0rTgdgb+vb54HEV2YMhk8EjhzWwK9Cy
m4r/9xAQy3sUATovq2PF77oE2YwizLC40YBTtmLYk5am+C4U1uTXlj4Yu9p2qoM1NYhf651wDhs/
dZmHVUyzgJ4BUOk2/Zg3asVfl4vEDVYIiRp/1LbZZxh04YcqK6YXs4pne6cM4fAN+RTVixDJ/AQi
rjulMug29sYlgYMJY57eANH0wtb7PlhaOIUd94CwshTN5M4K85dMFY3mxaqroOKRTvWnSGuldehj
FPVhbqf5qzRm7UvIs7kQpfPqcQCw/SupYvWWx482JW34SgDpKvsv4KODTya+O/9+OYNeJx0AxU4Z
aF0OQ4EpLqx27rwSk+U7Ca7VQwi4v1OrovISkPy385zmG9HhklOuFo1SMSkRybagubS6JpQQHKjT
0dSynaQ96KJoPpdVaGwW3q5sDp4bnUyPgp9Bin++j0GmYH5rLyg2zGphw4xO8a1p9fDRafFGTG1E
Z055XXU+hrh15S9R+n2AycH/YY7pCoPY4nlw/lcQ8q89irmYTIVTwe9ym+loDqp218xRc6BOmdwX
7fxb4+XeiPUvrysyPLrr1LcooVDjO/90YDDoHWaMGRdJdpNJDK5iyMnOnpQv8lCSM+42TuJFLRkq
JVeFgC9MLVF1VpdGklkWmraz9GgCmPmhzxZ554p6VwAfm9KUFjmg++ZUB45YdgIzxBG9i0consF3
JZXan43fc7n4kDNIvHn9F/7y+maglpAH9YTNoxNGERQy7ggsxfOTMjhg0Vq0AtDeQYssVRderYt2
DQ3kb+//iEtaO5PCLa4S+dBnc9fgIRSVkEhWxOBJzWg1r5rB+2MkUrh3k2ulw37Gck8/ODCcFRLo
pnmugQXnu3JyzGc7FPq0wyCkx5S4aZpvASLWmZdolTIeRqoX3yYlgAdv9Wlzk0I6GU59k2JUmpqR
vqXlcdnY4JKlv4e839IpgE11vqF6yhFx2Ne4ZuZkRFGJyGKOhlvC04Q2Uzxp0HlJvG5Sape4Lcaa
AUwTaP4OrhQVTxVNjaqLyxu0BvPbOFIrT+2N6vT+fF+WdC1AD0srcrlXzHU/o0JVFWsHOXqC4J2e
TxahMYr0Nl7GykeIA+NTX0j1Jgfq6el90mwc9KvDUyBEJ5YqnmatDh3VsgR9qRAt9qjvxl2fGM24
m2xpB4vOKH6qbUOPGzxvJoZdARqoWaC2gbLxfosrW5+Im84fHl90ONbTgHAsbScdiAvPUOU8tAVm
kfexJrEeBnkLBQklb/EUUNL9VqH6pzwKfehLorTcReG9K/D7iwwDBYZykBMagRBNvUzDofFQT/UY
73qNtBaVStx49yO9Vv3GCEAiHAYilvrGVGLlR2EkFLYLtSb6HgszB1oclJS3tUGBap2njolJcMQq
jBJE89SI6C4cMlwc0hhqOSpJdXjSZ7sFt24gAiY7GX1psiKhQhth84JfSzS3t4XRL4KAAxbmIQZ6
6esQmOlNTVBV76yJ6B8rHrM6To5r3tu9VSD8BvFkA5Z4GYSCsYGZhA+bC1BiHS2hg0oJqzc549YU
47hN2paVLftbLwv//f39FmWev5yMRUOJVwR4IEJG56dwcGdX7dVg8Khm1ziHFFWtq/QMGjzekV40
A1JlI8ofNYxHSb5DdHbgOo6z/Utrm1q9KSzZRi/sQnoW7/+0Kw8O/UMoWoSM1K7XdWTAn7D1W1ws
5BxjDxIFuGlh7PFz6NsvCMXMh/eHuxKj2rTVzAXoRtUaqZXzmejrQJVdsdSXQgMq8g7GJHs1GFQ7
AZnfZ9K3M7U0bgOszbF14yloDn1eZpo/Dm2fo60pSsSD+x68bzlYcNGr2YA0ljZt/9Tjdv/UA2w3
N3725V6x4czxTtIMpOBurkpwthsPFsColD5DQMMo6WTvy2YY7qoWcYR/H4yhuI90kBmgZlebpeVZ
CSd9RiZIq+1bd0Zj3sHx8S6kr7Yx1OXNx/NG/LtcfVT8rFVEV2SBoLZYzB6CpgNGAlX5Q6EK7ZuZ
hZNfx6ingQjT57lE3xQa7FYb47LIQKEerNTSeScXdJa//yvGsgNXp0Puzp4gqP4FhsR+Gd0S3Y4G
B11PAfaMeUeAW9LGi/N2us9OpLGg/XQNEBwEbjgh5wNHCB31SOiT3o7Qy25lqKqPTTsjZ43+s1r5
UdNWyVGHiYaLFq7qOs6fRfIitBQikpoNzh/6u9FTlRLD+SKlL8zbruKSksiqHnH1jVu56+0JyxIz
4AJXIHNDRq6hi6P+MXUV+rG5CPayNAHgW4EUv0ylc76WWNTKAwYV9Xwb5+r40dYpEO2dAoOTXc1v
+2NRt0eGOuhlv6MqGSLx3drR6/vn9GJdmB5mhuY33GvbXW94kI+RqYfo8S1luBQ9m7y6abpWw1Bo
kJq96wYl9J0ej5iNHXltYIDMuoGeAOLtYrUhpkIEFAVw3xj1ISoQ2NWbbm9DyoEuIEX6WkUWotEF
lfrWe/+TL844nwyqDDAk/VJBJn2+I9IQ8neUIsitZRlPmyNG2ICJ5s8O6fr7Q10cO3o4wC51lOsW
JPUFN9YMgSEVDbPbFrk/JXL4HDX0n3chOsGYSQwWeockAZMLPcaNgvD4/vhvskyr3Q/aFdE6BI+o
Qq1bCnGskj+FleYJqm0J0jTDomdeLK38QENJG09OpTgoTiBOWdznCiZDBbVSlGaS6MTdzl4kaVDH
mx7vpztTBSV9oJ6uJ17EY9Yv8m7mJ4Wf7xwmVNdw7LCTwM9trVQPnVrqE97Yg17tkbmsPsz6JL7H
RQQbHhq69lyjIgvcosnbjU391rJbf7YJqENdQK843C3r8tdtIwatMmSAaKjryKG6VRVN+92aU1He
ZZoZfEJoqgz9QNjzz75wZ7STQoPaiKvaY4V862Qf8xbv4YWlNuNFjGr/vikyimXvr86VI7BAVVXw
567tgA8//5XoyBfBZCxF+TaCig+3f14EaBxnfKB8ZA1HW1MgFGOejTrc+0NfBiocd0sgP8P02Kal
rsplw4iQZVB3OpIwhTLvpyl2XmFUl69WqGoBUR61ZkSnuYqm1n5sRKZVkHKi8JsJr2oPyTbeOCqX
LX5+0ZsjBG1+sHHq6kJwjLBMHJWtatC5+1gW/XQzczXrB7tI3BP5WXnb8Tof5qJKn91+1rHcS8zN
iblyO0Cd59CQK3M5rVG9ehYMU5NiMECnuAFS2JewPGy3y2j8IgVRHWheB78qG6GPvSnSGRuvRqR4
FYH73KkwGnHRDKLuiQsN1QWjhreN/5rbPL2/gBfhHDoeDgqXBlIKjn1Rf9SlFTt5aSO1jy7mI1ai
3JV2on3EsgzTBlz/fv7zeGga2sQQhEVEdKsTBfddgqKEsOrUZlDsQ7MN7hJFSb9hQRMhy1pQStrY
o0tMcn6I0VyhOrQshgHGYb1FSxFHIeahXiM1jOVaF/ECDN1RjjMmOBJJMtH5S4LZd+APzBv1mSvb
kWcJvS1q5dBtrHUXHrr1CH/cMb0+omDdhC7+lbFaNdpdm0Rx4Bn5VJxUBzqMNpjVbRJLNbozAal+
/eeJJ1NmCtCtg3O0bpTUqayEEwvTqyRc0A4i/I+WxDkjrMhwXBtjfTY2juLlEYAMTyWBlhDSW5eh
++wOhlmHwhtpdd1SwJN4lGeNcoffvPn/7MP/v2yIKxuZwqZYNCEXxMPabSUtdXryY85gDg4TGHcp
CAdm4cMU57/BglQboP31cDaTuVTdeI8dXQD6OL9zXRu4rYxxb0+EoXx00Xq8hQ+CBYs2LL5gANq2
tvH6ln8bEaU6FPqWaGNxAv/7LULihLscyXZP0YPyIQriFDWCunxWUXeBda8jHO3ITeTo2z319+lZ
hrVs9Fa44AlzFueev4ft9SKwxyR0PBQy9UdCWPSrs7Eev2oS/NsOlXrjt6kGCmJVWDCNHoJ+2q1L
8xfLgiBwFyqMpj6h+RGHu95qDexRuzK9KfQkekaFF+V8q8CWdD+hmPOxjozikwUqAOlNNZW/ByQP
Bz8ow4UiW0Ttjy5W5Zd8RMt8p4rZsgm1LYninNLCtJ+6GDpISez9CCO9/jNjyI2RiIxsfwBeot62
yShvMROG0Gf1cfQ9ioER0DKtcGNT2xJfLXcaqMyXSkME47Q49DhKNfdgQQT8C0dp+x8hcP5maZOH
/WEJevinAL3/YZfIYJ/PRNb7eHESw413saY1u/IP1jsAVhJu83rXBNOYeGmU8OFNowQ4jNSt8uTS
7o28YLKTe4TYw3k/IPh746oEC16Smi5CS4qR/CI7QC+jYKMFwHas5jUgAC29oNYRJNUE/qc4YzcU
6wZppA8YD0DsgNccQVLOdMjGcYu38a7VmlBHvUdpZxyzw2TeS73GkHM0DQUJVeqT9w1/9xzkIRqy
ro669X4sCpKICAX7ifyqNhCBAZLg92XV/7Fah5gQxcT2a0n/6k/Xl6QupLsOULYuLL/qeYNRmIHv
wh1s1SA7gFAZUHJJtOg/bk6tOCSjVaHBLkd3AliOjjzeO+ZcoU4SoHyUAB/4YktVC09JoSanQLcH
pDA1AGw7Yp4K8CiCV6jMmei37kVZdoj+z+k47WhAY2qE6hb2EAk90R3SLor4zMtsAPFYOjJwmUf8
r93QBTOe6LILbwypWSEiW0pjg3Dq8Y9BZXf6PasBxPsBwr6JXn+cPUgQ22iGyfm/JAjEbwdoSLaH
QEGdDcWA8cDN2Ef3lG7T74lIOblaPljTXqYRxjA6hMhf5YREKAyF3r6vSzf5ycTBqxYKug4bj+D6
LuYYo5e7dGKW5hU92/NjbLaQX3TkxXzVKKuj01K2dJDABHCsjt/ef2muDUUlnjbM0pdAXPN8KIGl
iqFkauTj+jcnRDG5exqDNn4RTbpxC1+5E2l8IOAJrWepC6yiCYdq9GxlmPIZtIQ1TwnT4APtYxtr
Gbw9j32SJhTBrK1+/JXLHxo2gRPhNqjidcCNFIhCcTiO/K4PCw9rCO2Eqo3xSOrZPupBJLZW70Jh
m+VDwNt2BEg+Gh1rNouNwnERmkYAig4Pyp9yHrtvsTpWDXoJSuLeOfjFn3KjQOergUD/teuDlihH
awxt39VBkH22WwvIVE51+DEtILGdBOIReE4HMGkPetgq1b7tNO1Vc3O927c0LH7FtHRLv6hGWtJT
aKiI5cSQr/GUQFl0hwujccfiqj2uOPP0gSIUrqduoOPK7ExCvY/Sql80JjKzwwC8HhSQVXnhE2ew
K/I86EtQUmBkOOqqZu0NbHNepaKTK0BjlV+sFPfvXVkrmB/TrKjoSKh9hxMU0H3dy5BrxptoqqpP
UkyzPI5IE80+1GkNAZKp0n5WpY2O35jp3MjJlNiAmAIjbg8I7WkDUV9hc+3gGnbXpKBlcCWIMKms
Sr14DLRw7A9qQfdqEdybE48C6zAdOZzu78YNkFSYBbXW/Yy5x69JzYqHrHJVeXr/HOmXu5vIEao/
NyBJKPH5+UGyazEGmtrjVGFEuthPxYAc+eIJjbkrEg+ZyPR9g+i2LyMsa9pZKpg/pcGwz0oHH3Or
wTyRCYy7P0VhTLAYqwFxazKuvIunT0Zg2neu00xk32oZH8YJt1i3CY09wj3FvrFMvDlCjFwPiFn/
Nyql9N//votWk00TkX3NbQRBiwB9VbeUSyc1GdzcRyBlBLE3WUhAz1FPGSfu9cqlGxZQ3qAaV/2n
4l4SEaZP+S8YaKF9MNshf4rrGKGFqSqdU1UtQPnIcWZrN/UFxPb3f+2VxbBAuoB3WagLF8AfkbZ5
jLtO5YNE0PZlDWMgBqD+A2+VLziAf+Uj1ZeNIS/vGSJLNOdQoaEATvnnfAOUDhIxsmow7bMkUlVG
GZSnMa3V0quSlqJhE2mLmzk1sNwzlQJHMQy9cOUo9A7nqHbS62aHNHn2AuitQAFx6Kzgg1X31nEI
RiI2jncCOtnOnNcYxkJ+sEatrqjAWGp7cADG4vNu1d2DMbkz/dSxbA4tclPzR1lGRvwBV60JyqFp
g12PYjh/uTJKeAtBiuCUGf4JZSi+CDCCMaxod5xuUz2rfsyDCtw4Cjs6hbaDa8tO7aNMOzhJWDzG
ytj9zLEFZVNDS0U6JdG6FyiwZnYsmOKPVrbUT10tzdsbimH2F/KPob8VIC3RAQIH8k0OPeV8G/e1
B9cEY02EkBf/NVGk0tDijUR4GwfZQ1tzvmnXBsoRTTtVAag6R7QU7Azz0KwGZbgnsOi/VqM2DofI
SGVzozWWjKDn4CVL38XFi3BGleg4gGatd53GXbhR3HyDZZxH3+wAivugW+g9kbad74Amn7EW691k
8ReMIlzPdIOAXzWxJ7IQvbf7sbZR5umzE75Qho4yjCVeMYuYi6MeWaOB8HOtf+8y3Bbue6PR88dx
mQ5QYkTdJEh9KR4gaKYoRKs5oYcxISi809M8H3yutJ7oVg2K8oPbh90DPgV49WQ0YtwdaC1FOaih
Yv/pmkx5yt3G+m1YObKQ7x+CK2fAJpTguYW/sFhzns/ACL3SLswp9cVYFrfTjNoaWqPg71TLPVLz
CzeS1uVMrWacCjkADrgD0BXWJb9+yJq+r+rUxxQ40lBR0or2wc2y+fj+d11GSRgYkBrD+KbVR/nu
/LuEFg7IwovE71FrekjspkTUs2k/TI0+beyiK0PRITYW2AY9Gxic50OBL6V2J8bMb8GgHanOATtv
LeeJ+oyyQfZ4I4Kupg8CxFLgoRFAU3oVkQV6CFPUiWMfgy2R+wqZcY/zYxGdQvrw7uPQj86fQGvx
8hRy+j1KHk8pOzDwTiItcqwM2dF9oooJ07rZSk5uhZrzY5A4c3hQRWc8uWkmiVsk8LQDG6eJbruu
blAIULTwxrR68V+vuxJqnSZRIKLcIz/XwlzIp/lM02WiUYzzkmib16lsDQv2FUXS+6C1Nt0qLreu
xTl6a5YCFqUxdz7vNV54QVR1zIKKq/O+H1zpfgpsRblTMCwjKHL6YYsS/JaPny/Agt8AvUiLDgDH
WgYFuwtNbYcB20gldd1d2wn92CatuMulot7CWBanPMaIE1Uz+cfETHvaN06MKZdRiJOLi8JOoLv5
0BSzjulhv0h4u3kGWllTZbFDNCTcCHMuH1YLzBSiHXRJDSQeVrPEvUVgAyxugWWpPsKmwIZa8Iei
09N9g6zlMRvNZuOUXxsUjVGoOgiZ08xenb4Izw9r7p3MZ8PYx6EzUMnqigNOh/SH7Sa/6+yo8//1
xLuoRSyeEdryZw0dDionzXliGh9CRpPsEGgUr4WdAQ2rKAG+P9YSGp7vAuiVUJCAhDk8HGs5RhMG
IQpNbenPc+V6JH+eW2b4jiXC66fcfSwRCdzDyVC/vT/uxVVDV5gvw1RBaKRAa42HyeLmrBDd8ZvJ
eaXkkEQ7x0xNf+qN+uP7Q10sIUPR/xW2hWI5l/3qplGcEdLYqAHnw8Prvmjs0suMwPYpMuU/QQNQ
tbHDeQv9tobcgPFCT482mI6GhUt0dn6mTd4Gp2nLyu9QBv0UBXmLRV0KR7Bq6+GYC21R4YlwIux4
uW5piBY+onHOxjV7UVXmZwiCUIw0QJ0RRa9aPnnWV0gVRI0fJbHyK9F6Zw8Kw/ImAeeL2tlg3pll
ohiQCh28UVWwUZNTVBsPy8UFR1lXcHgAAjokKmus2ERLSp3FLH0sf6cH2bjzgclzbrQsHFR+Bb5W
u/cX/WJfs6dJ4Bc9B55mdvj59Gs9HJkgjls/wMjplOkUPKHOJMc8HOcH4eZ4q0j0rekgZhuSG5c7
Gwkjer2AfwjEwSKfj9xLw2xmlMn82JKptusY+7YURLhEYkmw8ZmXe5vBYGxzgFhpyr3ng3FwlQlK
ces7rWH8AHWgndpWLfFV0oeDC0nzZoQtvTHo1S8E1onEH5AbQs7zQZveoIGPW5bvkEUdVB2Gfl0h
aZVVabdx/V4binfRpZlD2RHU7vlQRYroZai7uEWqkbWTsv+B5GD/xWzt8B/7WzYNH7R8FiFrmyhy
rZQCnD/Lq0Enmo0U+3Yaxu4ZLvzPKImcDsge2ce/blDQSsvzy7VroHe2upWgDCvQOjv6OsqQ/bKD
NNrbc+BYO0fQn97pY25gFk27+6BMwvn0/uCX5xFuLzQ4lehr0QlcBXpR0rod8ENiZS1zjhHH/jPC
9Pmtwk3xBEvy/zAcp16DXbtAwdaQGIoWzdhreebP7Ww+mHOL5XdNc02EdvptQG/Ae//zLk8FpTuW
EVjcW+y82jVLaNlHlcXntRCMLGmNt2ohAd1LiQdui2FzMRpb4Kplwc5eUoQIycAWaAs4BSga51s1
J+4ZASHyeMrJ8sN8zHfToMCjbfAYIyUW1Fxo4bZmmd1bVR9ufPPlSWF4NhPty0Vibu2wVtmT61Rm
i11sqqcflAoz94ANdlisdTdu82vTi6QJ2aZFPQ2w3fmXho2tDyTPmT+MWn9fpCSCQZYjJBvlzk80
lAaglZu60RcAAiB9QBaIwWgIo4a4BnQBEcJXehaZb4VD+RwuetpH7DGogs+2fiNmYzx0iLXS2DDH
7CHOErxQc1f8dPRQ7Gd0zH+8v8kuXxjgbVRcFiU5GAWLT+Tf/S5QXmEhkT313Vwtn4oJKqo0SEbA
uiNRhXmsZ2PQenDLxvnnpWbikTDUYDCwxd3V9o7IkpwJNxBfrdL0c99SVhF6KW/i2NkyDboglNku
PB6oGSRp1JPZV+dfKTpc+8hsbaynbPdEJmY/0lOanxa1xlPWC6PZJaV0/CExoIyIAH5XqmWfs0Ld
wthc3Fn8EvaAu8imENSsX3TEgewqF70NdByoUKmPL7Th4+epDfGxyk2x8YxfLK8Lc2/hdwGUIWhc
o0OyBIvj0LBG/OHG+iM4kvvSBX2gtHV1h1BB8GSWsvkpbV05vb+vLr8TxDG1HJ1MkO6tWL2uTDZW
Scms+rUsBb1/UjATHesPdhr+SAt9Czd7bTgNiAUhC9cXR+x8gWNkbvUyqTS/Q1tuV8JBPmLRQbtq
oNLay0r59f7nXUakdB6gE/MSoAIPRGx1T8ZuoU4WGpO+SiXoyXQX/+bQio9lRDyMlX1fY+JrkaEn
af51ivJx36omGn7v/4wLIsbiBGWCcQBgsmQh6+s6rBSR48mo+i0+g8Vri/S19ahWifYVjggIOXcQ
0XAg7epMFKgLx8ecaaruaRDiEInRwvxZtzn0Xh0Y2rxTanUQe+xj6minTtBvMHKurW5fIEqcI3gd
4DZVhBC3cGFIkLx//2Mu9yrNnIXXxKSSaazFM5GF6TLRDppfgjifwFbZ9usEDu1DqljBiR5b4sXI
bmHYPW7BVpbz//erh8UIHHRibNp3gGfWhMsOJIHEsGrep4OhY0TtWLdJ1Zf/2L5bRlkk5VgxsFIX
izWiU2A2kTrvC02ffyV2/L0Yreyxi13lgcYQTdyo2ZIDunhw/ndQWg4wo+AUrGX7B8eEj9Cb8z4k
jq/pGfbGtzJw6sNohvqL1iCnllXwIfdA1+JPZec6u9mdikfce5tjE/f1xsWwfnbffg/BE5E3by7K
UecnNZVWGgk3VveUs7ln7TeHXOZrAj/hUO8vaueYFFW7cVIuuIyMS6kcfXuiVXLZN2GHv7GNedCU
RdDNeyUe1V1g5O5RcbXsxRjc5FdSA+VIKqQO2l4dj1Ccixe7rp2boORw231+qmZHuUf/z96bdpGf
EFMEOYaL/dcxxFsjzJxo43nUruxJIH0ccG5lXue1a1hStiPq9uq4b8zOvreMN+zS2P0JAFjdNAoG
VJrV2GBCM1dFpyEa/MZMrQNurrZn64nyAsiTmKZLtoqeFxyFZSoX8CNQP24e7sDzJSzyCfxJj+wr
qaODz8nUu5+HuXRuyzhQ1ANyrBquioqkhGki9aLs8kqVNyPlV5qfpOkYLqmK+kFBb/BzZcXGEyXJ
uN81jtOR0GI08ef9i2X9OCy/l9NNokcGTfi+uqvLZh7waE+nfY0xwPPcidnHTcHYdTDOcLAYlP37
4108Dm8DQtOCWb3QFNbWYUNmEa1lQEfiNLY/8+IrzyBSw4cw6+XPOlTNHdCt5AiMJfYmxW79WVrV
xo9YR9LLbyDhXGBMS6ixptR0qTnlrc4iRVREoyIC5BJo7ouV6m6/dbaWMsTq+lwCK0pgyzMEW+B8
QzQkz3CguT6NWSZ7teucvd5HxuOURP1XTIzwjShT+4ZDpx9zgMG7dBynelcZwfD8/tRfWepF/Gzh
yAHDu4gDehcNyjKsOeWIE6FRgfU8vjnJzdiZkac0s7GRRLxxztafrtE4IdWGJAFq4fzTFZTFAsab
sQYJ6ht9APT9KBBTp+0GL1TunDYAf5gpLSG+LGRi7UPw9T+kgFW4MxdrQC81kgbhkUCZfvaJgj5K
ISNER2Wvog1bSyJWwEVm8x1XbPM5zMac/RJW3Y2wOjFs3M7X5g9IIfuWgibX8yqOgr7aYjM58vrm
+rJMyGOZXYeGqf2G5AFB9f56XXkNqIYDaIHbSBC1DhOxK0jCpCwnjPXqca9lUeopo41DSF3nB71Q
vskwSTa+8eJkUIIhIrUAGRCAoxp1vmT1HAIZQ7cHR0HTucNsEkagk4ZIzOjVxiV+8XnLUEtxWNAh
IuVbQp6/Hp06nIc5UByG0lvlHs+SAaXyYsIhVlhIr5WWN5dttzGnV7+PfGoRZcRZYO3kEuAdbRop
Xmk0lOsfIEmiQ9uo6OaG/Zbs7LWhkM9bgKiA8VnG8+9rEvb/iGYWmHKYN8Y4+5GMxDPkmGTjoF0+
h0wlMnKYJCyVHjoZ50NV2BohrAudMw+C+ZaSCNUXl7k9pHMcvBhBWuzRlKi+W33ef4i0CVwbv2lf
WDlqE0Fni19d3Zt+is7Fxk17cWYwZ4csBeCaKgIv9iqiafR6AKKaltQQDfcTqd/oQeddAhyYYT3q
RxtF+SuTDszYsbBDMmlzrrlHPc5TVoyVKDIoto1KkAYkBAuifTi7W+t77dPYt2+fxyldX+xpnEzg
FzgqgcTPV0tAdLZhVO27ssVmftK2Xs5rn0aWvmifwG4Hg3++yNDJ0kzAsThESTp+gftaYsMSjB+l
7WyVf9eFLp4HgcYM3wQVgJb0qrTugBdQzXkuD4j7IJM6JHWOIvlo/OS8GPctHjSPKFv1il8rIvHU
tOs2dvRy9s9eDn4An8mtR+sSnM3qbig7NbCDAmN0y67HB5BYyoeiyevT4uH5OE9jfDug9xbRjhxz
//1b9zKCW8Ze0FZLbwGdkdW5JaMtO82CyzokXVl6limT/gi3BOvsvDeCU62Sgd1Sj6CxHKH9ZB8D
Mx/wWwaca/6XzkXtQ7Kxk4d6zszXeqJAu2tnFPlDtBgROIUetHFpX7lJz37xarnCvFDChgz/gKVO
+4nXqL+B/5bAhjXB7qA//ak383pjnq4NSruJg0biwKZcjsdf1zcvVzdg1V0CEUrsR8gb9svUNIhy
aWn2Wg3ZfFea0nzdWJwlWlpvDLYlbW3uVSg9q/sEgQcKgkpeHqIaR/ZvsYtSK+FBGBTHedagVwYJ
8MtD1fTmTRa16fd2Fl3swXsfx6e5CZDCcmCtfXr/Z13brswBIc6SR8E7OJ+LMkvAnkbENf2Q2z5+
fqPn9IgP6qmhP6e4oYNhr83cd6qs2liGZZrXEwI4Y9F0XOSXxOrq15JYNbMpq3BDMzrUDFXkZsA/
is8ORXCsYOsf73/qlWVf7NNZdAeJlQusSo15WRaBjz60aY2cxgxaa+4T8I+ZVD2ug+gXuoxbdgFX
rj4aGUj9UH1YxEZWV99gzbNZBwyalE7roeSs+umENl2e1VsSpcs/tZpPi9d0iQ6gCPHnfCkHm4HK
IGQ+B9IBXzqiiG7QW9nUTlkWZj0Q4TgpN00psA6rgSrkYQJnoA8bGAvAbJ4S69jLoL0fmnZAt2ZU
jrVSpfsgooW6GwrZPVijXPj/YW7tqE1Eu0HTk+d/X14emaXeQ+hC+fn885PJRVJPasgaQgN4lHqX
7hXQGqeiCdqPwOsM8vxy41Bfm3JefkhlS2OFp+18TAjSmV6oMVnB0BaHLMysB1uJ6o0K2sUooJDw
m6DDSEWSQVajTJZM4Ce6zn4ewNmTvGuHktzw+P78XRxHRuEKWGT4MUmgoHX+LXalt7ra286+xCwd
uHXvHmlJWg+qU9T7Oh42gcHXPmth7bGTwKICcjofcKY3YOujzoC6AsNGySL7F0CPMfRaPF7jQ4U2
wweAT9iRirlCUFkPEeuKYEfoewMzE83LbCc+JqXeGJ6CaezeyrhQfBHLqPBH14mnXW2gLr2bKjW6
d12ZCS8rpbT3SaP2mYd3aevulNCutpQvLq4a5pI8BKEOWAqaua7PG6jkF0WVO3tHKNDSdJCrqOdA
RvSKqdKPGjKTviH+WdYP1SiDwIPaAE0f7qplxv962FS6WxPCls6epxsho3q08IrqCmM+gEpzD2M7
uTsL7vPGRX5tISkXoWpm0J0W64snn6gaJYJhzcW17eQkNgYTGM+HW8LXF5cp34dYB8U+7NRoha+e
0Eohja6V3N0T/IGx7l370JSiONltWGyc7GungdbK4uTMNcesnk/lYJUGyrcTKHzd7j5qA0Z0pczK
/+HsvFYkR7p2fUUCeXMqpanKqmrvT8T019Py3sfV/080G3anUqSoYRgDDRMZoTDLvAY1iER97Buk
qe6fvo2pwWqEikc5l6tknb228TBCEysgX5UZ1b+h7KrnHnliDW+rqv15f7CN7cldwgL+2aLeWmpj
gqqTpFkVomypdS+asfwWxgTXyR6ch5Iuw3MMEPb114tUK8ehFJwNOdX6EkO/jDzD8oLKHWG2zbi4
Z8BgAwXP0J9i1Hdx+TfxFg1IIAQ0ZOk/SPrm9RecrQz/DMqwgUDfCah4UWBTQarcDAWJT4ZMfZQr
8bFvqdDPrdPA5RXe2Z7a8QFRxj3Fj439hHIcn5efwyW+hqUgLxRWgx6HEkcxnIuRuGrq++lHETvf
CKuTnSN5E9YxeRlZudAudHidcrv9dRM4OHTkIuZuVcrQ0i+2Q6CbedP4nELu/SlMoT40neFiKqIN
xs7YW7sLJqSJza2MRtYhpclV048OBJY0xKrZQh75uUmgy5VF230cinT6gKHxbPr39/QfCZ2rqIQp
Q+1khwGvpvW9uvw6fZ4wMMvDoGwja3lCNSYbvgOoRwR7qJS5qwJIrgvyAq6Xv3fxSRyDadT6/3Ve
KyCj1BBDDwkiutHBdaQZpT6H7ocw1Cc4zXU1ak8UJ+s5wC3FKw6sKjS8Jpxj/aco1PhTOmI4QYnP
RgVardQk/ebCED3WdoVELyXGrKUhnbLVVDJt5TFqldZ4QoxsfCgTtZr8tiuKz3Zooc29GG6Y7/So
bvtFrA4hr5TXI8jnWbreEIsaJl2VzkhKtYuNugYyir/tsCouDXjeQ6eL4gcKNCiPw3N6nDrwCWnt
TR9zxbZKP4+Wes/LY+NA0L6HUk24gf7IDexmcBEA6WY9SMJy+CqayZZvYzo+pSgOS+3jKNopsNyU
Bigx/T8kMzEi5OPrJWhQn6roCulBP3dmMAh7DgCRa+elAPXoj0pPuTetG2iUBCUtdbYE6uv9Tbr5
E6jvoJbAFUhp7fonZGg+t2PU6EHBqjzURrQwJK473hGt6OFNrhT2O4S0+oDKdASPwavwGbj/E24f
GuDzSGRwAGkcglq4/gkVbin0fWsjqNJKPE9mU/i4VeTQPAfxeH+o208MeJ4SMINgznbjXaDH+kAK
Qg8yTyc7wFt3OTlD+jN10+Soa+lr1aq4WlWpFY+EDk8odfvrmSXAkvOEvCiwLap27jzG59rNqy9q
XL46q2MoYAnSn5FCAmaC10Mto95GVW3rWM04XubPVTL8HIbSdk50jiD53F/H213DaCij0Jjj4aDZ
vBrNWRJtKmKDaDJzn9wMU2Uf5tKS+FmqqWeRxF536DMFXq+W1dVPPZ+UvffrNsaT4Ha0zaGFYtm5
znS81nSGyJyA4tat+iRyYXxk1ww7M93aMdK+D0gwLA9LX52PaCoq7m3Ieyx+8qsQkX3IDCjHXqE5
H4za0o/3V/YGQST3jNRAMGT/EJ7MakC1bdC3SgoYRrXnVidt1odjP3TuxUKl/R3IAihVuZ0VQVOM
zdeQBgTSCGX4Pcob/d3937J1MGEQorICOpckb7V9u6Ufm3mClNXbMd6JVRE/JL2tnqU3ws4ybwyl
ofhE5g6fmvVepXrzYhiKA08lCFMtf2um7kdS5vC5i+ZP9+d0Iz3E+jITCpLklTC213od2LBhhZS2
ZuDMbfmB+lf9KSQSqvGhDPEHzpXaeDvDS9ePWRN1sz8nrYNjege1yY/tDkOl2CmHYzQ0le1bNhTZ
QGsg1r/+UpROqMSLVKl1un7XJwzlYrXLR4DmNDwbLNJLszohF1FMiD3o1WFnUeRbex2pyO1G4gBU
AhOfm0qFhYxJ3w1GUOAfYlioig3IK8FNs5v3braYcBrSqP0umiX9GjWVEQWFS6OQQlI2BKo5VdFO
7HTb2ZacFZvoyQWNjhboav70lVq1aFMVq7s4P6J5YPwacMM4YWSk/A/dthl1Z7PAvwFfwQRTilI9
LaLvdhZm454Da8/VTeAOFGEtkhiXQgpGRigE1SESHCp9iMisuy8z6eUjQkdp40eekrBtUEz8Ttu0
2GmxbW1XGSKBrAPECRV8FSIk6HEqoVPQ5Cnz6aKaffqUp2r72cKX+EK5EgusYq6CuBFEhbkS6T9G
Va0e8jkZz2Xb5R9B41Q/pkrNL1Zlpf/e3zgbdzCi/WxT6iJkimuQodHr/WTlYGziOg0/Fm2SHL2+
L3aqTVubgTQbGS4qSfi/rTfD4oZVs0T4gdWNbmOPOQFiaHuIF3401w08U3P+VJPL6VIaQn2bCuh/
SLZGOyHrxltAtwj2lxQQlXXb6zM52eboOEmrEqQV8Sc9S5qvpp4kXyA1208zkNKdQyADn9WphI8h
xaN4fXhuV6+sJo2QaxevEAvtgbel60THYcqLi+5N9WNvtECraEI+3v+kmzsOehuHDzgloj/yV/2V
qE3MphbkUIHdRvU/skl1oQOxfAItXZ5LV+QJlN4w/G0jSv+tkPJW4O6l2woZu/rGjGZ78ftILQKR
uf173k9ske7/xM11oT5HdcKWGAK5K//6hZWgF8QbogWibONHvUOh06jD+AKHDuk+2NjNe8cU7c5e
3/r67EB6UyC5uShX+UqSecOUlYUWjHoV4QbbLMn7jhdGHPrUQahQH0c0ZO7PdOt8gRSUlA6bpORP
e+2vmSqdo9Zms2iBupjioxc7b/GYz7/dH2Tj7SUe/v+DrK6YrIzdeqYzFSyttHmHfSYQ5vOiskDW
sp//yzICZMWljV4oNcnrjxeKlhCgxFcKzVijOJIhDtORQ7AE5tRUh7GL99Ty5e9fHyOpUeaA8odT
tSb9KMLUlLJOCI0TvXisB+wQ56yzTgMOOo9YEv2iElJfSnDYD69fWHgV0IyoewBckAv/19fz+lRk
ToeqAchdKKKGycOateMbiG57qMPNOXIYeKMIUqFxXA+VAmNQbG7/oPOiuf2uFVo4Pc8pdtC0fksD
HStkoE6RgY1UoGtz9FovaKIqggdYBkDAgGOvi5NpleRT7JLJ6qhVnaIFsYRWFeW7BqmU4/1VvQVo
MBbMEdzXkOXCxXx1LdY0tyqMlfRA2PY8P9ljOs1vUVybIiCTE4uMwzig45IKh/KSzSaC5W1XkuHm
i66AxDeUn6G5aP3Z6sbuLRoD3l5Gu3VVoOVLT5WON2n96qoIbVySIwQ8Az2C9lVrCQ4fIu6esRn6
BS3t1dgmFkRSsJDsUWWwtDpS/QAoxJqpbCFXDR+xML6MGLA9hEOen92pcQ6hGfc7e/vPm7s+VX88
IfgQJJ3eao6lYyXGqHE1gV+uh4sLfuyNkell6bvZHF+krmISIP6i5edlFMrgD0mpGJepy6bSV2LA
hD7Jc1zt7Q55qFa/i9wUKCRJPjnZmqsFQECr2IOEJMpcKWc1srT+BBi5yb6RfIjqHMWkO4e+NsR0
jqMEuhqBfuoc4rnKf+uZXj83OvaC/qIDafbVGT8ikOpatLePN+52rgQeFAxWYOisqaa9rhRk0Z0a
dGajUdoJ9VOeu8vp/mnZWA7+72iXooiATfvaoJa+6DDix44dJ0nG41wJ60sxDO/VtFHOrx2JO5bN
INv22FWtX+V5QEpKA8YcKFqtnZPIRbqDUvo/eYcd438YiiYW31KOuH4W4zKJjM7o7ICQozuUWl0e
EtNK383WMu+s322swazA78muIDC3te5CI0wHNiPmcLxLPdUMmwJ9VOfuyUN/+lkre/c4h7B67k/w
9gKR3RCdu0Dyt7jjrq/zHFcZQ28cLOkSiKI8wkinzKp1RpenODsVRnb3x9uIsGGM0qCXMD5Ndnyu
B0Roahoyqj0BpQTze9Pk/Q/UlwHwt0XyGHV1+KKhzHdMW914CWdn+dRVy95zecMxkQA/yuTSSEdW
BNe5Tozt44SWnE2EVWtOhiqW1JiK0nlEQQAGduNrem9cosGZf/RVrL/NhdThskL4Pr6e2s1vtbLd
H1aZ1j3q4VPzFW0FBDFja14qvxuV+RdQ+8Y7ebnpXtgxrXGBCqJ8vr+Ycq2ubyCmQTmV1QTZetO2
1uLF7A1UsgJHayb1bBda4uLap1cJEtK45IHEnufTwOWVHbPBSKqgomBh7sTxt9cLtQNqgdQ5UFlG
5eX6i7a63amhAZdPT1sIjlZKtIogyM5Gvb1eZHIM91zC26hVrEYRGEPWinDNQJ0nrfrQjHWuHEzp
u1wLcuqdR2dzNEpipF5SRsZa7VKMR4cssj0z8LAZbS80lKb0ReiIFgWO3aEneP9Dbg1HRQpRAuRW
pUTc9RKi4CfJV9h9iD5xf9huWh6HME6+Vfqu+8PG1wJRIQ2UoVRzea7qX3qDxUaIkrNURHR/aoju
fam64dX5K7xEjZUz2Rh041e3CghhF9wjgwi1Vgx8E6rsRIUvhogzt8J+LJB++HF/CbculqsxZeD6
dwysJ2icjqWDlwZcp1nFPAk1o/nUQ4r/QJkz+igWzQXLH07zOZ1j9Wns5unr/V+x8SGvfsRq31hh
K8xx4UQCXBHHDG9YXNHrFo2raE/RfWsoZPNpqwJ6ID1dDQW6rysoMLoBTJNWR5tGhBdFNFxQyiz2
CgQbxWJgPpSGZLAjk8TV6tY0E2svr91AU8bcONdxbrwzrU4YZ08rmuzgJToSsHafienBaaf2S7Rk
nkA9PJoewcCGxU5Da2v2FIrZxUyUrtJqh6lhZLZ0rp3Azjr7F9zM4h+S+Hn0U0Of9pLjjUeSg0nz
HtyARZ1kNdhIY7+E+8BgOWI2ozDKN9pEABxnahfo7jLsUFy3JodFHmORofJCrRbbjJIkHTXgedri
KNoBIQJ38rVETcJD547VP/f37EaADWSGbiQFL1JXQCbXJwctQsD0A6eVzJ1/mtM09EHTJ0Pi63mu
f0xEspg+K4Rfzpwl5XlsDUoxJcjJvB/j90o4jYf7v2lrBXCnJI6EaAAvS36Rvw6zsCwlipHsDRTV
HD4XUTsGNe12mNSWdr4/1NaFiIwQS82+Nr01s8lF9T/JKYkGSTq1P1Kq7Zca9bV454qXi7h6q2kH
yDYsCSUg2NUih86Cx2YJdia2KPn7eB6rv7BXnmW7hzp4qxTqjxTX7p1nU94C62F5VSiuAVCiFrJ6
WczKWAoiAjeYatMt0XmIm1NMhGmesLMTkb8sdiGOulpHn/p2zrHinnpH2/kRW/GWzBxh2LnS4Gbt
IN+IuRrQ6PKCOkwddLZHhWJW64Dx9UG6KR9ipSiSYLadCN9lsCsRmrOWmA5W0ief1EmIf5c8r76D
jWUBB1vDzHlEWwxJaUunTuaqHYKtzpLWj5ET2+YxGj20r9IWjObrj6ZF6CpVc6SX5bpboiSJ0Y0N
eK95NrwDMAFsqHNV/LLTRtszB7v5dDiSMBKgDlqfhFbXZ6CbjLkaQ5hKdAz6ZydBOAbJw5xXJS53
NuftBcdQLjcb/Hb0VtZZgNY7Wb1EbXywxqE5Z7bUXXaN8pwt2A+P4N9O98/c7WGAuivjbqqngMLX
EB2FnAqTo1QJSjOMjrpAhV1P1HdppFYv5mT+dod0DxN1e6NI50zpvEvOiFyCvAb+ulEakZTkh7RV
FFSUqSNnRAKUrt4Yde+9eo8wFHUBePQys1rj2bx5dDE2m+meVhYW7vXAVhRSYcQ1qp2F3JyVHIi1
BOCxBtajGDUWNkWPQJhhRefGRbNaKO1DayjZ4/1vdrtH0ML7kwTDV6JJYlwvYDrAiUzjTAl0PUeL
L/Ws5Zgo4QLAyXlbqObv+8PdbhGGk5uD9pwLEVO/Hi6i8rYAqQ5REqxCZB7QGHxoaEMBkx0vS9QV
Oy3oWzY1fC880QhaKfZDQpJL/dcGURFJRvIMFKLIuMt8ejzIm/YR3xcfKOCBZwFaxYDBkIB+ykq1
H4SfxBUahnh6eIPf95b63UXJlZBPTfV/U6dKX7yutRpM8/D7eUO/Y9LPiKlh9uOLqsFR5/6SbYTA
tChICAEPyIbmunEQEuAOdGuUYKY68tHGpORjViWz3wy4G/LzxkPkOdWDnRoXHeHllyhB9fT+b7h9
byTPAA0jHlPS6zUALl6syaTeBahssnG5rCTePW70U9oWlW/Odvkd3wAcCQu0t/MOGtb94Td6SoxP
nYv5E6wBr77+ik7slROoVcT/M1cjDYbXE6TI7f/SDQUrCYRfO7+An/k9XrT2Q2yK5ES5efyFV0EL
Zt4YzlaseacqH8fwmHpY893/gVvbGpww7QEudsnGuP59f4qEqeooNBg992hmYUa+osUB6t/DGbGK
5aB1RbszqPyfXgcBNPY05Mf5LBzhdTsxT7oWl3V0lnt7sb6GdVXxWLbjQa+d/rBQq3wckmQJUmWM
dxqqW/eT1L5AopEu2o21awOVGHhpju6tpqGMkOrOwStC92JY5V5RZ2NlZfecqBndLrn7rldWifWk
XExWtk17AkdnygQiz4phBpo2hweMdbMDLcK9xv3G2jIqcSNETod/rzZco+UJf/OURbqzuOzunt6w
CoROHRY1PeZ6Hv3OJjGNb+K53BN82lheBic+5KBRPFiTVQUSOLBLXSVYMFaMAssdQfwjDDmcM23c
g2JtPADgA1Dvou9Dl3D9rFWdo4XDUEQHLx8cpCL0Kv4Q8WIvvsjn8GJ2lvXt/mHZmp68yzjMEk+7
7vWMMD2aquUNaLwJwI6SV98KFQixghvH1/8wlDRK4YWTEdfqXLZtP0Qe8JxAMUmmc9MpHtIuwdtj
Rtf0PwxFX5LcndIInZvrjRp2U41ElhEG0Zx6yLia6D0WRVTGvpLae2afW9uTzpANBxhRLMTBrgeD
E98XeMyGgWlG4wCf1y5+4JtNy64eFH8aBzf1xzafNJ8LxdyTXtv6gDypiDXRGtDZOtejZ0bDB5yU
MNAxinuJ7SkLqhwlc58KcLSzrH+C1NUtpwOnlShDammQkq4Hw5RWscYxCQMPFa78SfGi9qltFPPR
TLL0q1Fr5W8RZk2HDlBjvgHEbOknMY/5xzab8WKG1lX9HHBMCLkXoxltdkIcLGlsI3sLNTvbiW9u
tPMlI1hynQluACXTY7j+uZBUlhhRE3mcinr2kXCH262EdX9MG8f8QNwxaH4k4vpt3ajxcljQdjwq
A2LMSdgNb8rca9/TBhNtkGLVeMRmUjw4VFpej4GQHAL+AvGHmNCagRV1aKeVi6UEA1QmVkWdjCM1
WvOAMCHO0c3YWX7ewXq5f0o2bhtovKi4cfhZoDWFIUqKyTNTIIg4kA6ndlBGUPu8keE8v6ms4rXi
XvJrSHQnVQCUnm8yoNZaKC573KSYH190hKcC7MaJl7p8Omuzerw/uY1yGsPJgTAEYdz1i1wIVe8m
FZfFtO+TU0uR7whfI370ZiwQGiOrS8wUrOGTGPP6a+R45WPcjfZjOwpnJ1m5LX9I7V1wvNTwwSje
IMORIBiQ0VYCY9TFRdrpIndrdg/3J7wRFlJ+4A4nruaQrqUOCIQ4jqEeHwYsIh8yEUfvlHTy0LUs
6qAA2njqOer+0iM/lmjcTPeH34gN0PQk/JFPF3381dVQGsrgGgvwIDwWtRPYWu9UThrydG1sHqzG
Un0X9ZKdWHTj8oOGRlP+D56OaV8f8F6bpUgQSXWjhc4RPGt2wI3POYbT/t0nL4vV3YemAdVZUJWc
lnURq9UV3eMkxgdNtCIJAKjYX8xmmi+tqcZH3cvmZ3NOhK81+fS9MrFM6KNkTzViY8KUIhDeB94P
yn9dI046r0H9z44OiZi0c18RXFLRyX8OBG17l73MNlcTNqU8BzAb8AjqWh47wWbKAXUQ86Ll1WNN
g/tTayv9uUyy/GEsuuZbnvWefGNL/RF5cu+xmQ0YKLrefx8aONZzD1NmZ5tt3FnQcCQWQ/4kqnzX
X7wFiGEaqZkcFC/5bXQgYIwodo92MabnyuvmnStya73JdchaqRVDa1kViERjgtSsdYxf5pJnfMLb
hOtZBoIkqXsg+I0jZFKLBR1GQZoG0mowir0dEvgDg1WdShY7e8/CFi6gOHs8A6M2er81erGzohsQ
HCrgEhZv0YzjflrFZc6k54lAHOQgalU/j73hnB24uofQCs84HL0FuWtLq5D8MSIA8Wv8Td927agd
OnTeLqmB+OUY1eHx/n2ytfIkNRCuaLwSnq7e7hSv1sXNjORQqZV7SoX9tQXKceiGMNr5xhvxG7Ih
SMEzHAXHtc4y9U5VOBaXSNzG31PMRD73GAn7hlP1z7HRDx8MBAZ9z1HynXrIxrtAa4XaHEQlPvv6
MEeR1acwuKLDPLa6nyEh+2DXcX9+9UKCgQE+Q5FH8rtXC9nHqBT2dRMdqrEU5wlk3NPUdY0/q4mz
8802JwSOiI6CbEuuWwpLiLR/EZZQ3CItfDHiyHipKhH/hwkhxkcrXGr3Q1y5vgKgNsV5Yy3RoUzG
CMOrdvCaYzphbN8l6l7rYuO+4UjSJ2EFaV2sI15j7IEOJQQtlNOtZ68YecyWck78pPHG9hAqZv/9
/vfaGpFwQdrhUpq70VnIyrnQS4Mrfmmq8Oz2yMO7whXwFYzoKdWKZOf8b41H8odIh/ximCNfL2cb
qWJsHCui8t0oh77RzCOXUO/HInY/Zx0U+Pvz2zjYVMGppCLnSHPV1K/HE+gBhV1lRgd7IsLNQkox
9oLmEX5ie8SDzaFcXFVVgkCy99VOKRtMEkdTeoE1tTgkYdUGTpFY70NeptdHImySP6a9XFdQka9n
5YjeVqbSyA+DoQs/CgflQY1wk4gxI3p9wYc6E4NJXxzAIKuhmiTxnFKY+WGZmu6toRf2Bdvc6TkV
yusZ8bJZYZPbwlngYVo9DUXjFq0dJ9lBj2sEELIeFSezacvGz8Zx3llC+btX8Ybkh0j/XYogN1BQ
g0RZOE2WHTJLbb4Au2meumhXMWXjtkflDIYi5HTCm/V2B3RFmyxps0MHPfW8pC7mGw2KWJNwsdeC
DU/hdNF+xa3zWkNE8h9YipJrJ7e9tvZhbPiStZdOLKbt1Dgaub+GMCk+ISLaP1ZzGu5skz8B6Wo9
abVSKmY48rw1OHumH5IbWpMesqIlqLD70Kz8wQ6nwxx6xUtPTfFB6UvnaLQjJb2q7H+XRZg+RKVp
JkFVNMY/pjUl/7t//De+MoU8TKoAcVDLWz96Wql7rVFU6UEkowpIUoH+Emd7VJuNr8wOot0OxB+Z
jHUPMVwInga8T/jKi2scMkXFalMnF8GMV2T2eZ4c+0kZJtTDk6S2d67UjXuHUhr3ABkRFeF1RAFl
ZQG9keWHPF/Sf0tHiZ6jqbEviVt+vb+aW/Okhw8ijLIBHZzVDacPzljyoQGHlK19IR3JHokD1CN1
e+M4cAkfsyQXPgGA+XB/5I1ng7eXXo5GcQVwnFyDv3o5QxertZUyRxqrye/esrrjtBgj/sVW0z0M
xbSHTtuaKlVnijnMAP6//PO/BuxjYcOLAn2dDep4Mrq+81v4SgcoZfEpSxv3fTiK2tfRy37/H6YK
mU4jGAVqtcbjk+QkaPuwyCa6Fj5S2NPnzl1+LOo8n93Scx7vD7e1e6gW0JamsCx5DquJLsCRzHRG
0WC0ym9za0WBNqONq8a9/vv+UFsfUTqBE2bI6GatQ1qX7eKVQs0P+lTacOBK7Z+yz4t3o0YX17Bz
bwdBdnv4qalRlYH5RS2ft+t6akkr2m7MFDwUE5EFuPNUb7pRmK9GFF+PsoowsOXLyipHRqHPMQHv
zQS+K+Ded/NEt+C1C8gVQ6jLY8KHIk2+npCmtEsX50JCWmPnI0IMPxRSqQeIPdZTXo76zsUiM8Dr
K53hpGkKCRv45XWh0JwsrcnUqDy40myjIjnt/AwW3Rt1pkhp9ngi+9Yk07UZX0nfabPk9WhmfoJH
TQBgAaDPPw3Sv45hHWIbpCJpdAB953aorZr1J2vuhktoeMo5R1nn1fKO2OxInQ/ZgYGOsn6xx9KM
Q0x2affQUTtmdaKdhRt7NKHMPQ2H26MnhwKgxc3NJ3Xkeflrcp1Zt5R1GpQkh7Gn30zL4gVqYDv4
eWh5rwafMBSJBYkMat0kTdeDAU3r3cibysOoxOqbVqFWMhdJ6WPimuzEAlv7RjpggUWFU3KjTZch
xojkkNQQwy0V77pcf7JToR9SY/ZOy6Lnx1rvl7MbhwAOQj389/4pub26eQTo4IGhoDx5KxzlZLFb
uXpxGKvR842JJKoEmvKI330ahOa8PLLnl4O6FONO6fX2gmNkSinEVqQbQIqu1xhLeuGEtbwKMnd5
Y6XL79zSxwLQJJrKeKdMx/szlcnS+oCi1yBFgXj7Aftdj5fmwKcjlfFUR/yaNGEOflVO5fMc906A
knPtD3Ef70CBt5ZXwmD+mOZBr14NWkUkwHmflAfPpA/UhURTKDeM6GVZGZgOLTtniZd80ZQhen3V
10HcQOoUo2Mli7DX87VHe5zFzP3XdOJfQym7Nx3i5QeqfzArHAfdR/Q19zLWjdI+bzHNdnogbCnK
oNejKqVb26NnVQdKsmg8lZ6Sm0GS28YPboioP0Y9ruqPCrKjVMycEDciDLhboNKjVGrtJn0PbCW3
0eqzgwjBa00SqAEgrpahJAYcUhVxQGG1mt9kjrggzY/alt6HO0/25uSRNLawzaJid4Mut+qos0ys
UfCYtadDnRZZ7ccILNS+07S8p1YyPldTLL4ChicII1Uc3y9WNJwbM/VeXTqD0iJtgMhFuZ/XPYei
nWHCGUhhN6Y1foC3lvlh2OdfXSypCbfd4tFCI+UQ9lF3un/QNoA4BPay5fnHHxYtvOs9wO1VKGFG
wh0Ri6kvTWxNL6a7eJZftRnzJmxFB9giLmyfFTuJv4R52k5ItphkfPd/y8btSu9XWnSwEtAmVl9/
TpUFn/YoOwitqy/DpLsPmVZMl7JaJBYuNC5VP+YBChHD5xla887xv9180jFAqkijzUdfYDX8kpha
U48IYgm0+wMdl79gNpTYHwel3UnRb6+3P/wT+h+YPqFdJ//87/cxH+o5wT0X4/PMg/Sr1V/GOlsO
yLAXjwpGLF/BH6n5zi7b+NZUVmBFwpkmg+Y/r4ftq1abHXofWKD0+kMHDeiQQWB/geY1IddfeYdc
2PpHqBgPy+RWT9rcFTu/4eYbs7C2bG7xnoDQWFvmKHnX5b2hTcGiJSC9sgTQKPoBVe5P6qg4vuYK
60NcLUlPqbydyyOV0Pzx/j67WX1+Az3iP85IwCjW1NBJAfCgzxVG4kprPiIlNp0ds0mPcao476ch
x3B62TVJvXlB/wxKdxSxBClUuMpGOq3ro7Gup8BUqhqNlHh4CGtzOHZL8VWJwvF8f463VQs5nhTo
gXYIrmEdUUPmHg10micEOwvvS5Xb9aX14u5SC7EcDFSkHnrPni484M67dkjD9/ibWg9D7w3P1awa
P5qoX6ydj3/zwMrKHlg3GuUyjljjFrlOMvQa2wm0qeKeyqrWcYwv+8Bs89kvXOjus2WFiAZ05s5y
3JxtOTJyEX/KJcTOq51vYeTpDfTpgz73omPTNu0Bpn0aLE67ByvcnKQslUqbHTnm9SEr6NOa+OWN
gWO3yhsEHFW/SlLtoS1S7GM9Tzm1etP6Kj3Xneh0c2SGlOk1QfdasMazRal4NZN0rRGGXzs32ksJ
lOvnokPxrTS3fY8vJYqjSOEZO0H4TUbKAstvC1KAtipvyfWsRxPoKxXVKQibfigeq8Qw/hdRYM12
3quNsyufBmy/IPaAFFxd0ugvzGU3w7Fwi7o4izEGFZngkvtxmrrpXBlF895ZBhwv7x+nzWGJEmSm
gZLYWooTKXjDa+dsDAqnEOfQmOwHvZxxZk0F6i7dEgdKkexpcW58T0Qh0RMGDQAian1XAsYmo7MR
QOyyNsVAuR0OeNMbfgN3C77BGP4ynCl67EW6JxW7cVwgmCCN+0fTBdr49dekR62NcAuQxC3V8hFZ
gOyta0z5v1qt6TubduNepKjKSwivRbZpVsclWxqjJ+4cA4IxVGxGDJQwzKi753wwzJeyitrPr/+U
KO/CySbSlCjT67npeoRyTteMWFvG0C/SJX/MDQ/RDbVsj0kbojk4J+VrOWAUNf7ADahFcTesb2Nu
YlcD0z8CgIrnU4gw3WWqu+gJLni8c0K2vh2dUPg76NPSQFmVUlSW07ZGTkiLhOo5SVv1xZ3aIkjc
Ifx+fyn/lH+v4nU5LYhmNiVT+pXr8nDfWXg0ONEYLG6dfZ27BEWJidcEgcoJ9XwfacakPS2mNth+
o3jhdy8asw+56YWTj/XMADetySCohIa+HJDpzN8Ziq6gKxm2BsTmQbW/ecIpXtIyj340iPYj7GnV
IACp5Op7/KONnYi4AnRTglBYp+srLNeqifKuN6HxAx4c2IZ2dgWvxZTO2pPSU0jcWT2ZT65WT6ox
y+0gz/ga8Kgj9dLEDWFmXE6q8KlMt7C1bTe3/DQPp+gi+in77rCG4mEsi6J4nzZLPh2oXyLIOThh
8s4dw8LzLb1E+SMRimceEiOaT1VU4x875/OM4oWFFrJfDal4O5VTsVOJ3Fo0rkUydQ4x1/Hq3qcf
mttxqMwB+RPsdLzlol/tYDV4TSZeHPmofiR7mqQbb43c3FTMSd0I2eVv+it61gY3bqdOmwOrXur3
kef97PVK39nbW4Ngzkp9XEoNUPq4HqToRKL1nU7EEOeDH5emDT2mzI7398DGu0INEpAZmAKgRWu0
l6hrN1F7BdVxbRQPfN3x0RQ9RAQ1Wh5EUXlBFnve64Mhg3YKxTnpv0s2cD211Fx6rxCEYVnblr/H
RcTiZHHdPi1Rlu+BI7dmCJINFRxQPwS/q6KKOorOSCMC/rpO8gYAnVm/79Gr+9qiGAljJm1PbhvZ
7++v68bTSXUXnDmdXYRG15irtJu0qYLgEcyV2vdBVNrJ+3RBNXLEbhfUe25lz6qZJS95Pyk733Tj
AmZhIYRK2xIKbqvtCWQu0UqPe0T26I5Du6jRmQ5EJyRfUJl2XpatfcoGlXx8sPU3hIlS9WZAQ/Ec
OGVpf+eb67qvpvZeAXBrUtJLFq4K0Fp43Nd7Rnhe01o0xgOMORfsk+vuaZxr44IqB0qQ9z/e1lhS
PN6h40qpcd0tn3mi4QUAMR4oOR2seCbm6TS1fU6ztvsPZ0Fq1PN6EfA4a42PEqVJ0IX4GrQa8uMh
2yNY6LteFlVLd7KfjS9FNsb9TS9VAiBXx26AWYF8KSfBUFEw72ozfMrKtt7ZDxsXMvU8HD9g2Enw
m/wVf12Ohln2RrHQkNWamL7CVGsOvTyrL3xrjKvmsuS2vRP735bScN4DlEuYit4hpenVI0DlpOF1
cpHUXupEOXK61X8hMZkvKD4tv/HmA+igpV0N3MGbC/UA1b44q43S6X7TVchSvXr/yOQX8oe8WYku
r5cgLiIgT2XK1U0VxU/nxaFTP1TnCeWUnalvbFWLRI+JI2hO4W71TdNp1lPKHKOkmNhoZ/X256FJ
DchrWb4z1MaVZlGkM+kzctgBQFzPyqbqNrSDOQYG8iIP+qghJaRZ0xvF0ee3lsjUB7fB+SBpI+Pd
q9eThrHUFsEiUCp/XI+c9KxjaDBJy1riN1FeG6qPmFed+2phvFrGiLoMWY3UpOfVQMnwerDBgbY8
LM4UlE6Xfc7S1PNVxbCeQcumj/fntXFUpAQeoStlGaBiq6HMxrJrFUsDaJTK9GbpNP1kSfxmxxY/
GO20V2/feAoZz5G9IwRlwWReTy3z9M6rNQtt3HIYT9A1UcAZm8+2FhsPTu7Nj6W6a6K1sWu41/h2
xEvwU9fwT1tR0TtNxiFYLDMr/IiWXeebi2e/wcFCF4GHvdP/cXZeO5LjWBp+IgHy5lYKl5VZ3veN
UG5FeW+ffj/mAosKhRBC1vQM+qJ6mkGK5pjflIeoqstPupuWexaMG+eDQhsgDk4JFEtH/ry/bqPe
CzWIdCxxZKX5L7Rc8l8UFdvXttvF/xBp0OUn0CCihlq6ziTtxnLjyBQkdtiRP/TGZB0XIxpe48qD
tj+XBar52bxzqcurbRXDXw262kOdlmjIX5MBVXYxBOnizA/ZEsE5FqmDB3kSPyp28Tsn+w0KmvYv
f71oR9L5pIeMfM1NLpuqVivk6EgAmYdy1KoTTHwFg/Bir1Gw9SWhXYCAIm2WTL7rL9mYUUQZidWd
xDBftKISQQYNBJ1PWzvdP5e39CigOFJyi+4xKP2bYAMHoaLp0CgMnMHGjaupksdF0ZNH9ncacR30
qMq6Xi/eYdX2aCX9pa9yu/Zzs4lhEWTWWUbuhM+L/Rs3hSUh6+6tH6JHf/X+L9060RDjJOdHsirt
1cPnTotuA6Qm/50L5bcziUn3vVYrH4qyx6cuVgspTqJ9vD/qxqeAtcCdxedggdaBBNDtoksTDhXI
Y4wn3ax9nVNUPjlNtHz9h6GgGEmoED2ZtROCMVLwawa1R+q6UT4YBcs/pHPOxVUPxk7/ZeOq4nUB
PM9SEiKt82/6BXVeWHMf1C7C1YrRaH7Laf/UF4mCemZRYQPu1H4zYbd3f5YbkRkjE5dJmR4KmKtX
XJ9bKt7W1AeZYSsXzEztwDOEtrNZNj8bNDEJWZT8W7mZ/roL64pUYzHZ1Y3lNF9GN1KOkV27jm+O
irWT/2yOhQ0Tly4NVQqm12N5s2G2TJhrX+WMmpFrHhSXZBa83ny4v3ibQ8liPtoakKfXJlptpMJK
Slx2oze7F9wGUnQ9U+3EHfJiVAAoD3BPlF/JRCTT73pWrhplYqH7F3iVEx7jwfEOndAj1Cu7PujI
lJEcL/eoK7fsx+dRwSKDgJC+kKvdsQhbzUVh9MGA2PppyZ30iBLh8sZFoe4C5cGZT1Vp1qfUTQz8
EcsMV4syHJ5CNRtPhp6M50EZUetzol4cMwAUh6Kb5z2x2Y2rSIbgsrXE3zhA12tTN26URJnG6Wmj
4W0fzwmPQum9goaXfESb0TvYtBQv97/9xutHO4/UiVCNc7OGaZhoFABhYps1/TQ8OAj5fk+TZX6t
LktyHvo8tXw97MOnpIHCr4he33MA35o1x0kCxQ3KmutXaUo6CjiC8MZQJvecte702ERkc5EZ94da
wYxj0ZVsBwyzdV3IfSC1IQE/ryVh4k5v9ZJqfDBYpfs6UkbV76H0nu+v7da5orlOXUheGRQlrz/o
ZOoViuJcSmZdt0fkPItfdd7+CZO620kZn2tZqyDmWXyaBodUZ1kj4fuQPQMRrg+qNnR9BCeVt1XR
fbPtrnijK1FBk9LUD2qkzIi+FsDk1bI9KE1tPhWwbb7/w7wlNk+WxCSw63re5TCKIdXlM2CF3cno
lJ9DZg6f6HeUO62Hjc3DU2OhwmFJkNraIDOi1tykpdJxIcfNl7bolQcUP1rTR9Z8eRs3pfHeDDGh
fXl6KtHrVPswwUEIZzXBJfH6oVzqPpgoxMFwr11/sjr77ZRPLyeaE3wjNg9SlCIzegGrAEWg9x9y
D5Pi9Kp5qioxfUZIhBKEPtq95JQ6B6cu2tAfu7bDKQs1xBPAo/oB3Hdx9sxynny3SBLzOJi99+DF
NJwOkVIqx9Gqp3/Y8uDaCP0kpp0cXX6wv17IKtOaKh49LIwF5dbME/EhS8LkyR6aPT7SxumC8Erd
QiKNbp3XJmUue6WuWJgajlo8VeFP0Vfxo+2Uzs4227guZDJLawEJV17jVfqM/4OSRwwXKICRz15r
50ct7PRP94/NRjILpkFKDQMil1oN12tXzyOumj32z52qz4lPpd97yuhnfK+mzn2TKGnzP/cH3FpB
Ui3J6pJUjBsMLd6V41waXZAiEHcxze6TpiiY4cTtnibb5tSoBUKhwZSZcsr11EyRVXU9MhJCawSB
EMaCOArRCsrU6aFPCrHzqm3Vs2QUKONdSgPmmmg+CzPSnZq1pK0SgjRUxdcJVctXhjlg6SCaThxF
lY3/ZfGUPKZ9qLxReH0vQ1r36j9cFgBlpJY4wHJ6iNdzb+uxGbB/RORwbOq3WZgbhxr/eeHjNjv9
y1hgoonBScAQ6b8eC7C6QQLLOld5JPIAqr/1qi1RUPSR6Jo+3N8+G6GD1FWjOg86BZy5cT0Y0JtM
WWwGKxFh+h6nffqtBn3y3rEzS/F7XVcOZa6Ih0nzktLXW83beWe2jqWnoQ8vywXwH1fXsOm09kJR
pAvyKcSNtkvDE4mlevqHaf6f5SEASxAS19M04t6x44ZREq8bD+GYqD5cOti/c24F0DvTJ3B+8dNY
pj1E4WGv/rK5ygbNCLJ2uozrPGDx8lyj2CMPaWuc02E2jsbSdQ+L0y2vOsvozt7kKfRmzfAyVbud
utsXFlwl54eQHVzdjXBIM0510pngCFJtWb4jYOIeQwT8kkM5eVSD89AZFX8oHXXnMry9m8h7+C8l
YOIzILXXq164dlkWQoxBiTJGwFqr71q7edtYmfrt/vd9jo2uYyeahJxPUi3AgxT3roealWwykpa6
yFCEjXUckY94p8VmRS+0EuqXuZzKx1B3lP+mJSnechj0ozZ69YOse3+rtEF5gsHmfizUcE9wb2vx
aTegSEpiJuti178M8EhhpE7YB1YSwrdpVSyZGpyjSx8RSoG3pGv5Me71O2nu7ZbjWEudDtadu2QN
lelwx3ZM7MECz0vz2i8XdwYn3trtd2CGmh3gfZ6cjaEa/hML8pmn1Fjwrbr/VW5fDH4Dsk8Uxrg3
b5piS95WzuSA8RDlUJ/1sQkfx1Q3v+o0qz/Rm3mxfoYsbvL/gyAH1A7u+/VSL44odTemsjvmVJvw
QEohwWOCBqTF3nmcNrY2MwLYAdCL3baG5vRoKTtNxr8742EOajFEAFlc+1DAXNtZxc2hkCiD9U6W
R1H+elZK0hV2bVL8UT3xpnSl6VLuacWjrfcvNy6UH4prCiAQEsUEMddj6YOTRUVFkq3gudk8Gk2e
zqif9NrOed3YGTBiJZ0TyDPt2dWhEMKL1cFjnKrWxlMozDeJsYTxQYxOftDmMd2L9m+fGeTsqF0R
aSJOBOrxemI8ALGBeTG1TKAbb6AYJgetEnsoqo2zLve6JPLTxASLcT2K2aSK1U3kFDMSwdNBuOhM
+JWo08s8Od6n2G70Y1KF5Z4a/ObsbCAMFCIJ3G/q+5FuzxhfkwoDpgLOvNjeKyAb6h6ocmsrcrtS
n+M+Y6PI3/FXZqD2kGEoFlPlMRows21XnvPREEFMoe1w/+7YHEr+2xDZlEHgaqi0ysJkpAcVGJWK
Th16WK/yYfhl9oW7U/C8xWOz6clApZc4h4yo/XpWCsIMFLwo5JpuWweN2Za/y2JxD1ltpg/lothP
Zmd+iIZR+5nE8fIVy6Q9JtzWB6T3zZlAboKreTVbNLKtDoeSPhBwmILIXpYTut3Jzppuz/RZlh2x
M/pQq+ONYVpeNlkObHMWaB2GY/gwWHN+TO3ZPoZGb/p2CO2DwjalV5S8z7XhxTs/YuvDghmlHwzu
nIr2KuAzqsYQ1kCXpl/i5DQpaX2AlT8EtT11x5fvIaJbgPIy+OArX3/YVkyKmxcl1tVFYgUtDpGH
wUpVMv76xaw+uYek4hnzkrfa6gNGHe3mWgXuhxJ7+1Md2uqzJ5L8QQAN29mvGwvIHoF4ZmL6AmVo
dcnkc2cWylLRYCMhOZi5qI/K5KAIOLbeztOzcU2jb2YTnSMCys222i+jGg6ok1BYVJd2PMV6N6C5
LWVoXUpvUVCl5vRw/5NtFMEk9waxEKTOgDSuQQxNbmWDKh/WIkHbxc+zpbTe9co4aseynepfNgTY
DsB4X1hQ7xLnfZ07GgzHNnTeTimuIlTzC63/sfOz5PdbxZfAVGHBeZKaTn/ieislkxUptssdkRVT
fVJGO61PfTdi2sbVUf3BRLloAkiAQv/SitF+neY65dAkE8UbM8H/4GmyhENXMMvVj50xpdVOPLIR
7skSCkLx9DUISFanCp2aycJHnUIKMOiDTa0oiOrUPHp1+jaucWLksdIuw1z31MJROL2/PFtbUtdx
8MAQgGdoDZEuHYvk3GbClYhjHy6b8hhH2k+1t7Wdou/WSCRSUHVpTUkthNV38LII4VKcXavULc5l
SQUUqI0IrGUady4quWTrT05azLJK+iwgiOuhzDIth6GUDQcNFcGqiSi7Nsr8Cx5z7+f9ZD8KcCDU
JZI9SOrGZjPImnhmefpIHFbRkUONtYVuBsYkAso/6lP23bbKYgfJsrFlGMWRYEAuR4gZ1/PDwUhL
BhMkC/NZDvnSwaIdPMTe1DQ8K50pTkhG2YfYi3S/VFvzw/098wz+W60vWERuF1AYsiy3imvjwTMz
uO1D0A0YZl/0ECIOqJownP2w1UQIhwFCzNHpK8U8hqLsJh83ivZPAsMW3muv/lcXoj6X2BSdhjAU
DyMarJ9bJY3tY5SOZnsyRqErfpyJNkZcgav0GJetXZ1mimPxxbWyMXvlWEpxzIzIK3fmd7NTiSUk
wN2k70c+uS45JA3QcAuweWDG2ejXsVEdTFGKcxc6e/vlJuyUOwWdsmcaPeHS6kVIrCGN6QxSMYpm
67FDaCn11dpVH+GsWienc6EqE9LtSVjcvA7Pw1K2JV6hhr4W3KwcHMgyHoUgmj2PxNtrT2YLMXgJ
ZweEZ9ruvA23KyoPBAgRxgL7sD6QOdWpCrlw6tK1452rehgvWdjnQefq006xeGso6GdSn8Mlql4j
Oshck9bDSiGQFs6HzjIb0oV+xoMaHN/9c3BzzbCKdPZp35HdSVTn9THsC91q43xgqAXV+EAfMudH
nmrhV0iW7QGbzPKhbzrn87Kkycf7Q2/tG1DjJHuy1O+sW+GGNZaJao5d4LSzCzTJsQ9ulQxndxqj
J/A2ra/rifPicyGlq+T/qOsy5dW1kyotfiYtaOAEDpzfZaCfHJTfj2HW7Okmb21QHZQnVEu0eaB1
Xy9tajRWYnlzh9dlm/lg+ebD5KFpmVsIrSyDre908DbHo2hrMxoB9rpnRoWR70uhP1BVRT3mCTj1
2jTxvHEx2KSNt8eU3/p+Oukeawnpgzvmen4EUsk0LrF0eU/HD+XYxpfOVPIgaihHNHYEXqSZ95w/
bhvxbFgD5V6JtiFjWa+qrpQ1Ve+c6KZDvOKkKpjQnIQCUykwesd6myd27h4Mz+kfResp0dtSNbvx
nSr6hY+QiHH0i9YoXMw4exeXgQLqJX+of4Tfbr0425A/Fj35Zz9fMt7VEpFdTho6EFReUUs8epOb
vAlj8mJS1z2v4tvsirHAAZGCI59NKrk6ydEYF/lS0cgMFVX5liRT9S01F/Pi9LP2s2vQX/Y1fMgf
uQXsD6biLn80tendl8Zi8lcQzeHzxydy19S8cIZYkCBMHqhZuBx63U1+zEVHd61y1ezL/Qtka8Pj
xQLUWPoFIVB1vQFRRMw0pAjodvVG/3YK0673w2VocbgJk/TQxdUe0uAmNGJ2XFbQ/wzqVNQwr0es
o7TSnKbmVW1L5ZOXLtp7IcKdyGhzEFkCoz9M/LUu12PHsiyjU3VBhi/jZytViOenQd8J2bfeGNyI
/3+U1XbRNCChqlt2wYBu2kHEuhcIL0Pjq03s48u/E9cEpSm6kvQlVwGC2+eDk9NaDhS3mZ+oMarv
S6Lrbz3mvH9MXApfzB3gM5HbS00H7kFwMNefCZPMqVAqWsga1uxBiNX0Oe5d71I2yJffn9vzW3wV
R8qxoO0840BIVVeTg5hmWZPBAyrQwxBHq2uN9zolGvtE57r5qIxVl+CLVk/xEfPlOT4SzkSObzVF
9xlvutnxK6PM8yAti8F54K6A7l7o+iAQuK9sw4/VTHuXiBZwk5Xp6UOCkZvpD+hE/B5NXIL9AQVI
feeLbW0Oyl5cWBoPLXrm1wvYzlljl5bbBZ6zYA9NYfbUGal69mgh7yzg1iGmBEtNRkWskLLC9VCO
W1ROYdGcKqZ0PjZDbv2k3pUGo20ph9HQ91LVralJWg7dai4OUrnr8YS6GLEWLoynu+DLld4IOidP
zqYZ7kkQbw2FigmAONTkoCmvhtKizKSGSNvWycIYjeOxfpo7tz4INIJ23v6NMI7qgKFSs5CA0HV3
fLAUezBn0Qc9RuZ/QkL/0q/MeQhsValfgZvMj2MFxnu0+jraCSE3pknyDZqdjMLm2K0uxaZ107is
CpJ/Pa98u7a6SwrG0Xe0cY/4LVdsddgopIH8A9lNW2ntmeJoc2PUBZEFsap4dCM3D0bszc/3z/TW
hHg/cd5C3YktKRf7rzrzEFZ27Sm8YbXnIASDV4mv2LhfW4WxJ5e8ORQAMqqivF83SQVXrwe7mgl1
WEFMvqib8Vvd6eNAxlhlP/9hXpQSaAFT3LoBac5eq1oYwvUBgnFxgGBj+yrDY+ANCtna5/tDyW++
/lBwtihdwIhBSWVV+5wwRLSTjEKJ5mECqeuldzaWoT+l6WgFaDhrlJrHF9cLpcYvxUKiD+oKJE7X
3w0p3GapegYFsBI+9aGnIiA7gtY0UTDJK2dPqGhrkiRoZC5sfpnFXI+nCygqTsxDbbkFBV6kAR89
LzQv7CkH6fa5KR9idGx3CrAbF6ZUuOZS4XGTfcbrUT1zplcKMg9oXDL4ppemJw/ZGLyckacz+7J8
ed6LXgmYJZBqZE3rNC1N4qhEn7kNyn4pjqnTq5dSGX+Bwt5rEGysJ9xreqcYA1HNW5PWZdOgax2l
5aEDqmzhHfI1jyJbRbVcbQffURv01qZON3foy5vjktVLoWhCZ2e1b7hNw7qRUd3UGNPBTRQMQsbC
fCx7Nz8lpSXoxeT1zo39TOxeHREidTRb0XJD82DNTm2bekHPG+fSqozFOwVgwGNYTtETul/Az22t
f6ByOr7tBorKWIoYgZOo/Jy+Kw/60nTvS11BQaSa1eboGYs67NzqG9uMe4kfCLlfPiqrRamMyeit
kkTZmvHPbYo8O0eGEfqF180PdmSp5/s3xlb+wvvFX4RS0AzWUWK/GO6QjgRSNfJEbtAqJWFSquex
e1GGfvmgzUVrnvrEi15Rbi21w6ikQwKdByeM4/3fsnEr81M41UjByhhB/vlfD4BWx26kq1QmxNS3
flZxuufSROMO1Obh/lBby8xhpt0tvWPBD1wPZYDR7mdUIAMd5QlxXmqSSX92jA6gppWLN4lnZHtg
9q3p8XySW4BXwf1idW8J3jZbIygOklCbXpdVuXxwq7o64MUjdqa3EZdQm+PSoJ3Cm73mKyL2n3V9
qHN5tPr8Ow6T2e9Eg9FBI3pf8Wa8efPC9odsfjHRAlFeKRxIaRmZjxuArduJus86q0WsxQxhV7Rq
YFDkOeud8mINfYbiSvdwNJGkhPVjB+CS97bW2qAzZzUokzp+Pc3e7zgy4g8v3y1Eyajs8NRRs5a7
6a+NqYdLNjba3KIUYIuL1SKGiOP0N8VusWXqSAnuD7cRbtHmA5PBuwqIat3Yx+e0V6w2bINe6FlQ
6ll4bES0J+W9tR0lPVAOhAThWnwud+yezy8oyYlCC7K6Ko6kwL/L3q5e/pSx40F10ihib+jyIfhr
+Tzq8Rma/xQn+oZGke6139VWqjwqTrFT3LyFj7IpCCIBeAPcl8zS1Vix1SaZa7cBDJWCO4Q6YFx2
3lFpNADNOKCcojpfAojJOnImWDdpc2KcosYxd3pWW6+b5FMhuEZ7GAje9Q9pndAySsNtg6L20kct
rtR3Rdt/cNspPSkDzNpJiBf7qMnJw1hAZw4QMon49ZgjPRwbQ3su0BDunplE3tHGjcUH9LYnqrM5
PWIF3Pbo5xD9XQ8Vk2VobpfK/NHLjrbTf0UfxTmwoz+YEHkfK3AcOyu6danJRidundJXcA0apazY
jIaRd9jHZ0jq4Gv/PRyb8onaR468Q6k/hlCTfKKJaGdXbR1Iislg1oHVIfSwykzsKUW7t6NoI4Zc
+1qUcQVaA7rL/WMvv846MmEEmDxkJGhnrCLMbgDHZFfUayANKBf6+vH32Cgq5B7H6WiMLRR/ZJwu
ELK/wAkx9iwAt+6Dv4dfPU9NNcZ27jHJ3KjsQOdx/G+wvO6E3H++8zxtvb48vjSNuQ3oJK3WM++1
RqsjLoQ4n5xDro2T8PEdNIIooh2gTZOys7SbA4IRJKC2qe+tE1glifuFVW8DV4mSE1EVsOrKQKat
NRocOfGc/YdPKUcDIyiv8NVahomlgAQw2kCLedx9WKnFEeH1djqEral84E/bD13lVL8bLcENuOrS
nQk/P37rzUREBxKTYj0gp1UsRXaYDoNFsOEmw9j4kdeaMz7EInxn4Ab4w5gXbfErva5/IhskYG4l
Mfgm1Q2jd1NcT64/V4PzdsC+quA2Sevu4kLwuuRCFN/DFtKOH6ZeW/rTNKmj39aOrhxns1W/3l/I
rU1pU5SUwER0utd8nTGz3AWjiy5Y1HQ86EqhQIJVTCw8vKhW9yjdW9vk79FW9+fQU8vR5ZOYN2WK
hFOqIjQdW9Gxwy4OqWVV7Ki8bw1IYQBJCQwMMW5avYwjCLd29KhD6F29BORn+UVF9zRws7k8eW0l
3t1fzq0rBhQWRBhefZ7J1a6IljzJZ4XmbZwI5dFA+1H1TXueVcib81AFNRp346HXevElYel/TbMJ
hfX+b9i6TGHUyZI0uHgo9NcvR8omVOwU2GKfCfVxqRrro23ne3TV52RhfQDI8iRKF+4VhPbrYXSk
0ZKwpZZalmJJzzHOor+jZkRsXsmx7vZDO/yUFzgRoXGc5YdYy8QfJ3TrmKYRNpIUDyNKUeM05a+V
wgi7A7q4w+yPirFAgG/y5b+qr7o8cA1KHH5CPINymG1xk+mKlldv4lbXIIhndZEdRrerX4y+YW/Q
UKUKQlEJPfLVHerUVdrkkgg59bn9dnBDjkSlpqeuU3fe3Y0zyDsvaWF0cGE4yQ/6V/i2NFUf5gX1
FiMFCYZahXUh+Ap9x26dnb1xqz4gMZ14a/LNqJbdcKdRCSW8cakJeGGSFIFTVZB1F2RP/osTXXlP
pzVx/ChBVvUBelBvfeyq0mYPW9GY+7Fl4x2wzIn2GqsDt/ETterjp6ZtxvftzFKeqsj0quD+ft6I
hGRkAJxZtt8gI6yWB/zv3CbUgE2wA6d4tqqjq+hFYC96+3suRRX7VV7a1s4TsxXponpAnU/28iUM
5HrcyslsPOap4DdGZr5R2tE60PoQuV9SNYEVjNgzhP1xSAM3rcfjMCuebzdueeSI6/9zfw02tgip
JtKysiQnjZivfwsg9m5xFq8OkHwwfsZigGhRuyBb22FO9ySGNhYcMjigPB5zeIprCJGrUIfQ3IEO
U4Ocbq7o2iuVFs3RKV0PNmGa/KfRBN35yhszZFDK39wnRILrBitOStFiNguDjnV2KPtef2jK5Wvk
NcXl/lpuvAnSmpgKAS83ZX35538dt9BQxsV2G5LNRCM4yszYV3S3DIZs0o+tXe6hkLdmJk82AGTA
KDcgVnc23aTKaNjV2Tz8sisAwFU/Ju9UcFrn+1PbHEqea7mEnMBVcmZNEaKVS80i6gWH28vbxykL
fwzuGD/8w0iEevwHJADvzPUi5p3VG2VXEP7EeosiVGGcO68aD1gm1Kf7Q228qbRYIZ/AdYFqsAaS
x2j40PmnDFHEnLAUNnBAGCGOkz7jEUOb5KBgfXP0iqF5LPRq2KlLP++81UNH8QNE3bPwGFCp66ma
TqVWA6qqz9Lp9alcsqY5OKnLhTjZSxldOJu98Ce1qio/77rM5WpyokdHm+j3UeizH8aisbxDQ1L8
+f7abO1lh9QfZC+7i2rr9W8bRF0i66E3gYsUMkqAYjkavfG5bbTsVehZ0c5abAwH5w1zEMrm8MLW
OFEHAIRYMpL/BYmyV1UdYoQ2Fumjp9Z2IEZz7w3e+PSS6IbIh6R449R+PT0iuyE0Jsar6im0jwYA
5UNhO0qO+yCG5r4WhthCG7NyTnAVzn1bsZSd3bc5ZXAu0pcEOvD661c2phzxJGsrw4ytL57xB6HH
89Hy+uaxLOroy/0vunGEedxh25GMqjQm5O/563aq1BrRw4Uk3PB6O5C+4wHm6d2rgVrAi+MO8hcY
9LqUGeW2WAXH5TRremeToJlR5l2qTtpmaUI95XW35xN8Oys5FINIgUCqNat92uKsjgGy3QS9Wkwn
dNA1Xx3C/pSFu8Su2w9GnR0ECH1HXkzwadcLONdOaoZlJGuJC0rk5iAe6IOL42LrtU9PoN65CZ+v
uuv7gQWUKqAER7LNI+f+1xdDPdUpzX5kblTyDchCTQb4QeVcBJ4Qs+vbbRHGflKYIKq9QkuJV6yO
NkxqelgAmG7UohQ/kikYY5QNfugUeXpE9Ml4leTh8Dtxc/0UhnGXHppp0p5YQvwBK8SV30Xoc4jj
/Q240bCgWsk7BSqUJj/59fV8wlKZbTVVmiA1zfEPhXwUz5GreyCpXwhKla47ppPinWs8cR88N1S/
WpXV7AFQtnYMXK9n/jI7Zs0NF2XZtXkW41Whi/gdmyV+k1hG5jtjtefPtRHpoR9BXQ8so0u4sy4/
e40wDMWmpg5jx3pdTCNKUEaXKJcqw/gxS07CNscny25LxHG84dSxczWr8HZ20m3cxc9AOk8HOE6n
cM2G0KB/KCLnTZ0bhbbY0usn3HLi49i0xOiY91w6y+53PvfGcSGuBFVNyY/WyVrvpSIFmrLWagKv
ceHwOOX8FBpx+2akAdvThhsQCL6/wWTitDovIB0RBwFDAs5xHaSMjlqUobQiqzMFPECtzkE26siT
17S9YkWxMH4b1YMz6PWn+yPLKPlmZJh2AEokMnf9fFEAnKqx0qCUiMkMqqJMXrvLvsKCTEhuhoEh
xV8kEKi9XB+gum/TJZy8JlDNGr2I0J7LhyQS8Vdtzmb9qJTGcIxmSqxJrCSfxjzWDqqXivedO2Tl
qQmFOC3CcHd218aB4hEDHYyoOXqX68an0qIxqcepDHtL/RMKWu3RicC3HLSQmt5Onrm1laVeE/wO
9JNwKFwtAWXy2hgYTFG74pgLIgPRuc7bzkvDoFZ4tS0R6juDbm3lvwddZexWXS65rQr67H1qB0On
2IcF/9bAyFsqbeH0Yk03FlMGX7Q4pYXnOm9X1TEZo3R4tiaeH4CVNX4Nl+WItxBums40HpOmMc94
J3s7h/bmCNF8gEFDkYfaJxH4aqZoGcw2nX2oLErstBfTbCIkLaRzBeI3c9pdbFMsf5AxBW7XN66x
U/y82UokoEREZGsomQIBWxXSwwVyzhxB++3hSudnnULsk9WE2mNha+HerXhzaOVgcFmkagcF17WQ
/NymXaWXJalutOhvYQjpJ68unE/3r4aNFSUfJPCioEuTft3ZidVR1ER0YGxYs/dxRUcA/mMVEE4s
PoEEbEfKlYe2nPdYxreACSbINUipjmQUNsAqv5BykGUpYVlz42o/er0Ufwhr7RklU4ABSYufTMDn
Rtp0akz7bPaRhvR8OaavrNzL6B+04C+DMGms+VhlOFECBA+bD/fX5+ZAyx/J60BJERgTH+L6QDtu
rk1Kh3AVRjq6QSV1MU7OOMSHaCCCa9rKogCi4Xxwf9iNj4/UMW1NaAQkgevYypHYZ08Cze08TL8W
hSs0KoTmLgD65uqgi0jEQ/uZeimgNfnnf8VwhBd1w85gnElNzpkpXBQu3Sk2grGe3c+ZbeXWzm21
seNkb1iHeIMxGTzB6yFTBAXhpzDkEgmJ3W+6kxuXpl8KbTl6i+ZhWuWaPkXIPXz57aKivkv6RklC
huLrdnE9gYaKHQpqUeL0r7VQmT/WcdfuFHRul5TwkZAflA1xxU1YDIFvZuKk7S1t0iBpB/OC7dyP
ZemGi5go7N7fKbcbFOAY+wQ8F4rVwPSvlxPnTQ9PFXr6MeTkLMAnpz2lehddEsMKP4TWqL9qlKTa
SYhvb0JGpQqCuJxMpW56/NVAdmoB7VraVD9FZT4h7GPEQZxO1c5R2ByKm0kil8iF11KUnTlYSeyC
qOkR7P4pyin8PSWZ9jah3vv1H9aSioKEtwDEWwNFFU2MLDWdSsXGzeBiF1WkHXI9igTy55Q4H8ao
nXucOTA23vmMm7MkEJXdE4Tk1429WTHqhoIvB1Gtw3Nlm+mjm+fO2aAcuzPU7QEkRQT7x3lnkgT+
1zsGWTRLUXTqOhD23XNlQvc7e80ynA2jdv84kVrSpIO+9doshL0DzbtNssA5Qk+TO1WVHPBVZUM3
xkWEbguMZ9H1ysf0WyvoFPU1Yv1RtXwddG0ocCQ26w8iiWwUbXoPRIVSO4P1Ul6G/CmId1DohoHN
Jr5eByUU6ThJLFOat/nbHp/CMNCywjV21nvj2pFiITD/ZLpxY3geacBKQWmDvDPz5jEC5nea9XhP
ynnr2vl7FPkr/rrJKdonQxUzijP1KSRczGPdNgQcXnZVd0Kze/hz/7DccuslDl66U8j3m0aOcT1i
SSlQgQrUomWZGq1Pva+2/TDTnTdF5y7fB67hVxRvtMSf3NF40O25e8o8MFR5WOSvHGHAorv/kzbX
ABUDbBhIcrgUV78IgYY4lUCOEmWsL7ZSZq/m1NG+127uHFzcmLudT7t1agmHZNlKKt2se4FW3+VN
t1AkC1Mlvox0rg9hNadHqZf00jSG1aYfB7aQmiftkNVqL52zjLYLVKyGE3ZanCJ7ELPaHRJttC73
l3HrgqDBCe+QGhn159XBsHOlT7oIhFGvOplzsNyk/9OJsO8QiDalIixOxGoTqye4F8n5/tgbK/pM
5eRokrSB4L3+hEsyz0aBdkcwIEj5up9r9X00OhkMOxBW94dCPlcu2lXGStEBUKyOoIfM2dZFTnDk
uVs3IOgdrJiaR2VKXUyIa/q04H6M8kMjFKbJNaQv50br+0/Q2icK2m6jdL4pnDQ+aWBqPyqprfyY
5yn8WDZhaPuGRdx4mNWwHg+tW2uejzPmPJ9nzYqGQ5w5sUovxKp+141hVqem6btfdlFMk98sDZde
C6Tj/axCTgtiuzJ/u/WU/ta6KSkvGPuYmV+31fQOj5i+9CmnyXg9MbJfhPfal8JtGpv+QOV+G1tn
aM/zUibfpEltCeTYbG2oq2H6ITYNotZGx28KB/dWJL6DqNvrNhm86kL5dbBlwAnCI1GX5vcwNHb2
JqMEfZrtkGydmLWHQY+BdHiYsrixz3hsApo3cJ09CW9x40vohR65vls4wwH5ykIAup3b7DiqcbEc
lFKLpxPCH9nFQ3aR2lqluIaf53MdvYdxWn4DOxv9KJqi/4avplUep2ZsfvQkfp9bVxODT2VIUw5K
2PdToHg6fl5hklemz8WQ/CqsTiivXUdoH5rFqPXAiJ3wo9ZUxJc9okkITYoM+HmrFk7yYcDFJTm6
A4A+P7OK+StEABHDV+76mX+kTr7g4zwYJEQIrlpoiFAnG0T7ulgU3Dn+l6Mr245TV6JfxFqAGMQr
Q09ut+MhHvLCik8SCRAgIUDD19/d9/Ucx+5mKFXt2oOPJkRybmnU2rvAqvtbTDlDAFo0RKxK7GD1
k1whAYSdF+ywDsxIYCQoGPEtQHhLd4Fd23Tr8rzVZcGL4cLSYEwPI8UjX+FUSj7nvee/DYSvn6Ag
FkgFhz1/WKV7747jssSk6aJUTSdhe1jCtQnDOCymHnuCCaGCjzAVcKZhc65ATuoi0PYYX1J2AaHW
jcdVEsRtTaz92EcfpaAUwOimXkzUJ4d8mwtRdd0kh0cKFTnIDePOLyoKQVTDt4gObE15cgkSC4ib
Mui8SiQec1nSHZYqp3TPw6BeNx0jF5Vqdwlw9v+F6RFiqiQHVoQLuhbmDGFJj1QbFua/E9jopYes
1aYvBWKPaBlHcLx+2ew0uGNXCEvPk0ujvoYJ5ZweSdvilwWBdReTdGkA44d+fqaxmp+QaSzXUiAr
49q3nLwY04WwTd9G8yvLsNKvYgMW8BFxWmIAAW/N0ktE25aAeoShElHvy7YdvKY+QspOqtMfrqP4
miLfLWovt6lq1oTBySYNWADfx5Ct80G4BZHe+6ba/7Ysd8MpUe3634y95AcGSM/roZXUlUsHee/B
MRf9433WX11oO1SejCtIQGy+JCXNWZKXk1qKV80CPKmzU4O+X97hZPEYztAwbeK5ZRIm1RZDwMXC
Azg/IuwXY+M0x9M/3WO1Ubpsx5g8Iit2KINN6XOeC5KWC1rt6SAASQGz4WLcTkbkbV2Alp80iKRv
4zPoB/Nwfx+wvXUp2UoDuO6lQDQGrfdlNGeWUvNz2YM5LF0ytF+ZxVOCRRUny3lnlv/FbO2+0kRl
qt5HYnAwutRCDYGbHNaSFlCXC7oVL2u2m6mJGR/YOeDe2GodA9gRxZNUrCHUhFFN0g15eqBcJOEJ
/QZdmnUZWlXOMxTQlXEw026WaAoQpelDj+DfVjJa63CewnKZeK8OcLje+hvnG9zbdbe5vXbDNO4n
0Nht+1BMs1kuXQh1f8lzBBtWbLX7fp5pIJDstGqges7CnOIUOCtVmfMwsL94x6x4w0yb/Imo4QgJ
kXyZH0FSiIGhD35e/LPGxzENJQ6gGJzk7XiNFMntcfUINXrAxYflfOZAOA8qZNX365OjlnQPrQ/2
tkGWQD//yciejZ+Mi0lqNOcqAPlvz+iQr8csXYr8O+sQ9f3NIrfGXbm2++LgygnD2/wjHlJYZJYm
9VvwqpK0L/46tIeypoObluAY8tZGQZk68IpBHo5iDYlVIOkgXTmB2HSnwIdDNhxhiq/5b5geh6Jc
iaf+TxDtu0oRTJJJdWpZGrP8oaUFyhX4icUavq12i+x7BOd8OIBFc2Ru8D/s1j/DFvP4I0gA8jwE
OERIBU9F1v5bCMLZt4Okd5LOEQOR659Bko3No7XcJQpKomKlQanHKJj7egHqOP/tCo+tPxzO13l7
hXd5Nz8M1ij4ogzUI3p7GVf2CQu2NJR4fMKN3XqjZIJgPmbnKwNUDw7NNqaavNEYDrZA4JNthzLG
ENm/BFj7DqyZ44H0OJ7U2lIJH4aYB6+4biGpwTiK9RPF6pIFpddwqYTjjE9Y4ioMlOm8fwiSCDj1
hRN1skKe5mC70jFq2tOaDSu/rWOxy79j5+9uj4bg0b8lyrj0EOHdANcmhI8tTGtCwDP9X4JCypZ6
J0jTPnPMzKyO22y87bFd19OCaLy5xCZwlw90DphlZTHCcodUmZJz+wRfPwm/wCj3YGeUkzQF3Hh6
nmzYzSWzWB8T72TxyEWes9KNm27B7SEOvk8l4kaL7G3UHW4K6GeBGYZytcUmj3Yoensaxi2JTzNN
dXIeZptCGR7ORX+QGRhwZSLuvescEDFVfty2kCE6oGD8D839zm4SNMa49OkINzmmdpeU4bbB/EkH
HKvFmDj3pO+2GwC2BfpQKciMXKfYSORSwGl2PGx2JkmlDIyrFFJI166oEQU4YjU+dFEIffW0DD8m
hDLdD0jf8hqxYSEr02gTTyB7w3YZtpT9O19B8q7mfU2DIwFp8amYMkbKeA6gFNr3eP0IfbTupYAQ
EOkbITPnNo5hED0tucWyqkNwTN0NGXlywupP7PCNr7YkiJYSo09rL5MsMldDybKB0tGpuGtgbwF3
oixfBShmbYyfD41g32MKN5VKFjubTi714orE0LGviZXzwxpEIX9sIzq5xu8tf9pR93DhwJb9mcY9
RQfp4yGjOKuw+KvWSQlsJHL822rsN/QFeZ+DSLZzK4FQLfDVg9cPgiXKKdQ6/CUHPZqSr8UiS3SG
VJVFm0tyQAreXhwpvC7S0uhJ0jpfZ1TmRSo4S6to04Bjw82tb3JcjTp23ejNNzrFOCkJS0T/lwem
B1cE4Qfm2GrIwOyNGQ6+tGfe+KCEnMCoTzqJNcwPHsnXMSzb2nRplM6MaFTEiuA72pfwSy4hxjHY
2Ct3Ds1isG3mGqRL1/Vd3oQImQ9Kx1M1Yu1D4/Vh0ml/Ctu0my47MtdoGcHkbHuOQhOGaLdTJ2sW
tpNvMgxwy4NbrbNHa1W8oo/NtxGPer8iiJWNSMCNxgJIbDZav5ZZtBuYHoNOfEY+E/d1MU9p1Ozd
gpasxPS8sBuKcTTc4M7Ph+duBeLx5GZYATU9mZe5WgNqX+G714oTyHg5ZIKCy0q2nfTHpAOsdi1w
H4+J8CmejQQNbwNnUDs8z5kjBKblil50H/i/uQST0ap7SzqJbroN6bh8CKQy6TJXIVoUKPHyDFxc
M2YlJR34poCzxTfemvU7he4iLGPlZXaVfpVbM4dj9i+jG9MNyYwaL2SY83/7nmheMxTP67zAqa1m
2UCSckRvO1ZROouutqoYXw3KxEui1RrVGtAZzumxm9obEgjIUuptgKkLvHxjXsPIJH6BTTUMwdEZ
z4h/wul21jzGSSun3rcXnMMLDAn5hAZ2XdjdQCx3+BA05co+FggIexzk3S9qWYJ9KFFS1VzxQE2I
s+hG/YvKcXhGLace2+1pfLfDILoj3gT+2soUv3TLIMOsLEi7kLPtgVsQD9zB5WtniAhsstXhz2s4
H59ACTR5iZ2yQTLMUExTvegA0xfs1YpKq1RAB23b8Jl3fdqjrYoQN7dSPT8wu4fjB/A4/btt1Qy2
xB7J5YJ3Mj9CF5uSr4wLxk9DMvZ9iTSQ9n3f+12V1KZe1wUTS1iiwet+rZlaD4EqJlnGO4jtb+D0
jf6qExl0FXDfdb0Iu8nvnRQeHxiCQfBaCacGZj6oAmM/F9tB5csuLlmX+/Ow4G69zC3l12hHZWzc
Evvogleznc4AN+axTBRSQq5m80ofaYJ9wWFQE8IbggKQDxqHdSfNmiOk/lPHZpg+IxNmUwk3tal/
N2OQFVXg56Qvh35SsCaZSNGC2KTW3ywQ4HRg6Om7pBrNJvPKFujvgFjHaHBhJRH7w94LQy98IcMA
0TcPl094Y4JdwvKu/YxRW/MyE2z/mfQr/woHbz6oT9Q7REPTzY3S/8ZiqxdnitJhy27Hk1zHY7qP
x3bm08+cry0wzw4Xb4K1z/o72HJiSrKAxW0yRd8Vz4r9xFZdfNN29fqYsnZPXoqlT9JGuTj5rwUN
L6uLfkrpGWUcJTXt0KkufhDRNc3n+cozNFUlDgoKIquS4cs+Yj4/we0mIjdullWfDPLLUWTydp4e
hfbbcDKJ7KOfcEuWy48hQr97lXtnj/1oewmmwB5ccCftf4lXuzwmwWymHyMaU3JNtmT7x8HvXOpF
QApcJvRuOzbQWc/VNvfIsFtTkF0eeSeWvIngehg9tTENhjNSjemfMLTFGxb2fj0Du+ji0vRiCh83
REGdTTfQFlLuhO7HXZMWrdiaiuNIJsNO3Rx2P4J9NPYhm+LVnDCntwcOBGa9TqZPz9kezWnFTOzD
hxFXB3nhd8O842Sj6Yy1a9af2UTIG2FKoLkg6wDSPNa4H1HoEYW2zgBqy2AFcIilLywxmliTeMBf
T0dRQpeNoWJGGOnnZlrVQ0+PZ7SXYRs3Ko7kS2wUmSqcmcGDWtTS1yYniEFIFP5wCTOP5W88Bi26
tnbtElCeRbehtV2Tr9TaYTzHi4Q1UZst5BLztc8ryEUs+WH1Rg9LnNP2mPoxFuWyQOHU7AhJNOU+
4mGqUUFR3ND/2f+ihHdTPas9CEvYXXR/535xrNmyzF46QxeMxCJiBFgx4lbtVcztfDcBWIEMka5L
caDM/TQfQoeUuCOGvJXiiweem7mMJmQIIVCHzrc4DQZ7QhIKgLMQtu0oJlBgLfdcZPEAAVb64Pox
D8sQ2HT03M9a+QMwrjg97FivfxBbxK5SPdw3DyFAAnaJ+2n1Nc0YbEjauOv/Ti2s7Ut4AwbREa91
HB139CjjySYwdD0nzLvuoXf2nkFD+zYpxQrnY8yAAacVxT1SJ0V4ftwcgXoSVSeCegJGSemBtRtX
FYj6kX+ER+a+NlMxx9v7GqBPbDw+ToOeFbp1Bh4FuMsQW3HAbRh08I4WLIV5WQjYRONPq7IL8vyV
Re2UQ6HERl6yeQPIQjmD0j4YpjaoYtjZP3UBoujLAVLt5SnhLj8NoeiXGjBV9ANFXHxmruBJGdtk
+uZBMl7oFsOVKhi7cDhLgz6xjIbUZHU/+OSlX9fhFz7tPRViiAp97AFPfC1GkrcRb99+FFBHiQau
OOnHVLhOlYSY5XFNcDj9M2uY/IRbNVgqINv3t43t1GMiyQD7ADFzv6DlSRD2uduYV6aPw+4aLLhY
Jd9nc5YzAVerhdboeeuHMDjxBcrFawr0f6vh1pw9TBCYDPU8dYU8gMNGXugYLAUoxnG/lFkWtAuG
vv/fW2+K4A9AOSlfPY2kfsoTJFM2akuYaZJEU1FvS6RfUxSJv35Hp1rBP2xMz0To/We4wLK8kSC3
Fw3FcROh+tP9aiFDxJOP9+Q4QN8Z/JynYfv2cW7mehWcqEOUGAE9pEj806qkFucdosa1xPlJ3sco
9aym48bbE3FJ++zj2eJ1CgP0yCYIVT3vHBZKMPqEEIdrDuEAWS2z5eZXRXBbGW7b1vr8SeYrYEM8
PmtcCgUyS+1oHp3MDquaMpYEgKSdwnCpkwG6FHRj2wRq2jC73zu4thJSe2GGssvnDojhuPIXuMy3
A8y30ECfYCQMHGdI9fC8yp2AzEDE8rakAzhlICCuSwWpEjaaHV/oH8w29pwHmB9LYAnyOHYxsIdi
FfP2vRax0odZh0Q+TClbgt8eKYD/iqVboXIWPLm2i5B/KHDgoemdSX5uW9udfdwy0aBlgJouNRwR
sRTo4T8yADdr+LbAw3pR2qgKHRn27yXu/rC9LHNs/WGFRmmvPSrFOUEzLRpYWiRvBawssKHjgX4v
yGRfbIajRzjgRJViS/Q2O74nl9FK8WydacOXDE3BdghCg22m85QuR6w49ZOI8dyUKK3TU+AxPDaJ
WqYz7UBOqaxHD/mY2tEfDbk79QCPFGMT8379iEF71mc4rIqbFLqdypyl636MAi1O1M5xdxnv1BEM
Oek4A+wSM1onnBFLaVsz/nHAzh0Q5mWMwY8iaOdNe9eGjplf29rF1H5QhK2KckDi/Y8gg3Cx9JaG
jwoBkmsD+0L7G72p6KtwxehW5+jxRQVDI/spizb9ARPDfjyyIU9+LjQBWLdnWe+R4eAKIMAzTPO2
vbvf6tinzV05/XXfcvBK+qlPqiXY/POUjBjhYGAB91wftsC3tWfqRwRmZIveKN/wIsgxP1CTtOa2
Z6pgIE/4tfH9lunbRgN0TIyq4RFtjUPecdfFe23zzERlsc/sbWaQ/78PahhxmbwI9WuIAewLHq/U
V5IgOPkmXbddE7jBpHgbFD4bSp5MSDkg9+KfmLFVOzq3yBtEYZkH+I94jCfSZXjggDPLso/7ezPN
jJqPbNK6QSsH0+iYgNt5iGHA/bqCVTY9pKxrTxonyuvsp/g6x/dAsphu0LKC2dP65wDKfhi1IKip
tMAz4ToUBjJ+ZHAv+AY4mMoz5vj00as5YyfjFdSUEHiRX+muhu8WFQsANmRsVxeJbi7RcOl3QToR
YGUTmMfMzAFefQRswCzYqYRUyUg7XUOiGvZlaEa8n3hVC9PkAb4LgFebXx1ledJE8Ax/6ifkHj/B
dRz4hCs2ocBM0DQsgTglQRlz6t/kkqKzUM6B6NwGBOsXHZgWHvWJjyoWSclKoB54eTBpAQNFz+lg
TEUQq4L2ATuMc9o7GQJD9XF/Aj69v+KMDqJ6cOCpNhn3e3fNorvy1qJvUzcglK6/7nOB8QfewbE8
jxHjpE772D21vR9/9SpfD6BSIACVUIQb3hLd47LBma4LqkGuwj/akYwfe4oO7F2M2fpb7F2avghC
NGICoXuJrhRZrhdnk25vDBJf8Ea1pEuApU7ZHzEULCqxI5v5IwcL/HHVGisUvRTbZ8y6vAcCCSs9
JLj7vFxGrR5kBri2Hkdub3Pb79vrsq8dbeBPs4ASQJjE0gaxMhdmBy5+Fq6It/ttzWC7b8z8RXI1
8vOOSThoCIz435S1O55YxPQU32QBGMcsAJp3YwT9gN4UH7obWYr1V9batt5mu811ZkkrTwpqcfsg
6DA9Ozyg7kKkbH9SJNclb9M85qri2Djbr0z2ywVZxKC8+JCMAeS8sQU+ty8F0iJR81f0S/gqqCgC
jvpwNg2KUwuYODjBBIgEj6ID5+DxDiX+znqS2SNbMrQlu9Sxr90ULqY2e7q7Jgh68otsqw7KKCgm
XbZ2V91BGSzPap+Q5R2QThGc1sEt39GETcZNknH5k61h/7SKnUCcB3prXK2xg3ZziKyRVd4V6hl7
9x40IcaLs4NtWPw2pB32SLCXdlsNb4u8+LBYoA0nIMp2v9Iu069ixMLsWyfb1lcyWmcU+mx0tcAU
4DD/YQAvd2+z9CEu8D6d2I7I7mvnZSoBO0I7eHYw2RZvmnPYdKCJURy7HQ84VWPAK6qB76TDVcwd
wOxsuJnUJNNzYdb5H9K/EwntUxihmo4sWE4r1oLyhPxRfCGc+xqXBsSx9AS+Se6qGQLykwvaZK4L
WFvdt0dt+4BtT4p5oJuKR9jnIAx+7IoergeFUv9IgomjJrDQ4E3mt8zfBSjzM+Q39kn1YrGVhN1h
ixNUIrwiw3YK6DeK6lYzOsenO9cLNv4y37of2LDCrAw78va/EBM7RPpjHmCZu2aLr2gWLbcO4ZtL
yaPO/8a2F9tBRIGmbQnzUXQqYJKiZ73bTz7MGaziT1oO/UdGC1SOsffsPz3O7dhg5sYPmyRDqie8
tGOo7Teg54d+pO0fn43L36RTaLbNEHXo06f0OYHXo7qprgW0riUJGrSTAT+oTk3rc7obeYrQ33mg
jyKdS84xMR2AvafyiO+Sx4C+RvdKdrClXxTmb3XcrQneQcF0Uel2VUTHLkavdh5g867LIeT2B8XW
pYe63UPujjndmUp5j5EFaNIaIq0sQh30WkfukzirsEcsJovhlAqoACyiwS1E8TZ82bjNf2+KRz10
+vfnY4LwQ9QW5GqsvL2JBliRx8VnuHgeYZOhxX9T1ML+eQ7mlVR8DLPjTnXf1fiV/StTgYpeIZib
9tLEWuhDsSii4SGUOyA8G8EaYZhsmh2wLkt6wPwhFBEGvCxfpnMrpwvWT/BERCaYXQ5UdklYD2xm
7rFNYvrkiQP1BsUp/DfpXFwFCN/bUYQ9UuCGzGZNj5JyhyJHBfcd5LY1vIDOqpKLie/GVwQQltxW
eh1SKoMzkdHcN8j3meQjRk+2gQsFK62ajNlQY5tn5aUYKDbPMUZTrKlpvM8NMgYKAMgsADC3j+vv
Ba4MWPjSaZUNn2KFSWWL5VhOu7RfMHDQOPcsEccg2JhHeR2T7lR0rNeXpJ0IrkN0f2CFtKzOGFqv
cwqqbVeRHPbQeG5bGBUBR4HRALzEpqQExT6bkcDEC1sOMy/iS4EDCsQR4vHSBxPUPo1Qm7ypocM+
ElQSTksMJvIL/TPMpDCoi6yMcrRk9eTm+WXqkF770JscU1CgU8QywHKbHCC8GZfaT7npr2mq5NgU
rKUAUCAFhWlfMLhrgFjH66wNxFDLGmOFl1gOkb5maptPOKbCn3M8hn/T2MEnnd85qUBy4Nx6yUQ0
4HkLWjtUOQYa2WhG9KHdh2n6spNAE78PaXjTKxvBgbcTJLVJvETAVwOnl5JCmu3KPFHBGe4g2Cwk
JhVJCZYmfx26REQHWGhhl4X2ZnvAFtvwo44SrO18xPDTTIN2c7Zg7AZV5pJVlh5mzws2nG5/YVhG
6UqMbMN/aHes4Yl328WNed8d0DObDBg+MutKzFnmXLghzSus2QZV+tH7l30Asb9mkALRk+AQYJw7
y9J3hf3kxfjVzdWMNT1Dy7QZcXByCoJSYJjIMFZH8ucIXOV98s6nVWDu7ISdZmKt207nmKexsleX
AAvqV4W2KfmJaVDLHwmxKv8L3J2DIZB3WN6MAIRsLQyPgPGAfIiul5n5e9gWLY/wE4FcDUKW9tyO
PRzjtBuS7kwiiyASMDdRq7E1b92/LPD4wR1D0CtIGgL9OtGelOD6hBiNVFEcOsrTHPV0dPFJCDm8
9kx1v9iGPXLF9czAVYiK3VfdMvV/sdOIsGDw2MV1KOeW6oPzco1rYAXgQKAfX5FTk/sMpp7FWjxM
bkHAXc6VAyFqTEEh2mcpvzEpoBXwNBf/zdib7aXtgEI10Rjt/sENA2kcEtt36FxiVaegu8szZo1N
N4JBU1AjUzC7xMmdeLBz1PIKzAuHEy7lFptymU5hJebEL0+zg/8DsDHkxZWzRGlTApyD077NqNd0
yaYfIO+o5DmMcZ9+ZdILf9pQy2mpw51nrz2Vcd7AswYrbCswNN+w90Ctw2YZIFysk7go5QB/tZIB
5sLbmokJMAscdYC8CfKOzRGO/nHt2fKeGZT9D8jJBUbQ+5mP8524aitW/QaSfzs01sDerMZllh/K
bPn22E1h3J+BsmDrP/7/q/iQigQ3GL3OM4LYQTaw0vcfTjquymG00NkVkvXqisysntTT5uXZWrQ8
d3L1QKtYtRGO2iXIPxNAGXiywAsZK4vkjukQjQmOqhz/87cyaWqAqtPwLZtt9yd0oJmW4JuE37PO
M/7QLgqhcVjeZeshclK+mcWNf6kUi29g4NSbq9zGrUBIGVWqQVwZTHn9Bl/gSxRp9m8MNOUVnKPn
tYSAMXzBDATG+Qq8m+HaY8jaYwriVZ9GK85vjZJeTcgqMQ2c4Nh/G5hQb8iPDICK66JFgkKiAEMu
SRLE9VJMzPySuZ5fET5fgJ/kNRMHJE7H4BXwLqvHGU70MApRyoV1GC3gD3hVrEjCSzzvrlrksS37
Af5aNWEa4L0CNHn1IAKAVORs+g80W5j8wmld/UQo2wL/kYW61zGTUVTi7CHYXA/wUrx6iZJY537N
kDgKeLh9VIsGxK+VDfJGJllgfm37FCbV3i9b+Ij1e6SaZJK+a+KgFU9UT7EFUiVwirV68/tzZoIs
q5fFGdgJ2gAtwzIsyWOGIDHXwNVq5bW3fRE2KG8yLDlNESejsK5pZioXX68cjLY7PuuuE9VRdtjd
HiUwaVPSNVPQZxn2fE68BzvYgIAINlzzwYDw99x2eYGCvckMRl+9fW1JAq4XKcBS3YHTQF3Sqswc
imLJn9CGzF9YeJHlRvXQn9YwtuY0K/xq+F+I4RYl8z41TEn5FExD/i/zAl0CFq4UDnGwN3xa0Pp+
YVkwpyWUMSDYwAY8VpWSNqdlykGAOLcJEKaAwdD670C4d2UPdgi2o0baoUaXCeqL9liByFEnXaPU
tIewi926X2nIeoqFR4iRqQTvBj1oKMH1bhBYi/MaYTgrOlGBZU0zpSMD+Qvr/BcFmVFarYboP61D
GXvoYfAf120kor2W90kSo2y/obFuWfe0aTsub90Aet81QJze251D6kuaOH/KgCrrL4yz+hur2pHc
VtHasQZrpk2bAJ3r1c/Yo1aRCfwVrlU2KcGHKNKSA9/frvB8Wl55miISDE8ySpBbU5Q/ROvK2+wz
RI6Cf+FEuRs3/srGLR0uOM/Sb9Nu3c3BI+et0CqD17hLQW8HXWL4CWOqva2SEIgrmEwh/QGMP1kf
eYaDp5QLL7Jy27L9j+8SQPIw4WH+JGI+PLqw78CSwi4fwMaiQYegStALmnTCax5hA1K7jI1vZkfE
9YGP8RI+9XxH5cEsufyZnO2fxqWFGyG2yhyDWCuGQ7TKHj4zIZDYDzfBQx+eU0hnBgG+dbfZeLP8
l87ePm0x2ekRzX0bNWu77pC3wQPil5cDYpQj+PwDVQKrKPovJ6AJNsNO5uM9FgPKtJFwtH6mKHiF
UmT0Q0+YXbE9gKNdtWcdeZJBuv3GsWtcNeABtE28RvMH6/0A/pEuAKlMRWjZRQ6bxsZTjcUtkluW
VK6lWC3vIhbxiRXr9BOzNywPQV1jTygCKq85KL3f0uX9F9kZwPg7OPaRjIq/9e1M8ooBM8J3hj3P
3eZroIeWDrxrch+ynyLkc3TKVlCOwB4SLSthwYOCyqxWL1h9FGVrEAAM4qgmAJ9QHe/tA+WfYuuE
bgZayLe2a1EUwBhIf4ALCyJXhO/3POq0SFEqWD9CFagS/biNAfsCwIrw3LDrZviJFhJlNmODvpDE
W1fZuTPbAd549i9QPYg3YdjvRbX1WHA3iGMzGYxosmK5zyJ5+DJsYo5BV7MRh216MN58MZDPDYKK
+LLTyFwwtMU403Cq7Mc48cQ/DwC/fvfU2aCSW46pAmMmyw7dtufvPs3y/mY7HzNMsGL6Sl2Qb43N
cElQYzuPqaTTc9jkLl8B/HDRb6d+K2YoaBlhZ2DR/XSYoqx/yAiIxtiJCxypwjmg/N6L+HdgkyI4
MiEYvk6h4sceIHOAp9QssvacEvwdF8efThORHUHjN6cYQ8B93F/UD2qCmDc6TfFkUpCwvtZhBCxq
GJnAFBf8pVtyxiq1bel/Y5aDcTQiYe9nNE7RazcEewCWXAb/HlMgIrZSOVqPQwBvla/8fxydx3Lc
OhaGn4hVzAS3nYOyrGBvWNaVxQwwAGB4+vl6thMsqZsEzvmj1c1/ZenZd5Ix4ngbKz5e5jRnBcGq
UvrRomT9sUhNzNGPe67JUZrgrkEz+Fmi4usPEzROgrrjRjtDyhlcjD3GOfTcTG2lDLtlizgrZyyW
XXOlPmuS22H0q7cwC7xlO+lkdo5re6P86fqxzy3aKLgTarbeUfCECjWCxwfll3EEZcwe8VRGOqeX
tUynv9atOG0IaRJ3mYvC8jAtk6CuK83z31ltXAS0TuQRKBU07bJxKph3hkeSo7q8xN4PRtp+tggZ
kWZpr6FfKFRky4wjzd4nANKRU94byRddq/w547FGS146ABXjIAWSljCWK7FdgX8qjOfKU+9F82MM
pVFtNWKfZENqylxtyJQZhtMsuew3ebRAurghwOtTUmfOC3IpRBn5qKs3a+Ho5MaytV5IR6gl+qqp
RO+sXebdglER4sjpwiPx1eGy00OS9vyDOXI69A9q3Sj0w3pTDFl3APwfIAzTpQjZJWxu/6TETP1X
hVnyDz1Qcg2GCCDZm5jr0emUcboTqSn0Pg9m3z/6jLRfZiF27YIIzpwNwTj6gVKt+r+pdwr3ATFG
ZCm2nxvzWHideIbvVHLb2cF/qqa+7i5Wee0fid4byVXoUv/WOpN5oIcwnja1Cco7RCa6p8i9dd5h
CAskx+jSt34Xc1P4U9s8q85JviZV6vQ/xIaBPlQIzkP4zKm6Rx8P+NiZMP1WVgArBSjL9gP+UYo/
/FqVW2F16JzqxVYr+tVllZdIZ/N8bEevbXcD6sLwDjIkezIC/v8wD7IDhg/yzD3MYwW57/R9faDJ
pgQOYmt9ddG/NgcWi/gwLIU7H25NJBhC1k5YFGsGYrGGdCN9VyAFebG9mX/no7KPJhZ5dzCZ6SEI
4qHP8A66sOl1FIYgAdYJBsy1fnTNJ6R/G3dMFUn/DafPOzHq9fBFpjv33NL2lbNbkbXV94FYZP8S
teU0b9yOYYFqJlt7G1PPZhf3LLkbim9KbxNrGG1Sv9FdHLrMS2Biuqh5yMWtpBNRnHugK8XH9mD0
cs2l5ahvCos0bFBt/l1iiY4ZuoFnrjwXwV5OkrMQArbz0R33XOEkvzcLidtR/zX5AotRpqYh3MaY
1gF9BD0T3Bp93b952gfWYVGFXZxU26GQc3rdHmmnU/Upo7n6JadIt74bwtJIZupquqJx6d4XJ+qv
S5MHHoBVybHm9pggoaSWafZ2YTAJb09bTRLeCzO58qg9M8kTqfDuspOaSRikCSB441GCxIWNXe7U
R8i4cRMHNcIs5dVfLEUhXqLBm8a9V6J9QYVfEJKH0rK4Ro0DJ1QkRcWTIIL5vpVEte0Rosm9W8ZK
se6Kjl+lmYffIY7FQ9/ZVp1Tv4NV5omAD5/4NsbnscsRYg5N2N2nHbfFJneWIt4gHB2yR2E9Ykja
bAnTpyKl5GZfG0oJ7hPLLrSluiMNzrrJW8m4ETd2V8wx22iNeOkOulmpIxuseY5MiD4tD3FXE1sk
/OHMsTVqVjWl/okEYAu9vdYc5Gsq5DZCzZQdIoqM0J00rvLOBnTiwOjBSWIp/fo1lE39nSTwZHvK
0Xh5k340nw4we8BpyMK3QYWZLweF1Izyua4a0Wp5tnnzy2IqDm0duB5Rilyue6foIojp3k7cNDKn
5T2uOvG+opxgIE/jAvSjmpH2T+gG2CcUwtwSeS6QWWbg/wvh1rvFZm20naLFPpL00M17rOjlsF1X
s0AQWC2bewl5hNcx9Su1q1faXTcrn/vMe10v8w7yFS0GqQ3O0XKq2cNITU5xKKi54GfMU/YQzrYD
nXa6Itv07mQ/qkgOz5MaNGsjfaWEJyK9j6AsQwtS2dblvA1q067niacZMLddss+IH/kUBIl+bUdS
ZfaSDwLGMLEIjUnuGbpLAFJyD5JliA0NbykLPlfH4zBRFXgQRZcQ37+U87RF6nVLt51dt9rdHPzQ
ppyaXwmmgWAfd3qq6Qz3K9ZxM9OWIxTdsZsyVIhn05BDAZFhn7FiW0RRPRocQ85MW706tkyGs8ki
9076RgCteTgXR3SPYAeRCuKrm+C5wtswVS8UsI8wbIkk6a2mp5x9P4+/6sxV8QEAmv8uq7lUt4AT
+lUzd2SbQKflI4BCJPblHAX1YxJ15nWSgTt/VEGR+2dNy2T6JW08nxsCfB3I+qxwvxeYsuFBDqRh
7VC/h91We3Wjj5k/10cfsX71zxP9FP+4nTsruiZqMlArf/So/xa9+xQMAqCuW8fodR2Ctn2PWZMH
4NhyuD3q6+2R6RayggtnEEd+y2A54YQwlyZo8/gUB42PyDZZ270HIjbvseW2DdwTEYznHIfTzN8z
wLZngHafeS45WxyU9T8yD91vYgURHxGwEz9m2JeA2pdbQHIF1JQezQSsvTWEz2ho2sYgI3er8AP0
zBv2XdKpGRrWRt+p7rCTIJtEPe0hiP6tu879kw1DGt8PjV3Nx8RF98k1sqa7MJ6RD6HmyDtInTb+
whkDTDtM0VA+WDbWfF95ZAJuae52BF9LPZ3CDroIRVRRxzvZ9+Aecuzc16GA4zzyy6CEZGHpPhok
weMONNcf9z5dTNWeRaD5N+JOrH6cOJPftUTBcazGJNA7Re/vS1TCtlWU2GPLAzaJNFRzsby7PNb0
/hLCy9aTrutjhcx3ufB29917OSeIuDaTVfYPMEmvjyEE+cyCGmpaB+Nk0W+Nyf2KsOUoMkylMdr6
cE3bv1kbenfBMAERUcmAQa0VAmAvn0CTvcX1lisSxIag+LUxLzqRGD24O6eLDK00m8VpkUjCGPKu
DiQ5VpvANJw9g9HxUxE3M1J2Jxf3Y6C0uD0wGqbHjdeq3ubBkBafbbXk1YYRkqJm2BuPYKGSb4MQ
qPxaIikcztomPVp26m1o1xOSOZSqrIExuWsXIgVDHCobYbxhYWIJmC34JfynGXZJH23pzr94uQZ7
qipduceci+8EU4aQSvfavyfJ1Fu+LPRBtudDRigaEkuN1smY7i6tiTTZeQn70HnGWRii+JE638xq
9lGLVd66/tUhfYOPPgVX2dHC0oV33dyKQ1PhCz/4pKF+T9jT74GaEGPPIED7qLoxPXy8LqRxMv3/
KK5sAdaszI92xfpWD0hZN95gyteQoKtp5zbj8Ogs4aKOMm6A/6QztQTuRjkYXbDyolPGjV5gR6W8
mrc1QX3ySyZjDwbp9dkPIEuNucTvbX3oRxwj27rkIWPCqfPPonEh0ZhZp3TbyhW8pUrAnbe5QrBy
mRZwIkMuD8oGErqhGTpwefbCqm1OFVxW8DQQ0/mIyUIGm0nHy7VhR+dKdnXBrT26hd6smKqZ1sIW
72QJmhg/zBaTB0Y7DgTR++4Lwoi52Xnczsm97QbZnxfKKrGWhTySe/ar+ZGZtKo3VQluzGKNERHs
lyhjNFxpYHbob10qezSQ8a7Wuf0lKkbmi1cXLErB5GTXjvvy7Aax+ejGDE4uiBHaHFixEaBpwUlx
yBzf/ZgGRrRNW/XmNcKQ94TzHfxE2qz57Wib/XKBkMHhFl2rbd8P+TfYHttUrR2DiIyZ4D83AF0F
umOSh3Jtlqd+XSwPfY055ihc6ca7mrvpGdglAt42uHWPQmTR2xJU0nlLqyBjHG4T8aFUt34q5kZU
FmvJ1GWjmZgOV5Kh7FgXaeHgteNDw4PakBGF+5G9bIrLu5zYBzgjfidACbpJL6AkkXsIjXDNWxO1
SX52Gw1ZMY1tgWWkmAMGWCY7SJFbdlvcJ+UrYGRWnqRbF7+xx7gzOJwc4A8jLEsHzggpH2XrRg8l
BQfoR0kp/NXW0vnkq5HLFplc+0b2DdHPKsiTf5ZG5B81uIz3JuiCaKdXMTTfRuoqup2g/qQgjTv3
bfCp4LugbV7lK/x7lHPyaAF2UxFR9T3wZsLUZXHP+FsVHoNa7fpbcsgsgqzFofjdirq+ZokN5hek
t8HFDAQ1khiHsuAkZef0J38EiGd6FSY8gCKUKMYnFENQqVUKIz2EX9oNGu4ZErPKU11M+onoIwye
FS70X2Ppuv8FY75cxtyrATUbuHMkguv8NKm6e0aulitgDRJlnsMi7N9KmpLeTdsMwdYwdzx6o+tk
p250nHs0npl+8yW+u13tNPZEfT0gttPa6oUpMej5+nLrb/Bzu1fRqwRZbsoTtPFBn0gIiGb3lLQm
UcegzJf+GC69nfd5ZZCHik5H1VNKLWn5O1DpkD4CDMz2fhgYLnfdHB9Tylpjbfw/4Vr5r9A67sjM
PS7RschcvzyNGBvUjezyf3RZZmCoXaWfgcfq4oSosXysl9UWT4APotiUazz9awgdzpF2ynZ2NuTz
leYQll6iwOlkuW7HLOGGlhJ32LYLyzA5LjNA04nQnqTbN0sQHltN3/mhyEXe//ZJjSy2vaasZ8tY
vGrwLaCAnVkEpm4UDqyIu2VSRX1uOtP/4+jOf62Bduzeayqoqi4Y8clUtDH/OEzhV2Tzy3RVCVsv
veRTUuyNtwb7ye+iete3ohKHldhH3BQziH1T87lSl8INHEVLa6F5Ww+jq5d5wRljevmBhkTUmCwF
XCEDUNb/chZHfuHZgP6h1mgmB2AxXYBRhKTATamUujZ573mHRFNneJxGbNrvBHJPGioMDBvuXpUx
Q3wUMig3C/KgNkx51NGD/peDns+s7LJGX45fGXicPplNgccASW7v+fwqwyzKg5PZLkJ5bdMcrMzF
p8U4aj4hFps/AZeAxwPGQo0IucoPUU8g7k0hkPyChigeZkw5xUY2faiOIuoQ39p4DaC+RRfeeUzm
P75MFu+wCviFTU8yzH8j631xhpyr//llhCoxt9Z+cYh0Mxp7xtADNjn1t/TKROBz4dDZ4HHzh82y
YojdNeyFOHkimUEsh2nyB5tsSw5I2QoPJqlVX0mCXXoAb022FQPfNcu1oBRtCIf/GAXQkKkpjFJC
LaSS5wClxIusO+A6Qc9NBE5Zqx9rXPE7NFgeiEKC1PXzmfc+dUJuxm4cO3EcFhdJax7L+Qtau+pP
iOfiB6zn5fK4aqQnJ5Z5CEZy5VeDi1K73/jOAMfwKeSX1sVLghDSa5rtXATkHGNgxZSZ6FhcPdC3
5tCsJICdCRxA4xd6wv/XrV7yYYbOPMDTApFLIe2b5j1uecvj9ooZBrGbNLikqjaAs3CXunycxiB0
D8uYhxwl+YDSvkDcfXEibpwdVWHDox1t9yVKL/xZur6+rgt+AOiyUMHoYXr8ac3Ns8BeClsqwtE5
lIl2X9bagjL6gVzbnTVEfKNXzBHf8Auy2yKZWJ94q4f/UDyS8D9KmKhT7XXxiQGA3ASpHNxIzijR
IRITWe2KPvCj3ylrlNlVeST9bSjTYjkFevXteWpqeZGRWxbb3JFJeIL7JgIwJ26QtAjlruNn5Cy+
d0ZODu9OsEGLeAnB3IgUhAd/MyVyvmPLK9OLx4o03lskyM8FAqgMc1fbmmMmmG33wiWWb1NVdrkP
phsE41VTmuymMQz5Ryheqv+UhJVkR4BxHnNRe87wQghRqLZhVqXXwnFugFsWV48RZYr/XEQkLv/3
Mrm6hcj/sAmkK2mnWROfyWWTzbVrQLNfvLJ3yrNch3LdZSj6EbhK6QERYXNJqqqrn4Z6qrwNMI36
06YptFMoJSzi5FE/uNe5ZzHf4zZ/wASKXZG1MsSsHU/zHR5LuPeEwcPfdH5rkKSahFzKsW7Deed7
cx1xaVJVuu1GY+/8bCy/faFD9TspZu/vDC8kq53b9pnc4z0qHgTwVnOc1JKi6kv6Ot1qDupHxBiB
/x/vU5td20L5D5yTBYeziiZ9pzgQMDQ2/H3eXQO0FlzqOC+rcwQn+DgV2v5NUCN9u+ySL5p8xXA/
r9X4KcYyt/si1HJ6kQi+dwW2W1z7PZWLUpgkvVh/yU+uaidYz3wo9qVPTPAuQVGdH4IsFO0ZzFX2
lGynnL78/sPMuDXVb4aCUf3Y1GV1TXh2FnirHqwhszRbHA0gMAlRTd1sPRT1ePKEwOo93YSPKNHT
Nynw8W7iKen/5LYIbxx0VeqNiqnA26awyOUmjOr8r5JQMqgnwD6pzICu2HGpzK+qinm/ygo75sbh
XBvOWZXZz4h59Sn3GsX0EPrTd+QN06+5ol+DIdMEhxSL1p9qKMd2h3jMOblyrP+KQbOQ14HUG9gs
f97dpMvBroDEtocsLAu1o7rZ/UTxpP46UTVeeSJ6bsSiSl7arnSzq0+3wZUUkzk458L2kCuQtu2F
VCDzQhByt+4w7mFI6YgSya5sT0hukhbCf0MsZTpuBj82AXuQin5DyqXFyeOx5wqsk/YdGGm0dzny
vOYQ0zJqCXp05Q+DexRsVZb6LreUL+0Ot4MIT50mCHzHPI4cHcl+7m+r6qZWU2XltXfkzdnpUKc6
gMGVjXpuYSGBhrxKIOufs2i9lxUjNPOMiYOz7P1UMbX4dXZYIoCK/ZR4/qEAuWYvhoNAHJe1/bbG
7ktlZ60XXJ6L75yniQFlP2noqY0LPoKigE4KgibspNi2CEYartreBOG+z21DiPSYIKeiweiMPrN6
pFEWLiuo5oHkmclSk9a24Xogknvlrm0oh9oQMjf8maax+ZWNcmkvzSKXx7HOzANzMGRlEPoLsskx
7O8ydKNYrJ1sZAgPHPPo4/T38VVF9jpKla7vuP/Xh8TVXcHq76OcZpgdANxWgZGcV+JlTsg9Ojjx
Sggwn4pISHfhFLpUgtv+GOm2mQ4OVCOTLklW475v+hL+I57bb9bkUJ6yjiwT4rZ6+Tk0WXJdPU76
DTNt+94HVXtviVpWu7zJ9IEFTOBhA985M+MiXqqVIj6fjjJxiJjAY3ZbFcNYJ0m/fncqRDDRrVG/
02WWPRBjovM7UMKoqLZD66b8Rb19d+o8unT4u/lAYc+Oc7OEdj+iHzQbBVIKJl8mfvvtT9QIXE2F
181unDKc1UdDsMp/bR8gHHO0N/vY2b3mcbJhNG+kClRyYJpj7qnID6g3BBH2MGX1giQRbt7L963N
3Kvy4ptLCI9fhZbeCVAgdE4rNnWIsmRbuX4IQKuJFdwM3bxEu+SGwIDJhBnWOSzq66ZHhKQfnAWZ
yGNXJ/FXp7sAeT6zwbBfwzl1P7jcOnGZ15rYEjKIsSgUsxpwhs2xgxQiqtZLXEPFyI0zWe0cup5h
cKfdnsNbIufcutj6822KchHnMNfidi6FfQAqT7Gm9ox0h6HGonoLLJ+DK7QTreLgAj1qw7IavrPY
6PwN0WgxkvuiUZxo1ZMpJCC28PXXZsB0i3eweKIms3tBQWSxwrIGii0xHel/4WREfU5UYb/beSnu
jbAxUT5dGz3Svxb5f2sSjxBGF4hUNh3Ehtnd5nX2gaLGczjYJZ4IC5huBrIlj59jlwIA7nOnAwP1
zTg+tzXGeX6YxDEm4rkc96Lsw5fs5oJl2HbDds/6SvmHHlFlYF4qlPuMrgJVnHVz9XCzHJ3nFpUH
qEoLuNEO9HQBh5f9yNYtk/LIxISlIYiX17gjB/XPkmP+sjYV7RO9qoWk9r4Y5L/JAfAn+coUb7pP
3QeJ0RSHJmT1eEKkm9wjatfQY72PwSEFWwMLylJe/xb94DMSAKabxp+b/lROTvV3SLCQbIIlWn4B
iIfPgxnmrxIq9PfsOJ58D9Leni31vjiy2IWBaTrZMg8kzY+X58s/FzYn2+jVjK81v98NH4EH3tUF
PkW2stL9HFWS+cGGPhbBm1rxx1vIs65NoUy1ipDvMzFB5BJ+vK0Iz4CbANPYezlNQQXyXX3AQ+Re
8jX2SnXk9BiKC4eKG20L5Mzx3kdRyP3pBusX6iK77uhhFuJS14CR2zAc5mvfcpPta7/OexKqfBW8
xk1fDBchM/OXGhrUoC3RKu83b2tJqEI5P3A2MnklJdf0YShaAOhhZG8ndwPFxR7dVdH+KZyO09e4
1ZCeq3HynouFxMWTx2uUb/Kltg+OSRezTQlhYN2IRnaAsR+M3bLhYyKFHZgwcdKKKlH9K/mP/C3q
h9q0jvQ+kBRTkemd4xDjL8kAwvw4v9PIv34nUBvQA2VB+HiokyLd5aSmlNuqruYnRW3Ah9Mu6/hL
BzwwPLQcAOhDu9a8scpX5iOJEaljhl31m0Ngzwegz83F3xfqKctr/hoIU3NHRkfvbvHqo9VJpY5e
06IljWAqq5X7gTUfZSQWBLFNK1c8pp4esILP6H4tDEKpxrswCQSaDS/XT0GWxMPBI63igyrK+C8f
dxCdwmx1Wd1HHKwHd6jn+ITYtrp4WZGpbTBGHvAZMAHpUBrd73atC6jknAVY3KfNzGJsleCfXeJ4
EddeLdOdyvN+vExllsClCQJjtsBJApAEDAIzLP8JYBFsvTrgCMAvZCmaKreYQQx+rtpdpx2zLCEe
xeLz8i02z8JdPRZIdc2QIwYAVGV47dphRTWgcuvtZ5xBR3QXfbx3MPUxHoD3uTusln67WWWIrTxQ
vvvcjxmebE5MtccFWzhbY1ArbMtxXX0cRaIaTtMUc9xUjcqr/1q2LE36judHG7tM3e9iWVN1QuUX
xhtX9/mvMrb5m8UOD4tJ8WNEmYAc/gJa8XmJoh5/j43rwhNhL0k2OIqGOwh6+AE9LKRx+cFciCMu
w/6/2hBVTayHWLKNKSUOkAzP6HIwyk7Pa8iHCf2bs+4VoJcfcRzQ/I2NzMt5l6V4z2K+i0uTWX9q
OOtclJIO2XMNMiUnugjMwt2lbBISCSTD/Xhkia9el5Ejf5sjadMk2oMs7xOc/dOhkWSwbERJLNwu
KNLs1bRu5T16qo3PiANMSZGgnx9IX66b00J3anlFg8clNyJsdS8pqbaUyHSBxq6Rkh6IRik+Qk4O
w51H1Jq3FYNVv8YpTH95eKrDw8Dbc/PAK+dourLPjzyjt5PfOAMnt+nqAySvQUw0+8nHGLeoDsfZ
Qc9kQ17M1PjhceoN8o2m9FtxtGo08W7CYXq4sbfYXnCj3gDLEGQUv6PbHWY9iRdnUGhAylDqZpci
3f+9EOSV7Bqkwy8I0yGfMgzIKNMpaRw2pvOjlnyUAknzPAxYfByIE6RbyOb/ChlzIK9BiO4tR4r5
jeVoJqbtJjAseq+vNpp0tm/LZfs2q5X8AURJfv848QMfvBVPxZ5ADSfnhzfjacFG5VyBbYN4O+NM
n5Dr1tE5w7Rqdo0sAFE5Q6Z0g6Pt/6dxL8qntvIBQ3sYq40H/5hdp8VI92Aan5wEMnOC8N+YhOJB
9HqYoOhJ1EFHV42dt8HRnLjbMkvNM9+gbSA4pPpK0zL67BD5JJckyCr3RGDykjJK+768C2azxrx3
kf8Hy1fyztVfe3uDCpQNuPTSL29wvFcCA9iIRzWBfbSofQfMjN9pP67+tiVixlzWjOTzI8B2+q+L
u644e4Gbpw9khMNdTYHp1n0fYFe4I4giKNkMfGbjVtnhYx2ysNgMjlCYmp3CQ9QiIub4Gl2GPXtx
q3mR0qadD4HCWLDrchD/fRyR9EH83howXuWZk7yS3oAhI85R5B5W4EaAvmgOzx6wcAc5ExLGFhGt
eDEiZ1cmg4zsg3kegQ58NxQcJogYn6t+rkI4agP2XSAdvgYCszuRsD6hcRUsEjl+vjP/JXUlewti
GkBOOMz8LwgksjmZ2yaSOI3v7xfwOG8bi3FUcF8RhuLa1mTQFXhnuNVdS/1UZG9J1IiJmQQTNOBy
Qwyw/AmxfKlLEjG0bauWIWBPDHRyC/Ur8G7ycqUAAWSSmDemML4lRU/juguXxKt+u308zgjZOkJS
8mJtn4KUJsjjzHjMYw5W0L4Q06nAL9cQfKHmbPh0GnToJySzI/GSbQLISBWJRJst/TjDf5y4fOmT
x0f92AzQFWdGlMY/s2HN9QUhD02kOYAc6aNRUwi8voIwBYzaUIJr23Onc2Ks6zVpjMQ/0q6NeMBO
q+UDoHT8O+mh6X45JMOI/QKWxw90kHoRdrF22KWCplqPMa5V8DNT5v1XihTy0mLoWu6QvrnrMZjw
Eh+tGAb7CMeaPRoV11+u1GP5gjAcLSPP4AJsifuY9aIP6DRxjY2SPwE0QHXBRVdWu7HNmS1qvkCF
6dNHHtaPSjuXws/c93qhtfNUm7n65SpN7IFVasJaUOd4h4QomysfjH1KR6XKPReRar+qkelnPzrl
2h9NVC73aMwJIF+8If4saiSH1I0bXtt8GAtksUk+P8qb4hJUSry4RFZhAfaD6tDDAEzQMJAKLzKP
EWTgLajNXZ0Gc3JwnVYeV5fVCN+u2xNTwbdx9bzO9lsy0tJ4b6vQioMlThUNf0RcP1aMysjzFIjh
N2GgHbRFwIV0kjNZ7PtpZOM5VQRF7Jcq1eoxjbT8jMq1/hDECLIcednya1mrSt35MxK7PQOO8Pe5
j6Z5l89rnu20WFBmFoQ08W7k6LdAmz3YIzZEOP9Z+EgLW5lvCyKF1utMqJA5qjSvwy2fX23x++Yz
D6sa5EvjVJPzhuSYst20orntLqEKM9ujSGaCxoTE9uRNk2xOLHf1cD86/fjkzkFn91ZPtkS5UBXR
3iMN87NGrVUekjHV5gjhUlzIsmMTmzsf5QfEScttuDqV3Zu07+6CQHUh2TLJ2hzHbPZ5iyOUvSwk
Tmv+6nRGkdVF5AJiS0/FcUXiWGxYNHwWzdVrAwIha60+Zi4mJCCeo9sNpiEJowZOP+O8CquWKIzE
dBtkrsH8xGTod1tyIgF3Ra2ii18h+j7bQdEP2PFdAB0gh+3uUIdO035F2XRfC5tHj5Ou0/p+mssZ
groe5yOS0vJ7cpzEpcOr4kvz/NU/g6gRAOXH8vaCj070Iwvbzw/wwclwGJt2TC+zgzsQQmHCGA7d
pvO9N5eKcKwxdN8dFRnQkTXWzADJAgBElk6FlTQuBQ6GqL351hx6ioSWLhmCKwwlaJyfe49jl+YT
2WVxEu07sr45EjTz18HrwJFIMSKsbw2c6RsFR/RTqwFPtmgrrMiBUss9Xrjim1Gka29WeL1LpxlN
4O0s37EEzTC1xZy/qKEC80XQAUroDm5QQbzJ4R8ZZuVXtUpIpYzJ75gADhR3OMjGdKdQpBlqOXRj
XstJsebpIsie695T3zh2SLLpccvP+9obaXwt2hW0wxMebQwJCGhKvgOtf3vBocFFhOXhvWh7JS5Z
rsz7Ktf1lWANMhmYy/9hoFIcPgm1xgQzjOkpGFF0EeCzLr/cuo9uAocFlWDM0/U8BkV1Kp04f2KB
gpSKKfazlyYa2ZhuSWRqS2QY0Qrh4DnVRmjrJWdatIdv00/YJv0Bqz3xtD1+JgEssZxcHArde9eQ
SXu4FYX9jepZm4vk3T3iYM70dday/gFlHF0EZ/SfRUg3NJGk+FJ+UouDCnQP9S/vb84IbkUb9HuC
6lS6GYKsPaZVmtMZ1YKQXOaqajyIwNUHy41wL6Ck6eoH8svy5oHgGo5iZWuiGOIAGHjXNyyPt3XW
ZhfhQjbuXX9N1N4dUiJsI4m3bhMSMYtmE8e7flC8aX/CIdXffaKyO8KAXJTOk0YjMnY97StKs+Mw
5cf1ul9F4T0TBY0cakib7hnFBLT3yNd8GokHg9RnW/zjoomvd0h7yXYmTZYE9jXrvHrv1EH8w5c1
eFtJDHdxDsvZB8bpiEbcZlFTR1euOpMfySgKiyPOSr4C/pf2JCrZcDNFQTLeZcikb3VOS8YjOErx
UTCjDKfcJcnak9L5F7lZvZ5WaUr/MFdmVTeHTfuMChZ8ls+o/SeHEIwyqvX607ZE790T6TIEh8K6
+j+y7It/bDbzQ4nc8TmcFFZA2Xjdey284I1DL30oTas/U7yTZp87qcA234a/tD/5HzmD5Hu0rtNE
S3pOmm0j1ooyc6KwzzVKJ1RypRtynbvAibuaZQOnuxA4AXRnSGnOwix6bJDeOxyhlfmPzRlGs5lK
72+JbvOPNUHy2+0spRFeRQASa3cevTa+QSylqO79H2dnsiM3rq3rV9k44xIuJao9OPcOIhRddk6X
ne4mglv1fa+nP598Jw5FIIR0YQ8KtYFkUCQXF9f6G66p2Ozv0cwy5TahRJGLz7TJUu+U577d71Lq
Yfo2gtBc7Sl/Ke8mL5y+aKLC5hNfauMzpXO2ORZFPJcQo62eR7QNkDVAxIV2OBClN7pPcXxDEqOR
KmVq+KSUYDQ3TuPn/c5RzISSGv0ht65Cu6XJTlcCCKvW/9THKHnG09cD+cwVhnqVp9eA6TyMlreG
1Q/RA/qc4qXpyAuULvGSLVQMaprCpvfWG1ambD1HOuaTPTkqSpy1IT6bcB/egugJgm0MRBU70gyT
evSxvPZIlwRqf1Yq9keMVC3VVcgB91Q50Sdqkw4BEiyfhmCfceOBJQCft4UxVUU7eGIUOI0UebZ/
geAL+HMojMBIK1q62cPcnsho/EK/SOAc9ZOmNocAqMGsElAnPLxC+sKb2qBfiDZFkwJgr/X+BesJ
vfnSyBGRRyA7inZI1AG3JY/KpAQxXpjph9ZETgucM2O/rcx6ltNN+UVjWTU//BBRHZp5vVrckUvl
D1HfqIhuDH3xczQV8aBRraG8T9P8UcZa0e7t0QFtHXNg5QP1wylyDVk4RF3Jjf2kjsAodlMaKum+
SFr7I28DnNpEhQTjhmYTd2k4Tsj6lVHVICBDBtjvU3si7faknVdzv9kPXaOH5eDqkTa3fhXDexnN
MfnVZGTpvwyVfG+POqna3qclojcbhP+Qye9KOosbPZpyc5dlTIm+A0WUTRDqxksfFDk9CFuj3h9R
cEdznirPj9Gc0gHFxrjGehcCbIfNZFMa2M9r5s8U3N99Ndbi1ww28jdqx5uA6EMdYtOiODjzkIDx
IxM7Ou/U1O/i516x2+A+rAsTch/Efo5jBRG2zPMIqlTlN4c0F7Olpe4kvD+VafoWUtxBEC+v1H3u
m41OccfWwQw2iCs/eiXaOhtM2+vk2FsGtS04aqLaeI1ivAuREP7RmOgkI+vi9G9ip/L8rSFrIqwX
cn73RgB8YZ9UxmhsRlnkTyjw0tNX0GxBU3YQH81a1t8aVMlB2WikoQfb7MTPCE+j5InbNn+C4IRj
d+0Jtd0plScATyeQFpmAH1EJRbn7zu6b6D2SKPSokNGrXgq9xKgTilD3HdWuMt90uDX+rPRceC5S
FHQ4UEGzn5vEDMgOiLbo25V69MvhCKIIrHURnSi9Nx96EmB4S0FrfU+Rte3QoEJPZ5PwFLQ2KDMR
BLJE9D0s/AqOnUMr9m4qSTd4eg0i3qDXY/4wa2DfdVRV3lZLPG6PXFbWI4h0SC+gk5yP4MyDo4aQ
OmbkaQ89OTIQ6caETgUmgoh5A4hnsK259RaAwFBlGWdvRFpo33NwAsXJQUQyRbe8Fj8w91DkdvQz
CY00M5voIECwP+n2kDYHR/OmbptU9Dt3I3Y64gASb3wy7aGFyjL46uCmsVF8TXw//OwBbnzRTWdA
/G2oOEw/MDgU6QE9qLbemKnwBQCctn0bYhnhHaMqjsMT+AdyaoB3zcnWcxVhKSDlH4cstD/aKO2T
v3TdABQm7VCeVqfua5hKsvWpqUH0JTpPTkCSxvvJ1i3Kmkh1QU006FHRnGni4A3FceNFcRL4wUqs
J7O1J9XuFlUDE/xEWplgjKk7zWlADkL9ndFMBMWigH1HB7Tu6r3ZZcbn1i9MKOfaJN+bEyBDDBR8
sYvoXYPeQG9Dox+t8zrlDAUGGqSQL1wgyhZEzALOIKUNp1TouQrQbHqHDO7GTwmtbkAhbNej2dQS
bejebzsLIPgT2JAGDTO6Q6hdC4gRWrhlLKfcibaPk/c+6iMe0tcDDUnwlE63Q4MXLoJnxgN4GM8e
0yMXcui7lEP05CglCLtdoXXym0GjPXtA2Z/kOq2UWeCqyRFfj3ScIdhnivykVr753pMNsYuXyRsj
qIvvMlWnBOgStDdXWmA8XNA8pKowG/OHAdeUD+mYht/avFIyeP+2/pLWY4d6BpxsShR+oX5Ckz75
NwHXnu1UTaMTVgoTAx2HMvyvjJg6gn7LAxthxa6g6m6kwFlryx5e0q4dPpUTwHfFjmLgyPXU3Vfh
QJVZ6iJEFxes90sCJk+7H/AjgCNGbjVLDEC5OmDIVD2rncbG6IHXvR8LmWNamPN1wA9BZUawsQdb
hc44dAwTVKeyB2yExlSDFeI7pOh87Yth1lTNe4y/ngKi93dd9bVxb0YIVT8qME2oFo+OHRFWUXun
EphK+1lPAqgILWSOcjfhZ9tuomCUo+sDxzxxk7QJ4qQ5KOpa0Y1/29RoucESLqUCPmm7CbVSickj
zerO7ELHcaMssEhOUIuRO2toui+TNcoPajBmmlvTobW2oitttrOPkx2queFI/TiDYCOBIKX3oyGk
oLiCnffnoIfK/UCeMt7BZdaafSWp6vuEAuj2tPLRBofamz+DA+VpSi83eOl6izDmtL6MXBpCNqV5
j1qHy1Mq/qSg/VFuka8crT22YfGnLKjNASEaZbj7p+RBwiuIPpOVGNwuIke0o6tKBM3/KQOn78ss
wYTGlql4qLAT+SbVIKIEnAq6J50HTwGZ7lJ+9xsIqFDSgLKhWdD7/xYGPR0MXSLKfFmKXgPlF9EA
emnRCPxCcby1n8sqyNpH2toauXte+d57tR3E5GrhpJ/gHYUprJsyyDb/OL2UY0ZO54Kzie7pLDho
iLO94/0/akGloqAw6AaWZ/6gZde8ZDIK58QJSJaApfzxn2mC2Cg6CRPYrDWPdFYAXFRAulIDKVJz
/w9EysYRlpfsclML5FZwad6JGP+dYwSeeVxxhJodn5YGP7OpGn/FEohWzHZDf7hi1UAeY1GUvDpy
RN/RRkkxLoHVEqJJ0QzyOLR+8jABuvsyevF4avQmerVnqKXpdMTJ5HVdOOrC7rAnobEIdDMNBoIS
z6/BFRgKbCjoOX81FILOpgR34tgLK0A/Git8g3g/KRp9V7QZfyltUz3x0hju/us//+f//c/34b/9
n/nz//+A/8na9DkPqeX93/+6+KxEDLDoupC8fgw+7fln7aPAz1HaMrdhpYT3/dRqB67TfqsruEUY
qfxamT2y59hu3NdG+/324PM0ztaUZhxDqpaOCaxJw/p88DLo/Bh2Po4SWRWdChFiWYmAx772G3iD
ehegzBMnu9uDXvhS/R6UWQsBzE5zFss4jUXfBEZqolrVFh+ERC47K0rlDSL54Wu9FZmYY+jSlqj+
YGK2WEYaZ0OD6wG0s6Ko95nlZC4E1sYdPKyVXjsrXaWqohqWjl6hKRZOX7qndQXK+EhQWua7yomS
x0GWv/S0S59ePxCvSR1bepVmqlg4syWqaQB3QkMA9Vz8XKkJvNGIr3v64XA2b4914QLHZHQbM0gH
tz0bAu/5/oB3iw1L6uhbCw1SFKZHbRPLnJYF2OENNhmde3u8+e+d70fGc+blIsJoMOjOx4uKxkf+
jPEqMPoHlCCVnd5O6dvbo1yZFf6emkObQlDc0BdLlZb+xL1uk3LiSbb18sjZQyNFL7cRSKLI3nx3
e7zLDY/gtgXj19EsekLLI64qsGNTATIvES1m9IZJY7dEtEjv7enD7aGuTA3OpWaw3y2+ob5YsG4u
DqQhJhRTlpgvUdHScrAK/VcTqxRc8zR4bZy0dIzQQfhRIOCAaYtLQcElgKsSbJ2CRO9x8nNyctBV
W+7xNVfGK1+RbYGPHcJNOpyZxaqhfNDMdAZkaFAHPWLzwgmgPrOF0dZub3/F60OhTzv/z2Hnn29D
zYOvArNoPst6uVG0UJw8YIWVEukrAeraehEziIUAcIn+i/UqtLrMh4CpVGAa4O3yxO79IToERo8O
21RG+7+YGX1T3TQNh0+5iL04gPRJ57AVM4yQD0MvfVfHROzQ1NGvvxhJcyQCJLawuLXPvyHUfxx1
LOjicUV3fmp9b1fluNZHg1/9zaQkJEvBJzQNuRjKs8Mq9MJBh85D6Y5/858jz8pcXE2CFevIy9sa
i2fEPumsAVu0zOX3QyklDDyEhlHIyYA492jp7H0yc2fGcRe/+qoCyddoCn0QXS/be7hMXvc329MW
tqOrti3tpXV7zvM9qwbUHzRPKXFGgoNOubI6CruPVgLy77+1iMiSxjL8SEH/V1MX6Ynw0yanJSa3
2ZQFn5SKHs6mGTA8KoCdvRFBEj+HVaXf0x6rH3DHE2+4cqcdzXb7BCzH+jnGRfcTsHZm88IHp0V/
Pz5GoUp5V4EUs3JhzSfz1s9drI+iAF6NTVtuYzoWfhbQg/UGDBGwv9gh4i626diEKBAjH3J7u/9O
Pm+NrJ3vd/RSIL70jFwj6QjkAb251H5jUjrblqrZ3TszKIAywS+vktWDCNPgWLbeyq+4FrgI/qyX
OQcuexGOoRTpkQTpA/8PxUkvRHm8hgRwQjq8XBlqPlQX80VWgRMOONg0F4eOokvUQujTt17zxQC+
eaAtk9HYRV22QFro9te9Npic3UXBekCK0BY5j1PEjT6r4tJ4zHx1m6t68aBYUXUw+iGhGq/DRVuZ
n3rtW9rUDMhINNPSlp7GDsxrsgiMOJF1qVH8xaEAXLZXnCzS9dOIBxhwFM3cIyLYPxfcFPS4cArY
URyJXhTNMe9HsOClC6tG7EvK5Yfb32S+GhYLANVYRVTFptrHFXK+4bL58+cIa4GQg25pl6DwdZpv
u9ujXPkKXEsOCS0XlCbEYlt700D/FTGEbT0KhHZ1ZFMsQ9vAyB/3t0e6EloJ3yoXu8YXl+Zi7ya9
7EDekfvRH6pOU5B5p4L+zpaCytyEMLNDV6sBCpGO8oCfSPX6oEpCTazDT5sAcWHDPsAHDfvA2DpK
rrxtTAHjQoxF/gARO/l0e6pXtrOBz7HOS4GNhRfx+dKBloQZXDKWBmD4WORRu52x+RiyIMBOa0Pp
V77tlVU0uRlZQmy6Dfp5iwE1HYlPg6I+2LX6ruxjFAGLxn6oNNtZGWr+U4ttyVCOqpHW8HJe+jjj
3VNjF+TxZEgsmkBJHbYIl4YB0uBYre16XWiP+GUpKxHi6gxtzTYNUDeGoc6n5Y/qBIDOKkKzCZ00
qBh7Kp3gSAqU0uF65MdXrx69CVTKOcO2hQjp+VCmgsI8pFOS3MkT7/SyiOgcgEE+wrWMnQ0iuKW2
Eoyuzs4xeVVy56uWvZidIRuVGMiGEb7flDsFqbFH9E6MyA0hnL/+ucJXZAlN29QkGfD5/BoeToAK
+JTorZhgjchzLEy7d1UByvP2p7w2LyKX7Wg6/rCWXMwrRlw7B4tsbKGhGdgOoUmsJJjWtsAPVzbI
70xluTE5ATweKOnAAF1MCwa/MNuWaWH9ZNEjwh47cqORRjPoWzhRSe9kPU+0sf9ZVcDfMfep7qZW
JS9//aRNrjE658RTw1hcZnWCTZRFJ2uLAa91bKFE7Qenfml7WLJ/MZLjIJAFuIeLYo5DfxwKHm44
lvILSBQ1HAbgi6F9pIF8xSJv5fNeO/bW/DTDZo2mr724J+qhAp9Vg6UoAPyeEGikxYadlVvRwLlD
SVo5wVW0/+Ik8rSAkEvQpjwhz+fnFAi10purt9JxCoRBwGCkgal+HvX0mKal9un257w6R3pHlk52
hcDlYuFyqA62NiLk5IV5+9YK9WiLKc90RGIjfoA2iAcF4oWvfyEStuWMq1LJ6MzFHCc06QDXoeWe
AFRVd/mgp4AEG0t7chj7mxEG4efXT9O2bPYmO9Qk0J1/VaTRdG9A2GNrjkb9Mkwoj1c5WNYIi9IP
fWAnD22vjD9uD3otElBcRmLU4SWnG4tIIKrMKvUe6QQIMoObj8q4NRMFngCt4sOrh6LkSTmGguBc
/1l8URy3Z+oZDQT4wKobUKh8oKwc75PS61YuwyuzolYO+UlYPBdJb84/JTZ6wEu6ut6Cd/0MXbjZ
VlFi7qcQScTbk5r/0iK6wftjU5I6UYgRi0UbhOfVcaFyFMCUPFW4WA+QPzNMO2+PM0fJi3Ek718I
dIIpLaKobZVZHKF1u1UcJz9hMxRDPMyQKJhM60V2YBUKLkEMEaz42+2R52C1HNkSJoASGmUmpaDz
b2lXWWv4lqy3vjD6dwbf4C1Qv8mtwXq55ZgpK3XWK6fdokJAXZzKlrSXwRMPuNRGr4dtggrjIdQc
61etQPAMuTcQM8GqMqHk++bVkyRcIwUjpRSC58P5JJFBRsAfjPa2cxCqy1GMeGPSld6jDYm+Ce/I
leW8dityFbI1bWlw/KxF3HaSfqRNWiOy1sbxNyNIre9zdP8mLOidsKcqtNrVYAggMU0wPkBx+e9T
6o6me3vil1/bsEyHPEKSW+EyvjgpMDmQcgopjwpT0d5ioJj8ohGBGyrEg3tkEwxrM0Kx0VeOzeWm
MixOKPOHE4KAw3yA/7ghTbSGQxuDJbwMcR+Ls1nWBMvJE2SWn2zCcGWWV4dTbayZdEd1uC/Ph2vw
CIS8BLhp1gN8D35HP1UJHPlBGSBoBzmSc7c/65UB5y+K5xeEeJU5ng9om7NCcd7XEIAU2pKRTJt3
U6ubp8jwesw082ZlhlfWEXM3xrS4QkhWF3ekLLswJbWCC+qk9TGUBUr22Dy4iufFxyBQvNOkKNrK
qbkMSlTyCeU8bHi78ag6nyVl2ZzmEUcVfw9QTdWA4WBMsmOpRfHDDMryR9TUeAnAMFo5P5cBfh7Z
JCngFW4CuzofWUdlaKxKg7sSLdMdrWfrVElbe0DzJ19pFF5ZSuq2qqQWRwGXIHg+lOJpURHoOhCH
Av3GahinHTxrQM5T8S73cPW+vXOuzowVpJoEqk43FhdKnFqBMoVATuA8Z/uc5BF4v6fskdFJVj7i
teVTKes4pkOzSViLTRppA9yOdNaSmaAAdpXi73Q0eFD7lh/o+WoHxI1my4RBWelezEHl/EohtWJI
2yGD5IsuNmvcj7gUpVUD9YOqkoJj0T6k3LFyJC4XjlcHRWP2JaHm4gx2KvokMMGbbV1HyOtABnAR
pCn2qHaiPoRLzMrnVOedsJyWNT/J6DdpJMaL41CJAsHkRjYgnY1ZDFSJDmMa6DvfMjoY49BoDqKo
IQmYIj2WZYpsaeg0u6bzJRIfffkoEFh7ub2dLtfYRMsPII5Gv5kbZLGdQFz78O9Y46E3MtQXKyt/
myix9QXNIPNj08DFPEaDRDEb/DbgytujX1kCh9clCR//wNdYhHnHMgeYuWAXlHr64iOFTLsFw+kR
KhMhcH97sHnXnH9+opBKc5ZzY0jygvODOhvkIo6IU4UA0n3EnAvBHWvqj16KfS7lNOuU+ynCkm3T
RDsDAMLrq8AWh4jx+RUm4uyL85RQGBWIPbVbO45+8BaqH3Fr9xCVjfW3t6d6eYAYiYQMEil3N/M9
n2o7Ew9iA7yNNmRwjsugOYQ0OVc29JVRyMB4W86pAZ2IxerhLQShHf3xrWbD1R0xArpDWrDb3Z7L
/FcWyzYXHufZQGthu5zPJUe/FlXpAanWWdprDGR3MtXok+yn6fAXI5lkeJJHHbWyRSbbIWAGa6Xv
tr1vjsjURA6SNd7JsrtuZaQrW5GCOc8PFcFq2unL9QlsHGrMWUYG7m69KdrW2OuD1j+qGkX6TSrr
+H06Qterra78WPfm68vHCNGBGNJAJZi0NxfHHq1eijopKKoZrPhAD3za5T0SlbEY9L9Yv99IBef3
6i27gMjBdK3Vaj3KPCXsqBgOGeT36Bnhw7V2xPzZllvFYkYzekWgLb3YkLaHX5U6QrIs5STfIX1X
fCwUU/uoKcB6N11jO26aZ/mrbyvseQGu8ZRUKZgtFxPlnmFIfL3bDqAn7/FYKly1d4yVw3btGOB1
R/FvBhHQvT0/Bv2IR7TQUWuHaIhE6CSRbZVTtcXW7/XlKabCS5LwQTeVMuD5UKoGURlsNVgnC/cS
C73WHaZ4xsaXyLO8/sjNVZQZOUDb21gcOa2q8QfqZLctvXo8TA4i2YHhWPukG77dHulasKL7xi0z
Y6roSJ9Pymxk6kwJxhtlVbSnpqrNbWYD8L89yrVV4j6VBpRaBDKNRbAqpEfRL4JyWdo4iCDQjyp0
ZZTHqcm7lbvzYigmQVLNQxi/L2AliyRpQnKpNltsXoXRWQecUsZj2bdUFyAf7W7P6uJczUPx5UzK
oyS6+uLiUvD0hk6E8lGcpf4R1LOPGlETPGPPVn92Oh0maoR5R74ywyvDmiS5OA3ROuCWWUZJ+tfs
gwJbTG4AkurmEw6K6iFJY+0n6qt2jh6UUa6cs4t9wnvhz0EXm99AGif1gwGxklDXyD3HZj+GfXe8
/UWvLB6dO4fJSSAz4gJ6FPL4wZ2Rnizym3dgldHntHB1A/KtrxyxiwxvnhBQSdqzfEYAEucb3wNM
Esohnu05kwGDNgRedYkWD3AF5VB0mvmFDCx+N1j1yom7uOQWAy92DXouAOn1YNo20Hb2vAARMgoN
yJnqFBV3aK4HLnpecO6xIH6gkZyunMWr24d7gDNPx4Ry9PnEkdqbmsrB8EQEWFFtQoG4pesHSfbg
IQoQQcooUQUZUbY43V7c6wNLAwkqumbkmucDV5aKECt+W3T14u4Dih/lVw0zogPkF8sthTUdYqwg
X39G5544JUBuPoBfi6/dF4qjZl4+zxbI/pZiVZ0+tE2W9d+nLlOeu6COFMq2efX99myvHBieTzx9
+c6OBE53Plszn/RyRP1mi+CCMsEfacHD41tsvX/9OKSbkkTTATy67LVxU2ilXcGYNilAzb46Y+Xd
BwFMlZXluzYhoio1C44cNoyLCYXNZOmJF4tZGRkL1xwXhqnu1vqxVyKA9ecoi2MZxCi1I/UhtgiA
NAfL9NByD5xZgch6dTEEoBdpOo0R6Jh0ZRY3BUJSZdoFGiAbM9c+B8qovtVaixYX+CH39iJd2foW
+Sze9ebca17i5rDLsZ0s8cQW8Tc091CuRBu8H09VJ+yjj7/upkOifWXBrkQ4UhW0bubMCFDIIokQ
VmApWG2pqM2l1XdqLl/RRZyeemLCPdSWzDWm2WHOsZCWvz3da4tozrUt6ggU+ZdbBcs7v0ljdkmb
muMBIjp2jBG8Pg2JndffSxYJOzA3aiLmBTjWocFT+dB6oCfV+SEXeelalBNWYua1CVEmBLJnwVe0
l+3CoK/sdqzwckNFqtw7k1WemjLXjxgEy9cWstiVcxlkxnFaPIkX4dkZ8IzD50vbVnPhIQ/acY/1
13iAxLhW/Lw6K4vYIUjSDd6Q5yGK7kzhjwqzCpS2OOVB7x9RQEfEJymnv/mAXHwUE6kH0p84HyoO
AeanVqJta0wxT/AV9FOBfcqdyTbJVnbftcPGShEQNXIzWlnnY2GbEDWNyReUsvoZw0s8hg30uBh7
XLfBLWIzdlN+uL3j52vk7InFqvHI+V0np4iyRAYU4Nr9bCDaj04jtpNaxpE7ln2aQZbHhBEF6uzh
9oiXrZDfQwL9MVRiCsTY82kauYkbwOgQjyOnDTdJ+FvvenDUfYx2Mlp1FB8Ib/Y+DAwE6CAWqnsv
F/DKbv+Qa2GGefNoB91FV2YRRmNLxSQqCIG5Rbb2rDQeREeolP2B+ln/PcsbA64SmvRdXck11Nvl
2Bx74iouftTvKR6df4NC8c2hGz28uvKodFtdH+jvQUB19pCRarfUg37XpLWyuz3ly6uQYQ2VfazP
0Kvl0xZmPoWs+T7HWF3fWWPkPcbI3R1vj3J5POcBAHXzduaCEMvJxfY04iI3AJn1jJOUPk5a6Lrs
h6L8+OqRLJ0IML+iSc2WOQSm6FTlBkuDjii1nRNPwaG3nfKgTr25MqnLw0nTfMbn2ibAiwssmW+G
hpLVIQh8B011meVIhwsF/anM9vbgXpWNhf73SkS4PJ30mMF+8sLl+Unf43ybtBas7dYAqwdBMzzq
Jca2FR5zx6GBYluHwIVf+z3nAhIPeF6GNJeW3zPr4rjGfAo9rGBqIfUOFZEh573xkIKlWdmM8/k6
Dz3ng83b6I+eoGWWlL/13/inVLq0QbJ9R1t2Qx1fumIyesx6Yelbuax3VNC718chDYgX0gngzOck
ZxFuc2E0hk/HEz2JyHrEyLDbKoH+KVMM/IoK1E/RJ8VAdkDJtKzwPDZSbe03XK6vyY0JeWpmkhAF
5k33xyfIQ8cOGqGO7lgpzp3Sj/5hTCzvGKflhJ7QuJbOXZ5MxqP7DGWFASm8nI+XIN2I4I8z4qWj
OY/UmQfs0ALp+nq7VmO4jHCWINJoqmbyJIZ0cT4U2jHDhDJG7xpF1eEu0NXNS+ig2q62TdxCFB6M
L1ivVPc+fuwrO+vyszI2iwqKWaegsqRTJaOKjuqQ966NWfhjD1vmmFGHReVKqw+BUNuVLPnys845
I+1f8h8bvKI8nyueOYNihlbvVrIkgjvRsEE8A6tTUX26fUB/NzrPD41Ff0tztLmhNne6zodKggpK
uuOPLuaxKDP2KQCiTaVjlgqsT7YfOhSynk10dd6AwB1R+49oiWxmiWhcCrDY3fRJaq50TC9vFfii
1PpImOf7bIn4QyqqFUCG0UzxBLaDiPcEW9ln46/bc7+MFyR70GnIVnj+XwRD2OH4bql6B7rfA8Ob
grF1gfmU4UHFeRQwmgTWACvKdpHpbOQmHVHJu/0Triw0BZd5dGp0SD/Mm/6P86o7Hpqxsc2mNkT8
QJ7QHEVliDvA8XLlEXR1KLpo0G0I/KB8z4eqI0kqUqs9/FulwQ0tC1R9G9Q1ws+W7NuVi+ZKUkaN
mMeWBPo2v/UWMws6NqFAoATdo17Jtq2mwpJGQedOQk/ddo0KW12O4QFasP1UT5X/7E/qGrfz2grD
k6UvZAPZhv2znDOKgZqaDzgMqerDqEmcYkLMsbN0Qp0QP1h0LTXFTRJY/aQy7fvbq3t1eM4VwcNg
Py8fu3pSe0FM4HBVNTZQnFRpI8fdzIOOjAF1RLDwAKpbNB0KjGIV69XYaps1oJ08E4Dml+FiDRoT
QEc7VIPrd2nxrcCz8CC91tj0bdmuHNkrEZKLh70M/5OKyJLA4qut3WhTPyCKEiOcgYfysR8AdCNs
E6JxozWH25/22m4GbkS/lv6lSgZ1vrIRtpixbrG9ys4Z3psM4MJmbO6jIlzDb1yLRnNhZM6ZQHgt
d3LTCqwjQ8CNsSy0/BRkNuJKWKHl0UowmEPtIhRTn+Deht8Km3ZJb7WSsSv8nBsuL6V9jz2qsfNy
RIfytpneNQZi12Cend2rPyQX91yLmfEU2m9Mwh8RCFVTq/dj5PNMv+ixEcMtyC3kbBNU1Uh9rYSF
3zi45RzprAMygjEycw3O120EaZxmYsS0GbhxryJ2njlY/k2ZsPZT2anTrvfCJkdvOR2/IcVgIDGP
uCoav+UsPtNTHe03jYgQ/4zxtXgCkN2MB1qhqr/vWxTlJxQ2vrTCwmIWoTbWCOMYc3qrqL7ibYzK
7+wdgu1DcxdpYf7IxP0ERWbt1fxQ9ook3yE9cmA1aIuSUxbkVWIZLRJ8aGC+E3l/5/eIK+KiZd0l
OmYKr15FqG88OUHFgqBcHr+45VAGcGzdKtWm7waifHc5YgSfEfxewzVfOXmw5W3YoUAIoIrM//8f
G4YSU1KCUdBdrc2KtwjCpPeNMLIjvU3/6+1ZXTkQc/+KsoxJcnKRzbZ1AHesZSj638M9ybXtqs0U
3EUJfTk4ltqDhv3RSrf2SiQjuaS9yZekc6YvVk5OWmV5CJC5KVLNb0MrpMCVkYRVPVD4pllDFl6b
45/DLQ5Elszvasr17oTjlXNsbB95NTFhl7hxaq6qjsYoXjR6IV5/8LmZKW1RGf1NrjhfRxwgMCAc
JeSzICuzjVCHEb0q6r4bWXv+/vZKzjfN4tjTX+GNoAOnAs2zmGWtonbi05sD7zuJXR2WGHq38hdG
Oxh5DYq2zTGB+VXWtCduD3zl8zKwBWST5VSh4JzP0oAhYnderbpxY6G/02vKe9BSv/JWdE9DA57S
HNVs5cte2UEO9R/qvTTciXKLyfZ2gVSyxZidV9lcFciRPKaA/6JNreHUlI22tfJ5r5xJSOFiRorQ
KqQ8ez7LGhkwp50QLO3RQPqsiqZ+GvXI+ZbRyFt55V77oPQK5tUkjFPtOh9KSSCDpQg8IDPaCNRA
VUvRirdF2AV0QRpN22qVbT/3Bdyg2yt5bY4QGaVEe4lcypi/+h9xJyypAEnSSLz3kHveAcofP5aJ
gl574qTVSjpzdTBwZ7DE5rkuyRuVpTVxSFcdMb9p+ED7ua7hidv63rTDcSVLvHY2jPlCBJQPSmQJ
tYmx8GvwglFdy/GqGi84tbvH+hlaGsmPSlVmjgW0vLQdGgDtClj+2uAgfcg2KBIz+iJFDOJUccDC
aC6mpKa4G63EP1oe2vLbcvTBhzWJpv+betJ8D5rU/HV7Sa8NTq1yBs7TkuQ3nC+pIbki+7qUFKMr
1NLNSXXag54nxtckrsTJwHN8FwD2c+vRr9fYXFeSc7IlgGNczoDTlpgFqQ3tkJu9RB8syJIdCBR0
pugD9B9iB/SsnnvxPQYBpstbtdvBeU9e/yDjB9AGIP9C9GNZi4tptyO8JiQgTpm5HULwm7Bw9KOC
DsdfxAeowDNgnuTgIjsP1DgKLKTJ3bQPkG4M7PaQ0uA4pQX2JrfXdD6Gy0jPEACdeL2TVsrzNdV8
rCZSK5IudvXS3/bUTn5mPSjkDYYu/X2HW/Prh0RTgaNDlREoMiI050P6Rl4gD1ZNhKS+e24hR+6w
7cSxhv86fC08pMpuz/EyBtqoWCEjMQsizVo+5wOiJY4UaVdPbqJq0SeAGvjzeYq6iQWWTil2iRsU
l4eVwPv72jj/sjalRfo4s6oDdZHFaRk0gQV03I2Iffoid4duUO973fC+9tDH3yXeGDw0fo349Vhk
5rFJo/4xxvD4MHaO+HH7A1yGR1JAWqo08yG3XTRUOwRNUYNQKPuh+/9ewBf+loERfCzIJD7eHuoy
RpACzgAmblOeRMvMgY5AnSJ9OGHjUhvvQzv0sPadhTP0yjpOYvjs5JVzDHCw3d0e+HIjz7knsYGm
KinSEmPuQ4Y2qYIhfNFUYYYwQ4we3oTArYq+vKjfaW3crFAGr+wrVXKBk9IBGCQzO99XNkToDqfC
0VVnDkaXmNVOtoqzw5Bl+oblUXmINevt7Wle+74kuqS67C2I0fNv+uNaxaJMHdoSPcKqDsMXpdSe
0l41/yUGKke1DxAW5c3v2uTAK4Hi2h4i7AEMBnLN03MxWT/FrdMJYoHnKhJHzaD590oCkD9uYn/l
Nr8E1ts26QpoCux92EPLemrdtFXSG7hYSCCgwGf7CBn52E5du/Lypzod+k2Ct6wbaf1wslR//Dck
2XqPpiomqE0SP2ql5R9vf/hr+4uGJUV6kFdc+4vjjLdYhGMBQSScYBZsAnQm8aDISKIhTBnZKXOM
MF55fl9bbFIn6jPw4kBKL+phUY5tVzT0cO+Kon9wJlX7gENrcrJrmf7IMGy8B8BjuWqs9yvR6+ps
uYLAcfIipqh9vs3UHPUrr0QXmQp/8zTUar6lDat8RPWquasC31sJG9d2F+eX42QAuqXhdT5eCiK3
t0IsKWGItvth4J4j1cMIYrDzldtgXqhFXCZA8TVptBOkljXcPMV8d3bFRAJ3aN7SktBZxqZ/ub1d
riwdFZr5DUUlivx3cVxKJP5Gu45G1GPTodxiVGidygw5HN0ooqNQcZNx67DBURQ2h7Kyb64EJtIz
CL484HhKLQG/FHDLrqY+5U7+VOCTVZYno+i1pxYTsnsK5O1mUIf89QGYHIILfYYmcd8tltAg+TXC
MJuVUmt8XHUdSw28oPeiM17sONQOtz/wb5jAch2B5ZK0IGpgcNWebxmJUq0W4+ro0h+Nt4g7xzs8
Ksf91Bvm20K2+RcVZWd3xBNlNwjsEHdVJUwIpl78PmwLdOnRi9S3TskjaOWnXdnNdNkJtNTtcWBf
liDJ3+hc1s3omrmlPceOMp2sri3fAXTLvvn4v+3EiGxq3FfBp4JX4vcISx+BJKSe77G6DHcT/gAP
DWHoKOJojcJ8pdZPuYRO1fzq1an3L0IZnO9ismQ3uL2R1wjnFH2fuCEiOp9rIRVrbyl4o96ZaGB8
7wH5+9vcz8QD2suIDax8qStxhhOoClp1tGHBDZ0vYhpRDg5yKv5Ghz3lJiXp3LcoON/PDXZejWEm
70aM1Y4mvsgImjvZ93Yci3CX62rolpaSPYKC1Q+hVaQPcdVjt9fGirGytS/fHqT9kFZpStAZICc/
/5VhV1pRNorBjbx8oCg/6eG9NubpPdek8wXpdmR0c9Tc+ZTZWGxEM3ofbn+oKyd6ZgnQHgBWj8rC
4hcYSPHhDSk4XCHx487HIvsO34Luf6k7j+bGsfUM/xXX7DFGDlW+XoBgECkqqxU2qA5q5IMcf70f
aOb6NimW6PbK3kx1j9QEAZzznS+84dFMbcY1XYOw9hJfPvv3zwGYVVxypieCVzk6B+KmhHvd+rjy
gbTCZ7TCGvotrDQJqrQK6gFzdytTz1RaJ26WibiiQ6sCs6YdF7mGr2B+FfWyh6NQVbwG0hhuYuac
5drGCyBygyjM5K2Sqc2Zuz2xb7kwGQeVAgSl440B5FDH9kgoJHTG0Hg091s8ZHwMIl0M6rX8XJyY
Q+JRCANTNgvTMpAn2Tk632F4qrCiE6TpcxM5O8XvE3wE22LndOM3DdTRKpbbGxXLzwvdR5CbaW97
//nC+njLdCLg0HHEgzNB5+5waetaPPUhbVkPbJn6ZDU447itgTJTLZDr/vxaJ4bXIFlkktcZcsEk
92i3hw71jTyxTya1r/PdhHXGlQHxlGmeX9q1q7dVXe2zaRztlaNXo44ZPGzGhUbLyAZ4M8jhSoHq
ciaP/5gRAAKx3vlbJLhoXx4+gz7SJseHe4EpO8HFrUslXE8Y45zZwx9j3eFl5p//kro3fQGVxNZa
D2ybHTC/tttdXeBfgHNH/dWJO331+fM+dUG2Lf0i8AIMwo6WVxObrTFkSYfjHARJO8cXCOtSOFOY
Hbo+MJszKfKp5whKfn6z9BJQrDu8QUw1FYAIdedpXRXs86kWD6oxnDv4PwZjuhTIYmjIM5ErKkeP
EcCc04us7TAMKOsV1MvEdB2MZm6YUFU3k+H4N2Uiafu8CDLP7GT95vOnemLHcG1UOUhTZ0rA0VOl
qxHqfcz1EcQRHg5beIw3db0fp7Fcfn6pj0kkDS8NqAfhiPzpmPGAYHWrTnBmPMybgLcmRSw9xZlq
bQNFAQHBGB6/D6H6b9QHybmG20dhvrndRleIm2VO9WEIUEq4CgRqw41GWFgs8P3wd1ZfJzshN2aJ
whGqtO/Gic8hBskLXy/aL03Zfs/CRnuooyldJkU4ICLYWZfMhpq7zx/OqXUA9Ra87MwmhVt+uNry
cNAxDso6RthtQR8bNaE7yczD9SgVmoZttG2hadf1aBXFmnyPhLtxJgU9td7JBlBCJZ5RLB19A98W
ul85fIPewGzVDf0MtG5s12d6vqe2MZRO4P7QS2HPH4WnBAO9TkXexpMkuXsscznBTxK/1XHtTFO5
6hgXX3z+aE/eGD0z852X8XFaH9U6vgGCjczx/CQPqn+lmZQqn1/l1EZCDgSxJYIGrJ6jcAF5W+R5
SDwUaSMvG8m3vCjrsADLpd/H7dC1AJ5OywQ9Oer3w7XikzCAtLOQx+jseJ33veOZoRwu/cApfjuH
mBskvKe5T81FjxZFmyt5GmlO6wEnRc21bZslYzp8zcPwXEvm1MKwiOuzkKJKB+r4ATZNZRcG8V1n
d11HZqpvGhVPdFXGhBvS4plj8tT7guKMZB2EXCZJR+uQaYYoWkyHPB/eEHLeWbWuhjLwEIb2V58v
jROBT5XJtIFWUKWQCR6+L3BPWkw/rfMay0ZV1p+cRSCkGMxIV2/UwKFSkHRQmn3in9nTJ3pPyBAR
8YAgzf2nY03qUAXWxOyn9fB0kfo1ppuWq0RA8TZl4SgviEjjdS3jkTYuwp4eKlWoLmYrdUynWMct
bmScXZuggHXoff5UTryAGbFKc5NW7qxPcvhU8tEuajKh3tPxMVhPZfpSYP+DGrh5JrSe2P8HFzp6
08yTs7oPwU9OIAUGD7UQrEm0xqjPNPo+JvqUoDAZSRhAPjGGOLyhFqvtvpVYwOo0yWun6yoqX0Va
VrpUubYs5Cupwpjn86d46lyDOWkyDqCegmB3tLhUZgGtVmNE2sZmmC8macToV0MRdGH3Qv0mFZmM
XoXcaKgWFlGPpYum3wqtKO6KckRvmpjRJuRPfrCLKTvXbJbh6fPveOrB0CqfR23EEv1YaCfBbtDU
CxRSYkUyH1JMV5da1ErLIHForcSD5eGYbf5+PIaJBF5/xptTYh41cNDMx1/V8jvPZjFv4jB/7fyI
NsQQ1IvPb+/U9qaNCtBmHhTQhTh8735cT9BqJDILJxAvZt49J4herqOiEZdS0/kXkWLBhyj1c8yE
E0MZMmE2IBjH2dzkmDxb2L3fKOZ8lsIdqL2srvKraLQCxx3z0VhDt63wm+euh0gp+k2VAgnqawGg
lTH5ORrTifg9l16zKtZMzjru5eNcmQZdqvCWszq96OKatkcoPzVWNW7NoazPhLb55DmsNrn3WSoW
YRZe7zEiGxcmvYshL3mqEnZ3ePjAT26ywlgafYndOp6k0S5A/O0KZ+T8WrKb/n8Rv2zaPUyuGQ6R
lhy+dpVth4GS03iSpVwhSqN9GYO+YPjXD2du9VSkRNqXg2M+RmD4HF4pyYqQ2TRXIgsdlmmGibFk
VvkqMaz2TDlwai3DlaXPC9KdPxylFrGYxiTDHdWLLLWPlrVtYCxH9xNTrrreUJM0b4g4Y0oKElv9
/TAx0xRn3C44xI+2K2qQJ1nAtVshmatWamZLMfyA9zb/t1zoIm62g1nay8+374mFBDqH0SbRYu4b
HL3H0ChTdnUFwTWITLFJZLl3Y12icxD50nA3gE8u150qafcjcHUUE2r9XHFy4qkD96Dra84DOFS5
D1+wiTufPUl+7bFMk5UzpvdW0eFXPantSi6c4gIt/dCrOa1/f2WBfphRrIR1xH+OgqQfWZXTNylr
OI7sV8xm9XU6qgUDKdGeOYXVkzcJC5YzH4Fg6E2HNynkyfYnGRudfrCMbxWOxFumUOq66tLuYmra
0AsDM1xYSiS+tHgcmvAdAGNMso6lUWL7XQAnqeovumHQPBHUKX5po0CsGXB5/VwWWogFkjCve3+K
NPTTp+41g6zd8zynftumEXasmtSWsMzRVmp6Z8KwNzpnlXHyLmGOzt0+SKrH0EvbDvGorfvGqwwp
f5CGfpsitzZCI1Urlwn6KGFEOUx7mqzlmTrnRAAGnkSVQ1ACnXy8kFXsCsPKqhuvwX3qhcB5X2p5
UINvBYNghOrj5/vmRFpF32umb8zh/oOYSFvGdkji2HhmXVAww0ts8RgU55RRTgQ/EkSKgnfzIoq4
w2VjlbXfiVBqPLls8csQSRbhDFfU47awsev8/J5OxQJQs/MhhnQnE+nDi2HjGhtpN1HESfr4WNl6
JW6nxocx3va1tu9pPY04GDUdZpUU0ss+wXvv869wYp4BugKdBEaV6IXTyjz8DiCijK7TFHiUilEO
6PRraPi5TlH7l+YkQLVUgVZ9UbVcz/ZWOKqzx3cXLIIgFfaZx2FxqaMzllyWsQ8JOhjG47gU1k5a
phpuxEAo+8ssxoa6a4xmlQViXEZVrYYu8jjnhMhOXBW6MDMK5ItnRf+jNx6qiYOHpFR6XVGbTzCh
SzwES1+/lwtVH12GI84uCdv8++cP/tRldfR2IXgxEGdlHz73CtCb3upIXHexLdeLBB7QZZIzqFk4
+JkskYkGjcEBdWbXnrws8n4AmmkAchIdXlaTIyU0/QnfcWE4T0apDhQMuh8D+K+CYiU3ol2ZQzCc
uex7Y/Ho3QIsIXOaZ6rYLh5VK7JQqsRWJfD2CVtqryk13vKd5qTfRhrmd7FTaYmbwuLetKMuTFdJ
kjL1/D4uVTDsIYaxth8zrUfAG5VFCAkVJp4YjLlTLgVvn7+aEzHgvUach9y8muMESDGSsC+cHuWq
Sqg4CeupE403pobeRoYNY1udiwOnLkj0Zpw4Y0RoHR2+FOBpBW1zpLJkC5+FBclzuqvSItpmDTIH
Z+qHEyuAzUUrYl4CLPmjFdAOdm2HnPKe78fGU12Zj3kxZXsbZ2BvKLtiFZXBuYP/xFlhAZ6aFQdm
Dtoxam1kIKknhVV6Yy5h8hKntYUvuJyiJ2uW/VPp9P+LRjeMY1jic3kwl/xHjzSQ9alpsopWVdgn
MCPiqdmE9sCwNokcBNAmRQr3VqD32bafSl2KXVGp6tffXkmQuNG6Zp49p9JHzzpivuBnVVl6SmY3
t6NVaa4UWMSxEFu61efXOvWM6agz7EbVhMzuaBE5KYU/27n0wrjq7gIlHR8TuQO0nNn2WkxFeKZX
d2IdQYrE7QEdJU7/41a+pdPSAGtCHZgq5S36fTh/DnIcDshVNvF1WfgkdqgFnqPVnEgEZh0aKITk
zwiLHR2aWqrEhlozB4tA2SxDJB88xaYc/vxpntiSSEXSoGZ6oCFPehSeI9mJLCcpai9N2hwGuT5u
49qKF6GTlL//IJltMSYglZqveXRDUz42Wae1jecIoyzdIAG7leSBfccTeIMtZK18vQ2Wn9/fidXi
YNAIAYthIjJmx/cX512ewUf0NDMS+27EtXbCmgTrqVFd9f5ZBNyJ1YIEyCyC9df5fnQ9O0mQ5y+5
ntk24U98WQEAN2hkFLI2XpWxnNyKXD1H+D11k0wWqO/mfIIu+WEQaFNRVYhZN1456Faz5IiNpw1P
29nJUR98aTIVSvPnz/Uj6YtBAwQzyMUwohiHHt0o5Mco7caORoGaomvQW6g5rHp63lnsRp2SIwNf
y9qjEllTcqF0dHBXwVg2a8ib0bewfteG1nND/VYZg1WtA9mI32zfqMZVhjoliUFfxdntxMachSE0
/yaoRfAjbIoGdzek3y+7brKf0tzOssVYa4O1YkKdBmfSxg+vky3BUQ50CDQ5neb557+MYyndhtaI
Ku4SoMttzFnlDVolu2mhT5vY6L7zGB4/f7IfLwnnnrbELN4G2eRY+SScQDsmIje8Mq7tbjfVfR27
Rkep6tIjqKaVlJDvbFuwO+dSxA8hh0EpYxZKV44SZmZHYbxG/6cfx8BAxh8tiWUwW9dHPu//zKac
P+cgSZqvQ0SlHmCmjq/F4VOtbXAKaomrDAom/eiOaIQvMJHOLxB5P2tr82FzcDE4LWAQZ8Kuc6yi
giCHsFqU1wGCCu02Qbjisqq0m1YK/WWetRyIn7+/E9ebc87ZMxXfDpqzhzenWlmFSSUPkY5SJrVu
afrOzzCMOmy1U9bwvaMJtA0+v+iJRcN0jISTLAAo33FJUZWF7IxBZXjTMBVPwQgxu2DwwOS1RJUI
34BdoRjn6pgTr5E8h+kvnQf68sfpXI5ZcFtHsenVYSk9dgGotE2MMsZCDYqzvpLv+drRoplfI8gN
8ivW5tFzrdU2lTF51zzAx2nh1k2oX5a4jvcuqUd8K9tlAGBBDVRK81JFu9oIY+layQ37DnOY7Kda
ZigbcEV0RCDATLprynU3rNVIVZWFgwvYXk5CBRUKPxy2bQwjylUbGWyk5Td57MoSGnsIRKrdJhkD
TMA/f4MfC1TGG7IJwoem2QwkOypQ9dAgbcPvzCuCSL6EDaD2rhjj7jv6r6KYnc+KXWtUaF9ao1HF
rjREVoPDiGZlm8+/yrtS9OGjnoEutK7oYVGpHk/N5VoPK5qSuYd6eTMsVV8Lx1WkBZO0RFpRZa4x
TZQkIKlNy22wGJC2YK7axymWzXpRYbpeuTL4duGaqGvnLEpZl1cR5IJkEdVxfCNKOY3cSjPHF9rb
RoFJ5yAlyxy3kodRtVC3ShMdmwv8lZuLaOqdCL8AQ4GyA/f+TIH6MeihxYEWOpRUVFboOR/u17i0
RT6YgirIIbpPuZatqjQubj9/ph+jApQiRjWUPwzoPzBQywqiR4C+iKfaVfsSdroJGctU8NVBpc+V
KQDPraf5AD5+iUywqAvmpAB5lcP7wk0uyGaEq6c2cb/kLGfxplWytPMGfmYnKk8qbRnM2mQsJ2AZ
GzH6/iK08ugvRNe/H7iq1+8u69/zYqwiNNuP/vqf18WbuG+qt7dm/7X4j/mf/vev/ufhX/mXf3+y
97X5evCXpWiiZrxt36rx7g0T6Oafzu7zb/5Pf/hvb++f8jAWb//443veimb+tCDKxR9//+jixz/+
oJP6y/udP//vH159zfh3D3nyln5tP/yLt691848/JOb6f2I/DiB/xs/CA+Td9G9//0j9k/YlIr6z
hgXyFQRVkVdNyD+z/5zF1dANmaFLIFFmWECNEMD8M+dPCB3UWEylOFTw1/rjnzd/89dL/+uJn7a5
f5+Z/mttkLMRtvE7ow9EIMWS/WhtqGjHjJNZyPeqcquV1yLw/FUsbkekE9VdH1xo8l0RXI5Cc/0B
AcmrIlvW8Wra6o5b0TpaTOFl6mxbsc6LbYBOuT+4wc+cSdnCeKhWfe6VyqKLb6zhirFgmyIddJ2F
C7hNjXnTtXunXwfjctAucReH9HMBSdC18e8aXc7L2H8Mqxc5WmTFogTbv2g6+0EyC68po4USbw1x
E0WvkvJiiutB3jvTpi6vU/VaAA2Wk4KqbK8kXwI9dXNnckd9MwaXaXDfDS7lqFte1+UWmu+53aYe
7La/n6iqKLxyVABpAB3utl5WseYFcXpfR8az0QXkiYFu7bTJerWGlh6OgwKEtOqfpKEx9pbGhC3u
0YH4ZRX+/aL/TbTZTY6UQv2PP47w7vPXoBuAriJwJ2oQxI0Ov4YQtV1otT7dJ6H6RWkV+84I5GiX
azsjip97O/9qFvpjJg8S+v3VWqX3t4CyOd7nseRNnfL4+fc5bNvzdShGWF4c2cDwONyOEr08t9Vg
1Oz+vlIredXifruqJ/250ZB3iM0tOBzpAk/lv2Wlfivi7KPvVV7nP5vD8HIYpv7fxSU25gy0/uUt
fIxNUUZyfkm4efs1Pv33v/wrRiHT+uc8o2JsxJiBsTIL+q8QBZ/hT4bfOAQQbMjNDyMUTZcZ0khu
S7L5Htj+FaHo7oJyI3gpKOjOQI3fCFHo+RzsKMBKTEuZhFBGU9WS0R4VmEwzwe0BqNi1iCA+AaNr
GR2aYviJg5GZ0sXKaw9apRgXgTo6K7JfsOBSUazionUWUWFisRDbCYB3HQfbvAqfZH/SLHdqa2cl
clt+HnofUX29qR+cRPV/dqQnKN+bYbxUCiQtXeYvHULWWRjeNHHlbyOzp28hs5Yv4BhMe4ExfQhE
tw5vcsuaNrqwzO9m7GdXrdSqC5y5kiWoxHSlIgrUN2Hrprpe3bLf0G8fWL89Ehiu0YbSg3C0/KvR
8y2A0RT8dkEmuGDQlKncdMD/QU/Ur5bZqE3XOOWYPyJwK2/v36X2rcQnmSJ/XMp9ihVaKE+3o8Gf
hqGLbnOrlB7KepAvOidN+FS71XRQbS1C2FUW5J6RRNPegqp2OVnW0HGHXfhDbhVuju4JN5IbwbNW
mAkY4dz26kSSc1cqa+TnxFTuY0AJ0kKPk3EVw2KSJgtSpUgj9W6CU3sZ1E32QAuieImM3H9RZlbR
wm6lkSEMkxfjRvWLaW/rvb91YkVdTHqAe3NmiHYZBIFMOsxLtEccwcwiH7Zx1OK52AlRPilq7mMi
o/oPDeZLTEDlSN6MVWCVrtK18cqXy+TOANzJoCPr9C9+lyFfn6igYqdKI/ha+lA/4QxuvMaFbG0Y
uIU34dDVD4riS0+dn8Cbn2rnAj6dWPoU7Beyk/lbqx6AkrbmQ9GY06th9vqPaKRZtxgjrb7GGXsF
f8B5oYoZroY+nFZjq/fXlrBtXvYkRW5pZze6nIc/7GQ0LhS5V190WUluaDP6L32baK1rjo26CKy0
9iAHjLvAb9dIYXSriTLhakBBfY/pSv48BI38XIbh+BgFmXkjd+gQVja/oid68qWbithtfVla2hYO
J61cNTh+gJ2SwkxdCImGqZ6O1UUZw98eJTNZOkPVPWIfcx3F9ARp74hllA/a17DD9CkN/QZHDRwo
NnXNfhAO0Ci3TORmofhZ8WI6lCVyKo17JIuDmwzV+dfJBh/XVyNOLg17U9WmZNlMVbJvtSDZa2kV
3abK5G/HKNfQiG+itQ7ex2sMDRtDoOm7IGrEukadYp86oeTKsZA9COjIjfWWgCyVF6tRbeWbsLWq
m1A1pGWG6w3UsurZGZ0IMS5n3GvqmP1MHTFcmc0Y7n1QoD/gFYxrM8FjhopE3kRJlOzTMREB6vD6
l3REJcadJDNd9WkTANdIKxQKw6BqSy+Tq3wTBvVwVSpsU8XvBlyx+5ZkxgoGG3mHxroJ+iHGQIkX
8QP6GEtYLVg6eaB6YlBkzzDzFsX0cW9OAFv9vsf4KWP2Li664I4UexnXYpUh80gduojL0QUp2KTZ
Ggllt01Tpnh8rGuJnW3+sJTrJFgbYbOIunYTmaabRLt4+ioZbqm4mlm6ZXwXa+s8e6jjzM39RyNa
MLBz/eSyBH8yWG48RQvHX3TSjai+iuGx1CDEZRdqfh0P38YUbk2/jKNdh6hZ66CC0t926s6JrnAk
HAhLBR2xSxFHS1savg7mqgpI5pxqFbKFmui6LVZSQ/+vixZF213l1EEhTDx/EePenmSrMPWEuoMW
fhcgabZR2k2T32m9JzDVSJyLsXV1+SbBlbiY4b8r3/luq5uY4NymthtWC70ADsadBa2bK1/9MlpV
FtBLPEUqdWeHT371TUtfFW1Y+4XmFt1FoPjuhHwNBari+Um7bvX2xxDXD42vuRx/FEigtHtj25Xa
Dr/zr6ZQEDu4i4yfw4CtgNQCkMJ8tryzk60e5u1rZTkksrrUqK6eoD/X9D1u4ih3PmmmXyyrsVwA
TPUKR9uS8VxKXRah61sthF5oCy2RHkK5c5Gx0d0hK7zSEczkdc+xJQCswvVF9aBFxrIuzVtDLaWF
0tTfVUsChaBfTdH41DfNPq3MLxm0e357eHaM7rKF6V5z5KlxX3p2pO+tFEs+UxurGa/4c+r7Z1mo
37WwQUzvTpj2S2JgqilpDwXkcS2yv5TRV5nfrss9EWTBHLL0QCtfj37tmmI/P0Wrb1yjqRZlP2zU
vtyVE6TJBkK2hP0o8nGuIjq6A9edFC8ySnrbzzb1pCxKAXpCIgZzaoW95TrShSJYbJu0fCsqad2J
b74GyzfULgPJ2DIqXNjk8+mgcKKTwV+wSKZ2nXTZVaR8K6LISxv/uy8ll4WoIrfJf4TGuBxTE4Gg
bxG8oSHaW6rYDNn9FKwmsdP1bxhKL03jDsXCfPQXhf0yGuhEokncKiyDcHIq6p9qvDSmXmz7CIi2
a6kj+NMsMthFduQaZbWx7CzimccaJapeXpVOdlu1jevb41WTa6tIjffx5HxTmTqU7Usmg5hpR2nT
K0ixxGT0y0BY92mLV4f/Lc6oqm6S3ItqsRjtb5r1IFeemhVrW7vMe7Rvv1dVcRll1532IOK9HS4z
8fxuKhYsRwMpzyy4RgjQ9i9ZhRvHusi+xVEFMHFtF+tG/AwtBVXCwqv6rVndtWmyaNHB0uILFBNi
N7B/oHe7EkBXreBCib9kxnMgu71xIeycTCfbWf49Qr8NwhiFtlIsrw6WzDNcnBAlI5dfnVgeXzLT
v2613DXEZeE3AJ6XxvQUVa6ae41SLsLxpnLWk72k3PWUIVhbgbHUh+tA5rDCNbppvSGJXKE8S/5y
eJP8ny3mtv7PsnkyiwtV/la2u7Z8iPQvfe110ybsqkUIRrcO3aT28uZByM/a46jcJBCo2vpC48Pa
9MEuvCHbyvWG4i8udpl8N6YPjdy/JpJX8Nr0Czrsndms++nNSXaSjm2UN9XL1Hjz422FZimpy0aN
7wb+yPm0kJudKpWXsVa6ZkmaFr5g8O0GvuRmfO942RmowNzq6ugauLBp/bLGDEV1XrR+Y1lLks0L
s75qhm1HqJrUVTdtzbD2+nCXG/6yoftXpFd5tp8IuZV9Kbc/+/ZLxw6Sajiu26p7ycqNkm76viad
Cby8D9weqyO0VBZSurGHzBNVusksay1JV0nluFHcuna5lc23cBAAf6y1zZfNx5pj7cGobpLAXtj4
8qHKutARGs9icZX0zTKtLiNUIJuu9aJSSeksL63uYcKzTC6WShreTvbPDsSY1S6jdpMVzPa4iY70
+6JV4pVwrsJyxTITNGjr5DolHwOD5/a9eJLLeydr3SZKFx1pYQiN2Ig8EIqzY17BgxlZoSBEhvYa
ByDXl27N5FVMtwBHURxbhbri6v3PtHgs9Y06mS5KR7K5V8OvZfw6JdGyNZe/1FKnKuz33si/eifv
dQk1GJNMpkHAiOby6NeRkKGERaDB39gNuc+KjStG7SAeVNjRTsnaotMEvVeojbhmmsr8r7Dk7rWM
KmdhyIN5aQpSlo45zCYXSvdcUDuvrbFpn4046tcR0GYOqVR9SoglRS8Xiwo3s3s+GW7NOEn2tYln
/XXTRtWmEbW+DXu597R2RuxV8QjuL+adOmm3g+01egwoXu3mvsrVbZGxB9GlWChhtKj6ZtU45pWl
ZD9QYb5Hg4VYTMjGpprJ+hpEbKXVjznPPreE5bVWQatHGS5FiEkKMnMbf26QD3W30bJxBZZnIZXl
OlV/WvXUrDNTBJ2rtlN/FRbwgGXI7Q45zLzL91LW7s18aY6vo/yoFj/URENH1t432V0wZrux0ms3
VXmTSUwQKdol8dBAaU0NH1Kf3L+4TlOxV6tZYb0j4q2Dul+0gO5HR8QXCCtvTMcPV514bHgTVhNM
y2YkJII5q39M0ZWmSzej/hUK2gVb7ZZONISRVlxI4fik9P2qzpL1vJjazlx3idgUiFS2ZbObbOte
qTU3nTQXZx3XjB/yMnG7yX8N82KnDXdK+dOcvigQIaz80bdXskUCCpj+XJvnsNsEXxwBacpvaEo0
eoAAHmG5YFxUKZOADm5B/+R0k7xAwZGxVvtKvjntEyUp15MY0Nasg4LcyULZMacDExR64r1viN/q
tTyQOObZp42W/1k7Zv2Wzw3W+vijDhrG/zc6xO/E73//Z4fjQxfmOvt60FB+//W/Wi+G8ydsFjoo
9HLRJ3mnU//VejF4z383g1XzT+Rc6PbQ/QDE9GunRTH/ZIigz+x3cKm0+7TfabS8c5X+Fc9AIIIc
mPWEFRjtTJuPkXKUKmTOsW14ioS4l4umtpasJGZQmucMnKIdcsbNRdfZXbmXxEBimoCtQt+V7p7w
pKLSCmZRWvGzkKCmMyYr/KtYzTvfLbPW4r8Ymscc6gpGyQJRr+923TD0lZohnBDWUkKxM5IsKV1G
4sa9JLruizyWoUELJ49H16pUoXu6U/QUxXIp3zaNFD6LaTI4zEKYvW6N5+bALgywO9DzQk02ilIZ
KQVQTsI21NXwkmWOQho1VKTXqCBRTUVliY+OYVDgLVHny9sVnGFjSw8l9tdZySR5QXt2mraVVtGU
0MdaoToGQAYSz0ijZFUnUaQ9OHnS7YYmCS1XD6Cj7YYhhlIaBSPRrglKg8Z23UK/ynIFCRl/LCVq
QF9NEOUNtXucxwtQN2AgfVexzgkevkOTDl7tjJSerbPoykGiPB4ppr6C/2ts6l7vO4XYdK1klK7f
Z1m/QR3dBM+QO55vSBnY5tC6kms4u0yk5gJS6S2bMKqJm8/Pz8M5GNpqzC+QstUZkWBnSRPx8PRk
couHfO/YXkab4wri0kBfvLdhEiHfCxzVXv329cBiovTMST1rmRwBOHpf7lJ1KrneUE8rDonoxWcC
5mVNXn9H6a1af369+fv/+sgJzMRjrjazo2ajv8P7a4sa+Ce8QS/FvMVLcLnb6nkfL/zIPyeEfji4
nB8llyKMgKsGoAJE5fBSKDnXdGI125PG2F4Kaci/R4iO62cOmw+XIfwAnea/4BkYkR718KOe4fcU
RJYXSKq9DELYxGEwWWeuor7rdf3y5HQ6vUzKSK0AaXA3x0itpB/0nlGvvgAYjvPa0hwMCZX1oNfG
bac1UfnYqqlsvOByrEhrYanRz0DEarH04zK3/YUIKzh2tFiNjigU4s96DQoyRGG76XX/JdaDqHAD
NU9ooMRmwQB/VDNEO+JeDuCngM59c2KzzPZOoEndpsWZ4knvpWZEArVlASUESRCxAgGWmu5znWET
1xgtLt12P2UvKO+XEta6zjRmK0TaB6uheypZ0QqGfHrfaxIxoumqBDmAVC2cdVTXPpRBCYWWRdZb
JuW/n4Va5k2Mj6od+Fut9xeG1Eqp6tYdAdhAXguSdL6QM2rbbQKPxlgEiWmlG0kYY7ASCg4sC0WY
FMXKRGz1GrONRUYVlFj+rs1hhvAZWSIvA1lp4lWHnBaNbrPrR/8SWrUZLckqpvTKJ/E0H83M77qF
LZoYZklSo6hZqnVRrkO7rsVOzoX/nKkV/jbOlEft8wDu7zsYgPTWSJJomGgbKFFzM4lEopJ0wGve
amPZdg+oJqBvZUdJHu2nRBQkcanIKIeBUppR6dFL1ZSVXvsjjaCp6MpL7HZjhnoRCrh3pdqURbDQ
qjC6miA1qbspHtrxm5H6gq/S2KVz3bWmP3plZlfhiitSvCZDEdneFOnGtzFJ030vBSO+s12BiH8l
xXXxA4XUJO7cuAnsdmPgHqy5k6nUpuHaQHqkR6lNHQusqWbn6Bq0drrKaS7qS73SsuaxBjqv33eT
Eg5fUgwgxLIO7GFY99k8RAC5OXbXOI+JQHI7v0z9Z71D82ULAbxqXNwwFfHKu0DvexM2PXJ1XmkZ
nfpVRTRAataFMmTl98BOrR4zYPJd/A5sJ+pxrdY6yfW1CO8Fq+MAxZxKkly6rkkAAljvxH9R921N
cuLK1r+IEwIkAa9VRbf76nt7Zl4UtmeMQNwRIPHrv8XsHft0ya6ps/X2xbw5YlTqJFOZSq1c66GO
RTqgGTdP9o1Kgqy+hzxIcjvJNea3Pe3a+dCbuUZ7ER83vcXgKwpWHQRxkoNdCm2bEaJt7c0wbnP0
ps9U97uN4JOnbVa4cs4abdUTWTuIi9RTIUReqpkhxFYLUYRkHYW+TzVdirzu2ZbllAQYl+XojnxO
rSgeSUvrFG/BrERzB39qlut0CvkBnC54tsHsLD3J0UwZJG53YcE5CCN5aqD6oG5Na9FML7PemkOL
HrjFC0FMiseYDqa4AdZ1sW9k1LOHSpdRe9uqIfsDVESA/8txTIpTEEVVfzMMZQLK6AZ66Ydkm0GY
i+mcmB90EgTLARSluGooqIi+XcA4yD5JaaLgTRfPZDmGirTP08KSHudR3yl0cEXxiYL2FaQ0Q4Dk
kiLPNOoYzlXcbE+Wjn0dnCCCHTfY8gY+nwQ7rxP8ztwMUEpttvbZBFWzHRozluAON8gbOIHoVoz0
tsCNJCqG+yGOoGI6Y6KvroubOi0HzLglW9+A42ptQdpy/K+SGtQVcckAmgEYOpSdgJOcZ5q2FYUs
xwqjZGtL34JhB5wps1gPMcDlV/K1M3wLoS78FuDzyARIoShvnayGOq1HyCXyhFeo9iaut+ZQpivG
2aOOvViWlR/6uBf4t6h4FmlA8s6gbw0B3/7un/9op1LZNwL85V6epxyl9g4IeX3PzwYyxTppyxOm
YxL+Bod48Y3ipDEYYMR09CNoJgHi+effdHItYMpIsBjWBDwEoytgOzv/zUqAKjKgdD2FYMY+6b3p
Vpvummrsz7+C8ive5SRxi9xxw+e/spi4lP0CQSlQ69IcWL3qdsnIdiWj/+JXMPYDyyGbo9pzcZcD
2CFJ3ZT21EpN3o8Tje7WYEq+/7PFHMQD6DEwRQXKDtDtowoCo6sDm0N201AkE+tJmmrG5STlStBn
IDwHlc895FFeTBOs2x3ar315S4Ii+kPjBM8e225Y9CNQqCS8HVpDUvTUuUWvqhqy5fM/7/L8LRub
jGACXNWAzEQIwSrnFo8ncJAOdV2d5qFOcpYBmYkLe3iTdRkyRFqYkwxo+S9n+q9u5v+3a/f/b+gs
TNi8sv9Pd+93X3fFTef+vf8v/7p/Jwnu3yB2gMY9+HIQZP9BZ3HyP4BlAfq4s5ztV3OgeP59H4+T
/8GjIIZ6dgVvjJPtvBr/Rj5E8f8AYLdjfnYfBGrrvwI+nIdNsA8FQtUWI/jnLhJWm1R4Duc5eEfT
I946BZqk/92V4X8Xd2p4zuvZKIHFw6B5wfXkM5iWr1x8Lu3budDhhYOqKmvQwceL/cFU6Chn1cY9
V99/9RX+XomwXLu543nKzdueZg9xCRnoV87xi5bupZ07hy3443gql4Ln8xL80eylNMG8lN/azhEr
12pSAtdtPI7Qj7VRX6d1vpIpL23bSZAFpp/oZhqeJxuEpNUqGKilAGnw27h7Ui1TsNIIniJ6XQOA
0N01lvCT1+Iu7VHcs8QunWB5AtwJ+ivsxwAYxr+OvTO06WsM3AW7ECcRQI4VyIkaJi9AFH/cGlwe
cTnwMzpxojOJ8OyfakHzbAbt4aJJekebWVs/q7t37KmQfEkxaZKzZv5dLKiP+/hKCrpkFic+u3XD
VbXH0kkD/Semh8eGXhuRv7T2/u+vorMeofy7RRPL+x5t5i0S7DCOOyztP33T/3t4urWQqGYjwOSN
7xm2f0LBD4+ewzu/pZ3ohJfs8zc4szCRlIs6Pa2TuEJjuZv1f7sZ/zlp3ZlaAKn5FJGK5VUMAnAd
y+1tUeI6j+P3ymjSJaM7ESpjGVShBRYA45F3CQkeivVPH7P8hGGFJGO2rQQKZeHK70e2fO2LaxJv
v970T8qByyIHVgDpn2cNWe+aFDoccxhdERe/tLgTnNxWg6iJMPkSUwzzN2+a4ZpY6KWlncQJhAQj
3R73dFG5jKJ7RdYr0xaXlnYCMxRzSaIgZfkQ8PS+SILpB8YHqs9+33L/1VehiSbVQgB/hJcI+wWU
qc8Yy879lnbyZsSb2QpS2jwg0Z+YzQBvBNDYfms7kSmVbZmZAQ5fU7B0s6XPTiDWGryOWcwJnRul
TXs+FMsEsh/G34mM3W7l8Mlv405UBq3eILhgaF720eeVAREo0msSJRc8xR3HqamKi7mcTV4O7IHW
7BmKIVf4zi4t7STNZuNoL5arzeeyBthfV8/1mv3pZRJ3dtLGTbZ0ZKV5CzjbPiF9y+L5q9/aTlxi
kEoOvDQG5wmgJ0OS/QiazdMmTmBO4wp8ml5sPpL1rz6YXor4D79d71/hVVA21IRbhsZYPobACHfz
MymCaxwLl76kE5VhFVP05kaTD0o3D1BEnT/NUVd41eFoTZzvnI82iFTfm3yN0+81ox/B5XAlY17a
uBOUY8cGC+ykzSNuge+U4X0rZOpVFGJ05nzfaMeWcbh0JhfzehtO0YcJzUqvj5k4Ex9KmDSY0XvM
4yB6j1FI9DSln3f//G7HtmEsBiS0ZMZTJSsf5QyNJ799O9myKkbBoaxk875Uv7W8fgib0i8zuHoW
RZoVdbp7iWqDGigeXGTTXTnJb+NOXIq0F5OAJ+ZpsUSHWULZuqoWv9B0ZX3jNmpSNcBR8Eh6B0GB
34rKs4ZInMgswF2JJys4uKJkyccWWOG4Vl6l7N9jHK+PlEqxFhzMGNKse/0b6fBYMRNyhbjhQmS6
erx4rZAjTXCkdKMpoI4LPctSeSY1tyU2dHjcHHokNW77D7qQv83qGlbrwr5dyuVq55rFAKvJoZ/K
PgRTuXyp6tHvuHKpX4c4VjTVjc2laD8xwz9sYOnycnCX6tFUXTJB2mbP8yDytkv6F2V+n9IlMaOt
4XqaAOpK1vi+wdRdWMef/HbthKWEYgcoypTJJwaAtumbT1JtnmvvX/hVwiwU64OwhEW6tNzyWofH
uu4arzs9d/UgUQliGDtTqH3G5EdldAikKp4c/KziJMxVL4kq4hI+GIFhjxft16G17/3WdjKmjAaQ
ChNYXIb6KVZhzqbSr/52aeGymcRQEqzgglvwl1mz75RsfoHDnHwpOzYlkk42rxLwdwsMZR+GoPzg
ZRLm1LF4zOg1w+0hT1sLnTN0UBKlrlCsXzhOXJ7dscbsUhkiNYCHabgxmPe5A3Ag8At6l7khIXqs
gIk3uZYkA+sJpmVt0JZ+6cGlc01UFcR9NUCBGzP4v9ehzr4KzJrc+VndCc+KG5AuTczkW8c+E159
SLRf+LhkDzrGi6kpGLrKmBspIb6B+bbAr9sGjNT5qTKN9UDGDUaJegAwbHlqxvbK3WG/f/zc/uEu
JieIqoWXZLA5mcu8X0hO9PoNgKtTiAEFP6M7JS0tazXZudtyM0DohP390O3niy5DE2cim4sAuy+i
HgMc/fx5RUfFa9vUidDCREXSgwMqT+Y+yIFSBWSPBX/5Le7UtIqMlqtu3PIu1i9AZP8xXGN2uxD8
7gSzSMBXtABtkMdr/Wetk79wl71G1XBpbTdzgoJjrMxmctJ0v3eReEfkNz97OIFp8UxNsk0gtVX6
3VS1X+R2DRNwadNONVuTsRzaDefVVEzL0WQTO9nRsydGnciEaHFtMasE1enSfgRdxkeir/ESX9q3
kzQTOaRL0gc2b/sGk7r840R7v8PKVZenTc9TnChRPugAFZbgax757tvl9loAxBFsQUxCkvaeCPIp
s54luMtKLTcdZiMjFuM5yxcUzfccuBUvB3Rhl10NJqmM9PiQTfKxKvjXrUtCz7X3s/dVUchL9NmS
kmNAAeRcB8oTTLNJ+tlv405MFltFlQIrQg6Z4QeTkvdbNns17gG/ON+3hUwZFEjhgU3cf8L4tMqB
57nGennBvV3WqaorBtqbCBNvwNRBRPNNUFzT0rm0tBOUXKfQwmywdNhGv5UUsyIUUy1+5naispSQ
ZYwYQsdEZXMEn+Jzks5f/NZ2EuUC/A6n1uLyUNrvdb/9ngb1cPJaO3KK2SzjGJpR6FNnVr0Fx9Fy
sLj4+K3tZMoaIH3INXURMmV904rlDTi4r5xUez78RXnyN/HT69ABsdzW8w3lSVXH38oFqNkxfJMU
HaZkAEmB3IlfGP0knzHaOpg6dDqTuP59jeZ9OPNPP/M4ESp0pMi2wR0JLt7c0M8bT3/zW3qPgFfm
SchkbEJhHjAcfQBO+Bh0mefSTtosOECoWYpuYUHmtwUGH+t28Fzaic+KlnaCktbe0OtXzM9V6C91
fm2xn9ibdTJNUlVbDj4AKFvW1ty1XWCvVMu7XX/ljk6EAi66ANE64kSEvMrvFRTunhpRTlec/cLq
O5jn9dc0FmCspMCFs+Xh90JXxYEu/KuXp7haUbRha6/3SrlvmvczYNUYvcz8zi0XCWTALG0wwGb2
Pqc81GoAIwcAtX4bd5LnpIOKdDgQMcGZPEX9cizi2C+//S2p8yp64joSXLawyVqLR7vw/jBO6pPf
tp3IXCEivs6ZREFbf2zT4Wujs9/9VnYCE/ke/Cmgtsv12qa3zdxWD4Lr7YpN9kPpFx7ukgdHdIWc
cw9z61JO3amQtXlbs01/mGQm5cnvT3CSqO27NgFoGo8cQ9geFtJ9n23pd7i4Uhaa8KYe1p0EkOjb
KkzB4HGtRXbBNi4aqJVAXm4dcigksLs7BkqKBaTKCQ+E3/HiIoLmbsQsk63Qqu3URxkFnzeb/ull
8p/wQIkyIZWg64+hhXNHYygFBGVxTaFm9+pfeI0LB5qJoEVfo8dcy+mvrGTjsYY+t98J4E5g0bWe
ApHhokIkJrXF1n7G4P0Vd7+08f3fXx0BE5RLbW13Tyyz92s93grDPZ9/XDyQCYq2s5DyzrMgANu3
5N9XDg4Nv+/p5NCoimpwUGHjjbTyWJjqppk8wYA/8ezrGXp/hUUDGxwR7EAAqhkmzBH67dzJoTLI
NEgB4CuQpweVTdPgBIiDW5/FMdF2/j0rsDpjvAGHI0uHh96mX0IMiPgtnZ4vLft4RIko99Hs8Gsw
Bs+Vjbwatph7PF96mkLdgcgBj9XEvinAJd2Myzu/XTvpcyVg4mkwP4rjEOyE2Xy/qOrFb2mnruX1
EpXlglIL47byCFbPCgrI0qv5/jd6+XVgahWvJsaTdT4K9RZKtM8j8ztlmavQWdSS1W0Law+8+hai
UAFZ+Hs/kzhRCSRdCk4F7LqX4tbgY0LH/M5vaSdnhqrF/HKymjy0QEPb+QEIB6+0A5njc/fjfDFQ
gg8RkXS7EZN6nqvMq6SF7OX50p2YMHdm2y1Pghhje2X8sCS137Zdke9g7ACKLMGZA3GMY2PEx0l2
H72M7SKBRDPtLAaIdQHg7JtEbPIunVevoxsCQ45NbJDoPstwdLPgtrfZmyG4JiLw63QGpc/zpQfw
zWWYMsTrCTX98wIGoLt6MH5HSerkSgn5qJAC5JqDDAi8KI2Vh7bt/OI9dapaXCCCQSYpyvwhfCJj
+yC6Mff7mE5QGonX3mGMUbbFRoOxiv9IWr/bCdt5c18fU2kV80oP8MF+Zc+6nB7ARnAlT/4tFfZz
UQV5+fO1Y5JKrnu0DRlXxXbIwC/cgWSozO7BtTB9XGhNnpLNpO+D0B65rdenMJ23L5JG68MwF9Nw
YFBPA0+Piel8a5a2f1qhUP8WCiWgsRo1EXdojsv3diVB54VsZS7GKEtW1W8Sbz18FY+gD7svsn9z
pV6Ey/+6+sbk9bk58ILcD5rA1GkwVS9jgOMQ87op6H0iENT4+UriZOJO68mAMxc/ksRfaCQeGGgI
vNzQxRpFYuEjkHpLXoX1SzTqO6Ewgeq3thP3VvZtX8fNkoO2qwfjmt787rGQWji3+hrifRpyaD20
ucO8tCvowCtPgzghXxvQiarQ9HnSggNtiNHB5n6lyc4V+zosg6VsuTDoXK8Bb07RUJYHlax+ycFF
GclEI16mDXP8yQQ5SpHWkFJe/QaIQDhxvvVSroVWGlYZSNPcbKI4kVRdE2HaU8wvjhQXaBTVAtI8
Db6mAQL9Q9YtX1JtjypKoPQwZl4Pp5gMPf8LpkQMHaCXPXjsdElyaNNmz2iAjswvRl3UkQBJZjtF
Q48hDm1B7NhwECBaP7Qh1EDPd99l1UQVGyHgKkDDVif6Fsrnn7zC1NXptZvFtKXCzskc3CoS3bTV
8Iff0k6cbssalhDXhdEz8IjP030w9H63Exd21IBaJxwAUcmhDsZq8Ntk4J0zgNX67dyJVTFCIBMb
pwAagvVpRSf72ARRfOO3upOgh7LguuHAdMd2/RJV4FQfQ7/ncOZijza1tfWEzmq+kfExlGMKsjLq
9z1d8JEtepa2qcKkkprBzCdB3Vkb5rm4E6GUqF3yu2W5ZBxsIyBTHlnnd09xwUcFKIoXEEyyfB23
79PS3iVl6nfwusijgWJEGgK5mIIKAhCurdN6WCfrN0jIfkIeNTu374TVS3DfgqHmvoxXv9YBc4Kz
K8WWVLNlGApNv0jOH1PjNyj7k/pqOIEAmwrMm8ps3mkRs79EgkztFTwu7ggU4l2Yjtg3mYu7RCdP
S+wZly7uaBThpGKFsc14jIJ8qBoIeTTpyW/fTg6l9aBBxd7zfNq29A0po48rtbWfUVzMkdoiA1hG
hcX7/mVewi/gtfariFzI0TKA3mPtASLb1vLTALGVIvN762Cu7GJZ8oVAq4rnvG1K8GTTG8pqv5Ye
czFHdEt4BMJrMFwqsR3jSX2OOj76fUzq1LZsK1TBRQInLMhz2pKbDRwaXn5CnbhckRwYGzaeG7Sx
7vSoKZCpMvI7ZalT3+JjkoUW2LgRyws6+1/6kX/227iTM+XCbLRLteRmTZZDAlbmcrxGVLH/8b+o
EV0+kzQF5bKloCEuQREJYruHergmp3ZpaScuV5tW1VStGGAHX1AOaqn3uo5CvzuQizsqlKlnkP+z
XG3BQ5ksUFOgxO9a+xPwiDBA0WdsnKQbRAXQcYdeqt8cOHOhRwmI8OlWGpZbMx950j6zpnvn5Scu
pYmeGW+KcmF5sHaPAmpYKvEDMEMC7LxOloESfAOGOR8Qnbf7gVKE1g/7xlzkkS7qepIUJmHr+CJm
chuNjV+L1sUd8X62lsYryzGeA1rk4GiWvvN0QScsk5lEal1gk9QCqNtUBPTHTf+b37d0KlmxQh0Y
xEssH00NEQ5Vk8PYa08HdyIzDUFjaUCDlUNi66mx2afVk4mAucgjggE8CJouPG/m7raqyndleo0z
8cJ5Ejl1bFAmJADKeqcK6JP2AA3eDOOmnbz3srgLPioKOetqd3FL9Q0zpM7BeuY3oMhcwJGBJtfU
WeydBi+gXoaCejD7vTyCpvA8NkMA6EsNvt3cCvrVgNMxX5rMD0PPXJk2loKCPNtdZQZL0aeyZPyW
kKI/+dncSZrIaYawAAwNYWjAe1w/bZ4PKJETnKEBHgNBxPNgnO83u74Ruver21zQ0TSQboorUHfT
OnpaoiIHLs3THk5gEryyleneOwEJT/cmisEhPprB717iAo46E+lo2iTPQV79IObqk7K1n0lcvFFT
tGWY6BL1PQvexgriGpWCtJqXk7iAo3AffBQtSpSk3MrbbCruLPjx/CweOg2gpUtMEPWweMtNDSkh
U36zZZB999u6E5qyG3GMU5C+9L1MoGQ2Ne/w9iY8P+h+UL6CM/RdaGRBYPWwsuxGoN33dlYd++a3
dyc2xbzQdQaOAZQBMURaU2jXgWbYr2/gAo+ENdJMMxZXnfhuknCGWufm6S9O6uwjvFOVBa5sUbea
w0pUi7FCdu3Wtn+6XxTMLuLI0CDBMwoOxIbG8mkrqwLDvk0cLwfDl96vknOxR0NPB/wNmDhVQkKd
YDxoMvk9vbmoI16pBsliPwVGFh6bsViOK7db7uU0LvAoijr0fnu4ZC1RHiowiR7BVEv92nsu8Khv
sbgOOYr+kd2Xmn8ybfK738adSFVNkdiRwSwxVGSeJW/6Fw0O7I9+qzuRWmHMKgN7K1ZP2e9Lu932
7eTXr3VxR1UAMVjdgiZMj3N3hKwZqkUwk/vVuMRJo4npkwJ+znMMz5qj0FCGXvnmaXMnUMeuXrTB
THg+i5md+sgAAptu0u90dEUIgrGFUm+A9oqs2CPqmDdgPfbCkVEXd1SvZbDGNTbO9q5KKNWEl/3Q
71USGh7nx/pqinHKevRUOaeHkkKKBLOG1/Scd4/7+fgCVvd8cVpvAhpiKESzgkJWNQq/1p3fO9xP
gtuV4XLjBndyYZeHENxswl4bXLy0bSc8ZcDmf7tK1tyYJf5BluWDT2yCpfPcIrXJikBAgDlXXDQ3
iSy/t2nFveKHuuijoYj7hdUxPEVvd1kJAGlIux//vPFfZyLq8qSCArppAGkGh5KR8qXfWvGI7FTe
dODi9kqlkDc/t42JcN1PW9hmohiej1Si77NRj15VI3WRSGlmeNm2BJafxTP0ZO4MT73qC9Drn29c
DiqKA+iQ5ClJMPeWQrlq8Qt+F4gUJoDBlQlswibytKDRl4he+dnbRSIR2qt2TvAqEUxW3a9mS2+Y
av34T6gLRZJg4pAgCGV5HaQvBmrfByiO+xH8gJrg3OJtwRqG0R08qNS2vusiYF9xl5n8XMVFI2WV
oE20Hy1ZGX8t1DpihDEaPBePz7e+Upl2pcbiMtWnUscPqboGLbsQoy4xUV/ORQFqVtAYK8jIgp0/
mr4bKFt2hxiyHp6HuotLskYMIprwK2tRVY9jGyxHaqBr9s/nzIWz10UmdV01DlUEpzSxtUdwfK+n
ImJXKt0LBnIhRBCmVaSBOCywG0v7wcrvScVP9cTplfUvbN7FEdVJj7a82DdfzB95P9yR0G80AzTP
525DqQiaYtl7iz0k5rohuqvSbPJLHC5+aIR2odVhwXLdt09ZBxm5OH3v9T1dEW6AvJvecOy7bKsY
oCo9QC039Wotgiz43ChDB6ijbdHLFQCsQfyP3LfB5geqoi5VURUOWq8dPubcdU8aeoy8zvxGPakL
IoIk7hJ0YDfPW8iGcgppXT+iOeoiiLZ6gqoZ2Q/1lH6YWfOUtonydBOnYRSFRTpRijaxkT1UUufh
i7GzX/EPnZ7zb2mCccSoPkwC/Y2PUsu7rOv9mpbUhQ0xGvSDDbDxCUIcYmw+Bp3y828XMRSGFNQc
K07DpI12bOx2E4BG0C9Du4ChmAoox4FLPU9TkE5xaBdDU2fz+5ouYiiUg0lFC08ZhXy/NPPbXoaf
vYKeO3GJmzPt2Ii4BBjhgyVkyiuMCJ3+efELh7iLGVKqARwBgBU0iaMvIpLQ4JW3zbj55Wcenfsh
0NnQ0IR6Ts6ltuBcaDVEFlblVyq6Qu56GBbIgOKL6trQ01JkAGzJqPFqt1AXNRRw0iqymwYSYh9Y
HN9x4vdgQV3QUNBO66AEQkgpKE5Ukr0rliz1c0WXsSgrUECXK27Py1DfV239skk/8BpUts4/Z2CA
WVZQZcjnJusP0FSCEHyy+AW/ixpq6VKP4Yharl+D06C7B9vGfp/ShQzxoMNtDloPedxt7SGeKgV9
aPvXP4fQhTrFBQ3VlUighYl9R5l6KobfWhp/9FvZqW4VlJu2ar/DpaWG7iPbdWwg2ey3uBOaJI2D
JESfIu/D4KlpXwztP/mt7Fw9ccYSDmUNrJzxb9WY/LVuyTe/pZ2kuYQ1XUcQkuYYTssOsdJLvnhS
lEH77Ny76zSGdHxH91o8+YBXqJupHP1o+6mLGJqXBYr2U4SDcGkJsD0qOgCA7wVgoS5mSGbLYvgM
qxSMHGmr37Yz9zvAXcSQjsqxiGxI841vwGbr8f0EOT2vj+kChoiUIySFYe9SQ46xh366jbvGL9u7
kCGazqrV5Z551DC+r1QMnWarhe/yTmgGiwq16GGXqomPpYqemsyvEQ/qt3M3HJdibkJgH3Ce2C48
BJA0eEhXwAb9At/FDU1ZACo4SmhuoaFLJ3nKZOp3zrp8ReFIN5XGI57k5qA7dJv8LmP74uUtLmxo
YxneU6HZkzeRfF4IJw9p2HE/V3RxQ8sQkowYbHzmybMO0o8gH8/99u3kTGjHRWScAWxetFogf1YM
812VmOra+NGF9ONChxi3BeMC0K9kWl7qqJF4gYbwtd/m97Lx1TvlxgGdbiTQiEak+RBDGGv1o22j
LnQIxK9BSwe8DffDEt1D9YscQ9rYK+F/oa510UM64Eqv/QicYCTpMav6+K8iKrvykGkpPb+sE6hy
HkHoBE0QsACs6WFI1gNUGbsrf8Clz+okUSLthrsmUBCkHuhTF4CTGAMnfuOekOA8/65dasEzMsM8
aJ89WBV/y4am9du5iyOCxF5VlhNeQAc2pkei0rux6paTl0O6SCKC988mq1Hc2omfFimqI1V88fN2
F0fEIKeRSrJPOCjI5x6qqcQ80lysfqejiyRqpmlphmiA5MNc3pCi+bhtfqM8UDw9/57QXAtWsOng
KVGk6lCUTXcQ1o9flbpAItXURYhDF4CczOpjWm/TaUpL3y/qZFJuiFnWBEIYPCmO2Zi9JdzvwZz+
hCQa0B5WKkS7jNfFAY7556o9XcUJz2ZYlSpWwEOaKhsOW12pvC4CvwdQ6Iadf05b8CEzaYKTha7y
EJPyIYBSrN/WXTBRW6vEFiHheQui6WfaFnM+8mL0i34XTxRG0xwzE2L1SI8HUi7P3TB+8Ap+F04E
3fmqB5MyB0rOmvtk0+mhNOU1cesLJ66LJxqYjKGluZfo4/eoyn6rUz/tEeryFw2m5cUw7KhkK77W
XE5onUk/Mir6t4zhqxSNu2czbF2NnlmxASiblHZ8hPh19tnP5k54Zn3QqBHvQxgPBJiFaPYG3B29
pytG537ec+i7tWLYnxDiWxCW5vPVCcpLX9MJUNGnbY1XM1xCZyaetkZ/S2Oh/G5FLpJIo7hQ4Yxa
NJ6HICfd/GPq9HbrZfGfEETLVGgxKjRZ5qzMIRwNZWWd+fHRUBdEpAajxizF6m0znVRF7eFvgV2/
rTu1bqRlZ/EfWk9bqA9VGP8ey8ULLUNdBFHXzSrjMy50vSYPaoi+poXytLiTPUNIAmVs7yOGQrzb
l+Zs9cI94VZ17uFZkbVEDzjJtclOaV89FfSanOwFD3fhQ3UMPWa2priai0UfDUqhrCaD3zHuooe6
qZmHbcCcTauqd6IdntZr97jdqL+Asbg6ZkUxZXyrNlTmZUxyyNOxb/MEdebDJtfsk58fuvmzEyQI
cMXKAXm4E1OsDiX6oD5rxy6CKCBr06tG4otKpd/XagtvAYdqT/+8evpL6/wkOts2A4tFi8t5LUz1
2Paj+MTGBQBLDFoE9SGro+SxTmj4w/Q89mtOxS6ySEOMvRqWAlfrqXnc9h6MADfblTN+7579/L3j
jJ9HwMhjaLSVSKsYHiafmpE1UV5l6YiZUAM2uXxYDQsge79N3VGIhILwMA4mL0eIMyeyO9tkU5kG
MdiCi+QIkdWXQbP4yreiF/6y/d9fZV5SYqR4afCt+oh/6UYNNe5Q+FE/xy78KJ7HmmaFiHMDSfbD
ltDoVGdz4hXesQtAwsN6UFoLJ2YVeUv7LXrD7UC9nmViF3oEdmYjMo2tD3a8W3rgPUXolXghaX1u
cmNa2gZhtb/4oMEEd13fAy9cXyFEuBB8LvSIQ4Y366sJovEYbGjzMg3Tz0R1ePJddAlJTqRMMtwk
bW3x7jE36eiV2mIXl0SmzkArEi2cbKYMYiE0yB5F2E7Ez1F/wibhPRJCHogCXi39oe3D9RCEyu88
dKFJWzZpkgiIT8d9E31a6Fy9LZexqvw81QUnxSUpVFDCmRIuj1ORboepD/2eymIXmxT1OlqLAoap
17U6WRnf94X06yagk33uq5wHWZ1aLB5m1XBDguar3qwfbih20Um4YwXjEuwHm0zFbd2+THHXepVD
sYtJWgAr6aVFOhDZ9L5TTfM2VCT0wuDFLiRp2g/3sqghY0oW1J48/WOfw/nn5Pnr0iJ2EUmmC22t
SAZ8nxzmbxAiqsgBhfkQn3Rf24///CMXTn0XljSpXiqIvdNcBeYFBbQ+hG3odcGFlPi5y5AJY0R2
wbFM+KiOTQlgclszT293gUmcNFlnJhyenMXFoQPv5c0YNdUV41+yi5NqTdyUXEPCCpXL+i0S6hEs
6VfOrzD8uznxiyrCBScVWbqRYkEjGpMhqXgsJj7pQ5lWUXCY9Vwkh3Js+IeymJU8hrxj3Zu2i03X
30aLnpft0NsNzKqAq1Q2xL8ZYO0rGsq7ck7sD1u2SXYAplWdiiKb75ZOR/ZGskDpU29bYEQthMdn
kF/PIPFia9CC+WQuk4PgffPSbRVP82wtTXOqtkWoYzS34htbbN+eSqXWz4b0qngCKCyZDyId5HC0
dpk/rHbZkh+RaoQErU+lxvu2a9a3FmJr9LmSKuWPoBjaiseNcZ0+qKCVBcRFt7F9wZtQsj7Yteq6
5rCGTIvtkI5jbyBPTSDTlhjdgMwPsjypuYHg8aaAWuxCwLriWug3EM9U5W23oi3xZbKRzW6hWV5H
x3EaRfEZ6nrDu6ZDOf52S1ldH1TM2/I+I7Qiz201hvEx69FjfAw62azv2Di0Jj5IkJUwuFXYZWhV
1dDQbI61quPlcR4zU/6xhlHY3xVW8TnEaA8fy/dBDO2TRxltM7hwwpkk3fuZzkWPx7QQ4NlDNK9L
+H6cSTvdoc4q0kNjunSCDktttxtofkIK+cRGUU85lUXH/tBtsA7JYazmqLaniSRTmoKHWk0reOjn
RmXf134Q4Q/w34/DpzgBHuWxr9navg1oEmQP4xpkzds53RZ8gHSB0PoBWrpLy44Yorbbvkk8rjTH
BFhz+WmpZta9LSqW/j/mvqw5bhzN9q9M1DtrAIIggIjpfiCZi5TaJcuSXxguWyYJ7gTA7dffk66a
O6W0x7qlpxvdXd1uS0kmCH74lrPoIA56GCF1UW1pay+g8B7Kx9IfMA5wplzTfK8JVhnI/SLbynxN
2y4Kgb25yxyn07Wta5SGoslHHU/11Jivqp3SwW1s30BxnQ29OQB/Ki1DzgOhQgIS6jzeN6lGtxfS
ORV9qNKc+UnXZjIZTEd04q01xVPnAYF3WhO0eUzWSa9omtf2qhd+f5WNRQChuqxWz2kgu+w8lGJA
/m3SbFjxhTxdISPvgzYOZX1cnG7XYhVowug0mMSWvPhI1rY1O6Zq7xx9osFD8yyvyWYZuuCG9jU9
s3JkfdzUrfYjutRObFuWlTJSAUx+I9lXcC5UAU/baBwrdAwriO4/10UzLZHMZEaj2sMUoTRk2ElY
F2whjCWeQcjFJK0b1jZucltUSZBOwxJRWXe7oZvY0zSEC48M77oS8NFCTgkcaDO363jAvhZ29OBP
qcN7Mai2hVevXtOEiyBr923foXc+DmsWkZGrB7ZwkzQqnOatgQhFfjVnytt60NtvzgD6Ms99T7Pz
wuX5Z7+kuKuyhAhbXE3hxM6sSov2rvNgrBTnFEonyVrVvYpoV6vhtl9keVu1YC9Hw5TSmzktZZ4Y
TYhMwkpq+GnV7Vmr1u427Tyk0Av30jGxjbmrTB/uFwHfo2RmYhq2Xt0s3dYOdJk2yGl4GUEAwb0M
WcPIJcnLNo+AC+j1IasdJhstaDvTWaPLNh5Sr2r2bE0bs6EtW8wlsJpnjZyGF7pmWJ0604nxxixD
nOnZWdlS+9jkAX4cfeTexhrd+9scHGkZ+WThN/PYi/IcrjgcE9pMG75lwSzvy56W7hCYDgSNvO2m
cuvcWngXbaWd2cMFZD40FUxsI9lBKyceM+ZPNz7TUG5j/Vpt62GZZ/jxkmX90DVy3gl0ri+KINdN
QhlonzxAqXmh1rAi8RwuLThsbWkuqnAKm2/DVDVim3En5kiVcvAjr22K+bZXOTrUGVtr/DMAjxRz
mVLSDZ14WiZL3YzAacyqWO9ank8sgbgr+E7EDetdAO0WD8L/qiufnbKQXYZP2ciSosmnyxSYS4wd
pZ2rzbT4bIllAYGeqHRh6XZFVcFxNOJsrCIG/u2Bspxtx1oPj2qBw9y0DHLY9yVwlufDsizDzVQ3
XYpJAKCX4W3XLtpd4ixK+aWxavmwqI4WW28FHXanpQcmfFz2DGZVsA4Jv2UiNGD1KsJSkLSKUp1X
DpJpZw00U8sy0lnPusRZaBNd2rFQBcx6KNEH7Kj+MpdFAbLxVGeYicFAZbP0OZ1um6N31TXjumWx
Kzv6KRDQA0OTpc4gV35Us/ggO9Hn1YFlUvAE4n4kLaCFYGlSBJJsbJt9051nH9FGXRNQBLDRc6X6
2BNQGEPSFojbCpOEj6Fpxy9qreY+otoJFacq5WddwTrouU/zZWCIuys0GBNxO0CorSs1O5hxHJso
mNr6gDo6iy3ITTHtKnIWmEYd5na1JJlkCH85iR/Sz53Ju08BWJU3Zdvls46CtAvbJGix7+8A2zHB
fmAraaJZGJJvdVUqHeupGnnS+y58pqkK0e/07LzGeKsDL2p919NHvFQuTWZVev1FVq05hM302m5L
kxbBDuAX3UXYeuZQBQbq2mSl+ixnsHWNPengTQ5BNLFvc73aGAIBQ76XpRKX8PbqXdQWXjXveK6L
4JwVI+1cPMzDYqdoIIth112ZiyCeGtjIJKqsstuqh0d50hlSPGT+YKqIpBOzsdGVjRoHk6ZoCMNy
uvK0Ei4ujCrP2qaq68MsxFrtrCg9c+f7dHUxQBIYwrAMKUgml4Jtpey8dl9oLVCPu6COoL7ytaZj
02wHzrVJFM/oeTm3uthJuIr0m3YiRVKF0sQsGJFOmZK3H0d4zo6RNTgDooVWz5Uc1KEATzeCwueN
LnvYixZM+4j0IDaUST5TabY+Mo5oxsuYRmyhOKRHIvXVXOV1VJByInBoHve2zPytmKiIWEtZhCu1
yaDS69kVT0sHM1c2c7afi1GiNu5CTCKZxTnmAg1dVG8GWvjWElfz89TlPIvHuTPu0q5DOsahyWBz
0/W5F25Z14P0l4F45bsISUw2nVHSiD6ubK3LaPbXudx2MrT9FRtz52Jra5bt27WE0utcqFycW4F8
JOr7bnTfFr/iKgrWCoZrY2WqKTHpJKuk7zOfxAVF7gBV7JkMH2WeeibpqUxd0mawT8QNzeYB3Yuu
iFdIAl8M0Hob94yn49fJSaiGtEFKingqsZsOoejVFfpka7rzOJKrXdUavjyoYag49rI/kbjJ7FLf
9PnInjre+XhHFq9FhqJSr48lhDVrTCv9tkiMgfDWjnnghm9ZqgJ6Boe+SiWoBbPsLgMjhVzViq8i
QjqQ7euGej5WoPbtlfRJWif5NKUq7ipFPzrhzSU6IkVYNnvPwfswagrkrbHiRc2uKsyN87gsDNgQ
42zK69G3GE7lAaj1UbgCQLXnKi+rQ59L+oCO6ShixM1mJ3wqr/W8EJvosCvM3UqH6Q73Tf5gMoVU
XQsqenFGVujIR5DelOOXdVykv4HHMronc22nJdGiMOIRlM9w2Id4+qWIB0FV9oerLfwq1wKzsyib
G/XAZTtrSNXmIdl4sCot4sWzpNlmDTRDEzdYtxyg/OOGOMgav08qB32xGEk/uSiyZh6R/ZqqOdRQ
H/oI/QpJorZzUATsOztD7lF082flNzPNMfqfpmZvRgTovals027MUIKzhHsdFVy/Nc8BWcPRu3Gs
96prxPFyvm8dmB+Hdcm9IvLnpazP5pkrPxkEnHSSFObyMqHWD4J4pWEf7IvJl4g3o59DSNnaxe7p
GkJyctLwpH3EM2f8AH/nenjpGhyhOx4Ga/+59EH6iFlIs/lm4flCb9nouXwD8ZZUJo0m9TYEB+Op
9am9yhnO/sSnveOoFmoLVDoD1TOpgj5dE9W0zu07M2uWyEA33pnKgYG6RSLKXAz7w2L4IOu16y5L
aHAh4xqbGQVpboctwSdfNemKBLOuc1Z90D6v3YVuIJL85MGBvn0a/ZqE13S2k9wvVLKHkXHWYZ9V
3XU7DrzYD3Bd4QnSalrGPVTYm83sVOPHgKQT9cIYEF9tVNB1Ahhrcd6FJ8LUngcdmtHxWvVVhzem
a9eo11wBVykAhBLn2PUK6w9ZFe+6IGnq3cCtB+mATj28QXjYOg8rkFzwnLZsIcuEhjYkqSIaWkeA
Ig+Gh8BWITYd2Lxz+9y1Tk9fFKQB0y+2TOn6VY3Yueab7+NFJUcHvWpAiapkmMau8omLFtHObGP6
o3FXUajp4Eoz6KSacXpF5ZChuM0KW3wO6jB8mmGrdOyVdhkJYeIt8Aagdz9lW1fjzFwS5uG/U0iz
l26aD2kw9e1yQ+E7mC+xGlk5dgliQd7goToJoQqNoqlNfG1Qvdh88SGWhsmQ2kB81ZQJK8rFxFCn
90kEfETWISrM0G4YUWw/jiWowGgNgjBWiwRpI4EEdyhSQDQjOVZL8ER9zQQyjZZ6cZBXRXY90oll
LwizfZNMCntpm7teyDPJxw4a+FzNg3pW+eCbO5ejQ3DXtKKrYsPDJkOVkTnYu1YMwU8gjqYbTmlW
KMBuLFsv8VjD4rDCQ+Peb8JC7+jIxv7aM4z6yYgIo8/btp/uYUsJH82ucXlw2xXliOwUvQLy4iC1
RTeCgPC1B9RkXOMBKfd4bxZDxoivdV2dL2ZKx11uKMPwYfW/AW8xkWhqs/kzAbT7XrrMAaTvdWaA
3qRjTVK1LugOYpqKl6ZZUtNFxofiE1L4tsQupDCeK7dTRYTGt5RQYDfdVd3Jdo+X0D3lpEplxEYn
9364ym+aCJSrIakEjxe0sM2GlYWoLi2eSqejsnfoHUaLrdsqWvXE8CTcym/gSQwq0rIGc0TweJPJ
2GBMfN77N6GyfnNgGKIw5D443qKsavgAWF3lfAjCGhx68CNUbOv3ULrcqM5n5ZeZZo3bQO3RBDCd
y6nCu4UEO+66Ad1u6xFA/mde8WtfwXTshsNtpI0ZmoNNvKJIrpJitSY/rHPBDeJblbMIEFZQdwvU
n/aMQVb7cnEu0xEciiZ5YYJlQA3ltawwEbw+w4+8MvIrmz1inwk1Zr7OBfhRW7TaIPXptzzFV5gb
Dn8mYIbyOIQ9+C0+oucXo/SkRRyi1GHJoe0Flde61+WehFMNG2sn25DFUBSgj5Sg8xTNEAC4L6lA
VwZGGykqzTls5RnOG5C8AkBYztDvbEPYTZVMoZ8DYnxMvH4oMMBFmIP8xjijDAg7EiR92gJd5Oqs
Tw8DbVb4Q1OR+jFKPHk35b0SEVGTbOJOmuIphFTVmW3TwY8zv5YfUieBYe07lT/0WR9+LJ0oeUxJ
WXwGKWe9lxDvx01OONBR+QQqGnOmbsIxLT4J4iqaeFPZnOEiyw1bmLdBYC1vy0xbH8nSPNWxS6XZ
8Wy25KzWC3CtgcTWiLuSw0ZCjzDV2a5IA7ItJI67DOecg5PRlCJknnvD1Ob32RGO+akrO6Q5Pvrj
wTeQJbP8vgboGY1zilMK/RqJ0qFI0Wi7KpWtLszCyUY7D+IqBZaj3wyDLuUdpErJFAvPR9RNcWo1
LsFQk6fJ4JDc99hgHkUrzauGiM/oIsXrnNeQAkZ3JOIway9Ve+VzsXyY/NLts0qS5WCzthm+mJmk
OCxqa7NzbzE1uGlEFkyNkQbR4WYmjFWxKvu6j0Cr9Lwb1i/5pWW5JHFmO3G2ytlLz0wzQ5W5LdOs
+FBn8DS7SWUR+MhR6TjHrsiyWyJ8uPko4+orbkYGW4gqbZfLGUX1Geun/rCkfuBi1E7QfuEpDlKL
kqy8aYJA/kHrqiqSUiAziVpeqHsWyvIcA8oO4kJuHJBljsX8iB5NgwzaA/0QpY1u7cEbRIhx2TAt
H0k7TWepN6wsqlSqr7qxrb9VVIi+QR+CIlqkS7XWh3pEwXcYB6l05Fbq5ngpZ9T5vKk8SPZwPLOd
1NVo8gjiJkV6L3jWyYOnveK86spqioegnL1zP3Wuw2oK+wJrtzKLuLO5iOgaLP0ugPTPs5PzPMbI
49Lrwp/8iyBVt87lgPRBhkzOCcLmemlY0fkXFUaPL6A3i1sJWvjzIlFcnDc5rdL9QCvCdyQIF7eD
+cZgI9tPxR0Haew2sGneR0MqlmeQycST30zNeWlZsyHNuF1y9Fp482VieCWiwJjpiaDTGQGzgGwN
M1REzpZcZagvrxn63/BhMhjcbkakT485XeezHmfnLZgNxjurwxkt0ipMp1tITqznoxG8iJZUVedZ
t/vSrVNkF7hmzQGZErGzCoT/ODx2gnOqs3u/yvInKrG5Clk0QJQE3O3g6Aey1ABQWRfbusSj0DCH
uVqyyr8Ks3X5nKLJ96HmqbleOmXpXjX0UZElWqbhG8/Gh7WqKBrLNsvONV/LDi0/nh94n+dneDBe
1BlYXwDdMNVLYs0w1RGWn39IvXUekxDJ8xA7ryqA4ECP7RtbIfuFt4GhBw1/PXWnUDRfF8rJa4/p
2uDUWTITUWxbvKdmqW41meZxu3YsKDd5saDvOpKgf4a3BvFxcjOG7nzt3VLl2TPKiIXhRjo1XwK+
Li9yGTuCBuTCexwJtfzWQJ/qa8BHjV8N+7GMU8TdFH0PtObRicz9ez9DgxrEp8k9935T+9HUMFDM
q2GwadIqoYfIz3g6Izlc5gs3z4WOOfrzD8AmsBn6KF6ToSg10ye0CLtmO4a9fMGL5e/DcL1qPFZf
KU3LS7YOYxmFHXPXfaiyS4Rr8UdZwyL6jVn4/zbOOZleQm3Xmo4XACuL0T8Do3CJGeAq75vqihPg
X0XQ2vDLBnN8bHFvRLpV+d7z+wZ0J8i/rOiKftQYc6GdstcjwhH1p/cZeLBT1weYgzBPQsl7M840
hhHoVZsF7+KgsFPOtqCgP7bseN8rAU+hQMNiTc371PIQnF+PFm1gWtFWgFlXK5siCZAoXdL3zXRP
advtShC0NGjbnjUPsNa6bgUKyXc9zVPWdr02IRoU9ZGpUHqQJZWbInVvYWe/g2R/MlY8pW2vhbW6
GAMQcWv0R/YuI5OIPJV7wa5Gv+WmQT9iiVqFYX4s80J88CBmMiaUQ5Q76usyd4mDHsPx96va305d
6r9PThuG0q8fWD8GRWtgGryZ52Ok6uAcXqzOexcXgZ3yvilrlzxFwraB1iaV+yIk67lvsP3ehXtk
p8RvoNU1RiuAVE5TeEfSC1/pp/dtiJPXe1k0mnr5CtRVYKI1C2+80H9fzDtlfGOMCcJHg6iUZekf
3VQ/00G+Bez7X+LpKeXbNaJKWY7P5ln60cg11uJ9FnzslPBdmKLiesYrknvNJ15jYpqN72KWslPC
NwBYC4MyAATNGjg58ClkGLe/vOtBnvK9me1zhf4DSNm1/7JilKd6Or8vapwSvjGkBCGmP9IzhfcH
TOJsQrMqeB8I7ZTwjRp6rhkHQRPqNzrRaNU8Yljbv+8Y4CcHLwsWtKrNcRM6ml5QNMU6tr73w0/O
3Rz5wlSXLcCYzlyFi479zrxLPoadGkVAKxIjnhDkqcDOj2hiw0E9//i+nXKC+pMWU1mPgjiVDgu7
Kco8iKY1c+8LKKe0bwzgQ7XmOVj2HoaGU++dCZ2/T4GJnfK++USICkkH4S6GKQCmZDgv0MF517qc
8r7HbE7FCvkuQO/U49hj+olW8Ds/+wS2W89Q5sdMBWf64O8r4TZVQ9939pzyvsdw7VMhcduYGmyn
Rn9SZfv5fStycmgOkM8M+VFYTzC3xhMrl31hzJq879NPXk25AMKSpZB31E4ZGIYPCYUpxRsn5hHj
9ZNU5JT2zdExhGQvuDDV5FClZCyFkepAZgB8WAcEAhqouuz2dUjnvyy0/vOVVZ/593/hz1/aDt0p
eDOd/PHfD22Nf//X8Xf+78+8/o1/717aq8/1izn9oVe/g8/967rJZ/v51R9gFAyU7C1gB8vdi4EL
4vfPz17a40/+v/7lf7x8/5SHpXv5129fWtfY46dlRdv89tdfnX3912/0iPT+z79//l9/efwC//rt
5nP12f3w8y+fjcWvsuB34RMJrgYPKKHHc2l6+fNv6O/UJ6juheA4+o5JTQNcd/6v3+TvRMFoVEmp
0IQCiOS3/zAtmgn/+s3/XSkV4v+mgGhLjh/47b9v6+bPx/7nk8Ay/PXn/2hcfdOiwjb43FebQyif
YgDii5D7Cjp97JRdN/o9MCGtWC5UUeNM0wJWQoFcopkWQK10i406eCIGBas3f1ufn1wYy/e3XXm8
MMelQV1TkuNrnl5YqTJED24aLhrf6XgEeCZmno9JE2wG/1HE+etSCqJsHOp6R8j168R3rPp8cVMz
XLToXMSQ+Ai3Mw/fVFI85on/8559v4zPCHzjOPfhw3nKzCkykzlwq92FDJHaEDB/t4bw6oNYwvEc
fngT9BvRuoA47yyBqdE9xrchJgcxbnr6TAwaxHTFpIJKAIXiFc6lO2/1UxuHtIU+o78K/7pnjgDR
FZD+GZrQl9h0zkWNXZYPdFzMx3Lsp69jkXvPwmMV2vq94mA06vFqHCBZA0Rivtzp2vc/BG7qn21G
xSHL5z84QEK3Q9PA5HGcXYYWD+mbKGX1/EmtFMD4Xz/71ynr95ViLBQAAgcoQ9COe/1AfGpqn04E
sLZJuK0CYiJJHdB9v77K8UA5eR4MrxD2GP4TQLTt9VVCDYCfmaS54GuOwyxhDvLZgJyxMDVvxO/v
aNEfrsV8qNsoJhVey9fXMi5Dsx8QnIt0Kbb9QmI/q9EOZ1u9xJX7kult53MAhQy6zZjV8mHrRrsz
gHdJ69DOvvHd55Los6JvXzKckfkkd7W6Zgai5T6aqyouqyU+AoZ4/Sh5nbgeMM0Vet3sgg43Y3FO
bNyZu5Ro4CY/BcVHPZ6D/1I1sbdmcNgiUJ0ETYYNsdRu64060uuO5sAIhB/Rq9TtcluWNlbphV7X
aNa3S/iS2kdovh3QeERk2lb0PB3ruKNXtVigE75lMtv444T/+Vmw6lp2/r5xd4N+s149ZmM/LC5n
PvRZJQV076RAc6igxtZQc9HmBd3hj1sI0ZKtLpuXomwX9HJpcYHe4ee6b72dWNWQ5HbMH2hZXhVN
R7Y8zb2kztPw0A71FNUpiah1mODBIjd4GSkd4koHa1KPDZRdAGi5KYu2jJUX3FtBV8wOGYsxzCpi
OdGvVcftWSn4eICNprgMA/jtNl5Pk6GvmntWht1ZORcTnlSz7Pymy99gwXxnmf+wHkogYEPLBWty
kjWUGo7u8JywF9xIloi0KLYISsv52q0caj1s/KamGXFcVGj5jzV7ykzjnzVsxpxzUmE8pmGPdqGm
gLq6FNCggMEJfVRxg8ZhDCRpu5/RL06EK+tNEJRvPdDvbNbTL8B9H7hhH9hSecrgwoie51hYe1Ev
UxBrKJiAiKHCne1QAxk5NTvwHMoD+uVz1FH3UQChs/t1cPjJ8YMRO+I1Th5C5akQ4wRxMFJicnLh
yRmRTnn64JUr30mehm/EoZ9eCuerjxjE8KVP4lAT5H1vVucuVA+Y4BwsFIozJXnO3Zi/EYe+E79P
V1b4UKz0BeVEfI9Tf2eQAZ5tOFQIL6qO2KtawlgPXWx2C2+i6YDFYFGZrxJlw1Be5JTAaxbIrS18
OJf9EWB5vbg23PpWm6sB7ac3uiDfCe+v704g2eGcECQccCk7Kbsy0a7wMqKArg2pvzF5OEUcGngV
hDE6GUNH3SUiA8BaWfaU9gVL2KTTPW+madsAD7ILq2nde141AdQ7YojBF/+NZ/VjOoQROE5vETLo
UJLT6ipIszz0F9ZdtLNt7+pmaDc57MXOQ2Dkd2LJyzNt1vCCMvvPxE1wJkK0T2I3HhMHaFSfOi72
GaFO5E0D8RRgIMRSdpgVyX/G7jleBZkeMkv8i4ZIVk5SoQ7g0rGfdXCoyTBvSV1g7cWbhk8/nLyY
GyrEakKQ4iFknwTsEPCNFbST9VCDG8G6Ydi7lWBaj+knhrT8z/rmHxUbl8WXoTXtN3taSryqPq67
l+beDi8v9vJzd/qT/18WHSgIflV0NJ9r1LF/FjB/Vin4hT+rDk+I36nAoRkG4C1J6R9ZV3+WHZ5k
vxPI/RO8iZwJKFEhJP1Vd6jfgYgChJ8ctwrmjkdJjL8KD3yeEr5UAFuBuEhCkNv+QeHhHzfB/wQD
vP4KiR+4nEKEymfYlq9TpiM6ygQKg48eAkpbaEDSe1/AnGldgSr15exfefVoz8YVaOc4bXyM5row
vOSk0hfMI2XiO+AztAXcn4iA7zDu7g34HNZLFDgWuxC1b5KFHNFOzM0bZ/B3/a6Tu5eom3AAQ+Xx
eP+v755WHlcqVSD6eaG8QW5RHJSqfR3X2VIAUs+fWyQSEZrLGFyIssnPwfjB0K+jHPjHoODAVeeY
xpFiu2oswhw4EC8wED03TQfAdug+mby9g3tY/yRIAHJC0ahPYEUSFGlMI1GftYr7eZl3PSQRDjka
q0m6WpuAoAzVniZvr8hYF/u29cwWTctxWzrpb3tAZg9DXc9vtC5fB87j0/QZNlKI0KmQ/56uBx9I
3bqqZBs51PNDBQSki1bXw1wKgKcIkN7yqSeA1ERuGP/426a/+XPR/17C0h93UkihAOnjLsJQqFMF
iqYCSlw6Qzduwj9WrdQHW61L0spi3nZduq3EUCGbqQFbGsdHAEDL84V2X359G6/bLMcVwHaWIoTA
IFaAngqEtXkHObZZ2s00ApnkwVc5IlP1zRPyMfBrOD7kw1sjrNeZxfdLSg6vhACHKrT6T+Vrxi5P
HbQgLEDnAMz5oXyqIY1jZPPWhX58ukLivBZAsHOKoezJsdF0Y9bwNbSbQEPRP1r52u7Slttt0/tB
MouhjMwg/XM9av5GT+8kWfzzSyoEAx/MIh9n1sm1UzzZrOuchYOQBXmkg4m6hNxlIk0mNhUZHrom
TaO5goYUXR/BYHprMvuzL4/TDA0aOPKEP6yy8bIQ0rqD3QB39UTS9vPch0+awYWxn2w8WbptmvDh
15vpmBO+Di94jQhiNvIQ9C1OtzQ8ZSbSuMJCutbwswK9hTgsZffh11f5cf/gcEYwpyhYFUUMfh3E
3Ax8CIiKw0aURZ4sKmgQsKyJmjJ4Sx3mJ48R1wqR3RDUyGhpneR+4FZMZW/4gMcYHACL/NBT/uLl
jY4LQjqgUoZNT2BCB7xc4lvz8dff9Pur8HpBJUCoaP7geMNZeDrSMsEqBXbYsLHM/zqU7QWZB8DG
7CeWuT2F2UvbwVenmMNE5+KeeOrTpNUS89UH4nHmuz6DYI6TKN7Lt2ymfvIUXt3ayQa3ps7HNMOt
Ca7O/UbdqMD+gUfzRoT+SZjEEiABP1YhAJ6cTlAB45UzvBuGjQ7me2HNTrbssWLDABil2xhPb3OS
X8oJKiB+mYFKPct/RhQ+vsu4BQRoio0dMNQorzdcoTEdBzQcm0D2LZDMnUqmjr3l3fE6/fzvqyCt
IBTdVWy411chra7qiYy4ihYfskU82OrIMAN1BJDSX++rH4O+xNmvZICrAm13GvR1ANOBnrthw9Zu
2K+ZeCraBRBNwG93I7dovkmQS359zZ99PXbM7Cg/ds9OlXTUQGk4azNsgs49ZGikAp09/GEDcQ5A
5NdfX+tnr63PRCio4LhScApP6T2QHtJlGDbVoquk9vo5BvegjrOlneO809Ous8UYTVY+tdkUkx5d
oDdu4cfjHWuMIh0IZfTQ5alOq5tSj/S2HyAqF1wqHPGHIxxnC4ZyAoODlwWP5YJSXSRz0e6Qt95B
LcJ7Y81/+vIE3+M/wTlA1GnPRWUw9cibYcPn9glw/DuMbi4Xah862j0itbvB2QX0Pf8W5JCRnt8a
P31vh5/GL9SFCFLIscBaOQmfoPKB2mKyAerU47LRo3ehStLuylTnG8ubrQnMZiyLcguhPy+aoZbi
RTnjeeL53sZaFkTNQuMyEDpKe6/cQ+WNJEPbvKUI8uPmRBVLGPJS1JmEspOsnsDPIl85oTi4gg+F
Y/Ic0jw7IZcpWkdveqNc/zF04ig5Sn8rmKAKeioPbCY/BNejohsF/OnXsizuOWvZt9F7K739LgP6
ev3xkuNiEBqHqy49ldrUGmjSuQzIhsLbxau6pxXKBPHSmJs5Q15ZpACEZcPSbCF7ej5nvkq4ItO+
AxrcEeBQG8HAmcln0FJK8cmGEgyyKciiDpC+veVIJmie3w7g00RBVcuI+/OQdHZJRuaCWJD5S2bf
MlA7fVYC/TcUYHhU3zP302g8uSYPu7wHcwcFFPzrank7g/QOrl2QJsXUvBWXT5OaP68nKUBuHIXk
aSMMNHE9EnCsNwOy80OrCb81WRomv44XpyH5eBW0/KWELod/zFlfR/8qKGhdkHrd+CkA6GuX/x/q
zmRHbmTLtl/EAnsjpyS9i8ajj5A0IUIhiaSxN3ZGfn0tz1t4yIxMpKqGDxc5uBAkd2djduycvdf+
jhD/2+h2NwP+u3Dc6t984Of6kA+EKW4zz7BMhwPI5Qv9qeemuyVnxFWuOzsT2ZeOuLEdvo93W1kf
VlWqqJ6BvsrW/Z3w51M7zfMuH0xN7FyKROYOn5tVngxGiXJZ76q+UVHHLmS3znOKsTIql8G5sudu
Jz35Emy/cj94aszijsb5TUoFtLX1FxsHSzSH+e+mO59fSr4WBwXWKAEJwPU/h2hofH1Dw7uwC/sh
wOuVuacuzUIQD+vvSHWfZHZ/XIKAduLlABQyTPos+yxXYwLchBx+9LIqVmgXoDN0CQ3SDU9PU+4Y
mpmJv1nv3pLuV9wuMSc/DDutu+fxQNy8FL85jv7D4xB4trh8nYA66/Ngc4IRy2eVeicHf8SyUdX4
zYdu54ntHd/2FzllBZ6nKt//+3P/t61amH8MlzmisARfDg1/fQ7p2bCea7lAMi5/Vf6GPD0UdVkn
oWa0yFh1u1maqb32Af3tZ+ggAsFhP/6mYvhDRvjnlfLyNTA7upbjmSyYn2/JVPUOwHljJhJ7cX4w
FPtazsXdYtrTAXHzz3KZ/OeZ2ubCzw0z5kXdeqwqhi92mD8YgTqVlQhuprlkCqEETl2RZQ0DllZd
965We9fY2gdhqPyu2wzvVLqbdQobjHGtWTVfPXh3xxZr9bex2+wDPvDwMOGLpe/Q9PteYKEYmIPU
GNmJFpvrc8u0oQeKEdtrXyNeZ1KiXfm9ob92xTDKYcRv6Uc8R3zJyU1Cabd7zLiv/eLoR8wFTRRg
p8LANHjnvvVkVMxVe1cP0DvzsBa7vLdkQjFapUm24C+vyt49j4GkK+IzI77Wi1W+lKKV3qETOL1+
V7hc7vpfbwd3gvKJMw8tv78tEsbar9KbwmUHueHZy9wXLup3fGffwIiggV8yzjjDsRfOLluN37RE
/r7BsCuT/RnwuYgcPguhtl4GblmpebfAC/sRVH36Yltpc6w389WD4fKbYvwPKPWn3+qLwPTB/JiM
QD6fcOpiawIcjfOOpNr0dbI6O6oLaAG1MNOPYrZ9HOK6N2K7MvSjv6TLW4XI/zmvFGNw0fq/Zjnz
IEptXI/1APsWnwCmFdW3BcFUl9WsNFf9CHjFjsOmL+IRN/GjSfjjocMFTvbBVBz+/a3++2pC1pbH
6Ih5HwKRzwrSylvXUC0LbxPoDUS7qrhXYREwbdU8O36enoJZZ8gJRGX/7tHhFv394aHpwe7FNwgR
a36q5nIrHbM0pQ2RQsUo9qVsysjygvpkt8GYk7DhdxcdwuBj7dPipLrCwytaG/VdyvTzhwb28JY1
kAwWhLCnZvD0/YYKiQ5SObnXEu7El8DHYmZ3869q0haQomC4hntSnZm0cnLq08ZzMXoF4XGcanwX
UAbbe917XxvLOpuiso7kTLvXeAoZ+i71yxbW707TZLx3Y3tysI6/KVGLb2sbYuBr2+oWtJA+VakS
x86z+/sRAGZMxRI+zqvbnZcLFSdOEYjXu45Y7xPMNXXM4UI9t6Zo22S+INLYb48Nc7av+WhaB5n6
Dba5CRRA0/VzVLDNfMnrdnmhbxPuSre0FTm4bRF3vcygqrb0F3adY3Ih6lq1N8VQDXfaWPn/aTu3
16lktB8Rv7C9G+VkvFNnW8/D4njvnu4nmBZhya5tDXa9k6PVfdVVKJOtX/RDKadqD5d4O5mjUdzh
r1wfrDlt4xngS2QMNi6dUTL5zW0h3nN7upD7nNkMsyjwCBvrmrF1kqFv+rPK6Cbvy75J43yV+taD
yJB4uZn1e9nhd41Tw7D9w5qOXAt/GZ4xnClYm5nZfd3mqtsPfU08wgWlcrYKq7sdJoyCpSqab4HT
49jJc0QFbSaSMPMB9+Dji2ZfjHKn2rKUUUdb9yu1jHcxahYL42xPHkFeiF0TZHBDnLa/Wkspj3bR
lz9geU33MKd81ABhHW3Wkp+rWsur1bWLg5AF7p1mk3FgSicezJpHbXXkLu+s2xy264T7ssyTcQ59
4jiHwLjCtun91OPaDRQSJiySjRNvtgtG2lyHwlsDN/Zt1R/GOQViA1+lpYfkz8wqkFwxMu+cCoNn
HgT90Qx1uJNlbsSZnIsD2cLOKaj74gA8ZTqbq19c5TILjpUatkfTsHN8ynOIczNbKqb6wNUfcLwZ
8eZ14U3p4IDeZPFkydK66b2uYWyuzFcVOs01clkPEsaa7gdlWvXOLJrpSquyT/rGD4HLhfNeq0B8
Kya/P26Nq/uYhJU81uVavxVTs7G9NuttamDxs20DHrpZh/YV8Jo+Ljaxs9ZgSjbtG7xkVvEobd1d
ua0IX9cZGoBKPf2oDOqLaGuD/latVbpv5yru5lVwRUbrTDx5j7bJdm/hX+10PyxXLe7Tc9sCZcJt
ZiV4dovDUNTTGKG+DPwIV6VxNa5Lf/Z8qZ54Tb5OQjmJH3RVYnCmOIzKFqdwBESD0dE4bt5YJJtn
iOeiHAW4pjT8oi2pHzVksI8OVxrL1RIgyRHVY0l/+XYyuzGBYx+c17ryb4VI51s1beK7zS7wETYG
ty6tJZwKcOJ/3NNlII+iwiF8TguNsoqjWntt4V3VRzGWZTLUiqPfWszjLT51plUF/msUKTNFQ0MA
ueXbYVwUZn+N1XS9M1BahKh97ie4RY9Y5otrcL3tfqaxv7cFtA7DDgyUnMg3tOkF1z2n4auylu+L
rwnyGVNpxKYxOkeiyB98BOpnt1Phzi58eV9wRL1vshJCEL1GxMI2NuW7sd2c22UUwFAaq6VYlKUX
4nG3yqLG1+jc+oU3DxEz9xfULTu/3banYpHWWUieXz5C0TfFD+3L0nQSpRQamT92wXFsGHfN05xy
ICnA6+1S9tqvleDvNkPQfbUnJa8HJyc9QTcNiIOlvXZEVxzqYAl3dVNbBfQ9klDihQvxpQUTl2Gf
nJuz106QEtL5qq+GU5cHeO4B/+6bzuuvEBt256KsAOpJzLRwlfrHKQi2b5saijd/ddeHJsyfmqU1
fvrgb1l7CuQy3WSdYR+AlsPZFct1m+5FOuTWycisab3tmgLLaDdIC+aZ7MRdJ+HVHbe5wcIrZHe1
1aW99+F5sDszHHuZxayLncbnbCfNlM362DQqeygqV4d7MYZTwhVeyBeeoDwmdGmlTgKnM6KlRyd4
mPxM7JEcZEwDGe9quEvzduo2q9unoC8eOsJJoKP0PqAtqV4qjYk4V8q/A+/W/pSWod+qPDT46GFe
9rOl0zfHQIES5bD19sswt18k3XGBZ9zwETdob90PoSrzaMnH8HoU5o9tasUOedoeHhue27nvS2h1
kKGklm+h2VSHIiWZF4MdUg12meWe5vj8DZxPiYatLp7bTmf7unE8JFR6scc9ac1DwSpubF8N4Dx9
4pZjAP4C7MDRw/N5m5rVaQmd6oH5aPtraxzIx55orIjrtbz42lnvO2OmK5ItOm5cDwmzLTvnysoB
oWJ6nq5n8BGomQ8gKJad5njyvoTwX2bP0S9pGnbbXltGfk5b1/lpmsX3TsziLhs99cPoKurECfTS
i4YeihnZXfV9Z2mqmrILxMu22UwPW888d50sTyEsQBqPo37mHCSiAXvwNVtq9RWNQ4jXmYQ3iGo1
i1kdqzZ7Msv5mvMOXCJtWHE4ZNeVkg++B1AqnPvwxtC8rHNmOie6jgFIXZyq7cEaDcbcHTQew9OE
IZuVfTCtZUxyJpDftNzq4lUM29cVYJm5Z5NuMo44l+KC1MNDMbS8nXkeXq3avsoo+4+1VsQt+Jx5
DgpoQgVzMo0EUfRNlNs9u5wzOCzBrqPY2kXDHIFrEuh70DmoBP+ogsIpyw9z3nmndoZBCF6o7o+W
Lq4CvuMt5cpwz0JaRWIUr6CBqGNUFV77jg8aSs4PCziLPVu3vNbjdm2CCUhGzKjPkmrag0dzEBMl
tVHN1n7Oq+O0jDULKOJTjnlDNNnirUnr3ZIzm5rAUbAh279Snqmj5zXwOE1k9DDCdoA0/X2X10VE
fipYwHb54mO/P1aXdFm9dHygV+avXKHye93nTVQ2ptiXgcjOfdhTXQfhqfRmSF61PdyNgMBO06Vp
pPpcv/l+XVwNVcYKpNL11TSr8boFzTO2dbtbKigO1mK2yTQgKss0zmKhg/KE4/4A1GWOHbiRO+R1
RafXxM3kMy8ziuRsO5cg6OILqmM34EgZffhIAO7chyC14Px72mxPei2mPZiY5q5cuvXe3rqh3ivV
5efVYgX1GBg+KJmDH/Qt87yt8o69bUJBR6j2MV+pN2pFObr4WA0K4ddxyEL34OmJWWpVezekE/WP
EEzCm8CqP9K5Wa+rigZW4k9+cKMvf2AqoIcxMCTAlW1m4Q9z3SgvECxB+lBHzkBTJOZeX+Uw2OmH
ZdML/871zNt1NTNtu3TtrfE9q99XUXh7cyyXpOWpvZrKlYrMSfND71YudXIqb+zJ81mxOu5hlva4
NOuz9hrrbKCziyQ1hjGhF0+HFM7KECLiQ+LOX18+HN8An4Oh/ZynzpZ4FIMn+KTOi5G2Pbb7bH2c
C6s4OWNp3mdT2h9m2+SQQyCE4ScW/m4IE9BaWD6t9UZsdn3olbu++EsHky1s5aMrfWQdPdyHWMx2
KyOzbbxbJ2tKsKW1cKuoNXjqNw5ukQhFf82MpFBRuK4OMNHC5eWZMBOvsdWY5T7M53yXOUNWxksY
eokEm/UTQXy3JLUPag1TYgq1x+hH/36FysmjE6j2mxRV9jQbZXcapdbtPkuXIEtoWcwPQ8c5N5bw
Oc/9mC7nubX1vreNjigntN1hDN+lfp4qadxUjuux3W8+BQAoG3pG9DDR1ySTu3VR6nHrzdrVj3AW
vXc9178M2Xvunk4WWB9tqsQuTEGQQLB0A6qUtasOi+sFN7SijKsMeMHeKhv5WFT+FFk9get57Tdv
9WyMF94ezNjLnm/lDeVLVXBRN7Wy8I6iDZLZphJEPs4hbOgyYpyakRJ7K44DMC06uV6305XRn3WN
dPUCZVpHU0c0YoKDNIIiJtPvcR23dVevfbfHkB+k8QC3aLcUjjjOeTbu/LXqPlYer8TMhLdPA0Ps
PapGZvsjTETOn6tx79XZcOCMgCrwIqYZXWXtyq1e58hKW/O91a2f+CpAHy3HjslYHsQdfe6IA06w
H7aG4K8CpRJEpmRYPIo6R+eJKVNE/2Wm9pXNzQFBdtWH65nRnvW6dcYP0cjsdV6c4vs8muZ+m7L6
YzJq5B0g2MrYHZvHpZqyq8Fr8xvSs1nbXc9M8m51Is9dwDuB6rOeQjcrdIwwOFqNy1cafBo9c3UT
gPbsAEaqJp7COY2VMffAY+zDAmsnGsfOOPZd2RO6JKYrk+71QXthemXBFzpkxtglVpOaSRZ0vKyK
iZOdNbCdWKwijd4vLowhvKVBv9lxvil0IjRdj94Yamh8RiGYh7TkLEdln43P9rr5eeS31rJE5GD0
u3KpDoqWyG1o0qFVjndl+csICENR3maIRDkKt+6JtAeFq2n1QRc68xtBwsup64zehtNQ8fw2pC/S
YWuujTpkv1NwkvLnzXPzK8O0WjMie7g7g8lnfNOxn0ZzoKjuGoeDgHzOliI9pZaZJQ0tCToQ61M2
FP7VOmcqKYIwWy895OmUOta8b0BVA3AGv1GaLElh1QKOMM0NSgkl9YHOAF5UavedlEuJ+DwQaUc+
6cQeJQdL3KhyPE+a4yLbTjyHzvyRMamPqaC/hvagz2vl04xCsHefkTke0xlxo9avLkru9AbeTZH4
47Bg7pfhzjHa07YptmzX+KKVPA1+/rMBtoJr5HKIW1o7GYFP7/TmD0Bz5/Cgxu6EjySPSWTantHA
A5HM5RaP2jJPmUVkkMnwirNKPMzlnLRL1tMGWTfe2FDuOthE+9bc9vT3M2aOlx1BFt2BXKDlJpA0
GG3ixuM0SMF+pevzqgBHmaIsd6bhi1vLAfLjFd2N05TFrix4FLzcWnfBajI6KfRtgz6cFbB6hGY7
gr6pYTN2I/WuPti++cJNeB8z+cqFel298ri46rBq/3qZ6v62Z0eGrKCyrk8K6D8pijknpETZVowx
k1gbiGeGvgeaNVxZNkXQtslIsFIuUe96BnFgTrXeB5vSD27Rg2Pu5sZ4dL2yj/pM2md4tPPPIvS9
2LSat40ZZRu55bCgZ6d5Eg6G3q3umMUpjAHyqEL3g/cpjORl2V95WK59ROp4rGgWxRg0Dk0Tjuj2
/Pu0QqOvgHy9zZbzHGw26E2YzmcPUV+EyuutqO0iEcA40XtZ23WD+QAD+xweC2h3cRHCMwVcNFAJ
OUtcQciLbRhA3+xhewHBx1GSUzu7qKTRssofNCfgzoXFi60NHDleDsOmGn9Mqdyz2vHIuRyuaW/a
9549ww0A/noLDjR4cIIpOBe51SYAQ+URbVx9zgzrVHJKxnQERDpqSIdlf6iK13RdW7bv0juP+Wjf
Vl1WnU1QUsnYZ3sTyjJ45ix2GmqH1LK9W1+rmpdr8Y++J90vwtL6aE1DDO6Kf5zSAHXfqL+Hi9E9
tlIzNfA5uqSbtV3RZmZ+4BOnFXtadHt/6ocjgX712ehlejvmVfhdtMqyEVa2IZTl3KCbViEoUHHW
NwY7RW76xctIkwe+cKBT+8PbLhSKyvK7C/gH6N9suhTEWZYlnTnl74KeyHXPO/EguAfX2dI3143p
rEESbGL4GfprzsflkrHEOo7HRq7ZnRDdcvbYk39oKY2nTjnlr7Sr1xtdZd3XoXbKx3E0ZysSJh0t
0TOwXxfPOowpDtq5HOykpFkDOjXn4WkzL3FUH/Aq2uoLpu/12WoKdYAXO78Mm9s+cHdHMx6nIj+m
kLgPmTTljVBZtWNU3103rUyrHecdHVH64BAVBbDbfnTjydOLip283RKbj74dQRswQVNEz/a6ou8o
kW4NbrBflS+RBc7jGYefE2Xzmt9PqVE/1WpWR4VLakmCMmNc2ks7YwTB+Ug/Flaj030fWjTaS0t5
79kGJj1CUQm1qNbcJmDXeDTskeXFDkT1PVTsU5tYAMNpD652j0k37p26A4dYu6/N6mRvBqWNaNdw
F5R9a0c054wk6HvMsKtmm6g3sFrdKJzXYnBoowmdPbHGP9LRi02XIzEjf0qTp5LuI4Wat+/9/qAd
JREcByewhX4UBCoSVk7SrMVjAnX+G5h8NqhWC4YQxi+nRFVm5h0dbuhr2zYRCWavx5xhQ6zxNSVG
kNH0DXjn+nJ8LYL+xKs7feDLGSJVLUPS5uQEmEiBu7anI5gaNAbywrsq+emRWD3vRmHQO+QibHeb
rsakmsvxlNPFhm7Vpj/NlC16JCNp726e93PV4Oy8STvJRKHnEw0Bdjicr4um7W4uAtAT/XojNjLI
mAo20gCQGj59HjZVnPP3rhzypFouHZ0+WrDD0wT3KKJ9Nd92GQsFvFXruZymcGdOjr9bZw+QkdUA
V7SGoEqpzsxLwELv8zDp4KGnrXXzx4F7zZvlJcsb68aBS5W4gxwjc21BFMvKY9tdguti8K9sN6jA
Vtv7NYDAG/Vo2w82bOQny7Xqw+yuILAkVWGEAFoe4GGHR3eZ9M52xu6rVK14b2RRflHWOLzSV7sA
JosVILm08xZMmB5+pEwJruFwOidt0CZeqXhuMGV392FWykOzZvdr0MjEadb89d9nPX/4X/46v7pI
yPgJvvCZ7X8WGS0Mo8rctPud5RIAYAw9+50VvjQlPWlIoU1qdU8e3+qFmctPtieKFsCiAqmeU3nv
/qWcXrLAP4ieo35lVi8WeQ7YAGHPl1DE6a954W++8z9M4D3WeYQkjs/Al4H3X6fOLh2mFFs86s1W
ui9rocM4107OIYCUi8pFqDVcVhx7an/kDi/SwNDgGrCWe0ugIrwVG9EnxZE6/fu1/PvczMMYx10K
sFHb1udMUsds+mwTWb+zaXljw31gHvWQcsCMmj53wfuXadQTgPY7QdJlIvbpFiJwwSNxmUL6yCD+
ejmEBzM9GIt+t7VWdRW2aR+tvp5lkubiuZPOO/L0lxU9cRwoOXNEoFDHKF1GYx8099XWVagWvXda
D+Utg8jgvBCpcBL96iSbwbSt3uwW+ax5GVIpi2GCtnTCsOOXQnwb0dEWVGody4CZ2R8wRM4p5vDI
6qwdFPnwUG/I9jzG83Dtm/rDAPqaiKokLjusS/aFreXY7fvPtGPAqc3b/FWVGCBVWk8HQ+IJRE9E
hkNRfw2wHmTRLC3/Y+PdiXj12mt3y9af/34j/6a8Ex6qa9woIcZ5/+/K3XAlqFFDet11hrcmi1oP
oRmGZzrxJVBpn25Q74v8eQqMguWm/FFYvhk70iPk7N+/yd/kSwgrbGx8iHwurvnPoVozf9IVk9nu
xtXxH/yUYAw/dJb7Pz7l/+Rm+l+gE/53hqf/rwAL6D7/xevUVu8NUpQ/e534C//xOtnuf1kcbp3g
Yj9hHbqo9/6HsMCfcFLk+WEloPq+3LT/cTp57n/BAMZzhlaGHiQc7f/ndHLD/0JExuDbRFr0H+vU
/8Hp9EmYgx4GySCyVf5FX7CFfl6LTAELnPmkiRW72zakwtIc9xLIbEoXzR9nwgFaT9FsdoP7NOVo
pgCBcrqZbBX8Rqv2V23WH18F199FNoY0y3M+I5JmQmX6wTFN6MwItDJw57tJqcc1yH6nHvjdJ31S
xQnksuvUwdetNY1ZdZHPl6WSd35hm7/RffzTBQZzTHcc9yTu+88+BrvtyLJsLJDy2zgfaI/MIFX7
NgmLBbx1Pk/J6rKX4uz0IjjdtMKcyn7/0+P4Dy6kf/q9f/4OFy3Mn1SAG2Re6Zt8h5wonzvH6cMk
bQrjEYZ685uF6K+ymv/cRAsjp39Rl6F1+bTleutcL2nH8xRs63TToiy1CNQpDRuFUUioHW02Vsl/
/3n/9JnCwRkYXAzTuAr/+vOoNUpgwPw8yV3MMXQh5xIEQH0xOMVGaV5sx3//wE/F0H9+JRpOhmbo
UniHPtki1qxfm3IqrBg+XvsWWBios3za5I7Bls9Y2dGpEyvR2NjYAxUmbpiSx6GYxM/f1s2sfUZL
sAR2kNdVn7RNs7nR1nHGQppl3DfM9Lu7TqEZjow1b+d7Iavud2mY//RQILC9VCII4v5mhK3Kpp0D
zDCxQAOyRooswENYIU+NHGdqv/77FQs+UyguC42LIeDCh+GKhZ/z2EBgI/UDGEPPbWyIi5iEDjky
5M2Dy4aGPGXKuzSZ3Yq6Z8kIfhVeb3PK6jxOtMWW+iLKjDZd4k4POUqffOxuLAONV7Iw0+kB5TbO
eJwxJzRJr0aSEkgS0c9rjiUh4rq3L7MWGhFO4RZ5HGY0uGLpjUxhRObOM0fOrv9ld/DLqXkod5q8
LnXiWQ2BWIko5JqsDmkzkei8wD4aDJDbJCBItkvIaWhQPrXCRVPdBzCvaXhQiRhNuX1rWt2R5yNd
WgYqmFQeizEznpQ3u9+n2ssZnTrN5iVDCU8sBky8JJyKmOuGmxF8WJnZkO3CO2NEQ9AHj5YOmJGJ
ySMvxRoYnfIfkA7fyMdpR3KFUSZ6ssovo9mH95NTp2MUKrd78TDfiNtlntsH+kNefVhbJqlRXW3i
JRw7OjBeUdl3Qg39Vy4TAshgsacfF730up/o06qk3lLOSIPIvJ8LRgLyDxDvlPFMVu+H766Crs/k
f0EQTBxHS/DRVccA72Ow5bbSl2idL4ScbWdF0+2ntdrLw9wqYUfQscpvpRPQUlfNtgXRkK3jw1hq
O0/qtvNe1yG8xGWRxfUkFUEI9Itb82kzjAzBC4qkp4BB6OMmiF+JqhliNYCQYCRVx642VFSEFUd2
RQZEtBASRRs+GBCONEqQTGWEF/I/F0V8+Bzx5YFgkuLXSFRekUjXKAEk9zX6MAJwCLNaTTHfedlg
X/Uodgg/o/Z+ZLsU1c5HSiBIqQGLsb3qNDPng29o17/Km9Z1r4pgtjkyb/Uyy4NPEM5LA1ichN6M
rlXU0HedIzhH6mW4CLlx5IZud0RV7Xq0Pmu/3YuZRilxRjmw5bRAMunQowYomBPrNxT2eWlqjlGu
hWI9cpVHG13VvX7ITJOUhoFNpo86FjM4Ianj64RcuerDyUukyZuSTIhUbjJPII1p/NYtxdTvDcPY
OBjNwluP67B5vCoICujJgV5/AUs8kGngYJyN2dPIHtiKrRQ4H8Xwjo4yQ/oDbSpaOpi30bwRHUTj
2DbOGVZk72gDumki5Wf+clviTPKTxu7s5eDO06b3hJqNftKjEguikT4r1nwiesLm2gM8Kl9a8N1M
YIwZuWvjbz1ZfqUOGNLjzjZubTWt65um3pl3qN28fo9mTOufaCakPkGj53+REAtdi9UWuvqO2ASt
VLhUwxkNfD29gpDP5zt7tMv8zlSLpyMM6JwdGJwMdGmzyXzoesN588yReICN5C11wF7BgGjk6SR1
burqmgi1IbUiWAdqPPMIhG8m8nKfbtRCX1M0XgmKkBSljeARNTJWFpIn2E91lTgid58aywb6ZzMJ
ymOjo5s52xg9I5I4AR+NxTrIqMVJMx19okXBY1smKwiLZutZb57h5Peiy5bvFoOz+Utad4UYmSPT
UfvW+r4iXqldJubKt7k997SVbVpa9TXHz574Jb/wSY2Z59FvSPlRvU2khNnAMLqrS2NavSQkm4WO
nMoKx7bAm9fmnBRZ4T9XpCbMQJw2wS6IMPLSp/ft5dYG1FJfTtw8hJMNzSNJyaYLGBTo8bnH558f
a2nRva7MgGR32O2FE7lCl2+w6Teq0BX95CVmy/cZTk3ZoU11WROF1ZWEvuAIbZ8mbyXGriFR45XI
sZnBdYN0wVL5LdvQNkWE6qQCY7CbwdiZmMiWfp74GUIObQ5c123uXqDBpk9uruc2ynqSrpbNYihY
6bp5T3OUYpzyLDDfzfo45N3wkk9rezOH65j4SzC/psY68TpnaZIKSmR7wGltoKfOe32m+/hO+hBt
5j711a5Zui0ZRrVFRD8VgEboAbj2Aog3zewkHw2xYNapq+ehmGeTXq5lXkP53vVlwFSi6xncyq+Z
9LPEdQDrAxAfEZUTdLc3VBh+KScGXjQXHuYOceGxdoKbEhjALdNxsWtBDRG7VEekBzhXuja/pRRl
O5sB1EuAzIx2u1qOgSHnd7Df9JNdNbPjurPHU3BpBro5XXt0TPl+NLtjKvq3fstbFh0Uv+9DPQR7
sMuQhZtxOpVEVX4NyR49Lq07H+qRJYqgnYBcyIr1A3bRylBAfzRh+1aWaXVUbY5ysmext2nPlAEC
rr3wtLyVmjFlIZzhuhxQpibSSr+5i2sdmEyQhjUxsvpuhUT8OUZ6LBv7g3kv+h46ZN/6cjPicUX7
IAZZHrDZm3nUSqJDurR9SxHVvKXD1j1DohYxhSQCLZpqu/rSXHTE9Evmnb8DkXw9DP2HFqlKEEU8
MFA/YbqTB8OWb9gT75dQ6kPFfDAqL9eqrKoRphUp5kyMJ2LcTKUiq2rmU5orc194+dVQWM828+24
aa0uRrDd7xc5iKN0UzqKpU0vqOgdZpUz2hmqgDoy8S9/SQtnVEmqsvVgNbZDbidhl1EPCitR9lJO
kZptMsHK/ptLL+mpsWdCpAJz7OmYpppIJ5F195W/+vuxn9MTNesz0mqLTo7H3mL3zV3gW1eqCI91
Z5PbM7Tf88U+S8arttqMaJTWcAqQ510hjr2j/bPE4TSQatoxRxKhEXvNZQFZ8mxF9WvWN8yk8l8X
ZuB3sW2ArsINya4fagSB7nbNrG8g3mqy19icYetRCCLhaAj1WduFnZeN8yZf5zRa/5u9M1mOG8nS
9auU3dXtBdIwO7BFICIYnCkOkriBURPgmB0z8PT9gUqrFENqxVXt2uxuytJUmcIQcPdzzj/ldrS1
i+wwGRQCzmjd9Kn4qvf8N105m2eYxG2GSv82lu6Ocqy7qckn2UCEgz5hYWymQRrxcP9Cag10Zdk3
yRgPHyaHIAF7Se6yRVFTqhR7OdOUWqjDJ75bdBOKcDOVaHTyndWKBuKYCHsPKbpo1bZ3J4cwuWUz
ja0ZSK3bUvdFB+nArqtyb9jKcr6r4MbvElE8x+3g3QPCnCOVHzea3u+LBDGUH3lXEfbanahfbJ8A
xkhr77FAI05zBqhLPnRW9IDz0bwZVHNRVzqxp0n8UqScZAwdYKGp6LrIiSIlYmVbtpCXa5KxtIj6
pu+Mz62CrQ2JEacRZej7JKMwtgCW6UumdJPPhSQjw+RfHoBvgVxSa3330v1QzYJB3Tx/g/ogw6Qk
YbYvlo1sPoEWOIEZmWXYunJT1UCWUszPtp70WwCBLchFd2l5K+A6V1dMi82RYNk1rGGJx0cPtj0e
ILPW7MvGGiZohiM+bZVyBwqTRiv53P2OehTOLO5mVIkf4IhZ/GV2Mn8iaBDmB9Tn+I53nXobD9L2
WdFry51k6nXPjLd8n4yuufLHpOKtFSS+kmWTkB07jKb+VXQkSQSp20u1MfjmSKuTLsBFtBQd8XJO
z6sv89EJqUTcNfa0NeH2ac7Sf/CVWORel47yYT2K7jodSCrcGQh5bjO9qUFwcV05W+eT5yZnLT1d
5OYyaBpzOugZ435i4pJsA9RCmEzZorYMbD+xPsWGmxNCoucteLZlNUjieggZSQei1iaz/6WZPYPI
wqi3oSEoEUNFie0RD8exE88+Xglm0JazMxxq0zeuWwY6vEZNjx5SvRjiME+E+Y7swpwoIM1Ir/UO
GVbYYBnyQqaesdxHDJxMPmqHsDbbcIGXeMo02taNqXDp8vVuDBcPbC0wsddAb2KbRhsOfq0/0eTe
10UdwxBjUiPxFVF5FphlwgSZNpZ/HuzBJ6Fv0JJvNdBpFvStHU9h3ZLduUe6rKvA7TV5MKyheo4t
LD2hdJtPne905g52XPt+9EXTwGsseUvCbJhNjX4mFqJ6YvdS5hYBl4s5NPwxKmi+9EG0gi6uL55c
CAhPMi74UA2zFA+GR7gXvoaZB+fThWwSLlHUPLeQaHlXc7GgltXAZetZlLfw0rD5h4SVcDbEWG3h
1tPlzyJVML8HaCNnBsnL/YGsOPU1MoV8Js14uEMkPT57la0OeQ/jhW+7VNZW5L7zvmsi6r28VMs+
a8lOpqxeBBSYkbkYrFFyNWGy98anIZH+e+JZ2I9yJ07ZdzMtXkILAPOxrTWXkp0PcwhyKx/f2UJV
XzKQMLYl0o3yTT+p+bKvKP8h0DcDjUlvO2rr42lU7jUyq7823mw/60XkPFhuAb+yIu2ugtiPIi7I
PL/B66zXyDZLJjhILMVy/OJSMjSbpWyTNujcwSAkSHR3MVoaSIdc5F0+UhwETH+0YW87HVFVFNo5
caRtP0JV8JZPmAlXd7MW18VGIYl8IuFYfR5yfbnJQEuqdZXVDt9CrB6K1OxoccFNx1ARzJOGjjbm
DJH6FhIEpKap3XTLElshCan2s1siJuG5TflZIwjb5cSNyIrjgYj9Ip5WfiP/1rrrLSyTA7sTbYu3
g7N88JYKX6aR9CY66W6Yy31r1vnjRPlOck6JTEjrScVkI27UuyGf6EQJ2AKjBR5S8TbPS/2LAsRc
NtGsj2LTmvGaAiCratlOM3xtYNVx7lBHzPMlRCBtDGtAso85fB6DaB6thiqdM1eF4EOi427KtIl0
JIjivORupn0iTksjywWYsNl0uWft6HE5LpIxjZEGmbnzziqW1CNWRJmPOQkK/LWtR8TS0tWJQcCa
VXRniQvkBEu/qQ9Q3+d4N+OuStRe5xqHwpljY5claTftcNFJu302mP585eQ4/gY+HPAnrUIsGIjU
Tu4EBSoGQs6I+ZyDYR6hdsrDYaeyCki+frP2QFqTLV89q+2TPRhTSTU/DNo7L9EnFButACI1UThl
O6du4E9rDXRx4fOYlNKlujMWCb9cjnPWnnkMLYq9HkO+bjoIKuRMtXpEOG8yoG9LTMbEAModrJgR
fugm4ginMSMAp/AJlhpr13sfSYccIVFxQu3iPDL7XWtE2Z/PV+nGKZRoraHyHzvXlfhLMVpinjyz
nKH2EoE2d66+11bX2t8P0n4x6wTJhDxk4QWIPfHR6Bov4mxBh0HqM6FTCPotsgLT3iKw0h3PVJnH
J+bXv5gSrg9l6q4FFIHBwNvZquihqznrPNcUWETpUTJd8AmwKDVtOjHG/elSOBgwUCLNyDexktCP
LmVZo2iShEBrE5wYwQLnWwnTdWMtxknjpnUM/Q8UygAXnwzc4gSmO4ypmcy/fSy3st0aC+EkzMtJ
f4d4KT3AkcsK9jo0IZrVzyLouE/KS1RZbchoo7quJ424x8HUHlIa/6s2XhJj94c/7+rf4ZkminEw
Rdxb3t6XxCsiy7I4IdVx/jhI7HDR9Uk28FhuKaD174AexoK/dtj+6WtCme8AP+Emy5TVeLXs/AEY
yGLVuP2E9NR3CkzrotmAh5jJM4zEvoHHWyd+4fWtHr11oAEcTYFMxWrZ8vbpbLOMYeQ6cKqWJGpf
FPl63lMRk9tqJ4k2P5tDaQG1uXmxXZzO/T6D/iP08v8Nmvzf5sWIU8YPn9lqMP83FvndAP7hpVxe
Ssmm9g9C+fqffEcobf0ve8XbdBc5rwCh4iv5jlCa/l+gkNA4MAswXBfruH8jlJr+F0mpBn8GtIWX
q8Fy+jdGqRnGX8IF3PSxgABZXEHPPwAp18/in88GFImNBytDvMAwfmHqeWQeMMjMjDstxx1GZ/RD
HaOqnSS/Jj7xeb5dDet1BIYjvrPiOtAiBRjujzAZJxmaixz76Xkw+s+pNfafbaJa3id93Ick6p1y
iPn5uQTzc2a6rrkaWx5TajKz8StVjTD0pwQrlqL3qEb7/ISz7a+eCkUMJr/CYXMxVlbID2s8IVyv
wFET8f+smXcO+llGvaZMUGAsqGc8BKcnzqi3GznvEUSb/ctbPxhM9I9NoDLTBqto4PMznU46kmvl
FCZMWFDOpfEp95tTFzsCHJU+U2FZ7SpJ8zCczLEZecxii8B1NSEH/mHd3H7/5n60c/zpF4Nkwcnk
Y07K2cu3cvQuYbuXvUMWncUU+A7JXQmsiWH676/yi0cymZ560DhWH1zv6CA0itntzATPTQ/660XG
yGffrO1O68C0/f2lfvVAsLoMZvOe7fx0vBs0T/08QUcBTjMOSNhQHfrOeGJh/eoqNtAsGwYmRfax
URfwi5PP85wFTc3ULuu9HCTCSU9kCL36N73ZJ/h1VjqO63GwU6sc/Tqmhphep88OOEC9OmzayYWj
79V10u3RfCHaFeAV7VU9OOolbrR0vsyIUTX2k6qTNCiWomkezGlNZypbX5W7aCKWlS6izK/m0vDQ
VHRRbwBGMeqFgd65zt51s6knzKlq1OpnzjRbT3PfD3HLqGjph9R/cXMoUgHCQbngYl607/xUV3Ap
JXAXWshKfIzBgvsTQPz6sMcvg28Ufhk1lesfx9SxEcQtEigmTHOGV54zQ4X0mc7ekfGRvWNIpwV5
1xu7FsluT+sl/T+KRnrdBbAmsAwbByL4HMc30LWD6xmjQ5CEDlfdHBsikK1RO/EB/2KtrC7BOhWM
TxlzvLvFDBURbzFI61U/b0yaowvGAUOoq8z9/Pu18tNGym5GH25ANdBxOrOPdprURbrtODiCI6Ev
v4iJ1iMoHYt5lNtY8r5kaOFc//6Sv1g4uMpxOKNMoDI+rva1Gts46XFJPOR4RBuTCSm9+cQJcXwV
EzckTKKgSjqv7EDxdleTVtlIwobX5akZWdg7kmiHRozDKYbPzxfy+IkwduYsgqp2nIXUZG4LBJEW
Acy8BL0Oo3Jht9P9n700ky7ie70Ah4pPb/0dfzjwqonJd6KRQeH5EwlufQ0h1qNh/OOrYBNG/UwQ
82ovfFSUFKOBzMmEvziPbnFB+h9CkCHXThTo66v/cRWbBlRbThpcTl6tTo6OgtQHjY2lQI4LSnGH
e1gRoiycvxjFF7NvkX0n5vb3z+UcmSTxC1GyYWm4WpRxWWiNb99fObmxM7ot8dJFo7kYUiASRzlY
aj0aVkOWB6/33fc09VFEy6AKIrI55ssNrnsKjXPd2yQ25GZ+lnByIQTQGUiEyo09LUgbzEu20rZG
VJlj2g2bpi/mT61vMDwxCrMpyONusm/4heR2OLiYJ4RM0pp058JMIy/eIjU3ZJoR5+cOo+w6tOoU
+aFhLYzC0SVpN8D+ZQ3ZStjdZqanvKeFtJm+8wPtekQOKsjjqCmCCXrkWUNevRVUXVOMm1JrMAXI
4aB9xYZrXPD8N915E41jRTtfEyOy8Y1hlIBYY0b/HRlqBEXKkw+5p9xla/jI7ze2p+oqzGFsYFvq
JcWEsZ5RkRBsjlg7+I1lZOdLDxeKKSBH2HMOoJFtYOIQBQLF21Ebl3g2MIyo0a8wuxOf7HrW1KMP
1iGY2ODLZ2HEUtIWbhC/YPIZQorvl3N9JaOu849KvDeTBKrVFE3suWSmyXpN93bqfVKCBBAzP41o
zQp04HYBLxu5/Txi79KOpdeGJr4EWhhh25ES4Qtn5izGDqHEIa20Plt8BPhaeIP7qUuKZGQ0VEQv
ohoWUqA1lnZgOd78zs9d7Quoq8BSuyjUw9BDp/hUE7v5YFONMLtpqbVBm43xPvacIT5g1olu3k4T
vPEazVfaI5Rj4BWIs8aHzm2TZ22u9WpT+2b9UcWljAYGdqKNw3QcmSUhsKuTjSoF8z7EMiR3KAPH
jp2bJnmSbEycaazzbJihfNu9Njx3JW5/2AIUHZlvgx0luzSnM9j3S23NO/SxdgIFm/jbndbGZhkU
7RLNgZaOCGRwLACn8XVNPDNMXRkcbgrIMiUx3zlpzda7XE8g85Spi4OZLTVzvmiLyNIOnqPwI1V6
Hnf45OhdjoVNttzy3o30/WpZqX9mGph3jzOBAu1ZD4toDS2EPhjO0Sw+xFOJJWE81Ok9Oc3SOpRz
zYst/VwNh2KOMjtImfcTKrNKijdqRrKIik/W4ptb6AU0k9ay08/M4CYN3a2eisCUlYVI3lddeqn6
PjY2duIO9adWawucLUqcRlZwyE2QsrPi6y8KonG5mh1A3JhhbIDquoas72af4fs2Kgtg49GdSRQi
ttvpQ/ySXCSVPVKtIFG93YZqLtSjYca2Cp28LsoLlJeESdQ+sPXWsaSNrhKXNoaKdi2LKwZTZnuV
SJkVCGttUgXtfWsVowtpin5WmzaVrHS+cZ8B7byVlYObIW8aI3Vcv4o0jOn0WtLjl+oZhaR5KFIx
9bdsOUm7AzUwkhlBBmQlFXhp5DQfW2H1Xfe1kT09DDQOJ3VQbk0ET3vZWdKUkF2eUi9DDTZhHXUz
DHmK4VHNKB/hpiBcPPZJNc6gcoFkN4nRXSxuESM+zZf8JeK1Qjmr4SFsa9CaBz/mPAti2U8iYFSs
nmB4KQSyxRQ7ONVYeYn+Ft+BYLTdhnDywtaajU2H4Ae2Zhmww5yGIhUHd7HgWqfhueFldApnGgBK
EyJvc/svIzh0vrEG1bcXXSZXdLmVlo4YcYijKzumTt3WmZydTa30pAjlQieM7VGq2wjVNF1u9aFN
rxlOc2Q71uiMmDvFTn2QXivKjao8ZvrmaKFlteOFoXBncPcpVQsS/zYt7juA//Gd7sZ0MIx91LR3
se1ZnRPsjn0aNe+0cetav9OAA6LzuoREykKp49uUadCNTFkEVNORvOfvcAme6id9CcH+2uwCrJW9
2ZhbiAg4so5wS8gvMA5Lq0/lzsCn5543ZZIsqI0FuGYsog3c5vxrp5SQSABNhyZ1iWABs+mU8tyq
vOgTwddzH9Y0EVZgpQLdEQhW/Ukze2xQuzTJHiwj7frdJAelHzrDgLgQOdpwpY0EQuy7VsYDjQg+
DyyWws93gl3lqROdDmMwbcyHaSppH2tjSED2VEwX0RZYKm8XJMcvNUcnFDMQaEi7mlk9F1UHQrJY
hjr4SlYqMFuaoEBoaAtCYeAujymgbu1MAivGjXSJ1GFxQBNM9bIGhBX4fDa93uso6KLW2SS6ihEn
197KgmmKlofEpvKxT1vH2RTl2CAzmyo7+Ypkc2geuU2nOjTFIDAUybTU+bAks1tjRaeLHvFTh7at
IEIFrR7cEnTbpZlA0uA/60OjVaI+GK2B3LZpvGUMfRdAajMkHbK4VOlmfA+E6SRk48YeVjUwGaoN
TmyZftVmmoB4NcCa21SeNgDl42FanXt5iYEFdJg+24Iiaf3eZ5iCFD2R+IvNxCwMl0iTrPTCY+PB
88a053RLxt7sPDumxCx3ZWogyi4azuSd8BU4Ya/bKtqqzuR/R1U40XVNZEeZbaysbPRLvxVq4gwv
p9a7c2JVN5+ipHKbbwQB9d0eYxinOIs5HaagYmOWaA6xpArGrDbNQGNvMc4YXSWPDbo7xa/qjvNm
aeEwbnOZaivU48N9lWR0sKWOCfGGy9yBAEKSKvJAk43TnsMD5jQSneljrQOoHgUQLkoOVGon60Hq
Vo/H11RCcilz2v6zEhqhXPlyiwVX2enNA9wX+FSOlo1DqJJxXJ3W2UOlohvclm7GGUZ/jJlcLius
RJiHs91LfLq+zQko+CYp/dEJFOO/awSTUYoEcpiaYIId2u37rErhCk6i+jazzQLPyyR+FIbW8E2y
U0QXniUal9AzhYuapteVH3LS+Vfx4JrxRjEjUjDDisgOkXimjwm2MoiLLIDpoMszyAo11km831xp
T0UBxoV2N4fvkDq5tuw4Gxbi0qTm7O2mU5dWrOHK4sMgsXAem7BLHBxrfurbQbtpGfe5oek37jd4
mAlMK7Xk6GdcN9K3Q2Siig4InO2mbzQbzkd8vt3hYUqmSdvrGNpA7028eYY24WBAjtIzfW9hRPRZ
OnpdXmbojaEH6qXHtmZZ03xuYW9qrtSWbF+5Y9UHhSPLduMzLc82Dn5u4wYnJ/8xbXI4+bmfSBi/
k9SxZBUoQQVHKfXn1JjFTit7oYIoqqx7uyis5hBjPtsTcmEUIsQukqZeFDmMCTz6HAeaGRE8eH70
rHT8GJyH3E2rT7aIxpTkAGJZ9g07qr6psgXarOcgfEeY5iGAFCUjnR0oeSuunTLlDER0mm+tnlDi
TZmb6nyRUwK8DMn/we1IKYBLl5UvQydQZGogdq8HcaNtMnONF2sJDqDJbJoMCe9rEgiDGOtLr1Yi
cIkLFfyLpDCsoCUT9kMzZpjiuDluQoEsM+gw0mtWj0cXPiodRsJRRPsP8bQUXgu2y0cewnci4NAr
E4xNczxcVTDwTZpEebX2U93rWP1SreUXA72NtwMd1qHe2MNE91LJ+e73rdRrsMyb7o3G0ATQ0l3M
MdGKHfWIukNxaixdEWgdRQ9mdCnUc5ij0XxZETPm7iRYGhTWOiLgT8gREW2fLfPtYnTAwCrDbHA3
EwY7w7/J1wA4cs/h+bp1V90CyxnlO3uAVgShKnYW7Iu01DzEQ2p+7CoMH7bLxG54R6uNqW8xl7IL
LFgpH/FwR+9nLHiXwH+HQO/1dUwOTDo9pYsV+TdzLqEKYcIbu3stijQfgy4bNWrRjP3w8ffv6Hio
wsQOwQZ5RMJnrIL6522zmShY/+S34FSLaeYjjv7RWYSPbRY4Rao/5vbcP/z+gscDo9cLImsQAjNW
UjWOpgPDnAo9m92SckzPPy9aU4Q0HdTJ1dIZJ2YEv7iWzcwIgAS4C5DkaPQexU2tKK9hNGadtVt6
1mEP+xmRoPDD3z/WT6MVIEPUYMw/HYNJq3k0w/HLSLZ4wcB28OoPvszmq9mTzYl39/NFXEC7V5ho
BX1eNR4/TFZS5RfQtODqFkmffoOjkdw2RT0e/vRRWCwmHtHrmsGj9+gXKryG1oYmJ0BkMJwZklwT
GM7FiZn0URzhOuZY/34irQSyLAdSyNsvz3H1DLR19RMZOjb+ltnxRIlorO51sSsLyD5Gnz1iDJrJ
R2/uDO9dSiu3YMRgwHk3Z9w7LzmZlHuYe2MWh8SIMwELssAU68/fCDOt1bcaRI3M5re3iiuIhtXQ
+t5F9w4bOu3QapU4IWr61Y/rEXuCmS6wHjPBtxcxcPU0O3jqyOBpQ6hraxR+c117pzJCfloVyLE5
17gQwkY0q0fzpazEhashEC3QXHxINLz94HsoDw9RGyntny5BBnTEQq2W/igwyZd5+1QJZImSsgUH
Iot0mSXX2k3ee0+NWZ1Kl/hpVMf+ZQtGZjq29zoD77dXMu1GSNCoHq5T3AcojkfIg0V6I5MqxlBU
+kHX+6fkhT/9aOumCTmDKfuK3hxHB8Ve05t4rHDRAvWULYtqZ9p8za/f3/9Hzv8P58AawfM/a3vv
X2AL/+vqBR1G+a//u2teys9f/+tHIP3vv+HvYEOXBHTwAXYUxtwAeGu85N/Bhq71F4wOC+cEmBMA
e+t3/7fc1/BWJTBHILwUw+UQBMz5O9iQ/0uHM+GhjKN/Y5v6IyT97dLj8wDV5pTgjFgPCuf4GyUl
pO0m3B3CeTHMswqTuE2CH/3Wgh53An860kh+vxYoOuucETKkqCM03XIW3yAH0ApJJR3PRLvF4Q+O
SYarh4XQPx7xhigHXCEblzoR8UEyT/hDN9wJjay9775JPXbOYAH7oWdTROnkgNlNeSky7E5++E1/
heuuZcY/ldrrzXIiUKUhPhZAZuuL++FkMz1miQM/Hu4o4inOFlCrwcOJzEuuKh9JGQyoQNXeo5s7
tNvYJutwBdMJywZED/QO+FRv6p5pkbK8T5lUD7ClBP4t2qYQCjsvJFvkRqYqTCHBIwK21rlBt7dI
ZWT2c5uvlt4Oc8AwvTZJqNhgSrJlcdMMLfw9DmbVOxIxzuEiXeBhE1pSfiki6m1uDpa+is4dZNr/
war/LRPmbX7p8LXp+uYra6Vu/7Xryy8vuBOV/xuSTNfz9Dc7AAHiyb9QBn19+XHdv57C31c9oPZf
64GJq8YaAeXZ/H1/S/xR/6/fFNlQr7vButf8veYt7y8YMutJaAnSnp01QeXvNW9ZfzHshasBYYNz
HcHsn7BnjuKZ0Pdya1SU4O4WdE0SSd5+205mkD+OXvI21dr5NnHgMQ8OxnJOP2rXEbYaZ1M8YGjt
dVYg49W0CGJ2fsaEubt02zwJI2wvvSDKmvGqBkBZHXJzn1xqkSCA0amFfni9v1iMx5L59YapYG14
AtSAcPWOzmxcQ8H2uya+lejz7qwYJcdEHPYub5gRuH3xQU229WCXvg/ZNHYr2lhXOxHt+PY0X1/a
Gii7hjdZPj/f6+72w4bQqSrpbJHnt1rq2jfRIsyXYmD4ZssMI2p8DtvQJhz2/YlHf7tBr5flB4Kj
z5Ov/7B+ST/uQ4mc4BWbbXWbtKV0b7pRrLEhrnk9mxV+k2IRl0tdx5iHFxKS/lDhPoWBMAB/IqhT
dwUa6zuzW+GcMYvLLaxN4wQmvZZn/2yVr7fIOUWlCJODanTlhP14iwAZLeYJZX6LQqW8HG10fYnf
tlRY5jCzMyphHEbmvdfWkEyn8i5ff/vjq9N6QJhirQlq1bdXb/UmtQjnhZwvm+tUr5MHG0P+6143
jCvcP+W56+Ylg3M1oTOyjebQKssPfSZs59mcGOGJ32v9Pd7cjgV2rnOqQo59rfre3s6SCh/koJK3
dp2zpIbaGj9jt0D8gz/hgJtosfOyeFr7WPmYemUVoGNgOvV8iZa9jK8Qq8FBhZLdPeqnf6mfFxLs
C5eCQ4cSs6a/Hn1NDnNaOfWdd6PAzg7uVC1EV5jtR8PA6r/EmIB0Rd88sxa7u8ixeDtHG5CdeEVs
Y0dviMtjMWK8Fj3W8e5TmAW7jhO1N/EY1x9nH31/wKC/OkiQ+Y82uRsnVu6RKQ8fKBAiz8t2Z7J/
UoO9/U06YRQ9EcjjDZsZiyRL/OY8L5EUSqM1N0xG3NCBfEO2pxjgVHgqnAwwPwLQTvQeR/5Tr3fC
goYhQDCrSW131FIBczCTqb3phvDK+LLzWn9X90rHGjNOrKBxdHmFuSPD5qzILrtypPSRGDaGA3gT
/rcD6oF0+ODJ+AQ156clDJ+EOtNnW9PJAzzuwIpxjmt2OP3m1eUW9/rmnJ4m2ZpZ5X40qhpoyZ+Z
rlX42Z5YMD9tcFzadSiBuSoV1/Enib4qBtDv7BuvrcVjDXgG/F5WCMJTf/w8mIpwgHYQtxZuDuQa
5GioNOb0xIPAEMCArA7nchzPJqRlZ14sulNl6/pxvF3QfDIwVuFM0S5CCX378WBe5SejMu0b3Rq7
x76zxKYEF33ujKS5TBzZ3QgyKYag5IOnis7dTyde0Lp9Ht3A+m4gNdncBnXD2xvQ3TxzZ0Ny5lS+
9r4FK2XuiV4FwBQnXtoUHNQMeQV9LcHlGZvGJyC8FEMAFLCPftWcamt/3uFW67R/7ueojO89VQwZ
xuY3ReF+iBNJ8FT67cQz/+KjoFviy1idVWjVj/YptG1p48Xe6j8xA3h5C7haFE3VoWwiednHeXyZ
Zji5lnpFoExWO2fxMqgDng/ZAapP3m8gt3dfqlK20DB6/8RH+6vb41PV2UzZ5vVj37Q2tRYf4YV1
wyLpHhuwsf1s56vXaTORTXXiZfziC3SoIk2qQ5dj9pgkpTndZJbeYN+g52OvlHU7PPW+lVx4RTt9
LtBFbtzWk3BQtTg74+wgf4nm5ZI9/hG4xYPMF+N8EHttGSZuy8TdiJv8MOsYRS9FkZ/pc4I88MRd
/2Kbp/xdB1TMqX4+ahYH1qhjtsaN6usRu+4elBqPB3VZTRO3VPrEwgZ1Y3UX5N30DxDSvvg1xUvf
G9a3bnRHFJO9HuL0VjKA0vKHwWi7xxM3+bbLe92PKYDh0+m4bvnc7du1tXiLQZXETbZKH9LNaK2p
HyIrd7aR9/s4r/3DjFj+IR9y43ox+vEB319sSPIW7Fl+dXTG7f/Ji4OkxsFIa84rXF/sD4Um11xs
TRnmDTYbDjJzo3ucDFGHkazEfcoOfDFHFaFQ+Khs8DKvnodu4FQjcWJPN2jd44xgXaZV1z06ozd+
RkjxH7221y4GHZDgTtfj5IdbdCakSEiLDMrR0bhW9ZLfIg59T+s5XfRtO22KtM7p8IvqAgL/u7qp
2ckX1zsY9dLdaHFy9fvf8afanAEiezQ18soWYoL49n5iIP4o80fjxq9H58KG3/QRZgrlV57oWTCj
EL23Yl7m76/6i2qKyzKDZUSAFgLG5NvL+r2BMZlWmjdx6ccokTOXFooAIY6RFnHdMt6lS+lcNH4t
7ixzqQ7Ja5H+H9yFB2zhczOAt8d+Yn42TrE2pQb0faSKEHq8lsgJN9mmroFatK8+6WqJiECacE9d
/7zsu3b/xzdBX4q5F1NHTM0gCb59FaJvemFN5nJjCjeB/LhUV8bi2Z8zaZPBE43VZT3l1wuhEyG2
LZTAuO+euIfXIuXtQck9IC+BiMuNIF05uofRqMEZbf1moqSw4OfoOFCuCzcu130zKiTnd55l7q6c
l+QaXN64hxpafa1wGF5CHOnrj1GcdTiHj033mFl9e4AKZt4JVTsXzlqYxnKA9GC47SOMiOpQ5zP6
a/SSudwJD30TpYsE00GmWB1e2y2xjOxpJ1424ZQ8ytGj8pj84ox5sQM8bkYxjkB90o9/7xF5RR6F
vWYSkWYs7mZwiouGIXdYxeoFuDh/V65dIPNG56KHLbrBetneS92cLxvE2pi12NtJ0xTDo4J8VsdZ
wri1x69NO1rXVed8aKzBuUimZTz0oCK3+OW3TxyMw8bNIF1873SmybJu1DJ6pAD7Y8qmTfD1fkls
+HTmNOO/y6AAiWYe9Jg8LIGxNkVTtubraZXlXPizzK4Hc9hCndQuhi5V5z2qkcDPOmeb6WP5QRWx
uK09SGWzUVWHiiCgO8eeYj58IviWzC2+dIxT33HuVQQiyeHgCmmc4/SuHma/7r8tnTK3q1tUUAxm
fIXxOyyR3FygvGvVkxg0KIlFB1UiWfsCxLl8NRUUVCz3K2cAjy2tfZoIdYVdwrSnGuNTod7y7oax
rDDBsMWd8tvkoqjnXbNk0bkdi/e61O7mJrH3sR5XGZOUXn6u3NS7XEq/2A4LMWOpUXtYFVfpeSNa
uXdoDCf8HHYZPmbns5lM22aBSWtGw3SxjGZ+KKlL7tJ+GCGfqPkrKdbZtVzT2ooymsKsyMcLZan2
MElbe++V49dyyfzrcSaGCP+4KDlAECPrwCpeCuxhzqm2tF2PfTV8NyO58XwcVwt4AASZ9nI+wxD/
Ft7hELr1cikzzUcg3RvVYc3EeyyUNbwrUpJeAoZKT8LI1QViZWPaNIngD1//JZuw08s6aZz7Brbr
avK6bQhlgqo2yviimfz8+1nl1pO50dqOPbNbyE4pWcEJCR4w9FwcFWKp78lpYskpR0x3iZPBtvbX
slAmZnUo4BBdwOvkNbz+aJbiRUYM2j5hA2hf0WeJfdlOc9APfkkoC6Z9Z/NobJYRDlwdV88WQWoQ
6wT2Ol63Iagn2nDAuTsbIDWI0rwNcz2K9449dw/1MhEpr3C0lk7rnTdZPm26uqkCmA0tcTpYk1y8
nkaxAjoMarUsxMKSaprbdn1lzFl/WGyS++q8yrditO1rCfMSvfA0fML7orotfbIRYvhjIQ4WMsRd
YAH6H+tQDHG3N0WFRV7nDxocKegyqvTfDYO3XJa+ms6a0SbDTZv0XcSXHMCnGmDK2onx0Udnjmp3
Vi3yshpiXtf3cJSx6ngExaBrmKWWhDgdRRuzbuz3rZLTNzFqB622IywrfO+CGO5oZysXpGAsnoxW
mGyl0UsR57i/TwQ1jn3yIWoJ3MGKptjHZS5uc0X+Q92U49nrrpiwzB45hnZMQ7gxcv/CcSJ6mMX4
srA5XyudvbRth2erSUwXVns1fG68Njuw91eHtCMkKNCSgVy9brBeYB+2j5S93aPd6CyMsWDhTirn
I8QjZ4EIWyUvWcPup6XZTH5mysxlEN7ewORls0QIe+a5iS9xxLL37hAtjypfqaVzPO+mgryRttfb
2xQG1m4mH+FG+2/qzmQ5biTd0q/S1nuUYYZj0W12Y2REkAzOErmBSaSI0TEDDuDp+0Mob1kqqBJv
LtusFlk5CAjA4cP/n/Md2Ya73stLErtyedAMKpbIFbSxWAgCfkM8DKCMDEsmm7AW1ReR6MF1ULoR
xzGP6QVg27D22vGOEKBqr3S3fCbZnImwHUKmFFBFMFOUSx3NclhlmjqpniNo8TUaHwb76ello+ve
TF1NGOMEygYFIAEUTpRsIfiVCwQd6ZVm9NkrNg/nq+U06g3FaXE1aMSxurLQ7gGnjHsy6Z1NPTTW
Tvca2pM2AVte0Dbrifbhpug8lwgeWCgySMpl39J+QCvTPnoCqh4CFLbM0J5I0JynMsK72sey9HMo
UXFmXkQ0Qm7NJPc4AQwOuV62+eRKZnXfKh6QMV5NsM4eJ8h3+aLUWggycWYsuiK9pOc+7YnBKbYp
iuXLRhBRiAqOq40I8Z9seByrIZ8agDeCgJCma+tLggW/ot0uf5RtQEnNK5F35mi6nyGY3aHoHLdo
PTdBEvUHATzmwk0ze1Nnk7hqyTHb2fTHLkTaKxxD7oIkF4WIuGzvR1MlK78W5EMZUlzJSN64rkoO
eMecW7g9rFudx5s71a6aJATdxI7Q25pMt0r295heFkUw+Ws2pRPZG9501Y9ELp+KCQTtMPnHmr3V
osRbxryqbUbTiVpCqCHn88B9wsZyF9Ac9UsOt3hCU7/Z9npBLDDprKxtWvRViPLS1Zxko8JQHXRF
s1mqQn+QlFu3AqHRa86+b2UT0uDRboJuu5hE2zxqyVxB7lCPrsCwvNn60HyxixKwXA355GCBZln6
WsWhu0nGPXlVHeF94Bf6EenWiGDvqo61tZx6vEG+nV4bAxjCIE+rHfEwalv1urZSUv2AzTFc4b8X
ezIWnLVVOcZ15tnxvZnq7r5AM74ZzT7YIGYJ7gg7bg8msNZjlo8c3iEuIvqfv3rJ9P/oxnZ2HOoJ
sUA0Gv0LnJzm4VQEOW33KkRbt5WVyh9TQApMg1EF5x7o/UZz3RVCcATBKWc8g/w+LGgJOkV7rLyj
Rxl5kduZsWx9NT5lo6btpzJv1rlj1tcFU/OWYw1ocz2nWalXMAIrHuQOjxlgbYBSxc7nA/8SdJim
BP2bq/60QlbJtEPkVu1KC08VtUXTLxGzJXzliH9YzQoyh2KrVMekn79lk01biELorqP5SwKkTh3O
KdZF4gLtSTOeFGYMil8JR0AwGkT73I8kjhy6stS2bIOMR2JqdnmqyEIsAodUKjgXNHH6RNzmYTHv
iucmgApd90VH88/PJ/vkdoAIoBZ+ppvPJdsKDhF1zdqNFZlvjkYoMw94df6OUhUnynkfmcPIe/br
+ZA1BFPCF+CK7i5p+LtToLNT9ogVDpuQEegL+Ci+O9l7ugfRPsbr9eqbQ3td++nsaW3EtMtarUE1
XJhk205N9d22Ky5HIAsRJvqkHqD6dQ9hKbSjgEW1qaxpAEpvTPmugFFgLrB6duWqR9QNV613R/vG
TntXW48VISLXpFfB0YnT4U7l8TENrGpa9j2XW8SOBzBU2M2b3mn919Z04ssi9iW09IrdhNDBF+5O
VR6Sl823vAm0rzq7XrAvldXcWl1Z/ShqE35lA6lil9gl53HTU90C9g1kH/TtREmDLYpzZ7qsuZ1n
Zh7Iar3rUKoCc3pVTcRyiLrUX2KVh9Yyx0ZzGCbzsRGlfTdl5c2YOI8ebpTHkRSKHfMoWMUO3w6i
PI1dV85XViDoDNCsmmw01ghltRVjnbYx+5VQW7rSqMmTNsGtYSeHY1feOYGe7qjIkmzS1M4i01zn
OfJKdWmkwt5EFnmcFokTh6mI9naCHA/lefxVeNE32jDs3KKAKvboFaiLTYhQ4UBPLm3HagsRELxr
PPbeOrGt+nUQZT4s7NCdxlWLpeo78v+qXUZZG1zncNvyVTtY9htjL/B3A/eXXBVRKmr0lyPxtNIK
v+Zu6VyHUVS+537pqg1Ol+hLJX07+ZKN+rwCiAF7jjFY9VfRR412mRJJHa6xf8nqEhCL9hLFPZm+
RuPPyMFxmzUZkQQaUbihFx6lsPajkt3eFGq4Vq6RbMwkq66SQP9RoaKbVkkSZ7cZ6ldQNYZMvzEj
WiMxFYMvl27MZLZ2O8e8HIU0/IUCrfqt6dnLLzOMSs0+zXP7CYuPFQNb7IZjj8C5uwn6MMJJQw2h
SrdAOfQnYyRFGjj20D6iJGEHhJeUkAyvyNdZxeGiJ4phCaXPpg+QcQKYdCsnjsrvjeuf+wdimBqs
IzBLj/gFuiMpNpy+58mzmnXPXd/xVy7nWHMc2EVLyEzYiWTPp2PKgk/n9K8luhGPq2KOJNdBTTFe
IoN+4mnvUc71ZgIx4u3pX20C9lsQr/je4VxjdrIl8EpMdBQarfYGih4U3zm/mkUz3hrIux6ljKvn
OKnVK/O5WpyOcizDXDGYT82hLNkUiBmRWrSEtinXppoLBaR8JnYxI5ZwiN33LlYOs9E8l2X5fCDI
56ROyy2cg+sSEZlVA13rXMbFUzsfeEOpqMtKRNWvQSyY6+wRXMHCj70oWnTDnKrWzbW/NoUFjbjD
JTNOydJv1+xRUm/lieEWYmdz1GyvfbQcIG+4f/gMo8D8eRsFWm2gS2F5miVtnpoihX49laODwc5P
xX6Sk7HR0zK+riYcLwtqFdRFyXmdK2j88ihUhJGR+LNp/Gm4GGX03vUCv2o1jDuWgxscCNqyN+p8
JyM/uGB28B5xXbFRwJh0XfATZyRkeKHBztxrvZ9cZpiTMBqQvNgU0iQ7XHjgGfHwLRO7Ne6Ktmsf
ee08P3ab6brGsbZGXoOJIDTlrbSDaQK2Y+n7MtI2qnOqKwmj9JrEKf4izL6dKiEGKYG7oiEAydTT
YOVPnCKEkYZvRBhOiE4rbCp+qEff8xjBzqJBRy+IqOPheHAjd3re9DfUgq3DoFnZJhvjmPbX/GKV
0zwag0Hp0EvdC2jT8+kkI21Hd5y7tJQXp1cLcFnnBJOST78GfakvFN6T7x4b73vgMcU6VvKLlkUc
V8m+kjiBSBq3jWRODUmNHec/c1FPOsUPYozXBeqG64TY+MXEDuFei8n8ZLoMGB9hEJvguDg1SBXF
HLcZwaCXGLEEl5JtFONsOi0UP1dUCzX9sqKntqvmikU0eMOOSvm4H1TxGGnxdw839DGpphZbVWOP
K2FyJFe92V2qBjitQXfkthvr+tW3AwFjtsK/584PzIb0+6MhzTlbZmqybKJbDe9W2Wl5TVxmu0Yy
jYGN0HXr1SG+4AKOWAvZeo5BLYFAfze8LqWupbNNHLsg21QCh0YQ9tOFDWtpR6hktlZiSI+goOtw
oWsxrkYKNGGm8bEEcIvJi6m88YnFmffpuYSzBn1mPVLG+mLPAEmIhE76ojWpgGtrReMKR51zyLDy
vEFMC25Ow50Y5uC2YG+Bp3D+ulOg2tCjDeu2HbKHdK5f624RhCvTqNyZgklBwA2pllRKYzayYopw
FcGmDHDL165+TkeoSxeON5WUuErcoAvVxlOBlat9RH5n+ls9MWtssPiCWiMtqYDk9W1sj2zgHU3h
R2yzjDbFxLFbrqyWyKy6BqLMf1Gx2QEkEW/aSJtHemDKlyFo+iX72uh4mt0A1pUXpuPcx3VM4Btg
Wgs8KOe30xGJSgdi/tjLjJvAKp3Het5Ono53rEcUC1vFV4gluLwViMGI7muS4LLQU3Gr6DE+TqeJ
uNb50XkQHZIWgyPRRYTadPT59sQC9gfdbstrfE3tahhS/tZU7aui6r87tRusLaSoN7peR5si09Jn
Jx7rXTzY6xpV4DXFMe2OEG4OL3Olr7Qm9driJfYWjDV5pQCzPWd27S6Nsg6XGVbFu1NlG9Ree3Cl
4lAzyI2qHHsHJ7o55vO6082lrVNBErlD8QUD7bB3m7DgIDZqS+CY4RrN8jwjwNa9S5skv87omN8i
Ow63+tD11x194K3w5om19JxvlonXTJ8XvohshevIT2Af64l6p3WjUxbBEqnXg70BesO2ERR9sMoU
O2iwxvJGr7LiQrZjRA/C8l+9aaRmg0Skz73u+yj1bucQ94dt3IB02MolfYuAXZEh8Ptq3q2XoMjE
EcSuvBdjSdAY9rRrJ55QLAwNQ6QNC8jqdsrE37ZgnGEeEABEhQzbTepn3RspWaG973CiofkfEvXa
OZNzSE+1itM674U9a5QH/55QaizB8cb1Mt7D3AAq/DhYFr6DtaWNw9uSKXxL9cijeKGPd6exhAjI
2BS+TdGg6PO91fnwVKnB7rq8FBeiwptZBTLBLKjWJXGol4ZOwmiflt9Iao4u2dCwKXOS9FJvp4vU
7s3vTWm3j9ncYRWlZ+/0wDc3fi2jK4PTAfTiYXxITX94CGw9vfZ9NgZubomtk7T2Xva9uSlsce1x
qL70C818YzzFzxBCncNpxH9SE/9NRRzlDUgE4CYOqrazLjluZVGMWCKPFUTOB4rnb2KKiRNTGIR6
w8n3daGLLSYfeRdH/Ze+h9ljmJqAqIxV4sdPIU6FAmObuSq4+fPdfZRX0BwSOrI+G+CNd96i6QZM
01mZTked8bpM6ZunsWZRJ7EjUy77Ik0OXZdHJI2SJe1/AvP42IhF7CdmnIeP50ScC6Ti2lc9mYbi
WOIZY9NX0ifQ5yMaKEW6HDaT5Z9/7UdJFoIr3AlwkSyfICHvTDLB9rZPShlqx1Fjrcio4aGejXX/
zTBH/TiWhX2nFUO/ZUXw8XEbcGBMbm6hqrbeA5z3n/58Q6eX/2u7hBuiSze3U5FYnmPmTBzkUU6Q
ynECRHXrBZH/WpO7udHrQG3apnnP+t7fhiCKdx4GdrYe4e3YivLdt1Ux67N08gFcYllzTU/WQ1MH
Bx2HOAStWDzafGDkv3fxJ/2s3zxGgebTnrlZAn3MiW70ty5rkOHkVF5lH/swTqLF5A/l82klpbqo
r7HBVFd6pD8pEoA5/bWldQPNNPqR6llxlXky3vz5KZ6Sn359ioK70UGUCYSQhMb92l/TiWzIWmFa
R+Ja0vXUlO2FVkXUjcgOWFUqeEF12t6EeQIYAYdqj/c/1y49QjqXsGejq9yfLAIziy5C4WwYN7Xe
1hcq9FLyYFkvhMzE7Se3/FGrwi2jtgJdImzfP1d+FXaaR2ApnKOXetmlpzfWhhDJdBujTNxQUHYO
rWJ3LcLReR6GutnAdHuGn8SpeD7oUFMSm3Qco08+yZNo6MOjZMUwZlMTd3fWsEZrCkpaq+0jyIHk
iaiPYIvTtXtsvDRbxVlo3sqBmMd6GDjWu/5+tiPDKUla7cog/Xwv5o0QAJR+RX5H89ohwVz1QZZ/
Jj2Z9Q/n9zm7SWYLAr6ocy3CLJtToRabx/TU4TnVwOIxLZ9jtvkL7qynEEkvzqqhNMZJulLmRKV1
3i7++U1+nMQw52FSQAlsM4Oei6DYc7Ho6DQ8Tw1dPeqnN9/BYE8pV14Hc8foz9f7qLnheoIoVuRH
KH7FmTBEmRVK454AHKsIEp1C4ivtmHxLjI19UyvhHFTm1ztVlwQSzaW6P1/9zIo261JwJ3FthFYE
JNnu2acWV2M/ZeD8j0Bl2mvVulS0R1dck9lKEbvt93QY0kshyRMchrZcpk5V3TqRLzGaS+11KMoH
oWR4ixrpsyfzmzdhIE3hJcy6PTLsfp0FyGQogIk07jHO0MOdFJTxkCBUsRURwFbQfKLR+c2bYM4B
/3pav5B3/Ho94k41W9InPvqsnRfEueqs53FxLzNSGxbSAsNQE1Sb4ZfZO7bjfdZs/ygRomw6e3fm
WWR+L79eX6vhIrmlcI6p5nQ7txjCixzYwGsVjM3CSJyVMc7iQFq8T/0k8itzFA+NX3VkjxEFHdZ9
/4nc+neDgxuiyOrOtjzDPXsDFqaD0ipd90jNzn0kr4c4PN9Kwk2JoIhChuu92/AdKNbPBIpRAxuT
tlsjisiMGEy3XBttFH9Xeqheh2mWO/x58P7mhfGUeNTIJZk0zhfb0rakFuKIOtoGlIRFV9u0sDrJ
aXlu0qY4xl9Pm+XTfDUME62JP9/Ab3Q5LPbofPFy8glRU//1lWGVhnEQdc4RXgnxLOFIdk4CUwng
4KFw2vZABMC0MawhuIiHIdumLmXbT8bNb/YcqNIxk6Kptf0ZZPzrTaBlLtyJSf3Gd7o9YtGcftzQ
bvspoB2qTaDGByUWVU3Zh2akPWzM+DZ10+5gFRERv1mdVuvGbL5B4MlXQ5fHbwl6o6OrUU6pyAVc
xClUuk/uet6Znc337BDJsCM5byaZnQ2tzFGcJMs2uWnmOY6KlXfbYVA42KU7n0rmth/kxs+W6dMf
e3ZZmiK4wthYuFz9bLYFNa7sqcE8PHC+BATTlY9GRftbaRy9mtzgkIjKUdyGacRwZT1Pw2XTU+5m
w1HcjFFk4KhPMq+Br5I9jbZ9H/ChLkonaqrFSRZwEhXkRUP9T1EtoSVTwrW0XXLth4dq6CjgW+S1
LXFidBdBUh2UjlZt1RlSh14U5vIpP/UZxlm6r+sUFCqwLAeqEu2Cnm13F01+8fyzIvKz/1wmsJMn
0DrE2MTj0Q9z9frncf6bD81nS+XCEYAKap/PxLJ309oeeFl2rNxLJ9eBESEf+BrZJjmEWdpfRwU8
6mksAWk1Tf6JCPZ3l2dPgKALyRUf+rxQ/G17GvoZxSel4psGztderwAFnnan+Bbqi1IVvbYIo6za
oMt/LVPL/ORM9bvLQyEWmAkRZX841vROYwGlcdIbDVsSMRScDm9Kwwp3tHCMCyOYxu+5TqiDtMZo
rY2h/cnPtz/egD+rRn/SjLH0n33ghND4faHC7Ia5n1F5qmhW2JyZjAHhv3Ln5fOp0jWMOmgUL8rf
jVpEyECqjBoAwHHvtkQQS36VINSgzRDILMquMa57F/AogLiRYgIkMoo8dlNUOy0eqFBXerwNu5h/
ZBQU9MluwcWxYB6q7wNtGL9MlHE6bByZMIBegTpZxc7ATWkyp9lcRFwaWwGTDvGj4KNOLYKuBqS8
zElpejx1EzSk46/pXNaPqlB+jfS+emwJ6tm71G4OP1WM7iy1KMwGjV0863b/PLbnh/frjMCZdfYU
CRe7BIfms8FFQhRCmay4CYfAvLRTSluLKJaAXQgBo5KZgeMdSU6zxZ7NgfXJ7u/jHodSrM72DyIA
b9gxf72622agXzAPsdVzqXlmkUtHhmyta6+hmeC1Fh64P/9e88M2YyZuWyilZwMVc+HZaIpSk1BC
0SW3xC7Wyy4C4bJoksLaiIL2z2mbhb2sXIKbbTndtVBtKqe9qfNOW3vErfzUYJi1p2/Sxm8XdPt5
Yh46zNP+lIlzOIDQWgVhPD2dTGAcxPSHP/+Kkyv2768N3TIQCL7JmenOtHA2kXtm4JVON3bHEMbc
pV+b1cGxqxoFlX0/UlxdUKRKLwvZt9NikFP62qXVY21QRUOMBasCibezo8efrJpTgYRot2hFZ+lG
jb68KpL8KxASRnBvkKRJjbDYgqqiNm+J6kFElvqR+sZ4cxq+9MxpyrvxdDcwib/5WVBtSFet0McN
zvBCNLn5Je28fpfSKD/kcTxc6KLmDkVlXZhjpV0YhJBtKtW7K6lUvgF15R8DYyZRFcpdtaMj1rSY
Syh2NIy3hUJGJFAxfqNZZCM9HrPWXqLDiben/XGe6OpGeFBbp6l80vCRXHKcq9e903X3krwef3KO
pj0lGwRI/gLFpvZNOizADVqytSspFoq2NbptSmKZuyK397o02/Q98rX88dTjC9vSTK9CEusezbzU
D0kg8RihtnwVkWk8xzLwdkjhq41P6BizENirT0bx+Xdjc8r2DLr4FiAH40OFwPGJw0uMWj9WORoP
behYaZ152rEdqEt9MvxcAf8RhuChkPzv3FX8ixP5f8b4//8ofpxPizIn5HuCE3CF/ETt/2fD8n99
H3/Ef7cq//a//2ldnjfLf7H+vTlyHAYBjAy8nZyA/m1VNvR/Qf93XZzNOOXxplKN/cuqTECATX1I
n8t/MNjIEP9HVuWzsi4OIEIocL5y2oEejx3o15kY5GGgtLJ9GXOasmu7p8NdL5s61Kkk0YzzoFMW
bl7uVK6JB6sy7Izkbgmo5K5JSRQKFlbdZ2X9UjRFTc9VxcgAV3Xm6WO4AmzI1uQ0A/6jEflHi/z8
J70W5VjHYdQ2//c0bonmmCMafvk/cyG/HW+7H/V496Ppsva/4xLmf/N/+g//ind4GMsf/+d/vxas
3/OfFuLC//toMOdglf88eu6/dW/x//qv+tv3s8CI+T/7OWgc51/zcIDYRPnPZHv570Fk2f/CEwxT
gzADlgMmh38PIssEf2FyENQRdmFsn8kYfw0iw/0XJWSg0HjhUXpSsv7vX3/zc7Xhwf3nSJMT0uVv
qxLkDYyFJ5MhbA4MVGerUjh6BEwaNnxzetHaFkmM/BHbvgK2jih0PzjE+xJmSMCtiX19hge349M0
jdLYoYyu/KUOb++9lsZ4D8pTwlS02+SiE2ayNaMJP5WmRwG9PRUQTO2jKi5tKBaI5jh/m/RQ35w8
rHai0R7zSTjLWuj5AaZ/qy8tK6i/xEnlrUzi198CsAF3XpkbG0XM5ZIH/WypAJGlJNLIF50CoVzl
VrMjCjz8NpiZy7qZwmKmr3hH1TKnJtem6S4NbfITHf+S+0at7bMXxXxVms572MKGXWR1T2BPl9s3
TkD31tIae0n6jboFS5BEy7QLvZiNZdFvG0J4rUXvo18fmxZFeDTQEidcaKKVVFZysg9BQ5Vpn6YZ
JyUR1ck9I9/stxaFVcTKTZC2V1E6xNvCasyrRKMNAr3Nc77qrRcPj6bTIWiYUFcfvLhpfgSRm6Eh
ynQkJCIaWEfNivytqIibFZqNyLqHQluF6iLPCYp+TasixbSLI7HLOKM11Ugyc6AC6VZbISY7eKAo
M4bOyinLyoiYQfqu6t9VNGDSSVAsiJLZZOnILjC0HwaNqu7GRNUtXZ8XFpr+GrJwV5BFRRQASOar
QTqCVKCQ/np4HQM/LoAJm55WgCUMTbQnKYdII/eNq0QIQsQmdH3xSu/sIFyauQ55VWkjN8wIwurr
NBQRq853l72TFOJScApOaakD1l1TLkBQ6GAYXjSuqIAzTkOI9F4J/1tH89BYFE7qH7y6d9rLks3G
JBZDDZ93Q76Z1Dc9NhjUcyT6LruOYLCrli11f+ci0WFoScu1n4HXj2tnCuRIoFDd+198hCoPokqL
a7dMom6jR21667kQaO+MRCPklC1k3TzRgXef2KUkb5Gek51ZFX35MoxpHm8n+LtsXqhhL6vBB0o5
FNK5ESUxVcuO1M0YYZ1Mo0fcu+m47TtBrxWmgXp1OcuFyxS5AdqjzBOvJFeGbPHZ5ESHgBAGNXef
4U22jtb4+0yl09eWY+lVhVsjPEymwvyk+WlBnWJAsLnGATN1Ky0P1RH4az9c9GWJLoIlzUfaNta3
pezMR7q0yOICKq7PeddzbSJCo2LZoEzcwAT0104qWmNP1gNwmgnn4jJweuuhisegWfbCANAYTWay
rgpay3UxKiRLWhkG5AOqijjtsFLTN10g01nXFl189uR4rVFtp1Vz0cBswDaQWTpiJbZvR2EEOtrm
SUunBxpMEYaikbG4UAZL2xHoC5EV+mh5b4SQoqjXsp51zKQM/dBlSdjuShG70xKEOse+CJatXMvU
JSKATmeMAcpHpt1SwQVTDgTwW5lK+6IAe3xkIe1t1AooAwKEUFQ2c9+GjIU6hpfCprc5hHSD8wXY
WPvH5NJrKs3BRNCp6G9jM0re2fXq3UZhZyDI2DeJP/amiNAV3Lj0YcfBwKgd6jCih8aTFzTcoaKP
RZg/CW00v06TG8pFi/DrCzpLmjFG1xJPUbtxuDLyUZFXDjKgY6h42FTKOEbTwn8dgogdXFKx89iG
jFjZXXhAPRGspjCsjlPn+l80JtZyoXy+oQ0ED7krvNKPN8iS2mCJuL/KUEuTJ4h1euZ9Lga7zyU5
am3sokjPs3w5BtQzN0Ahi1XOwSWMD+h9Q29nVn7RYLxEktwuG80UObJOcgejYmt1KgDMHWswYzdt
X0fA4wOSsbU5x85AaMJuZ0K5pel6715SKUSKzfRhCwpZadioF4k8Zh2blUVOZWfqDYT1lUxoP4DR
rpDkB+WNp0yLPj1eGEk+dUr3lGfa8JGoyXavacpn+dxZzXVGR1WDEMH7Y1OqQehkdGKNPjDx5Gog
byFb5uRvDovKcqo63SWOViELZFk0LnM9H0x9HXcGf+46CntdFZvRxuHCtNORSuZIb0wWWRpKlL42
bM4AEUYXeP0qDEEYd+su8ix1wJoQVDUktNQdKNnYEzWPRQmNu1onMKpfHcxIZBWrcKgu7WSOOc9z
4wX3w5jej56WNytHdKO/AoGU38cVuSVLN+p0EoGJK3SRucq2vkUCEHaXAa5ydZE4/jReOMPc3MW6
96ANZMiuOXURy8ATkT9oC2Yh/hi3aZfGlJEMW2BgfCmhw08PGuL9nCBGTl2LMC/HfCUbO/COZmrF
5SG0TSonyaAHgs8i8qeFiANJk1tlqKGWlAjNdls13DxBhLFs3FUjRe987aWDXn9BZicu2HbqDLxw
MgQ4WiZSNRu8UzImHbTKJ2sRJkzHlhm17s6aRldeRnoX7jAA1eoSqarurDGo98601WdO6nXCwda8
maAiWssho+G+qQbiBG6TITQATcW9SeIBut9FxmHbX1q1SBqUrn56IdQoji2/yH8KiYkUTCp271xn
WdDb+wzKd01wd6r10QKEhJ4f29RQ40Io3TnqWKVnIXsr20Uyl3deiVIMi6WQnXoGyBvWS4kV4Nrp
tfGeJNFgQ5g90yaefrJ7UcslsiWd0uzMFyOuiZ5i0rGLl8Lr4q+ZgdBlWeZkUi3GZJhc4vjCKr71
yyi/N0aODE8aWGHYrlqfZuZ+lozSBapc1WbL0PDrd7vgRz0VQuY+AnrMEMiEib0mQL4TTXDgEGDD
NC1VBii1SZt02QaN6uUy5ouIB8orNgkBoa0nr2XW0zURPXBZwKc5zKReIpV86dope0ncwbGWU+Jy
o4ks5ncKb6ZcF2x5491o9Y3zEGLGpAgrHaeVG/aGAQ6Ngdz5kujh4LLzA3e6M8QUGg/xGKEwQB/q
AyIHDm2+wM3umhs5OvlNWw7eS5LZeoUGITWtbYe8bQY9YNVaU7qnGalI90x5bJOCF2sZMu5fukR3
LGaHJnM2I96+HmS9llnLHoACkR56OBLEnFjZ14Cxrc8Wl9rZWn4wRTskECPuC7dkKXAnLyH0M+tb
fqIFYBuzc+PX/RpnNWW5WBvtDfsu1EGDMr/k2ZAcTUOTD6KAigy8G9nOuq2URYi127MLbw2WYL1g
P0ygsc6fL3rUhlVmW9VqTP36i+63JUX6qOu61agcT1tneDzTY+qUbXqkQ4b0tktz/2Iix6zZA5JJ
IFoPQ7wB5Nrtg0YX34Kyyful5lTiBbJxp1aSQePegw0n3VAPPNKQRuqcG7az2Tui3/Ai6LSQ0Uws
wXuhO8Nj2fXGtkfmHF1kpizvJj7VcWONDUM09pg6XX7CLjT7DEZ0rN8G9dQda81o3qjQkCpv6DEl
w3nvuNQmTXdmjShBJAWVy2kB6pJRT2axzhSB7cBfNL7SzbWr5VPoLegVhe6GzBn7gI920CVSOSt6
k6msnI2TpUGzMO3IYaWVeAB3VW+R0q0hJipwxTUoVnVsD0hURb8koGT45tQVrTDLq5DHtewXkcw3
ZDGwryZ+9VK4RUSPKjCKZYElwFjgetRZGnCB3bBL979JmRabhKhtENIWdFkq1B3fi5XYg1qxy+0f
okl53QWS1vHGxQADVTC0kwuTQcfgj5AL4Hqrh++pnvj4eXryrTHmaBYVqcLwsFQ4qiv27UDXZa0Q
BNHoGpjYPyktG/Nx7+/HQY/cJJzTqKFcjI0f6B1TNm/SlUa05zCVDfC+BlZ9B4/z0kScqy3o9Hc9
8d8D2l/2GAx3FKgWoHOIag+2cKNy+bfz9F8n1r+HyHEG/nBDpO5Q36CzzoH47Hxa1Ow7qrzM6eVn
XDOdnPA+yYN8lWUkPUXSReXfs3e+seK2ACKvkZ/+5zuY+3pnjwSdg0ElAKTJXHH/tczC8l3RqmLq
LiVWxUaT9iZoxub9n16F6iAHcOFQ36ZtdFbMaROtgN+Dy3UaLVLSyRa+oKsW3v7zq0CoQfIGEYIe
9NlVUiMqemT9lGmFPu04nthsNIL8kxbBWWHKnLV8mMkpvZlzltp5e9cZBIe3hHAC3eX0zDRKyY6z
QzU+4itG5PpPfxNlda7oGVRK6LeddQdQhwVuG6icbZHPRzNie1/rQfkpfOSsgMuvQi9l2uBaEHhQ
vju7Tl/qHYsOIzEIcpJxCs1h1xiMdbfQrTJfp1YbB7s//7T5j/x16FEtpH8Jf8V16YCcDT1EMD4L
nJRLXEXNex271g2ecdTMUec+YP2Sr0z6GHk1vsdPvruzbjfoEuZasM+gldCNMlx+HfWpbQzQeyci
pmyfVTPlUPE+OIoHTHmA2asFyDisGrzo/Sfv88PomUUBKFp4zA7ilnNdVeHqpe+ONnWENFPM1IOj
USpqZEcmR5iYL39+xOeCiPmHosagLosIDvLx+SdhlnEpY0Owt+mJXed4NrAwJCQwPjq9ZJvF9b3b
gHSeJ1GRT7J1ai+4jsl/+frnG/kwvLgPJjk4IfS4PmKdxgb9vaU5cpm06B0XKp84Qhiz7WQ5x/NZ
CydzPx3Tv3nLhGN7Fm1ipnxEd7++5TggDz1FDbV0Wsd5IpjbINMoTnxHkvWsozX3QzGhr6SxhJbs
zz/4w3tGNzf3EVGfsr/5MOMZST2fgSO5zHoPzaiDFYBDoWjeQ0rPn5Gtz54ucDtQ03xLYKLov4H2
/PWHjo3b6YNtRMuM8ymCYmwzCyItnrMmTVa1oDL4yfdztmrMF2SpYKql4MsvPL9g6SfwPLoiXhat
Rz00gZGRfT6ff/hZLgpivtG5HEx65IeZVsRZVPpatPx/7J1Jc91IdoX/Sof3UGBITBsvALyJ73Ge
JG4QpChhHhIz8Ov9Qapui1RZsrxz2L3oqChKBT48JPLmved8p6Oxv2ncFFkFMbK2X416urdwLX/9
9Zf27oGhT80F18utYwfmz+8eGKKZhgp8UAL13dCfcg6sjxMvPzomZtBH9IFwOLJQf33Rd08KFzWY
5giQYkiXCDZ+9+W1pt2M6VxHNGPH15AWjO9W/WuuW79jEP7NhcxVvctCNNlT3qt44znRar1JI39m
WXh5Hs1+ngNcJ2Jh/s3z8TeXstCocbzggkRrvRujj+o4qwmHABzCRC5++1B4T/DTrx/v17fvvVh6
vX8Yidf5Od3W9a3+9uHPQ8tMW4OQu9rgExG+VeLsF2M3nMMPWdIzgK3RtVG14cVScNTyNHPpIt9h
CB3uBpFb+XmtTfm4+fWv9fMdQHcPOIjHdmVEvddxlh0xfsSt0SJGvLgJ1QaUAkP+Dcbu7I8fIMG3
yS7KxIwX/vubnSx5TPhjFPuaHO7tfrwfiv5e5Z///BNRKrJ3aRo0uvefKE2wOJcxLfMO7SNHzzzf
iNQRHnje/H9w8xhwmjbaY5t7+O4rTXr8HkPmRP7YFjMmxyW8QPdHMtH6T7/+VD8veWREjKB4UaOo
ZK94+/TQYMmzRifAjSor3dNtZn1PQw86JOMdw3wjOjcJUPn866u+q/t5Zim22Rxgk/KAYF55e1Vg
hQqgxjbyecO5la9y1rwYkQNcui3maFIfx8clafpD7jDO6RxZ/KZS/punE2IYHEP8BS4bx7tKmcPy
6EjFWPf/odavbDI6nyqyIDu/sAp+oV9/2p+vxkcllGANMHW57rtCD9Bg3bu2VNA8zvdKQcRUh6zm
v/Eu+PlC8ERtKiuUn+yC79U7Wjo60RDPNDqX6dtKYHD2P1oJ1qpV/FaOY8Z+f/e6usKJDL3UB1gF
pIfv6AEh4cDYin/601tnrT4G7h4f5+cSZuw6mCVaza1r07N1baNKRHH352ubB4HECupRtkAKtLfP
I+AvKmDJnNQRcXWk3/paGKI8pnH3+uvP81PhsGoWqQOp+jmn/RSDZOJ/bdKOdkeKE3cvTJLHfv9p
/uYiuH6w/FBrr76wd093ZxckJaXkSOZGWd5i12u/sqLE9o8/irOemS2XhA+One/WMKAVySRoCkmP
M6Jr9pfyKMlo++OVunIGsT9QAfGieI8Apb5NEhF3oadXUKcDwWcbdr1IKZ/drKWC//WH+nkFcQ2k
HS6ndJch/frzH6SdKNvL0IbRzOXG+T4fp+UgZxoDeC+nzZ9fynJcKkkO00RQvHvmIHHMGqMBxWuK
DHZZ7ibVUc04uFcycX4n5v/pkaD9gFgUgZqBNv2ns2ZWpC7hzC6xw6Eqtgrnv40a8/D9+iP9dBWq
RsSbmBAxhrEjvXsklCVrBsFlvGR93EA9DEE9O39847gKN43u37ods2e9/Y4IsR4U8j+x6nNoH/c9
csqBU3ph31BLCvmbdsdafv5wSl91QBzT4WvyP56L91UjZJ/WQasaMs/IkgcDF4ZvqIa8gcHDvD21
ot8QPf/uHhIEhJ6EnYK67t3iVdPUgT5jANNYW8qKpQ/B5Drp/o+/KT6XwcdBHmz8VDOFHG2qdGUx
xLkSzke1mDgOOuEk58j70ys5vOkINkPSAjBUXUuBH1bU3C1NjUybFVWQUMlwTSclIXUKt/nNhb4l
wL/9puASU5nhWkJdw/+/vVIboVVUYtZuvr67BzebzpMw1F8K1AinGoMOPsuxri5rl2GnQk2ZB1o0
p+g7CHgmojDOUgsiAbUqvnxVOapz0Z/QN7T0sjvyFjVSUHFmD+aTWVm4b7I4by8grC8PsTvTO6DN
ON9bgvC/owx7BlG2TDl5jgCfrhlp01klJ5bDf5xZMjpkLZOGPfPLRxlC3z0rQjP61JrdFG/19ZR1
P41NeEFPnTxShjfV4JsAI+7HpXaiC0APIciMXjWuyEhwlqBF0HByQUZAFRJAsDeiggkCJUx3v4Cp
InaYd/moB1FjTfslmivnokta7SklUZGxld3T9Pnj7522A0fyVRjLs/zuOQYz004QOF2vj6hhCS8t
GTz99jn+eXWuckDSy6hIVm/W+vMfnq6Q20G0HduDcCraSQaUhYvS7akhRyW80OZ6+U3T7v3yNMBy
mzqiKpUCfZXAv71g1YzEShJui2wka79CwRE7mKTR2Z/dPK6yyvuJpeWtjQvx3Ys0dZRkMZF7eM1k
UIonlFmLqRS3v77K+82Oq2BSRqxo8CKgJffuKmGe6H0b4/Yfyr46pm2NDrnNQ04ABeGDvzlo/M2N
44TGAqX0pxB+Xy5kKfjPquoVj6gV4VUF20LE4PL7S+CPVIj/F3Wx+uoL/a+VjDdVgQv1+a32kb/x
T+XrB1yG7AYoGNc0urX8/UsJq36gJwTGnP4prSEmBv8SMQqHH/FV8lZjHSB65+n6S8QoDPJ8HNSN
NpEbTHXQN75TLf5KxUjLgDX1w4sdWSVF+ffzBrlytFXerjmHyV63YPlCqRct8mgvSV8FdY1ddm8p
QF+usMhmzObsdomKGwUAe3ScxjYjGrqGxSgIuwOuqL0WU9Vou1FRl5qU6kFzyd/WSJtyoyTsgjFK
Y7gZjaqITYVB2n2eSP+cfSuPNEnUASyo0wwVTdl3aTHlKS+2JorvMhaMcl7htYKwZeDNrE6AWhEA
lImt7cEBRFbrDRVjvoMc9e6WI5l9zITlXBEe2y5kf2TiEY6fUgdTUZvRdo7G4tIOWwBSqBHZkT1Z
alXxYnaL1pcMIAkEP4V21iC4ig1tUu/RReXhhXTUud4JN3fKrRG5KJlqc4aQD9SHfAZXjctPIi5I
WtXx/E9YOXkYSO/GHrCZGQB3yBmMLguWSTbM85XFAVWvkYKMqsNRom1h4YfeRpFd1UHZtmN0nnOO
OS+MqbilX74M2wbhx0nNx0qHDzbExPBKJ3nquqW7ma0xh5yYtJOGaqE0tnODbGBTjDjBtyLNiDMz
sO3MlHHRwPvHUiF4nguK8I91atUW0BsiBTd51CQoiHplnfH2vfiSzN38AMcviIizLgIy0AWXjazr
fGqq02IVtvCazkKUJhMtei0LkaXkuCo3BZmxc5BjDnsOc2z6bgUhiTOVOKGUWh5nB4edlL5t2kjW
9CIEngNBszumSiuNQNGb/D42suFQ105+PsmVhww00jjTyq5/idCtBG6yhksVRv5ZxQjAfL8oi8kn
oMfFkm+iTwrnMesCTcNrpKZT+pQjx2x8myS1iWHkUvNxxsn5GjFFV2ERoQ/ydOQL8c6E+NcGxqK3
t8VQxSqd4aHeUbqOSLkyo+Te8JyeL5Bx1ljglelku2kPHyg1VW3b00uD+qNnY+KDKZzRXKxyO1V0
ivRLLev2jdmTD83Qv7uZiM/tPS1BndZ3Eu9llmTLvWATZLKeaAn4FzGQ9TbZVgktEhGxpyIVRFgC
o/aulISzOXpiMow30uERfFQMCrs25ru+hfHixST/aig0ZKfs56QDNtyGqIZJsyIbnFheZFbhpFc7
zDB9GkzjXH+VbZQ70Pya9LpUXAMTYt0q19guCGVOJ6RKlHBWrnJ7h/zTCOwEFXBa8QXoSqUdkRMj
XCtx9r+Gld7Npy7ORhwoiWFda2kW3YP3QDFMxEW4i5MUSGMEVfWjPqN6pJqKlGEDMSu9hJZECjCi
FvNrQbIRTN6en7F72hNDV3sYTxEt6LskT6ubprcRLwq71Q+INsKRAAXRPioaOR0nW/bzfqgErQet
DN3zpMjhAuetTKdALfpG3QiZDRmqVUu9dJQ6dLfUlAgB9XmswfZJMaGa7ZX2tR4VgKMGE3Woi5kb
XZmIlLHcaOocbtyOd9gL2o229YvWDj8hBVy4R8MSlbzmsHqvTOzssxMV+HEbra4tH6edfd9NQ2Ej
84UV5KVD1RQbiQPpXrOAaQdd0RePk2sMmt8sqfO5Kefyyhlz5MW5KaNog1faqLZFH4fMb/G1PmFq
EKgn3Ly+s7sBg5k6Omq+VUI9/qrbUyk3TDqqj1YUde1Z5wxIZCVm5RMEz8nB5a2BZcOQ28abdg4h
VHRWFrde2xqSfPV05DuykOzeG7pCiyWCyNVuTW0oLta16m5jc9D3IWxEyGHkMV7J2oZlaCR5eB3m
StH4wijllexk9JGaEnmzyigz2nNRuHGzKsLw0MaGjqaHL6wLBgPP00bq2JYDAbvouVBHMnIadM5N
IFnCSMtjJ8239jiScs/k05wCI5LttbVoaQSnqbKaYIpNNiKRqgL0WZ3DxYZEO/ks4+WzHUbOfaX3
3ZelgCiX2zrDPEiO2VObDgISUQUnzOeG87tbo7JEQVNE2W2L7L0PGl3UTUDy5GB7RlbPt2Ofmelu
JO8+B6Nql02QqsDWfaUZEhjEwICKrYFqLA3IiSof+NaGBjFvFb7iJjcnvlPQkn5j8Cr1bX7Le6Qb
zbFPHLaaYsI04HWjk8a7us3Um2gh8H3jkMle+qAjenhztl4Flj4PN4vbjis8lTRMJIFD9IhqKbpE
mDzmzGbQq3ngC1vHV/F3Xop2dNXAMaKRLVUbl9cc1u9ZYqOn9/q5hXStTdhg/RmrwDXVgI6iJRP2
R1lOxieUFnBFzc5tmV2N31K+Flc89vms3SgIPHkrtAmPqz3U9n7USgAtdWqiw1L1CgFSrFg5uZOu
Am0Cubf6rNoCCWsrSLAHe11YV+WMfMFbeinaE2EIteEZpcCHl/Hr+A02z54oAr196OEdXS/8C2XL
noVfYDYS7Z6NqcrOzKHX2dWaYdkkcWIoG/D+IZLAou3hb7DfwqOOmpl5MRZt/iAdi4+LM4CSry2h
XLiFuxSoQR2emkLW4xzYheV8HaIcgE8sq0XxDJSKIaC3tv/MfwNcIPW5/ikScXJV92pigP2pddZX
vGirqTSWvlMTohcgVU1uXVRNiLpRRjkbQYnQBPpStkeS2y0D4iYRH34856y3XlOzlwX7xgWKTB3r
biXRe3WCbzFgKtVda1AK57Mi04YdSHlH+vNkSc4Czmyx3YZ6CkUcTB10+SjMPmr4e5NA0Ux5yjFW
krJoL3Bli07hhT0zwHw0q34Z2JFa477C/rjsUAAsjGY6Zem37TjhaWzmNhYbsSA+9qaaK3FqJyHG
68VcLvuqrG2woyyaNgjj0bzDNAldGDZ6WPtTGrtXhLYmAzbTPhEnCBLRtDGR9/Qbs1Fw4Y4WFTF6
qUF/6ZWp1KggQucZ6nL0tGq55Flm2i3Zp0VOZmuGDeYm16omW/0diHHTDv7YVstSEiV1OfTX5Dc1
0dkC7NI+FKK3hlOzOOtSgv0d1GwG6UnD4j95fYKCzK9IB8chMQ/azTjPxg05KdnTaBOMTfeyTXfM
U+Cw14VDZk9SVzytoHXK2Y969JnFFvMQmHy1yoi+ZCON5VHSN5ZbAlg7vfPc1i3VezFHlnsNqXVV
i7cd/dkjq7QvH4ZhRNifpjlkPc+0Cn15UJtiUl4mKGrZuUhLrbk1kyaLt0XbCfWWmsHWT6YRzuLG
mENDZ46mLvpv4tzenTIZytNw4BtgZkbXGGnZ26NCmOoK/o0mCgp+fC4aMosgzxeffzg8XX0/evwo
W/tJVsJl0DXQFuTchWbo/aAc+nPZUvNlQS2muaR8yKdbze54SVI5QgHNEaaerLpKAbcbVHxqM0oo
r0lz9+0X+aPj7n/P4/m/z5rHpPK/PtB+z6I+Jl3X/uO5fP3HxReg1W+Pt/z978db3vkfgLKsuiMm
5QA+1lPs9/Pt+iPH4lFgjLFaN78dff+ZRG1/4FtGRccQhaMkCLV/HXA1+4PKQRnWCzlfHHJpav7B
AVd/28RaE5cRC3B+1TmIaTaKsLcPbVonpNw5kRqkCt4oC3bXDZl/6hwUdqRfpVOW72IHGrVZcYjZ
GPQCW4+sRM5Joz1T7o9KNxHTMWoYIeNkq05a9pDMc8nrtDJnUpQh53rwqeQqxC6UYz7VTwwKpxca
NRanOQirPgfv5osgmib44Wv5u6VC7+CHw/u3D0cjm7hvFgq3137XMHOtKnJL5ihBZFrJM9ZH7etE
+XhKdZ0KxlVINPLcUjsoBFzcuvSFNc8F/vxxkcNhnW51/p8vmV8uhh9tqv9++b82yhkJzw/f1Oqd
/csTe/Fc4Im9fS6qt/2g9c//tWCYFfHs098keo8jLh7Sfy0YvsIPTGRX6R7LgmHzvxpCimZ8WFXF
TGpXeQQteJbZXx0hDjMf6GIyU0Pk46LIM80/WTHCePtQMf9B1ob7GjUPjSmW9dsVE8leKaiItTvM
o3Pm4f1Lc98Ol/q1TsJ4E6N3g0itReCeMcfR4NYWjiBzomf2gWgMOW6Tqi7XRHK33TA3KBaObpZ1
xax0IeVSNTBFRNmskxqhz9VtuihPzYCGzyv1kVQxY8nwxGHrHDfhYig3jFqQlIcA4AuP7spcb7Cp
IFdf6Vlo/UqTgjtmL98WsE6uEkNgs+rGgdJSx6u4qRMplU+MLtxL+CQdcSZdCJ0B5RwhJGWGGHye
lqsfvu2/WZd8Fz8uS+6gwOJp8PrSkNfiZH97Bxu+2WQhKOYO8yoxL3qPY6UQvxsIvnuzfbsKr0i0
eSvUBIf026vkTd71sk60u6IURErEVbOdjLbfKnqMf20olO1vPtXPDwYfBYAJVnyBI/v9IL/XCyxE
jTnfcdqajxHpOZ8mw1EMDBqutDxy6SkK8b+6BGWrMQ+DZo80HYwajA3wrI1BiErKcL4Un4tS7b6E
aoVBzsRcafudPVLGMTsRt+RP8MDptZjv+3Vc7E+GMUPcrgGN4dlr2k1fuFbvM1HMqmBZtNnysn5c
AM3Wdml5ohDpZatBSwuEUc90X8KQImzpNcLY6voITUTeWHE4PcVRbmckQ/XGs5lYeHuKLCV7S1C4
emIIsRf8+g7+9I0h60DeyI6nCxgE6xr+caAyTq3W9ZM13XVR+TVcqmOkcG8W3V3h6n+BNf+/fPk3
XePG/ap8Kf9x/twkZfWmZln/0vdXsEbJAm0TItk6r7dgyv7zDcxPAF4xn1UZeq0yn/98A9N3X8WG
tN6/swjWgc5/tuQBRRFey7bwVyP/DyqWb4P8HzvyvPsZ56Jw5HVuAyxYVWU/jN06YjF0axS03O0Z
rJOFyR0q0eThN3SCam5d8ADGJtTS4VIZzJ0mk4NIu3qr6tldnuqbvhw5HJSDZ06xPDWV+WAU9CCM
Yu43iITzTexKmhmD0RysPBy9nAiCoJVDtWVI6/i2En7J9RG43WCkNIS02ptU+6tdwxkf3GLvuOUj
5ANiUSZn8qxeux0sda/Qy/UkvVtvKPgzZvupjvpDKZ9gtII+6PADKdjmScj7fij5o8f8/+RQymaS
84tF8KV5D9ZY/8JfMynjAwYlhpIoPJAO/ADW0JwP9GCRK8IJRRTmsKf8VbEL68M60LTZbVxq8m/F
yT+ff/2DzmbH4kDjhb7Lsv6k/mAA9nb/tJFKIraF8iJQuyBP+2a1+mEFYMMm0ipaY8GadDhL4kzZ
DHllnvGQVc9GpfWPOgdlDJxW7HXz9GQAWPBjvWtI+w7DUzIm4gW2/uK7aeIc8niOH8kzW7Zmv4hT
R+pK4SGUtz9qadXu6jws4yPVUHnl6l1+Gqs2+Tri0LzGYm4e6NAoF2aYNTdKO8oLLU3XPv3YX6G5
7s4nq68f2kWJ/JJgjs1o9magT5gKMxQAzA505Z5UJhHUnRoxFpsLPONJ03qLOslrx5zZ7Zqa3gr6
5ZfKZiq02vsOhrGU+4k0u+txHpfj1FnmfkIUf1pibSFNYim2phVDvGrHc8RCV5GubaLJpgESJmwn
2m0IWM7nuEa0Bb0SboMRPrsO/jy10jYTcVKEPM2xT6LBa0jXk8SQZJMQiFLn9llT2HJnZt02xb/s
oX0+04380orux7m6Ucy82ceROV71Mx3Nwh2J/QL5OT4CW55PZelE/Pb0VJ2xJgs0zws6vDpn9qJm
H57H+UVjZHYr+gLw3CzuqqUcP2Wha/hFJJTdqEXBGBsXdJHN3cLJ6josKv0cr2F9P5bqvLGt3trb
lTLcRUlbeI3FWwbcRj6exXK00PK3/UNnTGbij3HOEJxUi0u3jz/3stho+GjRSWu4TUP8zEDaKTnt
Lvzcx0O8K6TRXRsGmfRlHim7Olz1VbW4NJVQBHrVXdlt91EZlLXth5t61k1aqOJQFlEA9jEgOKa/
kP30ENVItOZJpcTtX2wjuTExd5OPlZ2roV6fOXOq+l2xxFtDpERwmcuxG6ajxIiAq98HKvQS65wo
oz7KNmUx3A869BPGbsD0FdnSl+1kzS/Rak0P3cWqAjtzDo60+4ceCthRi53xGDrcHS8aKbyJxvOT
GbiMOjD0ilL60glJXfJVl07h9S5TJ4PE94Mtz0IOIAytjHYjJ5y0jTUGDnZyT4/D8IzD72YqB8LZ
3LEHbu+kgdU6OyclKaSOFOezhvJgS1MS+ywuCkxrDN+uZrYRYcHedErXn+2ZdFi6auacDz6dYE9r
lI0qhm0eL57R6UxpFkEwTTXtpZ7IM31wvzQNp9eVj2Gn3VEzSUOZjJnJW2dP5/Ew4dxgqjvQPNwM
a34eacnB0pssOCMeNqSXHA0q5LMhl+TvKOrWbLTWZ8prHBKCNC6gF1y0gyOuJyXvvMyWn1uluWfC
VF3So7oudeIw8q7GzovJnnsulo1tK8/wRMkPtJL0hrYhs5vZIChCVL4uJsjJqP4tz7ZmeuyC+EQW
QvO8dMI6Nmh4d9msYsE1UTh1YXTZdXwimCifwPSpO1KFx4ceS8e2r2R/2+vmeeco3KtYCTByntnt
6Oel8TUtkkNDg/mcnql4yMpFD+r8slsrXofEGK9BaRsY4/i5nMPEi6RqPJhTIXHTOsnRlcrWSKgn
OqF8JKVP3ZZNtgRkeNyFSxNYXVLtyrnY2xqrKSAXzT4lSVI/iNko/bRqPucxOMHS7K8YCHuxK85p
MxxovD9UNumISZTyTHb1LdTSVzr4z3Yvsern9QWhHKS55uD6iircx3mSnuG5ZlzUW81BASz6IDl4
niPfU8CZKKVHU8XehphXPxuD25ySqCCGZ8qXr8CJs4B4l3FT5RZoDhzTO2Kyed21qjp7Kax4v9aE
ctbVWr5tUyAUaZyznujggz8ql12zDqHjMTW3E6FHnoBdF4yglvZJjnAeeUMMG69C6CSISbSGchvR
5wogNDjHmTHgEUJ5fMN4Qn9KKmFmcPMgpw9W0VwSRERAb3Yd6hgeNznKU/4u4yVsMKHrlKuv3opf
LYXsIY0wpY8RmSkXdtM2X9ysML9MfG1n2UJbeEjh/JEc9mKmivM815n0GjNENp0vdgDLnUS/6OCw
FW0GaWqHxony28JOXqH52QHjASbpnVY+VNgMb4itzB9arDmebi2HuCG+PIr08lqpgF77hIfoNL0W
66MymQO4BHAu9fTEFOs+LEQVjBzRCWSLwwvyoT+PoAS8Nlmnh2T6BCq8i5i1LfXnOk7IeukVRjLJ
tyZ8qa3hcYkB54Q+G+gBvZTyplwsS/HbMVecXTsrgmygSflkDHV5ovwg3SerS/tOqArn+6Ss+0+2
ouh7OIagCpR+OEATqk7g4ZWgFSmxknpS6HB2o6E5GSlCRR/fuX5fkwJ3NSQ6r4Gk6IcXlKyAkfGf
hhAYZf3AAd68I1xnxZwzmyHLMS8td99VofIs+6S/GXS9uVUMp7zR67i9pRRhkjCWFulrPWPRgjgr
6APSS1VeWoSoTJcWGUHng2z7szjLEQ2ES3ZfCe0BzTGPWE9svVtPxlmyNNMz9yNmA7bICZ8XMNFy
jvuvEX8I4cQ6c7HnKRq8NNJ5Qw5RyjiyMa4yUPHkOvgT+IEbvTc30jEbH3U3lJfQvU1ThuSpeiGb
8EbJbHZiBph9N6ZbAO/31pyHX5OG4OHZUPZtS1yd+QpMKlAIMEZoEKAzeVF1OJE2Q5QYWiYJM+EM
kL0KT07Wd/6QjgehDc/OoNASBWXDGw8KzstaLsKX7t0rZj2d9KYFGocTM9WGcfVMspyCY7+v18f3
3JSEY9us0TFh/3K7Ycdk1bwXGhQFygjjXMWWcq1mU7Qlf9rjMLZsMLm01wP5jvcNy4kuQTfJ2xS7
zcZJhXsVR2X7jKHF9JOebSYE7bXpYTp4BXLfQ2wi1UwMqr+oq5stQZzWF8tuX+bcXu5z2Y/cnKLZ
oXYWr+Zs0jn5NoBzmsLvG4q0VmpHs1ryWzPL7G0CbiZoJms3Vku/s2PtxU7VB5QSjIRbE5WG24h9
lKIwIGFh+pSHyZ5U5J3OusTpc4qcirxtugukw0zeghDyIeE7RhM768iqlLz8AlucKmVhhrvoNYlF
YTIaXgqG6VW22bOtOM2lXmibtJ7Mk2Fk5Y1ZY8jEjxNf0WfXP0nQ8MdSgdYZWblxOfZdu7dyUDOt
hT6oHiexk3mXfh5QS2wGkDLekhnGPcRhJpqM6J2v6KwIkdFNae30mnK2qqLAxFQcgywA+3Q5R2dq
hkisLHbmSPIbjLw90qdkkypxfhVVTXy2VHqzJyCMLDzSay/VbwPVZMFoaeu9gjI4ZMrHDnsowZP3
y8y40YjJtl3kAngI5hVHTa26tx1mgH71bVYLU4yQ0/TbDFdUtJFQ3pixHijp0zhne0PpNrYW3rr5
KXEWyfB0slgV3SJ3fcqI3cPoFx5Scri/ZgiT9nURQ4YzurMmSoxjH/Pfbmbku1k8F4emqcnR7m39
UToaSToUwomn6JWb+/SJMoLeJYGIJAElm95u8tnnbIQOLTfDU9Rji6W8TwEt6Umona0s7ZYhqTBQ
ueOdZZWCwCIJb45a79tznlRz/dRMhN7WZreL6Gt8hDbDJHKBy1MEPPhRoKodwi2nxIbLXdYCHSvF
EV1AWAIraYTKyYOeAPguuqb6OJLYIG1XuXMbZV4Ois15neq7dDz8yca+bmmQenk71Z6ol/5xbGTp
S4e5pS+sZtX6YZK7KyPgwVwoGUZi33JDW2OvQm6c6jxoXZttgCHITVgb9t1sRYCeO7QTNyTuFTvF
Ce1tVC5VoM5CSm+2FCKo9EKHN0E0Us0kFDFslc13+UicpWWkxSXv/2ibRhRybYcyZwFadBkqMkFu
ZzbPZOqyoMnZrr7qSrs8Z5UZofgmtXOq5N0AhjMCxgX6aiE+2xYd1ZyeEjSsh9K4UOK9iRfvVJgM
ho2sKS5EQyxuWtZEOnEM4MXEoY4NRPjw66LNmEfiibvTHxhWW0EMHtSvWmXc1uSFneCFfaoN1Qxy
p1My3+0Tc48OZjn0kHCR9alWeYnEXN8jq+o8o45cv2tSShVDGc40Nucz2VnLDk0MyoumUo5g7yJf
GS1SeFtHPYLYIv44bIxDmcYS4pRQNqTV01Cv7b742M61eUhrZOnwhoi2s7Q5oF857/lXbKhqw6Fl
146Z9miNwwI8PU1vVOm+FDy/CJuYpw6M67uuICetk4BmdM7JRSQ5FoEn4NXTifkyxhjmx9VIDmym
KEdYxXV7u8TGzdiIM6dNYe5YJM4J8dS7r8YEHT0lP7of3UNSJNS4Gr0idbypOPF5gzG6ZxAWbUQp
IjnwfMBE6sbuI7/op3AAQkLs3KMyJi4Bf2n3bGXiy5jGx6FMLH/JaR6RqoDAFiXgtFpsIB61dvzV
MFkRioqWSvQ6BwZ3MDeghB4JhrVPk+gfXIAmm6yvI88twnMMCIOfjX1x0WBg4A2UO/tlnhySJZ3Y
PLc73lVzaAZo9tX7Wk84cnGo8LDqEZ81IddYBRlTWUI7o+ptSaM8kdC0S1BxHqWeg77KttNSmrfN
QuNdCatlJzXz0xDGzkdehNkeRuwT2DOsxC4wTOGniaY8qKTSb2q9Mnd89VUQ6q2578LsDmDUEvNq
Sygv3I6zAgd6+nF1eVOF4NjJvUWGBr5PzcmOWR0JUh1sP1KrMNBCK93xF0lTdKfbBEzzTKwPvLwO
NlaZ9kE61GQl2ibnHWk/GEnpVp5thulBoGN8SQdN9U2tY6rC0qFlP20jN629QZ+UC9se3BvdHTgV
NaFzLjkYOX13nmRFfmnStTkiXyJFee6trdWJjWk2UOFtifjW4HRktPN5OCNMdME2d7K7cKX7Oe0d
i+KHbmWRt5tJ0Y9ECuoBLg43IOTzvjeV20apGl+XpmQLaj91nTXuOVTyvJp8HdKFPCoHa9hLETl8
QjakMboImZycDea8XOK/flqEOvi2Mdj7buAAyuFF9fuipXJOLnR0IYeJ87Jd89/QnWSHEwKG0dzU
Ps0VfZNGxS6xtKAmys9nzEwUbrdilFrtOelWhsmsP6WwoDYlos+UCUlQk4zmo/0tN3x7BhVxLjxn
KLqNAwTTA2WI6KO8lZo8SFD9noKUODBo+/pSaPVWi8SJ/ZZsyvA201/A8gw7oZrztp2a5GUCp7Ya
ac6YYD3Z7XDsKNelpuW7sWEzRop9y17RXvZ5X58VNhmCaqlzxhpBqob6crDDcq9bYENJct4OTXcl
AZnN61xsdOd9nw0oF0cSKjWNF05UloeYfh+Ro+aw43EzrxtLJLscgdLWHes5sNL2cSSL5LIlrssr
E+ejK3irlFW6y8J+Ia4mPM+ox/d1CIB+XiKdRnR7PyKeMZoUZnvzWpPfsVErk5Mqn2s3T8lyBnL1
o6ERo4mg8q4L0a6aBPNsecN0OxhXw0VOv8DHtrHvhWwPHNFxvtsVab9ijZIkF3oLqR2qJTogxkX6
tdskNu9SRXvh+PZikR9IMV/ohxqqBTq1JchkiOmNFoygjIZvifIKDmTpG4M6eYk0TT+eXOmTDFp5
Q6QeNOs/uDuT5bqRLcv+Sn1AIczROYDpBXB7UuxFagJjI6Hve3x9LjDi1ZMYYVIpc5KZkzBZSCRu
A7gfP2fvtfkDAuH4pOXhpxReu+6EGLyanOZfDF8yQdpwUWV54Jl6cj8F+qVoQ7G3iRXiyaPF4wwN
R3o5T94y5NFrTOAZrMKkM59DPXbQUhW3lTY9d7okbWS1dKUkD3Nug68QVwiW1YQuRtM1ZC8DtCV8
Ec6Xqtxosj6GtcNxUxqk0+jhnilXvRMpXPYE0WIzT/VeluW8CU3xpLLxfDJy+0JQWDvD7CWdWrup
SE+MVj/3DUZaRQpCI80mPquwXkyjJ8c17C412AhivU+KvT5xlyN/d3YzcSoUHsKXvTOz9PdurgK7
4Uk/TjP5o0PJAbPnAQUj1n8jzdn+as/Rqx6XcjOkM1I7UIyIYSuC5oU9f6qh5iN053QaOoRD94Xi
RU53YyKelLi3gGia3U3eTatK6FHXkvqwaEB/ckRgvLSzUKprWchdoyvymx1QJ8fBLq2Wp2aknEBH
TxGXG3D2aFhsOPM0O5QSj52phV/IMw5hjQYujNtzNUSvFpviptf53CxKskdkoaDRaBbIzHQXdRiu
yyk5aV27NSrypJsUgFo36bsQeWMVTZkXWkVxZ6R5tJuM6dSGrc3GMY8EqejPUGrwqHVnNfhiDdxX
+hR/zeCyusp6Bxqw5uyOgKWmokY3zaI7mcQxeY2tpyDc5PU08HU5Y+Mj3qV0yvNd0C2LT/A6W22a
hBw5C18LtrHM78hBPKigDVmGOPdlWVIx3+lmzvSaM+v3MtK/MZtSz9GsGoj1TH2rRLI5932pnO32
C4bqRwV9rhMmugf57c2qi2FLKi5pfJwFfQ2SnReNlQOIcSxe2GfRzZsY9XS92afF9DQtVuURG1F4
Tf21MTRfldMlTegNGXWvfTs9aokpN53E8CHzSN+jN0su4jFazmqtmXdLyOKOv5C7xfis9MlzyZhq
7wwXfb70+7oKX9MyJ6u+FtN5nNvJ65Mp29L/pmxBrG4NZzUWp7FnM5na2Z3TBphyJS/zXF5E/ew7
Ubrw6VVs04h6tpopxVPMrMGG6eT3VdDu9Tl3J6KSS7/l/q+nK8w9/qg2Oy39Ni8PvXgayI4Hc8TB
KoPwqadfoSxu7SqjgOyK5Eoubeb1qWg3siPOsMyiz22SKYcQtw33I7J1Vb3DKMPsT1eyt6jXiIpA
snS0oIlf087UVy1TuYlEk9HCV4oj5WhwHnmyYqW4JRnxslPkuBu0OkbWHFZu1U73I86HzoxOEQBV
1+wVxbMnBQ62GjxqRr7vl6T1kbNGJ1wc2QUf/7RVehNwocELLaPirnEmVqpK9o+98kiey5a0dx/c
pdxgDx5cmQeJNxtqc2vkazPN1o6huhzwj0Q7SpJXMpX9IA1PotEARw9vRVBeMicPthyP3iDe7jRC
hQHHiJNShrvMCfnElsTPkRxDY/CVDIJ1opaeIaLlKBfTdoM407dYl3Y9cXanaDJ7v1Qr4/NMoQSh
aBy4A/MRDmTbbMpFLBcIgu098cqMSkWXUWhX7bUGiv0QMzGoN0ZW0L0F1YHS1Pjamuil6a6o0/TK
kDbcWsgRiZM2XQ4gsNPHW/jfexlzE5YEPO/6OD2oSex37LhmyAHWeqpSnAkNP9nL/hiO0XyxMCna
VoPqD7gHuthyxUxHhba4Rv3L/d5f9Rb+HSe5bQjY8JoizL+0XUzmhkLva7zpO7P2yABnV26IbKZq
imfq5qapBzc3Les4DYwtCruh3R9br1NmSFdSSkDCVHaJVSMwlexUNMGaEyJd1Dn9vJHlSnSyeBCc
2jjVNGZ1dj38hBthLVKwMxal4TZmMZobuYBg3sCAKtW1/VddTEvTnFKBvFpfkA6XA925TRC2FzRI
vyEDaiAUQ1TfqFR+/oIq41M3COlnkaJsZoNtEj99uJ9tlM8Ua3e4LfR9p+T1XlHUOAQoTd2DknBE
yj92G9mUzgWjaqTkPeaqbVKYESvrmgVaq4l1b03s0yOwObeknDoMVgKHfqlJ20Hu1xcXUChZmNiD
sE/Unb1LZo7Oap3OHpdDkEzv/UURdUl1h6DYFWVeYTQe6fEvpXg2yv6s5BLldhEfnFaPPmtmp3mD
wzI/THW/HYw6OWiTE7gBlm8fF/ttx778lS+39iGA4yGCPRNukJkI0uNb8QZ8wQSFF2TR1xJ+JqdJ
OmJ231fuwgf5araGOEfkSiB3WCRByN34WFrT9JDSe3azEgNIl1bZMZI09+vYNWmHxvrTquS9oCVk
7pKGQrNnIfwUOPF9vnTBeUqd4jridPMyiBZ4ssM5wTMdLHJzr0cPXQL/fZMmw3JZ4HHBiNalW3Vq
0cWoZnwxj3312FuLcwR1GWzpTrVUtVnn6W2gXRRT03j5UjyHdXNlxMwPIhgTm9aslQORpNYlNwSq
bId5Al+YKG8p+ypcDrn5pJVzPlDSh+PD5CTJsUdkTJ8pMEj2RUNAL3IUR6ckGcBM1eV2SqhHZIZD
IcqLDo7NpIWfrIx6OMNcsOsIbtwoVmN/Ho2peSPWq8fWZJdbck9nf2zEsh2I0SOToWdbHBeP7D71
xkjt8qBpVftYaOZ8dkxRnkqwQG+NRuuEHlARqpI+YmOs3O3ibbRoZBuxpXvV0t53iipYbpRwecON
S3RcrAKBUib9VE4PCSbtZ2vqAk5GsttrkMrXCJ7Qs5eJmRy05d2UomiWwG9PLegPtjCKi7Qd14en
nlM3w+HWDtRF1Hi1FlzFwTDuBVqZkxr2FnJ/E5hYY2WvFR/AcSkYvdJi6CbXGkoMmLQvbxpO+P7/
NXiQm9yme7sk2FfywSlOwdKa9DUXFLBhaHuZEkYsMUbzpzDut8QaP9WHrr/pv1uOyZoS9hOhRfy1
aZ7/z/lrWXz9UW/Ej/1L8onTF0nDd/qhfwmOVl0nXdnVKC4ANuF/R4v0l+LCQXCE1gIVpkYkx/ce
YPkHmg0TMBk8PtJR0H3+juACTdMPakXkHuidUKatCA70Tatq7Tu1RTN3RR4s9qHPHPV5ZuAzb9Ku
715UcD2/ZfA3LS5FjpOONNJ6T05ZX8p3l2pVNanrejo0pkEKAKIq4Lw0Xr77/P8/1Jd/XgQZCopY
0lXFh/ejVVrdLfF0qFS5eKRRjT6Za/MvLvIPHxrWbGKWgcKhFTM+XGTqIV7WOfMQx+7epJmJfanp
45oA+XveftMyUeKabHF0FoBtMt758TOThRijYCwPiWmboDVCqLpulZat93uf2p+XgSSy5j6h8fzw
hmiqYDYKqwNubf2uxzvqClF0+59fZP0l/5a2re8Fobm2KohMdHaq9UHaliDCnNAE7E1o17t+7PRh
o7fk4nkprwqqeVX/Fuvhzws6mgYFCFoG0EVk2N/fcBqraUNJtZcyyN2uWLnuFVar339XjuEAzIFe
YZrmB7mv1ZXkbef6fiAtgpYROBsxGuPGUJjL2Q2b4H/lcvIjCCjLm2VYFJXV3TG3oE+xCSMV+hQt
vYHvyK6vf36592TdD18aunK6PNCtUZlLZGTff4aLbGVfTsU+m8fiS0lQ5EvVEzniGqmadG5jp8GR
zpjSbSY5SHJDgsahVT/1zb0I7XDhUMBxHa11RkVM2JHEpjnFqTvNEZsY3r4Ki9u4PLV5nWOrp1zf
AxQQw3OK/Eq5brC7ce22rdVffG0fH2FTWKx4RD+DJcOmIla583eLEX0z+tF1v4/m1oQvMzYXuWYb
+xkI+S+C2f9+2+NjwTrIesSiZH20aQTSbkQ2t3vCWIQPGc9itDgPX+eSswLRH9X0m4vT+s64DJs/
2jrcWh/uelInVHgjzR5KQust4zATWjSN+0xM6d3Pb44flXrr88WVHGw13PmWaX5kqUxJC6Spp5+0
YB5uC2byHKIG97cvsi7j7IBsG2wKH74oaPxyToKSNpOl7AygQcSd5Or25xf5h7sBw5GEuw3HHeXh
h6VJ02NF7YmQGUAMuelUUfDhhd2A+fwV9Oofr8QFTAGXnUVp/Uy/u+/MkGGGMpX7xKaETdRO2ZLF
WWETjfTfMuy9fzuY6FASq/AgwSN+WNOBq2mTquR7soiQ2eRMQGIr6n+xp//T29FQzWFCAowHHvHH
txObaS1aiwFHYWOEMmW7QwvDPlL0xm/aKrjZTMKcMSCiQ0Uk/eHtkDw/E4+e7RUnngnG1GOvMTDQ
//w+WL/nH1e79Z2ssnD2DYLRPtwHUiyloYOQLy3n2ayy+YKpW3VBq1jeFLCj3tQKg9d/4pIrvQei
i4kyE9Ht9zcEDAlTG+dkny41412azlsxqvmeUWyxn+eOBp2i5L/iZlJv/e2dUpDqIIPeWXwYSH68
rAU4ITSabNdKNVwzR0fxSloEo4+Wh230gnTQVhstujynr7onXTTJC8Bks8BfjWHZp5wVl1VZjJ+A
bSzzJpBlc5STbB5JvU8KbM5hg8iK159sRqNl2kBKjO1HaUtzGix23Lh1ZdrWdRtpxqWZWk1/BQZh
iLdqVqTtjYwLO0PuiFbfy5aGjpcTaDn6EjMdomczUQtxo8WGMrsxN43hSk5FnzQ61t9i06nb4+qh
Nv0mUEpiehSM3oPWityLU45NS6f1dFkjcSG0Xlh+W/NhuJaaj0ddWyya6zYZOn6bB4OvAjuLDwOm
6stSTYInicM22eTqoB2KKQ2+1QbHdE5v3fyY9YbVeUmWko0h6yT8qhRJ4TExRqyQm7GVwnhRh9SL
IzGf7bIr1Y1mBUNGcMfUS4+0o7reOxVUik1VN07jhpEFUoPHy1bdEKfSuK+TYR69lMQ/1KIGKUlu
YslYw7BsjpGPjdt4HESk8k/aIf8WtXN62bCcZW6gd8FtDVYSkWccVNuZjD/mGcWkvhnhEBJj2Mrh
SYQElPvAL6eLlvA3FLJOMb8pc4U1P8jbBDIPjX6FwUpWn7oZV7o7j0TdMi0sOrkP574svNLpkmJD
Og3NmSUr5pvekP2TA5LlJeABa73SCAVjv6UZ7oAllDdRFYxIuUdi8Oj3T8oce502qhExVLFpn+nj
xMl+Jl3lejHKUmeaOyq+jFS13DX2lKmMwS1711T1nVTKLNjbM3teRbCx2NbmKAkmG9p+h+XHGtya
Z+3GVlV4MHpX6JAw0vSB1N3lS0YP4MKepvAzpf+U+gZ6gxaCC1lQG/oo+V0oOwWaPLLEx3y2y96z
2NFJ0po7jjOV1SgYvxNw49yQHQqjICSvakI2EzPdw5/ZR4n5RjtvxssehPPiGlVZ5aeEYVPF7dG0
hAihb/wWVi3LWptlq0Wuy6NnEvpKQiPJKovvCc3h015MSb7OSG8m9oysSW7NMdc7FzIHIc0peVSl
S9cnQWci0E0jxgoVUEfm2gS1tGwF5swckMKC3GIiCmnsOkZDhCUNOcXrh0h50K08VL2gt2AUlVPN
vCBsuhn0DBlhX6IBGZYXi37eRaxpLZMGZoMbO4uFer0EqgI8yZbNZ6nWZbmXkKGYn8+Z/ZDVOaKT
IpoXY+sYYPp9OaTOwwxhvvIYHtPjLUNhVK4pQvg9kZ7l95XFT206R20R/Vg9ERV1FBHfMM3xbQbJ
rfWBb+rmZWVZeeZZMje+ZXNZ0H5vi7UJn1cNHJLArEvP4btYxwp2ELmDnrKUxGYRvEpQp9KdoyQG
ddmVWbatZLuK1rUsYS4ho6FDUKlNr4mtd9O2iq2BNDyC1NcxeNjQbI7MjLbVUBmm41Vwg4huItEo
ASVFql6/mYmufB+pqtGF1Nruzx34t7oq/0uN6irVxs96L0X4XJXN1x8bL/zMX0YvgTMWSxbLP9hU
TC1sgX9606n2/6DZwXnUAeEL+5ZDzb+s6X8Ya5gM1RIeMUzQgoLmL6OLuuYT6zz8638lCR+/xV7T
P0YGMddGm8nFVyAuJ+KPdPk8jc06bpRi1zv6a9lejWltExhYLKxXik9bHl2JkijnPk7goc9Oscnb
8F4TuRtQKryFjWSQm30rlElspppJfzRqrjHJbWIllTvI7Fxaxn5RM1ywo9iEZeEyG2jhlZmu3kO7
YQ/BGs+CbWWMXhfroCgZUrLW8KbYid1IMfe0V6/Q4V3Oih27uh2eQs5mbkrahl6Ei2s1Fr9DN66T
zNpqVu+tV5VJfpUFig9m8WIwCrcljos8QdgrDswRedXozGBkVt4WDhaTIOw9I9URi1ZX0WStYyeX
CKwvnG32aW4dKDvxQwTDhZxfOnwcelJeKSjpQ/2mUzovTqqrSeOf0eovI4wyxk0ZtkCcouBOQOza
1Q3CRQUa/wHhJuphylSGZldF3LOL41/Z0eY1tklUOru2fynFC1LlraJmZ5GC3dZvhAPGJJcu1xNp
fqFayt5Q6GHwMsIMte3S7PCVouUbvI5BEI7oZUG4aRHvSbTvGv4I7RIKWtA+jqtsDeT8bbrmRNVE
2DLspTtVMb1hUCECFK3apsOlR/fgs+DL4BWZo/qAJMWNxU3W3xTljeALxebxUKvXgVjFmANANHMn
G/OkmdVN1iHAX97qaPiSRTnQHCwZ2Hb36Tq9FxIJbPvYFOSjzuibtcKFBudPVkZ6AJ0ElW+6Yy1n
p0MEYe7zKJKIaoYLZu9foKlkm1LLj0mpHcjJcOeaSTDwpzUsMa3DbYmZiPnEQ22nft8mL9bs3EWd
eHi/bzKD38a/sUrCCkvlyNZ+XZhy26uV4H7L+n2Xmjta0+iPpJsU4qFrnLusnFCSlCsKapfFcocH
xmfCd1FY42mN9YyrnRM0x2FaZfDuYEN3iaOdUgentobC1RQ1Ux5zR4CrazeLP6J2Yn5zO8CIMqnw
xqa6IBvYt/v4zSgwM5XI7UY1eas0uU17aCq9t5TRqUja97y1Q2LU22COjVMsrRI7phwpgBzUeIjX
UBxbX/LImG8MctQO0snPeV9bt0tRW+eCv3OaEK/yXFqnXEaFt4gYGSHWmm07FNG2iSzNddi7vAH/
sNf2dbBldoWTkn+Gk0Fu3v+yMVLTi4v0KjLSaCecJtrWFhP41VQW8VXMhZtX/WM4OV+7AYH6YBlX
BQ8O6pCpBeMWzjddgot6fUGzkMEB+Dd3AXlg7jgU32SRs84IXZ4Uh2dXJ+nQs1RCohKUBy77fXay
iWzeGbkTH7q8YIMPymgLu0tBDqfsUYojcFamwLOLgUN7EptXuCes2xhUMIANyeDZ2VaY4ghh3AnC
+LIGrkZafpFOe2JcjoYzeKyy0LdK65hNpLvlZC82w0nRll80Sv55BSY5DNY60BGW9B/PQAonBSM0
RiB4Cs+8fTM42iaSL1ZJcJQz8TGkN2inIQQuDwrwjO82q39oVCM5++EIxr7EBkD+FmzQFXoLKeDH
y+u5HCxy48qd6hi73KmO1MGD21dkyhJTF5Brtol2cav76+pKwu0WiFS8b5aupY8JTAkpzxEEteVO
Xa+h/0u/pSksP8sRdwMKa6W+o35DWrdYl3FvAIaytomWuCK/U4LsyKztGnfxYyW0TUY4INC0zF9m
IgcbZr+Fhma4Qk8gym0Rzsd1WWasduiokrIw8wxDHkz2JWWQz2j3zhbHRYOHd31wlm51/4enaghP
wTD7wom8OJZ7RreujR1vtO45IYXxWjOW5IqjAZ1uuMc2gywQ7vRQHo2duhSbss+vZPLuufAwgGys
XNvEqrqh3YZkcnqoxhKuSfrNTIxLjSIQ1fcl/bWzEwxHp1lgoCyD8FAl4q5TKJhRxzgMmJGOJtp0
z7J1GGqbifWK4fpWSfswrfjqOPeB6fl2REMje8G0ebu+IZON1TKOzWp7bvP83LXFk1UWe5Mg0MW8
1NoGIcYvmq8/ntH/vEHWrBu6rjwZ3Ck/3iBtlptOT3d1l2BGACUMRzOyG7eUDnAp9eUX9+N6t/+7
9/Hn1QD1rN15Gjk0qH68mkDr3YdEnu6QBFwCUGXVS4EXjtF1K0Kewarf1bWEcC988G6oFbfI2n7x
jt/f0t9fBNklFvAR8EAfujwOU9GCvOlyh1gXOmuM4KbZiDqgqtjxFyxD5fsXum5n9fQwZMBJEihr
HPyQDY0vFQ6XymSzUDSoUGsbPkGMgSKL/6cHODeq1pcGR62Z9Uoyl1bEZWAvV1E77tcCAakjY/qx
fNb0x2FCDII+TCq2pw3FyHD9LtCOSmO66nQBjXyfRG+G8eLE4kqY487KNLQ5v6LWvzOKPn4kwHug
AZtriMY6kPy+QUQSKzYmUZa7XlGZ/4qDHgqUKj072+IOGQhePdyG2alFSaQ2W2PKSQa6gr/ojRO7
ZXyaZEAxVmymxNhbdX5uVXxZY4adKGShG986tCX61aKi/pno6eAYm7tf4Uo+kJj+vLucFWCjA10E
f/FhkDU6rE9Gz1rbTyR+1+V5mo0d2iPgLNJvs2Ff6MOLOtqnzLwbQSsRgbhH4nQuO+25wDFETTCh
d47QkrbWrdZ0l9NAzakOB622Ltbasxh7r43CX4QUqOsL+9vHDzlqnd8yuVQ/tAT1CtHnaE7lruz1
lxmJFJBYNyHtSVMRMpbDakVn5exmYx+BU1THDt1i5TNtWgDU0LjJlvfFrWpR7lJk/GIbeQfy/P31
kU5j0vUX+NZ+vD30rNZlE7blboqRIlESY31EXppwUJ8ARFrpGSkta7B1WRjGIVHUXcgGsrq74Use
ukW/dEaUf63YVnTgjGKjtjd9mvuG1lOG1dfKgtWtiR5UeOypyHw2s4PEnTbLZhfR4ih0QIylfm2o
LaLUwMM++Uqi7B5Kz39igSJ7gK4stCx69R/2ywxyerpioHdmol+TfnvQxLDXgvOQiS2psh5EAKZw
48W6o8yzBoy/uf3FS/inFZmBB3gmcg/xKH24i82q6ppZ5SVUk3QrYR9YTV3SZ9cqW42jE9m3PkeR
t1YxPb3HnTiVj7CBt72Rf1urbBn+KtDqH4oYyFCCsRI5hBhPxIdPZcGVOJAry6cizvQub4LEuLIa
iRC1vLLK+K3u+arT7tLKLD81fjFjeD+k/nj3cXW+Dd1hnMFYf91UvhtnjHRdlbkxufsoPC3lqWzv
zYIKEgiCSIxrzqk2ZjA8jlckM5yQG/+Cff/OOfrZC/iwOtbY1/NaZcNIl8Zd8tY1bHNXcXbhWzHw
T67VTCE1eG1U9El7SAfIDNpTLjl+EebeA44t5KeF55lHZtc0r+uqH+rAhriv7bTY1FW7qztMrq11
GUDpLamXbJwUw2i6FMGO+36L/VY7579CNPlvqKFh7ZSsmj/t5HRAe56b7mvxfTPnrx/8S0cj4ZYw
YGITXMe2Ql/vxX+xBvU/0MIAM/k3g+T/NXTsP5BpoAQhj8V+/7F/N3T4K5hqGloEfjGDpd/R0ay9
qe/2iZXGZ65YN6CFOjNRJns/PgldWUbJHHByY1IFHVWVA1aX+gFjA9Thhy5UUEaWxV0PxApma2i4
TLgpXsQ0bGN2MQmGdzPTXve++yT/4Zihfxhpra8LxhGJNLBbmNSBZ/nxCc3qSRTmgEotHcdNx1lz
bzbiBKj3JQIm4Yss+KJgGyevZrmqqgafMU1LIysf5gWBqpVR15iK11T2vaoy0hkr+BNZeOGES3bG
Wig2qOhAw+b21YL117NG1jmGNDUB5Xqy9cLUoP1hLxUab3xA7RTtNJjB0k45J1bL7AOeOFULw4Lf
f5B+qjb7Xmz2P5hGCGTuuzvi7zTCrEQs8WNAxfuP/AUD0v7gZEGDXiAZgLazzgH/apLKP+z1OYOI
BckOeDHH13/RgBxSKHTEXGvOMegfkx/6q0lqWH+AD3wP5OYxgE/3ezSgPyOnvlvf11ksgmsee50t
HxEzr+L7DQanOly5rBpc1l4tegqikmqewOoBLQXW3JQTJ1SPTejImIa8bmZvdhKEcKNVzxr6cnXe
zViPnAD0BzJye7eQGfplHuLiEIxa/VSOXb+Jc9V5DPNgesiTVncRiN6ZFXorZj/UlLB47haq/t2I
2BfqrJV+BQsCb4QOzOPIOOAmaRJ010N4hpxI2Vqnk281Q/GqGcyyxmIaHhhBmRu7RtISVJ1yrhJE
5XQG23prWmO+1wRAnrmWzdHoipdGPAy8hzSkhYfrPDFexwQ+0drzeaiCIL8ul6H2TYT3hyXEQYu9
661iz7o12nj6NAoABl4Dg//SQkH9Es6DdtNb5XJtJZF8pDBNC4/yKt9pZFns82SU9G9DmqOD7I4J
RTcuE7vjOAsOzHTGTTFR8QqM1PsAgCobYia3DSM83wFUsh9HM3h06FldBkat4vH12nzCf2DYVGXw
bjasy6iJlwSeH7X0RqnDbPCliKazDpHjlGvjsi0HBj69EUbn3sQFFkisqa35quKj8bpRna4Ky5wu
Bj0vzgFqMTcwFHqRRnxl65XqdbqYtqIKkuuReRLG68idGmGfMPnxFrKehmbYtscyaCY6ae1R5nkF
8sR4w3srcVHhnSAo/E4xFfPCiapm05fdtLNMWUCmpkWFhSv8PCKq3Yw4odwaTdQ9ja2nmtn9ldIF
gavUln4uw6jaBXE8bUZ7tavbBZPhuahfg6SilwCHZ5+ai3LUmKH6eqOXz33+INtqxpKRNNdS6bWL
Ue9Gd3C6b5Wj4VUk3lL9lM8BwBNZApzidflKTUaFLBZxWiZzlQRjeL6xw6J3p2GA3JKGxW5Y+mbD
jJfvo5u6BxWnPhMqPjhsVuKz3i73psjIQ2fOh9W2rY9V0ePpMBU4DLSwGdqTVFRrzA7HGsSPyfRv
zRcbj2gRta3UI+NLpY/1ro0wL0ZNJRjK1pNPlPuyG8paY14hg09JadcXFbSgjkF+QidRSaanQpvm
valm/aeysOgoD/OkekM3fxb8iLtMcRgemGau6Ehh7IO5s/YZcF6XBq/1CRuKLHE1OeVDYSyrkAA7
c2HnM9YjLfJCRgHH3lFo+FQLdKA4Du5zhAhAQtv5pOGJ2aaK07x2Bp33cVWI6nmn3hshNLwgYH6J
F9Yujk1WqQdVNPo2TNKn0erwNuLdcfOsFiSlJDcTCGOmhdXovHH3PDsJm3u7TKA/xrJEDG8D7wAf
7KIEZMerloJJ6cSfRBniE5ZfFjtKeh8aEubLkVO90BJg3kNdn+ASOwfk2mJjclSnq7tImEaGxQqU
KhBPo6X9VIxVc5vH8XAUa6syKtME2gDgBxqd+SnQjKTmzTl3Mhnrkx42zOs52PIxKeAwZaAph37U
FEjmlbbn0Gw8R8US4RVk8uRMDMYz9GNbpvf1yUZOe6vEmuaHmXHWlvKCciN+0qR9g4H/SYlbEKtl
qmG6V6pzRFLwQUnD22VmW6+k/BThWSQCDbsjWcrQQccJG/U49B7x4Zg6a7vzmhn/iaJwlAY1wTdY
juk50AT4pNCwXox0nu+ndoqhLhjWLek46bJpBH3FIDD9pKeiAV0gz03uGDwTXcgga2b1LasBRakE
jqYmL7jxDagL/mxpjJeML6GCIjSPPFkyl9XhekxV/YJhwiBQIxrPsFjSfYT7AfmDEmOp7NLlk27P
wNsq/ZAqo08hWPkYOHH/dririeSp/KhR0bhUY3NoMng65DB8VgiF8AXzuthMIN8GprnJFpsE8OQK
YfEGvZvi6Vo6nEJVKw69NPG1dMUKu2lvDTv+NKuSGHRz0PxWT/PLPlWGq7GPw88Ci5rfa8oXhhwI
L0PTvoJHr28bWfjxEDwWJolI2kjczKxh1TCcPTrSozDJSLKWZKtGab9TRutgdfWWwlScLIc/BXMI
XleEKzljrsttOCrHSXe+6UlyRaZN6je1EtB0Dp+FE1a+oo7qJVbz6mjIuCYZwcS/2tjLazfUiUdS
TOmSLwSJIao3oTTTs5KKLtqsxtFNju3WrImcabT0KaJPjNoi1+6UAr+UyHToWNP4NTZCnJ2WGu0H
GJX7RVPMp1jG9rklQcFXJBwZA8sS5AjbL4MBin7PWjUB8D+WbOWHxLbqLX7Z+mxX/cU0N/PRyh1q
BPWah2yLzXtEsBun0cZaLlU7TXBNpxtH1p3qr77Cw7yMCAmCUG239mBj0RiMXmxlFakbsDjRN2cI
hntE+tU+M0baf4suLssx+1IiH9iFIrQOsh31g4yab0OErsCOoNtvJqe0b9MqMJjGEjXQ1jHnYvxG
u7azgAsIK0w9zN/mTb2YxmWI+urKpvOD7byYd7Md5Tdml4rdCAX32GPpucgZgG/ruq8OdO/LU4TZ
6qDEY+hOY9tt8iZR7sUQaeRMjCO6n4TdDoU8dAoRG8s9CV1rOIRdtV8Ne1575jMO/KYeZyzz7fKS
Bqa1seAHHJ2idACQKd1DsvSrWCuG89DN41tR6SVNdMUIT4ngZJAnqe1LpXPDcTgjONG3ZOzszV6I
LQ6/+iC6GWMV+R1GEt2aVWm8paPBB8uWfciwE54HvRuYICL2CEShbho+fLB9UKR9oSvBp4mR3r6m
yIJroNn7IbPDL62yUOrRErKd06TNJ2lNm9RQtrImiIERiV7h+UxFcExjwB5JsW+c5NTbmubWC4v3
qOgMsbA+mjDC4nDWjyV6jo0iJ+KgMh3ZWE8r0s6Nbd0Wu7SfjosTVNfzIK3rPpD5diK0dyvD+fU/
mDuz3biV5E+/yrwAByST623tKm20bFn2uSG8ifueXJ/+/1Gnp0dFFarguZruPkADB3ZWMjMjIyN+
i6IqNz6YXvAn+DWN3iiR2g/wk4n2AsN6Ow6+Dwk9HSqKsK7zBycYwM4q4600lXhdsJH3rVm/aAli
UnbO2xHpOUtFNBLt4zU4uLWfyR8uAtprJekUnlIZfzd2Wmp6yFDTSscp36DHv6lc91eIXucmjNnE
nJFdlJH3KXXrInkfbNuk/4ltEAw1hCH1kIK2w1WG91WNsKI7Po2j+eT49c4a+JJIF4tdGht32DY9
4weS7kK3y7aOTcYV4Oo8IngV5Y/uGNKdmMw93lcxXV68c2IQTysIxtkmD7rftab3G9GjuqUqqDdQ
uwRNiMWYTf6N/FB2o+j+L1iEX03rOOrtfUbaTSFGi7eKmj3VvsXv79CZiFed5Bv7qYRDYhNkQpu7
McWKCuU/fVW6/rSGX7g3Au1LotgHbOXLzcRb4tHHdzrsh9shpMQN5dza9ja0N0NsE7X9R+TF50Km
v7s6ePWTatur8SHM0V4ru3pfR2QrYzKKjTCjT77ft/Bv6QQpqlXuREfi23btHZBNd6OpGTJw+i5s
rZlG3Ubbpie3Tll4NFVM57PLWvMa6FDYFcACu5eQOvOq1LTq6zQiaRhGD4EZcFnq0douHBRoRPqc
F7Rxx7L6CorriItVhyoodi0IhQ5BvPE1NEZbozhq6E89oqvVv+hz2ERB0C1/KvA6uilX0D7VojuF
k4z417EEVTUO7aGuqy+lGUHHluAj0AvGoiWNH3Izr4+KlpuHMQyMeM2uc7+VWBOtGgRlXtMpNv/B
FnSFYCQo/uxIts+iFnJbUY9eCUtf44fwkLANeVsM4cZMDVh0YQDK1IRy+qcTLsJcLYoRRcUuh7i4
E5UNf1tFhAGJZ+Whr6Nyg9rMT2Z3TBXlPuukBcyr6R7VLnGepUOZhfeGioie6ZMUATGtFKteJ/y1
UORrc5VkbfOixYgn2m73mOHzQx+VCm4nK+VWoRQCz9/N7is3sJ6dRM1WJC4lfGS7QAfvaRTQI1Ns
l6WzMbV63YDQiHT8btGq6WS6Sl1n07OEk2qB6ewRNholpFv9oUAJEPX5Ar2QPDo2CIuMXfx9BMj6
iMgDXNmkOyb5HJnGLtklfbCVvfMQocJ72xhdtQvrChYnuN6V2feQdsUwY2buR7v9BwgO5d1hum9c
rGoH1RA3XZzKQzP18U1bOR5XgL6ibn8re1ls06IaXgxf411R9X9yKPG8dgJ1ZUj/2PU5iX6NpGgf
dLSKq3qgxyLu0fJ7Qh8o3vGKtDjOpcE5ib6hOsLdAQwJG9Paf+xUaSFJBFMR1gexTUGJHqmZnynd
XmBBAfNKhb1zrWDXDMUXI82+5mpCKHet105zP+tF8sRtuMkxIl9xTm8caypWtW6pzyn7fAULlHOc
jqhZ9BmXLkKNKwgNwGPdWoB/nD5lPba8dp7+0IOkJIyNygarYRIIR0ZbNZr0X2DKEbTkFQmKat3n
5l7N/SPK/ylYJEJYAE6Zdm+ZvWgWWAP4XkdwURsT6SBuYYyU7Nj+qmsBSqCueUwKZ12l7l2oA1gF
tjXTzJDvsyeC6hQqT91ohbTazPsUURMCmL9paG+txtSEGu7b3312H3eNld7XBUxUBAp/Sb39SmL0
2Gaq79nT9Ek3o1szN77rMSCJNCf7yUx94zi+T1YSa/tQU1+MxHZQ7s7Jyx3d31Y1AI2kLr4WUKxW
QwiwWVjwp0l4QSRNTvnHibLx2IiKHqYB6bs004y3vdn+bmMNmDXHFMOuBoPLmzFX4m+F48h70wY1
a1eYgq1gy7LjS/Q882zS96jAdMBM0iQ96nHmf1OmTrxMI1U9jEiU2wiVZLDLZr+JA+jxiJBM+zHM
XJTVpvJZbzljgIkF7TBrSAICOAnm2GkhVxWgSox/zZdMSbE5b93oWxhLigITUXoF5QW3ZVsdxwer
EiPZdp4/WxUyVEOT3aA8mh2rAkJUUjrwskdSY5TwajBueoB+pV3cKREdsByEygbWlv1JV32QDkmh
3hD1oi+gkeIdLzx8v3BcQwdNggSfXfUepNDzeOWoyg/4uPJTK918LQ1pvioZbz7Q79q9G7vDFzi7
+YFeOZZvpgl+oeKQovYaVy9RN6gHqU4JFvRD98iB0o016BvSusmhs9wgm/BZM30AxmWBuIRV5tVT
XxfxP7g5qry8QHCZoR6zy7C6KtxqunV4Cqz1hjc9lknmVmAvyN3iO7tA9VWkeRtlI4sIizwNTYhV
SYX1k6unJI41oF78rIvbVGkgFUPB+1mXwr7V2sY98hWjeB3adr42mo5Bp4aD2AmRblsQVdlmyA0M
u0sHn6mV4pQDa6wPu94V9Q45Rec2SQZHXWdd35DV2NGErpiNFgq07UcnLCHC2w7k/9yfudqRaX23
xky9rwMp12NnguCtEry9ApeCc6Y1N3o+wFGOEn/nGHr8bBnBj4ra3afBHn+YCtW/AkbQvnLD+sb0
A7FJXYGAa0i4QrfAmJcQISog2YmKQR5Iw0pk9xkZCvBlSnT+dAP5hhLJtNYznveIsCWIWSCU8QUC
ilw5Sbgph1b7bba2cyTJB8Bom9MhUirnQC+w3Id5qwIqNMX3vJrbpUgRqLjLQdRE1BuVwlrx8iaU
uBAOWXhUwFgcasVwfxVqUR7ctlZg043RTuJECIIvLMOtxE/6OYkz67PWCJzMFJdwZXfDKs+BIE5g
clYd5Zk1HmyBhzp1sea6R1Qxc+pDZQ+dN2h99cnQS/uF8JK+uJ0ZfQlC335QAYjtC70RT34bEARS
TaFyqbvGzRRp6de8sh50I1D4CUM+c+J7v/+cpAYpHUhZxSW/0mkom1GcPWhDKV6EGWr3g1NlyF0g
tU09zo/VGyOvtEcUv3p7awRjcpcUbU2/HBzG3rZHQJNYDz6B8QBmlppp+70Hcpeso8gMvvXcW3jb
ERM+h1aMbIzpKKpGjUkE+hahCHmbgqT/t3/+V/22i22C/y8bahcr/kVaZEX+v26aFP+u5rSh9l9w
tK2i6D+ziq3/9L7+T9nfNPHH0IVBG0sFq2HSL/pP2V8x/zfG0/jNzG04jYYbrab/lP0VvDNggIE/
eAOpmMBV/qqZNreN/2/VH9g1DC/7jb2IPQG2Rgsskg75BHGZLPKKYawOgLLzg1Wjdai6afy5UMFX
ZC7EjzbPKUugarruy6nw8iGPv02xD2L8v83IMy00bcZZLX8NjiG4bbsmaOc3hM67JjdF0kEabhd7
iSztb5w5zaA1MKRfBHSTP/2YNj1Cndm9aQwKqS3Oxp8ymFO/rdYX/abxkxiGjNOqz8TZjAt66NuB
AmFKIl1CQuWixhGxWOdp3v+6/NPn9s2Hn05TUptprmJmAfLv3/10kVStlcBV8FJVgk4BrlJ+qanQ
4luY2oqH/BZcRyox7k0eZd3TMJpFsBaB9ZMOnv6gDpr+jGrn8MUcBP6PDF3/ScPC3yuAij7xHEhe
db+LfplGOD2PTVKiWTc8qWGnfL08kbnNs1wCF4Y1XVogILa7QLlooaxVQlHkWTpJrjO/Rshf/o4G
+rbtXNWgqaXqps3/Fs0mVahOVMkh8kiJk01nkDOjtVbd1nEU/ht3aCoGfwrv35/+3uhwbrsuJoTN
Bk0t9jcc3SUruEsit4QlE3lK1L6mBOmVREKlUTTJ89t8vvz1TnvT/84L/CltcBvCAX3w013gtAmy
DDXtks6Rxm1QtBjtQqXyBmFlVwAZZxYKEQF4wZDG8dAxlifXgBw0TXXsxRQWdr0hekClVb+5PKGz
o4C/4f1DJ/Kta/l+W5OeqdFgqbEHa4uCJuzE7YAX1ZU1+jgKnVF4x44qqBthmXL62SBYo5uFobBH
gII11SLy4wPRvzIXbf4kp1sBFooN8JK/BmT10llLDkYU5WHCVpgFl3I9Cw9KLJtVBLHDDjI+YKXr
K3vE9RecD3QmUPH3l7/nKcht3iC4vWgwXilzgyRawniQS4JH2CWx14f6a4vN517ondxT0e83WLy2
666rYeUV9rUT9/EYmI7gK8NQhtzLtXP6iTVU7zGNcFhIVf068JZd54n9PMnuh+ar1ZX1PDcYNG+a
yBqtENteHIOCplNk8xD0srF8QRaXd2I4YmOt/FH7QF///Sfl+kS6QsMzlXb56cy62EFawChjT9ap
tq07aW6nXFXoV5TYM6AmeTcZBmDqDBePyyNrp5CPt9UEjkVkwcYKc87lvu3CljeF36SeM/wDEfQe
84Ztz3vQIT9rM+VLnOZrPcBaLUcA11a32fQ5HOMftZatBtocbWJvkvb35R/1MQQBUJvFWXTyBjKP
xbe3uirUUVIPPTdVoq9jgVJZPeuIxqZf7y8PtYDEzfMHzMBVjXIKsijazOF6Hx3guurwM8N4vt7o
nNKyoH0aTbxS8DtowtA+2IMSf1fJcNciy5rHuPabHb7bw1/vgRl4M+9vTEjZ5Ivbt9eM2vE7nrdh
qCWHshQSayBeHth9hGtq28YOq8DoSbfr8MrIH7c6I8+UebhuGDotI34mYP7DVY+9IXTHbQFlZQOq
uttiaW0+5lGsXvvmH4OYBc+Ouww0CcFkOSDa9rkv0av3aj/UfvdOavFMVZw7azQRtsp6YSorQxd0
UZOxotCbRrtaxTH6yhE/t/bkqLrD9c0Z5344XftyjMRoyCz2wD64t0I27hbpe2rCLRSerktotPm1
/BwPGFL0pjVsBwjdmzxB+PHyLlwgE+dd6KggYAR51xxRzQUwsy01YNRjJr0owv9pFRYl9tFFrBft
tu00vd7GSobrEpwkGkAKjPqxc6oVtRwkKAojG5s1dtWdR+8rp/TjZ0mzoninYjcRINt9cJqB2ufY
oBYLvNN37mp6h9+LHLU7lGhdB+P4XH6zO2N4ytBZBh1g1vldhSTEkz1o9VOWWr5c9W0zWisnKOtX
XqLtf15Xf5HlkDfPx5H/cvhnCub7kxi5iAxkcP49TJt0SM2koI0GXiI0J3ySqkh8vvzR55N9epWS
EqgONmSztIa+hAj7KuHYKobGq4wqOUxq6u4AZ1+7tD7GMkYhhqHYBf2QBT6dldaWFTQ5jVm12quF
Eue2qGRFByGNrmwi/eOxmnOc2Q15lvqi/ng61BjR3KpCpfHI4Q+Dneyt4SfKgquA9wJqJmjH6d+S
TsX1JD1ozneg/FvghmvKLTvLoNJt5Z9Mtdq7Wfu7QRU34dF0+Yuf/Ragj11ekmJGUZ7+wLDqQquj
5u8Bqom2bc3LhrNNn9idos3loc4srmAX4ak6X+CgjU+HYkFwx2gb6SVlj7kOeuxbp6j/PrV0EOHQ
eMcC8kYVbXFvO6MMZVNGrYeQqXWfFFOMuvLV6PAx4WIUYLFQjOd4aS3SZEnC4Ep7bD2jxTEsBjK6
xsVaO04xlm+o6gTbaRKQQnvr2p107ivOT3jHQIgN9Ou8oO9ehJZd4QA8itarcxsaqKnKNT721+Lw
mW2BDS4sIk4iLfDlEcnwqDdd9CA9wBHj2q1iZaPwFVZIdOZXtsWCR/cWaJHdgrfNY0rMMODTGQlQ
Xp1ASNGLi1FZu7mPuYGQKrVSq9smWlmvfV26d7oRDmsFrfZ1EWES0weV+JxWRbyFhjc8A5cQV+TH
znwDuFsaj2/YTFQxFjtphLAq2amSDNAEG6VNOFuhKYOSNwTly0djgT5++wY8VRxue24+QJmLQCtL
AyRubXI2ijj4CiQ/mW3jEHucIVL7EIUR8g3s9rZGp2qUtXvgaGs/iOlEBV1P+9DqGtSrRyd/iVpF
N1eVW2T59vKvPLP1SA0gqsy1HctZsieyMVDLoS44WlgOrNzEKaHVRe2Vz/5GiFpcAifDLPaDbc+G
VyHDaHiuQYkVwaMRKrSy0UihqaPLm6C3Na9E9vTRVueSI1CX/azRicopxtb2BL7k8szfqKSL3+Ti
AzO7xJIW8AY/3aOIlIb+qJm9VxYgpeKsqVaiRlxo0yPk+cvSIiSIQ7yHYqCECngOyLdoqLpdCUKk
k1LS5w2yBlOEsAwoz4f0VsNgrPVV79LPWEt6g+62wptqF5qKjk54nmrJmjpM6VkFadmVqP+murWc
D8kluCHei/NVeDofJ0eVJChcbOAqFECSsI533Sg0zCQtB57mjJ214j+xTYnLb5ru6Mtjn+wlwDOk
VK16O+KzuMNkp5mB5RiljDrFKTRPoEbo3e8eNDkIVtxBwoaZRqb5GtLbBgjTQSGPYv0u94f8po97
d++g/4NtZNMAHnBVuOzxiChv3e8ur+DHw0zQBAhtINfJLbd8O5aq3fJIV3tPVdAGpqSPwAmCxKtE
FfE1EiTf7vTburieuhSFDB5w5Bin37Ya2s6wJrv3lHoU+7BJ/yAJpB0uz+fjWWQQmwrU2z/w804H
UUQl6zCXg0clr98USmivqSDqV+LSHHaWU2ESEDCoxulUjU9HGSX3J5nD4FHQ/0bnB/TUeJRFDHtO
Rdj+8pTOLRFCjAxjAhkX6uK7+T1efJgLDuRKID6rqRt3WaJSY1Wqq6yrcxPjzqGuOo+GkMfpxNAg
i/3RTEavpnm8dgMnuqmiRN/piOVsulypju6YND+0yNLlmuWz6Nc5MB/NpmhchCcyV66juBYu5ZUg
0/fSTvrXWDhqfeWjnFlnDQ1RofEO5Y8v30N9A+VX5Sr2xNgDu2ndEF9deJ+XP/2ZZxcVBx7dNMjn
+tGyclplugKIh+/BBad+cZsEWSstMUB+9lYNBKi21foQB0UHtaTBOyVokwAsLFrhn+lGjdqVnODM
8lD0oy9FPYvLd1mFNAMQvSIqJ6+nt/XDicHP4dxTPuY2AihkjtcqS2fn/37AxUYHURX7aFhOHuVw
kKeTm+5rA/AOqLXgOEa0BXT86TDKbsynKNfLnUzBxVlYAl2JU+fWW1BwouxDBKHWdboxwwBwTIw3
mFeYrcTGcxQ76ADXKqNnapYuuZaLLiN9kfnNfzpMGsG1snpzosTkoH9OyXmDlAJunEntHJSwM7a6
3av7GkeaI8Yr5RcfabYrm26+xxfBhbIaaQ91YJRxlxKes5ZrPibt5I2c05XbZ+N9AcoMZ+gyOdAk
ArLuYwDDPH7VdadcSTPOfeiZhwqnGdbZh4xLo6YucTNmxSfMR5C62uFdJa7lDeLMHN+PsvjOY1xU
uQ5E3MtwcLz31djVdpregCR0NSkfJ8OihJL6aQvkWzSa1wW1Tn2hzKz9JJHaWAnqa18CHOVwuAIB
DCmtq5FtiTK32Cm5Xv9yok5tD8hsafBHlQlINBLB8V1eFcJdV2UYVFfO5lsuerJu6KDy0XkYqLwR
ED083TumDTFZMxXhoR4L7Dgqlb2LhC7slkDDmAJjIReRorGO0OjTi09uU6ovIzCNWRYPG5ed0ZrT
3sYkHIxeja2vKnsFTZ1O+3o5qC1XWHdQHbWgQEHiJcar833z7qUURY41TpiEe2iaoVGhiWnfu010
5Yr8OIrN8x7FKZ3xwHwvIkdvZYmQOEl5OCI9gdDCAUeOqZZfGWYZEamI8dyjBYSaOFHaXQyT1TJz
qrruPRxy7LuAx+WqxAzgGXa7faNYY/v5ysebM9r3qzyrfM9pDNe+TVdjqW5SppoU5C6qh5OY/Usm
aeKvKs1GarDNOtx10tjGB7Ag2+3W/B26XAWpQHwhIgf/DeCdVkDdBLW/6kBDvtiQXjQAwzl8pEJr
0HSazBYFkYwcBiiTDK1HLYuw3ikrK/qn4U9D+8UWEuvHvG1+1rUW3Ddtad+iHYgkBFJRaoufRadi
4ZP71MwirW7w6ilq04AsEkmanXrS4EwNO8jL2hLqUNgbyO6ZVEGjGSOCEgUGOeV9hCsnWI94KH9d
/oTOMsBxaRsmjH6HBi6aHMsA17YILOZ503pupIHS5dk6HdzeUR+M6pcSCuXZBHv0fTJi6wYAU7VS
rTYtNvQk4mKdGbF7VIup/I1JHX84mVol22RxJCCnJoXyMnY2vLmxt9VjWI9NeQc3b0IAfBaHwLBa
/gxDp6wAbUj3wPKyMniEhZ5aW/WXMHVoIeCiZ63bqYasEreyFPdtLExQuTKTx6zFZxsIKBJDK2dM
cNSTrhJgzSo642vbBlhjB02s7FGZChzwfCnqQFas95CyK1HAaRmbrzjAaNO6qKlYrCmv2wkaw20L
DcNpzU90+0p3i1lReBxNaVQQC/xpO/USFkvkAv5aG9LGq1np41THTNyQz3qSU2bp2qZ11kFd4TLo
4Ftzj2UD9k2FMwFMDNR/2GFIj6hhqwE9Tn1Vne2NQ6R47LB31okA0LI39Z5nY1kFxU2ud8WXKEnw
3xj6wUnghJcQULIgN7XVYJT7LM/G8EDjqUbbJvfrr7rBSwKKWYjXZjaJb76lARMjONfOlerhMrTM
+2dm5puUQtVZ4ug0gGH5HOltqbee2lpyq+Wi3pZ0IP8y42AUSlg0YW2wEbRc5l/xLkxicmbqRZ6T
Chv4quVM5gbxnWta7h8yjn+HmVVybeqhUE9Ph/ELmbW+0o4eauDlQbXktE0UtNNkGOl7v7E9LeVI
R24x7pymnkAzJs2VN9N82Z6GNM4itx9tSnoqlCEXP6GqUJDsePRObgmrRy1fioLaK2bEuIN3ChAu
q7iiDvyhlzdPmyhA+k4iS2K3GLOQnS3AoXZeIFvHXQ2dsF4RXILZ0aP3+ZrLsnsFuszhiPHreSgt
Ldsl0+R6lqIAi8H5W8t7oHCtaDs8aQAgr5w+QMVJSj29opUyvxk/fJ/ZmOKtAg+Q4vT74EutTnFr
gEHrOgQHjTLaZ1qPmR0FlXWiBVhBlsDqzMYur6SCy6ff21eiEj/f2PT73hA87/ZgG1BnHXyr81KX
i2TAJHajlIDtjexqqe3MJKnpQZeGl2xTUZgv2ndDNVIk3VBQCKjdPBTrxu26Ye1EUwfcEAfl74io
4tWSj1X4KqM2qv5+phwyOorAkFBCWdYhRDc2hQoix8PsrboJRj36ZObdTQ/gt76SMpwJHyhnovpv
0HdAJm1RRyv8wAfNro2eqyfhmosIKrCfRFfCx4dyHWvHMLTIVUoRc6309IPKqpZE0mDy/EEON06o
G7doOdhzlUseB4QciY1jsvUlkNncHG3gSnCL+tZvtlmua7P+5LW0+9xv4vHIRpqDDe+6xdTT2oy0
IuE34V09YC0ZvjpwgbwqjopDUsrXmHJVh3eB6Gsklrog+QHdWcJbTQyoMfFw5RlwJvCwuYFozCtB
hF58otxgxXv4mTS03WmlDnn7mCYDrsJQ4jeBKLBma0d1czn9ePtbF8d5zhTJgSmvO2z604XB1yQu
RTnywgHSs0fw908y+1VaZdLs+0nxb9Az1O9Rw0RoMca/daQOvzFCTCB5L9l7wHka3Xb4d0aMhrIS
AeAEGKTs6hat0S6x5K/RjfobEcJWGOB4IbI127aqBsoTItyGJJcbV8exjCtWudUl3fpu6vttlOcZ
BUQoAByQbebIZFsNuOpp+SjujajLrxg4nDnxNJ3mXg0fA52lxXslq1T8+lQxeUFtTluMrHmkdPhB
uWWN22GGJkCiV8EhUcS1JVgm7RwNF2l4Aw1/LoE3LOb7WFPJzAyS1keXQ1b9vQYEcptLnxRLz2zc
0Otif3nJz5x4Uk3KuuiisPPfjsW72GaHGDnoagxtNlC6jdqgvAm0oP/7EOZSOKYbjJC/ZRmLtMRG
9w1mRscomW2zfR0TdIoOHCWG9nt5Qh/qMvMXtGh0zTBXtBDf/v27GeUT7NWhCbGrTrlK11YQVvjb
BVV/DIahezHdkCDj91OIbOyA23uVwrveKYmhVjis1dDPLv+gc1+Ymiv9D/ogtEAWZ6orQmVEi1D1
6omY2uPlAvdJv9Z9O5M1zC0+khQqYC7xYhEw0HwpMPBJdK82sWHMpaZXB7Wh1Ag9K8a5DjJsu/GD
oILGKaCCBklkk1hPTfSPkjgVhJ62opUAmA+pASdsHsSQ2pgkW/DK1zhl4BL2t9+FH+zSGZrfqQYN
otNYE3cuRavRpIChjjToZM0x91txZTt8PE8UvUHYabPZFRD+xc7jGe9M2Nnonm0RTFoRhg9o4Lm3
kS7DGyNN8L2+PK2zA1J9ne9qECDLA8W9F8CLmXTP8p1w40R+s+pjTdv6bPo1gpv+lQP8AS8AFHqG
YP93wMX+ogCgwUQQupcLLH7tCCa2mI6RYd/FZYS3Qo8JZpuJaG9rkAnj2HK2WRMZe2oyyQab1+qJ
kke+CXpTO1LUhqvq4C9OY+AmtyZlN5hXVuRj4sbvdSjj0dx2hb3M6jEibEQ78Xu1hsd27SjGrpcD
/kCl4f6/rMW7ocTpFoNXgdse9XjPNTK5ocKA/mwKFcTqx3CnZLF6ZWofjzonzwSfyjGnVbDMhqHF
tWNoZLpXCqu4kXhMroahHa+kT/PBOL2k3843K4A7joqQ+Oms/HIshj7R2WFmhSSdX9lebiUx/y+H
oqVjVggSzH25vK0/3oiuitUVI3OYaGguBs1VrXMzJxEe8oHWupfpq4qXx5eWA/5FE/CN6VxOP/wI
Wd3LA587T7Y9awLNGEKwiaezFZY+csxi4Q1mGR2I3eOGTu/0YGQpDeVRb6+Md+7rOkQlzhP1bmdZ
AoRylYQuby6aqM5nHYNInAyK/qbI6HIaatBuI9uUny7P8cyRYMvwskC63uKxuajUVVPK/SAQ44rG
St3oVm1sczoriCg4/V/WsIkW9ADBHQMxYsBlUdCHltZHZj15sajUfR7a96BZyyuvwjPzAdqLoY7L
IDSHFmsGc9VwFEebvLZNqwPZWrhByyFEDa2+JtZ5bii8ymgBIksFWko/3R6um2m1UioTojyO/ug0
WvvVjnTEeuMk+PtVAt4uYCPopDH2clZJjxNfoOeql/XNgx/63beyMV6KJBLe5e1wpvCB7igdVMCc
qHR+qOKMRaPBzUbLxCrVad/0bv1JhJm6xrJe3XFOw13gVNqqTJ1uZ0pc5Zs+UW4u/4gzH5bfgL6j
mPMW+EGnHzbXZDtm3OCeQ7l+F3VFS18vRlKXEurfh02SNpVnh8AbAcvA06GiMpAWlr1kAuSEt2B3
Y4p1tXolgn0ADbH15x4Zj0N3dq5a6tEWMLOzbk44RtspfwkF091BKPoWSxD92KhpeIu2S3/UsdRZ
t33cHCIZqw8ZbMdHpRTaoR/LfJcnIEouf+kPZKO3H0YkF6THsyvUvBTvMlanjp2xUTPVG902PgR2
H96ZfdwdoobbGDrWHrhVdEzT7EUP8vzOHkv0Lgdqu3kZmy/KCNZbco+C/QDZXSEltEVWpd7IHD/q
/sqVem5bsFjGbJtGUF5WCJB0T0Zq96pnS6feK2WbPXW2UfNM968RgM5cOXO/kfob4Bka7osXuT4Z
KAiZgeZhSYzVMf2E+6FO8wdpxQ0CXS4aUnGmciXo8vflFTk3Sa4ADBDR9QHfvMgbeJo0YdxNGvQM
6c/+Df80Zm8e0ljrtpdHOvNa4aHJf6j562DG1cUxc3w5Jay+7sHZfsCJedprQSZ/Wt2Qf04FFgBp
naKcQ2/lH20o9GezSceDsKMr18KZW4/AxoNX1bU5kC5mPIRRVEx1p3uBXmOCNxkPee9Ym5aKyWbC
uG7WxPl8eepv8XKRx9Cx5npAFh8RKXX+Te+2fWl3SjL4pvBKDVMUWBJheoeZCU1AWpLo8hDUjllk
wVZzkE5AghW1EhvLCRwHacmMiZdX5is9wzrc6DRKtu6oui8WUmA/FaWNlF1oB4jUOFFJ5aa1k/wV
kvrQA31symTtd7hLrWrFFjGiJgpisE7l6t+0NhsfRhM1u2mUinVvmE14tCtKFbOtAnoyTobeVtKD
4BRTXEmqz2bZbKLCR7egVHoE1qDR0IKamhEmmRqm2WbUgqlcwTmhPY07lPUofNph+IqMWkhnA+LC
Ki7QpVtbZgs9Ox39QTlItsretK38Ft2U/BdUL8taNeRXjyTQgMAgRBb7aXBxda6kU7wIpVf1TY6v
77Ru0Vd6KacoW1muiH/7Zl2UCIUEJqopQ+3iPRWUtFmkW8DQ9X0sKi6v7LlNDRhH40dRP7FcdT7Z
71Z2orkEcrcRHsiXR3sqtbsmsqfnCdOzV2NU+yNyQC5mWjL7jkiWgu/CUDYP2lSkh8u/5ExCzvMH
BBf3tQYQfHG6eiNR0JfphYfqRXBDbxAOoe0E+78eZT7COoqVPMH1N0PVd9PN7Ub3Y8UXXlpFzs5R
u3hrhMHPvxxEp0CjAbaZ3XQRC1tMRZd9bBdCWp40QnUbFuG0qeGaXLmKP0Q+RsGjAtSbberQSBaZ
6NjGJUU3zfY6139FuUh/SEpbO1QtRYDL8/kQ3elPcfBnejFpNsni6R5BxcNAOzBRvAI1/1Wblk+J
Oko61Lp67PLYhPgbDhsHNaS/H5jEyuVBQeSFW7pITlNarFrSC8Uba2S9kkg2B7tGAwrXMZL7KUMi
EgmX2NSS58sz/vftfxLxAJnPuBVIf/qMMVhEvApc56SIKPnkNDaPUmo5OMEUU3rfNko0bWIxoZZZ
aDXWR2gfHMzGLHFymkD0ZjBF8dDrOdKZ4j4aEq2nrECoJJra6rFTk8SYDYeK4gvVFCQYymTM/Z0W
9FaDyuCInU4+ZT5PxLBCDBsJurXdINByrLBIqVZ2WWToh9Lze0w0G3VUt7VQmFLSBrx4nYQdFiRl
UK4CfRo8JP+DaNOhZYx+pdt9SjPO33osutyjwOA+1Dj//ohh3hG3G9wd4LtFrZcoVvISh29EBiRc
/lj11E64DjX6H82mvmmOPdUJ2bu3YWEYzT1BFOWTRqvGF2n2gVi74BcQlUGqBUe3uBl+D60pfmeo
kr6iOqVYd03c6LgygdV0t9jkQVgOeczdjGaUmBuoos2fJEtvFAIT0T/wId4InB+mg5IkKADGrvFZ
ItXJJKPUOlT9ROFwZY1oE7VugjdNBu5g1YTmGG5qKdrfXQi7Zh31KNkFnS46HG3cvNnSkYoOGrKz
ATZCLcUTp6IVbyPYvvMLHafPQPmnFWnykhnAMlgbKFNvs4qP1PQML6nH+MVwqiZcK36IiiDufM03
aTRVtXVJtzynRc/PcMvgpnKT5Htat0JddWUrHkL09YjwMsWQegBxHlw5OB9jA7uXqgNtIdaYOsDp
iYVpn1u5LaJPLEK00aKm2CAGmO3HBBu/K0dljmanJwWyJpRBwqpBwFvyGVWlMnKrdZJPIDIiooMb
/IDfN64rRSkPjdtHO8vvzJukoKMexpN+EBDppynRbu3Giq48Zz+UIHS6ACo/AooRufoyP2+VanJa
yh//w9559MiNpGn4ryzmzga9AXb2QKYrJ1VWyV8IlVoKMuiDnr9+H9YsZpVZhUrouMBeenqg7o5k
2M+85mi5w4gEih6Hph1bGzmNqPe1XXEp/1tv2dOvByelw2ikKgrl+LzhKI2RnMxrq2M1UEKyPG3Z
ywyKeFbBXFwGf77RM1ff6l2fbTQt/pgW+fyAvr38+fYyvHg+kfWEi7QiLSgrk8+frrjuawmaYdJE
PTF+1nwbblyzmC8s9iujrLIUhAkr75puxOkoIhkU+rqJfZ9SUCXmwTEKgFR2Yfe+OgoPGqVSrFLN
c3IuyMGFwG+271VB2x6YTRKKKb5kDf/yVXOpKhIKgH56Xr3Tb3GSaVh0ldn3SwvBIqF3OJczPjYo
dm3HofIorFLirmM3+EM6N9hLNqZLbWeldZNPnA5czklajGnL55nYyLqgTr+LCcOeYAzm68wdR0ix
9HaQm9IuRD/PlYDT3UpRe0WKU9c1ibTWe+O38Kc1MVMtME29j4v505x17gevd+VmQC3m2sCxrKua
eVXMQX7VroJ3kyHx0Mj3nZY8vb1dX55TfgjFGZ52SEEvunYuMm457knOfRsP/XtnIVteZfzMA4pV
1BRw6xQXnvQ1SDn/dIqTKy2QUg2AmNNP5yWUdZFazj3o/QWnq7S4Tb1JXBVzPr6vlH8j6xzur0wE
m+1SU+1lmM2akxpDvV3xikD9TkcfisSbipSQEPJDfa+XaX0YxNy+RyUr7kMUrZDx8trPid3i68tv
a45gbPD+M+Wl0thrh+v3X3K2BUjDtdTPNOe+dIgb6MdCWR1teaEk9Xzrn043cjMuJD2o3kRX55gP
9I+csUeq5F7pBRJCLcbLXyzMJ787vAEPTg24NOp0PxdRV3fWFwIEo93EXYaGZmrOSRfVSYxKqvC0
Mt/1Y4sikQuy9AsRAri2NJ/dDgWv3qlDmbbZgXgUhduZDAduQZdqX1qpUFFuadAecsNA7yoDh/pj
UgQxb+/kV5aWsJgOMERBhgZRebq0TTURWynfvZ8nmt5Vq2lXQauCd+zkfgeyFxbQPCWhbQ4/RNV9
nOsWSVHD1P8UQ0qP4ZkzslZXdfjsZ1usNatxGKvGvQfLpo5lGfzkMI8HLyn8m9GcigtPwbpPzhcY
dDlNBlqDIJ+s08+uAinnZBjd+6ZA9crRvfY207ohBGxWbC9M8curGtI4+Gc0MOjNwhs/HctZgdTc
Vt693WjOE4h1EvU5ORqpGbw3K3yDhdZpX6xZaz8M+TzdWZO86WSg/Q27ihDZLISzFWbsZxvdLOL7
IA7EBiXjLI1KY5gvABJemxgTRMZKHuW6OY+HvFxP696f3fvREwugReSxWkCFMOpa808bIMQ57Dky
zGcU0Pkhy9x6dFPU4e6zsVr2AgeWvUZV9QaR5GRrNsgb5XIYL4RYrywGBAaCjYDdToq7fv9vb0iZ
W90ivUQcnaRJD0BLGFkg1ZoHWr+ZE+zAhC6LLT3s8kJc8LLYjgYKTyaIOzRZACadhR+tG2fco25y
HNsEgcDC2a6y7NekcfUmbUzkNpdxwcQzDo4Wep6YyAcXtuLLd2v9BchS8m5TgFvdPX7/eNT8HVOv
nOQ45CvPG+J8VKu0D40FZF8PtvfCZL86HqE1SBOuFzoap+OheOoJ3LmTo6Tlv7f8tjiIprCjQfkI
BC004t8+amtae3qqVxgNZCSc4AC+ny9uAsg3J9lOj+g+InRQaEiRyKt6wuZ3Bl0Z5gnG5W8P+RIO
QZpCLRMe8oo5gcF3+o09MORW6430aMbT9IgiRdUiy1vk9p3A0a2P4jKvP8A5BIebmZ3HozBUmJ4n
TTxjBCWEpNtnDojNW3Y6HbvFtX6iFC/0jYst/XtpKawh3v7Jr7xu/GTCF4B+3Ez0Qk5/sm/M9LJQ
jD4mMzLxZYp3rsgK88uSJxoapprY1J1vHGpD8Wv9uL7KrMYDMW9pj+TJ/hbRMeuAyY5/SMFrbOce
ARIjrvuj16JH21kz8qPedK+LNkPdVlrttdf67cEFpXkNushAWQA9+pLk9s/3G/0j5CC4WIDlnN+0
Zmx4KtMyebSsJ+DrWBwkhYcg5ZTulsS5sNle2dy0Q4DsWiZ6IDxep7NoCnegKJDKI9WRbmvpU4dQ
cfCEGSxa6kXy8e1FW4/K2dZmNMC6CMWtKfHZNsspmhfG4qdHwGl+2MtK3lZ6UkQia9sLs/gyxiI/
Yv4COmQ8AudF1SSF+WSmSh6FFc8A5wYX/z/9T2l0a3r/+yhnZblu7OHwm6089jJID7zRyDcvhnco
c2CYSV0+vT1/r64Wtf81hnXp/Z3Nn441hOcPujx6s2M/Nn2Nv+U8e5GXaMF1PyaXCsKvXEUUzV3P
QouBau15ZycfnQkFZvi7BRfuFjpmt6lqN9mPJtGhM6ELA8vzEv3ptU2y9osBsj+z587ud49AvIer
II8KxuCNr4wvKFG4W8+Xl0jnr00nDQMkkFYZGkg4p5ufClQ5mJRWj348B5Tfim9mYzz5eXeVGuaX
t5fulf1Iz4Z0fTWMAk1wlnEm7dDj6cKt7hh1vUOtz93WxXzJRfTMjBOmIQhvrnHq9yjqgBk635Do
xsaJbnORo6qLNLpldJ9LmC7YkmXcVSHYCedKJyTb0EWmltmPGuL78ZDUYLws7Mgopug/+wmy2bKM
VYQEbOts/VEuu25YxZORSMimC3f5K+sAC4MzCm98FdU8u4QmLBSWWKPQOyhMoIrU7neY1WDAEvTT
boZFeWG819YCuhCcD9qVFgDu03VP0PlRjZ9l3LBufUVAI0OUruTuj1ccZDjk7RUCRCi6fvVvQVoW
s0yNcjCjEi5mdj6x2Eyi9ecXuL+2fFetEso0znqafhvFLWbDrnq7OAa6bK9TreKIukGGC+PSbH2F
0PPbX/VaqLAORpgA25/9czZ5xaRmmByiPI4G/RRQkWvQhTi2hoLz3gcdsFdJNR6LCVcVu0IpTSIM
/r02sV0g7cfji+giaud82oGsNG5V7zfv7CUO9m//zlduEWw9qC5RYeGtOceRjr1fCOHOJc5dfXbj
60twM6um3HRdcWn7vrKdWGUqfrScVi/q9c9/W4LOtwu5dAyFlYi3USXCxq1bi8PbH/SsCHP2eEKB
BEfA3f8cIJwOI5N4pbtl1VHXawvwt+Vcx2yvL0szPJ/mZZMXVXs9OK6zJdapdjWo6ztUQalzOE6z
q3Hp3nla/VPVFY7yZlBuVcwyDEuWXrlD/tWUToe6Yr38EBDgIltbkgt52WszBdKAHieqb4QdZ8mD
0wv0DAGJHZfV/QPvogX991a7cLyfAWDnM0UITboK+AjSxNnJE5DzwOYF9bHs7IztiBPLvi5qBNY0
oJ35prfq9CnJYPFuGrOzVkeJ2gtH246/02EwjsNkTh9jU9SP5eK6T3E5t+0u8AgmKgf/DchuZknR
sIcAp2Rn1GHmx5cS7temai1rr7XkZ5nC09VegsZq0iqrj5ZdrUoBHZYKS1sEX9/eVa8NQ39vFTOG
vkjicTqM0ZVWksdBSrKm6tDuc/L6NLmUNa7/lfMFWXlhFKKomaFccTqKlc8Fq1XKo1vVcK6qGvMh
xxoiSwbtPljGX3Pp7fq4Ux+tqcwvgDVeclVWHNpz3Q/BL3R+z555I2t0CROuPCpr8KBuGtMnK0G1
CmKPu5fYqGL/YukycvQquRuR+tzW7uDv4YrKyE2Usy1tq7qgAvvKQ83dhCyYDVUJ1E5w9ub1ohNJ
YlFk9CwMo1TLWQgt8FVfZ3fAhERrTNqq+uwLZODs9EY2yjrYFkS2kEOkx9hYacVT7hmkOVMq4YF0
zfRrnFbeKCrrOs04TJEv9R6eRQpPFxJUOJUOmtDAFREuOV1IGRdTDqmTFK+11YPVJO7HXKyFQUEr
AdUkBByrjW/2Qbz6QjRXoDfrPfLPqRaNKRSdqHHiPts1ZW8/VbFu3HV83A4RezZfNmkDGBq3x9tk
jjUsU1pQ49gquL2JPvxsZveDZkOjwSWx/WqkBX8GRc8fw6waYqybJ/nen9PZ39RWM9ZbAzpytukC
Od85fSKcTZngVrSdhQ+yvyX2A19eay6OKrMJwcJvUxH1ysoxwtEbb8Tu1aIBKvpEv+YmbPfUPcwi
zFGAOrqGsuHPqkX97UPVrfl16HeRykWd9N6h6QMhZQRHsTiL+6NCI6UJMWRUH3rMLLDU0pPxu648
O4sAY1rIp7VZ+SOOh+prly/uuEVSojx0PlokUdbGjglxVlg5F/IQg/aZJk2/TsfM7amtVoh3GVze
KOLGHtCQpiidY5c5jUndVsx/ZxCFGtw9W7qcEhEhF4W7BGxM37b+r9muaZy+faEEL26U9ahR3V7V
el1qU2cb29JsFPArZzm6TQbKh/sA/cWmqvUcA3A/h/i7eG4090tQ7rUgH/WPEqvF3WCW6OEB5jCy
Gzp4E0YxlbJ+mtMUf3CGLsZPGpPJSC0VFhfa3Ok9hfPc/FYPS4w1gtaNN9Dd9TLKWYKHtFeLs4X1
aH5N/S7BFWhRELRtS6EIOBvTjTl1y0SDWjUMnZsWNkuB/h3hkeVTpeccnGZoamsT53p+b6AvRWuo
mzM8HuI0j3GhSst6m0118WSjX2puKtPvzM3IiXeAds8j3IncJzvzhtr6OqVle9UBomix8AMxhT37
MA+hsm3qDlPemSoCMSV2XjsDtaqsIXB2fl8PRoi6PygkNDoQxvGSUt+W1VxspCmDPLIaJBAagYt8
XIsK+xQlkhzPEWzbrqHhaUT10kp+6UsnPiOWKR+NpJ+oSypXHbSaMn9kW9qsh7Rbgu1YLEDIgOzO
8NCsYrnJ4CqXW14/+ys6sTGXZS/E97gRcN9HqEmhwnAEUrY2OlqkaU18l/CyV+9El2GCKWNHH/Y+
FlnTblFV9fj2HltDzJNbiPbdCgrh9lgBOOeO7k7h2po3dy2RdT5GTl1717apjnGbVjsb2YNdvMw/
MJAwLnQNX9naHrQvusw0U1Y15tPbDxXmRkl3VEc3WYZd5ej1xqhA+739da+NAk98LSvrUMzOQUWe
ojONIA79g3iwrtlA9CHr5RLq7OUo2BGsYE0gPRQSzmOkdik4HXoxHPvcmaPUMn/klVVv3v6UF0H4
KqlEHk9B0Qcdes4OiDtEYITZ98cKbaENyQA8RvoEu6xRxYVsa315TvcE1VIgSqwOdX/qZ6drMxpt
XRCXTccS+dyI47hsYR76N96ce5BlAIa//WkvC+FUgn8f8CwPklj65Wk/TcfFnoxtAIcuCmbRRVZm
IvfAQ7Q3gHN+chxexDqRKqSkXl1I/l6ZXwfVCxIdQAcBKj+nH217QrbKD6ZjYJW/qsDJ7sp5MXiA
df/CpnzZYuNzTZJmYlH2C+n66VCuklnjKG06TqZR7bXCHW4UTL2tskeMYwMf3ycxyocSD+GD4EdH
YLf6jdY4l37JKxt3ZXcj97oyGEDdnf6QJDC0OUXV9DjECxm1zIzDWiC9sHNfG2XF2umA7tYPP5vZ
cpC47QzldNQXTVxnmvmFrrR3IR16ZfmYTHB9tAupEZwH36hOpf5CBfEYuFO+x9qryMOu7WIMPHT/
4e39+tpYnApyxwBcEhXR02lD9633UH2bjyu3MEw103pfiORHQiJ+AY/zsjJP2cSlR4h3A5QrsB2n
Q+GxVGiJsI3jCFyVFEn3Sn2HhXCOM08Q9OkmHWWNDulUEDjiWuu6H3XN0G7TdurwRGXGzHDxnOq+
4fkZw7mPsWQgKpWrHic4/i4urC14N/dpweT2fZ7yhEVqGn9NS5X94O7u55ti1JYrqK08cN602Ond
EuNtduFQrHfK2Z2DygGFWGTjVunKdc5/S/xxLB4sMbvzsRe52mFkJvAyh8EY194jkuX4V6ravVAG
eG0dacD+C2NEpe9s+2tDP2hzps3HYB5mHNxhrNLod7exP1yiHr58ZqntgsyB407SBFTm9PNoJjoT
geR8bHNQ5shH6cQbAuVKbeFvERL/mutVGRIzFZfAc6/c5h4oGfrNsMrgKZ3d5jSUFifp8+XoEKMj
UkG7TbljQ6SP2TZ+2BeC1lcmlZ7maumzolLAkJ1+aePmavC8WT8GkEkgRDUfrcLqrqYRwvPbx/CV
exQw2sqoIZIglbLOSiA4rrdLnefOcQGv8DEO6JxLDMCTqGkgEIUDkqxXlUbLPyxdzO0BcgaTuRF1
BmCmab1Pb/+cl9ccZX3yct5o0ArMwemH240YuBS84ZhVZQZ5VQVRMJp/DItAkXql3SLxuxYZvLML
oTSDtGnMxjkqO8l2I+ahocSE+8rofETBh864kFy/8lU+ib6zBjfoz5335H1T5E2fKvtI83A+VL7+
Kc+RQXt76l5u0bW6BHwKNj4thOc86LfD39et0ivZusdSOeV1BvXi0Asr2XsYA+09xEDe/+l4xITU
W8Fgrwt1LpYct02+zPbsHqn8G1Fh+EBt9VFGg8iDQ9fMlxCAL08/VBPwQ1SpEeLmf0+3BjbzSOYO
iXf0emSwZEZHePQ77aoxzCfEAqdNi/vgPsmrn29/50t+F3cOywdADulQG1jr6cBu0qFcoZhYDJXG
X7bdeEeh5Wrr9NpHZrh9qGlJb9LWN++SOaaCaJHs0nO0t/Dw53dG4uRRIK2nloALpbikPPro0u5i
rO5C2KjlhQv5ZXmJ3wvmFhkFLiz6tmfXZJvhCDX1lndscq3cunBTIq9v5de4QvdLH2kuBPGYbvC6
Ct45c+ZvvFakGMnW+A+WytxkIyCYt+fQX7tJpy8TrGMuCcQ4OAT2eaMVdNLoSNtOHjQKX8egaTQS
vakHQmDU3fi9mmL76DVkp9FCTd7fSYG2DCZzhoEtLSJ4GfarXvU+NxcXLk6S+k/YCfXmtY/hzaGU
AotkKUF7YYCczuFUp2KksILb+mZ2gu44Nw7OUG5JHhfqjlR4uTtO8QkN5+XGdUsclFE8CgDEN+AC
1n7VsvUSmR1kgGvyVw8Nl2YVWGiyMPfcfEtNoPoc9NC3B5VkD5R+i789kdrdQdfG8mOj7EBuyzo1
H+LF83ZE7cV3vakShWBDPBX42GfeTzrS+hKiBbN8Na0M66W2m61ngRp1PdW9irej0RhXgB7k32lt
SJ3HBgprhKe1ahAmc+ubtlfyV0Oshny0KZbPmGm672XTF9mmWjLrXWEiJ7f3MHVMEVyeBhFieAxH
ScV1gs/oWA5RnuRulI0NdTwAQ1O3NfPaudVEnABRqm0sk1vpZsaFQOVF/ZWklVCW3QBkiPqMdXqk
kEvsGy/v0ofEdNRW03znziq87ktra2h5WEN3rTzN2lYNrZKlMqYLFdhXh38uC9EdoR929poje+Oh
qqGnD+5sfkwA27KlMjfyRlxweW6MQwIePbJHUWwC7LAvhPIvojQ0NAlewBmDSUfr9uzj3RSLkZ5e
8wN9AXU3VR7GOomL6iqll50TS3EHKVi7cAJffLJD3MqryvGjkU1qdjrjWs7Z5EyZD4VKxAfXZ4pT
bKO2QuX6zqnw66xxkwrLrK7+hrDZXHgsnsOIkwuA8UlfLPpzK0f+PL3vlGmM/AL7AY1/8FhT7zva
VprO+H7yZ+OdIRMKijFCWfht26IH5jI4X63W9lvog82ATrmq2ptBFPO4G8rSfqeCEUUf3G31cVMT
tiAiiFQ9lasgLnejFC1Q0jSZQsTUerF1JteWG7uyg6uMaJ8gcUHUfGMYZQ0bgLJrGUkFChucbYP2
uvA61V5YgRfvM1PPJchf8HgiqTkLlCmiqFERdDygteeAVwqAmcBFQE1GhxtChezCNnvxXq7lmuei
De05uvDr7/ktHhAaEs9YGVkPravIw0G8rqrtY/eh0asPmdLNr001Ol9xs2v/tCy1joyly9rn5ME8
72/knlDwTGbrwUHkamO2uhPl8fjr7SflZeDKKADv0F9lLqntns1nERTTaNaN9ZDOorrWg278pFkj
vFGBlmC+5H5U5Y51a7C233jmvvidnV4hQHwp7noRq6+/A6gS6SWRCf2903nOa7uXqeith2ExjS+l
PaS7oKaNlHSa+PT2N7+II8+GOguBCLQK25ad9VD4mD5OtVZExCuX8H4vrwpyV+JiilZIowJJOP2g
1DN0hHZ69yGZLWOX6SlWzVlv3c/lQrei7Jq9MC2os3U8vK/Kutu9/ZEvC1ngX6im0r4GLP4S+5fa
I++9G9sPtT35W+kX+zSROe7nzQ1Qzq9Dqb9rl+GqstX7wbvk3/PatkI5jC49rGaXruzZHA+jp+ld
mTgPy4Jhe58Z1hG91ORuyLplgwbBeJPldfkus/Tim8rzjyWWzdHAQ/zHYRygqhX7CLIBGAqt/NNl
aIPeWzzYLg+6IqoPDW8cuxBFju694s9w70FTMGxKjH0jv7W9X6PoDx13LMTCsZ2jpatTY9MsgXy6
sD7rDPx+ldtr3Q3GD2+JCUzpHPTVZgL4MbCio9nPYj/pzq0vZuvg2ZVV4U2Cbzkire29kwG9aGSh
bXFWLr+3wkovHYfzowdjBp4VGTn1KsLLc3ARuMQ0cSmqHsvabJJNO2t1tjUTQuoga7IyKgnmufvR
wVhug1pLoHQXjZojYQfdF59/N95MKG/PIJ96w9oslp+vLZbRTrdqQZMn1O3WJTigqpxEOGiUt7GX
j16ISLp2ULnt/GiAod9Snx8V1MC0/erzivZhZ401xu2pPzzZ/WJ/DvQ6vW0q7qgQZ+QyiKoSKlhU
YMsOW19k0yffmjtArbK4wfMNN/sUm6iQsK02N4rEQttXbr1M1DBzfM0bQUMxNCCPXJQhc8/Xlhkh
TlhlC9l7VHFPN50uutIY6yZ7FHamzKtpAbIRdolA8C8d/NYMue6zn0Nm5h/wZWkpZi1Z92h2vXUg
8M6fUkPaQHKxl6aSJgORRLqLcUhoYG/y68I+XPOuk30Ieo0n5pnxDNzlPKdACapqC8lv7Scqo2Ae
8i4ahsbYF5be720zqa4Soyr2plTZ47zqGNLeHzbGmGURJcFL0hov8i7MMmguAF1YOQk8f2chFjqq
KYgezXzUcGtADvtAB2BruN+wGkCg2t2toh6V+70w5DtnYeaq4YB19oXI+vzV50eAxMcrE5UU2Abn
C0iApGkBjZTHkcZ4NFVYGQ5E29dFizln1Sr3MfOnKTQz40Lt+AXIhYCWKmCw8ql4kbk9T7dO13dO
7LmF97iY92l+1xrvK3p+vtVv7Fjb6FRSbRRXpXxwuwCvrC9zZoPOriPh3BXeVaP8rV0aYWB+lqXc
64XaPm+XP7INv0t/ECVWv7r/PPEI/6//xB7vR1UjNiGS7r/+r5mLP5cH/22Pvfneff+Pn2WXdvO7
78XPf/7jsSq+5+n3313Fn/+Nn9/b7p//cIy/2LYrmYCjRPF/JVaOP9c/sfW/Vgr7inwFxucBXPu3
r7hh8EcQ5tD0gt27pnG/+Yr/BUScSxlU1YoXXzWXn+f3f02W27P//7vp8mnEgyreGt6tNR8yFrQX
z8+4WwVjC/oAM91kVk/p2rKWvV4kF07N6bX3P8Os+G8YeWhrnT9pZipbxMhtM3Rz2d5qfiuu1Nih
UKOLept4s/f49t3FyTi9vNZ2EW5BFrg5WNJwRs4ui5hoYowVolrYdknQrwj3LhPlmRKpvzApwA9o
oac3vcAmoqilBA1cJ8116npQllBKD6oGhV9Iw9Qw4UFc2wb4xp1tIxbg7zM/AbmHQgg2eGREnRbD
SUlTOXbOJvUDQUqr2Yml8/x5c1ziqku/YAzCsdb6Qe279RbPgSj0tjFEyuqpICAy4KTeeKOGbB5/
GEY9DNDU2SIjbnQAM4MhGnRrAnqQI+jtLdHoB4VrfVWIqafjpkl1W9D31HWtj0NUcAIgKBCYPGVE
VGP9IjgAtBKTDJOstOIv6Al0yycP+W5lRVOLUuihUzyo6Bl0rS72ut24AFW6YfECCB+ZVYFEQSVk
nvSNA+7Exzknlq6Iw6ryMlgiDu7vYD310cuuwLS49kZXllua2wSdzLHE7AV/eAeEbxqYEaKGFhAD
7Mt7e4NSvOmnoe3ntMB9leoJWvmDFoR5xofHwIMrVdwUgKk/I2rXuFdCBlm6lfViVPWmoHUovrVC
L9orTJBmlEMJ6szq1yw79cEosAC90qSbpmEzLabazI2FrAVS9Khwlw0otQ82neQpFKUo+6303FT+
XQnpQhLWNU/fM+erTCE3strVcR0kP9AW9K2fZbXYFSYC3WJMkSlLq7jpGjxmCXJWE/DQIlHxnzJy
gGxXp1go7hA0mDOF113VjFpErXUKbonFAZAoL4vjm8mehuKhXjStuna9UsNCodDhqhrEI42W34KU
6/vHWijdvcvrvkSYEmSLtsm0PNPfgasZrZsKhWCIn06qTTjtIDxQhjCaQY+i6oMyWTib42Bb4WoW
Xu3SNojdG7cTjft+EkndI05clHV1o8kqMPMQk7GuuzJmHKOQ5gRram+nsXdrtbVFOhQ9SBKTRneY
N7lX7YSa2uVrMFgmIhFQvHv9AYNWN4vQ3rKzu6Zg2e4tpF1XCQxqoaFW+VnxqKVW2r9bCXfGB5si
cAFcyi+1Ky1eisNMpQMtozqIEqNDZaIc7FRUISbk6FwRLxXp3UB26jLps1NfNZNXiOZuEJTVsihX
etCoteik53vfX+r5Cha25V5LlPJRMVrsBEqKV7vGZmyp21H3FMuS5JulaZAk3afYX3jQiWpXfQ2a
th2PYtBjAtglUOXwqLLJzhMENTBM7EN6V9m3ypFFd6MNWeZ/lATxHrfPYsRdDAAVQSJOPIYOWR8l
wLeb5WEcJqdd0OXvQfENj+Semqof56DDwPYdd1al4kiN9Db6Y6wFiAPdNDUtXf9p6Rq0ODBaSHCy
6evK1uZHKLF2HQ6pZaFHXanaJfAdgAtsG3fRE7AYgULaxJOuHMPWg6GIuG3iJlRYjXrE+qTiKg3e
09ZJkZKa2XyBDJHJ9NoI6xCBBBHuEvjTqQZzaq/tPP194ElNXi9aqZGBtJ0fb5SPytlh6ujGbAgH
KRTrmt7XYI3H0vi4VqadfZmnXh72vhfb11lXq5tS6FW2ATkGus/TDBlHOREgoD5K/XDgo2Wpy8A+
VIDBBlSlVDsJMJ2VsJX8iibzrIKbYQ5oihyD0ldjfEeGFCdERmPuQWR7+105fceANK6vygqe5THn
b85JRp5M/cbDEAS4pha4V0sx3VBdumqVo27txB4ukU3Pok0DwQdEAwALrEAXOg7nr1jliWlxzQQ1
rQkqRlpixEFYXm1KD+q2KEBnVShGfc9iFHre/tSz3G8dms/l2K1Q2lUt+jTcrPR5gPq5Qi6dON/K
Mct3HSnWTtf/1GD2eSjTohSxSmDTXjvLxHndnGJwGMroVPx+RmL0Nu4R/Hr7g17O5foh4EdQb6LT
dU6c6GdgqRi6wApH1RlbaTBCOz0unC+23ZURvrk8C7NMDoOVX8IqnUZZbBvkSOCe0FKHmI/49tlc
ujiddchZsoy9I9S2KPpqDnN3ST+//YmvjgNN1nQJsVbXv9M14/N1fK3YnuDIG+xY8np4lJX6H93g
/w/1/0GC+duMvwj1b79X7e9x/vM//q84H6+Gv9B8tOAzQUKh2E/V719xvqHrf62F1LU8j249Cpb/
jvNN8y8KcWu3lXAe/bW1FIhgZZf8k1/yF7gdxH3o5EAKRgHwT8J8kvXTvaE9p6xkDS9wQIkoR9Vr
+VWzgIB2rUQA2K6M5ltpJ3gYLDawWNeetKt01Po7Xm87h+m6NMPV0k34djhoQ8XhKGb5y2nt1AyL
QvHGzgFGpna+FElUcIiO04JwtCYT+yqZoKOF2K51X2psuz4Se7HbiTqrIbSI9eCqAyovIyWq/N1k
Ku+zXqvxWs+ku7GCfHjXyMY9VPFi9AQqPRApyr09EouV6zeRESzGJyxj213uLMCJiJrkj7gpxU7v
5zo/CGM0f6FgVmebohnLw4htKOZJQXeXa4X/sEyUZKMmkOOdqXuTt03wgjlqBbWW0Olr+xHRqJJo
c8ghj0izo3WF41R7S/9EXfWN8PZWGlMK86WtH9yCEI4A0f88+yPOconvai5y5rF270qjR6CyTT81
U9x8s8dsvMmJInirGu+GGk7/eUKjtgoHq1iNyxscoELNFd1Vk1R0aQetcrdMBtWhqViSu7Tqqycr
c026lthH7u1RBxKMa667Q9bK3qIAOb8ffKN4gMAX7AOgqrt8aXk5pC7d5pC1Sf8uhbr6UAaQ/0JP
1BXOYoWEyKVnwnrIarPbTMvE7/fSmzodoEIYSYBlWKPf8Mb3ajcMQ/3oZ2D/QgMBom9NvxR3IKG0
fRKn7reyquUuSDr5oe1w7U1kqUV2nn/DyGokWQjqnZWK8jalFFiSxChyBzfFtWEKYjPSk6HeOEOW
PvTgN7PI7ww3o2sIKiGE1W3sen2YkPrt/XLX2x8gntyZSZlu5hqviymbg/siXeaNCBJnI5DGIkb0
Wz0SbtN9oAM8R34+BreuFvsHN57sT2kzi3vfbafvcrHau6Ay+ntz7JOWhrF+3WWNvMUz6aqrff/G
Jcu7a7JCfGqVlD8a4ONlCNg43lhtU9xWeaz97S1Ts9VssJGhWxVVviMOc++FDk13ptq9gZvpP0Hk
B1TRqzJ9XydFuhedN20qNIeGSMo6joypt5l+Udy5fePv5iWBaJAXLJcZaMRjherj3dI4yVWXTtov
SdfmbweZuqueTHgJB6fNqnCc+g5NOPLez0l7u5YYUPnp5XKkNgeuQze1MafaCdUTyawR67lcbuYl
Hb+hiye+EK7Ft4me6e+xgNEeA8K+qHOs9F7kTrO1+jr7DM2x+bBkHqFhkva+fihpV2ymKigfVGJ3
x8Ur/UdtrnUkyYa6i4Su4zCqmmyX13lwHftuc1sUhdiPBWirotIxqkOHob+ZNPw5MQ8Zr+FElNHS
+snHaqzdTTbX7jtEIAiBBmdsm4j7I5lDI5iJ4CsakJu0G73/5uzMdiRVsjX9RJSYh1twfIx5zIgb
lJkRwQwGhoHB0/fnVdV9+pyWjrpbKpVUtWNHerrjZmv94629yuV2NW0nwfhK6p8o/Mc1bLDVlEsk
flstdg7uebe/XyQGk3CStUxzqdsTf7p7x81p/7bm3n9T1ZodIsohnrLaMlJvILoEhS2SbOrjujSM
0ERYM+XYYW6ND0MWzGkkhH4fqXn+MKN54f0NKdylrK09s6vO+4Wa5t0ctPJS5mb4TMD6sF9acDq/
HMI3KaSbGtpbd0bJJhQT6QItb1fL96px4DxnnR2cEKhtL6Fqw1czzF+HIEijivqY9mZAEnhLqlYg
6OPTRkJn9qWcNLZQlYF4oCmjJQtCUT9M08reMwOXbr7xVQTTNZKqeB4qD/0HWTbFNxkfBGfS2OvT
hW5XFIoFi/UUTDQu253j8a1yL2Im9tJWk7sLaKbYz0iS7yvLkI+dTa21FEFw6Oey/C6WYX7wGl/c
Ysy0j9qy11/VBIxQ+rMtXkYmwXhz24JV3qm7jWhmPVr71d4mSYNRsSbkEmx9LJbB+ox0wWI4DV1x
asqxO6H1QtQqukF8W9v2sekgeFFQZe4hNOl+qqwwSzeq6qqkNQbzBUndeJoDa9rL3OjTIjPLIwub
cTOazfqA73GbiKRFZbj6ubxR3aJfzCYrLwhf1G/Z4N/uuLHu6rzMiXiRfMnJNdxuOgKL8UTNA74t
fW7YrHd22d9RKFg+i4DFvauq8d7BHXXIywDbddAv2w9cynyDXpyTd8ocQeQZZeY2wozbgcpzhPlX
qayCY9nMyvqNlSo6dWLrD7aY3Q/ku9GrvfjyjApsXlJoovClIKLxoRgKeZIhlUJDo4wDJ6+5HyeQ
AeHX+cHq1XI1C5lYwnUm84uFevxASuV0VMJbjwgDN3AGPe6jMSzfsVJH6TyMwzPlxd5fVxUkr1hR
ab+0bm3vrMHY/KTPZXfjbLN7aw7t9j27MiA4I4j6u3bAlax8YjpM2tw/enLED2qx7U80KVsyDkvp
4uRq3V/8SNvHUVdRXEl97Hrfm9o91hi0N/CBRh5X0i73GWaV8+R6Sb9ZAlypAajZ8vq4aFE8WJPR
fE99FGC5GgOyhckrCOKJQ2pIFhYrskqjtn4ywz66LJ7HK67UdlrwBz1YhWWeQ0QDJ8cYm+dFaIdk
0d49O7Diideu1HG6TtUfarxAFqxTYR3ILN5KXIKD92T2Kvwj53F9cpaAJ3WtFGa8gUzCx9wtPPoy
y7B4q7rBPltOP/42EbAfAqKDtkS7pI1a0BliF3R2jgh6HJ1qRzSlfTYKY7irhsC7qCrULHkZ4jHd
OLwvKA0eaHMf5hi1dHbvdVNxxhAw/emdcjs1iiFm9dvmm3qsFkagMt5zubiJnt3sDqnPuNu8CE1Q
adc/PlnqKh51VlMKPBrqrOxTjeq32b4aXe3yyxZPjAjJsAYu3sMo28kt8xOrcI23vK2Cv8WASAut
d9RiZuQEDIzVSulHak9jp6z7NTCN8zTV/qMuDfca0Vp3JzcPxc1AbvmxAOwTsaLWykp7BC0XSw3R
qWF62/NlFHeGXyCqzEMnnWsnPBmjXfwhnpD8VwukbxeGrXmBWKw+Cu43Ek/b1nkrCpkfqqbp0z5f
89umCTJafF1OVS2dW21FmLKKWcJ050jLI5cgiIQk7Z4Hxxd8fz0yrmzZdwsdqtX6orJuOK/A8zfO
aOkn0TBpCC7jXcZHfvHGwr535Kofudq608qN81iw3+LCQn670oK1XUWUyjpLb6vXQ+eOy0GMYfBs
EV7/1kZNva+nnocaUFieFzs0Srxhmpu786pmlwn4+J21hiC2I3eJU8tPjLvzjkD0/KwV81psdzPX
iOzDk1taxssqVPBZUEf+svXT9CwHpzkCwU5/XUpe9p7b6JPAtshXvHF+bx5GOGiJJR7CJd1Ivo3r
mjPdAB+l2leP7bM7yeVoZqjDiAoP/HjCubqntHRJgt6Eu5T1cou4yMN9sznz0eL9T0kDqtO6xY9N
lrdZfTUk2j7WRpZ9rG0bYZtzw1uTWnAXQWCd3fTchveGARPg1hkJl/5oXvtuqVOIC5yOYwwokj3X
dsGZs3WY5RgRnUO+ujj8BiwDGAyMEvDeHlRwcINairibx3JfYplNSzEzWk+Dyk5FVSx3xaz6B3D1
8LpWmDvtD9YtCYVBxTWk9cx/Zyv7g2/fAZzZ+8FkHEvwcjixbdE5tusXxWPTGd0x7wLvhr0PJVPX
UQotcsBJuZblL4P+g72jSCLLLNJStN3Mx21VJUVbuq9T6BEq4FrHWd9mrw4uBtB8EXt9s5w7Rcmz
XzWgnGPVX4C7mnRsbE77hsiXRKxt/bZBw+8L9Kdp50/cJxMzqpEWtWU9ttHi3YeKdhuobyIdpzp4
NEeA2kRQJ/1khXl3zpy5uDRN6H1O2oQu3MoqhbSqbhs+m7200O+o1q72VRb29yWP6KnvYN0TePL+
OAPS/B4HtaRLeSUeJ8vQXx46kpSnXC4xzoQqxfoV3YSNJBiCmJEzKcaRm/Suf9uiSkuMzdN/vFFk
BxaZ6UVk5rEvlvlhnrzgDo8BwfUhQfFpXns+nXg1h31ptPXZXKT/x2nZnHkeeuPo8eV6maZq+dJh
SYdD5gWPTlY3NCi70XegSnmYlPLfdO8wAePa3FHG0P0NTV0/ZW673Zsq5/M23ebGHyOd+h60P2xQ
k+3bzMpfGyOfvue8zx+5B6KDA150q+dO/nE9wz3zrfB+Gm3XrNHB9jhY4fC30WbwhgLXCnZY/LIG
M7YbvEXSGJckX2qomMrbEntqBhk72Dn3JO10dzhZnWuO3uZeDCm7+7Ce2W6Wa7W20eddIrco3yum
M0mXO/AU8Ub+39kruw/PAUbizffSWdqYa9vQuF2tab6rcqN8C2QzxMaS21ZMVgjeXwhFVjDFF9DE
FguRdB0V2FUfhhAtS9yN2r4M0RzspsAwDoMgsDQWVb+9GlygNfWC9UK0hyi+EBXW1E0XC03kXRW9
BzyRCIgJIdnTJte+GplcTpjBo1fSnIOdtKppTay+gvsSxPMl0pxpr/QnT/2wtmriJBtH3bt12X3x
s1jmGrE1MbmG2SULrBV1Yd6bN/bmXTdG76FaDT+hOQe5TgNZFcShbqc3p2W3ypVRjRetKdhOvFUT
k73Bf9eC8HQxOoRPGNjVnppWQTWNpiHSqAuAFnJtljtnKuw75LTWrU0W5qGH+MEqrfzbvO70mcCG
EG7HqM+i2DAjec7y0DRu8HugZWbnuPU+F+F4sf3KTc1hHTg3fRKaNKfszttkfyYCYb6fynY4Kozh
v21PBfuWgcyL2cDg1rorXd97n/zZDkxCR75TR9PLa9RDZvibG9wqo2eO06a1l+AZ97ZnTFNSj5F7
vzoqT1Z6GojTNq3XLezGg24rP9Whks9+ZZg3UVbo98ntKxLLSx3dLjaNOHbQHnlZsd0w+jdG1ex7
npamOnkstrE3ar5Hvqw/19rZgJzllu9He3ZeskjKk5m39XO4tO5u8CIjHj1r3m+g+G+OIbYfgTXy
MOVBcbcuuUj8YOArGnrt5+J6hYgHj8PDQLpxoZiXMraMcYo82OamJkr5vl2uzxYeGO9izu0GcRoF
v7W5UYmuxBqtHDt5fbF5KQdXm2oPnei8sfqPeM1zuAdTvyyrsT1TxOIes0nJfTd3wy0EJgEJ3qL2
41i1lFmzLZ2IN1rTPKckmzFkTnKM63fIwtXCP17zP2E1fgTe4PmpO9rqozAtJLDo6n/ZjRxjo5tw
autQk784BN0vJXHxqescNFjrLZxlyHYsYSOLreuPfNng/AyqEOrEx6KwxLllbH9o8H6VZt2nhqPJ
up98ZTzioDVu+16K99mx5HdldO5XUV9f9DDLMbF7M9ub3bKm61VUi9dnjoXYpv1KL2ncdtFZW7I4
YC1cO4Ihrn9vt53FpSUa56g504/r6hu3XtARzp0DBnER232y2r3/OUJW3etaQ4kXEvZxHttDb7AT
5Nro7yZcU4eqUupWAo/dzdGg9M5ZzKJn5Ok3gInBlUBKiwPBC931IF2fShDOJsmJjf569pwe8q4p
2mcqg/OPou6psx2mecc3ontq5iD6wh/tV4ldiOIG2gNB/SiK8k9Q1g6q+rmhC8QfbMaCbA7unba3
D3XLgslVOqSmsN5zE4lx5nbNn9BejrZhZbwJPZTRXq9zZsVjYTo3YuU8OJpYMU60YFEfoK/H3P4a
VEMNCAK01NbO8KWKdgp2Kl9oFbBhFLlFlqA6blrmO8Oy8nLfB8Q5xGyT0bFlIfxVmYZ+KgcJx0Cr
PB91ZtTmCeNwBSFa6SSjM21M6H4dixSTDTg9CAk37ZiPv7A9FBZwlmp2ZqaoUZ4Np6UpXpQKMKnT
fnvedGv9iLJu3hczC5K+cq0wLXMSYOORHsVvn2jlMGZdHW4RJ4UPjpIoFGsEyBca2B37F9Dg+lD4
YbYnRd9e+FvUPuXBwLe8QF04d5VFBwOpnqV5mWwqaddypJh943xlfhmy+WGVPg/COFsvDgvtnn5r
/zXPqhb1pBFc6IRozyiGi/2SFwyugjvlTgxFd4hKsiziaSu9ed9tIUmSbt8v73iCDFJQImttaLhE
a9oNmceltTjVS6Npa9lhQyYdRPmyO7B42jd2bpFYU4Z5lrZbvTxSfKMT5S/yC2EHQFYVbnZcNcL6
CUNOwbmz/JcFR3wyjIW6n73o6knNivBIMYt144NA1fE6zeoF5Yt/sLGb3LVL1PyeI7/kramjq8m7
3R6F5c6PuhhmPul+gC6yVUeelSxVMsx6epzyzSfvYqOmwrz2sMVROepDFVXmrjeU3M70bKJYnMAu
peHxQLT5TIGCF3ID79quz/dOxrORW8H2XAg57UddFkXcQK7+yLGP7s1JmT9mxg82tjl9tfSxHjPy
HGqSNfim83JAZkwR3nWbck5LMfV7FdDalay5t32GuhAP7eSjxW+V8bWA76bSVFQvTI7QHPpL81Rs
q/+xlcbwXfdZ8eH0bQHrWpdfpEpktw6f0ccAdLnGHPAWhuJsovh0WcNLLgTo4dBYD+hZcotHu3XO
pHKqNyImnQOfwbzLihbFSKkXzFEOK2cFis0cPnUAohM1p1yFwjs6CEIAfcX6h6UPOKYQTfuQ+Xb9
t0FPwWHgr9vn5gQstwRV1/E2l+7eVTOyaULqXsneGeinsJb73AuaNHdBZWqn/BG63W/+9KJuaAFT
fcRa5R+cmT5PgwWnrT7tqSy/oqxi/qX54rbysxxcwGQXqdXQUr+SBeOuYsFN8iao3uVaYy1uWLrw
F8Er1jwotfc2jD7lG8Ekuldpz/ocYT5bdhqfAIpJhOVxGMjhtJIlKxJr1P7HOPMeM/I25j1XZWWz
h7rRDWNa8TcsATPjDtXGbsur5aSjcbxRVlic2ODs+gCCSd0Dv4vMjorfkLjYzRISozF0GmaLxgNE
uhFpu07hxcgbprwM8eleuHaDs90rP0eSkp8DZC/Pas1AsLLQulkH3zjZUy/2qzKds6oI6onNSE8M
+naZMN1Q7KQKXTQgiIF6MSs3SN2taS9yzACI1Gg1cUCG6dkOx+lt3MKabXaa0kzYYFDYK1NftPkD
dLXxMHg5OuKyjr4qqxF3TrlsKeNcf1py19m3o+VQeDujrEQxc9fPjf9mhXVkJRXirKNH4FpCbUjz
hgusey3IH7nXaGfQJE8i2lNpq0HalWH9DgNYIYKUsj2dYeav1WNNmWhfSuF1ctpXOoviEqvw7fti
rp7xqtkInFz5jChM3bESLDuE3xq4yvXvvKX1WISqOi02e73t2E5+N2hpUrUBZ8X2WLl7CJ32PPtD
/8hEbB6Xos5vfLTQ9k4GvRVvGcoPYeYW6Lnd9+1xEG6OiU4QxzKgVL/LHY8Kvc0w52UXRrL7zbzQ
cnYuBgcfAcjhC6E3m3cMfQF+OhoIaayqt4550fsmNIdXDokzRfJtDYLlBn4RssKQbgMZ48nV/SW7
BXPiuJAydqhZwqtDYXHgngTnK5OecJBltwjP7MTP5LyfrGKUpJ451u9yNdSbBhrYOTpwLoXq+r8b
xYd7u8lGtGKqxbBnlEMjEs+dGS/wmUow1aIKwv0UGqhlQLwmtlzZLslme4xBRZaTGmFqXT9HBNoE
iWtNqFmbvlvBEqWR/cZZZPLWTJvJoja4S0SeD4k260oEdBIYVX7XO+yKSQgUqtOudpfpNI+ydxLD
E/ULLobMIkmJQqApW8mxmbRfF8jsZO8da29eBZsMB1jiklvSxlFE3FCi/Stzlq1O+I7BR2xpIzEC
HOFRswMewSi/rPOYeb+iqeBQFlsYPTsIdtajvIIA9JAbG9owVQ2RRBe4YW+IwX/GLrV4/Iy0w3Px
XY9FUT3BefT309g2y18Xn6F39M2cdoClqfS3qfuR7LpokiJtasxNTBVhX8LLjrzqoreCvxo/ZLsv
NFD7bkK95yRYFJe0NvoOHVOxBE90vZmHNmSqTafA6oeDcAO042OYj9ahh2SAWSPJJRFt6B55e6Eu
TYi0LpJU6OjCyKr9QB7XzTaUSN+mVbq7bpmv5cfDeB6xsD+yM4Gh+y0zAmN6/94R3LpdYDfE0yjw
Vm6j6g9NBd4abhlvcb4dmRFGHSMZn9aYppjptPjTsAeT4DoLYfPKq+df3TnCbX655lZNRxk6S7tT
CIIQTmS5dGMZtiiquFfKbY9QCQlfZA9skLU/A6I7rJGQmWBqUsrqZnF8OceZYhTqiq56Yq8fdoU5
+qdurLNg72Z2QBqb6/wGqHB2qtFr6gy8hJxOhUtgVuqdwMeR7cEHCB8ILju7oo5+OkUA5JTr8nYS
SMRiYrKqQwvK954DT3AiIJr/QU/bfkyFFaBJqhT/b+NqJ1U1GV0cK4N9a/Yh+3PTY8KZSIOqAfsa
LkqgCvtCvYDzBFUcPF/5r4cFuDNxjAb1qtWv+h0JnHunfVrtDMjVR+C36kzcnn3AX6rOZVPYRy80
BPybpV9X4NibFQnZ2a4DWNt/xnT4oB46x4GK2AF5opHbzX2UdyvOzM3RMcNNEKaDt0bPqz/XcLgD
gExHVlUkmO6dsRKs+Q4+qdy4j4zaOZZ1t7yx7oZYmOahOvmTtBOkX9Nr6KMhi416mE5gRNaeRq7F
T0KEsiTE2dFC7IqJRpQILkUeVrukGl0fKKlDbsLmrf2uNqcWpWOYvarWBe7hBUEkGLqab663KHZv
K7N3kyuyk50v7q0t0Ed2tOXwSITQXcWkHTI0qMb6S92OvG/pubfBGGR4tgZ8bXHVqsZE4aA7ca9C
7XqpbVE1DF3ezMb/h2D+pW/5z3+rlj9891edufyvP/SfFPZIvv+t3rlqVv7T/0j/KVV/VN/wEN8S
+9L/VIdff/L/9h/+W/AOhIzg/W+vOo6Yp++87Lv/XQ5jX7Nj/xuhvCBP7f/4+X/JZ9x/YKqwELgh
ALuK3v9DJm9Y4T+o7blGrnhU01r82P/Sz7jOP0hIcNHeQGOTMX7tRvq3fsZGjkPFvH91mZGYhOzq
/0k/w7+Iduo/3DBY1vj2YwB0AxTlSHL+q0hNEJjP6jX/KM8K58cicFFpSNTZAMnctuCf7cZC56/r
llqGs91kpbcdwsV2vzPEtPlHRumMc/DH1lFJH25r/Z4HqEN30u7aAop7qxNrdhz1W5GqATMzIIBA
G772PoFnwahR4HrK31slKuZnYWRRjIbc6R+MILccMB9Y1VTxxMrDNmd0f+ttMMF3/IEdgHI7brWo
MQIvrfyWFa/d0NKUlhgeDLuIwCpsptudOVTjHIPbg8xtVYY4e2BSey38lZUnb0u0nxOJvz9OJwsc
ir5dDXelVQ4foV371oVBPuLgQQicQOCjGw+mhizTOasExl9FF19aysBuduh3TDvll9xkY+7aaQOe
8bSYos1iR4v1wwDlyHdazsp43oifrPeVx0Z2XvUC8NHUVflSWr5ISawol0PRYY+LWa15H0escBjV
Jj3oT/5t+CIl9Ly8FNzrBrkIGP/33Nwmw2zRm09VO1geGmJsz3sHYLfezVsEPjXIbPiYkGaqxJhl
R8ktF/7X0BZZ8FwA+YMgeZ7YjuFVlsIyo5cPryubZl9gts4TgZx6e1COheghBDkkPmCwGDa3Eg4V
c4FVnL1lpiVFdUFwl5sOLtsAyVW5YwfhbzEhrP7o1VDgpl4ym+Tl0OvhW4vpLKZty1N3pl9vDx4G
3k+kix7upsIRIs4WCd9FhujQpo43I01tfB/QxTHb7RzYQ4n222xC0CoI3t0ML9jsHMIy34suyAIu
JlG7qUdykiQIU+olnquuHT4WhEI/4L8YzXr2MOurByGk4phQ1UTNQEQlXJT72xowEp9DTOe0+cmp
DZPpms/JFcwotMMR7RQpufJ58Sq8evljI5y24551lm9Ss5nbrmQxIGc+y5R9v40WvyzXFr/MLXsJ
ATuuXS7Tgag8xOdkRfFchPPmZ5deD4h9mF5Ca99FkX7oooHof0I9Z+O5cQlsPoWGxZdtIkWFupy2
5ZeqlXj2HYuYftC2Wa9u8q+v4gS+UYLgVDO/Qnid1J+6zzz3WBjrBtfUF47GHTw5fdF+uTW99Es8
EVxucHnWZc9uL7wiit40A7l2d6Wv+YNRIIiPUNaTfY+tgbbDfz2umw3g8UtZig+dyiaOhn89dONC
lt0es6M5Q0ki3Lsp6sXh20Hx75RUMvwduDk+Rpd1nYd+zr1fNu0kjDPuwh6ZrwEtal4lH3lP8LuU
xep+GFNW33hNMN371mIM1xxI9482FneKu6z/qurGPALIVBfciOOVV/BOSvZ8ldFVNDvyuOZj3nY/
LEPwyJ3t53sfcuYuaK5BXS425mKP1lSt4CsTNqLN9BYm3cx81zNKPg83Aqx9tX5oEQZ3fWB2r9F8
nTjYwvrPpTGjS8Pw7BDt2WEkVbWyE9Vl7Y44yebNxHpxGrylv/VYuGFoc1E9OMskFIlwoQNtB+sa
6zUoXhvtPYcU+Vp8UiURr645T9MjeKBSOxRP8CHsGZXN+yODlT9ClVbiewZvdE+P4k5mdgnuTIkn
OnhvGHbCCtanusdLtLPX2XsAtu5vrFDwGVCS/qJ0NCQyk955DXSVkMCuEK1MCzo0byyfVlHUmvcw
XO+3Tg03+QINSMfEynE8vdbBVN2t9vpjVsv4Hlo9rQsbInrEd5yzxmlu++xd19Wz2sb8BJU53vC3
b3ZzqNSHJqGBEavMTnUElS0a5mxR8+jOk3DkLsDjet5cvtDlXExLjGnHSnoR4WcmbIhvLnXdA9Rv
zTZvek3xgygZZLbpW5TDWeSDnAo5HMwIcjMWQVvcLxGdmukyDOPeIwQ44rzwtyEpuBPspBra6ga6
D0tqWEj1l7pq7LNbAPu4i4Y5+91vkXO02s7+VO3YA0sbwfCnLA2aGrPMxMGwDP7BLPG6xA0xYfWO
xM8phKevbAh937/bmqY+QR6HB04SddMuNUSJdPMzpPJwbLpg+5yxzye0Sah2PxTCd661SP0frka4
JcZOqpN6lokWanmXbwVgxRR2rn0uEfwHx6aFdosxghR1rKd6/jLwVHwjRPjJoM1u86bPdxOjyOvq
RtlHaNbBpxFqlmlXij8TOlJ60dYSzwZYCmtOMFs7YFmPP6qO0HxWooouZjMPT64LNYzrTrOHR4v4
Xs1J/oSVHB444YcBKxo4gOf4Ez6wKXhWENcs7LSmxqhiA/RJ7iZ2cMNkwmZ2+CjsNfjdjuvwWBl+
+cSB2aZkG2/vtbV4lyksLE4bkd2GTb39leZmvSvUM3tbyukRqAP6ep0QepoM2IDp+fyBSAvPmgii
URJxU2wvW0tqcSJIPR/TSY5iPtZYHqOPnoksh0NC9wsLbHU1LMwYjrFZzett0Wf+BwgDX3Z7w7qx
OV63pIZrEX8b5ar5CacFUKxahHwLRyztMcdB2OCj2zbukwxFTVFO9r4r2lnBnbpcxtXCQxTTs+oE
+6WstN5zG9TvtT/N/n6qt/nieh08pkAde0CGGhKzFsxeRwgIYMwj3j15pBDA+24rMi22gsM9xn2u
/YQY3WYDCgksLCf2WrYpGePKVVi/SC17ncGoSUrBfwEoiN2JYy6vvPCXPfCisd15lYcVjRCUY2a7
ebMzJL20KUMQSUEuX67dNQkF/UPWGd92QMT0fgnzMtvlDd6VxDPsYTeDs+0XneUbuOdcRlx3grPb
MvD+xaayW9L4CCa4EV5PpGKdjVLt5GD7xhOKXdwg/RwFeRpyb8q49a3G+uxL1/okqGrVD4r2d2g2
1xUHr2QU4g4wAUNY5YcCLz4FuQ8+k1J5Y2WafUdkqz2dc4+sSj4J2JqbiOT2X+Xqikdu5JD1t1zQ
c2dMHfiEmpKbCzGT+FJ0AjYHs8cGf8Agpfp9oB2uj4aQgaPDSoxCZ55MrH9RgMp5C3F9LIvnUxvo
ALaBBlS+9dgMbgPEHM0ICJegJQawsMRBOXV0aYWKwtRmwJM7hHrmcSUMJ+IwKf3LmgnPTMpaV0eH
5MgnW2nuVVe43g/D0Z3fwm/wHtpDgCBL6iwO/K2br/JyMps48I12b2TU2C1171xaGQr3YCriyxMi
z2v30rea59+AcatjVDCIpQrmjI9AgBnH7rYMdzV3KPS67h9dgIlqZypaumOHMNo51rODJjMzGMXi
znBXUiUIruUaZu8hIxtmPN4YA36PXT49A5dwLW+SYJnRUv43vIDck4K2JpnHtJXqyjfu6qYVn5GV
R+ytRcO/nw3KZy93BRhDOc1VTS1bp2QssWYDLm+lv8aFpLrk2HW9mhExlg7+unYhCrClPmQ42Ahf
gLs3z7ghvR96e1OeYZ1ZfCY/EY4q36K5kqTr4LX6tVAktSs9dyV2i8Swt8Gh2okXzdmTTH4kTtVc
OGcbCbVIIsS3Khn9jpdZOL39Foqqu8HUxvu/OpNH4TZQyo0PQzOmuancV2eq+w8XB8uhJtL90y2d
q/gL1+SXPVnDYzj09crfuMjckzJ8Bzecg/aAKO8OlZBS5icqx4YIu38uAUVjaftmreu3KnfQho4E
jm0UYSx9SO76QiiSi2HXYFXJFi9erOwHFLa8mKWJZsoKwhPgyHQDGntVxBkNXGBbOBtAUWTQKcn0
B5q72c72Xljj9qasVbmp5SsA9nkMZFpErXNpPLgU28l6VA9ahw8I1EPkSvh1ElQRMvWsEdC1d2d5
HO18fGb8nsF2DVQO61IeRXZdCAu8qRiWeS4IqOtPsjDGFMVtcYIx/fL8iYbvrdQnvnSLlTQh7XEk
EbV8yJOB6K7M6r0RigKcyKu+RxyHP2r2jKcWtuoTjW30nK8ZZd7crzsbaaaReLB1xHSMXfCAH3j5
zlAYF7FgZfk10QlDXV2xFQ5tbEszHIj+CD6sEQgLiJdIdeO6f4WL5fO/+3DAoGDDp5EbMe3DOgDm
jBoEk42eKSt1OiRks+126OVLmDNREQTLThk2QUByh5PDtPqmfjCZPODVxvcyCPJXy7D9iz26HBYg
1kf8eEemt/UeNa39yxOLgBIflgK1K2BWynAyHogk6x5sw0FcxtOONBYHiTppzGH7a/36q26sAOUh
A/xgOvu+9eZ7SYo/cLB0/gd759VbN5Z26b/yYe5pMO7NfXt4go5yctINIdkyc96Mv34eytX9WSq3
NTXAADPAXHWhq+yTyM03rPUsdb7k8ns1sbvfZGDsuEXVUpz5ZZKeYJXmHgmjPkMkltj+aVJN9pGn
D0LoKPoO+m44mQlx2fkcquVWVWSym6lsnS0E5gSdmpey3NC5jm85JfOLggnYjkWd4oiouTp51iuU
jo6j1H6cU/GlShT5BV2Ubp3aorTFZxQUNH5Bkw4tdoik3MXOOFyMS/7saf7UMENzbIWTn7nskE4G
5JyrodDdNZZRPPspNuGEDdWVyjuxUOFVrbdPW5x5Bzzj+tKtOjTeYZihYbWM09aIUKhhIaay7GUM
tGWITLzMumHGl6vF2WO4ob4OuzwOUr9KT00dDjc2G40lQm5JeaFPMkb553kvTTgWvntlF13+idze
oUG/0iY8m3nQfx7TaT7EXogkwUIrHQDATsY9ImuuJa7PY0gapIO9fVRPbplUt2Vnan58h41U3ca5
PrNGLBqbMWlMta5+hh+rG+FSWlQ1nJOKqOuWtfphNMT8JEc3v+rquu5PPeEN1500uIlie1mJuEva
fjenGDmmifGbYlY7n1tNT+i2mFoOeCKmpzArfWuTUnVw90LOMrDO0qBwGS/U5CjySOaakv7O9QtC
aynUscqYXhgwGq1Gnoimt6udMnZ3Xe8OewTBX92msZCiV+hkSiTsHu5ksZ8M48FEdcbOWpaBlaZI
nkKDkT39B650BE7UKDxbmbEPDMWt8NiQgb1aLMv5pAU7+pHBLmQlzgUPXaLmPU8EjX2u/ZJ4BT2p
iXGUyq6jqWoe2NSJnO68q+5n4hnaLtJX+SRkexxbgxtHZjC67nFFF95Gqt7UrOTT8TpxBwM/pzf4
cBwH9ak0oXr6whwPMyHBC2NnBNp0K+a8baY0v6UeXPbsojA9SctrnzKvbB8ByrdMzJrh2zQSVYyV
Gr1OYuSHgbTKA5Wn4W98NbqnEwEOO6QpxiUPwOapt4zsOvaiBhrjUNGCLaN9YdP6AzOf2/A45vl4
rGiSboph2EuZ+8tWRiB2lkTXc8CjVx2tuDhjE43VpA3jE8stOCj6JT6RFTMUNA66D/Aa+c/taM4d
21eaNiR0c08NIAyUZJMplhu5DP0XBuiAaRFo6+u5zeZ9FesHHsfFXeqX0w4jfH6NFePY82kPvdFz
o/si65/dUYzeKQuQxTyNpN+Nu6aYjAdEfM0Xv9CXdWoXu4rhZzA5MvnCCsC8XRVOAZpjmwGamXwl
Arc+IdWEeaE07qrQnYDVt8V8Qs2sZsYYBtU2fTKU51EU50O/ZEfayfLgtKF4MIpVQgLm9iLlV9LV
QHI5MoJhQtfklUdmPXrLLno+9gjDbzsyao/UPB63gnNryZ4VxIJALeYxtWdV6V6Erp7Pq0QaZOUu
umw2qnMki3zSPSkBvD65NFtlfWVdxeq0wwHPnsSozlQ1TMzm6vJBxqCZmnz+YYGnY2uQJ59sNIQU
VmGy1cpLTycVtxfoesSlLfOPi0H1jwbsuwQLfO913WoCKRBb5mrECTx1n7RbxglMklJ/6hB4njal
r7/6kMwTWoOssq9R4jIDKj0/YggrezMHSI54fks/JBh3jYiNl029uvf3jPrK5jpZCoapMufJw5Kp
6e5lIagA2ZVAZpzXSVDoJmZziJ2BwWXjRFSpSiM73CRgiz/OZGxvGxL6kCfGA9rQ0uQ/oLEX17M7
Fvc8cdthL8qEWqoaq8jbEMfMeACz4FBsrbpt6jOt0XBsq5iiCltiNiY7b7Km+pzKRBGCpVuOmcmV
NF38pj7DJ/w1wzvQl99NzPEgexSURM0Cu3rtRm4qNxyxYz/7Qs6nftGb3smMyx/FShURpoM9qdra
YTtfysyov/yyWbj+OZf/lWvzmrG3Tuth9OLFhS9HCqP/FvDti6HDXblgQevKCzSCPaJxK90uDF23
idX0KFvy/tbA4F4Eaf8uK/oN05jXF5KZwdp6YETC+fvG0j6ixI6IaiakOx+KdcZljMsJuerCQcdY
iAMNOBNLNc4WYjbgyj1y9GHpGRXMa4/dhzlFPc7Pnm9oLYmxATL67FFitbvEY/sQVBxiYB1MWdRb
hWzyvfyAv38EuN1Yk1d2Ds9eSIGvf75YerHBBpWptYm0f1eYpWQGqpJk/hYWrjfc175L7EOMA4Rt
g2GaT2maut2+lQxod2PbM2KibWlQZXm4Ao5hb8z5WV/BOjt4sV0YaP67ZrrG1IPnzZpTx3gHmWW9
9jzzK1A6uWAyoYV5/M9bEiyAfot5PKgd2wozcYjbmFG+UZa2CciMAeNOI53PqfYyfqO49Plyoxwk
ziY1pvGT22VFcUBiMQE1e/kVoD6I/PrPV+rv3qQPLN2jcOM24X2+/p7xAvSeDBs043WbDgdEXaLC
gBzxvqg9bjSC2GeVadZNabbwJb9cFapSXCd2E9liF6dRwsRKtuzGkVItf9n9YXL9NzPq13vJeY2C
8EgEIPoLihL8Js8kRPMNvqBGu56rGDiz7eZcA+i3cv8hj5p62Bkzd/hjgfgr345GDOglstHogVK2
4/SSrIQqPkOVFHkneV6HLLTsOMn37MIQUY4eFku0xsQK1em6FmIkgPcEkYH9yfNC0W5Ui32QcVia
ufuGAnrakiBRryOdxj8YPkZb/sLC+EHrlN6C+mfomjQsT4Jp8Y3HOh79cY0tF/dqcjw8NBpL03vX
2Hob/LoX9KF7vWRB8C0hE/XXa/AXDCyLi7gOmwwlXY8j7/bnodoRETwdrJoZ5CXPBa/bi4R9zFZW
7QzACFJOfqnKeJryTTPjpNh0U0Z5mDcl91I3OdxGYTNZ81mRNM6I2WLUwn+HImu/hpmsP6u7xg25
RHatyW7emxt8YbdSSPZSm4F3El8akKvioNfJEgYJZR8mE69ynQv8ZfSEwKHs+WxRIspOPbPkn136
zisWGF1yUCUr2qC0PKInORmz9MwUs+/uCwIfDLynrt1tm6xn+0RIJ3/UntCxUOSVpkLk1OJze6wh
/ywE1cr0CzsKc77/8132+nkAfEMQH+8Ld72MTY6lN79SPFrzjMUIaZM/lmsTEAVZMuXHwizqU5Fg
igBDIyiHXG3vZkMV7yWuv+Ev8A74kuEEe9haCSogBOb1dbLE+HvLtGMkji682ovIcqmDF5+xyM+t
FF+zdI8qdOMva6rrhHO3XU9WK7K/ebFXk3QGIszd2syXw8DOGbfuC2fsH8qU5zgNdBgejWEMmx3w
Gvfg9XBUtw39OhRnVEdoyOAV42Z2mbUe/vztvoBA//smgKFqvoCnLWtlMCPjAGX3602AvDsyQ6G/
01w1FwyLyjyw+5x3z5BDXdAIAyVLQOKehjKLH2uzZCIKmywLd6bvh85uVKW2NljB1dXMcHc7zGl6
Z0+TnlmLWd6d6uf0TPRApS/N0CtTTM522W5Nc7QuksmXAVNtJv/+7KTZti7LvmYc6XU7dEHtrRvS
z70Dk3mDsX35xEgVhA1DjUMb2cLrT5wblczxbX3XzroaRNjOPS6rbh3/oUpAIMz0bNhzjVUX+YBA
6OBVjI5pK+jMAIXF0081yX88pN/oE9Y3RASfZzk2CgXCFOR6t/9yDqEvTaiD5vWs4HF+rPrauEtT
XC5IVC0yuydHzB8HSN8sozXm5t3ozX54rlSZJAzMdNcDz2+YLlmRh7AJ/bbepYUpLqWTgSnG+V/8
aBOPbatXN3AfsFXkd+boT7SI646Wg6b+atedd+/1rBw2M/JZGvb1/zUGlHh72xwMiWR1SIZtZPjw
hLrQ4BKpNKgac+joQL2uypyNVxfUu3MBly0Y2cRHQbg4SXIo0HRyRQ8lA8ecviLmrxzdOSg4RfQX
he8txMqyLlGxFjvEFsi+wQDpWnsf5QK9MFGUIW5TmnI2tWE17Zw0b1aWUqHcI+yfVS2AuPZ8Rj/+
sVN4awKvon3bZGkLtGoo1EVu1gJWum3laudo+GwUeLlg4ce3a2xmq2dj9nJv/SPYzv+CTOg/ojf/
L9QJuRwPf5AJtcl/nT+W2Sui5vpHfiqFfOsDFbVjoQkSIFFhXPwLtCPVB2oUDnnSbVZuDmVMWbUr
TEd98EmkIQ5AAWzlmbPWsn/phLwPyuY+JmKKcDfL8wi3+pdA6q824084zdeVknRBdfKuPPo+GIAw
eNZ//8tNWJeI1dEsTzurHbw15as508Jqqk2XFuP+l2/lNy3O68f3X69F76RWlDdZB29ueJ5eWZlI
pgeShM8t4/HyYqnr4iQcahTWqf3PMpN+vh5Vgr+KoOjo3oaXyQkrYCnraYcoAJjF6BYI5bJi6yKz
eOd0fd05/vVS1CY2S04emy+Vyy9fIyeZ0ZHsO+5YtKpry+japz6c+3s5og6j+w/Di5aRIhPmFO/5
Oyfp716cBTynKEsqx37LCeN5qbq5MaYd46fyxJGdv5BmYJZXKXCHC1hN3bVpp/4xzcP0259/0tf9
ys/PrahOPD4GvLD1ov/18qFwdgw4cNMOBUBxYVMSnTg1y74/v8rbZ9d6lZIMR6qfJ7h2yMl4/TIy
n4mApMLYsRXJTit64nN/rNID8G77rgatscu0T9CXyOfsWnQ9C4tCz9dLOrA0+vN7+c0nttbIOFe5
tGi+9eYxGlJv0dAg3Ka8z7ZAj8gNjqvqnVL35a/5pT55+cQOChDT4pML4rhef+LIrshM9vlNbX9c
FtyX4JmXJgculAJPfMAMBIhoGbsSE94iWrERjh/dWxCvrXe+/LWofvtOXN4Hpw7P678R/dhAqCFB
srpjZyRO/AGqEA0gJTEGkB/JCF6glLa6/effsstIxPb5yclZe1N7+n4z4szM5x3M1mkXqejZmlX0
ThH4u5+SH5AIItqhv7+I0rVkfe8N69ICV6Fg0MN59L9xwdhUmJz+lPQcRG9+SYCxtHXZesE4Kj7r
oYoGOhT5OwE2v/ksUFrXIMiX8EQYy69vRAijYrCaCbRUBvnCB8REo6neOcF/cy04Npw+EtJWDpN6
cx9SUwyea4Uo85G377AUDlh++qT6OBMys/UmbRwYM+l3rsD1b31zBTq2lJ7lrpJb6O6vP5uThXpI
2o5vcJyLvZuXFWEpnDkmOul3zvE3yPaXA40rwQUgLRx+q7eZYjnmlrLoFpSpQEAkoJfEefT9iqgY
dAqmg2HObcrDBEwpORj5QNtQyTl9pvLrrmJYoM22zKDSHAHWZfE71+tvvoc1sFrRDAouqLc3BVI0
J2HbrXetp61TXH/l3qp6dTpCtn/nh/7N+cMPuXbbyjUhdr9NVtTo+LpqQrvK9iOApHrg+XKf4CKw
zOgcW3K88VK5K+r4DFZG80/PWMFL0/LRHkiGIP6bu3/oQVFYvoEcRXoR4hbkQZWP6ejPZ8zfyhEB
GJ8HCq/huB5ThdeX1YBDTeqk1rvFQCtU1c28aYlbBSgTjQfH/0s9/x/7nRdt+evrGCYpqwTCHwir
pHBbW/5fioQozDpHgyrG4wYOJMgnMq8CJLvs3ehwM9Ad7tAQsFjk+eOcTXmytXKZJCcmauoUkpUZ
Iw/ruBr3tjBnVGRmTybE1Ij+PC8suz5Reqi+dXpBxxX1TZlg0UATgadjqUZM77aX7WGjYsML2WCj
xEvYxYJ4Cq2EAVcsm4OLPW7cavqlKWDI79zETstQVPqF+UmmSHo3uR/GX/AcWHZgJzyMt/C94miv
c5/yDVtFb+1QGXX2x5YppMKm5vkpxKAqcbZAtNL4es2TYixTAhy7biZBK40omG9gdNP4m4VjPkc9
sExsFvq5OoFJ7YAsmVSPusBKiSoIpyiwrQkC1YjOqLgjBzfpgrTsbeehI2iV9E1DQohr/IFzokZ1
gaAysvSaWytAVPTemF+xqs1YhQMdvS5NZBqB38M5yEOUoYFJcrqJloxXq+ImjBGwyPQxhCjGzxQm
83MHTWgNgc2759AybUIOOXlNNlZuHB9D1STnaa8WFJ9jjzjScOwFwz3wFEUgReZCseuXxoVHtkTV
WeM5XXXukZ6NPkv4s2LihJ7QyS+rqHXNLWKH1kGuMdirVymtuWp6nh5b6dWWg+yj6rMjK8vOPDIp
KR+Eo5cSQ2kWoa4sW/UUVZ0VH60a+8yuwha9b53Q1Kcuo8FLG1PcZwaMA3wJ5rnp6i9M/Vts8kN6
KrVt3PgGInkkYABAkbmX/rD1OyoRFBoUHkFmaXxuk9/1mO7aJulRtEeKuZjq80M7aQahRg7geDMI
nRinQ9a4krc/9xrLoxVeuOUwh/jSqPuCZsnZY/Elo88YUzfdK1eHMGUGA1m9zdnDumGGt5NFkdOe
Ij7zcMHxbd7P+TJVp8jcNP6nBSDFWSXd/opxf+xCooKxANHeqD/jZp9x+edRTER9NNlXyRAm5yRi
dN3WwBj4g0Jg/syJh/ebdUX3NZpLxvBNHYLpQk3hCDA2hMsf2sLHPe7EVfJN+xLNR1bO+hHZj2cF
y1phI1sq2h85x4DaYm3P7xIx8XdMdYMsFKzPkp5IRJN7rzMbcTc5BsDCBu83uVgVP+2udTXkO6KG
lsLduHZloa5H17dXXg1nrUYEDBFNm0jUAxxBhrc1B7coAhsfHTkzLmL5I3yqkQuZkwFUgJ03xiX5
enX/TUZNXHzsJgUDQ4m+/lgLFN9f4qjsbqYBsvNGcxTico7xtm6KOlzCveFxpXMHxrEKwhlxapAR
wXN0+t5bRY9xqM/Jzgk/O+DaSXiJ0tzfN6Y73b0c1v9oqPAfJwacwd/+Hw7r4Dnwh+FC//3xjQeJ
//7nZMHxP9DdMgdnIi7WMvnfkwWbmYPlqXV2S0MqJDDef40WQPjaNgWvaYOisgnT4F/9NVpQH+B9
sXqCB2yjDyOu4x+NFl52hr8UbqCFCUBjo4lClobkb00MImdEJ1p86dqlF/ewCBrpB1GTpmZ77pdF
JJ8jE70HFzhBYnX74OrRsCGchEREnFDssKxrlyrcI6NSGYO0ovARu+auiiHGsorJkyCsHUfbl87U
zKW9DxOfygS3OE6joPCE3Z1kBdTXoFoj/rYQAESXXvSVC4G/CyfHvkwhjfFX90ZSwpWZK+b5WPvA
LMQHlh6+eCL3Mp2xbVRzCeRgZGyTyROZtUjGmi6X/iaHUCx2RtQAjiqnhS1Bgj7TrA64G9DHmKkN
EnbfezMr74AVBmFDDPNSeZqxquzzHSZfUh7aqGEvsSVMVHqnBkAj73vKAt+8wLji9ft5nvE+oV5F
L7SXdodsxVr8FoFtP6WcmWVrYUxJS7qXxe3ZMrG3sfS25gpBXu7X+oLn4NKgtcNe/FyZ43hXsKSq
fzAHLqotObZAfTemg8PrCdpg3FwKTA4t22AAhJBNkYAAaJ1yYs02bE0cWCuNj1ZNEsgGg6RL/ewH
5ENm3JvEjlR/huq9z3YGrXFEhkPOqp6I+QoUq54ACLTGcIzDEojlFJkT6Qt53lz3KJMFcF23v+Mn
8/qPnUy0c9YYboZwkie8czGhMUtYzCzoMGw4xWdpH3UiaPrS0PuVjMLbs/NlkAQboYA/5GxOv3ta
Qh6GeNTmTEhMG29pHyOh0sjLytPC7CIAmxb/YRQ6pQyasEKXRlGfVGuMSLTKqkbzs4/6GNEscQiY
wj2r1s4e1YS8qeIwBmcyKthMFDXZNAQmCnb+7DiBuVB64QNboKNq1ubloj5beeFK5NZa1shonAH7
6GLY3rQtIyvuK2qzBkhsgWcY2UjlIr/fxLXd+1cCq4QHasaHvbPNiir5PoZOPB4k+wfHPA6WNzmP
K7vL+WLWVVTJzdAYNe2mWuD8HwFXLE4KQXOEEDDptrI3xJdD1Z2i2rG3fZQ4V6WaGrSmi0/RZKUR
bwqQWk2Pg0hdQfNiyQ8eR9UzgTKGR+3J8+y6t7zuu9u3eK0gO8x6E6mV7zCjImZCPwuAZzSK0TV3
7fSJK5evcTQ7BEPJnHoedKxRXxGay18NNY9/mQ5hq3bVMHdqr3qn/qochuqow+wQxdsAxClKW/1A
1I15ByDGfVjMUX6qm5aV+DA55XkOqNs68WUejed9HPdy09V2AmiGgeq4jXtMTtwlKRcbj2fy1ryW
4LONQhsHSRaKcEL1Y0Ld8kdRHdHCV8AUzGm49QvVfsm9GuZyDRHJokiceddliImKOCIxfMW8RJIo
y8B8PKlNd67O28VY9nL02D9PyC+rfNORJDNdadP2dWDXUYw3yB6LBnQKpVR5qkUi+j3H1exs08r2
9F1Fs5pfILJeoeQjnCQVRHWJ/wevJKUS4rmqSEfUXLhBl886UwahylppAlWMZkQezg1IRb2yM93G
vYgcblNr09ktzSp2jCZBw1d70cFWHWxKrtLMxMQFr9tqjxNfR7EdB3Cdu6SwGgGaw3D1Mau8pruY
+9g3zrhvY0kTWpXIr3HcTG1gwFuErGCbLT5vTSUO1AnvcxV9s5FcDw8QtNtqg+uOtVcHytr4THGZ
2nO8zZFGDmJjG9MMASR2UW4+KRu7eHYsU6zeEIaoAM30RKEpjD4uZuddYYZsgbJE0v04moPMz6MO
IMfBFkPbHjAZIWorVt8DB5kajNKZC9JZljk270TEs8J3z+w+CbFQ9Zn+nHYZmN2ht+v+tkyEVR+h
RIYU59ww8R1KT6floZSXBfupBPCUU6meLCSUdWqfR46NTEyjbL2NyFeTga9CnFwW+TYBKIYeXUdh
sGdXcx2G2wZ3wWU4NLa/hX9qP/omC1SAfv0EHgdl+mVHbjYtl4B5wU21XpJm4lV2QMgJrFis6GV+
sYorAb+7QmiIcU5WBNijssvBsRYeqJ2nqcvJSrWvaGDCmTY+L8ZDN8fhdVgloO1SVY3zkacCfEVT
6Oa5E6L+IsplmfdKpfJiaOb6ArVWs14apnlaRAXKBDJqFGipLARkFo/dYh4TgRsVB5uX2lsQnFG9
l0xHoz1BMyKPgrQe5ni/zHp4NKqi/h6pyc8uwKQ2Yp9CQoZpCh68C9ZluEXLMI5cMlEXwrIMXfN0
nKu03SYVD4BqkxW4XTcdCwQ4G00FMVcTLZVsIqhtydbHX3yWOA1QBhJpxwdG52LaTK2KVx1HTbgE
j3DNqTrkEWoggFUIvOwwO4UIgNZwXpamYEkm8AytPul9lNbew1THkYGRJpN1s/Ml2ejBVBntcmJ2
EIJvRYNoI8CAAz2oT0R1ygVFz9KoSYAPbkdx5wMYAxw9mfF3cIuNH8AOhzqTh6W/rVuk8XuH2WN7
iYOwPY2c8DZvFpzUCKUQXuA7nDe+MZePRd/V96PRCX83EXeCxIWsjtKBxBxxjSGntGaGcbERb+su
Idsm7Gz7imk2cBmETVZ6lcdMA45wLDj5KUDiG04SB3ZSnyUnruslzx6/Ml9okcLfGoDI9B9LX6n+
YIi0IgPBULF96g/uYB5KVC3NSanlwhmkCo5F6TaetdOiaGrjZkLRrL8nAK1skta1tNNgNNVyQSC7
/RQ3U3TXOG4FNjm2zG/hFIdFkOTEmQZV1RT9bua7vgWbV2eYhFscm7Yft/ditMzvrdsz1ye2WvK7
ms4CzZLLfS+9osDP2OW23oCKkI/Z5PjEP0BNjjfKd5wzE98Gv3A3Y+IwqGIAp2EdOHoFX8RGlG5S
QCxxh4sY2k3M71abH1t6VbzylaKoiICU1ltjqa1kQ0D6vOY7QbsOItbTqPKspXnCYSI15KJYPyoL
WpxonfizwSjiFmLPbO8kIYdgk+tqICHBQ0bOpUiZ5apIlLtEk5O0LXnCHrvULH4Mnhefd1KHP7pp
ML/0lH/1YR4c7yByE5dPmyxjs3bdgOG0MZjPYz/gp5m8JvxkJmP3I/YUdswGGE7Gk60uGOIPWWx/
nXK7GO4rITA1BBHtL6rspLXMrZHTL7w3VH0zaKMNgJtjrQoSFmM2OXOv515qaIj34kNt4gY5M79E
nee7yjK7m0RmuuDCHNr3dn9/e01UdHQerMPY07Aycl6/JnmHiLiJw9pIEG9nrlP7hyVjiTGHE4z4
HADXL03Zb3ab6+zuVavD60l3VTOsLyjevh4ep5SHgiU21RzdCJ63Ad9xv7PSRe0iQzNUY2a8BXrG
Fp4a8Z0w9TfT/1VCwVaVoSJXMXX026XUkqHJimHjbaYKc6oSeA4mu/z+54/4ZvzMi4CBYw3nssgg
jMgHXfHr+DIFExZPHOYbY3DxVs2wjTiDwSJE2VCxG/93j/ubr/P3r8XSBCQGery32pDQSruoxfa3
6Sm64NUYxedmVOY5qcrYw/78Wi/S2te/HcGLvJC/5uB4zLtffzDDanCcTLWgp+H0EbMsqVuxl520
TUOWoYavWFN1b5H8N6eycPwnw5eoGB3oPayuORdG3/08AYZ8rPNyPl2Mup3feZN//4V5j1IKsWob
JXfU6/c4MPeqspEvP638atcPCYgwIw1/jv3//5Tlf1jr5frvK/BvOUl3PVxIoDW/wl5e/sjPQQvP
AvJNCT7CELHuQV9Ek+PzGopqeP4HE5aLx6CFJeJPecdfKg7xgX2BizcdTTmLxl9VHMxn1nuJUDaH
BYTtWf9k0kIs16vjh6WQoIjh5JGIclEuvl3/IWFtCfAR/mYh49vf1LAwsazZ4A02qH38eO9DrLsS
oFiroOin8XMhyunMi9C7b7osTcMTN7WiTzFI23jTJV2JXcwFgEDCi1XsCT9Z/xE0S8l0XydwJGMm
EPGYG2QYNxY+HxDxD6mxkD9Q5BJsjC+7ZNig1zenLQ7F4myGNPWIcY0nrwegsicgjrS7TWa3Fdjl
MCSd1JmzaghUCglqUyZ9faVmn6p0xmfk7tJqag9lj4t1U73sLVLsGA3WDjkwGjcKyWzZb90nfwAA
tR0rzPL7ngdcfYw62RubgaasCXRZLhle1wTNsY68udj51Auk9FUp7goUMgslLAEk30afJITSGMdl
b7aaVCkrntSNG03hD4qP6GMI4/pj61R8HOVHmKr6KL61J3tC7aHxwfWOXRA+7RtDvEO6hRaDrL/V
pAOiduPrIkZvOCWhf+T8mB5blaafCY4QD5jgIEQMaYzDm8C+utlWVppg3VD2AE4KC2dgzUZ7wYLB
5pyNwtvRZoxfMUnKNjFIjPsCqgy4SUCf96XZhbDvbMe/XGFRBpg9X31JcN7e5HC82q0ievBQ16aV
nNBOR2BzU5gsPZPkU9i1VEM29HhrG2aMmXao6kVz4foGPV3itPbaukWusZlcp72jx6GFbah0HsPU
t7tzO8WohVsc1ibno3J/pOmqFWhYIzhb5hpoNlLpLpopmtGAuOqM2sXH27pQYnBv3ThWCMKdH5Pk
bHZ4FWOBkRYEX+catuTUybMZVcmXPI2i9MB0DETlInjSojONgQMIndMZk7rJM6TrBkD8i4PHcmPm
pQDPIj10rSFO5XCL+a5lcqEXT57FLQkZzKQIz3osLYaCpxClph+Q5ogbY68UIbT3l7K4iYhYMfaD
yNXN3LRIXylErG2PcvrLlOs8OkXDb0ISC9vwTkPxD7st9OfJ/sga02ue6HlFekZyzHBHmOXgfy5B
SU0AMIRg8OIZ9XTStEZ41xcZxpOenhUDH1L2Cr8NtMJbQzB6wlZr0HLTtVEGnsSeHV0OYQM3Q8I4
0BuX6WR8KK3UgSZnj+OFBeC83wIJhRaBH45QCrtnS00SULQQrGMaBBfV3prtkprdYCwQOie5pkMh
kg+SLk3LvW7SpTkgPLT6UxAuTnVi0uNpGrKSzimxvCgKhiwazrsqN+qgHj2yFgwr6svd1NmZyU/U
Od1mYOF3MwPNuUuVmcWwKQupcebl3X1XT56k+9DqezlSZm2JzjUecwzfVyoxU72pCn4LvszUeXRJ
BX0Y6xgobIQz71LaA/OxCXr4fb2opAjMhskIoFC5GDiA08HYxlNV8892U39taRkIgvA78RVlZYxN
2vPmRxgV4RfcxNFzA4kear7o4bHjJ3ADW9Rzsqt0NZoHyNKg5jolYwA1ddue+eD8vzOOL/n20mW8
smy401xJohCXDdxVprPlgutNGov/5JW5Y7Fglf4MDyQHYh75Tn/TKJEtB5VahRk4UDHLoEhiTTai
pj8MjKqu7+uJkKAdYtGzTI/WAhAJeCkFP6KwQ7ew/dzpJCKbeY5ldwRKTvBMU9XFpWdDEHnKm4Je
Y45i292pCL4cbZJkud64GQOcrG9Jl4sruHEcbkHCEYjLZWnbh5G4GL3x3bYxgtlEb7abvfEiE4IN
FYWaeQKfjmllyW4Yg+8U1g+Z3w0PfVUS5ySWluiCnHb8KRwUSBsz9YA0APCNV9NsMcD5wgpfk0YD
i/7AmBY8bQv8/TPRJtXzwCjiezkbJvRsZz1z0lbM2zm3YfmZU0dPTqBbmG0oiTpSB0DalBtyGKIS
xW1n/fBGr8cjUHAlbkN+rhvNtvkhYRSCsso5zYn+ClSTtQCzUpBa4zxBY+yGebh3dcIEoe+Ee2fz
Fw4nkP6gjGmz6p+SHtY3CTGGekpG6mLIhzHtrQIEgsSPkBJE8/BB0NeSlnW0AXm7G7hP2adBS68P
nCVBzVDzGL8Iixj4xggf6g6LN0zHMHWj/sCMsPhC7ltnHDty2k8yiwL/YMRD4gWdMTI81SQHsQQQ
Q3xvzIP5Gf8md0dRUgYA8BSxf8No0NzgaK5vo7LAPQeoOoagPmCfJQO7wDKKF5yt9Evd9H+ihBye
W923z/918Vh3/7Xvy++PGj7f/wvYQJud2X8uJu8f0yRLOv1mb7f+oZ/lpPQ+sCOB102JiTAVJe+/
FMFCfmBGRI+FEw35H6uzf+/tXOsDYA1qT5TzL5K4/97bOeKDoAQFL8YkBtmO+Y/Qgev7+qWXXR1B
vAOFKs4VjuOzJXvda5DviCofcc6hLFysPDKb9dElRPC8KWvniUxdJk2gmSsydkHeEMLDbKoZ4SqP
IahcwMQfyX5EtSc70lqmoj52ZhGJc4IP4ZDkdTJ9mXs7/cx/M15hGFtOFtGYX1NT2U8RU124nnOx
VaSDBEM0tjtnte3/8nv8pr1Ei/O3DymJKLZcgZzNWvXIb7pZ5t6mXNLJOtgEwJ9YSVd/5MuVhPrJ
MLT2AJRK7hhJxJ3AJzIQBYhWQfxP6s5kt3Umy9ZPxAT7Ziqqbyw3ku3jCeHusCeDwWD79PdjXtRF
5h1UoQY1qB/IUQI+siwFY6+91rcqHmTzVHy30q/WdadbTx2Y9J0/Bt4r+434BSwkuYSyGix0USfx
KVFP4yfqPM39YFr9E0BoOkA7x5HGOlE0MEOXH/tH0EruFyiPbJ0VqaDaYYzOwqfIgk4n3hATGHaZ
yC90PEUnQmxt2bj6n0gMDfoZTwJjy66nxEbkEG/uxnLIjtDBaV7WsCXA/6p+R9tP/6oatfKg8EXI
HQBvWQNz7Monm+bulWRLdhZDFF8MDXG+AlDEPj83xdXKRp7xMESa72CYxUte451bdwBIv2u6QN6b
LK42eHQV9hADxIPNzZpLn2N38Ya6LtxIAG28uzb07btdDBB882IWLYzjrAU7FelmSB9elocDpRGv
YJJR2CeTZ0TpDTmKWelf/HqsDpSsZJseJ/2egEiyRglRIZO2ts/rPHuc/LzeRayxIMPo2V9fDHCL
uyR68KMMD81CSz5T20CkngT5GsPreDGCSNywWGnbgTrCfR7l+eNQ47vKW3ptmrq3uGMN4x/lcGde
TWNf/lA2UbzPEQrzBPPl0vdxvyUI2ryydTW2JObiu4oybS3opgTHhsOXPFSmb1McaItxRjQ/gUvx
UWRLteYD04dCi0VKxgpWV6F1NhddHYeL5ZkPomvr3VRE49rvTLVNRdp+coFfi04+BLrcGLY9hxV4
/31lje3BRWJ+UsJkjYcRdE2HYcjdJP7hJNJ40NU5LhsDPb7S1anSSnubCEs7ZFVhvGIKoE22tqiS
SQ26PQu9/MjxoTy13jT9LWm8h9cO5fhFQKCawzadOtJoGD2FMfXn2Xf87lhRwP0HPW9myewjiiyc
CmNlOWreWDzNtmUVcxLM02G2zW9l9dFZUum65pvw1aDWrFzK0ULLEl5og4qEIjU9Qlnyf+HYXJJM
kjkL6o3Tj9sG3NzGaePmGvcUnM28ZXCEssfBN/K1O1bOqRmNjRG7cpck0VHFxrNobRGCEP1xa+A7
Y7QRtejOAKLKbVWy3o7xw+SoxgZGrbfBNI4QUL9lwSbD0uNfzXhBz36YwQqXBQ/7qU+ecOe91mq6
SVceo9S6ISC/5Gn5bCbNPqMoJ7BKKneHndulF4ti2IhnOVcMZOZSLRfmyuNck7cKXoSWDa/SY5Xk
8WWHqO+s8tjYFdF9Cpy1k/dfiWXTmGh+TMmkLi5h26smAyKPjrIeWzP7mRJqHldqHB+E0s4QSo49
7BmjNfY2S5RZ/paWzerC1o7CQqFUNHs2M80sLvdtPag2nEiwWuiymjtmOFv4Z8UFaYkq3OypONeB
DY5z3LDmAYXt7PUGM2FqrHhTE9ZaibI2xJ2+4XZmITOEunQWRjiofPm+8qsbIUbnKFkG7FWSNd9W
olXrrATnNhrOms3+1VD1O1QM/1cLLG3vSueYDcNtIDm40R1Vvxg4tM2qiN/Mscm4mwUhIiyZiuRI
3w4b+beB8rida3QbPIVs8Tgwi2XUEB8Oi0dgTXEY59lvZTbQUy0RqoDjXbmU/QD3mFkeApS646C5
Jf4DwJFbZtEGDcP/J8r5+WMD3EOY0UV53cpWhkb6fnj2kD8qt9ylehcaje2HLJ7o02SNnugfFBtd
x1G/eEKuJr8/D6rQLmy0ejAg4ok/7hrmyZ5Notjqo5dsWCg/YxNYZ7qH+FK3G9NNNrWmYEFF80Gz
00sjnY1TG6GTMu95cI9WXTM/gJJYD1n9ZM4QVIj3AbaDRA+b5z1O3XdTiIsd8LdKpfWWKYpXguqJ
iphrLo0nY4Eq6H52lAzKK0p/z5nGxqMEPILnjT0zAUCgeOk1s7QrX+oX+o9oyuSnxS5LOho+DYjf
zDQ42/xxKf4C66F654rojrFUiOvQ92ehdX/EUD1EvoPnPf5UeDm5YdMrA0xtN+npafZbjeLfdmfq
zsWYmDJm6T7HXXcqIkEziB92mfbqsNSHAIqxh/g1cL2nnIeFa9Q0z3jAWhOlr+LaooYB/pRC2dEF
7Xvk34pIbapx3CvnbiqaFsAJyzAdu2DjyAaqSBxEe2XI81g6F/TfbGeLX75fyXrEDIFgMHonGpmq
0ImXAgUO+HPgJsa5afx8l+stVgdYsNVjRTLlNvuudqxc+5mW7xgzgY2ZruIfmTMA3phDYj7rAx8a
yO98rHWefh6f0Vj5+2zWGTlqNwpHLhTHVK+mXT8SSGy7aaOsTzGAMJnsPkI4o00sYMYJG8BYp5QO
NQAwGp8XbvQt9MwtJsv4RUs5WtqQWfGz97rnqC5fDeVeZwao19HDZnCeIv8OaCIk/rDtB29FBuPo
27xBhQMgKSMGbQYrqrYvvnVWDegz0uK9zV+n1dLHUl++yrhH6ulhIQcOlfFKmc7dnppw7vN/AjD/
mCVdCVGU5FuHXooVU1l5hdRJptFqPzxXYnCkwLGaltgr0NyZB9Fs7NmrvvoNpOg8zj47OXNYmTQx
tOKnWUovkH7gogMswbCKLcYT9k9fefd6Wly/jujXrSi+KEkLA6UpkNEZS3I1HmZNMpZmDdequHjp
YhMpx91XTfrY5uIFC8udztpTBLEKGiv9V9Xj6DnFQyVfOr3dL+WiI8urOBoJOFe3qekaUPZBzQck
2CVDcsydpOHx1RzhujLnR86dV/xnsQX0UX0g/bzNBwWkkRXemGDdSevjlKu/WSQugWqOUM12gQz+
jFn6LGjH8ITP3oiBPorVs1VTTkExsQ1iMf1IoNCvAK7ZK1fz4OtMtJCKFeUUHFGKD/xEPJU2OH0P
Zc7FpoBFRaeaY1xKWVMIXiUll151hiQo156G5UHwQQUqc0hpCtpQY0/NL21iPQeX2+DEdhf+S6PJ
RzBnX1Jn6T1hQNvFQnZrLWvcpfXA2qjxJZYVhvAhQvPR3a3fCWIBgA0Zk19ptjFXWZc+Zz3FWSns
Oio6Y141Roa+HbCnD/2+J6CGuaGhHKckx9XN2NbYMsU71M87+8xq7RZy2+EuZ57fGNQEYa9bdq4m
7EgNAXalt4a5x6IikHTyAIt98q5AMCZFcdQKegYSbmIDB8mqU95HINGFKJBauxPKWixgXGvcKtY9
7dZbx+K6XafxF2xnCqSR81aE3zZB0+g44fVXkPVP0TxfDJuynNprgjAgz7Oamuh3FM6aifsJu6EE
5UVlAaTRbTWZvMEjR2G2djiSkql6L9s0PQ4W924+WyfDmdrXkhvbPo79Q5Sm4D6k3OrCt6nNqEMc
eX+NIEvCuJKvudY9Cs98RULdY5WE4CY5OUzappcPpcu6s0ngKWaBd6VUi216kh8mDcMDgdKLBmVh
a4FhNEeutDqZvlBfBJe6QFPICrdcBLYujFkq80mWT7NKXzOV7HXOZ7TQ0HGhsKuSs9Z7ayK94Wij
2S4xSQIUtb6HCnH3ZmDlFrHLvOSDinDxSizvYpsUt7ozWLH+zYUYWpbOIz3T+7QZ78O4OOu0Xa2c
n8k9xXGbbft2QjMZ5tPcj7g59N+mxX8eJ5Qf6vEJxOcfq+V2s9Ds6FcawtaBXNqArLNap/0U5KY9
yWvAXeOGnZw+aN4eaLOYP3mtn/4Qv9ut/kBFiM53mWCoaWlksav+yy+LJ2tKzrLF/UajGQqkSxgc
jQ0l1pAkrGPPTI+Uf64jH8KxbZxTjNNV1uzacjyjJleh3cS3yp2SHfiDEc8WyryUdNTZ0yWLe7ES
gbFhn2dwh+5Ckh/ol/a6tZ5Z5B+l564NFF1qNCFUbdycY0eXLgd9drNy+F1ZDhXIsf7SSbAyyv6c
jcmGhfNN091p03hqZ9Xpq7Tkc5E3XOc5cjtFTIMl+8rGJUntVL/rsjq5FVasV1jUHUutXTeo93TO
SzYyScecWPrvgVe2AMW6fFcAvt3WvUmvt9O7Tw237Y0E31KEUW2MB32KqoOeeOXWBMu1U+1s/Qrl
mG9+vbjbDLqm9xSGYXsHtKsYIQAFsScxRj26Zq1N2ahWN1KsoH9px4QE7TfuG0yMDrnD5XZRFSsh
ovSRQQpUfTU2DK8tVXshy1aYrKXvWDe3L5ni+oKBkrIv6xdjZcSZkUJM5rIg/w5ut4wRyWAtY7mB
4UlryP0JYwRPJ7XryL7jpx7IHPR1qu3peLA3eU+P1aDmbt/MSnvwOpcemrHKWwrJx+IZ8cTaRt7I
bZGCNfcdhCJg3MXVi+VkqFFCdB+4e+tt2X01Pw5n/bnWcfWutICyTFdCiDPnCNIUrpJ3l9DQeijm
IGdHQQ2YYeo99EzPw8s7GBWUyCp6yVTtb9NAs/adHic/5jjTVpqCpdBWFr06/j7VS4rJoen7YQN9
4K/KE43SEOrrTC86jpjqNnVQlbvJbibJcSfdH0oTxkeuE10QArm2H2h3Bc7DuOIcxzzltHK5E9PD
QkrBcNVesYV8HRp6qmqLN39My9+5CryXGTfvxmxJYKyw9jwoyzpgNXr1U50GTZXqu7FtyS/QHmdu
ANHXFy0Yxp1sOp/Bqu53WUtRT2dowX5wluKljmTti6LsmNhBkw8hfcAsI+IqcI6R6MxkF3mWvKeB
n/wOc99/ZO5oHaRT9ltQcdyU7Ua7gKfVLpQT8iiMBnVMcORs44DYQsBsvxv7JPnEwa0vddoT97W5
L7x973v5Y9562cGAkHEKKN7dTkPiHOTgqFVvsJqhzgXmDTCNtyYuh0+3VW8UNu5YDJxiRqhdJS1n
QpZ20y/dyjhXRRskOUNSx0bN1qMgnHJEbAC7dCeDHM6+7aTOTnZtDwNcBi6NLJztdUYmcsX2JqLg
CAs7eoM49i24ksZ2qfJlzudlj7fMrdydNEiU0D4uw9Z1HhqLEQ4HNC4Gc3xQVefytdYGb9/GPQEZ
d6i3c9vOX5qtFWvDNpL3ujeg/wRZ8dT0cfQnIwJ6cGMu9vzPfG4jo7w0XQ8wAkdgcg84PvZySgM6
tNwm00McZ/QiTa3HyOU5D2M+lNPKiuxyS8K3WieOTMPaxLEKvtD8LbEx/2Fy8H+6WEzbKRro1RY2
dmfcsG/5ZMa3aPDGdZ073pVMgL9JfCrLcJNR193TxTebsoDSMxoN9xrwPuQF0qsOqOXMnAnPS47Z
G6GU6jE39fLqxYQIUzvTr3btUcDYDv058eb5Izd40rlJ5zwlULd2qPwwglhRXIOa1j6eDwRAHb9y
13ltd5shyRW+TKdIL6J3fJPFRl39YMfjCsmd9SyCpnp06BhipWOZdxClGhROJU7GJKcbDcE8ZRjw
2pZ1Rwy4F5dIuPAitjPM9bBm5XZiSEkPMKXcK3OGWIMpn2F02/DpZ928Yb8p9klU02+lQ4pxRwyY
3eR36z5r8I3TwyA+tX7K1zxK9U1reN469vjRilhRWAAKDsl5lm8wVOYTbb7kdx0tOnmmuoJffnEb
2iwDOInccbhUmCnijYS1+jJ7VIJRfYYQGjgOA3Ed80+wMnxPZox/QR+kJ1lX6k7dr300oo7FLnym
l7nzsw1QBC6Qvof5PZjpnOFjb9wiTQ/gKNYBO1tzcrxHTdeaJ1nVBcX1cf6ek0nrtvBD6RHmewl6
sgHbXKpOe6jTKUn2ZsP8RxAu4dvt1ez5fDM+lblsgZSPUlOXqS7QTlUzkW1z8gzyNkBgxWq8zu+Y
2CnjmoKguMK4pC4wSpcREBwKZ2SFbt0x+DG42wyivvTdWylmZ9Xjzlknmd2fvCJxrgW3E7YvvEQa
b4xl8RQwMPuypjWkpVkidMep2XhRXRyXZeO3gWfwYCUFZlCKa69uYPJQ0GRo9Gb+UOWOei4nz3jz
lepISEqOqIgh9iLrwsHFkP1JCXgStbVnuuX7udqpVLXvZqlZ31qqu7taptPB0Br1NeZl9D2Ywvzq
Uh02gk/yDke50iFgz/Qm+FpQcblHlhVbcALjKxlK8DYRZXwXpA7WgybdLZeOMul8lTYg64EaB9oH
ybn6s4Xa/RUZqJibjCjAvg9iPOlTqkDqRkOQ7nHxB7eixPKuRgwghCthW+ICiV1zLb2G466fOiY3
9rnRwYZZxRU0piwOsSfuNszA1otvjgM2/8l5TDLTv7F84BLQEDc7EzQ3t8DVF+dJHlAYjoqd7YH4
Bq9uQ75RsVTdzujiePm7BuY4TNz+CPSz5FJrJ5DLWxbx5qZHpzkNpGdYWxZjWEzVsDNby/6IVG7+
sbW+2/FuV0d7zmiJEJQBITC6U/kTA8s5jBWVw4PI7FeNC8rVaSkQXaX8/JBEhn9oa/pwVoYQ1r3F
9lhsg2ZObwJY/w7keIP7Zs5g92casQ82dQ2WhR2FXdB8SEd6q0k48qUpin7D5ghwf5VM01XOQruk
lTt+gzWl8tCZ65d0FLW/LsbYfOhENTzGU2muq8Gjw5eua4KvRSGhygUauQ2LzMqt0QLtoFNUdjcn
qMoTJF7qAVBR3/2s+4n7Kah55gaIxlO2EcPaPWsanp+MzGdfPUZxvDBZ9XkTUFN+mAzR7mBSxqCo
QSbVWo7yHukPuSu8E0YHOmtB/MlzQyzpFHWtzl/UWFqQW0YIvaFkRs8QfjjBfuJOoETXhnWxnFHe
WtGIex3rKEYJBMrjTAdMydY81TYGjA9Y1CUZBdXZ83WgAAhtLelpXMDvs5PmUsRtc7+qJPXrLT0h
6x5N+M5QF5164gcnBky5NSncfBkCKPHEP0lC9JgCn1DN6qMlrAn/gj2eZNAy0Ch7mefoNw8N4ky7
wkKSTETjvcR1FHPnp6j4JmrLfZOwsXcdv9OrMzjVXg1jWBZTZ60tFN/PaE40GrIHxysvTlJ6czhU
2XtBORCcdVw4ScHmaQUOK1guGH6zog0ydzYy7cydhdA9vnZd414ZMYzqMpkghdb0Is/5ZhbRuC0H
Tp2rncr66uuCsIuVV5icfa2Wf6iMzL6RqwpG+SpJTilFva9mpvlPXUH0u2hF9T1novpbmq3YchXp
7kMp+E4Ugf2nbzssXF5eFy+Y2+v9aJXeoYmBLPOxoPK7MmPA0zi2HyK7Zk/tZF1YpHZyJRtinZuu
hVKt9+aKigFxRWXik6UC8zP1KWndFSRSkxU8IrXBL9LfkcWgZWNeaDcxqSvAaHi+mA/LLXWbySHl
VDrl3HnufD5+2srlYoC6tCMzoP4ZdrnNbY/4MtqaeCo5apK1MVtL522ZVE9+wLZBR7Bcw1zjL1zL
foP2X/2wPGh2A4brkVWJMW20TuO70zZdQOGDHMozbiHc3F73JDvUL4Ps+E0lQt/YVWAe2Qa29Lv7
VrHxAO3fk7zzsBbFcmcHRGFSe8rbtaPi+MsZiPBsoPE0aypsCIyjGtWNkt/8XS1GMqF+vQGepFKa
/ugG4/ygdM/cGolprr3J7S4V4X/JQdoqZJLC4a4GoonbjHwEb649Zvp8o1j+JrNofC49UW4czcWV
xEul4BcIWbONa2e+F1i4XIaKYegIsZVU70aDTf2JiVHtMM8sQrXWiNYG7SvPkodfWEt6hKHyVx+A
XNsPDpnhbNNpfNGzyDolzDXnlHKXe7wYOJTn4vxIJCB78IbhwOrvq6Dp9QY886fEawa6N4m2Aknl
bNqszlZ6YxV9yF9iDru+7E+GHZXXPiPHNnXxfrb88WhKXmuR1yT7YhC5B4To8ZF2IluFRYsCGKLj
5QUDdlaeIyasmVLSxwzgI5mYUpxK3aMqNa8qteExJr61yu3vnEKIHYyoO0YrblfmfII3Ua/JP1bI
f9ZPDnDIX/VUybAUyS1ZhnKc0r3Fs2jrzimYOC4r9asGx//X9RASzZoF3RgV05bxdrjIGYJIBhgX
JxOZrlGaJ2qYJR8T982ypbfXrN7aTkDOH9OhIfvSpHa0a8iCK5jSevnQ0fmxMmvtoUgb9zt29c/c
T5LXgApcnzY4Nha62jklMh4jF6t1+noufOHe6rxrq5Uf0w1GyRkrJ5c/NpL3hB40c+nyBZwWPCmv
xG8y2L2zF44KwEPfHSy9liE06MtQGGtkf+25b6V16nP0OMbfpfl2md874ypaMb1VwP+3Ixevlefz
a3vsStc5lqW86uTOWxIvoxkfSOeiVQbWzCRKCjfJaGkoKWCX96aYIVLZk37gknGcrPFD69Xy2gul
PcWZfy0y8UCaboNme7Zq2jGq6uQ3+opA+2E0gudsrJ6yQV7mbC55K6xiT9jqKcbE9GpQphomVR8R
fdXGlUZr6uIaclf6MOpvXDvlqtNs5B71PLhYVnsHnjK8Cjw/A2N9Ue9c2A0hYdzye0Zuhmc+EXk1
XQnvJuMq+EUvuA+NOw68kHaTmjCyQ/6z5uIrtmhh03Gkr2FNBEO8DRx9uzlx8CemvvVGfzSJ3ARk
Kau3RWoSw7PiK01uq3NYflqWh5jdEjxdtVN2aydQ8UjxUXYeqShE3BjKgyIUvDF8v/xgt81MXbRy
21gOu5/OZfE+2g/EFYudKiaYIMxt3aqyzL+ZGPkl9JravHrWut1gkRIi51LQSZ/bD4ykiL0ymKqd
4UbzQ89ZuBu98sgDq3/LOpI6LRv49Uxk46qYzA8mmZ1XvXGNrTsELAyVbTM05Dqyy8oEm4wz1h+2
RlvxkNL6VjzFdV/TX06LxUo2MudNqtmpDaWxy2jg3YwWOaO1u6xlQyMeFPKyruTd9y1ChP2cnyar
nc5Mi/ZGTKiiFaNyQXxo6N4D1oY/eb3w7acmVh/65NTPRWSNrIqMxXBVTiek4ApIkVM7h5LouMPX
Iqkuuob/ny6L9syjergXoNvObVt3n67WtWh83DKC0DFU+9MINR7psUnecDG1J6rbava8U+ocAnbM
u0qHVbJqsWDggUzpLBOFHkMyxQtThj3lSdgxKFyE2sCtA4FlGowXtLf+jiU6mxmsS9fatHZQnSfq
OupNrEYzOjaxpWGhnG1JQRjI0IyL1ey8FMQlj/7s2RfPpwOSIVg7aFPesVUajWdWhg1yQjVDoEyj
E44czUV9jMtjpKfEeSfLUNcodzKmqslMN3lu+68wuskrs4sk7kqhXf1aYFjb0pYd74l5VU84wQ2a
ZhQRb3MOjAsXRvuAcE27ihUTVGWgI/i8SfRJBlvqod0N6m2NKYgovl0EZNxd5XtHXXi3ovARqJwk
zh4kc+kpdRoINBo4TZfpNp2UzQNW13dulHt/TZmnj3PhDKx2pbCuVscXMOwtrePz6BYnryKNhU22
uWaCE5ClW7+lbUFbu3lqhjyx+f3YJ7L159dLB7t/6qOKBXISNxpJvmG6VU5X390oivcTZgq6GSg3
nl0netCNSOyj5Ine8w+rSt+cxkWV8Ilnk6vvX0pjxgDL3fXdnmvzsTBztebu1X9QcmPuVJ5pZ1G1
fRHmkHpDIYLicVZJ+jK1nXjq/fnLhIE4bJD7BOIT0XR7pRtTYa20NGPbpblLaoyr5nNV5e7jYtLE
IVw2XhhbXvA9pE5xyKa6Z+0NMXSxSG61Rtf+AnFuQ/q9kteSKRRPt20dFphMmMflksO15oStqOFe
grZOcB4E/VFA8TlAYDC+6Gn11ixynbPOzgDUXl89TGT9D6wK8Yd71VcSiZci0glyCeZF1FX+jWb5
LHXk3dZ5ZzkcX9SY2dIvN1Ri/m3zeb5lZLvDzk9/LdG0Jwg9xYYJfLpQB51dUY39Gxtz/TmhJvBp
YqtzSYsc+TOaSTKBOKC5Ss/pLKeBD5e4lwWfDPiMTw3TLxn70n0i74TmNGNXDU0zY7DEXFvtkyH3
N2BjnV8+/hg9hLJf27iK9wz5CVKTFmyZR/dBls77zimxafq1621xPydbK4DKi1/NiFZNwjrIUZK8
rD+VyUMF8WSNUO4+6cBdsZY0zB9emXp0eVE6hNvVoUTC6EzEvwI87QERy3gsK79+7LKkeximor5k
A203YR+w218KAQ7M+GwYhhyxCizN35J+yrdOczCh8g5mrDoGzd/URXmfUb7eUOOQzjDSn2NGSniP
5FJxJstNESOrsOz0zqlVqGs2aP1WyFyEvnK676ixaeJLfTgRZl6de/Aah4JWoyMQCk7ZwFPPgF2q
Bwv+wbpRCqcfHS4AZVsenxY+PnDOXOSGGS++3wRPVkJ9axoU1nMt8umiCQgKA9SlV4/mDywJADrU
o0sJE0mujsW8AK2EpYk0v2ebSx82WAEn4C3jehKdqhmVpcNiDMmGepBTYffFye2BKndWmuFgWEbm
WPFTLXs8yqat3tAWccbQKVTjcDpVQSKvhifSHZNtfp9nS1HnMuAKn/Tyj8GUt4vruXmP2sR/c6ly
/LFLudwnairszWwM/dEx1hVFi3cp6vvQEvNmjrj6U9sc9bL3Hjp91niPCdKbthq3Xdo1p6mttR0r
ebKmRV/T5dryuxrWSMkRshFohsKL4Gfp4y7PdZGsuYVpu7a228+s6gFImW4Q/SRx4u0Nq1FUJrkd
uWeo5C96H7OyxH84XNhiDBC+DKIzHlSlsxmboLBqDgwJcSS1fsgfQUkap0sAIwG9xY49nA9oNcJc
9uZaPjnHrudyqdqBbcvgCJLhrLluhoFZwNaqTa/J6Csvx+VA1dPxp8ar89gxvvuQyPQiWzkiazbV
pK+wP/4SEdYoEZtuRGtwtBj9kX8HYzr62iZKlImLxKWKp8WzsqPoZ0b4BFT3nLcqDBiaNzCYxWWk
zdJfy7J2fpw0YY/vcJ97QFPLHnrMXhvXt5oNQbtDU3gzmw0uPWzIbXtxeQPcosrPN+he1Rztv4wF
/numChush8q+kHZtQoy+aS4R03/BtcFKHsHJdOme3G0cDpqs6kOamRwwilXYFkMKLRf4CzZUWphn
H/JMvOokLrzTf25W/ffoH6/Dd2wLTKWOJxHyvf7/cerS1IBtrw8uHRSjRbo/UZuUEqb/Cxf8n/Bt
i9/qRcnfX4Vx+3+DW3uBu/8nbm1QKP8a+yOp8x8+beMfMJVcbp3AT8nv6c7/4ytp+j/YiwBFXf6j
M8V0SfD9B2HJMP5hWJDNdeoDPNM2TP4vbowL19n9B1YB8kr85/InJbT338n9waT8N6s2XNUlc4y7
GVETOq61vMB//YzS04h+nv310tx2d9VQaGcvq1gzd6zP2pBnu5w/hYdRx6rKwDgnLa1V4ZAGyYNm
GuVfb1ncr6zCjR5juiJfM9PSP3hmIsGlFaQ0E/AZUzp6DnNxrJsVQ3SvPmsAbNxSlvoxLARcpFaB
0ejJKnf67ooHEWMJGy/lAVfwUJsj264frcKWHcq91AV1BY31xxhae/quokkab0ZH6G8n8faBXcrS
ZLy4fs4qBBKDjsXNcJt7ZQjUyVCLDfduwTzH+Wlo2KunfKCJtKhzdv3eso0Kq1pQWucNsATJ7Sda
d2Dp0Itd1kAa2Y4ukahn/KDSDlWMk46WF5tiuzguL1Q053KbebWy13k/LTSipJVfEDvmZuu7ikRZ
jNcYgQu8yACeKH3sDbiFKFuRAV0oUGhkMz2vske17aBsrBwLs1OomrkPqKakdBKfSO5EZ5yAVYRR
wOtuhUHPYhiYYBa2czOBxmHyL/v2B4OLxi1Cc8XdaUfnIa2oYXO2bZK6DeW0Ztw9gbY0figCjaAO
2UP111ZVfOpLj8k/kzaPYCUoqOXqyMpPQAgie1jGP0hnAYZbQnCkv6D/Y/UrC8PfMlRB+kOclC9+
Dpxz58RBP61lU/M46uk6z2G6sEag88GZ9R2VB81ZzTBRkGYEQMVGz7UidGhk/EuLHh4fgCp8CiQP
fNymEGtGHEVBhrummZufFq9gshtgk+DqVHAXVh4mgo72nhaITtu0wT0rSEv2Ne1pK6h704ybLh5I
FYomeoet16ek/TL7E/PmKaWjUOz4Rto97eBd/tL0Nb8YNah5Ew50npNUcDxYGsz6b+A22vq0YACS
sHfaYsnvDd7dtTpqqYfJW/z2yqO8lH1U+eM2bkt2fybVv6Y+cFwsRpJMAoRDOp7TJv1lss+8sKXL
78lMsUtvYC3VX+hmbIQB57H7BcpTrq3SYYU5NUX1TmRLfWUxGx1UkdL7NXtonIdpDrKvGKPP45Sz
02S1D9wlbGgIgByDiGxizXIpE0CvGRcFywYXmVNlcSB0l5oYOauMMtj0n64WB/RQSA+idjWr5WaA
4DNMCDtqwGpnEmiIJZSqUud5ghoyjqyeUzpe2bLqGgI7Bgv29m7xgXs8/6NRz8VNPF1M0lZsEyWb
rMU5VvoK22qNw2vySi/as93vKSJma+yGfmoG2no2Ml6qovbyxcrsSKfWTqgvEFMB+zG7z1jZAAPa
BWzjmcjNwnN2PtdYM5wCnXtJFCkeq+A+tbtqIvJnVMBGvwXdJc2W7oxYnueZZOSqMiyqRINqLJ/m
TksudiEWn/FcZL8j+cV7Qh8QwT8+92hy1DU8x1MbMEGCMdjN/4e989iRXDm39asImnODDDJoBmdw
MpmmfLUpOyGq2tB7Mmie/n7sbkGV2a1K7AvcwQWkwZGOtLsjkxkM8/9rfSsRXNJUo2cvfR/Vz8yY
UYeGmboo61lR6KCEQXXutByr4GCG9p3wEqSwc4lrYw0ay14gI4VG8zjgohEjcVyIV/ZlafRxvbII
EhKruI2KcFNlRdPuHdzZS/lWqZ4FtbF2HFszhTYsJbkyzj1U0Igr/h86s/6/2+HfNfd/Lovw5XCL
55//5ewnw+UvB0M9awSo8cWN9S8vlmaQz2B61OqZaSYGq4VD/MvZT4TLX8s/DQ0A1xWuGlIY/rXH
a8L6y4DFYXJys62FLOH9nU3+OG7LcQGhS7Ar6A6XYLpj9IOTxomM4lHejW7pXeLVwdmZEEZWAMD6
KLNR7XHWorPnUIhmL0XIBeBrPJsa+su1rgig7PB9rJag3xM2qkPICvR7m3OpwK9GEJhnQE87PH3k
Y8W2GWvdHbybxofS3SPxq43b2lYp9VQr+4mn+I8I5cOT8K/x+DmAU5om/+/RSThS1qDmKVR3YVv0
m2yAdpgnrfHTwfgfRzEOD/4/hzHEQm3ArYVD54i1QYGDwnwRqTv48Omm0LitABtytR2y9eGj26NK
jxLSlXPOa363yCO0uulv3xxC/2BROwTK8CGIrbBdYdPpBBvF9Dx8tnGaWG3guTQZpDbtWyG0x6me
Mt+FgPUwocUFiZ33t6Iu9Q+NFZj++8P//hBopsF7AWRiuy4InaPxNUu2s4G6777ovAGdH4jZnhSs
W1PvjOtSOsrvIX1dmHU7AtG0HvsURvX7n+G3n5uQEJ2iorUALYRuLv/7mwtY0aXa3GZhd98IEUDC
IpOrQx55YpTli/yb/rI8aEbh/eWk7vCGLV7Mt6OMbIuIy8funlZcc4buZVjpaIJ2TUJl8/0vZBwe
15exuEuYJBTyZbhnHJsO50qBbLam6X4yWon4OEMWR2Png5663rlCZIPZu4qMR/Trj/bQ2AAstW4f
a9QeA1IIAWRxVj+RHLDM5sPvj2fUZLZxJfkRYHL4/UF01EneN8O9bWrPPaexTRMU+2SUeJxQMC2V
7Pefwu8PnCsT1yOJ5Y18M+Po9RLubCm7yqb7cky6TQ+N1g8xYWLsiJ0Ts/i3oTydCcT0FVyiSa84
mkEdAp8WfqO6z/ocMklMdWn2IHKMVitOfKtDPyk/LUOZ5AZAX3Jpbx6H2wCwS6ooGPp7aA35dnTw
3CE8bNZBI+XHcgLLZDiNg9I1Nzd/83kuI7vmEhjngJT54XR985okXR9VVtqM97kwrL2BTMq34S9s
LTlFJ4b6bcFnKKlzMVhAN+QVHT3PMYyK2JvFeB9YwSVak0eD1MfV6HAMjVrz9f3v9dvEZDD2T5v3
hK2Wh3o4MR3KVplSQX+fjgj0V9KBVQY3t91XU15dzrGWX/RUVE9MmT+MaoDxYtdn9caasDyCN0+T
zm06FU6k388oqV7ph34x4ybembFAFdy3Jv14zfz+/jddHtvBK8gBY8lhosrLlzWtozeCT0E33Kv1
ezBPAHBonFOpLrP93x4FszMHEszlzsILO/xmhRo8V3bBfG+3kbeJZIu42hx/IaT+8+75hznCc8Oo
zmlF8gg5ar19gMFUmqpCJn6fVO5V3ieQN/Q1su/bLO4vFX1L86lz6BYl+yi7H/VwQ07znty8lR1y
fBjv3//Sf1gBlpOC5KXkKMcZ7vDTkFtXaVgR7XsXD3CLsHkuR65yxfbvD0OkHjslaC74a0dztcRt
5gEhte8L78rqLx3nOoxOlAF//yaUIA0Waqo8ku3jaAhlFqSRw3h4MNFX7bKZhmCeOgrThkz/9kxh
mvDqcbKjtMR/OnxoKMktUo97774e7GGTCjCLNhiREyumucyEw2kPycxw9eW34QxtLbvlm1fNQBER
I0n1sB+rEo9EVnbfwiGjLhIkTlL6QSlatIrU68/JPgdU1HXR97rIdBDDxsiFu6wt60nvc5xKRkB8
j19qVvE1lwWGarCNSEDhctThGtJo3O0iYjqD1VyjAwIg1C15oLW6bXq7gF9g4xebGqv0h17DxxLG
NSSPlhACfWWqyPtO/Cec7Pcnze+v/UJy45hHYrFgozp6zNLArDdTd7iHAVNuqjww101FYvr7o/x2
kCTbiNWTk7rHVYJ46cOnXFDcBh/TevdTwOqVBgbIqqDjyn4uvHg4i2pr6i77QZ9vE/zvNeaqLL9+
/yP8viRYyx0JWy4fg2r60T1hBpfXjrEWoo7DQzKOPeghrtd7bSiLTYpo9MTb+PuDBZABpFCgkxe0
PZbP82ZilRZ1Q6Pp0nvITqnvzPQ+cdmkJ36+3x8so/DX29zwiEM6fudBfcFWRn5zH7FXhmCJK7lN
cIHt00HJ2yJUzUVYoHNFpUB5BAHliQXhiFv448hBNs6/F52jX3ZKHZwPU2ffR5Ev4rOBvOCL+Mr9
NFgb8wMLrzirvzCLw68etnLvxNv7x2+/XEtdFjxQJkfPuJmklc1Okd57lowxnqsnrS7ERYxiDC+k
5vnDiLd5ZZbaYx1h23l/Rhm/rx08fOlSSjcZ3T1mlIzZ4GpRZCf3GUybQdd2bK/NhRPqMIXQ1Hym
KBuv7AnZTG9ybrAJGNnXJGufmNl/mGkuN2BAVDSIiIQ7WpRFANmi0pgDAEjm3Ygqe4Xypd29/23/
OIpJUB9nHFZL7+j9GWYMPbXDfEYzmG8oV47nFbkCJ4Kh/zgKqz0ZU6RG0L44fGuyIXdIHEjTe7tD
igF/ucKn77Qnfjnxp2Ekyz5NELGc8I525D5QXaCUntxPWor0MC1bTIkNbuewlWscMrfEUw8CYY3l
PZRDHV1luZff2fmgf9G9Fh8JKIUN2cHfHWdU3x29h+o2Do5H2sxcTN+NFO2FNZIFs6JhP22yOJXP
bZAa60AZaL3e/2X+8BZwMCXKafk2y3X98JnRgYXIGvTJfU44346etg5/jGJLqwGx7idhrbWgfM0L
8aFC+e6/P7ixzK7DDZSF3fI4MLpksdnyaAMtcwKPKu7d90WGiIBnhx9Hw2jQ6AZxCJUBGA8P+36o
ex1qxiCvSxVMH0dEQNswDaL/i3dB2h5BHzZEI1C/h8/CpvLjDXmR3HuUZ2H+xOV2IK/ixLuw/C2/
fWdOJj/GocR2dFZWnjM2iMHi+xnh0zpIxwhDXJifxXk+n80l0ti//ZCdZdei2mTqFu/40WthYzNj
ujbtvTeop8qR8CcjgRDKsEGZjKb9aHTqUVlLwijRRWdGjxt0JD3twsRtcmIv/60qQx1m6fJxznQp
WlpL1fHtzkZxmGyrqejuQxJcatB2XXvORSknIpFeCrO+feDBFYR1Wzm+swikZ4xm8sQjOX6Fl0/B
SUJSwOCuxKt8+CmwEgxE7zndUjKA0JDV3QP7VHg2wEbbDDr+eGAv2g7NWgHMMc1eu96csP2Ib4WX
35ZT93GSjXeiYOYss/3NzGAvWOorpHLinqE36x29DUY5uEXuBurR4axxia8gebTbFh5iIIlNhG/k
5nAWmtaA4DJM2JndrH6068lC2J1ATFshvcqu66IPniOirQDiEJh9ZTuRCbFwUJiGcjtDXwm0x/gM
hRD8gzZF5U1nzxn5D5mnPwqiT0A+dEPxeWk2gl8zZXbbDq3xgXIbcHJIOtZntPbAA02JWAvLZVg/
h3EGSokdFe9MmZgr6CwI/UauafRXqznp0MgE9UcF75HYi8a4RxQ6IgLuS/TJoOKAFxo2yEqhd6S1
ubhjLkr6nNiHmvCLys2CXQkC4Ks5T+VnAqXMr52jmeYqSXPxaioX4JKwR+sVeFP9wcJ7j3m9kDgc
kOssbCLm0iVRLNGXCk9wTrIJVwNT9jMdIs9rPmttOQFrSipvRtQ3axEtrSp50os8+Hkx+a9I4Z9i
qW6+I1Loi7iNXw6bGPyJn00MBAcSHQK7NsQ2ahdLxfonndghYNrwnKWM7XJIXd6ZXx0Mk/9pkSbo
3PCWEMSl6PBLpGDqf0ExR+3AH10OWFRe/kbC9OEWyQUPhpxjIniApC8AHh+tn9SG51GfgJ6ZKZz/
roZuMmN18aOgV58GLcv8qZnHW6fQhwtDa06dnQ6vzcvwizKCw7KAkUyh9/i4AbSzIAuuWlllpN+i
iYXeSPTTJ68xqxP78W9DkY9AM4jah4Wk3dSPzuO5FhCzMDh80yLJPqOrt9dlBmG2Jnv9xK7020O1
QP3p7Etcn00aV8tHeXPDMZtixOXKvVeXbbyCSkSHPEX3hTVulrh7GRJLvAuSDNqn940VaDLP3kzA
258L6z+KnvU4Lrr2f/551JfiyfItdebcsjcy8Y4LPQCGQxq1ab6aA5Us9IAB3Slo016SlRpb0Anq
qtk2UzWftwTlPEn2LH2lzLS6RwzSJahVHYhcQ92KTYEiLT+xTR3uUsvnI7aUBACHLYHYrONbZzy5
mTETmrQqnLm9qrREnWt5nZ8on//oD/x72/kxjGQgQN+cAHHAHk0wWAg4fw2Yuill+mBlu+MkqRnM
4HWQJupPDjChm7znkrC2PdKAdj06hBZYruY9DDg4og81YS+3sdNzuAVgUWqEFMx9hvPXy+662IC1
FgYuShBVwQDF+Vhc5+g06UmhA1Y7wiElStDIVMmKGrT15f2f+fC85QicOmSaSdvgkAsRUhztqq6w
kIgbJoSMPk23dgrTAPsxLBW00pu2i4YT2/jRrfbHgNS3HMmFmpeIts/h1Eb90A8uWZVkh+o70pfw
XZi2Tx3YJ6MFw0PzqXQlYh48t6X1NOj2ue5CcXa7XcGWBxJuDVFanZjsy7nq7Y/MU+BcAaxzCSA2
3OMau4NoBPkKLpqokVDwDD3f5MH0bW5T92K0FErWus3W7z/54/krCO6TgiGXN3zpQR8+iFlFxRha
eOw9hAhnERWTbZG16kTS+J9GcWgyMne5viI0PBylj6XbJgJW5Ji7+Xrom24T2K194vn9aRR2AYsf
llYF6vjDUabRsgNVMAoY0RDXQGf7pYca528/MfY4rkTckemx/TghvlkVa8gW2sipe5XG9QuQ5OHZ
qBvr64lBjm6wzFCHqA2uXCj4WOt/q9shnW9LQ8kvjdez2OvRQAEWYosHPMzIJK+pHj7g2swoI1qW
JvwMm5XcYJwMyZAYqmy47juzFNcyhkqw6vXUKa9/SIP2rZ1MlCvnrqwhy3Shu0647aByGlHRIiHh
QPohV2OdXQg7g80VipA/a/VENJ1HgYRNaE66Ma8VpMx+3wKfSP0CQh/2+6iwbuaaHLbVnFV67gd9
lOzDtPG8HUnBhCopfpB6NeVSpaQRJuNrR4Ey8RsOsxjA8iYJebGqIbyp0CTvx6kZswdyE4CRUUzU
2sssyvv5Y2/Ws34XlFEodorJNG8Gz2i+eKOmhYAZcnrnemcn+d6JM0Jp0riJFIk3+mCtakfkAP1L
UWl+A/4Hw0sl3RBWydw86BXJb34POaojIauSNwUGIn0zNehuzwMaqzPWCxB5fpeR1nVlVeDo/UGM
5eQDEnTArwdG9Nm15x4um4QEstUm6korwwI/sSaaFZGygPXmUHVuLJTqZg1rraRNC3LKyFDzt8ow
90iS9GYbcuA3z1zD4vmkrZzP3NTBjqKDwn4up5xrXxVbfbCqUqnVW8KK0X7BzOIJyizPus2ER+hD
N45seTF79jUenGZchTzSH7ZEl/tGSXUEtdusnsapSr81g0lkDQwg0FYln/6uUQ2TILOsj0Y3GfBr
xqqBSB0YNqaLVOXjTlRjNW0Q7c0PqYgn/WosE6TDxljo5OpNI1czK6c8KVoW4XPhTtyUaJKk2S1e
rbrZGqlIYx8bCXyeDhb+o9HAxdhoVZ1DG0OY9+SaKn8NYnK0VpxJ4/hqgvwCv9ToiPVj5RbjSjnN
hKJv1ItvFCYQj5NKl13EkGcV6UU4gX3YwPVXsSRhrogCtfYxYMHJD0FFleuhzdozkhwK4rkNWZBJ
TVXe2ASWhmsTUEvurBVmeQzTZg5OdWqkaa6LeDRfZVkS4B11RLGxsBHwu40wRmUXlZFi4SO2Nzkf
tD59rSe2sXU5h0a3qmwL6eXo1B0e+lIrzXVQtOzaMTaGlwnOl7W3a1Ssm3zSxKsLCbZdt3qJXarJ
R41UQj3vrnMCDhxsj4C6zkmDn9StzDwcYbU+LIS0VARiHdaNOxIMmhl0EyloBFs1QdnB+FyRlCVl
+sNiVWndtTRJHtgVUz87t71qxZNNNGh1G7RTGNzhSQM6CfojPp/1mhzJHkFkvc5h10brNh0BX8VD
tBgCW218SoZWA/inRmIkgtEx1Lb12uJ5ogeAiSOLMHKKwHG7jTvUEtAf1M5ki7zdtjeVqiDX1+UE
nT5KKwuGYjp32U5EqSz9OCT6YXF6O+aeHOaZTE8viz4R6gANjp6tNayJVhg5GbGUemtyNbhJ4yoz
UdfOntNTy2vci7pqsYoLan24dHpMR1mbRSUmhhJoBZ5Ha74Vbg9C1xW19VVPzMCgyjfF0VafRfgw
urUy1gQT1F9js3OuBIGF5casdLbnHszAxsCUoa3Jt64ubGIMP/ORgqsgaV1Ix2UhglWTZrRHIALU
+zhrUDLpSQN4SqHu+0TahXWmuQ3pkbaeWVdp5RTQzAInH/DVVyl0kixR8xpznXcu6GM1VwC1OCQl
5KebZ0Kvgk+WM/ONuYxTjgdffK1Zs1Of5W45DWsLrJ/uU3vq5x0EjbnyTVkN9a0Kutk+k3Zlgb2S
g2evbTQjAXWItn5ppDtd6LmBTNQqU8dYK0VD1QAnRy+JRWw3x3AlMLlGZk2JDCz1WsJXxjwWgFV0
ZuNmHjFebSpNtgM+Dra7VShkTkCmZZy7cZubl1imtYuiHsTMg/CqD1mOdXFLsjgCZNBHQ7aeHQEH
VCRGGPuYOPFsNqPQvvNGtI+TZdgvZUVM3uIXwhfm5JHNi4uaE+paREYpTpYALtkwhhNmr1TjlljZ
oUe/2Mt7MFuU2549TKViHUWohbdIJjHAS4ifBUrwXLudlAbXWB80aIMzY36xiqENtrUFx5h6MHYy
YMV5o2+GhKIyNE0zfATI6UD3CEUEJgrymCRtwNZuwiD3PD8ndf5TYMcCSJkRR0ycrI8/p93o3nlj
FXzPAae26L04s19yyQJcZ0IoKTD4VuF3CHWRdSZTE4o1BzusTdS0e0InmJgrOw5MB5hi6LqAMZsG
jX7QXmq82iQGEyt4i5p44CAZKHGX4Z8hKVnP3SdCbqoPELGKuzJtLZBxGOnkWuiiqteyLEjqlMBJ
po2l06P44FRJNu6NfrRSAN9IAHfLA0H975TDedTWnvIjtyE6jmCO4UuusFmuAI3UKZuqRro8i33v
/ci7MKnh0Si0OyjgUN7w4U1wLsGEB4WOPMgKkbng6SoncxVoDs5TAmV4rbzFWk/QbZ1fW9hVY9/2
UhBSqz5uSAiBeaEhwa90J7xFRlyMnzT082SoQrzvnPOS/w5q5mSEEzGwBX5URMmsjVEHuKFgidqW
ApR0dz215nfoeAburDqk6rdp05g0Cv/HSe+/1SaqTdxS36s2cW3/RsXpOMJg+WM/S042kQMEhQva
OJyCuRZRofhZcpLiL4STDuJZxIs0fJeG86+akyUw1CwVEpPO3RIzwF/3r5oTkQjUnFwaT/RrXeSO
f6PkdHRnRXq7VCSWyoTFv6GZOLxtqADTHKoIbyOqpt0OFpivyPCM9TQMckdLqf9bnTO+DeO5iEVt
BHTEIx63tITdehS2JXjwtOZEryGy8bmw4wd88yv8qeSyXJPeXEN/DuRyu0EFjP7qWJQpEvB5mivc
TaaDdNgnQFayHfEyznUXxo5xlZQaKFPbCYH5EAcYGOdZ6oG8BjEGJf39D3NU7SIoz6DhxWMzF2my
YTEB3pagwNVQG5B2gON7TvdubYSf7cQtLrBp5OmJsZYf7OB7c6Pjh8SNRQOUcIqjH3RsnL7uKXpv
+nEkyquo9dtOxiQZKC9/MPDlXhTRHN9qQrUnyh9Hkk1+W4ZmxtJmBgNEguVRpS0hLQkXl/I2lWMM
l5ljESFj2Gzww8JFN5QOQYyr4niuAtXeRDxncJkB4IaR3dbXK5uQ8qrM795/+Eetv18fi5IuvalF
g32sHTGqgjgjypFgwetq66aRsyfYGA75hEoUjwp9SHP0tvhXYl+r+nHXzVpxgfnaBiWN//3ED/Tb
G8dTconZ5Dm5HnPhqGhT5DIEj8gPVM4TfZEkrW2wI0kze+uBc8JZGXJnOjHmUU3hxy9DaQpZF+K5
pYRxOAG7PJ9sMWuMOdbdZUb4sk8gcvhzE/iPerbfph7lL/THLHW4OB3m4OEonKZaV0N9v3GiqjGv
e0N10YdKT/sCTbiWfxm1PPXOlCical8STFyfUHlQhjma/CwqS3Gf6YdO1zGNo+9J6jU++8BotwD2
6NxzNCcQfGWimBbrJm37FyVc/XmchXyuDRXfWakO0M6b0AysgrYqXwogx9+IioMCxSVdFptKj/t5
G5FB4/kBfYeMfR6VBwJZLRI3BbWFmwGDS0SypzV9xlCu13eT29kfxDDBRMw5O32HgDR2NxpcLCKe
bMzGd0nDJZQ60lgjwuAmMMk7XXEnIx27y0hK1qK0bc4UYiQ0ObVqSxBLBolOsL+8y7hy8g7+UkpU
ny3Bc6wEOQm3SRrHPGLiaDY1CrJoXVAtG3YIw2gfLNhYJ9/DWbPtmxrHz70JX/LSmThgAOxt89p7
zUtb4qjWy8L0CMwlw6247aLCa/xSTwdUBy2tPmIshKJ8WnFg/h7ofOlPqlGy22NFy9rbqDbm7+Qo
idLXZB59qfVw1LZmhHB907qZixMe0w+XdjPvOHVaLCmYyDrxPFjO1OJGi+bnWHQAzyTepHHLQhLM
22aouqfU8ryOVSOPCAsb9eRpmDXoaCWePNL0hGOGPt5Fj5uRKzT3wo7BC6+GCg88pWIWQyJLzdi7
0LmhdBd0HxOyDzQ8TlssXrDuZ02HqtpyA8iBaShL2xPwppHnKPqJQIMBE3ve4hurAEVhXg4cwqma
oMqgNNNtXQUzjChoDh2odtOsYVIEMFODs6lsIZwFpa2+N6UX6R9blkXqsLksRwema7ZgJdLGfOK0
Rq6FnOFd3UZSL/WNSeFAfgQylUQ+6LZIf51hn+MahGJWfJqqODAuKI8b3hUKNS92dvw8Y7JOmBnD
Q7/41Hah7DK10/UBysRqKFkbNHDdFP8u5iE0sYPMDosQPjvKkdUmaztlsUrmHWWeMWDWUVhTcIYS
p+NCAR+kxqZoBV8cpcXpeZpxovRnpUXSx8JrUS3SvET6I27FjOsKVZU18DXSE2g9JAlGv6UoPwMs
7lZNmxnBRYsH1CMMWuYYcK0k/mw4BMXk01QOfo9YCkq1JPptXcaevc1yl9iBoB5dw3fhYqUbUCE6
F2xvTEGzdlmN10JBrsCO25+xlGp8F1IdCh8XIfkrpjtnLxh/7Gm3pJgl23nMMv2mMaKSC6WBQaO1
Z5c3VO+mbwn/5yUNTINbKxnp4pHpaneXU1QUxkVXaDMBkz1w0tUMsTnbsWAQ4habBYw8VzlD+DoW
IcFwMhkDucccYhc7hQjjySNjGbqZ3Y4aPr6ZSxPkLZvAHKpwBEaEJW46dI7gD8ouHMZlHRsuhzRR
wS4MTXP29XyYAiov4Sj23MPtrZQZiS+EU0fgt/uOaN4Yrou1KmpoJas2ShQxHr3UjA3B2xMhemkq
4G9QlVvT9Yq5ZmVwrmmO4f0mB053H+cwjq9JZC7rdVXFOoiOyJ3A0dtzUPrkzhlfs8ASZ0M8w/JP
Uqje1J2aZxI1iXQHVVXPO2l22netVASG2M00Ddd1CH0OqU9D9mAYGpPcDompLrOU88GjDJ1a3881
lDooO6EkHGUmFynFABzn7qIEgAxDW75OPxVAIF/a3HZv4iIGwApbXDkIo4jhXLzaSec3pRXfu8YM
9jUQ7rKQwe8sP4HHSBoeRxBkF9PsEhXYGUYy4QHPuvzcG4byM+CcRl6K2ayIfiMjnE4J5cx4XcEB
qkD0VlW2bceZ38YtQN9eKkwbI1nvTgzaFYi2t2mLLHsoVCYmP58a9Zk4VoBW+D+1byzLHjSGINSq
bRUJ86sHSAh2HxaCdmvEKHBXoW6qRw7fdbOmFGQWG5Zho7sgsr4I9s04N9p+tgDmns0UB8rzKnIa
+NgC0xn5DjPOTciRsoGrEhcNvtte4IGFMgkwzrNKM7o0KZN9C3WjqD7C+hjAcYWp86GxvWpGAmwi
OadWYl9V7uBSC7EgOXCDjcJPZJD3YpejwehWWK+T75qssm4dgA25gcC7GIoDr3GvdIrHs7YVdt0Y
+JlVBtB3hM/abkG7qwus8nW6yrtKtqtWTeYXYqNBe/ZZ706rmNWPqJ8ssMkacSvY0kNFrsjktSJe
gW3mK6YADM+KWQcB3xWluCw5b3hsXWWs+0CW2+nGcRBhXEwBMNGHTsua8rK2ci27BsMZpbsw87TG
h76lZpcAJ3xx4ibTxmH2rYp1EiJQbJDDY3XmQHEjajrKVIhSFq5glwOiw2A7DoSIrT1I264v6643
yB1UJDVY2MPsi7JpKnpx0D+AXzVDHPWP6AVkShyUIi4qrkbhQjUx8rPctppkQxRFN32ZnNYpbgw7
JNepIwUGE6xTo45aNX2h5+ejUcWAAoiZCvyBafvQVOx763qAUnAW0xkQUNWS4VPTzOF010WUfq9I
Ngm020LE7a2jQvztuLbM+LzMNXkFtoSaMUcFDEs1NqLwE3WrkFrNnNeXFHe8zhf0UcLtrKosOU+B
p7dfAjHUhARkWPwfkV1TXR6Bhw63dm21t4EDOPKpN+LgIQaSneyzGn65H2hFD5gUp1jqmxGvPMG7
qZTPVQrqa+vOxszRMLY/dsbIcx77JnC2emqEcNvSwr2BjOUKsnKqkOWr8kJ4r3UnkhsDh/xjVAXg
cqTRsqYEQRBXa1mHYHsA8PdiRZc2IABn1olRKPGKwDlzKu+LFSfqbkxVYW9azXNvefPFq6Mn0UU9
L4E+5JdOXwXdkQ8ebAOi2wOyepM6SmbuhHN9nQS2U10Q+ztm3yxVhh87zya+puvJ7b0c+tgGDaDY
kEB+RdrrJCLOfH3qZJxC+ObG01B0drqx47xrPrUy0q+Spf+97jQLf73RCGjwcdNhVo1Ehs+Llg9M
xEqP8g+xrmD1E9hKEo6K2ntFvdiG4etS43XMFMFWTV8fVLCrN/WZnNjbN2pyliDg3NOpuUNH1SjE
NdjGpRdQy0P8WyU+tSjN9RVL3eBzYgFcISgagol0AzLTcVWSeRBSiVCQK+iws9ab0X2WUumHphsP
n7XebEbyV6L0O8h5o1zXNHS+DuC6HpPe9ii6seUBCesiw+Z9CflAoZ7oQGad5qWkHCaIYhHG40y3
pVg70Ry9clWruqsQbz/ZolU+OM0HT5ZdtaMjSgfJronXe2A+tO7X1Gpk9aTrtejPODt6MEmbgBRE
Y4WLXiR+3lqJPAPfjBiRTdyTE9VqGZUvHI3Ka5iMUBgJ5IhaDumZ6X1SUWpHF2afuqQpSiz1BCPR
9Al2s6sCRDF9JiS50BnnbI89sgj1b1KAjNiGuPl51F2mC3Rwc3oZ9Wp41mYSK7bxACdWAw6dXyNo
GF+1WDT9ts5NBALRNILsaGDR3ZGjOJq+15qjuzYniygSyfm13NiUMKKNY2QUkfOp628SnWzzlR1Q
8t1KGyIj/3heOatKW+jCXLuCb+DMSBqi4+Jd0rDBGg9EWO+JAXKw9ehFkO/RGSbpLrbylOU3z81H
BeIPu19jmc+kIWlPbDbWEgcVYP8QEdeQdVrF6tmxEpIkEJKQ0uG2sQfrd/EMrvIQUfHatAqYlV3m
NN3WsUmd8IsygVFR45z6CkAuh6tdJonceq4mPhSdlaG5zZKlw2FOqlnLIGNXJivKMDaTgBPoV3rt
fNGZJ1SRCbWodnHdtSZB29nIBhXO+FsFuxk0pMXsHTgEvYEzNgeU9DMRDUkVi8pvq9b54MRzWu0n
r3Pj1eAY3YOH74W0JAiOXPxwrdlrusrVUznEat6EZD1/68rCIuul0KFb4r7EgyW6BouAtLtZP+80
zXqi2mda+4D3+DrqIuc7dA6+AVKeKV4nMD9ve1npYoOjhvkxW5V92RMPNW5naH7R2VQoJNitzlLT
mvHIsGHt4Z6zRvEAXGwcfLfTeph3UrWZT6+vJf/KSXPjHBc0vGR7MAb7Ku6izDnLOxdGaZfi1VwY
S60JUoKVQW2UVVdcl7pZEbUyRBNrnV4vbSe6FzAWsWmyrjjIEEfG3RkO6qitqAfyIGPuxGSFGWn0
QBUkcjfaKLm/ZgCn+U2bWFm0f9vwxUzg2JNCJFJnR3yCelJJqtNaxH7+WowJLBdmKdG505SAfUfA
NLu+Ps+RuZs6neIf+qy+3Qsi5zLsSHZYfNEzd8zObNnoco/lJtL2UWKLAJIYB+ttIeGo3bA02SSI
8F/YftelqvwpKPlvPfufeC/e1M/8l+7lH98KGPjT9Uv+7X/+eVfE3bev//jf5uX1H5s8bl66b+2B
lHL54z/r2tL+C7UN9dzFmYWeb9HD/KprI7LkaLMIwbl3U4mhDvOrri3svxZ9ED5Vh7sOJVH+ul91
bSH+QpJpL+VLz0EcBqHpbxS2+XsO6qAYb7Hk0ZAhkA0N9nEd1CCV1oFqI5agGGKN0oASt10WJyRY
xwWnZZSlcL6c8PAb/vDevJHRuOYQm1XTC0xasiF3fDCfNYBS+6jT40vD4bpdK7vxYVma9xkBhCeG
X+pZb4u9DI8MiX9xwScwzTlSJGUzTjtaWpY/oCrdsMRCs0ezzEtVuSdKiEd6eocfcRnLWrxp/ODU
UQ+re2ZG41ssFZes9ogemz97icZhreGSH6hdnpSAloDWrxQHv1Un4qc30/D255d6q6H8w+/Jg0Z7
y6/JfzCPyqaIODQUIWgHhiihrQslaFstA78/ynFxdvmSEmW8aSBjQx1/9CVT9HOzGxCArmtRDF02
K541xl0ZcW6BRU/7L++Pd2TO+vFUeXGAZywFc9hkR+V6r6oh3wwOm3/HdRa1V36mJRIT2ByIsmE7
1QKCV9Lc2fZC2N+HOX+OqdBtqb9Vdyc+y/IIj2bT0p2gQ2VLqvfHs4moWjB/EdjKXKlqhebOn8b4
JsihSAUAok0S27EUtVeSz3yGu59OZWk/h8kQ+hpOhvX7H+cPc/vg04jD+eaSeBF7lmb6UhM5MV7t
C4om/VwnrOcUbOIPcwubsAGZxYJ/wHt8OFRnpd0Qjs3yGrWYLqkzZFUrTlSn//h9eCqWgS1Z0Cc5
HCRzJqMvCgIJPF7Zc1NHf0OSc7RP56A6MYtPDXU0qayA44CdWKZPiA5BeE70f9g7jyW5kTVLv8us
B9egxTYCoTOTKag3MLJYdEiHhgN4+v7Ae22aERmdYcXeTi1qUyx6wOFw8fs534Hu1lf3nQBi9vZL
utpzi9gVhbUbcE9//lDky812y9QUVmPbbEpPr0/K6v1/PBQgj/B1MMFhgca9dd4K5a/Orjz4BU5k
6QdZkIw8ZHlxiABu/kFTmP65oVzE0FzYnTfFZoqENturwkIV3cciFRRd/IJoxjZq/pmclAmVm1BG
HEsUsv9XbuOuL9O6CfQqnJRH+iJJCyQocqB6+w0tw+r8o17E74Fp/lojWCTOH4hEmlG3SqMKWcYh
8CN0vGtnlyhDd4kawUb/HaTXf8wn/+NN0OsBeN7oMtP8tiz2KMM4FKmKQHjD/+hr5Im6RPbiHsoD
98Zgfz0El1dl/DL3OQu14bytsiYjxWncljcW5etuDOpjjRn9xr3164UBzwjcK0YflBWUzeetWIaf
k/jrtKE0NGNvtZSouKEn7VkVdKOhOTf0uVdeG7RKZJVQSpCTXy5EsKowUzVQcee2NhFezSVkIW+k
ohbI6Vinbr8JIiq2bw+WK+8NzMwv9AXwBNO8mDhAQAor4IIl5CrcWbuyKY4otAirT43mxgNe6VCE
XQEDE0Mm0NiLDo3jehjFOPCAej+AiWz6Fx02YFhWY72148AfbzzblaWWVdZhy8n+xeRFXjxcK7J2
NOukCTM0cSuzpYrIIlcvhROF3ChKauiKbtk4YEBtknSaru+eAkPVT5yFyCt8u6uX1i6+SzbAy56N
kxgAiYuZkyJ9RhW+a0IntyKfI1puyI3BWWYiVkPUz206FRS9RheNcpoaqX2jO64MMOZlBjP+Gzrk
EhkzyNY0VEz7PYDurSW1KsxV24V5a3zr0yA+1L3qbjzzq+GFyoUtxEIY4pW7lwhW5SvEUV2LPQE6
/6YdEsjEiE/XUyn/frt3X79smsL6ufB3MNhCpT3/XqvOEr7LjesSudxgEPHMaOeTJ3ggxZtcD1Ur
ezeVUbqZp9b21mYUewdf2f3Ry1WdhG//mivPbem85gA9Ck9/qUBQMp87SnAwuQpK9gRA18Do0FjX
TpneWFRefVaLy5+TDyeoZZhfelBm6U8RN68dxZMyJhcJ9EelifFDFJN/JKbe//z2o72afWkPDs8S
FQZGAnfPeT+72pB63BL0YRMHwV/ZOBvboGu0w9ut/Oqhs6+FZlBC+TaMKnvx6Z03w/1XlMyO4rGq
LDpR+OUWoCRuKSQG0DSOJNA1mwxYBrU/K4b1LtKNl43EBld+91homcD43gv7jpufZPP2b7vWA1xf
B4w1RA+oqc5/mmvmA/EDRJhgR9aPg2VR4CnzW0ib5QEvOoCJedkC0QRuimWI/baiJj1YcOLS23DK
kipex2R83FHUElFY1dzOWJqe3rdMqaFZRtreSQJ4om8/5yt5j+eiWrE8BDX+Mm0HFzsJURuZUaLc
IVk4M0F0udj1Ion0nESL0+JsxnVRpYQuFVH8mTEaPLaqLyh/kQ9mzo2xryhN3liWr3YLaA16Zdm7
X84ogjAhjxgdvqyoTKqNTb2tYD+lg9JlMcv2eqJHcFD1/DhJfd6r0SntG5Paq4mUbgEGB20cvAlQ
o2V8/PZmmtx3tNFbhmZq1ORDltRnsyk79LCwf8JzGRmjs3HjM/+lpTkfD6j/dIeSA6Km5Uh+3qrb
66MmSmK6Is/6ZDcPsuzuufYIJWE9WM3XOBIPlotBhppfOm8HmR0s78fQBuESBb0ENBdifvf2CHnd
E+j52Pgx1UGCpCB0/pvwWoyx3rjYSMh+vstUaz60lVE/ksjSkYE+N+88bmK+v93o6wmPIYmuib2E
gfrocssy1VisfZcrfEkQ7Wn6mRF8ilsEQwM85LebuvJ8LJkQz1g3Idk4F31eKFv2/pzNOD2S5gmP
+iLIl/IlAymxj/LEv5uBUd0wTV5ZyVg3LOpl1DxYQKylA34bX4YdR7L26dXEpxtjLmCPYm7bfZcr
yP46cIq91UUNt8poCXPkT1/zoJ8eOrOab8zCr5cxfgAeO2jsHGFhXZ7/ElG5TtplCSKEpo/WMWfm
U+SV7RfV5OaNpl5PqlAr2JuYvFT6+len/PbQVVotO7OZsITciX5wDZN8lL315e33+boRGxQJ14E6
LkrEeBfvs4omP6UIPYXTbBh/a2Vs/YUP4JYg8/UApRWOAjqqcuiD7sX8oKa4GY04nUKjJz7Dbe0K
4RO3pWHV5tY6TqbA/8cr0rJMYhFxlwXD9y5b9GEX9AhYSF039L3VEO9swlm6Me9d6z1mH1ZjjuZI
Ci9WJKWLprdgU1KfycbQSJ16PadFtv3n74gN+4JNoi4FC+d8zOFvSdSYtFOIXohsrDZ1T30qxhvD
7co7QjHrgcKGxYJw9uIb45Z7oMRGPjA2OPNQlrV7wKJeP8N2I/cL5PGNvnv9JSECpTpNmRGtIv7L
86casz4l2Zn2iiV01ko1LVg1di4RDAJZvbFGXns49InQ6XSfPbd/MczbvKMG3Wp9qAEID1Oswqku
fup6+sjokTfmyCujgsMVx4lltloWqPMnM4SP4QUBZFg3RN4Q00l0QEz86duj4kr/Ld+SAcjT5ubh
Muej7AfqlBp+EcwVfxdRYrPjgZXIbLT7k4a4j+CQSpX2cpBrfdNYRmURHN3X8rlWknQTal53uM5v
TEbXHom8Cws00QKhuzQXaxBXEj/S+xB8dPVoodXbaJ5WvYzVaN14R+YyvM43D0uB+7/bMs9f0mzj
D/EB44d15QlAk1gU15Y3JyPaOSN6QlLgphsl4wgzObEY3M1zKu8wv3rs/iwifIK1F1lFiz20xMs1
KbPr1kQfEZU0ymaU76GvVH83zkB22JQR1xwWM76r8O138/pGApbYYvqGJsBeCNzX+WNoTZzGmJqw
9UxC38Sx1d73GKY+A/1pNk5QBKRKR1rK/f6s3ZltEu0nz67+YCgunWnDl6OEdmmk7idOtZPZDAhR
jXongNxx9HL7HTUk50ZTVz7kZbPHdgeIG/uri1lj6qrScZnJwzqvs3tJXmS0nhCU3TUm7roK6ap7
Y5662iL3CjBBUc6DGDjvYUcCvByyReFE7eSQWG6/bwJBhoDoI+MePEX8+PY7vTJ94L5Cq8/N83J7
dzl9zC0cZHNSYRyUZegHE5IR001vjJwrj2WzYvHKfq3/lwDiDnHbNCgb1UtaIR5TeX+ss7RBw5w0
6LTnm/SxKx8cEz5oVWqskAoutzNFanKDXXZjKCbEKGKq++0sTLkd0rR8jzxV+1ZYxFeEEATVU4LR
/Lvfs/+58d1f8iLIT+EMuRTqWQmoPV0yifGdIitHeo6voY8gb9jYe0Y7j99Z0h9OSJbMdemWWB5T
TBGKJMWVrpnNfYflOBQGHkyfYMR7IUeA3KwlWw7s/Y0zxJVpcLl/WtjJug9I43KMc17Rs1JTYeVP
CbnRrjbug0IZj1Iq9dc/H2wMbr7eAAINFN7z0R0ooel6UYwhSH68OeUSLjs6YvsHrfDdwiHzgTRf
rogKrdlsVnKkclxF+7xNkW4C1r4xpJcP42JKZyIE58XJy+Fu/aLfktmA8W/hum2nST7mem15a+7o
OY6nnhp3bjMUz/U4YuDnNiW4cbW17CBeNc4unf0F1BMItecdOSaOPUIOHkOqFPMBZTpp0KJJ12JG
PqVyImJ6o7K/v92vV0cKqBqQPlSejEVj8Pu5qEbCAocBRHHRZZ+aHrUgWjA01MFcbN5u6dqkBMji
/7V08XgtJUqCW2hJDrKBwJDm9/GcqxvbtOvPA+Sde2dr8QqeP09h4vF0jYbncZIKYE2vgzxAuLPy
0BB+/oMnIjaB0gU3vZBZz9tKs6ivNcV8lKkM7lGp02CrVzee6Fq/LXVPuORLuf1y41l7I3O9046h
TYj2xpgwbmQVkse3n+XaZP57KxdLBqSstjasin7jCPbS4wEIxwj/eDUF0AXEEgL4doNXTuTUwZY6
KwMPF8Ll1YUChKGnolMMhV6FwiZglhjYVh3Ru/ufVBMYx9Hym89jpecfTMAWpG33yQk6kO/e+Oyv
/xZYmezrqc7hqjx/k4PLNhwFqQohD+EMIWF5Q07RpxGC/i525c/BSkLZJ+IIb3VeuWMitpOf3HgF
V180FR98+myUAaaf/4iU1D99nFGsNUFd7Z3B6Iitaosbh7RXRr5l+eJyisAYVm5K2xej1qtsn+RK
urxthHeaSfJ9yth7PrBWtj7II7c7Jq3wSBPP5HfN74p1BGv2M477+ts0UNe5MRCufbG//56LL9au
Mk/Zo0KoF/kzeYZ0AJcS1aY03VtFhGs9bAdM7dTZTZQKFz2Mapwzg8trNiaL2LHIxmEATOHGRHdt
EWFRWAqLnBaREZ6/xwaa1OCoWIUpe25i73GnQgxeLpCebD0rJKeBvCLtttUt/BApOIG3v6xrT8ll
DeETnFU53V18yly8Cm8WjgrhthTHGsfGusqK5vntVq69NqZY7JcctpCbBRdPmfkQGyMxhkEvjQOl
G4i6wsr8x2kei+FGl15tDBkcx33Lgep38UhY5USruLkIZwp329kvdYiPnnmIffglbz/X1e/DRQzG
Ho9/7MtrJrMGRN/5FGMaa4q/IVfG0Opho3s/DQEVemU63xWVtWmN35s0PzEg2jnMEPE+KbO161Xb
iyC5sQZc2xowQBaNAxGhaOTOO7vOah3Nva6orOjWvhA6mE7VeY8z6aREdyEJt+3Cef92T1xbEpZN
rr2UpwyAXeeNCtEnZoaLLZxKIq2TuH1E8p2ue9f5YnTax7cbuzZoPbqbixG2+PYSivX7PsQsexdo
I98+V9jm0ar9Dh6Kc8s3f+2R6EBmPwzMHHovPs1JxkqnmMSaQ3L7pwJbyfsIi9jaFXGNSUQf/uSp
sKsvznnyfqxlXP9WgB2MzCGkmfdmjS756hLWdDc0L2933dXVy3OJ91lyNqiRXoyOxEYAPupckQg/
Ey+B0bnrogLUmhqFtjH9GJ+tP7dHqTXd10izg00aWcDsdGXcGKZXuxddB655+NT07/njcmUJlxHV
VGgJ6IExqK1jXYFO2hRuZsRE/xXZh7ef/eqw4UoNgANyRtjA5y3WONYGAONjqBa7kWNldqgNSbp9
u5Vr0w9PtJjxqf1REz5vJYkbE8OtMYZRVBgPVjsGRy6nuoPeZeON6Wd5V5eHAFASNpMd9TK0t+dN
5Y3tamDQptAXlnrIoM59iLxO7sdGaJuCUXAQWqI+AxCy/qArqT8DlUC8GLzKMACR0lKl1tgBWmPy
MSmJYSoKGG5vd+W1F0aBh+LcgvHgJH7+fMQjusmQW8yuLbSlIlCFtVJmicPwT9pBGL1A+8ESXAzF
ih2NhMQ6hnMwGptABdPOnao6/N+1cvF94zR1c0vQiu52xsYn1HRjYC/+g4Mhl8UcAFBO8WqWz+63
WaQWjHtgNmPo2JG675MojzeqNyh260Hjhs2E3SnSofy9/XDXKoMoEi1gAGyZkFxcjMVKdqLTDc4E
qrd1tXIwwz5G3dR+YAlw9xFkr0OL9HaH82h4p4KYE/Ncf73xI5ZGLj8IsrvYaHAyBolwsWeD6dMS
Cse3l6vI3OZGMOzwh1Xf0jZKdtMsYXNhNv0izaBdj3ivk5VIO+dR5Ol8Y6N6bej+/ksuptlUurBd
45mDmFv1JwM80DYNmlv4hSutINpnBaR2w23K5e7NqTpbJA7WbTEPWbwCfQjHYswr48bbvdIOxwwO
POypOPJcXrhXhWFWRdsZoRO3xd2YlsOu4ULtRp8tu8CLt8flOsF+qFuBIly2kppxLUWcGyEQHPMJ
I1+8DUxjBCoFnK4nivk4p2O91iOibzEXVbfI8Vc2TmftX3ygkKNqvEyxEdo+tlVtcKe/iiKTIAN6
tc8n4cQrE53L7u1Be2W9QJ5EoRdXwSLVumi1iZs4izFohwFw/kcMYtqGWOrpxVPazz9oiToku3wu
3Rgw51MDaJRZ5P6MFKsFzlYD5tzMWa296FZ3a2W6MmBQKJEwutyhg026aCpZgGZRAjZgQta3Gj14
K2YZR+HbD3RlC+Fz2EbYQpIXgtuLj8xvHEhl8CwAMnooyAKiwz4Fk+NMu8HBHH5HwE0mb6wVV3RR
bNF+a/TiLONmbex2AS6XqKmbn3rR9+8G2+w2cxKQc10WZEpYvSo2tua1+DP80dgFkWt/NBPt5EcE
YyZ+vRY2Ht+3O+NqlwegrRCRLvPfxe9ScphTqBRGOFq0m2e52DSpkje6nBztV18pRwpkP5wXUSVw
ZD0fRbrXq0BrKU+DZPDU3pvm+jNx3yvbmL9YEyF4ud9kO2fwF1vrWMfvS68qs7A14gDJdR/JB+Bs
xgCXNbK0fTMbnfMe/pomMJP78n7sZ6E42Q82PELwafqxLkhrX03+6LsHYZlptU2axhOhS7prtS2z
OvhK6nXSrIomKh2IGJNzQqIxTvt57ieKL11rirsijid0ngHLPBnik5bwx/GB7gpsoHHo8XXDtWiw
cIZ6StkjNKDjIShqDUCQDQFVG0PlybwyJFbRTUCI+N3kVPMHVc4pFVA50z6YR3jI/mBjBvZVE3XH
TE1Vt07ws4AOhCAY8beUHWAF5VHb1KGGiNXUR4UZ1kFWfsFR3pt77HaJ3LYGJdA1SQWOt2kbGQUr
W5u6eTsKZ0jXXhALniaesHAPKoV4EKOeP5pV7avQBluRbprYEv2pt+ohWHO3Nc8rjJ/VWu/dBOpE
r5Hq3lBogE7iQ9lcz647ZmsTk2X9cTH+GDvy0+kqQF1mmPnt/GQ6IPuQk48zsd6kQ9TbuE/UtOLP
EsGWJGbyyaRKhCfLGur7staqz47Tkj0F6+VYgeeM+NuSqlznKrZeJDWnDHfBVGtHbWBvtgraft5X
duRgJxYT4RLoD3xK6sJKhxNwDAzpydC2z3BFYYsYPnADoBHc5O/y3s3SdRFF3l3qeg1dFc3muGuT
Uf9kiiLF5g/28CERUwyvOmadOVCxS62115lEbbpjnNd3Nc4ucwulsQE/bPX1KSA6pyXAPJ9j6hY4
29ZGNHj1fvD1qn9nelL7GFXD8LmZMpCF3sLhPfm9dL8DRBXfXF8qSCeyOvnFXHDvrxMbxKlKd7fZ
kKr3ug1MYZXajTp6pY+/BoUTLmhDlF2HdXMssG5OvvAf9K4lchvShhi/9L7fOat0Mq15pbpu0Ph3
XqRhPujWz1HaZMJqupXuBq3RfpYJtbIVxqZUbVUtGcK6zKdnpsw82MxyLj45hYRJIAVVrjXl3Phr
mlb+wUqS4u+ybZJHBSggfRcJz/4EszrtVjmqMHOl4jjWQwB6uOWJ+UUnXQSdRY69WIi4Bc7wZpU7
UwKXAwI/EhUVlY8jMKws9Huu3tZwGJsfjheXpN7nUlaryKuGr10Sq2pfd36RbbxUOJ9iLVfDzjBd
qLTc31nvsngMQF1FpOrEaJg0DPnB3K5ie+IrHWRR9Bs7Cyp9Q5ZpLhjMc/AuE7nmQxbgh+C4dsQq
56XlKzBExo+GY9WDDKzhu2h0TVubCuj1ipQp+1OCl0KsfK+aFUMgTbJwRPyz5EOyRzoQOg+XCWwp
2zoZaK61blsIbyYfNzBdgRZoPUQYPdZ+NEqNAJdcHgI7se1VUknL2DRNX4H6cE3MyyB9oMaYIs3b
p14zubkf46S3w1rPZAWAgs/93jU1Rf783ATuimSxBrhUMDQCb69FtDXHJPnZVHobrPqBiJbdFDR8
nXD7fcD47RBle770vgHZlEDu50YFD08iwbeCCbLk0zj6zosWq9rc1ktyI+oCnM6rOc4SBXK0rSEr
oYAmcXDRf6/wSGhPhlNmajeCmhFwbyJ3PhZDKw38/bUKUFz3TushjtNGDTbYd0SKctSedE3N7rzq
dCvR8g8l4cIQHPIxgpe1/r8SMBNAR9cOhzaRDxQtgxc4BOl7x2w06qB10IJycPNjWucpLmkFhMvT
6nUDmfvDFBsp/zloG4z9smJE5aV2K9zplRyX0FCTiz7UV9QyUS5dnEcF0tJBjoEdkm3+QncVqMqi
aZU1eh4SXsX2UDZ1aEXZD5apbN2nGiAl5NCrwGayqfr2w68l//9bpv+PuWTV/c8I0P9YpgHxiB9l
cWaWXv7H/+TO/ItiDocWVERo85A1spP5t1la8/+Fb44YZI7J1J9gEnGQ/I9b2tX/hdgbiCP6xF+4
T7au/3FL2wH/aWH52RSs2NP+IwroxXZtKdpQxEdwyaWKi0DhYiwVBjOI3UE1zhfYm753G7H/rUse
/31wesO+++8WkAcj63C4PbusagAHr2Hp0kINF3fGPCXS/2ULF0eXoOqVBUuLkmG9TngGmGV/0gJi
oyWdB1/Wpf6XAwuhA2wwVr0H3c7e10hG3u6lX/vi/z51IgnESUAyF0VrrmH4wC/qdQLeS22lEcyt
rrTH+7iv9Je55VYxEZDcT/BdKsmTId82M/an0k6ijVl5OdrvNrPB7cxGehpriktrCPvT/LkxBr3Y
Q1pvjF3kJPp4p2MVKEIjz6pbud7nJyB+PAOHq6nFyojYAXfT+Wa8LrOxdmvPWAWzcad3P6BvHW1A
dqW6pbk/3/b/uyXAMwRBUzZevKfnLWm20cYk/Bocgav3kd+kp8Gbn2RczDdOGNcbsqigUkFEmHfR
0JxLt4Anx4Gid0NwCWtLlR+TQH1++72/7jlcSsspBhkD3uDL729089KfjGlhF+WhNWDjz6X/ZZQu
ua/ZjbaW0+7ZEIMpzCUt118UaZhXLr71xMs6kInSWvX+eOBOqk5L6OHz2mxPsbd9+7kuCvzLi+Ii
kZMZMm6qCWxKzl9U5srW9sfYJlnAWufuR90KuboNtBIszDdveG7E0S/uLMIEbjTMleHr5/R5QC6N
TaxJr9zsyq4aAX6diDjT6d97xgDwcWqCnFXQ78U7qYLRWpdT7v0wcy0/cscxP1tqKDddO9Z2aDdx
Uu5ze0repSVVqPWCUsN4U0ZxvHIdQh4qVeSc7Su9WANGkKfU6KsPU4CKauX0afc+mhLjSzS3nAgh
Fyar1i8I1TSdOkpCw837eqUVvZAbZHVq4pxUQRdKqWrepdXcHUpf8qdrVw3f80pJd+sJU31wK3/0
2GUY7iZ3Wv/Z6QvVPovOsyVZCcSHHQs90q2TqJT+vQPf95hnERf/mhXBwVKuNh/1inL5ChRm8mz1
4m+WBg5vpE70wUqMAdwIgdAQKLNrGi+qBe9+glpjusdgFPVLPQOfPIyV02wnwlx/JJPoHh0Zl4fC
jOW+8ES+sbvCqFco3imTt9VgNqSbuNa9Zat2WHN+rvR1jJlb53BKCHXYLSDj7YhF+XvKTowMvX4G
TtUhHB3fVXPdhlVk1sV90UzDt8jvy1MtaiuM61p/CqzWf4SdVYalZ7t3/hzFa0plib0WxKmnIVey
5TszKIdiOwyd3r8QNeNxvVTDocGl05bjPVEPQp04dQxc/BhRO7rrtO2yfteace+syA33ptBKS/VS
SU+QFpH4YBzngJ1fme2heEbQYRvracAH/4JmtrZ2hoigVcYex1sIzCmr+EfNNaI7DXkEvpuoF3dV
kkl15GWa2xadTDgSxnjsS0FsEkHMZJvYVYqMlq9mo9WZO26lyfRx1wegblamGXvOHXzIHDaVq32s
zBleQ4AZfjO4aW8zqt0mfswm3SOHJq39rZu64GY7EofvexJBAaBpabbqrCY5mFUUl899N+nVdoym
oD8VdOW7IPbrg4oCFg8pweO/zxg71k7x17liFUPK6zmB1VjF3nd2km96U8ynppMu+M9KTXunLRnL
q8QsfWyHZQDZNk/Utu10Lz/WaojTnVMPaMPgkaInf6cy0aZ/cXJ0CS0Zo06DUhXk6oWL5fRbC6u7
PFlj5B1yORPUMwZl7q6nInDeu5lskruO4MZyFSRk8oS126Rf67lLqy60+zaIwoEFfWd7ZK6sOzhd
JHQZjacdJOffPixLo/kks6Cxt4mJwsKKrG4r7Sl4iSFkbZ3JHlqgoGb3jQyZeGvDZNprk2oeRy6k
vsS2Xf3ESWvvU50Te5JqUJo4UX3za11tuIFv+bjG3B9Cw85B6SYJ9dsVdr5h306+9oH0IUTSEhc5
ERiij3+UfeA/AzZJILYpOX9qLIu0aq/K529BnJolnCxdbj01OMcWi4/g0zXcLSlG3WfXiv1vE4BO
ufLG3gJN2XWPQ5/yOzSHcpHZEOmWuJyYvnmAbo2dbBNt0wstIPrIjsY8rEjp1TauTVDTOmaSG3bZ
nLd39gy9T1bxt4KY0ju8u/NfaeJG/k4V1A027F/raW0Xsc4hTDPTeN2A6/owJaSurQqgnzuHyIQG
ZTsk9I2e68VP1dV+mFWWCp4H9sLuTg+q3DnpvRzNd7GXtAaH2yqBVOgQjHTn2AlwNQIhJn1dOFj8
91rSzLBaIzk+cTGs6vuGc23/segdFUmOq7lNDbZLqJ3pktvcVc8UvYWkq6NxH83xPb9bhphn1Dc9
HYfqS+dBou0LjsVrCYLX3XZDOmknKwXFuY819mGrpkiHnawNtTMjhdbb89Lyh1vagBu91GyORd1o
at1P2gwqMUgga+mt9hzrXiG2eiCTD3NUOB9kDyB7SmV1DED1iJB4FxEiGpg++hXwmTujTfR7DSlK
/75u9MxccJ5wmLU03vWW5X3n+gyIWR8AESVibq4sMLixb33IcbZS4iQ6PW9E4+3LzvaNQx0ZCmds
Oc0c1pN5qtSLbNJ0PuZ6Quiw182m/eh1dlt87qJa4bxPzD554tq62FBN1o8YVUrja97Hhgz9xKnt
R8X+ccnzGJ6o5cz23iDzJNqbSsShGEzxYNjSfZZVT6DzzD2mufapVBFnliAjlpsaRzv1qIb3+uDZ
/STh6k2jv0372RD7UdWT+bHLyqraNa4aT14ziD3g4EDcT4RK4WeMhuYwmVr5UlQDQdZSdaQkCadH
9ufrZfCYC2UGm9EEi3ekcEXlhYtWMkWMTvQFFzdNSxxeBKg4WYvJzbdpm+sN3zfGvpMGTTtbwaCP
ngFJN1TXqDe6e9aGZu9AGi0eyHVqd4lOPaggFKUATYryYxtBOt/Pyig+CYoKn2cmAG8r7KVwqvkT
oEUCFQ917hp8JS6RLCuSSYydwEb32M3J4N0hehiNtT1MwtiitG/qVTkF1rPdzZKeHdWuavn6RJc0
+iqaouTFylqd00BkbVwS6TZz7xcTYSBuvvOoMCYUeUa2I6sGjODKiR1mMFJsyl08Y/JYEUZvEXw9
GMZdFriKIHZ8vfLZLm2v2mT9oL8UsUPBog1476tWbwLvwbEm8axxPpFbVc32hzmOScfuqLHE+tDX
+zoa+/RzlolAPcBcpSjcyvoBDYXt3yUCFHdYNnnTn0qTAxSM2LTQwLha/OpZbyYWU7TFq6JKtXUE
KO446FlO1hRbqzGjqPhVg9XMdwdD2V5NrYKhLC2wvCQ3jPbGqnvZfde02oCpOuvgiqxK35Oq1Wd3
RaRSZ5/4FvU+o0mpeK9qEWgkoAf11DzGhtOSehx9k1ymUeO1VfpRdUbCMkZh0n+AvpAWp2b0yVrC
/2FWqzGS4pBGOn9FM8zO5xk1CnV20ZW7gWvgjLm2yYw9eNnEOYi5z+SxzUBX+rXq4g2mmUw8G9iH
hrCVXBesffLiwkKTYsv1+cwOqpre+61shxeiTNdGkqRHX9TIjgmyCpWw9kRKxg+xPWe7iJvrrQB8
jc7RFVt0+fCW614HjjiP437EkLjBndzMYSlc/y4zcr39WWsAk82hrbnYTJxdm2ua/EWE7KATt8Xw
NMClzTZE62TBvne87iEOpP6FsK4qYyLpq402D9OpaKvRXvldYOdYh4jY2CqsjflnBGYeOPayQPTd
lpNxB8y9Ydeb2APCQRLr7gEfA2Yd+yD/nrK4sjHQAnGQGVVzLP3KPY2Dch/TiDr1OFGN/qayQYiP
gU4B0mwhg7Kkud6XSOB5ja1q3uSlUmwmNP0LdDLfX1NhaZ9Gy5TQhovWPZmF4VNv8NNyE6DaAJ6b
or7b4pbGfjlxLX4gpq/otyUmJ8KOZi36XpgZm8HClNoXjlH9vLaTatJegGz7HiwWqGsr+n761qVR
BjTWk1H93WhKI9n2XoHTTs+TpnhxspgppKu5ZeibIGavNRZeWAIYLUjaqwDSWSWRb+0wwl80W+t9
PxWcE4pKn47TpEUHbrXLYuXbkebfsWIM6zwGPrzy7Lr+CZ2SHbSEtD6m2WHKslPfkzc9ScveyMCN
IQVAjD5kE4FFC9dlD8Iyejcmev6+arcdW/mWotAqCQY+AH20uuLd7HTtwCcVTCiFmZCBM84i4rhB
KOOTIlEFwQsGnQe/TuWGU4bz0OsTZyi76H9CEM0/8Mn5O68i6BN1hbnV/Fb7aQi+rDVT80TmeRCp
oxPFtX6ax8pi1zhJ8ZdrV/2unudK+9BbGXHfaelTZC9TQxrLHlXfGnOCUmXCYzp8rKj6cwoLUn+V
AU3ZNI7WpuD32yZsuiy7a3NT9zfL7Z2x7lBZ7aJmjOZDArxMHHIttpO10cLsKZSESqRyLqwOmquQ
ZDZpLeSdn7ultXIYtJ+TxpM5me1jpTbd3JfyLutndSLT3poOTIvxgUMVzCHS0PQEDq6C5jyqlFvH
ubCSFXVm8yjIHoBM3ha0KrHMuPng7Rfx+BrRvdvuq1TE6tkfbY+6mGumj7gL6u+11w73kBedXeRl
BE+US1a6WWdRedcvIiod6nSz8uSoQA/K3u2YNkU3ehuFTKm+K80g9o5dVKXF+076M1t/3qe3qa0q
+2xxKOYeJCqG5xE905MG6f8rV4v6uIlHdz6JWO9Og5Pb38bCFA23w4Uu72elCIowEwJknt0IBR3L
pM3dndVr00kb8DVtalsfH7JF8tXaQ6OWswlgeVG7DhcNQ/NXRXbmO01r/ouy81iOG0nb9Q0dRMCb
LVCWLHonaYOgKAlAwpuEu/rzQP9ixKoKVvSmpxc9zELaz7ymoC2jpelPMzLRjEBmvbMKr9rMkxam
aMvF83cIVI2zQm/VECSqdEcRaRFvosN6IjB4drOgb2LM7uqetoDf8f6gA93q3kqxm2YFg6nmCWid
6mCIYbD3wiOOxwGQmMGj5TBliO92ntdvkrTvNtMossdKG6M1/BFnLYEN4xtRqO4Wlk70Q1iR9VxN
Vc/hCvEirLsseShhS7w2GinrIkh+Z1GLWqMf3ao+RYPwu95UDrU5rb529aS5jeeSYccqqlGoiIf+
zbOr5E+GegMx+eiNW8+Mp1u7R4mGhWrGLXiiZloVdtLdTaWpb+Fjau1LaVoTxmRxsppBxswbjhxu
ifhaApoc7A+71ZWbtK8lhMdILR4IScvvstdMDJT5eD+fWwIg+mSR5JqIqsnvO4tMs1KA5sEVs7Z2
P7aHNEmzAzsa4EtpglguZf1g6KX2PJjZU1gQJlhUN3xhJKrH3si0lmZUPf/hotGuBHA1cxPa8bCf
iN+R95mL4q2lwRRv+WvmbRpDGlzlqKn7ZLLGh6s66Xpo6nI/zI42BEXV0uwRGKYibGF63906V3Yl
Xikl3ZtWxoHRKjwZSCbN4xonDZorWle2dKyF+6ooqbfRySS/2XFnlnu9VeqI7rBdXKEE7K68LKQd
20d2+qAk7vgdN4L80caNCW+7aLzOlCk70Ckv2XSao92Wrp3vEKpPH+meO2u1dq2gcLLyrkP7eGfj
IZ74Lsm7D6dO5iu7s4cfUuIK2Dl6a+/EyHqt2AQWjpoxzrXrSlW8LUIEGp3SkR8QJHURvtT26G5n
TVdWNtY1f3hQiL+RorqOk3beRfEo9s3oYZFaekaHJUHfXuWTOT4jaC0eYlzPc3+wRgTB6ZRW4A4s
ZV71lOCfZDbY27lvxyIY7T4vgjqZ0l2ph1QsSrMOajrKtl9Kbdhog8LD4yCIhEQvZvPpKo8zGZiN
imftgIUHaXor+N4i08YHBWQuaXLdHEzZIw5WNZMPDCrZItAzIMs+VdAD9OX/1Hp5/ppNQk+3KffH
5GtWFm0MqDmrgYlwA2Ch/aHQvKYN+q6xfqNQWNIZroof9OyCDtvTx7DVjP6mmvFKX4LnF3dKnadc
lvB6tNKR6cfsetUb/n1mv1Ew8MjumQ6Oz4gdnuNrY7n4X7gZ/5xz5Q6bc+wlhqU2SBwwuvhm66WD
NLhACOJQAFh8LxNT4zKmLrpqDBKLTZIoDVLyqFys1SlVPcBRtQMcAmeJTR1jphnDsP/ow0WTzbTv
TU1EddCiPs0vVIb+IHuOjqPgQdRzpu7bwnJ/2xOVqSnXByPo9Hj+5hWh+Q2z0uGRIhi5JEYqxTWu
7K1GubKVLn3NlBQ6ljpKQzO9mjX+G8lT6M1i0xiJs/Y0RDI2Fc0kfIUyNsG6mVpp0DWOayvA28A5
WL2De4yL0dUDrdLM9Cs6TES/7DyfRGzsn8IZyflX5YAjh8i3ICjVfVvSvNqkKYlae1CzKll7ufKr
AygyQ1Kb1N+htDEXUcAXQwEfIIWGzXw9NE5Z+B1yjvFuKJr23TFzc6s6Ja1kXFin3dRpDD20Bgxf
Re2bBx3T27sR18OVl6pynUL6XKl5QmM117rwFpdKD3pmDZQsUIt2tm6qpH0uK/nuuE1/M7v69Gj2
0BdmPJC5ZTUMFK6sbfyARa7YTWGHYwXOS7Pc4pohv2H46ThXaofcwtYs6/KGmvxEeIgYqz/qUbyH
EG1iW2XV9iu54XA1gKBY6+kw9jv8d7tfoBBppQJSzFd9xdbwtQHuvkt1ajWHmtlRPkn71444+GdW
2qwDPhtlu047DGTxlSxxLkCOAl2gwi0Lb9c0AheRuBpl7xN21jcxJhxiQ8hmGoGYp+LFyzXAgCBW
srsx7kFrNBK1+C1Sh7hICq/unVvDyMqN23dYVZQtuYVfVNbwU5dDkmyz1pF7/FZbb4uQfveOAoW9
jas+fVdgAVQrZ0BGKwTSqG5IHqYBrXXvjmP5kMZUDmIkkH1cPKxw7zXSRMMdJ6zCL4iTvY1DPHRT
pR22uFFYeStRRc039OLNoGlbD/SFl4dvDSmPF+jSHUa/ZMlebYqwDp0i0RqPRulgJt0Lc2/n/P6N
Oih5uGqES9hk9DrqH0kcDsgN4OOj7IzBbm7CaHJ/UdD8Xer5Qwg4wPLb0dXvJsTgNRTW0YJcR06Y
PRmdKbdJoyd/jCyd6MW3IYGnq+RY5CBrkOUok3v5YRKpsDgKcTQDZLAK+hR2Ob1HlYtuPWnP+IrA
/CIW76biWjOKnpKSxJV4r8+VKrdyVmQfuAN4HRx9bJn60pRYFGEIhtOQUOIpXTdaTmuyU3GWeQbv
i5iPkwCV3cSWTt+eXmB440aek/ptUqXtNi0y46AknW74Xh5N3i5Gx2C8xUsBNFLUWLhFgZxMPjSK
432AIWxyEGZRW6vQjCZnZyC4rmxpRdvvA57N6AMQOdkrL8rktiqLOX2ItNp9ruxc7QPJzj5IB1gr
lcZITfdI/ANBaSyKLJGfx5Ut7lHAUpwVNXtJ6Z8p80lS6+E9j1usWGujrt97ynTzr45EK7vviXv3
iOzr465wdAXvn0rXHwAU2ekqTAvtWVmiXVzfDa3deaURBl1XFOAUlfyuCe32SS4MlFelVrXfc4Km
21ho+Bl6VpFTgx+NSqJgGotDxrxvRqOxqUBrKm5IMrkxe1wlt5kSNQ9tpMsdxleCNKrx5rsuVJN7
wrrhtjDaPg4cbawoKIAj3A1YRfyC0YmlFArMKd48mFG3flMIa9yqJepP14ZVYM9ht+FrAeB9lYfY
MR/cniyOTJgq/KOEDwDEjk38ms8FIWOEFwihgRblr42c0mmd1hIMPKZZqHDJiPqpL5VIvKJKiXlQ
QDW/8LMsXM222R6iDvvhyUlr9D8zlw5QOb4zWBquVcWtn5RZaV6yvLLorPFi/TZzIe4BYLmrgrui
A2zu4n5p2x15sNvG+XVJufCpm2ZsprMyNfRDYknvT9aRufpqKLV5FYdtO2wNdZ6SjedEGHTGc4Wq
R9R52W4sUHLDC8GJkeBNTYWp6cttGqX199yarJtQKtVe9boBDK8qeF0zoE3hb6+qlIdcaTFa837h
NzV5VqNBO8ioHIwEoBk6o2qJlR1M3t+tNuAb0o8Cv7KiCIVxncZ5/CbCuGrW4IVIzdSG/UxP2Xuh
KniHkfNzqFlpuTLsOKx9YF8Vq1jO664bJYlGJa7zeOp2bWk7N6bTTvJ6KiiEHNTQ9KKN6U01gMBu
6Kq9FEVBy4ClvjW7uujX2BmAxffCFL/tBshYdK06WL+s82LuMJwIKfCx4gn1M1KK7E4tsA/DbbIu
VxKHh5AfCZbaHye6Vj76vtVOpWf4iCUOIE3IRpWP91LaBC6n+weNPk0EmBI1ic9ONddJo4G640XR
n9tcFHe9UxAJptQdmSqyt81IbTTdCifjXUAhjPRsSJpJXGlYYn3Dkj65VoYcW6Sm7KTmW6NR60ER
a1dY3w0JarlljT8U/YifqVYXyQa8Zza8VRU9C7/2hjjZNpXBY9skTrnulXCgVUfV5qHC2eE69sSY
PhS05/gyt4uye5Cz7gO4y664ysRUKqu8cJSXua3UOxVHyxpZQMpGVlrn6hopPpWkTrd1Ah3PHm/y
anbeDHUphUdKZ+voqmX2gb0Uboij1I2H90lxNXaa+ZOIkxlC57VqdvS6XkqAmvRzMqNz/DZvnXmr
5wATVyKKhP5cE4ppwYJ2LykszpLxpDIGNI4wjqghZ02+7WKY52d2r7yWWPDhscGTir9jNv1k4bSb
xGlF+iPls309T3TliaZoRnMFjsNM4c4xnobOVZaiY9iuUq2lIGCJZhBL76nfd7kXpbs5qqpmi8P1
/CwsWERQQsbxpZsgZ1dTZBwmytUPdNHFj6Krm11SFnmzd/DKSndxUxg/tdHS19idU6PMw8lp1iY6
EqBWp9r1hyot5xWFCe8J80mzu8k6ZcgeQTTjkZS7SI9iRehq0wYIAw5mWdN6FBKLKFOJRhz7jwLe
Jdt3A5Kp1Mu4HwPDAzkZS2KIn1iZNNML+pZa/NiGeYodnhcZWTDhCYK7uNsML1Bc82QVjknx0g4Y
i6xVjB5Tn+66ApwzoWy+mXtPiR+6sKtofSVp+92IonxfqXO8M+PSgAMqsvk1aQ3zz9iO6VNsVdSV
oAyFwCANW1Jtk7pa+6JOxiagHFOpB9TntOQWgkKsPgI9ZofjpJo71xZP9h6/Uy25wqarJCeNmX3Q
q7p8x025u9XSARMvhN7th0TnHg6Gusvv3chpnwzSfuQTlb5KrsLOrh5gQozyMOhItWRpGX23CYQw
rxxDao0CJ0kSnHZ6r2EUO4GM2qQPoobHBbBn0o3XCk56EiVGLLhW5SgTfLwzY96jaFeXbzVI1Nss
seFZF1GKbZwKAsFXtbZ77iy7eZ5sHC19064Uiv1JeeXOdRPDCUMM38f/BeueaSaHCPI6hUlMIJwf
KOhlD/x2BdKIqXXmRzrJ5rovrOZeswlMdLOeX6t6im9KDDpWf1XBtTnrr2zKJirLSefA9jE5mqLt
ZFsgLXFDdZsCi0DhjI9CdHQ+HbXRH0Qh9V+mWnnxKk6MfpNmrat/T4gBqX1O4CJ8Wo/OruW87BtL
yAM9N+eHVkn32oDzRlm9UeuVB1YT07pGTXISwcTY6KZQH/pS77d6YtcYCyUTJMI244btJReS09Uy
3klyYrqWeavtdGmSZCWF18EeGSIsfmlO/OHJ0lbdXDXuKrRE9t6i4nWT5bTEQXlaAvq8gvSzTf2v
hDeAPopfWF0lH2u91u/bRCabJO/HW9VT9W9a02kHe9SsdY0J23tN9x6XoaS18nVS00LM9KHaoIg1
sUtMbN77QbX7tdErwr2i9TO+USkqNkTO6oyDU9VdN5ih3ThW5bwCfhe0GXR5Ww3S2yVRSr8zowdN
vqJFFPBpjBXEpDT+f3GWwnVftd69aCSVqizkB0W2gfmUpt7h3Sco5GSdi+9gZLxJleBeZWviiGUh
pI0pqZ7/CSNiv0MyuGF5FbnAXFchzt/1jiA9S4N4EOoeplr+JLR2+GEUCVZsFEZbovrIa4z7OAmr
dgeEr7gSnWnvRo8410eovGRHq0r+OIFvoJ0pavFb1cP5u95adEZUOm3NjnLl9FLPaqfeYHsF7DY3
8yrcD4Y0w/XgJcZvg2O4DVUzbFZGJzBDK5Q0e4wil6oDQBbtcaCGSSRF1Q1bX70vNrFC29PLOyzw
osRwX3L8Ka213UunXrciAeTWA8Je5cKYi33oRUoMftiplA0RRdUEGT3CHSbIc/Y8JfOIb0k+HHTi
OgDvKbfcpuRJuwbyJzVcLfPi3nIJcqYQ0DWVV62NSG9UjObsZeE2i3twcUed041+9HOtc1Aaa2lu
0UVYRXkfwX5sQQ5DSun6VxtX2K0XTe3oh7VijXupzyZVZ7wz/3DE8Syd0YxdOVyTCmhuLL9iWrpz
1vVruKBb7ov0PhydNLlKoy59jDGWOFBaGa+RBppf6LZH7W2i4hxL/dCIdvQ/o+dKSThXgxS3kWZT
pAaohyCyJE4XG+gDpLAk9ZyLmQmTAaaAzWqcFVgX0xg3H02fDnlgl13/wxIWl1aIe+B9W3YwmFP6
W2iPiKJcu3QlikfJqI/mVOTXIdcYUqSGfSe7sXnQkikRvq6iRjv1ebvx0KpGpRIDp2CWlbfE9Jm5
ESWS3OtYt/KdhKS0eFmp6iONMwq/NX8LTTD4pPuJx6a/6mxb3g11D74xqxsj2jQWmH18ITFG85PQ
TrFxM2V5bwhTvwH/HhvXYOvKEXXchBKX26jlvYIYO82dnqNCpz8h16ibu6gxLc7GUGwF8c21hjXx
O8D94anpAFLieGUNh8aTc7uu8ij0MKMiwNpU8CJdX6uyHuqCor/aRN5vip5MVOgtg7aDWaOvXoZQ
Izl2CxWhGtM1Vrc9ppTjZF4NadJ4b9moNofCmhdTN5bF2DRmXi+S9Ao8E0cKul5qlt6JngnaECZo
LrWlorXpmbo2IPpBxNMTSIKs+UbY07RAzep4Z8Hu+9MivKVsc8/o43tSebffSuKZldFmdh6oPSok
SFHCpFgvbVzLr3EppEoPDOeRayAFuaSWvB9TlW+budNfHE2OdAuHcs2Mq9+B9lWLVyHvn74ikyHg
5+UeSGJni3IEPdOMaznvBZRYpaWn65W0a4yxU2xK6wQAKYW+g0h084BMfw2RBmDci1FF5ivyqs4q
dfT4l4t9c7ODWFy1NCBKV5At4pO5/OIxvp7cdnzzsN+zN/gGNxgpx3R8/Z7HMHrz3Mb9FU3Yle0L
6FLWDejEBuH9LIVwZFWldgNfgdBGQ9XvW1eY4mcyFsY7+v94UsO/dH/EIJu6wKirvKGbH7m/8Nz0
PK54+i+UUAenDhZCBleX0tAmikV+J7opKtcauIzB95ypmjFXdL0HSpjAQJBiTJ76vFGr2zRUh4Fj
KCwCFnOo+rvcjOerWOvHD5V39bdR1tBN+1Tn3ik9fdnnwh2/6ZVmPsFd0kD+N8mic0h45tAtpLS0
oZ5tTzDV4UNASMKi2A9zV4Mwgsfet4Zs8lqMcdrsS7gZzkpyUU8+Pn8Ilg25vtzUUU/1IO8iD/Nv
E5/NYNE0TdfzjB+Fn0ZK+2rI0fwZFwT4gZHFIY8JTytiPGFX2nt65+NDlyqy3P6/bpwLWTQ9V3iS
GniE92b/x5UtmjYxFehHrOLdrWZLgfVSNLzjp1dTg1XV71+jQ09RvfD3AaZ6GmKvYIiPgMrloPVt
LKfFBOJxSvSbnIPrOZfkks8AbelFqi6N0IUWbR5hudVKhJDkICRlehyoymPixb5X3tLLrcz7rz/o
DNbVW6Thgdejg4DDwGeYLfisKmtzKrpzTMamhs9pGT58PcSZOUNRBUFmx+B7UE/8PIRlVMooU4Yw
qofKeS7mNUX8r4c4RUGjYaWqSCTDIEdo+giZnMYlWBgc/2hKI82oGH6SblVgspgFXoAHuyfYYFeF
istrvii7WgsZ419dAuQADC9MSrAkVegLynoDWoOTu7PHj9y9SryLcORlrT+DrpkyNPPBiIAiR2jk
84BlNcPLiSbTb7M56CkeqtpV0WwT70YkNxF2rbR77Qvg69MVW2DPYNh0JBBs9Ri7rkc0NdEGW0xw
H1Gp2fVFtzHk+us1O915i/ge6TYoawf9+6OZxP8UuqxNCK15d6N87dwLwixHNCcQ5CwQO26xAkM+
kSP7eeZa6qfO2Ni2b7YyqDU16Ms3YdlBM6ETo5vgfSvFN/p3vX1tSYypLe4xvbggt3+yX2AZwMbg
stBtV0MD5POP0PCa1mNvpnhlWHdlXK2k2j1Owm5RXNPu9VqsaCVckDk4Uuv8++Usnoojoop4HmXd
z4Pa0AmzNtYokgvvtqnfqoFooDWHh1YpD1Ohr+Vg39KQo0Zp4V0Gged+xFK8NdJDUc+7Nopuqmh8
/Hq9z60Hv8qwuAyYDPgDn39Vg75krsPg8cPuZ1mZ1yoxmCXM2u/LG9eWQTRCcCzki6dndwvTuMiN
nyiaXSAxnF0QTyVhR/cObv/Rgjg63bpoBDNb50AuLWXleRk219GKSscupQQD+ufj6y8/uc6XPfDP
kMtP+kfLRG9wc68LhmzCTWVR8YAmO9Bsk82wK+MLZ/fkWB0NdrT2qJCCcB4YrAcdw4NNI9Mhnfj6
i04uCAbhZDkW8kvGovL7+YsARE5CFlgfqZO1pmmwrVJAtsSCXw9zcq3DTUQcy7G4IDwXkZ7Pw0SO
0nVKZ4RE7e79VKh/bNeiNpK3LzMWna9fD3b6TR7i96rLzW5DjDSPvqnKjVrpLCf0lUTdagRLkdG/
sosvPLin+49hPAMbTFS0Ye0s3/zPZoBZq/fd7IW+o712YpPTKy9ACIBOlt+c6pLU/unWI5DQINEs
lB3YO0cfNSh93Hl1RDmNUX0zkfs+7PG7yR9Sb173xRx8PYlnVozHEbExrh7+9/h0JQiR56mmh75Z
/uxt7TYbu8diynyziC4IBJ2MxDXHnuCjEM7AjOroUClLl6qAJu/HrfPAf1nuor6hAycMd4WH6oWd
uJyaT68wT7BuOEuAAZ8SitrnVVObsZEg8TjCMmjNJ836M8ADKVS6f846778V/bD+eiZPtuMyoumw
RdCON63jIyZrNFsilRFLYQZW0qyl9TucLqlDnhmF8BLhq8VLAK7a0XdRZpp0r7BpMo+3Y/XdakJy
8gtP4JmVYgyXtTKJYtRjAToaWRXqzw5BmXJwSeLNBqust0m+fj1hRyKGbAfCFdOmQwS8B4a1dRQ1
950xuVqmE2e2inYwkINZ1U497rPRwN5FWn9CY+jA8FJrqvpil07QrRq6N2tdhOOF3Xly7lxCaZta
Ka42HIdjVbihrTNvdDREDnRzADhAv93NTePZMPsM4UR8+SJTFhcintOJNhBAJ8CG202acswFNCXV
HDodNN2RXkibD12dN2F6CO3nr2f69OMMVGzZMnD0QBIecyijyarnpgPIVzLZfdVDD7Kuc/AWVRJU
3p+vBzv3UexN1BGx8WTco6ghN3pU6DyKAWlW3cPd3EN5BPc3HHpd2X091MnVTBLETaKrfBjqnsby
3f9czemi0DFHi5VGlq7K8LWt6xU5ewAieV10HzQFvx7v9PAtXjjwDNEUBW11THGMtdSoDBE7/tyb
zbUa5ogaiLm8GpWLYqKn9xdDedhqYKBtWwQjnz8tae0IPeUUplDvpnuN+h8iJFO+Gie7jH0aEvZV
5Ez9NZ3xV4fG+IV44SQoIexjpyy3gKObJztm7KcUkIJ0CLc9uiRQ1epLZkcnedLREMs++mfxKs2V
jtaAUM8TrdiVvYK9zFTKPbImcNkmeq+GVvxKlR6BjyK7M6R6yXb4zE79q6qw5Gs8fvrRL8izMIzN
nl+gUSYO8l47IInP6z59y5xLInznxgJFgDoqNQKyiqPICJTwRCmPKC/DmEVTrlTvJs95ZdsL796l
cfTPs9ooPTxFRA25UwHeaTchXe2kdYM6u/BInNsh+Gsif0WgvNQ+Pg9Uh1kaSY1OLA7RD3UVfQjn
kg3dmeMG2Y5nDvMXvDNPYqE4BeeWkRWhc1H5rdEHlj4iu2LVF3b7KXcZfeB/RzraCSO0VjcumTVp
wrpJ7mc2Xvy7w2BNs/JAaahTyPcW7KmtXBr6zB3G0BYPAMUp/mWZhH+OgZBwcIHVkG9qz0l0R/vP
VHd1ez/oW5QaiQAPZX+ljtsKnlrzGDcHmv3S21ipP5fvX19vf2shn4OmZRr+91uOpsEUXRImy+bh
t0zlNupuS/VHiESBYR0gIdrWNhmfsvA6FD1N0rWdbqbpwpN4ZlsREdiYrHCvI1B99HpoqJyXdsN0
VI2qUfGteLDAUHz9oWcOCfqhvBgIblBtOM7xJSBR+NDUcOG//NFLawN+9zfEuXVtX/IbPzPUItux
uDIvFr+LSsi/y1tHQ414OBr1NIne+mR6qFpUworsI0yrS2r1p+eFyBAbYQqQFqWn41qnMuh1jaQH
u9hQtnXtfhipDtPY+/5fZ49hSIR0lTqkBqzs8ydNPUChCZMe3+n6QzzmdKBBJJfTmuzzQmHk7wv+
eUcuVwtiIiptauf/mP//nA5M4du66mPqDGJw3IeKqv8+0g1leMu6qhYbQ9BDWVMdd99M1AQFDb+Z
10pJ0mEKqMIle4ia9msGMdu5CZtq+J3hDDsfoB6Ah3dozuWrEhcGaBMzDYUN3bTsz4SdNf3HObFe
dYiS92qTeVdsmRHjx37on6u4gcYyGnZBqaoqsq1piBFgClrCL449R89t0onvNDO6vShG+Tt0RLeH
szBeMrc5vTv+FjZRcyG045U+Oq8WlmxGnQAMyeufiScC4f6qkzaY61sh9o5+4cY/jSKXTBG7CqyP
2Mt/lVj/WYtFJxfMRMdauPPOMMIHene+Jvsbk5fMmMP/mpkuRmaoqVuUNMmJ3eWm+Gc4HGjpx7ee
S76o+bFcW8awcWZ4+5eUFU+vHP46DmZocuApSfj/eSDdavrWEqnnF+V3w7wWl4wbzv19sl7KaBwA
ormjK63y4BpGJSSmaS5/dvS458F5/c9HEjWW/w1xNFeKUFDlAg7oq3Bs6E36nJbAkZgQX7pjznwM
ECrqcMbyIBv60XM1g1gXTlu63DEtfVtUUoxLQ5xemfQD/hniaFfjgzIMULZcmJYKds7pGAWiVIfd
DFF/3Zbq+Pz15J159ugnstHQkWdr04/4vAHKAoisdAvPB6Dm20Z1VaWpT00OfQmwI2jxgGB5Rs7g
0RRj4MawQMriuoQE7cAv0HTx8PXvOT1nNq0dKNsOlBjMnY9CRVzYRJY4SrhoPj6aZgQftIH53e7E
HH9zZ+1CUnO6onw3dAraB44F5uFoRaO0shVdqgrt3yQ8iNb5M8zdfOEiP32aFmkYUk+qCUud+yhT
ox8RlhHQMN/s35NSBWrubBSjvLCSpzPHKIvvIaUYXK/+FrT/uTJSNO6SMYmjoGq1j64qtiEM21Fx
YAI1QwEtz91+vVTnPguzA/TsPVVdwonPO2eWxdQrGgRSp3wuKviziRNo9qUL6vRAePQjTHSogPEa
uHV8HgUKTho1kUf/w0GCM5FFssVgCjGGKH10rIsC+aep5zKcy0WFFvJpVp2FitO5NfIqsRvi/fEN
0OU6bTl/ctwZXJM2hua+HVurr+fydPE+D3t0CsFdoa0B9CIQcrwCiraBonflIvcwjt2GC+FCwed0
6bjxka7HT8glnT/W8EW0oICkGCcBSNertlYhsE3DdaUrF8rHZ8bhqST+WxxzcMU42iLIirY1wuh8
lpv6FoweqR7S7NvXc3caCCzv8f8GOXrCIINNU0bwGozJkKLlCcC5zQJUeIKZUDAL/8Rj8/T1kGdy
JvxFlzuDnWniMHf0rPVJNQA6HBOSsuQhHvSNCVFqbNQPTYseMAIBFay+AcalgFevEvOSdv7JdvFI
2VXU9TgPGl2qZRf/c9YlpPKsXyi+g9rXfjc4H17hWO+1IbVAoxu1yupievn6m0/WchkTEAE5EjrH
zrEvwDhA9BB2iYCt0Ou1jRTljns5WUcDx+LrofST8ghjEdIxmmtzLx+7csQCi8G+1RJsHzfoZfhx
AZh6fg0z1GTSV5mNwJ4PsLyu42yZ6iAH24b5Wy42VaruFXnbhL8dZ28NF56Lv2ron0Ly5Ye5+E9R
usUV6/iSnZtpSGvTToK5oMBLAUwQkXlFC7YXtFl+k05lYgfgTIG7J4otu12Ja/x9nOnKGtNFGe7y
xI3iq4ZLaPKJI40V0ET9YQAH2a+afqpggaPfee0iXWYGWgrIOYD3T7xe57XxTTpI0m5oQ4pL3o0n
96yHjwATjsoiPayTTmMW6v2oqJjZVZRrDiRQ8wo1caSL517daUlk775e47PjUWLj4FLloy3yeQun
zdxrrQ3wyYuzK737HiU6yg4b1bwQuJ/ZtrTU6UwQ4nJgjtPdJIPUgDoR3zXVt5zMD/RftpHiXnh9
z33OUkTnNdQ5IM7RiWS955jXSASZ+KFZv/p+Yxu/qvjCVXd+FAvrI9p+C4L486Qliaoh/6zjOKju
u/nXjBJCNN4n/a+v1+bcnJlkBHT+iFm4vD8PI7KOZzD0kkDwSmyVxMoR/TFR6fUSUV4Ijv56VBwd
qb+xOy8R6c7JWRfU50snQUpax/rnFeUIhHmLWGgP46QC05xAiaIXqOjqz7YYnE0BTPAlg1B2yEHy
OvdQqKs86Gciny0dPtDzjtqGv1rkEJ7nOMo+HKe1dsgkAGSdetf5bopSe//v80WVA/MLSqlUyI/q
1bXkPA5qmAQSv7IwBs7ulTsv/M+4IY7ov8McHRkcZVIK1wwD4A06/y7q1MBKU4iYr19/z7ltZmOz
adl02+nILs/PP8+LZ9YobpkK35M7dP+L0TTfkP6uH0l0jY/ZjrkAvx7xzIPGOIRc1HDY2+rRe9p6
wmAhRxGQjcBHUnvlhsX7ORZtB99BLdYDtaQL1bYzX/l/SS/JD7nP3zf+n69UQlepSfmBXg5oEdZD
kJMHTNh1hUN+IQ66NNRRiOLO1EjqlCJFWr5WUL5A24Ix/habF8LIMwf30ycdTSNysJ1lFIwDcHUV
te3a6ZKdnP+zLClVb5RPCco9vEBO3go1URuzAXXNzLkrqTW3IeRz5Mc2X28Kk212dDOgN02fF1Qh
mmnHxjJG35RCyIWLJ94GuyGAfPp6gDPTtfSYXAJT6my0fD7v8yrELcYu0ZFHyOFP0uWbEiEOELsX
nqAzm3tp9aLsxO1GVnt0blUELGPFBlCKqMKBwho9CQTHil+0uKAJXfIJPY1NgcMtbQNNRWt5iYw/
fxX+HCgQFGkaINsr0LfQYgTK9mrBJblxdETjJCKKzTq+5FJxbjZ5NSh4EkHgbHj0mXMdF6FSQbGA
VB/grb4qWwUVVG399aKdezAAf2rUYKhb4Hl0tGo25l5W3hRp0GdEXVVMwfPBc19M9N8QA6A30CXr
Orwyom1fviIEMLpPDVKc/XtVXZsLdH89yjsqt1//rDOblWIdHiBLdAxW5mjWYcHXVgJHjSO+hXEJ
T74Nvh7h3DZiF7GkEAYRjTi6RLy5HuusZASXZ3+CrtXedbS0UQVpL4Egzi0lBjKqxk28PMtH0Uzk
2HaEDgHyOVG1g2S8ilJrv3g6fv1F54dZCj5LamEdx2ZzZLaGy8UYROUc2PRxrRSpfeOCodm5Ubin
eFxADpO3HH2MHsYewAlg70N7sBaNrjlFJ+LCp5xZfroqxM0afSx0v482P/6PlWoU5J+OlDsLRiDr
dyFiPvMdfAIi+EslCRfUox2Gv4U0sobvmMP+FaWVTQtkSc2c/1obAOi6oCVYf9rf9nEFrh67QgrD
Adzeef+ftDPrjRtZsvAvIsB9eS3WotIuy5ItvRBuL9z3nb9+Pnow11UpThHu24Ab3S20gpkZmRkZ
ceKcrdJeTw21Antc2S4LN+KZFcGZR6izpy7CSoe8yZwhaOEsHVFtsNYEppamDWJk8C2UoAByCssP
bbEy2kWY0HoXHyXaeHSoRLwmPFz25Q9ZiHnaZgFQbiqqtuKpq1WqpzdNkLieXtEvCQkElfDr0YFu
2GAii7LZtu2vf2MTgCpAa7I44onbeJU3+hY2IYTdhR0R8bFQnqqczFX6CG3aZWsL5w+89nOmhVr+
XKA8v1fIfBtmrsFXiKr3jcw7O+2srdlycQKKtbqVy39p2cj3keCwSdGiJ3BurfRs2jIMOqH8yb6W
DRLCtrFT65XXx5Ibzgkc6NWVOUEljKk14H9wJBgJ5Nw8zLm3KC02PVwPEG6uRAGLAzoxNX/KSbgZ
6nTSOiamtMr5nNBznmwKYxq3lTlWK5J8S4cRdVDOOoINVkwYVdghd6UrmIIt8GiP1gMkVSvOsGZC
GM1oBJ1feJioisH5NPlVRArR9z9ddrnl5fkzkNklT+YsGEGpTw5W7F7aTLwJdKpgnzTpX1ytlKdn
jCbwJorjwhkBi488ZfSWwFSlP8+gmM7xriY1gMY1vtMkey1/t3RYnNizhAfjaMOO43s5G7egNbKu
gtzNO6SWfLV88zyYpEP/EOTx/vJsLlqdtTfIbZPoEUOUPvGN2g9nKaA8uaa2WCQ/VWXY0KWTaorb
2ivmBHXKeTbna+qPvdmHTlZP7TMLZjLswZfrjpBnSdCzKboMIe1zbzykZNgNyIii3eVhfoRWCnYF
99cVqF3Ql0gol04HKFX08mnU4HU7NIwWaEdeI2U4c1rUR1i4LxtfPCRPxizsC9Obue5TbFM1wXPg
BJQH6XFM/DvF6OkNTP8+uDmbY2GH6ANMn0E+j1W99RVoUWu4F2lHvjyqxX14MqrZs05WEp56v61m
zxkdOIeN5r2vW9pt/AgQ5ZoUxW8gofDsM20y63TyEFGDET03ljSJ39U6KfzGgHw2aKHqKq3v2Zzj
Db3P0VXebnQozGDH0OSjDPdV9M0zTbfzv3b5yvkze8qHT0G3cQYYgHkUH4idCsarLRreEGH9M7Wh
WmjpE09sf+VuWJzfEzuC12jQ65HTZ8gSUoL9pLpSA4fJ9A4n5L+IU3E9sqEkecFYCkGkX5LygH0L
/5RGZ6PlkI1BEb5iZGnaiIDAggNRXcAxafKA1FsPpyhURrZf3BqJd9s29uvfeyWBj0PpBxADwvPn
jmIVnRQAwUjcGC2uz6Y8JscK1sfbQHW0VyONv1w2t/SwNh1eXsB+iIDQMTm3F3Qz8WA4QoQKyXLX
HMnD5t2bScg3XrcSNJ3WXdJva29/2e78a0Un5C02x16sGY2J52ZzRDG61pe5nKTwFv4l/RDXo7yR
c6N+tJvrIHkd2hyW1FVE3PyLzw0DDlVIIqC/NecRBMOlM41NqCEO4UNzC4VZY91KwfBVqjVIWihp
bNLW/gLl9/Sl6Ytx20Sj7tZx+MnXtPde8V81u4rvJXOcDnEH7YZPh8zKW+VjFML3MTNAGLhOZfEB
mUhyLc29TJtS+9wUX/rs6+Wp/3hjnv9+4dzL0hpthEDhka0cYunVUiE0e0rSg2FvC7/9611zbkxw
Lz3KdDjWGIyXbGUfjTqa/HWogy4PaeF2xIE5zXgJodOli2gEtW46KoskDoCxb3Tr1YjfNe1FyoZN
adzG6kvZ39TdHpI29W9lXH/3wMxFJuB5CIPN9ZhzV86sLk9KDTVFVXlT4m3izdy28Jv+sgwXlFOF
JKJh9IiBv3hxvfecu9VkgP5xN837CNzC3ONBoV9wagnWXHvocGr603dKsY0h0yrD60YH0ENDgPTQ
QrXbRWxj00Vgys3y/aDuphY68G2vP6qFWwdXJSHv6EFv3yO0cehoEx6eewg95LkBOnZLI9j3tu6O
Hmym0bNeXY0ZPMl2tcnqbzQXbWPprineU/1nXT079oPuHKJRPvhAKahwJOlza11n2Vq2cyEeOx+6
4M0h8opTljB0mtuhd4NRm1wkojiBTkvrFrjpdow+GfC+XPa4hU10NuPCokfDIKEpidlu3Lc9VXLm
8ZmXOs7m3/IQX4lVVhZYE2JrCJwRTvUxl8P12dDkLyfX8QA5TOeqCpJG4w8ZHsjLQ/x44Z3NrIhz
CIumg9GuM6C2MF2/gO4YHGaIaMllM6r68USeLwFeKKR/5qaP8/3jjSNEHy12xmlw4ZukR/M5S346
xrXSPlmWtIFEe4rh2vrSVzEkMntV+0H+ftMbJqRe/UYiMVlodz0yrdCoSVKxEv3+vnKFK+PsA4WQ
30tp3IBblImAVaexryOIVjM9xRx7HmaX9mcyKpuZYdbyH6fwPS/AA6ebBt0ENB7dMYQaynkCXkfP
xYMNJ2Nl3au1+e3yPH4EvcEgwEPDAC6sWaQfhUOAbIU8jjXz6E/qFr1IJ34Jg2MZuCoYowjeMN36
ZJMip5TnlF/Il7fDD7hCVmZr0WtOvkLYjypaElbs8RUynQS696ME65nBXb0y2EWnOTEj7D/Zhqso
8Xpj01eO9imbFHlG+xg3gzFVdEDB0NrmE0GUp5K9hHZy17Zeu4lmPZ1aC+2VB8tCeM/cmwpNjgCb
6ZIS5152pgKOS2OTlE8oCQXVUdMT+MTTjeVsW+erlb/JrD8vY/58MwZ4kp23vgI39PnyxPw+6j84
68mXCPNPv4umaTVfUnfoNJdXLZDeLJ7JzK8diPmhIVaggJPUB7n+JMt7f7ofxhdd8rZoOrZkrSM0
jtX2uqLcUdu71GjcCKq0QW9oyfoK0RdvzeJw+ZsXYtB59uaOX9OAM1TEn8MV1VtOPxoAg796Kto8
b5IWbKpaP6BE7Hrd5DbgSEDBK83K4bPorSzZTI4Bl4R4cUJQZeZdOKEymyAu0jZ1Ditg9wOm2mTF
Yz++huYx/rEkrItve7ABV1gCAcE7hR6UYN9AHmW25sqY1iwJW0NNWTQvxpKvyVuPm3vKyJ0mj3q7
EsP/RtR99LX/jEm8lSCsta0x4BQMS29rQ2Ci8o/JddHCrRgiQRztVI5KX3En6V6RD6p27Yc3ukNU
9Jo4X7Xi1bIn/uW9H+8oh9PY+5A5qRuVuxwdoeLL6DytONrics8ZRBrhKMH+3sYnT35TSzyQE3yw
KXn3QwCJb2VBpWvxLB+0fazq+0GeyORYW6gt32Pve4WavIse1mFyui38WSuH5bLnn3yQcG5MgV4O
0EgYm8yc9vlYuIoMm45zWweqi9ANGZ2bWn7sG3NjhX9/vVOimvtKmA8o8QU3SdVU6sOUgwJlC/JV
0p3XJchgFyuAhKUhYseiTjGXkT5AeKU6BqlscSEMBjL0EooZyI7DwpGOcNtCuynt+X+9g0fvJQSM
3LBpPAKW6exkZcDKfE8L7jpznczZF/LvttjHiu7AGAUpx0wEp/nga9vcUV61xtyqQ+46ufHs+f0R
KtZbB1ZlyJuezF55CHV9b3TxSop+eVZOvmX+1hNPbGMH3j2D2W/npIhxQBhLNu9yqDngxdV6t5LT
a3QC23RlCyzsgLM5mH9+Ytcr6SLMgCchKxEdE6vfh1O2y5u/LxzbBq0RDJAjj9Kx4NcJEAQlnIcX
R9cQKLtOs1INWJ7AEwvCeap0iHvKGQNJnXvf+jJoxzq9ivsv2vCU5tegFnX1ts/XXGiOsz+40IlV
YdOAVfIDNFEJBa0XZfriSd4hka+l7LFCE6QBVQbWby27tbhk2gzDMukpp250vmRGwyPaHBmpbrIv
PP0qhZE7z5yVN/Q8YR+GdmJGmNAKSZzRms0gROUW/SFARyqD3O1TTq8bxMsrR/Ec1V8yJ8wkQb8K
Hx63VJw/Kuleiu4AiIf+T1SSSHzA0szN6ObZD0VHFLpfiTguTykEhOdTmkRpojQJx65WBzBYyg8w
c991if1vNtt/ptSSlXMz6NGRcksYY2F8qpuHyPw6eZ8uz+PimXZiYo6TT/ZzHsqB3A6sWjxJG7mH
fltasbA2V8LzLM4bGU4KLLRBcNAG3rqDfz3LIVweyOzFoj+AsQEHQmPgjEE/H4hf0nJvyyxJXWmw
s6IKZd8pZQMO5kYy1zAaS1EyMcBcHiVno8FaIVhDNcGoI1YG3Ztu/GUE6lXWXJX54JoRvOnOgzxB
WDUQk1gJjZ4H2aoP9vDstKiq/XD0e1n7kVs/JA0VykenybZ1nm/1/kayvtlm5caNuhLTLR13Zx88
B32n64yeVoKMKHdXrNYPajSSkMmb75pDzyk/iAHlp+ErtNnZTTBOoSv18oMdtMnKdyys0tlnCKtE
ootXJsyLm6AkEaGajcwbo+2OMUxfcLGgZOs30VoH/HwUCK5xZlQ4mfxUtdGfxGg67TISWX02bqow
2wETdVso+mTtxbZWWd/mzfnBKiHi75yaCnfP+Yzr+aBl5oBDGn21qa+jBJZOCWD31r5PrIdsrH7p
ZvqpMqXj5Y2wlMvkmP+PYVs4nPxOSxJmeX5Lfm77N0X99Zu90f6cV8cmAuYzweF3UyIq1hord8Bv
qP/HQRMWzrkY+UMOwWpzxUN/xdg0Q5HuAtspt2jWyLeKB0dFB7HVJsn63tWd6DlIUjhl+ylw0e9Q
ieQAcCnW2vm2cPowGX8+SFj7QG1rEptMhknbftq99eCcumzliFtA39lnVsS1Ns2y80asRNx1Hfod
4fhK9zjX3lazv1VwwgbZhtyplUNtLLtTDJl3huLh+FxEzRYG4bz5qjpkUJPNNH1d8YdlR5wr63Pb
tCPm4eosK9JiZE3y9mUYbxLtqCX7jr6jAYWpEVD4Taq7MOddNruUlmNO/phVz/0/nmg0clCu3vQO
ScZZPjLgcRfuGnBgVb21Ya3NvW9dBFFXRW8lVSLLBda+gX88kT5BnKxaLlxuEenJxr6p175vXvgP
nkqfFzGRPN8b4kkEmqsMJGbF1PvtrJoaNx0y2o/ITNfx2zituIiyZk9wRCn3E8QimI4oHK5Ipihh
vwmUfVGgS3gdFi+d/WwYd5CsB0NLSvIO6Q80oX9GwzZUnsxileBinv5L4xdc1pzMVOmieXmMr1k7
Hatk2qORumnDF1Vy4/Z11FWyGp/LkS9auauXku4zu9H/Tb4I9YB8zBgUWonJtjYEN7eJV+xN786j
IJbyXCp+OAHsISvphv/HqiOTZJuxU7/vyJM7UOJ6rqxGMzZT8uYk8sbIvkKmvbHKF9M+lkPtWtaz
pEsrgxUXnoZC6HroGyBUUAlOhPink3taFiUbHIt8hGTf7cEkGLea8lp1n/J85QAWczcY+M3WAX5b
leE5E+ISrULau0N30O1aIIQt3L+q026c2NhpyRoOSbzL58HMZijDgvH9QBRnwAmekReAEjiTvcrN
xziHiB95pJrIB6agw2RN4dGvsmQlLF4YpEl7IawWNPtALigMEu3Wctaxid0BjoANXtZuSdZ+RYYm
ukYQXtlcPskWzUEqBYcGADH99+F/4jZVmyNEDRk31/e7XoKsRrsV8j9lLfP9O3t0uiWZUHpLqNrO
F6dDOvH8xPThoZ2lDWnXrIAEmQgzoRKYBZuJipAG4/1X33upMwjKv6jWgZrKqD4jPWmbh8vj/ZDn
EL9jnpCTATfx4Mitx3eYkbexVW+foPOVPnJO6sUd3BJedmuFbqrskMnZ2OGtI61kNz5sGWEihLO5
nkDMjyofoCOS7va2vwErjU4DkqOZHO9gXN9VqrGyTxfc+Wz2hQPaQ1XKiGBZJZUX7KLiuoLAIwn2
UnclDW+XZ3jRFHcjxWR6uz4w/NSe06qlw86BMJ2M1qFQd0kVbtVu63krB8LsMx98iiYssG1AYU3R
ee04t3S/oogxOA9TAzr1y7SWSlk2AdwWZkWAB+IrNZL1Litn/HiA1u9vqd5fif/18ox9CGp/+yRI
4v8zIkQTQRUgT2jyapFrWtkoDMn1TtL89mvaOcnOtCP9yo8n+TkbkmifFEV/2wCQ6uhqkMJjjFrq
Wv5BfDiLHyQc62WA9luoy4xa3VqyWwVAFOyt4d1YKCkGT054LOGFb50tylOh4VbK2geICZD//QCL
a5JqHQB+ITmgNrE+WSkfYEWIZSpuKu00NPTkO7QzczQKUGFyKmrnFOy/68ZKdPfhLhWtC+shjfpo
IPpKG5J8CJr7CdJVNfwHRHzff5HtfVLt62plxMt+9mfAwoyjSld2WcWANe89iT+NxV2q/7rsZosb
0/ljQsiq5qU8IS2FCaqwcvUdbFtqP3QTYIY13PjaYOafn5yxeoryQZIzf1o03uftu+TIe3W1+2jx
ID0Zj3CSO7GmxRDuY6Xh5YkKqn7o0V3lKQRbtuWsHNtzyPjxrPkze8KxnTtZbBjz7A3TI1IGunNv
mrdDdggBlDTXlHEuL9bSFNKKS7uTAXiPZrjzKTS1MkGv14ndongK+29+RBViLW+yYuP3NjhZJqQR
lbTvsIH8NhVpRLDRCiTjfXkkSxHGyUjEwFSljtebJVbSRPus9tqubbZy18cbRVvZQ0sOQbYPhI+O
CC8dU+dzBgBCR4yemh4YA7/ap9Qnxq8t6qOtcdN7h8vDWpy8E2PCblISwxw6BWO91+9M/ymiEbjq
/rlsZHHuTozMH3GyQh4HEcEZRixuH7W7S809qthIGq6deIujobgMr4UxN/IJ7mY3mY8SOTdpAW4k
/z50/WZE79lQdlWp7uzgOaFcqqDHOmVuW21H7SEYvlVrhKOLw/3zFb9JIk6GC4iqC6WCr8giOlu+
Dca1hjL3Gs/ikhWYkgnroVzgASO4ieNwlZoxUHxof/R469j30rC117KoSzNKlDu/vqnbG44woyY0
bjUihYlb+ygwOW81cNE+WoFW/E7FiqcS7D+wD/BomNUEzh1khH9AdmYrikz9sE3KWcYiye2rGCo3
tC/Rq6McMiXVzo/t9s62p2InR/2Y3w2mVUNnZSd2+bOX6NYDApf7jupOUYDcr5+oP+U6QVMMgC1w
uNzI5HIPRX6O0rudNs1t12mDfEhSYyBAqPRC3+pa5q8RWy9OIwSJNAvOgE+xMb0MELEea/DYUunc
96HqKrRuN368+/uNRgLpP2aE+DipEVJqTOZx9LRuo/UIKVr5BuaNh6hNrv47W4Jn6DEpd6nDVpe9
2clNFt8lxX27BmRdDGKInOCHIjmmfUjR+kjM1RpL6JpG9LOFDqOU2w2SmjycdYRvq0doGbc5THrV
3xI4zeETZGkzFbmF94ucFUmmKlIbsmalom4zb5cqQGSgUPtb8sz/tUOteuYD5JEkXMlFoUCJbzHC
svLbfRFZv5LC0FceyEuhMKzgNikVLAGiP99hXqsHElh03ot5fRMC0vWzYOXeWjqQZrWHmTMM9gUx
h2l2QVtOE/2KSCLH22F4r5RqYw409A/lWhfm0nAQ6gLkQUcf+RphzpBhystx5EaJERGz86cuebzs
3YsGZrZoHbopeB2EyN12OkNKEgZjzKDf9hg13/+NAernqBRyfostkI4fDb6j0wIJr+APMl0InQVr
+hEfKkqzayFKQKKftYfcXlj1vFLTsorQfhtq76CEO0clGZBuEUPVjFc/mkV8bmdNXCje/s3o/hgW
woqu8GmPTWi5tMrsG31pru6rK6CTJXc7HZtwZyh1gvJ3wNh89Q2enq027CTb2I/GSoQ0n2Pi3QTa
nDIidMa80QVPoFRi2dEEcKWyFA/hrO9DRb6j/1J10aMz+CbU08mtDGvA5RlcHB4AJqjxIJRyxG7m
1HT0xuswO3YwhCmlto0jC6l67TWTflw2tewm3O10opp02Il1WSjR08yce7G6QnNN79bKH0YTWryj
qv3MyyvDeJLUz1a3coHMe/TDxM7MEqRdIaMWcXk65LMEcozQRPhTBZ2T/SjB99rxQe/3l0e4uJuR
EuOoIDkIWuX89Mv1LrBKFVNlwyurVqorz4/W6qZrRoTnNpw+GZc8RmBze+09+bMFE/TlcSxOGece
VJtzfCnKiEmj5SD5yKk0Su3P0g+PBYS5YKOv7P69rNY6mZceIlAk/seaMCBN5q3d5+wwlMcJpOV2
R+Zzg+wbrCBfvM65V4wvl8e3mNakyQugODAYukrmCTgJnZFolNJQwiQaTk/9lLqoBr6gEvyayUjk
0V9iZCjHZgWSO9pXzRm3aqtvW7vYWUikX/6W5bn+8ylCLOV10ZgkJUeYY/RuKRFF3SNi2xrNLhlW
TC1MNMARWvVmsAIvZcE9a6TL0a3Fc9Bm2hY1kuHbwLgyrXTr2+8IIF8e2Jo1YVnD1m465FLZd7yX
zeml9L8OvkoBgieTc21mV5fNLRxkdESaDAyyIi4hIU6si8qY1J7GPfAgB9JvrfTDaD6hlrxyYC6c
04hy0FxA/EtDvMhjoA+VFFbp3FRHsaz6bPawWVxn+pWSoL+l8nouVtK2S/OokLJV514kCGiFgdlp
CyLc49RMpsehdINsuFF3aNTvuqZeabNc8EWIUUlEoy0EIYjI3idLZuXLcztnjUDzwB21QeoPH0n9
jRdbj+Zf49EIHDA4axlB3EUxThjb5OeDFyP/6UYw2reSvWmoLPTss7/3jRMzol5GVauF0cxmPELs
qL4ratcrVPqWVs7/pRsOGRiHahj948DJhB1WOkbbFBONnVNRgbqFohi2nUwtb8ZEf5KGOnyyw1H7
7pVmsx8zGtiDyGyDjR4gQr2y/Zb8lJmlKMdSsieET0GIWUGEVOWaGN5D+R0KzmSacdHXBv3lTr0J
13Jwi356YlDY71PtlWFuYjCHpqRNEDZ/QX94o+aR26fvSrCy35debGCN/wxQCDqlwFbTBokgnuC3
hV2DrWlgfpnjXHgj95LMgU3Zxim/XfaltWHO1/PJ1QEOKh26gGHStvVU5hw0gfmaB/ZBcqbHEh24
PluFis5DEUKYs6EKMajhDZ5WZ1riFurPodgN6DfrR9+5tZyjpT84zUub7ksjQbj92Hsrz63FM8GG
ugXIyKwrKlyVbd9MuZ8zzY3sQ1Bw1VjavrNdmd6jfo1t5ANm6Pd5wPsUdSA63GmuPZ/c2B+8TgqZ
XM0sZFLUYb3r+xGgSKqntGx433U/Kuit7dVrmAafJUS4t72FMjQJYIdLPEiPl1d7afRUzxFIorbM
M004oJweHQEj05l5z0bCAIKs6BDVe1uKD2U6HS4b+4CTmYd/Yk3M6OWR5jdFaJCfyh5aBdn1sipB
dT9xeLlBrm/7NNpmlXpXBvtC2aqudTTDz0V0yyGN7jqiC9HjsJW2SrTyYQshJ981l6NnAQlIKM+X
RUKCi5QaszBQnozL4oGrYWWil65vsJr01fJWtWEZOTfhxF5QSc28m+PQirdjFwMFGq3+iMZkGaKq
7DTPl2d78QA5NTl/0slO1tsmVgk9iTtnQsDyW9e+mNOuVyivfxkQA0Y0UHq7bHNxItlDTBb+pIvE
oRAo+nFUMcqkd1BzrG97bw13tziR6K+ST+I17ohgJsVT4gkoBjrs9a2c3FjDJ0k9OP3T5YEs7gve
/AZlZAXJPmG57FyrSjOf94WfPcaadF0G5fNow3bctvcBkvGXzS3OGwofJvxAGi8rwZzc+H2Tgn92
tbasb2ozd27NaY0uYf4l4imLB/7HiOAPRURiMOgwYhjD1olLZEXibamu3B/LbgczJNVxdjuOcO52
CXFXFsWwInR6+lT1Cv2UxTHsgysJNuEp1q/awrnpjZ+WsxYS/D+mZyGDmQFRE9tjTZSMkDt2iJFb
bduEb4qEulyl7rvAc4c2PaTGe58PB19ZK/8sOeXMjAU0Eq4qQyxQdyVFYjsDwjeFVfTQ+jX5TXmK
78pOQUDVb+qVl87SUpLEBf8ELIheQOHAImdrSCCtSKZAsei1x4nbIfh52ScXg71TI7PTnp4fw1TL
fYCRTnKczVBAcO5Lu8RgaqNZbHk4TGTAssh5GiwHYY/wx3/5AcKuyKnuSUnKB/hSutezgzW9+d69
Ph6a2t+11ZMqf7a1X1STL9td2oyn4xb2SV01mp1qLKYR5eg0HGxz2F62sBRjzVQeHJFAMnn5nM9s
5Su+Vtcj2x0eWE3ZKd1LJB106aqFBjmhh/SyuSXvJDmEKO2MBSR3c27OmDxobgOOTEW5VZzejRp4
OqL3XAp3lw0tzdypISFErgsj88GsQL5fZM/tlH3WsmllLEueT0VyxiBzV3+g2Qt1L9HsjggqaL7a
5JPLx+zfPOxPTcyjPPF7Q26SMv39suhfuC0tetJ5U7qt7zblY7nGHb24OCcDEpzciR25DD0WZ4yv
lapD5gICOjvaDGtBzpohwa0HKVLbLmbmIu9asV+65K6qP1nBSpyztD6kiamB0JjykbxpiCZ7Mj2b
PZvY+aaT3oqivOr9bOV+XvI0EzgmYroqf8SHqBfIxqRbHA12HKHN7Skt3RRK9HLZn5fyaL8Fqmeu
dQhExYKq3ERW1iLAiO6I9N6W2kGVNNpsZHeEZrYfAjhY/9HgQC7Hau+0/s5nS9mF7yatveL3i6cx
wgOw5cMyb6DHfO6VWmH2FPdSjvypoU097IZNPFCP1XOw9Tn67I6bhyUt8+GGbh03n9Z6pedDSQwf
Tj9A2BamUyaplc35LsKGrN3H1k2GEh4IAT+Vd22e815yL8//ksuemhT2huH1kV/41OadatiHzT91
eMh7bTs1/1y2swS5Y53/TK6wN4zMGUNrJkwcjSGE7zzbFD3cllZ17TeQnNEatbWaf7QpPvR9tovU
EHKev+6imV9Hpx8hBE46QgV2P09wnXqbRCV9j0am/XMyvpfmP2Nwh1aLG+uHuv0XCThk+mZFUs5T
ao7nnmVrYxBTrOdIVaIr30IJKvdu1ei5sbeR+U/UbS9P9lJofWpOmOsyJyqTKPa4fjB9ycZy1+km
ffBkF+c8nPK3iry/Z3VWBOSYQFNNfNuFTRg5dg21IypX27Hc5sX9JEO3s0YBszgsHnYatedZIUXY
n0E45a0eYqdMn+dN0ZWHQfG3dnlnr6URFk1BSjeTTYMJE+/zokoDs4pKjgJZQefvSpO2KYIA3rfw
b+Xf58mby1k0KJtkn8X6cDjaQwO6nsih2TUGhDJPXfwgm71rKbd1s7Lbl66OU2Nz1HRy7yphXPiB
hbGsq7NDFykyYns6NGst2tiXfXDNlBCAxfFU6qmCKa2/t8bvifRItL5iY+nwgjmNCE+FGBqwijCc
mrpqHuEQRVtu4jZ3wZtskFjaOP9qNCeWhLCLLhtncnIs+Q1NoBq9Zd59171dnrKl4/90OIJ/R2Wn
y3mGEUMP6Tr+VJfhRjEOivI5HctNPTyU5e6yxcUJRPwQtR1yzR+YurhsfCTGyNYPwb2e7wv5GCaf
4dz776wIXjcCqm6HEitFhgie4kvvUzJdh4r6kATe2iU+r4Rwh86k9bzYGA8HknDUBmAklMgmfw5J
6K6iLa6HWM8sk00LBVoiHXVES7l+jGufRlFPVVzDrla+YeHtwSfAMgGfBWkscUsPBYCPYv4EWNdU
a9dV28I4dvAHytb3bhVdt3BUzeVHoP8k1qA3FjaaWg95Pc0vgtToYHeS9sjXfdbN4Yp2gJvUN9ca
WOYgRJxgJpZumbniCvLzfNNNSjW0msZqAurb9aa9I0N/2V8Wjo4ZYjcLlEOND4vuuYWsrpOx0qiP
BdJ74d+n47CJkpWc9JoNwSf1JJSttMTG1EOfZb/HlnSr2MP+8kgW9tfZSIS16cPY0PwCT6iinO5+
NymPofaswEX139iBu/58xibYfxXI3uHY1rtNLj8AiGijwl0HSc+LKy4+OQGy6/xtZvo/N6RSZSy1
imf1VAGs2rTVWMSQ2ynOVpLSmiR6nhnqLm1LZ+eREz8G/dAfEQt1bge74PuSPkBMxy77wxQE0R4b
7U+acORwUwVlBtem4yEGWEWkHcNhgq45HWPgvg17zbpqqV+APsprbRcnhboxpGn44vWT/Bb5tX/r
hMX4PviJ5T3Fraq96S3MOXkgkQXuZcs/2Ili/vDCeHq0EpWOUMnuskNRFFkP9svvI3caUA87VF5j
dbdOFUvlXqtjJTgovh98qYyu/yJVpabBV5gHb8VoK+FG8j200exG7a4oB2b7PqoiZ+WWWzpOAEQB
8OM9DspLuOWmgssvVUiUelmzbYxDRdBa6FdDeVvou9T+dNmVljbGqTX1fIX9qA3HSMWaVfZUomlQ
a4KNTUrjspmlnXFqRnCkOp5wmhEzCvR56VPsfera7+Vq2WueG9FfIfQBF0dkChmncBtUnhE4GjyM
bl1+L7Stmh40/SEOEE8pbqToAHzIKR9Nc+XpvPSSpE38j9l59CdxVt+gisUrgLye9qODbChPPyUo
0ZjdzjC6jaw/1NKugRZhDc/9gXWPaHKm61U5NCk4AQo9N2yXUyMBx0pdVOy+6/n71A17QFF+99LG
9bXpjzubZ8AsNTLQZhMbT1ygxynIr0fNOlxe4YV76exThDloKjuhGsOn6L1iQoNsbCWjALLc+G6b
x0c1X2P5WQifGDj30gwclS2RIsEzvSzU0z51k9x8zhNkaOwido3Uu2+l/BdVhat6rJ8L3f5xeaBL
mPBTwyJFgpEqcS8pHRJp+XT05IQQx04tt5H05k42O0hKiiyObqKptvLrOJC8G9lKQrpqizr45Y2a
LLlNbCqk1NPuUVbH6CpKbYQtdajoVLr+veYtiI3htfOpxm8iPSivg74zrkdZTh7liGs48/MVVOmS
CxOLUuYBvmUggSl4UuRPdRN0A7gmqetcDyy7bNcGp4L+hjZLvKuq+DN5mEcjOUxlrG2UYU16Y+Ek
AkEC5m5GHIHsEI4I0IyTpIVyShiQftG04ODU1quprCHVFk4ixFPnlA85BgJh8Xjto8E0SlZv7KeN
SSWDjrc2OKSAKi77yYem/XlzUsJQVFA48gwdO9+ctdJTB7PH1C3Vt4FnpQ6b+rZStul03ckvEOLB
CRkEV1o5bBJ6GGTtIQmPgX8la67Kf7v8NR9nd05T82aHgIu7xRQCIDmJJgn/mdHqKRi2q3bM3GT4
61MeKmIDkQKw4niTSGzTBp2lDcAKUBghwxtuB+NdVV+HtZ7RjyHpuRnhqCFU0co6x0wK20Gv349O
vDJbHw+z2QIxtglBD7TGQkhqJGOopAYWcq3djfJLNm1B8x+SCVaq4+WFWRqMNuuF6zBJIIQuxIym
OXmsDByliNk1j00WUuJt0nRlQAvOSB1UA4eGEdBuotSR5RsWKl+YMccXA0nUQElfnT6jKSV5dmpQ
9zToJFKHqHUF38isgOlvGiN8btRnvY3uPOXzYBWupK32gn68suemKJPiDRI/sM4LBw81Pk2v5DJ1
/cxBklWDkS60pgfStRtoX3bFBMnP+M/QpfukBgZlPF+e/oUK57l9wZkiXzI6s6lSShHOviu7TTlK
6Mgqwf3k/arqcD9KOm1ZBPXDWiJtycsoInF7zYqQ7JvzAyLPAaNMWc2a8G4Nuzs13c6xijfcTPFa
lefjsccw/9gSgSJhTx9wEGJLmxpgs9CnDDdaeGOvYboWx0STGxWLmY5cTA5CvUeC2SQMoIVpo8g5
HTH7drxPmvdMOqws3aLrnNiat9ZJ2DV0et3GFrZ4QRIi/5QVQuQr08td3fpnIssc6vsc7NHw+bLh
hTHyHgJHxvkA2YhYw1AdO6wtPc9Aqf3yM2mjZlyUdA1G19aq9MqiLd76uAd5Q/46H6PUV2kWtQWS
yGpN0eygqge5gNq9bjfN31c1QTeD5MSKAXZUjCaLZixVfyyxVR9M5W5ChboelM3UrszfQhHo3JCw
5wptrMxkwFCb3sTB3VQcBu2Hau8GMpVWu+myGwofsvqa50e73rXx0+X1+xg5Yl6noMbtDK2hmLD5
H9K+bFlOXdn2i4igERK8Un3NvrWnXxTTXrZAtKIT8PV34BvnuIriFmHfiP20HWtmSahJZY4mc/1E
IDfMVtzVgEGBAA+HaT02JdlLVhUrSHzHS2SNmf13FnNy/zo45u2UIOZAkq0vt1bK98w5uvVSW2tp
cJNDBa5oriw6cM4cOG9C0BGD6oMm/mG5fF2TdhWZ28j7uD6hl0/Wswklk3oEco4eZiIYXMZQ+DrW
1Xog34aK4M296mR5+PtouMjgmoY0BuztccucbPu+M1tQXCy8w/No44C4G5e3Bsptseq2qtHAVTQL
t+fcJjyNOPl4rttEMEqG36dhFbuq+zRS0JI9uo3CNDAWs6jZaDYelOh5jEJsky0PrJsM4xLjq7t8
3WcMIjUA+ff52hag2Cy+mX8zZc8fzSiowwEReT/ezdbUzm+I63CwGnia+jZo0NDzz0vmbXWfVFD8
LGDmtuvjxL+BGDEEquMytN6tFAA7zyjIITE5i+4HLbxfPM6tX12V5UcjouLQJz3bwns6evWEBgK1
ypPyZRiGbscyVTyaBizvaG+Tr5lW5S73CxLD1q/gfAWnXfNb1NXRN2pJaMXowqBfUIHMRpnnzDYD
u+tUu1ZJDAMsFXmts6PaIC86lo3/EPtZLnGPjjVn4bRFe/BFCt3+NJbeV7vxjAxSynZbbpqkHxoI
R6X+zyLnQOXXwhX5hnODOBu/N61uV8amZKu+QtEPGhywGN5krSrUVihIFx8MRlrv2fbDKgp4ZHXd
gfCUsVXUVml8NNFLx8Q1QgGE6XQ7GRK/fuBRIuoDTZTY1z7tEcLv0o8QDOIHrVAcDXrtQTQm85Jq
Ndhez9eFZ6A5Cg02sNNdDw7BehBwhE3SpGO71CF8w+0yDFeZFuxW5orlKywqhnSFt3jeuLgkIRWT
kP6/ehhN/5KCgolWtNAlegw1t+pDL80a6jwZ88sgMvrkJdc+fbDtoos2HSDnd3Zv8C5ww6SD/YHy
jTagEck+WseNoHTjF9pd9cNgbQHAcb6jBEC9pwSK6uW2DiV+sFtV9YYMQO1sZWIi56zjsHhgA8ma
1yHv8maV+kWmNj5L/epQF7X53bSafmfyEB4fbi8FanClZPqmlKX3ERIBk0sJueSdOVQ9mnWgXLyh
Th2plUzz+qnVBfTpmhxIV79mUHRitpH90IWr/2tDqr7mvTbvCJ7ke+UKdtMYcQr4uWgZW0NtzkuD
0KTDwU8K4zX2q/TZ71rVrAEqZmsnDdUNaYQUUKNj9kuRpOWWK7sfNnWfg8xdaRG/51apHsvcSWjA
fV3tPdmCyliB1giZyqHln24adT9yZVTeCp3UYYdWvwmVdAaWyFp2PgWbR0JgDo1PEPtgK5V9poOM
91QazruyGt9dJx7Pf6LcVZEVeLmQ5g3zdABPXLNPEbr2AAwUz5+i0i12pefaamOFjD0oSOrBvSM2
Bxm0kY+aQ2MKJjZwAtMo0zhcfnqGZTe7ssHSxOrG7RTTJtNb7YYjNMKKsrskrbmGs02i62AwBXod
FG+xO6OLe3ObYbN+p70ViyBOW6tYeGBeXDRQqnFczwEIEi93vGTPj36ubd02jWUAoLGCZeEojBhS
eyXNO08+odpz/aK5eJqN0eBeCEgg3swXuWwYuVmVcEQz/M8qBbeSfLse4OKuRgDwLCB7BAdavAHt
8+G0ecVgAQeTkQxIebRY2vq+yt9lD+dH2Kuk1b7QS9IxSyEnM5ikGrUkGxeK6L8lACdA+T7HqkwA
D/9sPXflL0lfXBQeJmOcJOl2M9RthnZL0HX3nr117ByVgd31ebxIriYxJm9IPoghZSFihEjiuNj6
GiqI3VqRhcxjbkGgbIRSKzoVWBKTzANAfEjjR4hTFq+Jk67KYmFBzE/WnwCTRIPGdT+k+Rige0FJ
0bKeFuUTl8YwLpCT7Kl2e0fGNUJ4odjCmigYyNIaWwgxJU/llkRZdpymKqQBEe+mv/Ad5qcJhA97
LJiA/3w+Bt7ZtIVRO8YgqwAy8mX5bNPn62vqEsE0LioPOAOQWEB1nn5sUkNoFZDJ0W4vXgsFFa5y
Pfg3bbOShAWUPYRGGagG2p/V2lQLK3p2CsEzBbwUejGQnDwfoSViGsMewggYv1Ppg1ct9ENnd8zJ
358sNNG2rWxS/H2jB0/caTe9F5jDXbJEFl8ax2S1KeoItx93f14mQWrtubmEcbks4OA7jbhtNlLE
QWCYbH5Q4LtBd/hOHXSoqQuaaiDkfemsnP5QuGvJ79Vf91/HkEAWEOAkcRg4k/VHK1WrFgkezKHu
azPorVcC9KJy99eX4NzknYaZLII0QhoX2Qhj2h8Mgk60/Xk9wMwqAOUDTVyC9gngIJMAdleEcCwC
+U5VbxYaKGrdk0Pnv1+PMrNbEQWreEQtQKxn8p5x5MjDKAcjSMgmQ0cjLGN0ksOF1GBmslC6oDAq
QNEWgJDJSoOIKHOaDO6Y0n/z2ZMZLuiTXYwC9VkYd4C+4kKUG62D8x0ZjirgwK2GK2Lcx/omphuH
/+33RgjMzyhIBu0N/7fR3snR3AoQZ0qdhUjpQMR5Js7C3x8/59lDb/z7qLPC5sylDGiL8yEYrSmi
VOfhqnZ+WeWLro86RMa2DqOFQBfrahJoMlfC51hzooD5Vz6AHH+M2DeSbMzybz85vFQg4QZ8IGB7
eCdPlq+TZmZaZhoiFPavOlo37RL2ZWYcZwG88wlLa2nRHkSblcseBr4FV7AA1nGpNz7zWdDywud2
0QTAQ3yycmOOLN+txyjqLuHwSbf3dZuvYEHTLR3HM4v4NBSdFmo6P3esDqEgskfyXVMdW2/hZpkb
DbJmB9W1ke0+PY6TPCS6qR18FPKDFIGX3fAKxCh0FuKFVXax4/H5TyONX+9ku2Q2xYOWIlIOI0SZ
oVO6pE00M12oEeKjANSFLvu0n1Vr3cakcsNViudG/EboRpYLjdeZJYYQ4F1AynVUMZusYTAyuFdz
CKkkzk+PBHhOBUo+5/BEvn4Iz8YBR3/EC+DWYpO973naz1nhhyvDWEtnJcWaeg/DEotq5pOgWQZo
IdxQbQd0nPNP0kSOHdGhiVZwbrOM1yh9uz6Kpb8/+eSt3WRhauHvF/G2Sh/r4tf1v385S+h/o7RI
fr/HLk7gKNS+U5UCeCdp13uf1/ceGVCTyAHhUl24BGGYDTdCfIDkgxLF9OPjqO4GX0I1RfUbWuXQ
1dxG2PXCWDgoL/ckmn9gDmJo2JD2NJWtkgH+gw2Pwex/sMIK6JitLh4bu9oW+vP6DI6H1fkdg1Bw
N6No5QPENO0zxsoFYIEgFDwS/ac4M7snnVQ3Qx+X+7ytopXd6+9O1Xc3MWog12Nfrg4LomiYRggF
watgigXVwumM0sN0QiFrxVm2qZaoReOBPx0dwd2FVAB4TzRUz9e3kIomGR1VYNxmwww38Fl9ExfR
l5r1qxadNYaK1T8MCm9N9NJwQGBo5yGl00QhBDZAmFGP0iuCegm4M/fFcHtCfgI9e1QiJgFaZqfy
N1PDVXB5kjA5WXf+I6BDpkSlVKOEtb4+ostTFTWcEbWEUwhsYzLJB9tUlr6ngHvm2eOAxrp6apZe
oJePt7H1iLMOCgQE8i3T91Nh503h9QJSpdEXxlcmBJXbfSdgMy2gbfzYgv+u4KZBYdxZ7a4P73JT
n4eeJA1F3Vnw+EZom3WHzgI9nEJ/4Xn4a4z6+RDZpHhkJbXuaiuE3LCXBDT+EmbFtl7qsV4ujrPB
TK+NkkdajjXN1WABRg0sGYRRniu/C2DM9C4s+HKWGkVPf+HAulwiCDumRJCIA+p4eo8UukKNkmBs
PIEeiNyV+Tv/647cOH+oHuDOhfrWJZBaidZoxxjKp+1eu/5P0OAfaqMv9sg7ttcXxeyA/gSbela0
vhMjV0Gw0PnpmpsBx4QgCwvv8iV8PqIp4IiFLp7IDoIQ45aTdUtvJUTMs9TZlvaxsjZD8cM2vl4f
2OxqPxnYZBWGcvB7iyOmH9nZukzkndv2BA/j3NiAbrxEdVqax8kBnJo861gOHyLTeQr5o2oBLlwg
by2FGG+Zk7Qy9GU4MBHhU3nfkZEBoREwsZC6Xro1jJ9qVLwHLGxEUY8/4iQIqJYu0S7G4fp3BixK
1V1OgroJOmfPk4MbvTJYfwozgGG9ch9IAt5YYNcLT9pL0N/kV4wf9+RX+JlTQDADv6KDAaQT2GEX
2JD2jj/D7iGF5bTmawp7znbpeJ5dNCejnyS9YQkHqqJC3F6+2BT+PnvI4a/Rr7m+Nmc3BML4QKOM
rdQpHLgaGkixcMQxCOp0BOOwKBT2OFqpHCyDcMTmmdbaqJwj9FqvB7/MucAfAnQMkDvPwzU0edWB
gez2lo3YsfKOhBnrBKUv3TnfaM4OollaUOOleZ6ZnIYjU0pAxzyV9zY8yRLkd+xn0VlrwQNSPRdg
PpdZuQ7zbZrpgw4XbvO5b/lnnJjt8zVEI7PqbYHAGazXlEMPIiq3zAbAG1qu16d09lYn8MHB6xL5
5cWtnjRV12QRYnloxwStMwReM8DaI1n3aIG5RbcZ//+ycu5jK9njt4J7sCB4NrtnTn/D5HoHwKDO
Eo3fYDDJX1Gi1TcpzfCoGvJ2lZlQ2dGGGHYQzOuPRWSXD2lX7mq8vxZURv8fkwHSzP9tUk0fpxYs
0FAYwQ8xKTBj9bpt9pL9MOpt7G4FCXJoLGhMEopt3dLxNR6BF4vNQcUV8p8jqHDyzZUjI4iz5Tgi
RX/vGAr8DL6QAcwuKzBbXLwnyagRe76s7N73U8jaY5qjbxDejJ3//FEpYyHK3FkP0hZMiNDCB95i
cp1Io3OMvCjHPMM9NjTfhw0YZP33hXU7N19ghuEQYkAbXZicsKSILE+OKWGLI7bj3nvGjHSEO5gr
3iT2G4f+mKxTDuC1/t4V+deqYk+KcChUpc4br4mzcDrNHo1QagVdDXUzVB8mR3CbGLiYSuBY4ird
cIc/A3S5rwcF70Z4yvHoiTTpxu3SjUgWMobfZbnp6sEjDQVhLN0RZzv5tDFMERzo3K3i4rGk3S4q
yfekj4O0fh6sem2J8CecZ8Y6bos+Xlt81BK3kC7tQ+XGSNTsgPof17/QuGmnPwnfxUNdl+J/U85N
zyql0MAfH8hwgWqfUqffQZYl4Ly7z8HJ5/GSss7c+j6NOMmbChjP9P2AiIUcFPwLyboyk48IdRN3
EeIzt8pPY01WuWXUQ2drxIqRTfs6CljxXuiFG2juvjsNMu6Bk1yidI2wsnwE6XEES6mCSEDg7shD
PH4217/W3KPkNNRkAeVJ3YSQYY1XFcDCVbaB8SGLvvFYrG343vWiCYpm4difDwnbC0D6cRpNMVJS
F1HcUozO5AqR5KqM7UPvm0FD/XtOoSWYPsTGsGA/MHduMPKbKw49Gahsns+pkZZuH1o4BB0CfgDz
7iOxlCPNfbZxPOBLjTWoKaIiL8wIwus1rm/K+uIx7VsNFDIODHcdJQWUbUQN++AKaKGFy3xuUcLD
Ci4RqODjpT45gMoixU1qtrAt6R9iZ1vDqkz/yyUCAUJcIT4haA1NcjCz7nQWuRpGrc2nMdyL8C3y
36i3vb4cZ0cCaSwbXUEP3eLJbTiwrk9wk2BteNFL07TvsgSFTg8Lq372wgcShUGiCrXoCz4JuJJc
mF2PFM+/c8MNjW90tu1LgHUeTXeTWxsHbwR6a7Wv/zC+k7iToyrsrCbU4TAeH9nWj+XBUc95aizM
4twRfDq6yVqXIhpEOjqohYwUq9JhP8egex9Is5VdZGwbFY21Vlm2ALmYjwuQD5p7UL2Z7mxXZ8qp
0OuH0Fi6ilLvpmV03Q/GAzeyILOMLaW/rs/n3K7GZv6fiFO0LK/TqHXAggV7Vqw8ee83S0Du2dv9
NMRkSeJxQxQVCOF5HGoJ2FmbUDwK/aWgK7SXbLgs8nphQ88dkb+ZPxbayVDSmGw27hZuNUgXy6RF
K9n9gKrpqov12gGqKSq7Y03SW1P3h+uTuRB1OplAaXQxKJcYafcwFHATebTD99J4rMi+VCu1hNia
2+sng5zWLn3Hb2KQYAD/leAc3oQOSNHhP+yE0xiT/Qaf0ZwKGzFIXMHMNXBJGNioaJf9uq/hkbkQ
bmlIk43Xp17cKxPhWPiZgIiSdZtF46Hf18gkwaJY8GP3f8TrTNsCTixqVeEOXTXQLo+2lt2KD7iR
0h8RWAZbP7eyly734nvW1eWw6kthPKC7i7aYjoW+DVWS3NSuB03566tnZuyjJrcNA1IIMKNafH7B
ehlI5DVeryjAHLg4VqwLvHZRo2Lsqk4HP77O8WCF6os/5fnAHBdg0BY1Mq2Ve2t4yn4UqXuTdBpP
ttLf9a2t10hf7jpIuwehzIeFYc6cOKOKDlirUMMAUX9yHACfCWoQQ7I/OCCYQiEPl8X1iZw7cRAC
HotQwnABjptc52JQvHYFcrKc3vj1vqs2Xr5K2AcJTVAOd53GY3ih0zz38dBjhDTqqHR+IfGZUCet
ST5mnMZtQncG8k4w5q+Pa+Z4oacx6PkCKS0TiKU6w1mt1lDP6cR6SO949AblXOiKNP+QSsB3Ai1I
8ODGTHMyiwBQC9o4eI9G1pGEx6L75kULOeXsrAHViqcfVj44sOcjShWJwnBACM/Ckv+h07u+Xnhc
QjNuZsWPefKo044+8FSpp5Zd2cewSwClMFJvo2ftd9eM23c4WxVQK+X2t6TK/AOPpHHPMlkfZWql
GwkG257nZngQsqw/SMfNTyVzvjctMWyl4Qq8Kmju7PJW8C2sAZojkNotCQaWDR9xDxFGKrokCtqO
mAW0kL1ynfayuaujxFz3FS1WUdXYd1XPjIdS8a6GgVc/7JSlxKctreSOpk3xxIuquyUyqh8To2zw
2gwLiHHGqQ/FtKYSa2Ha370hhp5+Ripuw7qyqF+bJoo2pG6je5eVbrWO3AiacQU6pNAbCRnkSwf4
bL3XFHpjmDj93BaDOFiusjY+R6ITNI1H9mHR5QVKzqq8jRxn/GVcHlpYDa1t1WSwNych9Jz9XG8V
dcutmWk/3YFi0OxRZdQHkBkisTKH0HkTyeAdNa06yNB0mRNtOEn6IiCpSW7twuR7oX0guovKrKqg
wSRuNfwD1y5wWiAr09TYt00SQVfAbf2tpG20Sweffk3rMD2i+mi8SuC7vw3c4w9VocnGsEKnAbmI
OEkQoRtK1vCMJsAVmrH1xRlsH23tjt4kaWN9Nklp/yR5ZD5qlshNDlg5Embwo5K1keXJlzSmWkFy
Pk/+y7jbHSW8N96l1baHPLMGgNz79A7/eXMXeh5YMglz7rjRW2isOOHB62x5Z0euWpf5EBWBQrn3
i69s+qQz4Uu4tJdOAbagl+gtT4VIdlC9sA+5XdVPsXTUFhRav15Jx+mPAHzpb6wNTfR6SxSLPRix
7zSYvGVAILr96IFHdp9wJQsYVIxnOGx3XkScZs95NtB8LYuwODS5Uh+C0NAPlFXqT9JKAEcTqx/c
ox0m9VcJfORWDklx5I3pvGZN4fADHKojiJfaw5OlnQzsld5dGdxgTy5T/FBblWvuWsIdsVGN4lZA
M9RdV0TGfbtLqqp7Soq2b4Mu8fmtdo0UtEij2fOoMMCH6FT+HazC8NXBvISBgpD2i7DcKltnrE1e
c0m6Fxvqj9/8AkLXIvHNOpCFzF4zp1WfboKKAkiPFOyAMA7Vl1wn/hP3RUXBF3Ic2DKQ9MbTndgM
DQQpkrzSr7bq7TIQRpn/6lrdbSw0FF9tGoF9l3hoFgWpnUOoPo388MWJOfwJIzfUgUBy/mr3trHN
eeOEgZmbCTD/vNPvTin0gYOA4QeZpvRGFza/F06NDZybboddBDBjmBbtjdax+dED+RTYsSL46eDR
pBAMz9l9WuKBDXUvtzsoHhk4OmgZ9zAdHcojKY34sZdDkwfww1IH5dF4m7k16mXuEJaoPrgdiGcy
/g+4Lv1WML85pF7io7GNIuBDhjdaBjpluC7KvPwUHg/vcRo2a6NM++8stdV2IBCac9qsC4OKFdAM
Gvpe3ERthNTV7ynfKSLTlw7H9daUld0GCCQO4EqpLYAe8R0pcvls8D7c09BxsR1iCLh4NKw3woHp
BwhO7RaylfEHiDVGQPqw2UBgh+2hjwOxSyrcdl2WPUPRz7KBCYHGs9iSnsG1lii9iWRGNnkbu3pX
UFr6Ky8l7hBA86DyAw1pzHpth1US4lFWojvsFlCRDlroHm6gRlI7KwaezoZacfLqSQclkqzqjAFH
mFv2K5ADh2Llm1X8C04WIH53uarfVe7zTe+UxQcjvN63YRJvIRpTfTjCqMHWAbmqNJp6U7KyWDvj
pIeZMXwhVmP+0iT2Asbi/AnAAHYrar+6gZPPcLCwEGF3YIRLPjxzrQDImP655SbZYwiyFLwGwXBq
nech2proRVjsw/a/mOgnD3RlFEHcb8mS+9FsNjfCBUfdExSTJ2FLYKBya+wlG9VOwbAiKZeAlbNZ
z0mE8Rec1PJEU9gCOjpo6jb9t8L6b/QB8cFQog4KQtEPP0keSb2kUDGbQhITqhE+auUAkI0v9ZOo
qmKy6QwkDfEIfYwObrtt0iiAdVoU7rvoCyf/SbXwFp9LVFDVY0AqoqaClOs8ZlSFUFcf29c5v4+i
QNNtXex0dceXHnVzaddpoMmUwnSu99uxq2yUr0351RGHZskRdW5dnIYYf8LJ/EnFyzAav9rADl3q
QpTd+fvWOEWBCy85YLxGZfbzCDmAbMQe+2++vtH9jvkb313oSY8J9fStBBsPMN6h0EIvYNxWlVam
1Y4t28G71V5yrKMYxrgRrK7t9fXcfu6TnISaYjJKxqoiTTAa7r145BGmrtYStPdSdgMix6cxJi8v
8E+HzA8RA6KpK4hkIkWEqu9grhkvIQll3NpAFoYthbkOeMyOv0JWFZiZFcSy2/cwEO3wYqvNbwwg
geujX5joKXzIY7Hi1YikKMXGd951g8rCUSyBoebWpAsQD56XMIXD0/B8xdA2qaBKg5enXf6Ky9ew
fPuHUYyVVyiawCVjatWHLKjifYXXTOpvlApqsEygSOtlSwjK2bWCIwLofw/qCFMPL21LFC9iPG8d
frSNn6qFvNxCi2EpxOSEMN1eSd0hROO9+G0EisTaXHJ0XYox/vvJEZHHZesRD09mL/+l4k2cP3TF
8798kT8zdfFihuJYoTGMAumacr94+TeernS51D+YXVknX2TyVI4sOxTURZwMBlXOm2wX6sJLUzW5
jQyFBxInmCqVbhTcUCv33fpr/5DxdDgZw+Q8lbEN2csCY6iro2y+lP5LzJ+uf46Fafp96Z58cZ9n
QIOXCAGmfZjAG6j8hzth9KUBMhX1OqRg50uqNxvwflP0qFLrGMHpFDe2+deOUuM8IW0DDQ+S0/60
TW+CAq/8Gru8TwFm0Y+e8dS4dwIAdrpwKs7lA6eRJptQIW8OMxCUVr25I+FelF5A6BNUyvO/R8GO
Y6KwF4Xk9FjyOZ832yq4yiQitRZkDe4Hsm31v3x7cKKAw0ftFTjz8xBlB281i6PRXhd3rp8Hdfov
e/1PAHcyhiSrc+qF4+nevoEkTsObnO/oEm1pdicCQQWCNLDXmK7zYTAzylTVjDU4ttNia6g4kEsX
9dxtCFFk8DDQBoIQ+CQPzIsBdFiN3loISnkqtjHtA0gKWnJzfTvONfHoaaDJAoOLfEnSegxU1cUt
ikrxMUNRY8PqqnoE45Ovyhbq1i2l3zrTqtZ0cLcJjZwVpNCXMu65xY57+fc6RPfYniQnSe0M+WBj
67J4a9od6PTPwryp4XrYWQtVx7lj6DTUpKeRFbZCXQWhRkBv5Dxp+Addn9n5CFDaG9lgYLhNziEn
gZeCHEundbUr8nunXdhMsysEFfz/+fuT+8DPIClYdvj7KvtPNnItMlRLfLZxoiXd+99aXNMcGE87
kI6QOgLzP1mMWIjoaUFwceW1FF6aLh4/xtYVkIFFzaoeGKBeLLAFrLPi/BaA5fsetb+halAZawMJ
tXIHommR9veNdd9wH4WvhbmYex+e/sDJIgY7rRmacS4a44tHH0N6TMNNmMPE+KiKvbMEvpid+pP5
mBwAqDm6PrTL0FlEQ6yK6oAWPaiFe4EC0fVFNHfUnA5skrxkvgR1pMfAJACTzltt3Jvmwgkwu05H
ZwjgEtC3mK5TbWQuFCEAuJD2bRhbSL+Xur+z2/pPhCn9PsoSPwemAzgB2Kok1WvFtlnyNaluDciL
XJ+vhcH4k23NfVpqZWMwYVTscxndwvJvfz3E/Cf53/mavtArx+47yUcNG9rsckejrpYFCUsWPsvS
pE2WtGrjklgcX74HhRiiGCyDEmC8Ju2LlsnCrC0Nafz3k5ysLyD6Cs1BXJs1WdP8LaXgdnsL8za/
R//M2+Q85KYVMb/CvAm5NwECLau7Xt8pigQKFmPWzne21z/U/NXmg0wOhwaoL0zfeoXsY01Ig+sk
uo3SI+8eEmCPbesLtJUaqI6RgFgrdIIDvBT/Zd+OyCzU3h3Q9yYzmnVDjPo0QofVMWvClYlCf7hk
9zT72U6CTGa0JVlv0HHn+t5Osl2ZVoDkL7TOZjfUSYzJLaOyaHAHFzE66M1ko6hBs7D4liJMkkJo
cRWRYSAC5jLgRr5ql0C1sysPjT/Qu9hvh5jz5Z3DxIrmKVBXmSdfJY7UIE1hLQnZabpi0GuD0k3/
jM7JJ9Bfh39Yg6PxLdi0Nkh6F6j7WFfSqzs0UF3xlHoOyD2vulKoZRe3bcVWWWc+ld33oX4HLn5D
jL9WF8ZLBWJqSFRH1jC7qBMYsDkrLYw9lVYMwXvWm3vSGu5/kJOKbz0vt96uj3huUWKq4fMNgoMJ
PPb5ZHeRtkbdZizKMLBiWF9kD4PoF7bX3OF4GmRyLSJ2FxUEQULnR8TQ0NknboGn5GvVvF8fzviX
pqnPaaTJHoOwWy/aBulx0UGmFFphIBitbDSJnPrjeqSliZvsNNwkNEEjBvmi/ynEnsUvjG2uh5jb
CCMDHsK20AjBC+b829i2UlWkAS3L+CeLYO+F/nOBjqQZaP/TMbZKfL8ecH5M/xtwCobykgZo4goB
7dzZ0A54BbiGp2iCXg8z/5H+hLHPx1XkrlXa2fiR4i3NNoSss+TFIf9wUJ3M3vTR72aQjG8Uojjl
11Tu2mKh0jx3EJ7+/fHfT25hBqJ6B581PEk6+DfCm1ou3Uqz33+8DaFNAcrr9HncyiqBfqUFnDJ7
Ket+Jbv30iRoJqIPeoh6tImWyMKzGxV4V1AaQMEHw/Z8TKLOGWpWiOhbtxEHH0VuM6ED3VjIm7fX
V8Hs/J3EmqwCG3r/rlti/kJQQA0KzPzCWXApEzsepicRJu+gzOszUnaIoIDIlMeifMnFc0lWmdo1
aBAjd5ZHS2whxg9e1yrLFl6UswkNc3/7OgDDcpHQcA3dyIZjBRqhBem+lLX9G4kMNJxL6eUgR/MM
rb9OPSeMpg8UJKh8NWIQ7izw+yCjTUS5MOezGxx0DTAVIHRzodLPbKFVxR38ovZF2ptKH2t/4dBa
CjFu/pNt4aR+r6KEAM0s2X3cQE8tk/dZuSRIPrs3TkYyOehx+rZeNCBM1Sb1jct0jmTEOsououvK
lUfPT0Kw0cUNUfnSK292l5zEnpzLum4it4Xe6Kpycmgrbcv4JQ930MUB/eUf9sifSFPVbSmr1hMl
IoW1G5TEDGr7/29FTHc8c3LGyhwREoJ0tNjaAPyQdKE1MbvVT4Yx2ep+ZxWAr2DZtdY7pGHt7uX6
NM1+EM+BahP4UUAPjmvyZM1lUsKhS6EXBXXUwHSh67+WUJTkj2iCXY/0uzk+TTCQ2eKdgIMFtIPJ
UOLEkokzEjkgDxBw56ZtfyUcEoj3Brzr6nyjnT1LP3p+V7iPaMldjz43TuSGYD4ROHeBbnE+Tk6N
TMKzG/Moq88yBLa8+wZw2UPnvjpxtbCR53YY2KfgNIGbQC5MKCEpCvLFCPSziQm9n5tUfu8cL3Dz
VZjdtPG6qn9eH91sQEi/gNABfU53qvxjwKvYLniNMo2X3/TVRwW1Cq+7Dz29Grh4HdJ+DS/7hSmd
O65wiXomPiqQoNOWNMOzj2UWaCQxgYIdfGbam35RB2o2CKS/ALcAhhka6effzfe6BqVFvKVLUm0r
PhxUaO4qQRe+2CygBErvcGwDKQ91zMn1XWp7lP0bXw9RcteXDwPErcOyuoeq2gZY122owkf4LD/3
soKk7+f1zze3yUFXhv4UyEAeisLng6T+kFHlI8lXMGs1uts2/+96gNlZhFw3mhHoBKOOeh4gtonq
TAfXKePDbuzcFYa5FcJbWBHjBXWxw0/CTC4w04FNMhvzEpuBnmUDpZtuG/lC/oH4DLXBP8OZbGYr
t6BFCxzoiiOni4DDidNPZYG/t9STmt1XJ4EmL5XI47QpIKCzym14YfifBDDO5KUmDw1bZ3m0r7x/
aOl5gHFRHB5oq0+l9Ard+GapUKwX8bEfvpp0b5X/0F2FcTpa9kiwXHt6bRkOlHSkgYKNL+WKdRCp
wBW5VAidW9GnQSZnPY0HaBFlCAJF6keTNk9+9nx9SS9FmBwMjpOlOfwusWfg82V1D26y8Clmc1D0
7mAkDMMCnD2TXCU2+0joEruy8r6YObhCN739YjRvMnyCQnx4Z9yhmDb8ywvvJOr05RIi90zc8cGv
4wHwmPe6ZEHhrRctPMalO92rp3EmB54oTd1BIipeWYpmu8jun9ruSzn4j3T4kYLPF7D4+/UvNncI
nUacroksdvI4x2aKXRATRj+U5jn+a59VPFxOg0yWRWpXtig5htX6O6jIBnAOhwapsyRJOXfSnYYZ
V+dJ2pSzSjsdQ5gCL7Ck64OUfq/1vjAXiBazyLzTQJOTm/QWxM5Hbh78pFei/xw4PtgdL57hDQp3
OThmuDYSqn9o6YHmCwE+FJXBFJ9WAHwpZGWP12HSmsc6Y/ftohPJ+LknCxAh/FFwE1JUF0ZP3M11
B/w9QjB1r8ZncjEEUdgEqXTAlFEo1hyZk621+7UTX+1iSUlh5hOio0g9CgYLKKpTEQfaNlYa2bhE
TCgC6fz/cHZdu5HjSvSLBEgilV4ldRrnMLZnXoQJa0lUzuHr7+EAd63mEE2sAb8Z6FKRxWKxwjkH
hi4N/bulAsiWWP2ZGOFOxPBvTDMHYvoeTeD9fNfT5r0v9fDy4ZIc5zMxwpXYD2szpnyWMu/YDWij
MJbtZw+z4920VeSjF0Vx1UtuRgfvYFTRMHn7dy2NGZresA5XPbObF2pWu2R4TyLMnU9PMCn0FP/0
0unwCR03MoXbWKPaZDW9yV1W2K5Pbfbg+6ROfdYrSubSPcM7AXEtSDkwNnd+uuuuLeKUC5oWIHW6
yX5ciy/NGitwRFRiBH3I3MbOpEPM3B8a+551+zw5Xl4y/qV/HTKQceLpA15aREznmvRRA0JENM8H
44Re/XTntcjiYEin8PtP1GjAtYceEcAycyRK4ULxAA6MoAyi5mQKB/tI5gEktP5lfaRLhkYR/Bq4
yAHhdK5PVxCMSVgusjAYpQN6x4IeTStW3Pyys2ToaLVFKI5lE0cT43g2tRjcFJjpMA5RglQ4owCt
o0vojR6GXmYkEtNKsVMyzQyMCAI8EaHfXyN1bLITzMwA/zLpwQfntUUTOt447VOyKtSTOb6tJMEj
ratjYzAB6iUeKCwGel2O3ikG9iBumtN/3y4T9XY0bgJt5K+HMKBOotzLkBStZzBY60CTY/ZuaT1F
Pllm5aaNdygn2cMrTrDyxhm8vEqRifGyEnQ9B5DdJu6V7fgL219WSLZ2W0nCvQ9+zBUT3lCo1PZA
9vBt5+fo7UbydFmMJLgFZuiHQtxYNuGFoZl6jP9CjLXeOZN3qCoVn4dcEw7WiaNk/YWxDxIbcBUS
JJaK8n3BiLj36gy7ScUxKLNqZJL/lSK4uDQzSJPwrOlQ31fDaQEkyXy4vFYyEUCyQWIH080c5vx8
rdKi8IaJD7/3y+1svWiAqNU7xW2nkiG4nXaeWtx1kOHSPY3fJgMIZiriS5nXQe3UA6A+CAExx3+u
x5ybGaDEcBtgevFnXSTXIwFFG2H7HAikVuP6LvBjFe5UdovzeQKeF0MzuBgDWVXLJnAvQeZYY8j2
lsFhN0XlA4g3sOsdJjBB1n15u2RndStS2K6xNvO41nFWm8K5Rd9HYE7Fr7E2doXn7kenULhVlYbC
ztEWnWmRjVVdqroKejr/iGqtO+Vj91aN+jfd47xTqXdboB9MsbjyDf1YXMH2wSyazXmNxV0dEFrp
NRJXgGQZQ3A//Jir6JteGTcgAVC0McjONXKOgDVGHhA3pXANg47FXGqN+8LpCs8GMmf+mgZt9H55
G2UJM/RRgUIHYykYBBf7PigGGWdMt8N/mPaNntnBktsh6H8Pjcauiuxb7xYnC3OIVrwcY2v4dVm8
1Ip4IgsZVEAaiGjA9jiOLaCQEbxXv/qsgOGkezMecaX9KDSm2Ejpkm6ECU6fWHoaARUMSRlg69X2
S7ZmJ68DhYv2magaP/evWoIPsDCJx+wWai0JBqp198opHcSFznGYqzvW62Gb9L67KltjVRry/2/u
mxKfBJg8yE1YfTTzNmDW4FuY6gBW1s28LAHa5e7jEXAwTD9GQ/9U1Padk4KGSuvzQ5MNvqFEqpRu
sa0DPIhPsQOK6fybME2bt9PAjw8y13my94CbTkNAHfgqkDjpQd1IErSfnBYoGAm0p/N3SvwiP+Yo
hhgsjOISzB8K05XeJRtpgkeqFiAQEK5XCgQTfXmLkCc1wJh6+YCopAjOJ5kyS7NybkkW+lF3mPz0
EY0phEid60YV/v+N2ZDeGhJj4Vs09G/E66+TwQ7H6AXTcDtqp7s0+VGiV/eyZrLaNGcb+b9hiEwK
bExYU3Ops5XvSZqegFgZGGO5G53+iOgZ5RUWAhTjcRzJPtHqnRv/0LX4Pk9Ol79EscYin3nfaHaE
aT+ehjZDmpjAxkwPtaai2ZEFg2B1wMMAgIFATBY8upN3teVlePPEjrWfmH3EwPrhM5p8iDDPNxId
zymg7+HhujH+wpwEzaTJS7SuCjFSN7PRhJyLqUhfuf0CTegSn9quvjHGR6N00QZiKyxTVmxEDxy4
gilGMNAFJCwaCB87jSQeokJg0oHRbbUec0DFkReHvs3rfojurMkv6Qjwh12nmjhVShfWM0Go2tEW
iprILVX0wU6+JG4w1VfA+M2Hn5jIxnkEDPtoos1q2l3eTKk726gurHLnTM3Q8jdylQKhjAWrfYjT
IYyLr6XnU9V4nixDebbSwu0Yx0mdFHjlBcl6a427Gm2u1nhY0xZx1SPRHnMznJmiKi41JN7hyA8E
+Wu2UfPySfcqyKyj5FS2YMVEDbd0tcMAFS+vpvQa4oBeGPCnyFYKhjQuVrFEJl7LVgIGX8Sp2kAP
OV4YK33DtaVwKTLFeH+6B3od4PmIZciliqml0QoBP3E6v83y333jjYEZ26m/mtbXy7rJShyoeeoY
rbCAjwRahfMDGVfgwNQtiEOnGj10WX3dd00VWn08nwCIZB8Gm/zq06bzZ3eoQjIDw7+O1qfCrlWY
8DJnCqeO9gCKr/kLD9YsejIjysoDlntf6NAEtHFucuUrS2KuqHzxRy+oCUBPKgIT9iweTZeMSCKm
j275ox4fKqD1LiDJsVGd33UaKLkchQ39vauQidQY2mMJKFrE8qvmmklaRZDJisDonlK3BUbwqZpU
cFcqOfz/m/vYMQcGVkmk1Bcn6Ienpdw7611LXy9bjUoKPzEbKTWbAKfvQhsrB/mpi6Et44nqqIw/
X5bzt0XwVYN5oslV9xzROJs0AdNBz7XJn6bxodTvGhVu/9+H+1yE4LsSq149j4uYnZ+xczLaMK7Q
zvC+qqoAf9/hmDnRTXC9/WEyE9tPegCWaAvvFZ7rh7j1HnV3UOSspRLAMEORZ+P8KGIsZrAkSiMk
5Ic26NkrJf/Z5XI0T9AhAh+Pk6EIuz4k9dLNf5LvzteO7ElU+Vl0V2Ik6PKuy6xrK0cIXM25RA/e
hNSXXYRxnvuxA0AlFIOoQh/ZeqH0hOIPEkdATRP8+tAjcKttZKZa786s/sknM7isiASJC085rBSH
nuZJUG7fm3PSYhKiXEqEh4NV+938rIPxM3EKDv7it9WN571Tmz30ZNhn7EEfuyMKHM+DSULdaIGm
VcFHNKpngcTgLXREc9xylG8AvSF80wCWM4zyI2S186toHa7a1DiQxtovsP1lVVUvZeLAJQLTRw4Q
ZiMsQVUB42FysJltt9bfFicCUEyxglw0qPK8y322GBS4JgP4G0swu8c+paPjr7MzfYlBErLzhjXn
PMhLBerqweWIWmzsvkZIIt1b1UhVJG2y70WdxAbJLEVrhNgNF4EhGnlkLM+C94QfZXqorfMXN62u
Z63/XaaDykb4mO55fYaAeg4MxCaFKaLger4fC6hz59jlgaLWgiah08OJDNeY7QqddQnbxkMap8Dc
7XRAK6Nqd/iP/yUctkCB+cERCgXhmNzptGFFaDOPXthO+lHTvb2jo5PWsvbaAGbvdELIg3Za83ms
Y0WiSnIALZw+kJVxRk+0JZ2rXsLXrEWEGM6Kf06J65vAsLp8AiWuBI1cfwoPgMHAkOi5hHyM54aM
EbK20Y4mp8a4mgGQVL5dliK5ps6kCEdqLhMD8ItYxdE5tTNGbJs7z91dliF5UBAI4VA5OEdIdwmL
1bVrurYdqkOlNe8zDBv4cewZgdMby6H3sgxMDFMW5hWAuGfWz7foNEPyxpisL10xPIz9uii+SHZS
YLoWcAF5wlqskZE0migaAAGNar6jkuAX7m2ka/eDN6FWMYcK9WWWChMFjidedCZM5nwnydihrM2f
NLURgSyl6K49AH3tkqZqvo2pzfaIFO76eHVuAXh9w1zNASlEpjDYP4ssnhdsAGhODZxX9Gidf0Vk
uck8RgCkmGt76jEiXBA9iO2CPmseIHL6bGgB8j5nZXKFHi4YXcoylCkNDJmfHIe1zzPJAFTVaw79
4Y4xCYFnuw642orsi94sZbLLVvyS3/V291x5qRHWUc3Rzsp+2cWrXXw17d7iODbGs95T7b0pu+bg
Mc18saKoOeb9UoQsoet1ktIClZAoSvwYuGj3Q9zOqkalv5+Z2HsEZgjXEdfYIo1BNuPhbY5lHrgm
5r1M5760fvUoI2RGC3ROsp9VTYySlDMkAiCAXya8Li+sPxttOg0OXivDsvPcBxKH5fBaOs/J+AOE
dylyMPYNVdI3ys43LgNUZgHRDrhM4ehNublYoJHIgykBuKrBmV2yO7ulimYAmbMCCyWgPKAbf6Gc
G9eUAy8vndEJnQ8eoNxOaf2duW+2s798lGTnFs0u4LW2uUcRc1ZT1ZIBsz15QN1pZ875yfayMOmo
n5Nv8UwV95t07TbSzHOl1tEcGWshrV8BIG6au9y5b2bFysmFABYfzci8H0XYIDPJ5tjxwD04F9Ov
abbne9cZv1asrxRlZrkBgjoD5TlUZzFadK4OQwtPO/HXeRVN6Dn92S3orLlaPT+eURncmc6XEZOp
tQommm+96HeoR3DYwGWECU7BNFzaO5FdYBXt/us6PM31l5gBfMDPtK96ezRUbxVJVgCTAGjTB+QS
sH1RUD9XcwCBX4EuOthI/xVz6zMJ9CyM0l2f+Q57I3kQQ6p969aHy7Ypiwi2coXQn5mAFJxc6Ol2
/SF15uO0qObCZObP30hYTNSt/sqltv3UmzmATvlodt2dmum4NAXvG67sVRF9yMxyK0qw/ayK0fWG
CDhwY7BPxfbRtXJfL/JPHOitGOFqjNnSrG0CMRGGiuv5fs7evKIKouV3AvTMyxskc/noJQJpjwef
T8U+dZ7t78qpx0nDqIb36DHP96yHNnoaQDBtqxL9pswebDh7sB0RwJiJ/t5otLFpCQ960MfZG75X
P5krdm6nNQ9d9IJZcI3eDPGPpQoK90iy966+TZwalZuDO17p9HerNX5RP+XrsbTDtFRh8MiMaft9
gr3aTUcyK0Y8AMhopvvjsm+dB9L97FNF5PGnJ1v0ALjxgF6D1ypuIcHxkNbtjMTCSrRmgjauQ76g
msHBY/0+e2jsJUwM4md9ucsrXL7595oADijIm18W+ZLNL6ULyNE50O2HOVZ4eGlkuv00wcwHsyYo
82IRmuIKaFRY/B1SQy0LiffMir3NwjE7VuBgi4uw/O8jWATzlhCPfilgLYlviKZB0gOZKJAGA+sc
uVM/osGkosyTud+tEH5zb97xWVd7JQYMEQAY3/ret/qDU+xJ8jxZxyK6M1UNErJAYCtO8L5Ns1hx
ukCcbbHAtX1KbmcMy3mq15HMevHU18EMgMwvKrznag2LZtlGBW9LshETh6d2fUwATEeNH7kKdUPi
N3Bd/ukjRncbcnrnojAYy4qUQlTKnuy4xTgn8IiruxhYiyTAQNhlLyXZrzNpwn5NzIxzbYY08KWs
DTAfMZ+fJtS3Tb+g34Gzi5YXhWOU+PozkcKeMQwil9YIkWZLdno/hFN1o6sMQ7JhZ0IEd7NOjEUt
D6biqfCb/AsKjlhWH0jrY6MIqUzpjuE8YWYWqT4UWc53rCgZzenC1zB/SufTlN72JcGQXmjFO1o+
p4wGyfi7K3+n9nW0Hh3ShhO1faLvXUCRp6c+3rdRHhrDDpNVwZwPQNrcI6LIwI6X3E3ef78EUS35
+FxhaeAfh9JM8fstehQ8NC8Z7cFpfk6au3N+X7YuCa4oZ1r4kCVEY62LGZ2VRylR87Oywk57TZEO
9Xo/S076smvTfU2uPWNnVvc90JmWMmjMR896y4vkUKuuIJn73XwNSKTPNwrMZdGk6/gaD8uMwmoM
EtjAynS/G08AJvej6W1o54Nl3ZdFOM2fqDhAPMbmbIKXGebez8UDvJp0Mw9No+Z+9p7NFS0i1Zc5
UVyA0vP1IUYc5tXWSPO6FGLK7i1tpzCuj2VTfuYQb4QIDtGiWjKjrQlLqX3vgIs9pDtbBRQs8028
L4vPVThAoBLOlTHMU57xsnRi/8yj05qDKPLUOgCbza6q6nV+uWyssnXDXC/o/pA0QiuzsD16r6O/
N15w7pad5h4t92n9xBXMR4f/L0LcmtqcQNdeQ0Tb3OTxt8beaaXidMu1AGs55luRbBJzTYCPX3ui
Tbg+1uNCX3V23aqmyaQiUDmxdaQJMWkq7Esymka7OtBinJ/QBb1k16i6Xt4LWeUROHwfMgQntVjg
ugDNCOyrfVu/U+Tcu0Cz/jHT78P4kONatIZCIVOuFt45mInCC1JMGzZ1P9AKjVSB1Z7i+D1F8oj8
uKyW7KZAuelfEcJtGxm6WyAVD5TWaDdpRwThVsjK29XbmZ3i/a3SRtgkb4nzhA4Q5YF2PTaOU/od
7dGX1eG/IUTa2KQPdYRNyoZl6gwdMpp08dPcp87L4ha+Z1wRVYGIr8wlUcLhNJymjYwaoqbql6F9
ybv3esZD8XBZIdlrHvkyw+T90QiSxUfbyiYwoYD7KVgQ3aFnEpQthh8N45XT2EFktnjJ1beOSw6L
Fd0kTvyQNIqJU5nT236BYCI1umABxoAvIO5pXP6xx2eToET9BSA8lbtPdZXG3FELC4vJMssEKBnG
uYFeen4pjd6azJNhIU/YgkYl8fP0q1Pt8ujLTFd/9l4JUsg93o7//f7A/AG65jGDD4YfcbA2a/sm
AozoHzflumHRH8Z5d3kzJSuJwRrOIwVGKw8gCuea1YVTz00KQjK7SYPe3dv6ISE+qm++lYYItJgq
5SWx0a3APz5t8/axTfBL1HOEraPMz1mNXuLTOlwzoqhFSY72mRzh7h11DKPTwkOyBOTrroME9ux3
n7jgz4QIT1WnHqyyRFgaJBiG8qKAeK+TCpNZ4j8AH4A0JG8vgSXw/28WLLO1tSCZnQcoi1531QD2
KnbVT+mu4vObI1Osm8T7nokT3BUQccDPocPmcvN31qR+ahp+ru3Ae+5iLVVToSppgvm11oBIoIQ0
0w5b9gOdmD5tj3MWWuZDNrxftvW/TYKieAfHg9ASjxBbUE3XI7scHHBSOF2D7AVIDEe/rPaXhfxt
3xCCOjhIqFETB/bD+XZZa4EK6Byj/opqNB3CRkvxOn10tNNlOX8fXMghaCNDsRfhkvieYmtc6XUK
OYbxngG5FmRmzasJyr8R6E3OFCSWImL+2w7PBQpbletTZYAOGIpFu7Y8jt6Xrv8GMislTZskrNlK
AlL4+RKiX6Seyh6SVmoTRM1RlO6dPopvDMLYPvVAh1EXbfWbJnb8mBhucrAHL3u+vL5SdcGjy6kr
kNEQizRR67Wk0FO0ezY3HVqOc/PBdb7NVti0ihMn3cmNJG5RmwNeWExvSweSsqkOPURwjQ2arxld
nsdkeh3pA+0VYY/URjcSBZfi0ghT4AQSAcJdTbvVdNDQehfVn6iyYidRX0NtE685XJznqtE5KcGn
C0G6E6R2YBmdP45AZ9P9dniP6KOePs/eLfriP7N3/4qlggGBWZfFdsn1M4A9BIQv7d72dqW30ydF
WkPqUj4UFBsejLgF7EAFSRrdWfnNtN4by9tlZeTHYSNDuGQMTaudIUnQSs1xKapdgYpQv3agmkvR
F/t1ZL62nEYVToBKMyHk0VNHHxcDmo3mGmpoLJzn79GqwrhTSeEJ+43tR15ZWDU3kJRcJexpAJ95
puIFlVo73CRAmlzkJalg7XVbVNHqQUZj+eXKfBctpwAHSJDturxTUpexESTcL5lX9pHBD/KMnDrV
fsXNjUd2a+s3KtYoicuwDUCtEMc00NgqNl1p0ZB7qxMjMJx2Vnk3pmHvPI3VLfoWsip0iv9u5WDv
QQuthYoBCgbCCrKExKObpUiWsGvHuM+tt+K/Rzkox2xECGuXAnOTTQuS/ll535v37fi1qYJ1uTOH
/36Noe4Dh4QbGmVrcbizGVD3cEa0mbjRfa4/sSZw3YDimmHL8bI5yA7umShh2dB45jq1jWVz8/de
e7NBgh1U9eJ3w43RvBjsJo4GxYtBYutnIoVlzDVKAdQL7ZChnoy3VT+03nWpKh/zXzl/DvHa2cca
Cm59XLJuXVwo5hm/l/EHeO8i77FJHvP0GJkK25NqBOgznqrhZRnRDw1Tl4DzD6Vj5B5H9GKkHUgM
r8mg2C2JJwLRwIccwRNl02iSrIeceL0zrTCqn0dVzxX/CXHZsGg4Q6iDoPlIsIeyd5PKjNCQHplo
xdTfiSpzJhcAYDPgtiE/Jz7miIt3sbNiuBdsYaCUN59Wq1KM+ktFIGHGi91oaRTbC7PEsCYozc/p
76p+tDELc/nUyPabZ+T+L0C47ZLeMOe1LJBgKh50eGozu3Pyx0TFBSzb7q0Ywaxa1oy4t6FH0p3W
8sVpfBYpLEpyHXCGqX81ESwqibs4mTNo4lYvWvrNA5E6qDazJfNzFRahdFdAx+26hFN/iIzcbkYn
o9NRsrfSa9rXQVc0im1RSRCUyRC6VRVvVAG7EUEGpFZxxUk3ZKMC//8mEmj7GmUBD81fWvI1pc9k
AZDvpNgRqQz09PARLtQRxMRVHK1lk81ovKrmO00L3eqaFO+XzVd2M6N0/K8Ibt4bNfI27jJaQ0S9
3IJSdfBCirbJ+qbRQJXcgJJVNU0k88Wmi15blEORFxcTsuhpA1cQQY0hWfaN3YUmOIfzJdTsa/jn
Bki3l/WTGvVGnKBfD/IOIMxAnNteT8YxdV4cEi7tsVb1Esv36kMvwVlOowv4oRWChvm7zQ4NMrNU
8QyS6oJaPx/E4s0nwjXmNl6BURHU+Ej9PNVf0+REY3S8PjH2iZjD/BAkkhM2wzQURQPHry/HsXhG
DJ/XwYgOTFsxgiBdtI0gIfkQmy76d9HaGtjJq5ZXPqYwwQeoMAGph/aQ/gcGC2ZPRIvT0SrPgO4A
Eyc+RVWrdUN9wISuIpqWepyNGMHSjJ4xI4khxtQfNO2t0cLLliwNz9D4jC3m6OcIbc+PasVsVka8
96hZwQqnJVcuy0KSmkcjma706XYuS7SnmWXjl16nKArI1pAgCOAIpPxPkN0DmZmsJUxvdu+qLPct
dpw09L2eLusoswc0OvE7CNlBVwQcTPqRrJ0Le6iMgxn9My53i6PKgUp6GJGG+RAi4gsCd38A8gaE
DHWAHrXQdG8i5xt1Dp4VGGiYKB+Zd+hUDIsy89hKFU19IeiK4FK78ioFD2f934fSoJYDs4ClA1BO
zF205rjWaw3z6GfNHgLqsO5AMLjZBI2T2YAGHXSvUNikdL8+ZIqJCzRIdJnLZTbVj8IBSfW3Ydhf
Ngm52W9kCAvXTCMgvFbIMOxT0hn+1FporrrP+/sVGcsuCittp5u7y1Jl1yLB6xvAf5jCQKfw+Vmb
yWqg/gChUQ/mFR+twmwEPJ/WgF+mdw/WZJph3dXpjdZHSCwuhXG4/AEyX8/ZGzikD54SYm95nmsu
GXJ8AEVgkZNdg0MXebmv5S9mqQgzpIebV4qQZkaqWee7vIkB9IIMo+cNeJ23abiycgfC68YHOTGi
Jks1CSo1mY0wwU2uVZlHc4Oan17fLzTsp6+ZqzAZ6dp5nHcQDcMcT+xcHy1OnLzMJ1hMUwKaQ/Md
9weemWhyxcReYimuF6mpfEgTGa8au+nRZAaFlpQ+Je63tX2LvfWhKPUrvXRxc2I0haq6eKXeZCPU
PFcxjxvNjA2oWKAzlIdQ4ydykpiSw1A0RlsQq4mZwqKowZueQC3K3smq+evkE8v3yq+WaoxCvl0f
kgRdUL6Zk45bxKBjVqfzbS8g6cM4or737ROHCgPsKHRYuETF9yao3GLS2zPyAGgPcvpbMN2P7jM6
yMdIxRArM/M//eMopRscke18g+zMXVJSYINWIAJk9bRrBrwNzZfLCslOLuB/MM+Ixy1Pr51LqXSr
BLzmgneU84OR9xl9wE1019mKR7RshzCmhgEDDDoBFFBwwUM3THGbYN1i7XqIT7p5m09XZvUw2Io6
ufRu3koSbEFHI8WQ9HyHjPqwtt4V69FXRkoCYKV6CI0RYxpVczAxsjF33e/aevvEgkJDdNkgK/EX
pfPQuuvae3xBgWrraTSMm10PzxG/X5YjNY+NHP5K2rhcV9Ny1JN1rKh7xawryvZap7ibZX6Jfogg
QlEhm22QIKdQZR5fFw9J3fnIANMbk/cF9SlzudVVXKlSa0SLjYX+IRtlPsFMHHcxJyOCUgVqXXQJ
bOM9Aey+mSoibak5IrHrojETXQ6WIKdY0sFkFowkW48owtbpszbtuvrOUuUNpQrxRyr0QVAl+sB8
iLsqZiasMddOdvvueuMvLwe6XtsoTphKkmD3bR6lS9RC0mQ+AAWOFq+EE4bF2e6y3f3pdxNzeuD8
/VclIbDBSxgdr5EBlRr3Zh0rn9htMJbsa93RxzYbrlO9Bn7ps1m/lGlyj/k3X0vX3eR+o3ifLXW7
W+00cBp2oqMKTUi1CPzS2xyKIbcamzb4NqDbdt6upjd6Erba4+UlkCUgkA4GVR8iO9wEgvXEjTeZ
xojeGHf+ng/v4xis7KQ3X5Y6mH5fFiW7pQEQBxh4hFaWK5Y96MKMyQUEXpDNd5VxBwgE/7IA6Ypt
BAgrlhGtXrIGAho7Dxm5Xvowb8h+/Ez2cauIcJs5ZjUW9gA5Vvo9LVbfMh6M7OdlXaSneqML13Wz
+xj9R5sml7EMhc+yt7mOg8xIMBv/6KpK2NJ1wzAjBauGCxJs4d6c4hEvwAWy2howlm9z5+ugKVGV
JKWWtpEiOHmQZ0xIesMDJzg6Ntv1kY8urEG/d6M9dZ8vL5/U3W+E8f9vlk+P84kYvMkt1W8iNH13
6Dvfe8ZzEgdde2xSRSilWEHxEV06Gpqilz8X5dtQHeYabVjPsQrTW3pNIl7jTXt/YHHOlTLqCiRQ
1YpHs+YeVgMQxHZ/E/XO6fLaSc/pRozgEqwUdYgImGJBAvbrFCTc5utlAdJHLGDk/1VE8O8NIUVG
AeUQrOY7HXS/aY+T90Lpo9m8JuhYAvuUW6l8vfREbYQKvn5ORnDaZxBq1fDtyAshPgyzNPERHIfE
+Q0mqn1SPg42IlTv25wmgTa8Vnr5PGJUumEVQJ+nr5cXQmo2m08SHJY26LFVx/ikkU14lj3VNWYi
HlvtcFmMbEMxMYf+M45+AGSJc7sp6r4Yq95GLsQMUyAbFeuqiEFkimwkWMKGenFmt0XqQsL4Ouvh
7DwYzhsA1S7roZIi7GDEsFikceAT839mAETEmd/P33vv/bIY2TFDbcziQx0Y7hUTy/ZUdWxuoEyB
/AZKMRbdr6AguCyEr7kYeWyEiEll16z1xGwhpMHIThE/eU3osQcAQXXsqqtYWI8qzGKZ/91KFI61
bsYeZtch0W6AWRwMJk6A6S/l9fQ7K1UlLcUaOoJBuN4wmssEYVr1nA3hPH4lCpdrSK3B4+1dKGig
j1Owhr7XaLsMyAlZbffsYPjyOC/m3mnWN6B3Zn42udNh7tolTIHw9cW187epapD+Yzsv/QVsiWur
mPZkXntFQ5jMz3AOCXBJcK4MR1hnzxxoovMGeHfUkOtIgQgRIVH1g9l+r6I1lS3zVpawzC26CLUC
tH1B3Uw+av7B2v6iqi4p2UJvhQgLjWs7dhfeZl8uaEuIjbDKx9tCA47wp0rgyEabKIThcQ3wg3NP
hdDETbp4xsVghBaQipPyx+VjJ92cjQCu6zYuYG7sOQUExAYGAdF2TobUj8aXiu6MUkWsKPO7AChx
wH4AjDciwrwNLl30dKa8YPm9nn410/6yMrLd3/6+oEyTDNSJI4LXy5oEMenCxHnuZ9XMiGzJtlL4
/zdLVqIIExUY/wsqdhqtQ6RjJHQMchevoadP6AM4Dwwd4K5C2v5cUj4VFWiZcU8tlAVNtydDtDcd
hd+QbsqHkD+xyVYdKxrNToeQCANjrnNIRtVcpuy8OOg5JSZMGf3/gholmJSqmeGaIs1xBTtc6Zfz
I/tMt8hGiiskNErHQsbThB5mvC+M9xnQLpd3Q4Kri0cOp6Bz8T5EV7mgxzBY8C8LJNioLJT0hHeo
Pdyl8wEwWG50qttXnNCsP9Qx+HJwXvESuvwF8oX89wP+AvbVNNaihZqnv5Kgdf3I/lp1b/N4uixG
eow+9BQhUGI9BYFcBz0NI/Fd3A35k6cKXaSHyOMw7BzLEwQs56YdLaQD9Ake8yWwedonKz3p5anq
dkzVpSS75YG+/q8g0SeY1RKzBKkTZJzM6Waavi7akfZvbXGkqkqJ9ChtZAkvuqliZb44kMVQilkB
MlGnirtUoY24NZU5025xsWxmkfhdhvLFtTtcN31Is++5rajzy4SBdBF0K8h1Iisk3HNr7NF84J5h
zqp9aprB4FinYW2PneEB0mH2+7ZWFJKlZ4yzraIBhI9kiaOMpI/SNMoRJ1VpEBHdR3mEkBSQUHdR
c7JcP43+QeDms+Y2M6+dLOxVbBnSt9j2C/gmb/yh5rajkY74gri6NedwjUNr2tf5TRLftM0hZo8R
3iaXD5xcJhINPHsOrgAxE4QulL5PwdESFBhGmCjKNvdpfa+1V4ndAYkQ0+xV5mNqWyGWb6AYc/9B
D0XzA4eJEG6y3HXLorQh1iuJ9rvO1g45YNAiDLNWnMqON5Oi/+7QYKgqcBgjiI7NaX3X3VXHl6HQ
OQ7TZxplgLiHdBhAaDDWIjjZBjmK0lv5BJde+WX/1rjvtRLlUXZQN0LEO29G3ptOHgad3G4AcaqO
KpZibWX+jRdEgM2POSdPfGJaGQB24j4t8DRL/Cr+NQBpJfN+l/W9cuBC5q43osRci0EXd0rTuAjm
OA/BjXKdzklozpMiB60SI4TxA1urrDUhJmofO/KatwSHUQWgI7vhtroI8btZrktfREkRUG3nJl9s
9w5BFZsUmyPd/o/NEdtV8mV1Rk2HKniN+E5DfEfVLKnSQ3AikW4UemlAgpU9TAXyX5BBPT/5TBnW
A+QfwKm5xxRDkszVq6ZugZqsxe0Lc7z71tBAyTtfYaL10Jn98bLHkC7chzgxAMmKlFlrBKsereEw
G/PDihvhsgipmXGkBM7GBhQlwcxsI7LGuICIrv5FMIKaJbsp/vafZTic1hC8B+ibxHvk3MUPdhdb
jVYX4EFaIuovka7fY9CCOSEtyzzdXZYmGTBGb5nFebWR4OOInufiwPobkZECRosWzGcafKl1HaEw
Pzgo/Qb1mvnukByN/J60/R4kJorbRXKNn4kXzpQ+mgzUzS1WlO41pJYBxTaGHpp2iX6na4oARXaV
nUnjd87m+uwwP5RlKaQR8tjjKbb2O+By+k7yMhDcM0hOXEf9Jw70mVDhuFkLIHZ7Eyuc1Hd1PCH2
UoXeJl8l4a48E8HtdqNXTNyq0HLopWkPkbXv3B1J4pDqN1b0lmm7tNT89jcptD1Ldkn6mrCBt0Ti
xRs46IdLryb7lx5/W5pnd4xUBsafNn99m22BBeYPV6gIzoDRt6IBNGKBlrWXAgAD4w9r3U+1eyja
Z7qGMD40B6um4SQHFW8N9BsCsR2JQTGtoy80agzOUhvNPiMvdnXD+v3lkyO5RP8M5aMVGOkPR5xT
zzWdzOR/pJ3njtzIsq2fiAC9+cuy7Z1aaukPIWlG9N7z6c+XOveMqthEEa27Z/aeDQygqEhmRkZG
rFjLgvShVrWDNfxUk/3o15shOwxr4owLAfvM1GwHlcCZbDPHVKBsEwkE6NHJDuMaueRC/DyzMttE
zKY3TlljxY4Pg/pQww1/ecUWPwq5+v+tmHDzZJci85arRYiBSIUh+zXs9kG4AjNeAmGAIaTjDdhU
fT/3EQQVVMwdswZWKO8YnkF3bZfGP2JvGyq3GjNB8T4JEUaT10rES7HlzPIsbktaApeaJqYcyicU
XPN0K0c/KCTABB0WW7hlV5/CiyaZTYPpkW4whZhZiqw4kZdoHUXVpnUTSGeZ2m0hlmzcZmzdKG0Z
ViSL2H74K4J6/mN07qdsR2MscJPZ9Jibj7Lyyxx+Xjbxe85+FjNObczr7XXXGL0iY0Mr+k9GW15H
3uhGAOxrRrriRts22q8qeTOVF/Lw0rxNh2Cn2LR3bVeOmTo0gquwM/djiiSA+ap6MjpnP0NGb8Gt
uJ2RPQ698RAxLX75dy+c07OfPb9Lwy5QjJqf3fEKVPN9r3x2wq2UrYTUhTuTuxr4okwOQkV9dlB9
PfCKegSOO5qT/jl0nPSbz+6AmU3XghtOBclDk5lVzmIEMBJfdvJ9mIAXH/pZEhSY4d+RRvVJmTIw
HgIMSF5y+SZLVrx7HyX+l3dfmDAYRZt5l3ZFWHkRf35Nr8Up/U0kx3tHfrvsxQKYBDNgpSiVUWrH
1nkwEh1NAwE8uBfC5wqKz3gva4cBlTLfB5j7YEzbsnMt57bZlJ8M3W02G7Rqi/20FrGW3EWnFsw4
mlgwT8z2TBMUSjSquFvm/+axeduM0mFs1RVw2u/RvfMTBTUxGtMwMYA+ogVz7u4ky61UyESn3jSn
wJVAl/xSgtS8GXO1i105aYAUNuWESk6u1aiqJIwATqlSaVslDPNHhWf1A436OmSs0qnNrdZ76q6v
q25APb1NM1dCGjJ3mzIOPnlWW3/qp5wV1OTYPqpetHZZic/zzh9AbvAxUIux5qGvbNPE1KOKlpXu
83wpkD9NnAROdcm23VJNb8cqIZ9LmDSLpL/ArrCa5MqwqQIxBTN2vpqSMjgIRHAC8+SXb9544aHz
vhjp4fIeXdwaJ1ZmWwOFiy4yxISJXT/H8VapILlQXi/beJ/FAKhiik03UREVkO1zT9oaqH2hdQKM
WzyqrXEXONrB9Cauj9y1JW/l8lgKHmK8FEVrlJnteRuwLjXJV1pcqsA0O5XqqsH3yw4tWqBURQYg
hCDehQ8vh2k0ENeTZe4d3YNDYmXwZ3HJTizM0pixpFNaxFgY8qcOAun+RY5unLh2nTUh4feBno/j
CGITeLEV/mf2cbwONUkVIG403QOBlMujF+yy3jVsJB13l9dtgYvwzNg7LHjl+VUmYNlVuU3Vu348
pOXOjneKfzT1/aBt8/ohDbe5d7S1NfXcpZ1+4qgj3jcnmSHaI0AFhKNyeVtRCneO/pqq21LAODUx
e/oVgeN5yoSJNtm2wxWsAYR4dAAiZy/Zm3pNEHyhViyWk5uFxzxfb/6uHrI41jPAORu/2NfNozy9
qdHRrh/GAN2Hf23tKtG/FVJPSx+pN/l7baxUxJbOAdGJKxT4HtmhWPKTJfVK049aDX9TaE6Y3XE7
dSU8LVqwBLwJjWggxzML8lQUsWoK5JFWu0p6J4drnFwLxQlCBasIIZfgT58fgKqU5BIdF24tg37S
TTo+K85Riu/8ZpebW9+J3bIGIcHfK6X+pZN3Ynh+GGKr85uuwzCodEc6KNqPqLlXxte6uFY+DlA8
c3KuUReNnP1COFn4+b4evxeTei0F4fby+V7zaH7EyiwxR4HaDiBQM6eHJLsh//XMH3JzBD+2Ym3p
QJ+u3+y0teA96lgWPtG0t77VzXXUf73s0FIYZlRMFnPYFhC7WXAsCgM63YbJH9vT6XVW4b9hp0pu
n6OWEgz+tIMuZo11ZGkRqZMJxnYwfbY92/KDFGihIxAcafzSNPCWbyT5NVfc0bnu10iRFpZQETzt
v0c/GTie+QdVopJLJrYah6qYqpufisac9okFteHllVwIjQr8ApS2hZggI8znocKXkeXt4TPYhOhd
KmN47+ePIKbvJaW4LrT7QNb2tkE6eNnqAhUvidMfs+9aA0NLimAQP8LBOTJahfiKtfXDz9qoHiXJ
vK6LT5Uf3HRBveUeh8hBdzYjWhfRhJyU9apHwVFv9Y2urLw+tYWvzA9jWzHjTwYxR4JUftTlVsbm
tXMmG6TWj68DI5fVTeKE0Wdek9NX20mcq1Br+2Okj/G2apu+dwu1Qea1mTy3nOLgS1YV8mPmqZG3
lfvGSI5eHbcwKPdDc50N2oC26GhqW0sNin/aqPP7rSqlwz8J7M3/Bh5MxLU+jIPbh6b6w+oq4yrr
x/hm9O122HBXT8+tUylsCjn+6tVleMWYS70HoFant1LWOnex3OUrTdf3D1w+GUNp4CR4MiGMdr5T
kqhR9KCgx6/U1zwVJO2fMb9LvLWpqt/aALPsnklx+mti2IlB6lnmy8O3a8pAp/fXVZm8CYKgu2NN
+19hK9VHWW8hqzDjYvhhZ3p7nw09LQy5i4tdPMT1dW8N1XMS51R2Gwj9XqtQjx/LRGp/FI40rSzJ
0maBF8gAKS84geebxW9lHdkQ+tDWKIUHyZzUnVk6V0VRVVeaRhVotG3PHXO9+/gFjzgWeFRxPyLL
O/sWPF6p5v/uj9ZP0BS6lrm7fECXPvapgVkMb3S/sSU2+gaCE8omuVS4Xihvoo8XlBj8JVkXpIv8
n3kgl8qubEPRjrLNcte28X2mtW7bVStX+kK6AkEDUY7XoiBwmL10srQroz7uqUPb/TaUOLTD5vKC
LdxIPAihCGSiTUdqanY79AFyeF2FI+q4qaAQR9O6VSHC7NxK0VZsLXwcutCGCdRHKNrMu4SdrBdJ
59GJDnK3y75Vw0OT76I10ayFNcMKlQkWTSj0zPZYbDihao/CSvbVtO+itcbF2p8/e0oFYzd1iegO
20PmytLOH7KVdVqzMPvqkRyZTariQabGV2YXHfPiePmrL3+JP2skAsRJol0WQVJOIz6Umb93NAhh
hi8mJdiPD3Qh3mJTdhNixoLr5tyO0SlF0KXYSZWnyRhc3/7eaPdOFKys2ELecWZHrOiJPyhK1SMQ
rpSBycexu6v7L1L79fKSLVTpz32ZnZTY9NR66LAx+c+RBzA83WVW5Pr9sZnu1OopzK5k5/v4FxHt
zLXZdjOhEZVCW2xnHVnPetOW8qbIb7S1T7W2hPNNF+Rj47S459kvRvFQ+YOrxdvLa7hmY7btxnzy
UrXBRuU/T/Yx7zcgmddStMXTQ7GQaUUesXDtnO+F1lZDX69ZsNIBg25sHUjHRldU1iz5dYRbIPxc
JS+1h9omCN02+cTU6WU3F3ocbBWRc6MCT0FnzkmW1yWQ6Zxt35Z7zXrq0j3Qhf1QbrzUcWWgf/Jw
m3ycWNZAUlNk3xw4Su2zjNgy42msFIvUND0yygffil1vq2532beF1OHUyhywUDmpDQUXVozqLSu2
+nRnd4Ub10SQvZe+XTa2tF8E8l6MjQkK29menAolzm0ZVFFSbasK6SGLWunzX9iAhEHhZtLFq/18
u/RkOU7psF3C7Ffm3zYQrazd4otuaFx4CFeSnc/hunlfRX04sB0EXCEQ6D/K9Wtk/0vb3vljZI7W
HezAiqYJI03xyaN3Hv5Nwcs4tTBfKVKUMUo5vVJZuHQmzfbaW+N7XkpHgBYAbIZBXrRqzr9GOlqc
6R74TaPcysO27b521l6Lr8b+8198dp1HOKUgIGW/lcBObgwobVM4afnspnycvK1fXXnq62UTSzeG
4BIBdflb83t+Itu86eRmAnmjJF8L6Zr3zzbvdqP57Fl72znE6i9L3ufWSql34W7HKipVrKKCBvxs
CY2g9UxaugRyBCVU1LJD71jyEMvXgCnie88ePBhiIhzeNZpr85OjJG1Sq2kMmMBsd7lWup7NNBsz
MAPwL2UHLANErQRqqkdXe4p/XF7dhf1+Zn2W5nVxLEs2OA1wrYOb2fdKueLf4joyYMMsB20Tc97k
Sqyubqia4x4BO5Z+DcOzFNwFa5fFQnDAwB8zMz+aQGvCysGM5t8istgFR8Pb/8VSnZiYZWGTKtml
H6fgGaHq7WswwP6nyxbWnBAf6+Q0SRU8x5pYK0oQbu78CjpUy4qVfuBStZ/BHR5cPLkoE8+frTBV
xRLkYmAx0F0rQp52AWMDmptl9zy4sQf7NrzHRf46tK/eGuproeJ0Zl3slxMfUc7tIklmw6VddKgd
60XuyhtBl+VrJogs5sGHlI1YHy4v7UJEPDM7uwPDJPJ5TOH0pD3X3m1i3A3KV636pq1NWL7/hrwD
LThUdITB6a3N8oe07qEHlK2IZqocuHFb3qem5CZysBKf3q+jaC5AqYdYAW/Ad2+Cpi2bbDRjune1
q7d3xfDSl+Om165k9CsQ9f04zlYgTbCFcjCnYF6QH4rUTIrCijd0kiXlNQ6epfrr5Y+0tHYnJual
d6M1M8fLMVEA46z0N601t/W4vWzkfcT7jZjhsrK5hpH8ON+AIzTffT8gSV1a/c6M6m2/lkO8D3lY
sBkp5O1Mn3NeKkt1yczkEPlyq3ML6cpQd50GDVf3+bIjC2aQXxdlE8YCxOY+d4RdlnZOC3wgbV8N
50YbkID/1Corb8IlK2De4bajkUV9Q3yzk/NqSKOpxJ6PlcRjeKT0nhO5ve8nqb5SZE86Xvbp/TG1
eXH8sSZ+zYm12DKiSdLQZM/CMnb14vuQJZ9U/6s9qcex+XXZ2MJ2g8UVIgXOEazb2iygR1EReGXJ
dnZyHxqF7wPQKbN4uWxkYbvZ4hMxZAqqF7qoc48AIze5JVjKBnAXhksqYz1xU9r/XDazEA5+82zb
QmQbWOIs7IyBkyqlwINZ3j6e3gJ4gKKQ0a9truwB/1IoWhuapAnHTz/PXGx2ORUvgCUqdOWzTDaY
pNQJfLhktcKuJ1fWvZFBEdl7BBzJ17MCntxuwBT/xrK7duv0Qe+Wik1WzRuZuQOJ6ky90Xuph256
qvurvpf0z6lXk4qEclcco0KLp22nEU3l1GyCQ9snaA10RNbbuurbWyrI1X2pjH57U1ih/mhOJudt
Gqe92ozBjamm8jd1zO2bIbTrq5btFTI8lhKY9UlXaB7GsQTFkO+Yv1I5H/aTbo8/Qmk0nvLaS18C
Ollfithub3QnHvYGNp4KG9RHkWVqsE0Hp7vWE9N868oAdqd4DBR3aPtm3Cq+lN3nIYDmSU5qfzNW
cvddMHrWewjQ8qvWnAjbVW+lj31WNdMNXdbee3RAlj4w6mJ3mx6qxMYdsiC/soxg/Fy0VbC3wg4m
0FyBH4CCpnkIQg2tAM+G7nzrtyMDQJMaSA+JmslvcTl5T3lTh/RPLKO8Sjsp2iL4hnJOp2f1hrpV
kN1kRZxf8xk1f6c58fivWqp5CmtanH6CrqjgnQ1h+D6r6/BX3ZSJupesKuNNbFltzLvcb99UvW++
5pOPpkwX2NEPxBq0XeW3OtIaWaLd6kFN+a0xPcm9vOXfv6GpicmCKc8CJgHg4/xkhVxUgVTClaym
00aH+0GVmsMUyYcQamavS/+NpLXG1dJhpiQhtK4dCNnmRRHD8y09SzllWrw3AR+1w8chdjh1YmEW
1IsssfJGsKX6SMdKyej22dXlZVvzQSzrSYhtRqXVx9+Rgv1Vh/eD+nTZwEKCCUWRxm2B3hUtinks
asCr5lkzUtzIVemb1VnW1yzw+2pT2hnlUQcCzH3qOT6nMDW7yW0CL1S3Taym/1S+FvH9wvqmCPuu
3F7+ZUuuQzZKfga9HaX6WcBPfG/ofR1gRN++SkrnmsFKo2HhssTzPwbEDzhZW7tq4lz9TWzUq59j
FRpHEBjGWFxn6oqlNVdmm98I7TSyhLRiRTsD9EWxqhm1dDtavEl5eEPhTRfg3JfQCYnPAptApNqq
1mcHjsPAWPkii0ZoLJJPYot+97kR3UrCokdffSPZT129T9qtoa2YWPom8LD+Z2L2MnSArJpeRJeu
Hr7FhrmNWiDZWU8Hc43dcs2Z2faS8zYvegln6vGoVNc1GfkaCmEhP7Kp6JAhgXsA4TNbr7Ab1Y64
J1AI2R7WwX16MF8CiJV17+NUrtAhnJiarduQy2k8SpQovSI8InaaJf7eaLaNfBcEH8/6zkzNFm5Q
LL+LPUZb88HbNma4hWE1yT/rMkzukrm5HASWrg1YNCE1RqgGNPvMWOnnXVs7LGFfbMI6dIsAjbwj
MlSugV5ytLYpFrffiblZSKiVWB8zCXNj6rlhtx3lX17ndsnny14t7T3yTAosqq6+76TCctYaiQFk
JED8AECCDWhDmda4mVaszDVjx8yXzXAkmY1gm7KDR1N/NteYk5cW7MST+aBdOlVTGf+WPi0M89Br
cUXZX7mboMSjWeRFL5cXbs3cbJuHI/LmdcLCadrPxPrJnN2mYHIoiL5ctrPQzYC5j5yBnj39YSD8
56Gu4jhVXsuIfMe9mxobx3hu1RdlpPIRboN834zrjcOlvS4gG+DcUbCDCfXcphPAse7ngCm0PBMT
fdpN3rYvbV+kO6W67+jhSM4KKGIpQjmw8OOi7Fg0qc9Nkj/2mtXDNSD1eruTtEcjbj3YGjL5qrDL
N3g41lpVixZ/cwHACyYErc8tmm2j12VM2M3HxKLdpqA2HPeh8k2NPSnYlHrpJYd0aNOVQtrCFQxo
SjMtm2IInMOzJxefOIvNnrZKFhhXeXtneeXh8p5ZOG7/S8JogsyiIzXzTErQQddbKt9yHKc7Y4JX
0qzqASyG9e9fWOIdzCyCI0ZBZ75MhWNSCCZKRTkFEfWptQ6FWu4uG1laMCbPBWcMMynvSurKZAdV
XAliN3N0B8awtDXlkYWt4JxamG0+a0IKRtZGsiJ68tFjJO8V7Zimt/n4F3m6QPbSHwUaAamV+HQn
mV6cDdlojwJTqTBE2jqbIvh5ebUWAhP9R1pRgNaBF81RxHEfWYVWaBCEKNdqf53pu9H+lRtrz/iF
gSvRXgV7A2u8xV+zT28kaTuGIqVoojDfO63fHbPOqSbXygzT31pOYN+Fchrc+07Q5tsqT8v7vk+S
l3DSwuskVdP84DHeHbll2eo71fSSF1Eqv1WjAeJeFWV2UOQGFJx139eeG+VMX+3MMBxVCgeh8ZI4
0MdsaIKYV1FdlxXPHkXKVrJA4cV5rQL/wEPDkUzR2573kr0x9r2KBgEvN0PejX3mbfS6lq76Rhgs
m3Gnqr1+MMa2P1RdaW8uf8z3JxnzzKzAbEyT9J2MKEqhfRgXtBWhKyn3jRX7b/YIYCTzqo+LrmNK
oDkB7wBAn4fDwYmUKIvoLyZtN7qWkoVXQWHaLuM6a/wgS17x5QTbl6OpvIjPDwHlGSnvE0Ztg7Go
b3LbLJ7UqLF/2IVGCefyCr4/DmJKiqBq2MBvIcg/t0Vu45h1xwRpUTyUGq0kdI278aAX0sqnWjRk
geZC78/U1DnRh6+apZXFHW1mwI1jqPBeDe9R49nVevl82af3ARGf/piazxJ5hZ7LU4Op0YTjr84e
xrb4etnE4ieCu4VGpq057wJ7qaecuQITfedvU097jNHgC+Jx5aZaePPjCpBs+nzgZvHq/PO0oUMV
Lxnpr/T7dnoOkxsp+uyrVwYj3iHSmeXNhEZ6dF8kwDE/XfZxaRlhMRDK2lwtFFnPbcuSZHVhbNAg
Rqo5bbNNGu4vW1haRVsAv0mhACu+q/u0Ru6ZxN5NWHxG621Sn/7mLIkob0NsJMgI5/2c0Y/zaqoY
3+zjo5wiXDAdQ7Koy34srBRpIA0cvpLOlaKdr5Rt5GVY2Ar0H6OyaeMd8yMrFhZODxh5qgUCYSDz
97mFtGRsMPCCbJNld15wH5Z3lvOrV1cejAt+iAkvRAKYAGSGcxYMEMnMmjiLs02PwKP+Zq6p3ix8
bwInAtPc7jQ95jE0q9tmZIYn2xQw6/bxVs0etHZFcXHhRjIBF/ApRDWKvXu+Umri6SYlrmxTKgcl
/dTbh9z6optXsvHsGSimMNR7+eMvOgVKQwgEAHJXxWPhJGVRYpDqfo/BLro1jM+B9TVmoOz/z8bM
qTGW/Ta3sTFlD177QMk6Cl8um1j89n/cmAsEVMNUA+3GhD6Ne0VJjiNTAh83wUgEJ4T/Mss1CyhW
r2clLBLZRmJ4NTQtavTxX3hxamIWL+vQCijvYCKZKtdh3LlbeZ28f/qRYlMKYI85pHXzkGUaHdRd
ZZVtzDx09exT9EZjlRLH1qRTM/y4vGBLe5lkFZIwAQFDTex8a7HlnKStmgwBrIexQz6ZaWqZnpoJ
/+Bh9MyDvCZbtrSZcRCpIWYEoKifRbI2CnKnyDvijBniz3UafW/XiHiXYtmpDbETTw5MpVUSrzJs
SJkb/urqL7K/jYKVjbCwdBbVT6F/TjWKfv65kaBXvaGSei4t40YyIzcNXkzmIAPHVcwbNKPKaSXu
iJ01y4SBdJIJwM1Ei1qdHdG+VhGYHEe+lfMySTc6+gHmRmsAXYxrZGMLH4l5DZ7Ijs518E6Mx9a7
jFxczjZVO0IhzutS/1QOa02Zd1YEaYDJrKzgUuTqnB0lWWYqhxwN6GETM8O0LZTMtcLD5R2+ZmQW
PMtCcRpvwIjhAfCGX0zL/kJsTfASCAZaNjTwkXmOKyv9YA4DxASRSq1d2/Z+sbnsxrst/dsCNujZ
itHv2cXZtEXBqBwt76F0tlm5tZ1nJXE28ko8WFgtEgxGvZHpFnV98e9PTo6XVwVpdEElvGyQYWWS
afzifzgpYxAfmV8qJHx10r+ZL1KdB0YlFKyyQHvS2m5rZMjv+StxdMmVUyvquStj0ntt5Akr4CdN
WT4oYfugWWv4pEUzGuvFk1/nlTg7ld3Am9GcGMTrEuO2GbQ7C/CImrYf38aoIpOhCeSQmMCbeTNJ
qlkZokVBvdsCaFZqLg2ky5vs3dXDh4GXhpyGkpVC/nRuRM3LjAenCSjUMPa9E+6Yyzz0PlieJHoe
pH4bBGsUPO+i6MzkLAZEdlFaQ0OzIg11Zqp3YfHd95ptzKSdnuz16gDT1WUnxZ94FkbJC3hfi9If
qA6YIM6dtKbcLIyGRq1t1+TsFhw1xQ7ehoM52c+dlx4vm3uPghX2RB9Bga2YwtNstwceJMutUObq
KTO2ya4wadsf8miTW69x/FlRnoLgzfGvL5td8pJRSB0VIVIIEIPnXpIj92FaUbTWqms/oD8jWsY3
9eC4ebfC37QQmig+0WikgcEklTPfNVmcTGWOKVOVr1LNu22TGBqj8lfrNE+XvVoyJZokMugsroz5
Y1XP8ro3OnaLYXayWytFe2cHY3Nb1KXkNv74F5GKoUmH2hMdJ1GZOV/FXrVrxRMU0JVq7ui3QmdN
tezDoG92CDhpgY0nZX33gnSAb7B7KHHBqm9tY8u33CnJnkIlYfI0y/djlr1dXsel3QFGWvgmbvf5
M6m0qi6phACD3Rn/JuNwUFFhnvyqdiM73tfmGovYmr1ZrlQPNViqAHtFGv6SgwZR0uF6oAJfS+WT
WX04ffm9oH/cmx3xMcutMolZUDuDaVf6hEzvPl9jYVwI/BbAZZJ9uibkybNENstHBw48fBhi9arU
nprO2IG4+/i9f2ZltnJ+2lZxJOr7Q6Du5cp7a5vyTpt++mG10v9Z8odaoIALksxQGjzf69o0RtEU
jUTi7jnpHUbJJDdYC74LNwzFOcru/IeC7vzq15m8rjxYhyCIUraB/EUOv3h15GZe/VSGSLquxItF
cxabHKgbSP25XuE4BKALxOxzPRXXVnybaP9Ufbkz/y3oi3dr1C/iW8xvFngNSAJIbFjFWcyFlb6V
646MI3acn1ICoWMWroCHlwIg6ZnG44k0DR6s84/EIUK7vSbWUiW6ktts2/bjN14iTFUZK/fk0n4g
f7J4pImK9PxpGCrA8zKLRklkHcESgoQ+1mqyUnZ4T7nCUT21Mrs8TD1MM0dosDWJnv4jTYZ57Q1a
9QjD1fiqSJPF5LhZHGiqJNQmrfomKqiGuFkVOQ+q03cvZrpT+zXC+vc939nPmh0GJxwNLzBxXoK/
J+kPTHiY08Y3AnS1tnmpbfTgUK/dA0u7laYRVw1sX7r6O5M4Sb4VKHetCTrCTVE1V6GpXU1he+sl
w3HkKHpVex3r1cczPtGn+s/kLEnucnP0Mh+T8HK4jW66g/2z8bYArnZ0ErNw5TwunRCB2qVIr8MU
MJ/NaZNiyhLBEaA43qMGI/lQvl6+2RYPCGPP6JOKt+scJKL6RuaMlbAADjm87uRUiQ6DppSBGxWG
970JuuJv1pByE7QfvPyoNJ+fyW4cO90X6KEmCw+tJb9lcnGdF5QcLPWuGSETTNdUaRa9FHVO+Lhg
zpxHmqCcBiNiKmJj0RTQJxnWxOxGzx3mL4yVqsNi/srHEkENg++wd6oVxYikcnd7TcJIbO/q3HmW
v4/in4PlStp96b1Y6l63VkLDYvzhGHAQdIHZnC1rQF97inXRRq0tF+mYRzB6ew8xmcsbZik1oV74
f2bmyJjaHn21FYdOrvyd33yWaBaU+T4YJzSOV0Lq0mejfMv3omwEc8vMJd+QFNQ9RaI3ACWqPfsf
p+ytjdQMAXQ08eGyZ4tBjEE4nUcObQPeHucb03c6myYfX8tstfuwes5tC0HqvD8khr9Xp+TrMBnI
VjxE5tqMy6KjJ5ZnYcVrULSpDfZMmKRvvfxlirWnguLshobW/rKXS9uEWiINDxJn6mOzNMwqu8zz
I0zFpRG7haH/cpr0msbamuDWUuyiZUpIsajBK3P2wrDRUAYcmJik7f41L53A1VbpfBfXDYIIHlFc
uXy78y8WtUPaZw02MgsAMYLoeQSCXleha1x5Hy5uDt76lHiIWGIK9NwUNDnj1E90m82msZXrxtH8
5I5ksxhcHSkDIOpdVNuu2avxvd4YwbMaqO2NDZj943UaKo1Q5fEqZ8h5fiiMsGhtR+KHxFXzSj7N
WJsabTNYZFfi9KLLwKlEBU00HefdgchQgsQuiZqkwdeaHflujNyyVwffvK7/Z3LUz0GqbdQ8e1R4
Dl3epu+/LI9WQjXrTaHoHeWMofVGX5DrbOi+7XoTivh868NxmWXPlw29j2cYAq9G11O8JucZotb1
Rqs59Ce8+jYzvw2p7ybZkQc5nZEVn94fvXNTwueTfAV6r0IbdEwpI6p6zs7JSRbXLvQ1I7NMrDOM
ulRESwclE7/+4UidG39YIgCUMb0PrhmqQszKzWII0x6VPPiU8mPmbsykO6ZWstektVLQgivgjUgR
mMkiYM0bh6NCUlkoVNWz2vpOV/5geQRkv/BXrpkVO3MmZkR6c8RZJ/ZaOrpBIe1radh5xhrOeNEM
bE/idiYPmUPAJacbpbo0WbXR6zaynduuY+bwfLXex4OVQpeFKWtKSJAIzN9xflkRqRLI/kOzcFN7
Z1ubOLqz83BrV9/MItjbzARNH55TEUEJBAa1FwXUmz3bemZYB5EXYtVOkk9wQ31WC9IeWUKhjRkg
g2G31Hd2l4/vQpwQI2emYKGEXmm+RzrNj5J2CnNGf+R9p/1Ixv4wkZGPaAZdtvS+8spG/GNpvku8
MPfrYcBSY78y2EJOspM8YzcN3wyVXG9XrvXm1wzO0pGkyT2gXBgM6tK1ejLG+6hnxu1LaNm7Wnqz
1gDji2sJ5xnzeQIDMr9ZWktvjaGO840CbHEMngZ13Mqe21krKfL7dxsr+Z8dWgnncbDKC7nwTByL
FI3K9RfdmTZetJGMt9T5YktrkjbvExEFlyAVYlPilzZbR2sK+sCvCCOleaOOhavBfn15ayycbCik
BIUtXQCRVp07NJQJhQZmejeFrcruKPfRLm6gbkG3aY0XfckZascmkGNxzuYvQjpqiZSoFu10v3AN
43E1pfqdwJ9XZRDWE3PPRBAQhPNEp63A4FYep3gw6swtPOPGSo1mL43RQyBLD2mtG9ee2t8qknRt
29WVpOavZTndFarvwwPPKayDR3pIOmlzd50jgeNJZGS+rHUrJ/I9dSrXNaBv0f8nT2FNzte9rzog
THGQMxtk7gslPcqBIIyXt0WHPtoAJDryNvLw05+MbaT4gmlvpdy48OUhF2DCmloZBbN526AuPDqQ
oyTwANd+Z7l+9Qyx1eHD2wsjDM0ilQOAZn4u0yQt02L0CQTkYV4tH0yo91e18xbSPdoePI552lnA
ZubJdBuVmaLFmMmHeJe1r9YosLHNcJxKQafTbkeEp5QC2UOjXss1F9eRZ6WwTk4xH3EkDSy10MC2
HsGJNTSboVBukmANErBwegTC/D8zIgKeZmBZBQtTi5kwp7+TmPdNsCa8vhC1RUtQB1FJ7grfybkJ
u0ROKJUIbmb1rHv3XfYGsU4zPNv1m64fW28ld1koNyCidGJPBNsTl5qxsb0xjPLNVG7z6j4e3ZDi
t7Ltp2td+uZobtO/St3x4zuSIr7GMwSIFenMuVFmcfO0AMhHf0J+GLX8evCNh1B6+7gVelcMf8ns
fXVetYFiErBlgoqjkYy7qhmvyqreAvNduY6WNoWGpihQKzB278rQfWQHJfkQm4IRFa3+l9z/437o
BAhVBR9EJ26WLqsRAwGdWbO55U+Kca2hKZCs+LB0foDYiVEvIEJsvvMP4jGRndM4ZdchB5JVpiAZ
cVfvhqW9Tc8epCDgU2672U3qm3buUA9hpcybllETSEyU/ikOtpn3b9Vv03wljxXbaHYVgQ8Rs2uw
P1AzF16f7O2kqyrm0Rly1uDktNrBVfunJn8M7dBNotAt17SzFlaRgUPRlJWBrJFAn9uTxs4oednk
mzgT07r2z87nctHUNfDgwo4TfUtQI+Iip1Z3bifTlMILQlmkkpV0PfUqNMudsUbVuWSFJiw1SNaP
K3K2enZcsnrJmCMycjMgKL02ormwGxgA5okBXS7w8Xm5TG0t2NYC/nyp2hUypdSYbugnpb6Ft1/1
D+MaSm3RnmhSkp/C5DBvuIFPMfpGZtWsfLhuneFAJd41nV+a9YOcBXY+60Df+KPjx0Q4E2E/mNgc
mft9toh9l5V9TIrDxdQcLb9HZnyN0en3nzHf5rilCOYoirfzJEJvtSCH6jbf+BQfIIZIwqtQvmvI
iNHG7F7V0bWnR4R9/PB70h666SFYi+dLW+X0F6jnGzI2hm4oMz3fqN4kXaP4pT7opfHzw2FQUCr/
5+YsRlVarLCQuBnF8k7in0ggXVkQjl02s/CK+d2CA5wPaIUBrHNfRkceIdsWh4s0oinsjTKgKxI+
lPkag+JSuBDNvv9n6XdCdRKejGoKwyBV8k2iTcdUh4/EiXZTbz5/3CFm1Wg70TGhzjlbtyRWyqil
/rXxqT1bjv9jqMI7mYwXtqS1bGJh8WiUQqsi+ObZ97PFA9uYJpqPLTUqbtrWf5xG82BVKXIc9j6O
m6OsPSrAa5NShcr8XlVeTLO69WvDLbUfVfw/pF1Xb906s/1FAtTLq6Rd3XvsFyF2ckT1SrVffxfz
4cbaNLGJ44MkyIMBLw05HJLDNWsyiemi0836e/gh7htcuzuK71ms6KUatI3ZakerLo9pRm47ZDZy
8CAdnFfx2kQgIiJxWcEGBE1BtC6CvgoYXnzIGQd9zsYe5MSy8/xCO0xagLaCuZ4EhYJT3ev5iRb4
k4t4zQhwIAihhPbUcxc7bucCOmXoOobWztZuzn8ugySeyTC4lW5FVZZ7EamDNin9JdqVcxw20qJB
oRutLOFcNm7qSdU6WGJmO7d/VVBXlIck3ZwfLxkKi2qr9UdqDxWxFLbYaAEXg6xwwLVPdx/Po4hH
zGZCGmiKDAH+UxRXW1IHblgHOZqxayigzxM8Pm3Pg4hN+QvC9wkgENNRl5ZNvXJVmjeFs0/nYKIS
NoTQnZE3QOESqvO+9OFqSidKJwcDpnQGjh39oTaaSwqVbZTp68GoRTt9lCV7RMPHEi8oMcFZB0Ts
0+HLUyeDCCyKsl03RebTu1SLcuf12tP5ARTsYFBhQQYQIR9APGuwyZpUm+sGvmDrV2gvvKui9/MI
7OLG7dIQzmONxaBMzVSgTg0hY0f11sDh0HGTAlpqEAbIyIj68q58G+eUIi7GhST+fcWEQC/qfCGC
jyZ4Bp9oXwrF6j0TR6w+CQfv1TQ2ET2O5htVg39rHIAgDc1qdBDw+LifRJpBuwrHnJr+mOzXqD3E
9LnVj4usaPPrPJ0A8QG9qyBNlY/YM7X2h5MhZMvax7PleDpNaPlt47kYdzkowvIJss4clqrvbZwy
poulv7XLnUJe2njfjBe1fhF3EjKnaIbWcGxhr2JQFZcpbSng8noOZvUATeVdlLwp075PZeQfIRYq
/8BCBJUJb1WnWMOCHvJYadgM1efeTfemtdxVRrtRWurjZUlyFvi6cFkFOyPqQTUO/3P+bil9Glds
pxjHwnec7eg+RfXmvNt9DXsMA8KzUDNAczZeWaBKB3euRvRgptVva75v0ksygwYiuRyLfA4MbdS5
4mCIRxFu3DQN3RwNh6Fod3aUICNyd96Mr3EVDcARVHE9+BMZuKGialOXdZPWQVWGdo1enB+xeWOk
hwK9WTMZWVPkBWsw9jErjyuailAKNaHAXUw/yQ6Wc2dZte+oh0524xK5ANiU4LSBnweGF7f1Qc52
LC2CgWvQeyNvd6wBnEVkCgNCFNZOAnsS0w/kRo+0lYW0cV6jCdXd7EHdzLtXHJkaq8jTsIX/BeFG
zW1GBZEWIAsWZ3Xoko9FO6qarMmbcHLwxoDzInIx6M57OjllXXdOlgDGzayLAgW7e1xNIVsaT28O
ta/0OCokS0iIiObPeCbFSwq416eIxCKlpUbYX6PiF9tiOydolIMy1mFf7c67uXAM/0KBEnAKBTG9
vkurCu4w7yF114y171k41klghP6wguGWqx1ZDaUjYKJ8Yw+vlNzXyfN5S4SDZqN9CdKL6I7KU9DQ
UMJsQbWpA12/G9Jtbx1VLwJ5JLBlDD6hMQg+KijPiA58Eoagtn40Chgzdsm2no0gBcNnQlPy8wYJ
p2YFw36+Cgp5Mbo2ulnWQUYL5MaCKdnMmu331TdCKat2+X9z2MCucFAimusQ2cf1Ae2HDeo+l0v8
nelfQXArFbmxGM1xADHE91Zyk3g3yyTJK4qn/9MKbs10pkcbizkyRKu2JL6g2a6BZAUx0WdGeqVm
7sofSFZDxh/tIcUxdo0JMFoS1KWOrGZg2SnWm03dsHeKzbCYYWPTFJI0wz5bvP82nvypwXZQ1AUt
sD/hleqPg7mLOllCU+LlfA8dPYcsgVsDI2+90CE3au/5jow+I/Fxnqra2NWIZnIA0eLQ6zeDu7X0
oyNL6gh9AwVI4D0hC4LWu6cebqgzIdoElLH+QM+PZt4M+V0exYGTyc5zwlEDnRgiHyhTw7HuFIqY
Tgfh5hqBTn00mk1e/HZksVR4MllBsKPRar2mcd4bbgRr7PLZLd8n7WfmBYP74I66D0LN+SAkHrpP
e7gg5AxKXo0m7mCtAsmjhIZkmlAR64/We2U9n8eSGcZFiS6OB7WpMHaktfZ4uxmmFwvUD8141eur
Qf/GWRiFCn9nigsYeCnP2tgEml6a77kzJz5eLLdon3I4b5Ug34WT5CcQX/MPenKNt3cMYR9v2ujR
KkMHz4dLup9oWNn7KkF0J/tIlZGHmQFfgtQKl9tzF22CfDEKWYOozZ4HLz1406MVMUxUpnlpoCEb
3bTfOTavQLlcVBUtHYkzgNKx3Rb6Xd2M6OS607vXEY2Zi/Hj/OBKlhv/DAd2dJOpbLmVFPRh1IS2
fX2fK47EKtlQcksO2rzWMhSAUasPKw3q/uhAF2729mQMZs/vZCdbmVns56slHuc1USYDeNF85fTX
VfWoNw/nR050gVp7JbewhyavG49BLOPDNL8bs2Q/FlAPTt2eC7qTG8V2OgDAnfrnZVbuNS/1a43c
QWkHDVCsi6S8qXNUCBS2bMWxQ+s5z+cCSevqjZomgLbN6tko6GWaxxeOMx9zMzm2nhosdQkhantj
TaokXopjGM6f6ImCgqs/wWA1cyXKXKnRIzinihnk6oeakh0plq2GBjNFm16h8laSrRD6CrY28F1x
nfvCcDdQIDDlKVtxFloCNOOm1EzIvsjIu8KNYAXDLWy0rmy9dMaY9smwLVw3aMfkZoD0cWH8Jp6s
olw4jKgFRWoWjAs8RZ4uALvtjQE1kjgX9Ew4Mws8uuuh36Yuvl69ZIN/fjGIjfuE43ZtE8L9HeTc
sd6qZwVcGPelq8Kl2xqye7HMLi6QIPcXxVMHIJo9qCUKqY79dNGbN4p6NM3f/80oLoigXEypCvbS
PtOfjrkroV43XWrJlZeG54FkRnGhhPFSqVkBqIdKl3udRk9eBLms+6q8nPTvhBW83zAOLA5Slsk+
ZrXAPDUyiww1+gFJ3ENFXlTDCtJiDmyHQOkIDyzThxrnD5Ene9JlVvBBheWhUXIIfVBop5wCW3Zn
0WUEcJKoh0nxLhA+79LWvhoIkS020X6zxuKMhIJgWaklosikZzsSh2N1R5c9MjYbT/FjYkJvzf3G
ElhDsk9ajatZxHWTJzCvy/8p3AuF/jP16JMSQZNXJmot8hd2cYYAJThAeBc7hWrp0E85xDyCJds6
EQps33T3Mpqrra6HbixT6RZuRGs4LpYUlWPUtANcgzOlYx5yovtQ7HZjPJZ5l261qYvf1LYli0Lo
Lisj+ZBC8t6pDTaFypU77YYKaUMwGmyZmpgo/K+t4yKKUaE2rUeOKqjGt0wNVHKbzZKTMvsVXzwf
uXf0UcRjGVTFTucLTyM0thvsMJVbXQ91dI8Tl2TLlkFwIaREk1636lscsOroEqt/03SyS6BwoFhB
CJo+sIJ1zsGRMGoStGYC8Qg1Uhp57dTJT2UKcsKF+xfkCw0aSS706pgQCp15flv6x8QjhwTJ3Om9
Ux7SRLtzoft2PvoKhw4sMTxlMnVmnttbgkjgoo820kTzW+vdmrLSTqEjr34/NzWTWs6Dwo7YiW3v
XS+5IRneyeNK2UTzd/IaUBB08TIPGpVhcHNkkyGB9jFswXtn7seOUvgJ7Y8Nkb2NiZ3hL5DJpT2p
M+V6ZgFIrXEpq1/+V7YjCanikfsE4eKcipOnk+QAsXJUOua+iyJ/+pQQyfIUhlMLeXA0A3JQpcrF
t1Lp+tk1ADMzHm+ck4AUaIxmTUmweJNfZ/l+xJXvvNcJTkxQL0KdEBRNQbD8QmAprZSAz16hLmQD
YXhzgFSH31ah4j2fBxJdn5myGCrHoLaF0lsu+mRQ/rAL2wNby6Ibcy52Sr5sI7TPzNtl35u/8Rp9
bSE/lc72ZWrJntdFdoKnA6Yiq1jF/6exz17UsRxTkFVM2tDQQHOajTZmnk+zqkcjGb0MVQKJqPM2
C5Y0COigl+LpG9UHPEFNL2k5RxrenvKI5pBwfR9nlFqexxCoDuigrbKk7x+tXT6LPSxWZxcUD0H2
bN4WA/hAQOsvXPQ4Oiozukkpk3KLZJNzoeEIEOhL+hOFu2AO2UPmJzG0nNN/L9jDPgmcV1Sto0yQ
f+etZ10tJgN2D9aH1TxkcRZCdxijPvuR7UnipiAEnIBxcY3ilVWtbYBN8QTOjGLNgQ55KV8h8/v5
oRZsCkDCQyWuZ7hB8WulbJBx8Tocrdp5QAc6Eg9+niRKqM3KoZkTa9vmnuZDIOZ3P1WP57EFMegE
m7na6liHLnsUukd4vFIWO0C9jKOHdW9sTFlzBdE6WdvIrdI5RX6wq/H6Es/dtYPDTlPujLpFaxSI
wlb780aJBhQ9CFDLAhE1ECk4MNIvrZ5PMIp26KHbGDqEslR7ekbjHgsp0PJXkkMkuGqH9EltaSG5
cIuGFNQzF5KRKDyCEiE3pBMEXOmkgLu31K2fLm1/a/VdEyYWGlMty0QleKKhRVmQxeQcDKYTfIqH
yrchNjNY26CUcaDPXnek0V6Lr5JesiRER2XUi/yF4uvhlqowrcRETDAnK/I1awjmivywejvI9Ogl
o+0BHMWPudYPs/qNq/EJNrdblp2F9C8yX7jNpbcD2nLHlnajVG2QDblfL47jD5Zye96RRFPJlD+h
IKEhg8LfRNy0ceuRPVNT/LXVQImetCQL51gSAQRbNOjNnzj66RTi9bMbUgM4bjSGV2VYlShcam6V
bOvqm/MmCaEMg/FKIX0Gau4plKPQjBoWgk0FBcM4KXZQ0mrQ+abV9pZ54cqKFIRwTBoDY4gQx5OM
IqsurD9PK1SNk32z2BrkYsCSmYtqvvYKTwvzJLqqc3TJO28nW2XcpQSSVcgMQTUbehI8w8BodNRR
zjj11MUNk+aBlq4qa2EhNG6FwX6+Cp5pVhqROgJjSp33fsguoiQJcNp+wMno4JDWNxQnPG+WCNKB
FC1rXIX+7Tw7bCjGxl0Y/3HUHhUl8OJXZzl042OBxx3pRVwUR9dg3OZQUT1Cx3DQThwwWsjwy0wh
4QpGpGr8zBXiR+NFYv1rriqaVuIGhld6pNtQyHA6pDVJBjVlkIq2bCetPy59sqWjvT0/jIIyQuDo
rN5DxUBCM/QUZ6HN3DVsd9dH9MU0HuIET2RQNAHBOtTjDzzA4NavuKFVyEo0RIMKNVdGuMNysHi9
vFRNQS6vsdZVvJShPfWmSJ5U55nax9i5L40ElIRv7PF/pFRQEMJk2LkNAsVvcdopGFON6A8UVYu0
0DcEtSctulVKxlWQWsdSx+35f1j8y7c7EVBGMoyrmf0i0OEtoqgMwKJ6auNkk5TVQe+nxldr78ZV
4+fz4KKNkCkegloGXc4vb6t44hk6qmJ38vIBkfTew74PkpHvKXFQ1hJWhAyMWxvLguKdVAPYYHx4
8U7v8zBPX5pmM6HL+Xm72K/iQ9naLu5A0S4dqnMZl23QnvX8J/Q4vvH78dAJBiWy6ag2OF0LsdrH
bu3h93de8aCR4V0vlPA7EB7oF+hlADVFDqJWW8Or8KQEMdEwh3SiisZk5xFE8Z5xIVnXGgd1zPyC
jvphTJHoChy1D6zSnztoAMtqZkTRdw3C7dNQhDTcluV4De+pcQ5FHuqLi2IxIyimm+LjvEXCaV9Z
ZJxOC/SP5sYqAaZPiq9BN8TUJBMvHDMH1cWQtgHHmedpI4ucOHqL1M0cgziEwukkiPMnLe2+hYNa
SKxKCPPxc4MuHVgtjN7jumTcqTgHbzJwqUNN62R5B+EMeZCuRaTDqY0/DCtqmuWdhfjjqe2mt49p
Elr9b6vOfLV8NKL7fz9FTDgBPG3wAb5UaXsLxH5LB7eaen7pkcFRZOkF0Qx9AqCy6dQH5mZxi9wF
gD3+dGBE4xyJLGbLMLiVQ/AI2pUpMGZ766V3hnWNk+75cRKdo9dmcOumVqmKFDsgxuGSpFArO9Q0
NDtJnJQZwi0YC3rsOjWA0hrdtmiyLTox+0XfSrxZFPkhwoAzNPieuGayz1id+hxF9/qRBQHW7Mj1
ifeUgRWZ2R+l98/5YRMatEJiw7pCSj0642wLpBq67DY0dQt7l3eSE5cw0bO2h9m7QmlQ7zTXI4Zt
SJY7y1X8scG+SbTQNrOnQetD4vWYuBkPW3ZoLv3gl1WyzfP0um0m2ceIzg/rj+E2itm0On1OYfLk
es8jit+SpdrmkDZyKnKcTNNHCNmhejYkxTd4U0xc4//n1eXWGsFVj5qMaxYnV9P03kADa9xAUGJG
n2vt4T/NLF9VXZLI7VFnjNSvQw5lDAnLEtQpKpNBkTiQy607WyvnpXIwmihkbfXCN2nso1XxeVtE
IXc9btxJqBzsxk4Y2dGabzU90Ie7vrvXs8ti3heyHUuGxa29fGi0ZerYHE3jZUltv03RZH3oNkNK
btPBQ2O/QWKeMOnBlI0giYY7LKL86fpom76aG8anQ61OdMhno9hiHH84RXxI0Q7ZR3cQK8is9KHy
vKPazPX2X48vrnu47+FQg1dt/go9uBExKvCWgrgiCGcfY+ViOQbWuDOHYyrbDUTmAs608YiN7DLS
6qfm5s2Yejb6CAcuUa5NDSd5q0cqKQl6dArJIAI3E3szq52vzvn+vKUCdz2B5uJdbrZ91+awtNCu
0nqTN89lJIEQBG9AgH1p/Om1xme1S7uOkokxOdLmLqWhYm5SbxsNF70hISIIbUG7LlRRIAmInq+n
wzjMmWYlDoZxsPf6fCTVczo+nh8uoS0rCG7h5YodZ1ECiDLZpPSqgSAfRMyWae/JtH7ZwHM3EJRw
fRrD+cTSjt6U1ZgYyIsWyXGu36YYJPr38/YIDrzI7+OxiHVwAYWCW2hOVrZkceBxnoX2d3jB6WUt
NEWT8onw5fk10xNv0igQVOV2mC7d7lBE4b83ArolUJTAImIaDKfzDu0UfVjYa1tcqBPIa1Ayxfm3
kBx1RBOyQuETsU5NDbUecXKn5o/eDAr9okxf+mV33hZBtEV/zr+28OlPMyqoQhLYknoQSITQ/nSR
p1slffGM63K5Ow8mmhtW8Y78MhN+5eszXIqSc8hXgLgztzqyTXbnj0tNNg5K4CSjJ3I0xHK89AMJ
RDzuxKtQXHUQ1tnTzhh2S38xq7KXatHQ4UEHN2oH2n/w6VM3sFwyFDqEOgMCIWz0XEb/3mqnI5mU
Vt6dSd5dozicHz9RNIAcGaOwo+QW8pmniD2OviP6k+EZYIK+4ND4unJv5bFvzYqfWJKqYhkYd7Bo
DDAZco2dgcsNui4H83TslnQ7a5DElmx/bKT42LO2iwukjPnhZqzYaZiuVUi5ocWTH6Wbogi7qAcV
/FbBIfz8UIpccQ3JBdZ2zIZ56HEiBs3qmJXejx4FxoZJZG+sIieBjyAvDiV8cEE5JxkWXE5iBat4
AotRz54b59kDN9M5aMk+IpKjtXgc/4LxIs5VX8yVowOsjsl+zEuUXdI9+j4dErP0FWf5rdsT9V1F
lRWKiGLVykq+TJuo6WinjPJdWa5Pm6cp1v0luYIksWTaNMl46pxX0gj1twMzcdTrn0QzW1/trKDK
5kunnjaFaoSpSm4m91W1o7BynxS13qWd7vf2eKPXj/Fk4pUHHdfQbukbDsWkJCGehczEFw6OoeRG
7WBtTna87zoE7KT/p1laSbwWrkqkPv+I6LLmUachQOtAiTUUhFBbfeyih964acvd8iueX75hjg5R
O41JRn4prh29ZlCaBfEzS81gxoXQc1CEKHsWF1qDUwDaNjNhQv4pAJ3rC9KYQFHt7A7fEmTosBRB
2KXIq2OvyTYFEZEEDLZPPM57lmpZEMpwnMK1Vvdb9ddC3qoJ/cmpucVDzNWizY+R+uR0bWDnMuVs
4SJZgXNRLpuUIc/iAQFVzS9c66FQo4eMLFsHI/uNyVshccGtNrQFjYMwrFW2B11jTt+orBxCaIzH
iiwhy2CgPv3UD+tpHMyuhDEJ+dUaoVtukw4l+TLVH2GY/oThjyd1lhRWmwFG7VAvU1fBxGpJvrN0
VyCcV3i9N+hJyw7Z40Mz7vPuPo0P35iRFQQ390qVx2gjDDs0Cwagl5FOQFeWBEfRYEEvGXc6xGK0
CefmJC4yGhkVQKrmEr0W2uaSyDouCK+OePhBAGISftDXO533pFbzzJlUHHrcDzo/xsTx0YMBNZbX
FHFiSn09fXCLbzyPQJ39E5XFkVX+CheX2UPPF2xsaBrQq4ENDvT5CRL4MwzC1R8kULRj5PkkDR7S
sTYRV81Jf8oM3E4SI36nkwV2Ry/L2QjCHjhdpoasvIazN3+OG2d7sfsO61PRfqGSObTn7KCUc+ha
nW+kH+ctE3jFCRjn3c4UazoZAVbkRzq1OHv44yh5KROO3sogzr3Rz2QxtAFX7gWcmEV/0vP7DNWo
RPl13hbBAefEFi6wjZ2idjX+og399IRi363TIwPlNWHrelczNZ6gXr6xU5n7yYaQ/Xzlfvaie8NY
sPnCc6MNakNRQR5TEiLYt3OH4BPbuJXlujSGCitsiyFkULjo29zLaEQyO7hlRJHCm/IYdqSTcQEG
PmoIPBgi69ItOKOdWMJ+vhougtYzFboZwhucnd1fuv12anW2nnyrL4JK4hPicYNkIfQrcS3id6K+
0ArL6xC967kKje6iSWQNiUTHBhj0F4LfhayudRnHGlkL4tPR97TLyQog2OJASHnKfKoFeB60ZbDi
KPGJyi1c4g1Kr1VAzRvL74y7onitp8uBTH48SdavZAwdbv0aU5J1Dctk2RCWH+edq8g2cvHK/TSG
fcHKJyplqOrOYwi427mjP8WbMd0VGRP+h4jzbiz350OFbPS4NZvgKW1aCgBCQBeFd8tym4xZQJNw
NN7OI4lX1adp3MIdS69oCxVIkHCeKTJOml9qEoK3aN89cUFu6TZm2fU0YQehGTzO0E5e2vKtR5nf
oL6VaTjr/iCTXJI5BbeMUQcFfrIJuwztmUZv0jSabNy444rWDFApn/D7e4/8VOZxDwmxl762tuen
RzZ0/KNPj8YIw8Kcu45NVP1sIbHUxRB3hLYpubLLsNSPlkwPS7ghQkEVCrcW6KFf85zY/CMdIdAd
4zAp1IOBFI2jfDig5p83TzhLf5G+5DtbLVELSoE0tygtaiu/7r7j3ysE7spZOQ6lKgvnLaRgneED
XZNimSSRcMtYYfCxzm26tDUwR1b+aqOvd3yNZ+op71EnD86pZMiEoYEJkjvgRUNpngsNmjI6Dapk
sZb0O0PLfc0Np+6SJje1sjs/OUIXXyFxoUH1Ukozk63a7l61QkvdeLUsMogd4NMaLjIYsZ5Uywhr
RgVnhmGjGP2m1Dda3fuNFlTtiE4h0I0G9+05K16rIRipZIXJvoALFNDnw/Gyh5Vd9cs2PvDMeX4U
hXvHahS5QLHk3hIVE7OwfI7He09Dm4zbiD5OVlh06MlQy0jQEgfxuGdiaykjs0SHvCCGGpujBtES
jDHEv0gwyJ4rZFDc4rLHVl+oxnwRKTOFzdePZP4xZEdLJkMqQ+KWmIFqldHpGNKogLV6kSgk0Drf
nj4mV7LAhNEPisAgr0IgEqnP082+WWYovKK8M1DdF6VHkwj7vbduOxk3V7i6VjD86tKTvItZjmpx
fqI2ZBgv7UiSURW69gqCW1y9O2jUYZen0X0g/T+zeTjv2jITuKVjpY0NXV6MlF6mvprFoUp3RvTP
fwPh1s9sNu44sHHSBxsdxQrU7++M+Md/AuF32aJt0x5XZVzNsA+l+mZRLN9JZEJskvHib87tYKRm
xxJ4mvNEzLck3uXfUJHChP91Xpc7CzcumJguO/agwDuwhudkaIK2usySSw2ldOcHTRjZVljM/Van
YiXRSeY0wIrrnxHa8ixN/qymBtrZqpve88KmKbaWXbyeRxVutitUbt30vWbnC7sxxeObWT8pkLke
WnubaxpelWzXL7NM1l5SEhF41cmKDNHosv29r6HvT3wv2kBbyldkTA6Zf3DrybHLVpuYafp8cKew
GF+kuu4yCG419e1iqtju4B/e1pnuy/xdSrGWQPBJ/qZ0lZnGf0brMae3XndvJpLAJoYAVZw9JuKc
yge23BgblS2keaE+SfdZ9ATy0Hk/E+44xicGNxnU1qNJc4GR5PNTUvR+MpnbbIr8uq5eS1NGQBa6
Nd7joboFxWCkA04XU9Na4D8Z2OAc1C9AVsz36HZok7CpjyQ9qLKssdCl8bpsghWKYg+T20/baMm8
2QFcor6a89FtDqQKCvdwfgyF87RC4SKEleVIwJczFo5xCb6MOr0QRQLBHPZL4gl1NOjGCjvAqD0d
t7HNdbuIkVzNUVWm7rVs00FtUJ/CLt6ZzuQv2cs3bFoBcvGnpbqSGQpsyt1Zv7RxLgkiauGdQp1l
qi7C4VtBcW6+uHWWTssCEoWX3S0lCZLYucgnSXme0BVWKJyj6/DpLqZAsfOda0DJ+bZQry0ZM13Q
UIIRxD4nio88NlTeJw8w4xKHKDTM1da3yXVTb6bqeUAddnKBQpMkuhi6+zmFyMHW+9aFxmFVSVBA
YSqbnK+YkNgcbZaIR4bcmC6t+c2WhQ2hP64wuNE08FJuWsiFsksTMcKieHf6n/2y0aJfjblpZJWk
wslbwXGj2ilxr7YRTDLNH9b8oemPtnchzUIID5IOFMwhgYnUP68/6M65VZVs7rp5CobmnUQSHxR6
+gqAG7XRJGZSOwBo+11WHCHJBHGT8+tWFGBxR4d6IovpeBg+nXwUjSrEjRHxjLkq72vSHz0LdJCF
ptaxR2HJdayiMYBudrKOoaIpAm3MBXcI3N0vzVz1qZwsr5wQMOx7x7kDO2nSLzLZNVY0ggZUxg1U
nuuoL+IcAe16lLohBlteehhB4Se2FnS+M3bnR1HgCazDHzQTUMfr4qnpdBQ7aAwriYs+6SrqQSHW
Eqk+dNhkUkVsIXJB/QSF2zcGr3EmagMFRe23dQ0V1CbfQuL+oUPe2kbi+rxRgrFDjxsD6hNMIwbC
0qdGkT7PTXdindgp2VRt92H0U2ArqiRPLYQxkHVEn2s04+SP/w7kkiEPgC7XQ1r/KAfw2LX21pOp
aYjo8shtMllxOBt8jn3G6ljuJHZhmQT9pyO3tDZuk6X3qk1+LFmcbhKDXhZRfZ2l9ksFEqA/LPZV
FBeGr/ZL409R4x2yzpKpyojmU0fjZEb8QgsRXkBgGHTUDzdoD82Ik6NXLX7Z25rv4LwboIES8VNb
JsAmhGR6Pyixx3jzOnZkcmK0DiyKYJq2Hj1GVot/bzPaotYyXr4oR4t2d59Y3GHKTOwhtU1gzZBk
Lci+HFK/SwJ1ue6X0DDuZsgJtMrmvNPqgrhygsp5rY2O6VU35ZAnKDKmzzI56ZWuVd1bFLnzldsn
xo0W2dbvaJzcehv3FJ0zc1uNDrGqDXfjnJd4V9C1Bg+dk3rwtKEdgq7t8HZXG1RDM0/F0z5IF9ub
MYkRWHrwric/1416H2VJ/ERKc87DRunJNokGS5K3FYRr1GJhRYIqiDJbnkBqaNWoKEwAebHQVM14
oN4BgoTE3I3OVTlI2IKilbkG4w7fYwzPVSjAUBGr6/6otOpvDYXM91RJ8tfz8ybD4qZtTpSsajJg
GfF9bx5qbRdlwXcgGE8VTGXT4X1frw2UQ1Ast9z6Zypv0fJd2tBKaAWOc6wPOyqw+ep16lVpMrYI
Mqo177JR9fGUgFymjHUkKoMGsQo9vdHNFPQ0Pp+h5zTT6Z/RSip/ns33uPwoaH6pozCPzvmvVnMC
zUwDq8j2C3rGxFlye34wNTYh/GZksB6n2Bks2+LjaZarvdYabMLQe2CDzjEvqqeMW8tDjUOTp+gk
bZkPauvmvqomF5OVKK9Omt8XGrU3UEhRJJMrCmzrz2FhYRXeC6vWkoXF0sEg/ojGB9lybfWBlh0L
7/G86aIIA7s11JFhc0IrglOoEmXupMvSIkDhEQoeaBwFUYn7jjZnEW49ndLLHlqFiBApQjdU0ASx
HZ8iqm45ZgZDTI3fvbYZ8ereLHtb9oYig+ECdoS2sqNWAyarrqM0rKMrmsK9ZFoBYu9Fyzc8BdrY
hTw2l6u5omOeJV2TFUGcOel2qCs/9dLLdJ4fPfpCyvyqzWnQqMkLtZVtmS8HS/9xfgqF3gLmLlPT
cBjZ7fQLhrgrBtPC1tSb6MTwDF/2p2rXJr8KGYtGGLBXSNyZDQ0p0VuLbYJtb4Ve9oMQ6meT6hPc
eRI6HupolGSBRGdReCf66UD6HzsEZ5sSz0NrsA0QB+LJL7JpDltqyogMokhnsmML6GLQPvriknNi
osFjiRFswjR7mlBFqy7h+VkSniBMU2WVP+gsqvL8W3BVHbNRcNBVY6gNHaf5mbrbdrl0ofGHDhCa
Ezqy0mARGRntbT4xuUASJxF6nHjA1NHyqEI7QkSy+udgXBvRttHDxb4hTTAj0Ck/Gj3IIUNRqWFf
HOzq4FWyI7igwzeKVfEchaJoJsPELxWv7NilHV8zVhex51vm72i6q1NfifxRf7Ajf4k3GjrZtDdW
dmFUYYTC1uZI6aYeX/NkU6Xb81Mici6wev/XNgVN9rj7lBYVSmtoXRHQYRp8lR1Q+7rqJEVYokBk
gvGIVvDwLWhrnS5Pb6pwSM9pEVjq76X7UdsORPBcFNJ/g12JzRqis56J3CKSfqdANOu6yTLHAszr
g4f5XpJbV1ZELVopCHagBaJpKKR7uODdJW5FUYxTBOVs7R2ruXIqba9oneSwxkae34+huorbEoRR
mATLqSljlldx7oGLNXall/jLqKk3AzTujq3aFKHR9urdQHV6LOZetYO5IOXLedcQ2mmw2cLzoIE/
px+Avk3JYlN8gNIc4uFVjXaFbLpEwRSVeX8h2M9XG0dTGzNudoBoCoIlcLnYm2QJ40EF+c2FTOHm
GxZBlgTXeowq/pzCGU1mdG7L4AY9MAvvikzWZk6W+/MwQqtWMNy2SxsQF/oG3g4pPuhTO23rl8qL
3T16yqGWkn3Zb/viJys0zk/0ONEXcwQaLvZ9/mOBjhQpnrD3kvqldzdVpfrub7U5QH/RP2/nn9Pv
OWhuL1SXLmqrGeNZk52uHod2Q7yrUgmKZhfnodvku1Y92nXrd+ZH5G6I+UraQ0RvE5kOvyi+4N7N
1NwdC7W53MRaDZitlosxUFLG3t7XVZjEz94iuayJVgQObJCLRHN53Du4FeGNeTNr6AOBTt/arp20
rduRzRwZEjcVbpNo/4YqYx2dpfBKcuqnsWUP3diyTWKGhM6mGIn1jzK0NPPnSE+jrZfQaAMt2f4+
x5HVCYYSb6W4ExSkl+zYIovRvQ0a+UxgAbm90y/R0p46UTbAlcetZ7yVha8qMqK1aLmsMTgHzsDK
a8jCNoc4XBw/0/d6DtHKagu1AfsbBF4UVCP7hZ5qbBK5oaWQCMVmCIPaBdsD1VM/pek3Aucagz9x
FMqEwygwIhelRej9qB30jrw7Rfed7M8aiXNIPDU4Slxiu8sfu+ra7m+m5er/OPuSJUl1ptknwgwh
MWgL5FBD1lw9bbAekQAxg4Cnv07b/b+TSWGJnbPoXvSiIyVCoVCEh7uZPMrX6wd99QudbdoiTCtP
V0B04wtF6WvcMD+DfjQLIbA2sQOy7o2wsupzeNHjQYZ8/oMeZm23TpuReeDHvvOSQ2Y9O1tUCWvx
Amyq/2fi7wE8u3eskdaVruZ9058n/ctqQlIHamsMbC23OreyiEqWtFLaaSykhSK21TU+GCyuf5i1
rQLCE0POUF81QSZ4eTzttETJ0SZIRei9jXFTBdDpVil8LQ/5Wwk3EV1RpFocTz5g+qxB8xFNEdQV
DxPGMRXePFYZ+0N5aPM0TPTu+rJWA+C5zcXF4uQpcRAFEc/jyWf5fRvXGKW9M9Vej0ETP4A7A5C5
60bnvVpcZt4skmva1ISc3/IOMdo4qYGKxzsB4Od+pitTv5MRndX6B91iP/hbUrg0ZoM7d673oZuL
OcFFGLLjrMvdHrOYnY3eNKYgHa/3x3TXuw4U8X55IPjT9peSjD6PBfLkfToqP+V/aDKdFEpEXXNk
wz13X1vzxvFe4i6HEmkWuuDb2UJ9ftyX+adyqGPj+9sQQr/0MVPysZwUfmrW7KR+IeorHm+9iTfK
8Pv6F/hwXkC8OyuSIi6boL1YPkEbDu7bRjgZFEmhF19NrPXTbNrSPf1wZmYr3J5LrogwH74zBt5L
J5doT2DOfbptiuZ94BZE4XLn/d8vB1KUFpjsKTpIy5peT9so5ROyBVPE3xXKZZMVB9dNfAjMWMvM
44W6P7pUZAkQyVuDZqh6oKBbfh3pazuB6nrwSRz7ufxkO7vr1tZ2DhVVPOMwxWG5S2YAmpdjOtk1
2lSy/mST+N4T9ScebzH6rbgBEvR5OtfE7BVfdmEJlMWkigtkPyb97I7Nc4PM9vpK1kxYNsEc3hw0
PzwTzUF3A8eRCkTZOQE4SltEmi0arA8HBwN+DEcb71GQ5H8oT9cSg8bgCFAByZCC6zeat0FsvxiM
BhPdaCx/uNBgy4YrgBuEzfKni0MqI9XzMWPYMw9FhD8GCdX01A2frm/bmhUH7Dcgz7BRuuSzg5xd
m6OtUfwq7Ll8Mzwn9AcmlU5l7kFBcdoIxh+r0VgQmMVRj5qPKMoTl6YqFjsqd2GqBmPz0N32FN2Y
Iy+OBrsjdjBMOwfFkkR/Tdw7gJb+/TrxsEcLz0ZTBqQxl8Z5B57Sslc5iLiLQLgH17vBe9JHS2PD
0JofQj0JDgjkNGaXFxmCRyFXy0cYAsArgI75wxCz5+trWTeBdBf9SAssp4u1WIVZCwb6QgjHxjdl
ozEz2Zc/r9tY84sZRYy3F94JmKC93K9YQE0DYqs5mlg/PJSz3K81RIvNfy0iB5/AJzHhefB0PPYW
Zrok1dypsVvsrqj4STE3xKz9xjdZiXIXVhbJLtodmhIJK3WJoX1ZQ6yA/VK52ui3rO4Z3iEzrz9q
ocvhk1baCS96mImdLxLqkFnkV024Obz/cSxu3rT/2cFldLlppdMWdqJhJ8ub0KgO0/CNFreTsHzh
QBKVPxSoTlRBtkVVtHI1XdhduLZV8Szuo9kua3cYVQvynvtJ5u36gfmMvpioE/xrLwSJMLGBcQC5
D6pmlyvNh0i2QwvdFsQu8JIVvmy1H9FP0dYg3sqnuzA0H7mzMOgAlE/oCEMNzdSrK6l1g/ZucTfW
5bcUdNMb61rZSY62FKAUtovB8SWqoDMwMk4ogkRTpp/Aaxa2cdf5mMPyEzM/URTlImZt2FxbIkSR
8D5GbuF9KKikLgEjctLlAR0ckJz1fi9CnkPeodqoDK+cNkT4v9zP87WyrHLKXteV5yJ0oEZ/66lc
+A5BL4C6WxwvaytC8upC9B5qdajdXn40Ppplr1OsaMS7X0KLlz9TSKLUdGPnVhd0ZmfhHMI0mNPL
HrEwcg+SxIHlqjBtpv11Z1+7IPn5ehZ38RAJVKoU1hNNeZimE0gS9427c8agdG6hrT6A2bcywgbD
m910J+m/BfnMbyUMO8JDkEjby75BDhbheZo8DzjGCIiR7qyR7YhVvFxf5koOdW5mObAQsY5kRgYz
scAzKPqmafXKzCJsLXIsyi1nXLU2X8RzCRFNxEUzRA7VYGhvwqLgFmZZ3Jnsh5S/474JBV4/15e2
cjGD5RldIPSDbMaWDkmMxgRaCEujMn8yFL13q+/XLay64pmFhStW5ljHisOCm/RBHvf+RNoXKFRs
uOLqQmwbHAlQ30Hivti1Vuaj6iG/EzRe/Gy6wyuVW+Nz8+G8eC7/fZlDocnBC5RDJuDy8BYS/6wK
G84+RC/RjKsq3lwUO1jpe695vgPXpctO7m8ThPy5ag/X93EtdECBB7TCc4pjLTnqc9ZUkT2CRD3x
HhPUonL9U3a7yJw2QsdaoKezchuW6YEWf3Gka1tpYklAkhLqnoCKDofC8aMx9TnPDr1HfKm2rjKy
ujYUIDg+IHchM3S5sxmUEnPNWA52SfqZxcONAxW5b25G78rWPuVd4wQTE29O7b5IPWjfTgW5qZk2
byNV3dispvuyrZQfE/p+fdc/dhfw0YFGQVo8d6BAV37509D/Qt0REhlBVTW+LaivHeY7Pbopekhu
rCLa2xrUUkbV+XaSBgSIGTs/pZj46AFb7yvtV/Yfu9oaaPtQD8PPwnWO56+NQ2stSzfw/0gnAgl1
3roheqVY+p+0bA4Fec+nwChOpQqv78TaOXZt4DZx+XNooy+8v3SNFp3zLA9IpZJjZWYsSKkYTgXN
nP9iCgtE9sTBm7g8y8yTTZRzLK6opxMf0ZQezDfH1a/XV/QRvAkbLqwAyYsOxwewERqejjLnrHSC
FKibive+laem/z1Gv6jWN55ohW93ZoBe7iuRw84GPXpoWCa0ZTqykfCvfVAwlGNf0Qe37SViui5t
ouUY4ampiU+bAISHcbWH7EQESN7I3zqxETDXzhwY2KGKiqsTZOzLdwx4aqVTx/AgK/aj7ofr7vNy
CuQWPm51YWd2Fi8Zr3KF4RUGyvb9ezs89fmNaWPcCu0xfiLlvtT/IZcDkSOYu+Ywjf7K5YGViJJG
pAUOrAducVTXDUP7TU02wuTacTg3M2/vWfrN2jZpCFRBQTD0pN3CbzFo4W1hwtZiMUIPPtMcGK1l
8xvnQCneSZy54SESJ1WD8do9cnPf5juxpcG9uqIzY4sPJcy6aFSW4Hpjpl9Vd5Y8NKCsvH7m1pKb
8xUtIn3axA2QbFjRWO8NtwtyDBKK4r6V71b/Xxz8n/UsVRt7DN/pLIapmHwtveOQPtfWW7WlRbp6
jM6sLO4Hh+t0aGxY4d4NLz+P5SOw5r3euPxXDxFKGvADvMEwerXwtjjrE6nw2ItpHPLut2lJVFs/
uw1IHAy5J9QMvHErEV1ziJlKi0OYBs+iZcSXSWGp2oVDIIvf8azykzreeVv0cH9H5Jdp1bmZRYLY
EvDlGBxmDJTL37vU7oF5bmSb7HrbHV8ZJgOjPcipc9sHRKRTYUl4/x1Xsg5HTmIM8Xl9ZgRICUjx
4llG+2noiJzBTA13AZmu4WqjANKJ14X7Q40Tf+mdOitRcCDeaxIl/HlwwMrTq6j5WuF/QTcWyI0v
WQUl3lYUcbqPDda3aDaBP8MXLfpdz7VGQS3E3dSAxDWpQMJtUTPdazHQfKe1Zs3ebTIHpLUTDZva
LZ/KqJogUJpkdeZ3ZesG7mCX+wq4BRW3mHNtWJFn/iC6kvsj+oIPvG7J5DvOkP8yIA36ZTTTVvrS
BYTRBz8JXlUDm5BSN1XcBSwpLec27V0aWm5svuqqH5JTx0bniQjFhx1IF3S8cwcrewTxcRcCtxw7
vmCYQ2MZMEyYtTWjT6Lkg3sSCs/FINHUfSS1qm9EXLv7IekRtCMvRspTNZ4ysfrEfddJFbd+1/XZ
gdRtsVfMK/N9wtsG3UbJ9B1QkcP3yBRJF+jBKCE1ZJXZRsKwdgjPXWgR8+tJT5Dvw/FQ6Jo10UMX
vbioLXnp2/Xo9bEliIwBTaiZlBhlAkhTXZ7DJjGZIHMdcxwe8+II0rzE3I/VO0hp/TK5i9wbahyv
21w9hWcmFxfN4PWNmxsovNSAIZdWJVAFKZ/jcvp63c7qHqLviH40YGs485dL40019XkGO+1QHzWw
/0WVvCfUeSk7vfG51rfxH1vLzvcw5hDunSvOk3Mk3g9zfG6ZDEbvOyt307RrUkilb2nBrDwyZlg1
+kYO6umYH1lEaiA84hoAYdQC+Smungp9qoefsfg+FkFi70ccWPmGc+5jqtUqW7+wQpl+abMf17f5
YyS//BXW5TZjCsmLWoFf0adAOkav9ZiGuTkEkQh1+VnIQDYb79aPDgSL1J5RyTOx8HLduY25Vina
HKoEdlBWxp5J70ZHW2ZWarywgwcJuskOuprLxlyke6fMpgI3oXZeGYfGby/qYyv4rUPRLFZWqgNB
8chrZX0jC4hjgZPb+/euNf8KZ2ZQxmMNI4iX+xsRYJRJipxeVZ8k/52K0ac1dtX4aqjv/fiAMeJx
2mrVrG7xmVF2adRUURbXDB91sKdjQpwvrej2Rc02soCVc4PFzV0HlNMxc7asQJjoEUYFyFRBwQ5m
QfVQ8zeFm189etC9qHeqOaloCyz8MS7MNtE5nLcU9+Di2EA5p+NdDfdp1O+6SUFZ/hBFI7CEv68f
jNU9PLOzOBgR58WYuVhb3dwW2Y9W7Yh+vm5i/gyXmcblUha+UUNCBzAVLKWtnyez8AcQiF+3sLVZ
C0fwrMa1RY5FpEBTI2rfpNJ7dsHhi7maDVOrgeRsv+b9PHuAqNJL0FXBYnLv0XB/GY3jTwPIwyI/
IveaRH4DOp1/vzqcqBmdDykQ6DJcmuS06gbtodprtQySO4+jfMh7uadbvCprrnBmZzmOpkVDR1PA
jiD5HWRrdq2ThVMWb8SKLTNLzx6ynnUmzHQgF+EYNxKqDku1BTv/OJgCgRFEIteBZuxMuLuwA4hX
KU0PFdBS6gl9Ex2xvQWKvtEf0paqE4auUL/yKuNBmrLf0XrMv3la9XdWMytA6hr4n+sfcnXlZ7/I
uvyQLq0ZEmn8Ii/qX4uI/GpcFrrF63Urax56vu7FcSN5M5VjhP119WfellCtwwBq9QzYgTAnJGdf
0D+/bnF1XR5eyiiJzenFwmJcyrQUForAUnrRPqlM+7agfYomY7ZFEL4WSzA1NWNqgJ1EOni5hdB3
a+NiNtV19L6OiieZO8H11ayGe7SlZu+ByCukzi9tiChN2slEJ6ACF39cY5j+aJnHtt+Dt43wJ8sR
ftttzPmsRTBsH8DwqHsiSVrYNAwOWYUB5V97iH2XtEE2jTeKsZ2Ttxtf62N1AwQsKGTPUDdYW2K6
3JRX9SStHK095U9GOPWxT5yvtXXK9W1ev1/fzdWFnVlblDdcpdtJKVgTqHd50Bs3W1QeGr/Y4stZ
Pe+4J5FrokSLU78Ik8ZUZ00+r2u0TRA1t3vKVSiBvGwbI0hcEurxM1DcwVgNpyhz91EybnjO2lrx
A1D/Aixr9p5Lx1GqKCGJhWtI4B0aqZ+dJ0IF9L3J5cY3/FjPQaBG/RTtTAjofsDlTV7KSzk32GXT
nFAiF4dIeV3YjqCF5dOIJrstrLfrX3LtlAMESHAPwSKy2svVlT0vuTQB/40dCG7VKmuCuNLRrivJ
7+uW1iLYDM8DU8EsiLlkpzNyKBFwQxXoL9L+izlOuobOMXEhd9Uw73vhjM2jLWMN4Bbak3gOIi/d
2ODVtNp1sMEmmFRm7ezL1dqyd+IhdVEMzyOfUo127mvF/SH/Zo+PMn0s2aPjHKaq3V9f++ouO6j6
QAgW9aMlRp14bsdi7SBZMr4bDJJCeMXn8cbbZKUET5BJADqM2reLoc1FuHHqSFk2sKSBawm/Hg9F
8TQkz45C7ecgnKPZ3FvWfpIs0MgzyFdUHa6vcu0Le0AXMPgTIHLLcIfZIi8HKnIGJj32nt7PiNv2
yfbuaXKjB+m7br1x965FPXTXwAbFcHSw7svv6eFrkibDigfv+0TwMHlSALM3IKJyhzButkhfVw4o
AgGefXNAQnd0EQqsqigxm1XN0G+vuqtG5kElrhagVWaJ3FEUmQ5t6zXRxipXkAG4+tG7AXINrLbA
Y10us0isLlMKdvNxP7BHbfs97zBf3OPhC02VE7eDzvvjoY+GBkVI7H9NxD6PVwEjinlVTBbi+F7a
j8DGYugWVEfKutXyJ6ueRfzruu+sBfozG3SJahpdO7KdGjYazp4tq/MVlA0G82dip/dAJBzRU//W
xuNX1Dd9qyM3ZbpFP7riTBe/YBEcUMZBauzhFxRQBObgS2uaB7Dt3DntENpA2Y0y2YpH84lcPKLQ
LPsrHoGBwA8ApyqjaTcRVgRGGU/OwbB1/aWb4miWANTti0D59rkyDVvtLRsyr35ku3F8T2KWHt2y
6Om+y5h5m3BPb40JraRkYOmlaIrawG/jeXz5yZ2hL4ZiLjDYiX0wJm9fyi0U1KoJnCUMIIAu44N0
T++odHRHBGPwat1UFqq+QGVc96qVu5tg0HoWmJxfDB/e+N1Y8amz8VpQ6mhVMVT87mtp+VxEG59y
zRIqfTMnHWLDB4CpUyRZasWI8DLRqPbGYcFv7eI5tv6LHeR4oK6gZG65Xn4XL/NYgzsA30WZd8T8
aVbVsRkQaRN7i6dl9Ugy9MTRcASdIKokl7Ysg5ZMuOlMr/cQ6XfUY3xTHEmWQkrl0Sjene6us29V
/y6cDfDz2lE8t7zIL/vcqqWokZWY48mtTiS/sYgR2PTBFe9kOl53krWsAED7GSXk4qnzQXQpYSJW
o1kUQcnZPSusl7F/4325i+NiXyat31J9Ms303jO824ZEX6+bX1srULyQUHDncvHfr3BWe5Bda3cQ
lptvbf5ptIVvFRRq0R4E2MwvcNa7Nt5iqVpfMTIRZ667Y9pocbqNYaQiirHiIbXfBgx6GiMJB9Km
QerE9w7RmFyB4mpJAzv6pdjW2MFapgLZKTwr0SsHAmd5odBIELdvcVqK5t4rkcvfeLpBk3kE/vvo
8Z3HDzzaZ2ChS1AG3Kdb5HNrr0HiQIl1ZutA4rscDaq5jJoOcumBTm4IGlEtgAHM+CMQGxzjmI03
LDpB8+jff2kAd0HH8BeYsIT0A3kcV2K+YDCDntynba0g4tOWJ65Avd7JBzeJvvcpbzea+GuhCdMx
4CjA6AKq9st7jdZ5Jq22CFhFoVOc+66DZBfIHxMDH9dXuJIggQkCrVXw+AIHvRxzjUpWm26B2bje
/glxkAM47cIW70Le1jcuSPKvW1v7inhPANgCUyjh/u1SnB2dLovA887xpEDq8/pXwtqC0ImZ7ohX
HXTz1HMz6LtoH6MNed30yp5eWF6ERqOA2o2eHzNN9KSjJGhzwJayeE/dLb7TtSgMU7i8ZrVLuOsi
xzXGCWMvCvGhnegtQy8WN/+9MOKQlvUuVcxXpdgX3svkiLtJO4fG3KqOri7WtRCeUKzEoV1Ei3yS
lSVyLHYyvgFC1hiNX7YvDbrM1zd1JRJiNAS9BrAAUrSfFyvtPDSNcSaR5pLutvb6HUJ14FTkp5G3
R0MNN1m0JbaxAkmbpaBwoaKXhcfT8s3CStcF7S9spvLGBt+LfUviQ50d8fbMvaOYQuV+to37nO+t
5B1iUT6Uc233sfvXLLrIq/GgAIkKbm8GZdPLu7ajfBDGiN+RoLqQHhh9c+2TV0doxd/xbEucY/WL
/mPNXowQ9MNYSTTasdMQJmjNz6g1hMPA/HIr5K0FBBQzsL+ouM0ckpfLijJr1F034dFvtgHQFWi2
dC85Ke8ETV8GXj9f96DVw4LgY2EUDHN0aLRc2mvMwZR4KxYB4SNgfCVkOfZpZ/qsPIEIB0y+kXyJ
8k/SA8mdfLtufCWfRaXqH9vWpW0IeBOzRtMcuMUYWPHknogt3Op8AhbvBcAmgRlE7QNspsv6BaS+
SuFFoJLMDG/nAQVgmyOyQHlzfSVr9zPQXjOWD6OsM2blcil2h2F31qKZ29S8OMhYMH9iKn5WXszD
3h6yg+iKU+I6MA4QTTOyxBfxiMQwtt9Br97e9IUaN5L5vxfVcvXAjf4Vd8Gc3xIwoEYkDUmHj1uj
kt9nxNdQsq7sX5jLvGPmPMuOAMy+c+n4pV0fWFcH4FY/SvVUe84xtVs/Qu80ceRd5DkHYRmA1G91
+Na3zqYu+DtQoWLLmZW+6ZJ45PCCvIeYfHLbpV+SyAeUBFzF7wkrb5j8QhrqW45+s1S2T5Lar82t
aY81R4F7gCUbzxEkt4tQig9CZIq2XCApBnUkI8MRYGQg05t6I1Vft4R3j/d3XPFvqnl2B6N+V2Xd
/IRNmHX0iDg2fbZzMvdw3SXXIhY6tei826gEY2z90iMHkxoJBlWh7AMsStkcZfpLYqSYbVEVrEaQ
GTyN5wC4kz6UKfMRY1xtguHooooiayeg87O3zbpFImH07703up9JR8hRCbe8b9yG3HtOTe5YXoJU
j/B4K6LNoXjp9HwuvwDIiknQZYEWIs0WtWepiqb2e3kfFb8644/V7lzQJluHKj9kW+dsbavPLS5y
m1GUdcNn0cwk/1qZQWahLjw+arrV6F+7G87tLB55kYrMoulgx7CyvVEBdcaHwBiaG0htQylFbISP
tezi3NzCgzQVcpAaG5m1X6YaLADlq5YvphEWUeEXfH/dX4k9h/sPHw5NA/T5Z+aqZWYxJSpxc4o7
FiUQgDNVPQz1oQHaq9nhyDi3dWtVdBcDVL0foVb9ySxr68mw+UhvW1f16FWWZNg7KYWwR4dCSbxn
0zg+W2NhugGdKM2eEH2qQ6lz5h5llA7fU4L5gsAeY7oTU4wwGHtxetdUvNWhhaHRGvz8fSF2g23U
t5lZGDs5uy3NrQgUP51JfvHWbI5Wo9MxNBU3ZNiLJHeDZoi8B9uoEsAGiVc+0ZiZb5VFsi+2qUDH
ZRBvQpbfmLEZMEkijCIWbXLTKU2Rt44cHG2YosNv8LqH3o2o7WemEX8ntSxDVD3rV1pRXYZjV+ld
l7TmN8wu4KwzUzqYDFKxcPa2qKzbWEM22G9L3WaBarQtDo0CMAAgxplVgmRsnssyj7yyQOzZZp01
+bwcgO9IhrxCaALT/a1OBQd3YZx4vwoocgRj5/I/aVySG0W5PKBKMIY8wzDWLUD14HpqQdbnVwU2
2Y+bZExCKPZ1AfCDUB7sTKZ+V+XYnZyJFw24LJOoA6lsBzoNKLPYfxSP2u9EtqMXpHFT/+wakr8W
UI6KfLsavbD1DP4ns7G9L27hxg+Q0TCTIB6zAsMRbLpnIDfe9XUKIQWCaz/X3Dv0eWQNmHNvb1Tb
JbeT1vkNCl3WjdmiDF4NpZa+lQvI3dYNPMyoAaO8te0R3fHcLrydZfQyDkHgmIOOro9OplUa9XHM
iRuHqWUaJ9XBd/2xsIovVj0CBBMBL8iCepyqKtSQXSueyyERd049UhZU5VRhfGeoqlmmrGjs3ZCK
eJ8I3TwY9kReWT3ICSBoiLL7Fi0s8lTafV7uOk26+GS0Nb0ftNXsKJLgHxh6rw4g2ABAtYRnqI0n
xmp4nyc90GdDRKXLieO6buE9CorGCSjWIusgqpOlv6bygaZ+nhxp8aeewpHeO97mAPxKQMCrBjUe
jH3OPO6LuFr0La+aFJkBJoXvMSf2YMe/Uqh/gPPlYMHcqPs9uuB3lZJ+kwEFz4qNoLQSAsGaBSw/
EGVg8172EXLDnJRwugIgDeJbwcG+7zTDqTTB/7AlxbcS3ZEKo5+Jv5CKL8NfVjZMjS7ygiJtwMiA
knUEdokUo43cylCJdWua3mG6ICk34vyaYUw9YYoRA2z2B5IOYmR2Q1oDta0OgN+HUjnopx7H6C2i
csOb1vYTVRWwE1rQ70CUv0xKylEjXldATUcNQx2tYsUtMYcu88FzCxIlhK8unGKS5v7UOXqL3mYl
80In0wMQBrUdsLMvrLd0bOSkYZ1BCboxO1xk0U0mtzQwV9IBUAViSp/hSQAww9IMSpFeKUqkA6Td
1fYRUhS4sd/crafiWnoPqATyVewkKgBL7xydoaRlLDHvh736UqFPi2LciHGioAUmHQKpToxfIZJ0
BJJbs8jxR1xy36K+6ys/i+P0Po+Jeyeanh9F7IhdFJXxnZDa2BGW9ShaNE4ahWmr0RfNHNCFW3Uv
tkZ01opS2C3A/K0Z+gv876VT8F7mttlB0rp0UC0Qky+yfJdN3wTNfSK+YYjGykLFyIbbr3nDudnF
Z0qbXFl1ArOdrXeleqPjeMi2JAHn377IacCvwhwAr2YozTIZbTPajL2J5LhHnTqm4jGNuw0WhS0T
szuevyeKGgc7hgmlUnzhSDxbrfz3b5a5R42mEPhL5wr0pY26Mt0+a6Al5ZnlS94Y3+Mo20NdYCN3
nzPKD7t1ZmZREOhkVjutBzOQTy+zxwLjCUKeEu5nfEf7z8o5XM85VyIfloUlYarVAd/vwgVUheqh
shsQ3o8iLIr2MZncXTuwW6uNQleNG7fJqjkQXczDrXN3bWEumZzK6Qjy9wjVVjJlO7tyMAoBXi8q
TuWWXNJKrGXoQf/P2sIvMIIxGMkIa7XxOOnGt6xfTXpq7b1AhybfCkZrnw6DGhghxAkG09PCQ1gK
Ck6hZ1kX5zdzd9w9DPpPlrxxHYVV92tgWy32tc0EGQQAThxIOJSoLl2S0QF18zitgLbDbGQRlf6U
scHv0iQYhTsGndP9uO4tKwED1QHksBiOn/OhxedTYih4MfM0FAWgYoPzGMf2wUJ27F+3s7YypIcU
73bwIH+gGPLG0ZU4a8DWNrt+ugPBqI8RGlEjOdya+1w3hV4aoi9IIZaYWhqB3WDKAKBy6y+FaQKO
9j4C11dGx3GrXrvmIA6GyP6/qSWs1pEp8igClDrGuKz6QTtVaE1O4OL0Zd531YTtFv3KWuqKD/aP
yYWLyC4Hk80Aky4k9qrynSNvMwe1Y0b6BBSqX8wjtuh2zVIX5iHjPNCRtYExWkkGZtgUePU5kg60
lC7dFK3Kvk4m7HAGuVQJ+mpu1KfWMG88QKav+82WqTkgnF0EmdFb1Ji5gaqhOnqVHRpIXNshxdje
xpWzFloAycewBZTY8EUXJ4EOI6+9EfDTpM93EXQKQssoXo1B7xJX7bzM2A1DsXEFrV1z5zYX4cyN
E0f0CWxmULbPa4oK4ev1/Vs73y44BxjqkEBXLA9DBFwfa0bgFks7AuNiBk57AO68DQLd1b37x8ry
HOQYResnDVzy1HEUK4xPMuUPM3zXcCF8FLNDH2+Joa0dvbOFLWv8RVsSZ0oBuHbEZyd78qI/1nAj
m92UPQn16vS/r+/jqh+erXBxiyettEw5mxPRyRtAWLab6k+bZP2r/nBmhV56u7TRTaTzPtYuOhc6
QUE9FXTj9K7Fx/Odm3/E2ZEq0PchmsMIJq59aziS7lfNnm3507F3/2HTZu46gOU8xP3Fcrqka11S
YNN6NAUSsw2pPEI3iUefrttZdb8zO4sVJQ3v0IzGiujsbl360yvNQJNkn2b8qx2x2zJN/0u0ODO5
iBZuru1kmmBStSiMRqEQL80I/ky0EO2fot9qcq+6H0aVMWoHoAa6WpffbIwbL7PcOTjFhp/1DyWQ
aL18ttOtlsGqcwAKMY/0gbxseaymqB8tU8FQk3221cnI9phXDnK+q1BP+g9f7czU4kjlKMm5A4Wp
0bg3U8u3VLfLstsYtZE0vbe3+sqrZ+vM3MIZqaTC5PW8hWa1T0V0F+stPfGPmhRgmkDB4X+7t3BE
JbmSrJt3b/yWOy8jJMXF4HvjbQt6/2mPcT2QG2blsU2OkIYLHPmu+YvTPo2gbGuMt+v7u5oqnP+a
hY8CLwqSeIZfA2Wsrr5DN893gRjtm9gvnTuOFMwyMXh8J/LdJhfG347P8tkDCAh0A8GHgfnFRZ5i
OBCJ8poR3Aee9TUFjblV6QejQ25C0sPIC3/K63Cov+U8w/B1tKVauG4fRRnwfiBPAbD98sT06Ilq
aWDSoyPODaU9FMwyP+/eTaf3maLgm8TYr4q+M6f+wsyN6LDW/wNGFiP+6OPPpHWL1Re064Eixep7
/VnnThhZdTh6MxV69Sni1g3KvLtySOEawy620y+o3u4ip72v1aY0yVroOP8pi2MGQC1EZlpsRM4x
5C52Jv+Nl5lZxccNd5vXtPzi54YWO95igH0ex0Kq5iL9TT9RD+IBpd8Ub07fQcvxUKH6kqBtILZ6
SGvVllnsZB5QxXQGmCovPzZgBWlfcWx3TAufloCM/KLmsyK7BEIQafIoxgf1HzCYFzbnS+nsGp0Y
TlZXwWaFQn61s+RIs9BJlAZwRA5fMVKhX67v8No1d77KOSU6sygmWaqewCKIKxPjLi1ByFD4Ygio
eUqyrUr1HB0+fs7/21MMS1xai0g1JlaJz+nmxa0smmMJSLvLf19f09p988+aPmIZphrg5XlN49AF
RVQhG4FAnnxVHMuctpqaqyERMmwYZEMBy+NLgE1mEafoIIcU2AICPFNgms82y/zSffOcH8DsZsXo
S/aliB67fON8rJ/D/5leom2awbBTb4Tpthr22tqrrgsVBMLkf6BUmEWl/mKZEH0+dDfcesDAlAVL
qvgkon09BlZ8skztE3qbJaE7BdOmPPLq4T+zuTgN7jRlOSlg00HpIHX3mYn6MGr9yd6w7xzQk0Y7
xwgl+X7dfdaGIi7WujgTsveMLiOwm6s+qPlN3T7YDoI75B7vgeg0jTZEVU8U+87yI2frjKx+UwDK
gWmaRZ/o4oYl6AQCeQh8fFbU751OnqXWgRafMmOLW2r1NJ5Zmn/J2dlvhz4DuzUsFVEWlkKEFGPC
pZHvru/n2oJQP4b3UMBPwWJ7aaYg/QDgDmYVMwPjD26SYLAvRhzNGfuWkm7j+btqDchNaEHgD1u2
4byqVsQwMSpkWBj0jygQoiJQRvUMfsjg+sLW9g+zg/8ztfBPWloZiH5gShgYSU5pi+Yzxr3D0rEP
1y39LbAuA+e5qcUeunYu+l7BVJHfNdY3iz855UNX3f8/0s5rSWqmCdNXpAh5c6pWu/GOGeBEAQPI
e6+r30fs7k+3RtEK+A44mgiyy6gqK/M1fv4e4ac6fhWlV8k9yO1bFj0hQ2WtGbounaknP+C3V9nJ
XqEJq1e0lEl9sh9JciWaN5PFpCk/JMFa92npSjoNNctz2sJVKwuE/KYajV+R/xqlgZ3prZMLbBwQ
qa0ar0zv4kJSqAQeCfbrg/q6EOpCVLUuC5lqR9DFn5rcd4r2H5gcIG3/hJllTYrp00NTCUMWeV1n
6m4kRNBrB7B9K4ZgC3MIrxotRB0gNLzI2Rxi0fr/lsuwumobu6rldGKCE4ZnPIRU1Ryt7KGytVW5
kk8svIgQc4MmaNKhpag4TfXpPkEj308SP9toWSA8KU1ibBKUn1YWbNrus8+BpiGd2MkXD1Gp2ecw
FoqbJQoPY+RD9MYRA9RCUBT6alLhiDEEksoVvrW8NC6U+ancY1uJ7elsXEXWUjEsJtgbrAIFCnTc
tIjl4k3XaKgSaAd8IbaBrNqRJhwVdAcNw9tqdbCvx9AuvY7KVee4ercddeNFzCTbNGMqqREaTJGT
p9YmkiPn8qGxcBJqGKZxCE6CMlRMzpdi6LGg6nNAjWlV4edJNhLacfgjqR8vx1naaxrUV/7Bdflg
U2i0qUAVi358X+81XCdd/+iBQEQ4R60PBt/xfws3O3UzqRxFY5zCeZ8yy7cl6y5s7333U9q19qq8
/9IzAGlrYIHY3YIdnxNsk7wI+krUoTF3TozPnFXbYSQ5lQzU166045jdZmu0zKWVm+S7AXVwJH3o
Inpyo/V+3EF2KJ1aiTdp/DMdXjpxjSe3cKj/lgn//3FmBxKCv3QXJD4jzTy0CADptiaotjRu4nwV
/Ti91OafLCfrZKKhyLwA5rvR68tSDYhlSA+9+iD0SLG1NgJ5Td0iLb+DcJ/lO2SXULTdm2ul1sVl
NECtTUTXqY05TcXJuZToRqgnQ/97k9bie1R8NbSd3CJviXUUugbNPu5XvoulI+M05Gyj+rXbp5XO
KupVuRlH6zlRhJXTdnEBT0Y1Owd9XRk6rSWEUPg3hYZYI2qkbRncalH81q5qTy4VQPjE/zeLv0UC
T2ZR1uMqN2tm0Si6H6V/b+BWEvvePTWwq1xpngXP3FkUKmv1c/VPMKez6LNLzcqsesgtRutXx6jY
FmEPkvFJaH643qvp32T5s2RuS+UlV1dyyqUXwVnk2YcSCLKcDiaR8apwhBINn9q/0fTwvtSzT1Ue
74buCeLbXvBaJwqfB+VVatfU81Ynf1YLiRR9yLqcyY+KH7H7CKLRqa1NEt63vy0Z0pG32Fu15vW7
eBahYYzFCcB4aX7VDoMn9qlKVF9y0vrZqB7cbhemKxt56Q5B4Pb/R5mrgE7gxkzQiKKp3OkNt+tu
lA6y9lWu7LJ7uXyDLGQPFAVE6MFQMjHAmX01gTGkkP45iiwT4k201/PXwRKeSzG1oV/h4SHbseav
dEhWgs6f6iqMo//LdG8zJ2s/ae51yIPS16iX3hheYOvpyvU/HaizA3eC40FrQPKDTHD2taAwZ3kA
8MiRpMcckSm5PA7tWgt+YXecBZl9GFqiJ26tEGTsH2pe6bGFRAM5mLZy6a8NZrb3A8GUQBRMcczv
ftlRC3dt8+9NmAAwAvCb3qi/2ZTnd0Ra4KCJmwWbMN6o8Sv9OHPcDhpCo/na4izOG8QlrneKKR8E
LSwZVHUmEip378f2Z9E9G96zVv/9K4AB/Yky3VAnx/UY0VGKBaIIBoXS2C7Mre5ui+aLpxS08Fc2
3NIdi5izBK1f544Q598VnW6vkqdwRnJfet87pcCn+lXXHo3xIHXbrkGGYGVfLFyAFGgNA3I8eBoq
JucjBHRsqvGUDMZajY0rajbGNgPsbN4UarAyvqUv2OAUBGBLSgaU8DwW/q2Z7JoT7hQD4iw6WtIn
P/ts9r2t1e+jsi05gS8fVEu7hO2BbBUJE/Cd2UE1FHrshR0RNQCLQu1uBBWNhtF1ZChK/ynU/H1P
zyHSimgKJXSbqI8OgvymQMsfM3Otj7E8Kp5QFh719ARnqVjlyW7ee1q2Geoy/pHCFv9u5pLwGaR2
/lwZsovPchZ714Dw45t4HI0bfZAxapAkyz/iCM/7TlbHTEKkPJEaTKD9onVEJWlX8reFOwl4gyxZ
E9SXdtNs9nOt7yvoEWCaacdSXNWrBy1r7RhqmJL5CL59ubwES3t58t6CCUvOr1qzs9TTm7zNK+L5
dWFHGaovX3rScV18MIN/oKyAmII/gscNqqPz5oagllmjTGMbi1J662V/2MpGflsiWOsATrvDUCE4
MPgVTMfSM9pAN2NS5uCp+OF79WMFemgIslgrdffVTMXhCSiH9DwGvSxtlDauv3S6Eh1kNdF+FVpj
fYO92m6rtlFCu6fnc1TTSvvMF+8Ntl4n5pMZRlq0FzK16xy9aH1/W7Z69Kb5AvL1ulI56OhIv7xR
od4hSZ609rBZuJnwf6FeTD+SmsTcz6z1fOzqB6ykUYu9y7zsJk4VwDDG3x90qI0AvqTvh0bQHPQO
adFEZzrKqYXbMRwPUX6m9m1F35VuZdsvHHOcppzfxiRYIX+gGaapn6nBxIcrbAit+YA7W3VV9hRR
+32S+UfW4/LGX8psCQklDro9PPY5oMgUyjIv8HKEdPpLjPactLbUBHacbNo+2kXWlyx79ZTXMF0R
FVjiaJ8GnmOM+ryJxFohsIq2ZAGkvhKc0HrQ3G9y3NpFB+Hmyir2yMUGFjbGD6XxOfC+jNldtcYt
WOrunv2U2e3S1xjjNDo/RRDKjYbMVifR304cTfwWGtVGKQ9ycuONDkRxD8ESsLHpP+hNIpeNmSaQ
f1Bdc0q1obiwrxQA0i5CGaF27/u6LWYrp9xSlsAtyicDjXWS2pwdq7JRy4mrT0hvimTdLpa/ucne
nDZyuQuHqxL/Id1YlZWeOouzbHiSgMSLEhoZuNTpMz5Jhdycn9JFE2I6+yKrt7IVO5r+mMuPstw7
fn9VqVuAA5f39cIFchZzughPYqoGcueqCW5TgHMzxjD+h29Tp0CLYyhkQPgB3VyOuLiLToc5u1v7
ofN6Q51Cllsx22XqPhn3E1JCMg65VNtBfrS8W6rBdYGPyGNuvV7+ActDnkQW2EE8mWeLywMjj9sY
KqQo3uaZU9VPZk33fNyCGEk5si9HW3qXM8P/Czd/VEVBEeWuxKqGor9R5ENm3Q3tsSk2QoIzMIQ+
V3/NxQMN50T/0ZfqWvzlXfUn/uyjzdBdgLjOcL3xiK2QGrzlcOzEzRB88pVDjyuzF67EXLpvToc8
yxK6gLtBnmZYlh/99qc43qnNr8vTunQDnIaYJdV528ZjLzKrPuz8DBSVKO00QBBWcsBHq5xWduUG
WEh9sCSGHA0JCCXHOUJM6CSrGxVA8aN1BXdRbE3bKr8H7t5YXbOlUNRWUSgCZKx8cCCzykR1B6/L
N73wNUsdbQRLFW0V2HL9uAZ8W8h0oa9PatbwdlDgmG0PtdZMtKZ7aBMJffn0hvf4Ngzf2+JwecGW
zlSUxqmfcLbxOJknIVIr6i6yBdxjjYYBcmqoUMXUWEWtvqqxQBsqkRult8T0RhdMOLtJ2HSxU3h9
stIoWZzek18yHRAnZx56u6rYKiJG5X7/WI3vWfC5BhkwRPRGx7VLc3F+LRTE0GFTEbWfza+pKV6J
bAPIoBGLFdcQVAcd6s+ZZXwWYgBDl2d5IRppEcofUPKQBZpLW4kBQjZmFhZIQiZvZl63BzkwS/jQ
efTYukN5vBxu4UMHCW9AAeQw1T44P/leG5iFBW9DDEfTbooINJckY9ZYq2vqk0sjo1mHx7yGDALW
oeeLFuC+amEsVGwkJd/7ZbpN2/bYB8ahbqqVlGsqOczuYSANkA14teOTN2+nNF1H07EilBnWh8To
976xJs23NHFQQmh88uFJH5RaXF8QC13BpzaseSZjbPIDbyusVEbj5+UVWvrsUIzA95QDBerCPJUp
KLrledkVYF9APovNNYCKrdW6x1w09mJd3kVygb9mvpNc88dK7GlvzyfSQGqWxB+TY+ou52tG16YJ
fWMsNrI7bGt33GZ1jOBYu9OL8rbTfe75yk4EhM4SbZ8OfrhSDVn40KdFpHgFHBQVv9lNXzZpDbVe
LDZ5p8ML6QekA7r2jjaPv1VDIbFFo5G2lwe9tLInMefXPTIZbMpWKriYsFcyvoo8htIYoejLYZY+
h0nlVp7UOmAXzc6wBAqfYLjyxJiy9mLXvxeSdtDG8qAr0u5yqKWnD041XEYm5xeZzPzTK61YHTXK
cVknb1LglGqrOh7oTqj9TiQCbW0KJ2lfI7KKtvX2/zH8bKhmD1rMKwhfNb2xRZEaQkfQ7bpcBVsS
CMOGw/y+94TBLkLvu6GFN65Zfl/5EQtZFLxCBVtJ0BFU5mfHOGTGEZiCVmzgfDzoOFBTW+l3llt8
kwb5KnSVfQN4u/Etz+b4WEnSlxYbIsEkgAKGD3bt+XeUmuVglpZRbHgX3XZV/4Re6pPgiZ+L0fpy
eaBL2/ck1O/j5ORuHIbcBMtiEqrO4VQPaXIftrq/0Ut1rRa7dMyatDkBADCvaJ+dj0oealMB38/l
QUGUJ92XTtXeL4/mdyFgfgJZ4CEMIKuTre9s2RKUDcchkvPJU61QHbG4HocfTXSIY8VOq89+rV/r
3qchP7r9cyH9CK18U8S3Qr5LxoOR7tUBMOY29/b4a3XKyuX5cVUx9uZJR8nERH18LgNZ9ZqnZi2M
bwn2HP5cTeJtBvk9tJ4uT8JiHDwpcYGfRCfntiu91SotPUE0ffBk12hKhB3NK9T0Vm0GFiMxJLhk
vx2AZ+e9L+Sl2wU4/cFbx8bwCZWewb3vk2+XB/Rx40AV+l3hnoAHCACdbxyrx0XTdKkz1V2sYwpd
o2XhumtU9qXB8CVQTP8tajvPV6tG0KrS54XR5n18TVoq3GalDMcXnKM3dNVKH+TjhzdVcWmxQRKd
qquznSq56JeMLiWH0nDJn5q91hgbPVtTklqaO1S0J91PBV7qnLaMbooSxSmP7944JO4POf58eW2m
w/j8g2MYEMsZC2wdstvztcH6tB30BKJyoiHRaLsJQhD+NbJmdqge1ebn5WjLo/kTbfr7yWklSW6g
xBHRgk7bjiLirbHhXA4xna0fBoS8hSWpGn2V+VdaWMrgjRnvI7FR7oTY3ErZF6t/MuRXeWyQL2l4
AhZrOmqXg37AoCuxWehazQOwEw5Vs/O1/YDMUJ/sAx0wCmXHfI0ltLD9Jotc7jYUo6m3T7/oZCbN
3g+ttleoPVUFdgs7YRSdaNV1aiEKYC/oIbo6sRas2SZ3+y4bvIa0N9YSR896yLwCdYlwIw/h2xDq
L232qgmxE7mPMFze8bi/hixSWopToMN1eWEl+ePKnv2Y6e8nQ646quLulINb1qOAV1xeo3kcOBFX
oF2bb2mTXbdAOKxR2Mbdbd8PK8fYwmTwIKSezOUHU3DO1JF7pJfDrC+QDTRfeLd5COu31Saq4rUM
7mMeLKv0OmnjIpyNPPds2rNcCgLacuUmGzDHa3FNtfNRfCgM713Tm/uoiIwVJMHChwnEEuUAIM70
b+atAK3GVFMu65INPN6AXLuu02J7ef0Wpg99AsDa8Kz4LucPmy7QAjOUZVQOs5d8eIrT/fD3uJJJ
bpGvAskilFnn3/6omVHhRlq5QYzA6REwQWAXaWTv7/1liUMXfMK4oTk5n62giVuvi4lToCaOmrmr
HIrgaAq7yzO2cKNNz0Cd62WSEpx3TcqUByk0x3LjCTd6+iQXhxGrxDW+x9K68GXjiyiSdKGYe/5Z
WSjo9YWhlnzbDQQ/89DU1i7o1L+udDBnbOUJLAc91JhdNJGnJnQEmbNkxF7j0XALGx6vSY3sHybt
JM7sihkSdLkznzhuouz8yYXA0D8hEZba2bBSd1g49c+GNM3syYEURJoSmg2hBmQFdKxqO81ysgLF
bKl9LfX3uMTkek3gaKE+fT6R0645iSrUqTK2JVFHUD+o7Vnyz0FCsIyDKLMN9YhiHo/kupZB0h8R
Krs8vQsHBcABTOAAeU7ttdnRVFpVmYapW9JPCTfgdEBI//0CQsQ06Edy50gfDI8T6hp6PzWsUoxR
BmBxxpcwfg7GlTxhaSCkPPBhFJPH8lwbopWjJs/SoNoERQ0RaNORxl2eqoUPi8TtT4TZOxh/iBEx
QCLk1lGrYluoALv9yyg4UjmKJodTcbYZCiVXOpRSq03cYjZMm0tas9VcuIs4r/9EmB0PQt+IfZET
obMegngrpKjigVZ27VRZaTQtRYL5QoES+XcQdNOKnWxspe/Z1ohsbobkuqypP5FE/MgCp3YPlxdm
LdBsYeom8YMyI5DFDusk7DR5ztJXAqWw1v5cINnAspYNShDqdPdps1g08BEl7ooKv70OI7fPRXan
C6gVvmuDg8Zz3b2r6vtY3fFaV7TSBgLemCv7cGmnn/wEfSqVnMxrkZSNOAz8hBGceas/qtlKfX7h
nkIzgd6+TuowoaHPAwhilkaYRVebWpLtjrSldG1ZKm3Y+JcXbuHAPQ00b62bwlA1kclIxAHIN2r2
12pwNb2OeRlr6k7xV8oRa/Hk84FlmSC1nk68JjykuVOqpGC7RNtIgp0nv4y1zbJ0YJzM4/yKNDXw
UlrNPI5YPIiQzr979cPlGVwLMf39ZC9UtVKp2K6zVKhx96+JdBevIS+Wd8ME6Ka6JfEGOw/RFWEU
pAGjmLAGxU3jbX1l36+ZES1uapU+GEQdoFRzMwU6UIYwNgykD0WQ04ltrTViFyKgFYaGBVkxyJU5
ei2KSjcu5KHY6CTgNiAdBynxaiUrmj7/2WuV1hpkW/R8uPTmbwrViMY6tNQCG7vSEfR9GX2mrTDi
ipg39/4aQnRpSFSVeFSYdBc+4IqKWNXH0qeCp8fi+KzXxafBt8q/L4xQhvkTZHbiQb1IsaSi+NkF
pY17wlWtq1wY+uHyTl6YuQlyIU0dmalVMjt0itCVwhSb6Q1EN39XtAZgGxwJ7TTN7ovSMp9ctShe
grjQVgIvHAoU5fC/4XHGC02bfUJ167uNCeRiE4hHz9w21kOp76Xwtoi+VjWKII+Xx7lwWZ2Fm93w
qsfwDXWi2Q36thG3kZBvw6Ik23PwDVnZjgsbBNcOyGg68FcKC7OxeaqVN4nVklsWxzaJNjGoksvD
WTgdziLMhmPEsYZLWc9wcgAkabSpwic1uc2q3rkcaGneTocy/f3kpPM7BFCxPydRFR+rLrNTD4P5
4lrKUGQG7Xk52NqoZns+1zHqzcSu3DSjUNwnftRvG6HwHvPRehTTWl4Z28Ipzgc2dZEwPJtOwPOx
DZjN5YNGuNZ6TJNjGfyw2pWdsDR9k+CeSrsYEYI5mLMtoj4Z5LHcVPjbanbXHLoIrNFz+/csDRga
J4FmY3FlF1BnRCAzPGAPE4oPRuuojTP4T367kqgsbe8/sciYz+fNbNoQICKx6v456K7Mfyhx0HBC
Ropbb2L3zfKFwfP7Xm8UjgavpFf5FsKBF4WVUs1Cew+OCQ47fKLUaj5IpXW1X4yk7HxCnuP2Tlwl
jqfblfgq15/reGv2N6CwRuvX5S2+tOdOos5zrwQNM7maxmZmP/JYe5NLeWtW6ef/FmX2vOyy2MqT
jrGRRu4jKBJJnF0p5poe4tLlAZ14ajTRZqLbfr4RXCtFXEhlMIb4K4sPXfI0ZpHdlvbYMZHfL4/p
dy4yu+SBvf6JNjvzZF/FqywgGu1h/evQRNp1ZMQ4XSSaO4LDVxREyMfyoZY8baOlVXZjAN08AgCo
tqIQBxvsyqujHya605W1ua2j/Mfln7i4uMAmf5eTJyea8/lQglitO0vnFyYPXXQXQycWn/4hBPJG
+HtoFJnmIVoz9swoYRK0EWPiNoJ/X+V24ror6cfvvGw+25OMG+af5AdU587HEmRKOiT6wB0Wydu2
fmt4HzS+7IShteuKd9mw7KJtNn0ONEVsb2tlUO2uGHdV82U0H2K/PAqSekXx4V4TXSe31lxglw6h
09+nnP++zjfkwg3h3WbRW63eJmvAraW9ffr/T/FPLr5MDdVIVTnkZA4hJTmOdesY/lUYPrgtcLuV
GtjSzjmNNvuSMGQQQhkcAxStr0M5FQdetTUA6NLtehpj9v3ojTl2Rc6MofIWRi8KL73IkYeVDbqA
vJFphAJPn+QnaUDPFsZDab9PYoYyyq+dZ8DLPJbAWzPjiPaGXl2p1ESLtQfZ0thOg85Wq7KUwnQ1
dmvXfoqjFy3mtXT7D7w9hkbKOulIk/bPQW2B0bQJov1EyaNtUCTw3NrXMf17I8zzMLP7z0xMV4wK
FgorqTFzrAETmHFEZ2uwcaS0VWXlPl9espNxzZYM1mzVib93xlDjDgnSBTQJr4KbRAmdbrIeiZH9
zoBKW8WaXsTSzj+d09nKyT7IdkVkTl3xMWi+RM2+7K8un5lLSdhpiNnHJchGNoqRRD7Rx0+tKdsD
7vWVUb6U8CXoDKwU4JZOJqDPU7cPgY8POLpiFLSgcgmnx8LPIey+p1iUXB7R4qQpvNcQ2ID9O8c2
dJ7b4rLC/R4U5luAmp6U6bemr62EWSqSQ937E2e2EyVIfEUZE8dPgk9V8SlorKM+xEgsDBtleOtH
YS+3zXMVdFuvmwwCg405xJ8uD3bppXj6I2a7UzUSKejE6coblPvG9XG2qrZhrN4IundFk2Sr4WeR
Ef5y2LU5nm3MNpI1FL8JG5WKTcXHziVgWPrxcpS1wc32phJkNQhPopTxxmQY/ScFn3YFAMm3OLp2
aQNfjrd4UJ6s6OwSEDM9KnxjiqdufdcB4pRab1C9/iEKlCu25iQ1M7dgTmNfxDOdV2Oq3Ij9XvOc
rrlVpJUsdzGFh18KzpK2HlXTWb4VeAacxGkwQfZaqrIdXJW/DN0x5HuEDozY6dtvw5qL7OJhchJz
yhtO8gKvrhRjyImJT1MU/uq1xu6GNyu8q1d1DpdSENyeQRnDOQSLMRse0t4G5WC+Ps28LdPbxr8t
1fs6f1XGR5CIf79ip7Fmw2pkYRyajFhq7Nu+vs1dR8WRS+hW9vvamKbv4WT6EFkKMh1Tqo3fxNus
NzFZ+hHoMrIFNTx7ZUOWsv1PI5sjUzFLaYrSm2Yxv8+8n0b7KUD3xxJXJnBpX0x9f3BgyOpzmZ4P
DLtdsRMM+omagc5nfKd3VyMKrG59Lef7yyNaOplOQ83WqlfjPmt0QuEQ5WbfROOoeT//W4jZMqUZ
KFNez2Q6EmowwYOQvxf934N5J1DG/6Zs/ha2KjVKXGnac0GjbkMRhVipwh8goHV5L1muuLk8qMW9
B9CAyhlkXioY50uk17kJkm16nvXy6wjXdTPqvVN2w7UYpxAxlDc4nisxl85b1DlIF2nFTRX285iW
6kte2dHoTTJ06KYTvcbbwYnV58tjW44DfF+h9wcWbTY2D+0lFYJEubHS7ohZe4iPpyV4m3xY2XzT
fzR/FwLeJAOGqDOhw84HBKIhrKqRSSzab1UOQFCBcr3voy2CSEq6ldbMehe/q5N4swsryVOvk3vi
yeMh62xFdrz6iyHdpvlfo43pTkgIPkzWtQZ+M+cDkxNBiusgrDaZRHK47epbF1Mw+fi360QUdANk
UkOqw3NMUqJGmjyMMb7nISS0G1C4Ze8Ia0+9j5MG7omS/mRuT1l/bvMhq1YI/16ln1062Blj/JXk
qGI+5Gs8yo9H0Xmg2ep0pueDiFHoHynvSJUnvJGr75dnbCkEMGmVCi31zQ+8RckEai+0ZsWWvqmk
X3r7nq3p96yEmLNre6uJankkhDwcQ+2oiHucdi+PYsoWzz+baSEmFD3FFBDZ04qd3Hu5UAxiLZmU
ygJsOmpa8162UrJZGsVpiNm14Cmh2I8g5gGfIZ6VewekWbZFk/71a4qRKKJIYQgBDOkD1FWJ6zqr
OdGyTvsW+QnJMWShW8BCT11Xm7tUk1d2wMcjh4iqAuiZRqIKle587tQBTXGUJ8kZABrE3t1o6fu2
hd119H3Frks7WesWfTxNzyIqswq3WyAn3rTTDQu7PSu2fRF8xYHxZtTbNYLXx0uJUKgAIrdB4ZAi
/fng5MaMAne6lBBvuY68+klPKOoJhf7Sd+5TI7ZOpg+fLm/GBXL9edDZVqnEAi1WkdvC8MaHNkee
ITHfzXDcWMbXwTCwrQx2Q2nGgL2ERz2r7jBQ2YvGJzF2HUttr1LN2OWRt/JqWNzAJ1MxW+cCGJHr
JvwqqR53blPe9UCBM79YGf3ijHM2UkpWuJXnlDrVDJrG7PlOkv6rXqu2ipED/puIeYz9oTIE+/Jk
L53FPFKm8jgM9w+S17WIKGJoMqo4+VIr6c6Uisdk/JW2yjXM95V0Y3FsJ8Hk891UWLpn0MSlmlJh
YpNGh6g6ihamKddVfZTMNa2SxRU7Caechyu9MtDKkqkcXdfuWrxzNHHTB2u9mrVRzZ7ijaCLQuvy
jfS1ZQvKNz9wBPGbFL615rUh/Li8Xovf/smYpjGfnNQtBvVWQHUI3ohs94HsFPUPr0+PMfW+/xZp
dnlWQloG4pRK6emvLKLVKdtR9ZKafw+I4WvnZAGcChMGV67zEUGOVI1QskjZFNWmdntX97HtV9Hh
8nAWr7iTMLNVgthJVpVzMeR1JDpuFkgHNA+U7eUoy3vhz2Bmy5MGqliZDYPRqxuIezvF+Nx2x7ze
68KmML9cDra8FxCsBzSEY7M4y961Ph0tV2B/o6+8ERqyG72ylcKw/fTvZYFZJLSrzKnhMuWG54tU
6L2kuDqzJweo0upPSvFm9AIiT09RKm2kfGXvLZ1KvPdhNsK5AVY3n0ZlpKvnk+2mpWZH5V2JVUeW
Pw7t53JNonFpEkFEK1D4oBV9cHFP1WYww5SUN/Mga7alJ9/Lchjs01x7QESrfrm8ZkvbcGpIImKF
7j/49fOJnGAzalJ7ky5LuE1k727w+t3lEAuTB56JwQAhxmprvlaZ5pXmGAJJtYTHoL0NFTQ8cken
emEGK9t9ocY1ccx5NMAdoVc9f2+VGTdZlrNQfoj+6vhu5YKD/6KdB8MuoIphKCgWi91ADWx8SrU1
gBhvE+ZrlrlCvYSeBWsDJeF50yPMzGTQogjopUyzXwtD/4vhDdFWqjtxxHUuil5SV+i2ouJlRyFQ
kvc6M/VNiw70c5ub/otbk0R4A13YKBXqnRkGGk8fU7jplLK9a2qpg2KgZeyIXImKdyj81eco7pWN
Vkn5ZzD9pr/ppVxA+ybrv4uCoD1VhWnclbHlokiZ+Afghf3PoNET5a53VTSOjSlPi0dR/6X3dVY5
SuzLx3zshW3njfFxFH0jQaEzQupRjfzwRsupSdn0rTTR1tpaHpyhH3QD1IGadnakZ5a8Rxddhdk1
Jqq/DaUcY9dKNCpgtp3fbWN8ZraG67a/2qa3Kts3Qj/YWGFjKRsXk5TjICn9dSgJyU0VJ92LGY35
ayUUn+BvPxCqPfRZagDUFsextWvDQhvSl5PJa0pWdkHbxV8bozY3o5THTw3F7oNXWRI0BhndyLSn
/A+gICjzrapHXQv0V9T3qhYrWz0Uw6MUp/I2lnjV6lhOXvHRCOgIlNVRKNviSmtb8zgAw2ipW/X+
tm6Fpn6P3EbyrlDwi8FpJrmJdb0eZNtCLQ3lqvN7GQYCU27zJSB+16QihJ64xKSETnD+rJZBSPIa
cVFjqv6a5CWaOoJl7frWBSJQGHpjm2olfu2HEEWhBiMO3VEtD2SgFLrhDg44zM0ib73nZqxq8zmO
+2bYtNBr3tKuTg65in72Rh+TaIca0/BDNDyANSWk/20iRO0nLIcs2ZFSV8/2Y6ESUy41/w3bxMK8
Ur3CeiHzTg4DMgqyayeFq9yOqIhZNmpikDdSqalvejk30itaOaqKm48sbtNC9DM7s2g12kqKR7yd
pZYBhTXIcz7ELmt3TZqqr0HiRS6WWml6JSSieCiYrl1Nrv2jjHOVB1MkG6kdee6L1iqS06Loctso
db+jqS1fVX5aHFyhtm6ULg5konoRNh5i7R3quAufEGIej+DVKXiPfSBtMxctc7UfPbvMrRYNKk3r
PCePjfaIiTy+AH3QS04xKtIvJWhRvanagByqlXvX1r3evVEEIX4Wjaz7aY1NsB2sMXocuqw+gMOW
fqLWlnd2H5rjdZSGrpN4mvJYVJKwCRL0JGyF0e60oo0AkApe+RXp6kC2jST3vshhSCU0D3Kze3DT
NLkCCypQHRXr+FHtKuu5lgvvIQFp8KUbqsHYiZFi7cdOdtPDaAjVjS/FBre8FnjbpI70xzaPsbzu
TCGWbmoxzp80eBzXsqCHvzKNDNHuRosisqpW3db00say9chsu+e6S+NNGBb1lT4ag6MlSbiN4AoN
a6f1wl2HDRTaC5NUGnbJs1Srs4xEM6uEU4EvwhFGRK37ZDMYlgOUA9Og8JNW/FRxK7V9zs3Gjq6+
D17mpNmtJvbfL99SC0w/3ucnP2aWkFWimFdeNF28sYd4wUuSJk5ofO17xRkb71dWvBeeduO75Jw1
+lPV2tN28e46/QGzJCPGlt1M+6nY1YVXYdo4TZE6aSUDNlUxM5IOqlpv9dh3EpoBCPW8rUzA0tXF
+KlTTOrFaCmepwKCUITgVLi69PJ75KuOX/k7Ja2+NvFbhr2KXbbZttYzz4lz37byfiUTWdwMlCsM
8l4ef/MqHKAzrLgMwNVAhO81t/nOp3LVplcp/Y6VkU4FifklDQTrf6Gmn3LyaMkE/A7qBrS4kBdO
YG3FsNhmUHFwix3aVz3Y9/5VI68k/AupOJzZ6QmN9g6eD7PpjcRYdSkGk0NyA2pj94pV3mEcRRSi
UmOTl9GTsEYeXcq8ILYgrQKJGzG8WXLne4Iwxg0hgyrYdBgye7KPLN/RjTf1mq/KQiIp4RpF7VHi
6aLMdenb1K/UXBnIvJT32utsY411tLQ/TgNM83uyaByDcpGZBGjqIoCdqCZ3aed+jjG750kYF87l
TTJ9bfM9osC0Qzryd317tlxgOri8gY1t0va57F798M3TV2qDi1P2J8ScI+MPwpALHSF6pXf0vnKq
cv+fBjHP7lN3VDtdJkJTfjfbQ2N8+ocOB24Skz0H3QCaHHPdFwX8xhBFEg+IwAfig5lIVlS2IEmf
Uzm/af36cfTxly66tX7Y0vekTLpjuAjC3ZpTeyMlhvktytWmrSQkBL6LyZZsTfDHbRW/9OIKAHZp
98F0szAMQ5qMHX6++zCzaypluqoi6aXItvH4XTCuyVMur9dSFOxuJHS5+F4pNJxHaXxemaLCeoXp
fQXF0+3tQuFK/3tcgwJg+P+QdmXLcurI9ouIYAa9CmraVXuebL8QHplBYpCAr78L9+3jKm1uEcf3
hI+7O+zeiaRUZiqHtf7IUe6Sw0gn01zHaoAArdfevp2KU42Qsaj0lULRkpKDI95H9DPfJLWMOGgN
yGATHBPc/6nwpxOQVvbXd23pqgKjEX5jfqPjFXu5a6PQbbhu1G+03osxbFZ5IR/SKKhMlI3+QtSs
6khCA2dHNeKSNHlReGQOElqaDjdV9RO0VddlLO4YRtVnBj4Mrzvzn58ZutEoek4yDcsZHnLdoZG5
0sG2uF9nApT9ipM4Fd0YtUGMGjKmqajNJS3WyAkWIDxxWTAkigZj/IbC9eU63DTlSZ278yCbzvdt
lSNd43TjGGpJph2SWnanbOJIhTLLKY0g9u3seeJ6+1pLcKhEpTHsa2uqblkDvPzNv9/j829TLkA3
+Q2wBaEyTSXQszocak2u3OWFPsF5/eBYmmGLULtXPAjXs9SSPiBv88nG09B6NvhnaSb7HGR8rELR
qfzJmP4onGQllF1SoDPBKrkJGqH9Nh2x8VFmbKWXbCtjjWhs/nbVO56LMC/PtpvqxGCug6nBSn/r
mLmPo3Y3eUnAPDumOY8Buuw+tMz+fP3cllT3XK7yYiisBpxqOpZWag+8+Ma1G4+9XhexZIPRszrz
0oKwFbxcl0sDecLgexGODeNPHh6Zzr2LlhH903Upi2d0JkVRwB5QG3k9QopMf/js0K91vSz+fHhl
mN65s/L3Y+PMiExuBUtZ444L802Tp1xf0e7Fg3CBB4p6OYaa1Cx5g+YdbzBRBO4b8NtpAx35o5j0
lbzrshTPA/ws3C5eH5dnIWUC+yCxirF9quWGjw9NvuLYF0UgUQjXgWAPqN2XImLD70QnYW35+Dt8
uUObPMCv2r/RqjMxynn7U4mf62ElPDs4do4ZhL3tvunlSlV7UXnPxCgbRgod2YwyRtfMuC/ZKfcO
vQYin+C68s4f++H2/5FiKwVfSdJqKmJIMb1gyk568wWISsQ4+MPGWINGXlwRGvrwD7hs0ERzeT4A
o3QHq027IDNO6YRRlSw/ZM0PTCSuNCIvJgDAwfdfSeqqHCSKfBhtrGoMerb13aPD3o3xPakOeVUj
TDp02WMJzuZ4rTC4uJ9nkhVrKpBqiLsqxyBngj6Bp7I7Wf3b0N+V2Wng/771Dm4JwFsz4Cda79Sb
W2C0063QLYlW1vsGRMn6QyOpBhbuNR+7eLPmOHZGIkA6Yf7zMxOEoCIrswgnlwKjvLUNKsk3kRyu
q+KinTsTMqvPmZDcbbqeZDg0zYmoMTwhZ3RdwHz/VV2fC03AkNHnNjjlDZ0zUQIZG2cz4e3cjUkw
xcVtPZAgZu2u8pqVN+GSup+LU1Qh7iy03TGI67OIFna87ZvfSINrPcdry1IOR/ebDpyWkEP8r2Vy
g+GrsUA6dt9n2+v7t6QF5wtSDoj00pFdB0EOasPAQKuTnSnXsMQXEC8swAnNI+Bzxvljb3Nb9kCD
ns1rtYm1Gqn5Y1y8N/YBaIZ9dtSTJ82mwGdL7VNmvuRVECUrQfXShp5/gWLg9QgzVrLDF3TlfTE+
I7NJkV1HMoiSLP0Lt4gKAy4WhjGRc1GiIE/Py8kfYH/T8d7UfvBya62lc5aO7VzEfO/O7pXWtMLU
ZhFjbTxWGah53WjbAUTvunYsJj3P5Sh6mIP6hvUV5HRkR4qvvbbBiGdc/7IcDMlVYTIGJbkf1hi5
Fwwu1MQyQSsGeM0PBBETGEUREECq0XBqGN9ED4hhgBAaz0OE2mC/cgcWLvWFOOVSizotClSzkCOJ
mwdeVaHdZVuBFlBEUCsbumAPL0QpqjEhJPOlO4czotw0XX4Tt+7m+pmtrUZRjUZonjV2ECHK+8l4
H41nf3qu/iIuw0KA5O2DwANHpfh9Lm3i1hPc1CCfURxw0kPVrRzL0gvtXIbauGaAiarqGDzU6Bch
+n9DEoOSiRifO6+mZsw3HRCgwOgDoLXx8fomLr2OL2QrfmUEXQdxJGTr9qeMbWR+U7B9nb5NfNMm
r7Gz76znkR8kC2390XJXLMiCtbqQrmhkbiW2zQfsbhnbQaL/aMA/mycxjWr9rWZr6Cxr0lSlJEVS
5HMMB9wKw/ppCxBuV4Lq5RE15pV9nb9c8dd4biOImQcqbTQNXxouK2Om8COszBn5ncO1k44Ul+zi
B54lSHdFn+sKJfDOeJJ5dO/bKUgTPl3/hAXTefEFiieoS18jRo7VZgMqJr4vDRTeGgPgQXxt5Gxx
Y88Wq1wS4PqUvV5hsX3qHBMt3jLbubGIoLlZYArtx98sDElxeFhA3quRox5PSVEBzjtw+AFYh1ON
YuruuojlBf0RodiWIgVpujZAhIFK9eBRlk9IMZxyscvyt+uiFn3A3KiBae0Zi11RSh2F8LRxIGos
9iBi1K0jeOlsc5NWT8zlK/dt+boD8g1NMDPBnwpqCiXg0tQLmDOQE7fo/avduWI/0WwUt4XTUgd9
o6Ybb9w0DgrDpDVotHvnO1pqViLmxS0++xLl6ieJMbSTmCNMNHRKUOhUGKXDOFETymTFwK6JUk5T
NyXp3ASL1jwQGrpozOrysGl6momfwEpZ2+OFsp4JEoF/9liJJVgGTHKHQdyovQ8gJO0xSz0DGMdA
BHoh7gPGFWi6Br+x6A19wDWBTx15FrXjSJtMt68bCI36nI7IU/gue8TwgFGv4f0u2pUzSfOXnIVk
jsMx3WZDUoz8V4oJBaFR3Vt5fywLAcILSLt99C8pFiX12y539LILZIfwxGfbrPW3ib5GbbG8a/+I
UT1v3g7alHsQM2C6Xgur6AHQQpKs5HbWpCg+1sdIajIUFXYs3zvjr448ZFUYk3/PbolIckbF+c+e
WcqN8tH3MhoYhwngerqD3qbfNVHx9yrPfhrCSjbX7dbaohS7VRadT/IIWxflv9xxQ9IXwAQU8fa6
lPlqfnCjBAWveXgfPQHKXXK81ifJiHd1ESfWxmZuHNpj+leh5JmUea1nKp0OJEGTCmxRCrIkPOF2
JgiuIrDCoVHp+noWrT2x8YqfK+EYKbmUVBdlahmz1XM9kAuZKBUBq/VrB9Ug9xo6pP9/0pQQYLL7
BJkmaMTQdEcrEi3lrAWesjDQ0WfpYHyUbkpLQuoVG7ioHGfLVK5vn9vo7pizFc34zEoMB6Kpp5p2
hWkF11c4/yBVP4BlBGYGeE5MYij7aXui76oUV6vy0RfVgay2TuloapscGUB9asPSJ4G0iv11sUvH
CPg9zPGjvxIwyIry89SOAU0A5e+GO1IGSfMcG4e4/JawkTbZGlfl4gPhXJziwGqgaAldQJyXAATN
ufOqjNb6PrIeHPmaptuyD6r8L3TnXKZy8wQD4mVRQGbcgYDYPlRNQQfnDqGB7j36ax0CSw9wcwbh
92bIQRdG7PJiDAMG0n2nRiIofcU4gtXtWg35zphm1mmGsgbE4eCHXrxWvv/NOvtRg/4IVu++5JGr
MQgWUTWnkDP/a81eOd6VGhgGfY77YWmHsctp7zL0kzZh7fQ7UVo78BdTQvptxLJQr6ytq63hRs+L
vvZtinZ3vI0rS4N2T8iNmtFT5X7KhpUbtBQcoWUC1FFon0CdV5HRNCCObUbI0BIMZY2k0mibSIH6
ddFv0BB3B+pZuQKcYyzenzOhimESpTfpQ8wQInn1azbInZf0IUPXbprWW8wmBsJG3zT/zPT0mDm/
rHy6tY3XQteoBYS0CvixtjWdmqjaXb/Xy2p49mGK4dLduB8EUOsCawAgrfZu9nshdsX43XZSWgEw
g916aAfrD9flLh40GLxm5FDwr6kNF1WGRzDak7EfQ7V3vG5v+jFK1WvVuGVDgnoibBbaLj5k7NAp
WqLzDpdaNGMAhrsA0+6bDrNjDmZ0gFf5Yid1KDx0kk7JytYuefK5lPlf0YoNsyXyX2S2Yb0rblLO
DyD9WFHl5V38I0KxIZWcca1zHB5BVy7YKWFCcsqQ8f+bw/ojRrkxrEJfWYGMTZDmQ9iSbFO47UYC
uPm6mEXXdrZhyh1Bka732tm1+enBmbZ+/URg/PNT1oMyct+vTU+ubZ6q+R3wTOoR51MYYStvXffk
Dj+ur2hFBdRGsyyLJGFzgKrVL4N1vxrGLf58gEI6mJ1GM5aKTgp4X4SL07yE6r5rnjnZX//+RasF
1hvgA2EwBhCElz4KVDG1V7S4pZ2en2TuUsvInh324tps37jFUQxrY9TzT/zgAM4kKjrAS1fnxIRE
dzy4IHhHt4G2d+ofAKi4vrTF0z8TpJy+JHqMPgAISvz7vnXAe4m2ojVwnsXVoKMWQ0VzrV51Nbmc
tAx8yDABEg6mLIaDPgKeKtE/6YAa7iZ95byWolDDR88PiMjQI6COS9l9HUV12cyL2rf2u2+ELkHx
YMV2L2oFAA4RfIIfBV15l1qh1RE4UVxsXewWYdNJmhUc3hMzEfG+Shqq1StviMVt/CNQ7atJupql
pYRAXu98865pNl39U/dfjDWYozVByrs11nwQmvJ5ZRoIK7oQkGZ5/s00AjKtVK2Wbq7lATQbzH0z
bMT852cPsLgtCPd8gVYhE6O9YmOStfr9kgQU7tHzPCNN4/5eSmCAkiSkwqQKSiDBxDBY8BdNk2hB
wfdjuAk8uK4SSNqtYU1GBAkkF0Es0dUWJohkNbnifhadONpagDUPcBD/wyBb1oks4hLwDcR48wok
jn+63knkL7n5ljlhkt+ItZTWrMKKGXIQLACxCY9WOHBFEaKmLZOBg8J+cF9rQJSU98ze4ZHl+wmy
W/f+mqFYsEZ46qN+CmBwkM6pWUrTBNabawDoWeel2A0EmMVoWhfwS8VaXXhBLwBQYCHVi5cH+ofn
O3CmeUXKUoHhVExwEn3rs/HrZOsryr24mjMRihGvUgHL50CE0XIK9uCwk/diDeFlwdb5wDACdwiM
HYaDlSNyeZ9ZKYOQycLbMMZgMpaTb1FouO4olrQPgvBSAEI28hiqk42N0moxajaDDN0MYMRAxUbY
OyuiQBKp0HtT3LLk+brMpTNCwhHqjoF8ND0rawNGBsty0QOP2S+3VcQOhdes2NSlwB/L+iNDSZ5N
ToLm/RwycgaMAbDOWpglr+bBuG3ThRMGtKYw6bZJ/O8TnegoAnYNQVcR/Idql0jFUuLLBsh8d1H0
Mx2e6zX68UXVQGcZWq1xqT4kK/QBzJgjyrxBx144MWhsffeKDGb27foxLek5WOf+kaMY8aRKMaLV
QU7NgtwCjfqd0a1E+EvNUWjhNl3kCdDNi67ky+uqeWkxgH0Q2lfWj1MWsX0EtI9mskDpoNvxHvx3
067RWXWqjeQAMrbPRAL6sJri8un6an9n1BWjiE8BZCpmaFC4UXNAhl1ZkZEPACIvhrigLfHaN1kn
8YNXDOz7aFeYtswk80DP4Dp5KNrKv0vyxA2sHvOM4ObKqj1+eL2rcg+j/RzO6TT4rfTAIefGNU2n
6SGeSYdTjQ07QA7yE0vi7tUBemWDPmkmdarHTvpQDbbzAwDD5L0bTSR+QR38lhJpsDABRtdjGuUG
FLihA1jcgE5qZvd1P78gIjb6YKkQ6bbOx/qXTLQxphh00DcxULEejIojkOFGb96YwN74i+YRbB/g
yGYGTgKOncuTBHZQHes+tAXV91NhNDtdq05RHP+F8UXpHsBNoMfEZyv23Rni0mXZNEPXefcMwCwj
qsDUAc/jdXVYsotghELiCnVQH8A3ynombkjhlfMtIyArIH2BJNHo8pB7gj83cTvSKa7NwCwMSV2A
h29M9Ju8XP+IhYCNIE0+M2fDe6KceLmnSTSwAnhCwImsEV9bzxnLKZCfhXwd4nHFYi5YlQtZisG0
o0TY4whZGrkhzc5JultwWhaethJeL8pBSgShDuLrD1yjmcAdnGLsa5qY/uNookboaICUIi7ADybX
qV6v7+GCswFAGvJh0HRcJZUGohryFPPJWBcBxa200AYp1172C4byQsS85LOYQ3SA6RsBEBxI8KVl
4MAmxhh2Yo0aflkMkkqIo+A71ZAgTn2jHmfVt5tvTYmJ4ug5035e360FsNkZT+6PEEUNyjhx2mxW
A+79TlRgRmjIP1X6wTBerWLnABeFCVTx7no0Vq3pxsLTC8IRlQIpBV1o6mDhlGhFlf9GrXZb0L/t
ZVsCPP8ud2/cJGwxZH99sQthMAGCu46JSFCLY1cvz60UoO8dm1nlmTxEmb0zhuELygDHOhYn264C
fbIPjiXfrov9DdageBrInRtzEfJjjkORK7VuRgiDvlSAS/HrVzgjoHCW24lM+9Y3qDViuD9Lv8XO
L513z/5o0sTM3mF6w9IBaAw6T6rmSw5ed7uVewaovMIUKyndJWVDAh+h5wyVh1HFy70p0Oercwd7
Y3bpUaKoXtfDzeC9X9+KpRM4l6LcnHTyqx4z17icLZN3NiBJgXvq51ZLdTedDnrV5k+5TnaxF5UB
G+TDdfFLtgH8oDbmZgFRAiN/uUgWxRoGiXCjsqHddWZ9Zzl/8VjAXNcfEUoQVYistNz50jp6+ij0
8ilLZDD3f11fydJx4d7Mc6WIXRwVI8ce23zy+gpvkoagg2bammw6kHJcEeMt3dCZvhnvOIwtWuqO
cS8SjWnXIIdJDF7TguDqAB7DkaFe5o2zFYnjbn3Bh2e/Z+KOFUUeFsCNw1/S8JE01dNupJ6etCbN
hg4gPgAorkPdabQxaJIsfwAFr3UL8AikYMEZfm92WTLQSNeHUyS86cbOohKQ12YWU04i/t5FBBhb
iVF2tHO79CTbZnoktmQvbUamG4FCeSg6Nvk0LV1ge9TgqIqpxViWBQit0U4L8Bvx3XKKWGxqs673
WmWQMB6S6MGXJoeHNz25BQlrBexaW+wsPpCMmq3fIBuUPDQCUNG6waODVkWHvNbMg6c5G4NN1rZi
3ridJCOocZPxHhjD0852NPvkcLxMaFL0Ndj6qhyNeAN65wGFZlv7cWqnt7FxjZJKL2MP1oTkOgUk
SBfREQg+G8xyipehGIxdz8v8sxanBoAOUhcFSw2kwis2cjEO8sFAbcDlgOlWfayZRGurwsMjCq1x
3gl80+yuB3PHwUb65w118QhASVU/hEwb/DvD77MKMBXjv2e7sVAS/vMVilsqkH9k0sFXSDKdhtwD
HlO/u36FlmyR7wISFLOFIKtX2cklwunWFg2ssm+AtS7Bs5vFsEZsqxX1t1qvMffmH5i7ltVcCvJ8
ILSC7ddE57BaKyIESJFWi+RIZZzMNKi1GD2iFbKOe6av5ZqWgq9zWUrqouyzofQEtpF5HIAvfVFu
Aev20hW8eWqJ9hecBji2s7Upni7FPdf6GvKSqRhoWnTomRy1k5+mP/OkuB29hIVA8Kg2egW0FO7J
5tf1Q12yi/gBwIxBX6GDtNClha9HwMcUHT7A4AKPIYvUm2iU3yKtXWtGXbKMQPJCVg1J43mS91KS
PfA6QyAIV2ZH71UhREA4GnA7C4VuB3wROlrCGwe4J9cXuKQ952KVE81qVkfWnFrjjTdnWlMvtHPE
CBUSOGtU0bOvUuOWc1nKaVZN0zqZhs0EMh8tKhwo219fzfJx/bOJKk8hRnK1NoOcIPXvXEC5S3ls
8m/XZSzdgbNVqFBafq+TKeqwY3H1K200incImi/i+46LldGvNUmK0QKqAeC05/3qMPtXjyKw5bPl
b8Z2JYxZ0QGVWxtW3xqHEivym3jjTdua5OE0hVw+A1RqxR+srWnWkbO3ToW+KtHlOCG9TGlPBpow
YGpueLvy/l6UA8gzdFtj1tRWnwJ9TDrLnK2i1SVhXYWNc8tsn3rGisYty0EOHClWPANUbeBiBCAR
mxNQSISL/lcDkCrb2QzRr7/QurlY/r9yFF1oagykWB72zTCLLXH5SXeit6zwb+DQ1iB/1takhLVx
yce28JA7dkj0zUXyh8ZoBWmbwqey9p7+fwtTFGLEABVvJRamQevKmDZuvmHmS5Ss+a4l/wymwH92
UDXl5pgXvQ1B+VBRrx82QFilOnmbrDFo0/yhbBjg4/lKPndN6rzXZ/qOZ0jiYDYc9jW7kYUeMvcE
Ulg6GkBXKRFHbpOu3F7f0cXrfLZQxZPoifR0kKThnS/MEK87mhr9c15xRMla0NVrM/dr2qJ4kLRv
BAbgIK5wRmpFB1cAWAzMMmvkiItyAOwONip0AH8g0pBjXRnjiIy8S+pjEqFHBaNEGjJabrVG/bm4
g2eilCWVbk4EEATnCg2iua/usEdrBwgHqqBx/6IZnSATiSonoN4BV6M4xd70JSsrGCrHAtv1WH/1
kuKGmybwtOAeG3tYMVhLlY1zgWqPs+MB50/o8Cp4WB90Zt+4aXtsY/1Q9Z9Ap3jvOi41EqhpqeOa
FIfryrnoofEMNsD0axCUOC7vAx+KGlTCOMVCY2HGLWAxfoucaCWqWdSVMynKAdalWfddBin6jDLc
i4OeZNs+x4PTqVcu+OIDB+0fwLPCoxY5J8Wu+Mg8NHEJWVq3MUUR5maK4Ds0gd7X2NSPwyG2qP0X
U8wEyXI8oYFYOWeyL/fR7F1eFhJ1Ij5G28GVjBqg+XK1biWPs2i//shRiVfGRJNRqc1FnJyAQOwL
EtWy6qnwd1kkAqf57hB7c11F5sP5ECaeiVSy1oNvVo5mQWSBAyNJiOhXlEHLv2RGhbzOyvmtSVMc
6+SzGfAWG2nPLZXPsfbkktvEfk4wsWuvwCCsbabiWKVbuXalQ5Yr+GbSwrHadhNC+zegvXDAO+ar
E8hrEhXvmjNt7iiDRGPMtp0jwozEGzkZYYybHQ3la5EO926/xqE5/9hrR6jcCQPjWMKvITYGI1bJ
C1SenJVAcqlnlCC2Ayggxt9RX1E206w8WJcUWdBUOyXireGfuvZoxaFh7rMaOQUw6G6nqaBR9ujr
CXWBae4cvf5gMZDFpsF1nV00a2cfo+xzk5atGAssWLhPZT9uWH5EjnpFyOKunglRdrWwZOZIjhXn
+Y3VDMAd+QswOxQvTcwL2ejW/8B65+Goik4g26hhCw3xo7UjqlcUoDkrp7e4X2eCZgN+FhbltoUu
aQ5B6FuiNQYvY+vNcFds10chNtA7dSSgTSTLwQtzKaTBvBpAsWZDYstAE+mu7m08box/fSyXYhQL
ghp0bOUWzt43TbGpfD3ajGlXhNc17KNLu5SiqLuGBiAgwmAx/mSGZfbWFCnl0TfpfPkbOUDennuP
UcdR5PgDc7LCRexjd6By9+19QzxGLdntANm3xqz90TxhUcD6QOcI8BnBrHB5QuaMoDzYyN/3UINk
fLYwgeuFCUARgIGNlzxu7YrifbxDlxKVwyoTy83jQoc/c6c7vHFoR+LH6zu4qHa/wfhcEN44RNFt
4Q21Bw50XCKr+FZV0n7H+Eu0i3KyBnjzMU4FKZWNfsa5dxulICWYKpg2DcZoo/6Q1zeA8BId2iyQ
GeefUdu5vqiPbhKiQBflO8Ceck1TMXCTztu+HxxYW+Omad4N98XIDmBIHi1Yo5UNXAipLoUphi7V
zbjWJggzi9Cwby0H4Bkp1f2taDBd8dxEm2mNOGpxK8/WpxzaKEGHnqYuwvBCUKtP6QScbcQfItqv
QoYu7aXlYrqFoBDiuipTEdocIlFrHo6tpoNm0YEgNS84IFxE2DfH8v360S1E/HMf5R95is5XqWez
zIO8Kn/tbFrodyX7ghdGQOpbbaTDsPX7oCUrBmvpbiN7i8Y9RKeoVCrKObBBS/IC4HqIMKIMoPIE
tD8bIyE0Z3tTf/Xtw/V1Lt07QJcBLhkYJOh7mz/ozKeA72PKRw6BHYa0my9e/TZEP66LWChv2/qZ
DDXByB2TmV2jzTX05nmqprDvv4K/+4s9Zy5G48Fg9pE5YLr35Y5jNiqf3tFnuOJwFrqeLr9CMZtZ
kSb4DKxUShYw5xuPqsdyqLdGVAUpWPFkjHD5pGnprhE98MWLlSaapctyvguKQuW14ZQYDJrjWLLh
jNHJfp+Mk5M9eMNKbnJJi85FKe6oRsKQey2WqiM/3bCGxl5o9T+sdouALm/3nvgb43MuUbF0tWNl
XjtBYj6+ZHwH5O+4LqkGbohOvLZevEn0oNH/fW788kgVkzc0cHrTLHXwXmtk3Ow1v762kYqB80vD
aduZ2KWtpoQClhS0oIK2VXoSVr2xrOitQvfmVDlP16/MkrE7307FDGhtxBhaemEGLEGd4dnOO+p1
QJZOfmbZIf33L/95H/EO9ww0C6NN6NIITB3PWsyF4eVR/pKdwIOfViQsjdfrq1q2NX/EKEqCirQw
vPkGdFO2j9rx1u7sjW7ylQh2Keg7X42iFYCBiPXWghi9fark7JTmqnDgZe7++nr+D5PyZ0GKelg8
GjPgcqNVDAn5oeg2TvruTqHp7SyJqbDt/Ex0gikJUeRdCS0W/ROwwDGagRa1mWHm8sz8oTXqyY4B
Olk48meZ28POzafsgPq3jypjGYknjdnt+yRsHoqmr29sVHM3TVZq2+vbsGjYUHQGaBcgsMDZe/kl
WsLy3M/xJZr+E2xRstky7VgjEaavxVNrkhQFmhu0sqSEJJ/EQe1tKvZS659inmxqlq/4i8Wrf7Yq
RYtiJAHsniXIZRZbzEFhxpzbI5qHGC2dFCPn70b6dn0fFyM49B3+s5GKOsE7a97kQp0cbwcyRq3f
6CALyNwgakLRP5IRb/R+TY/m07nMOuDunwlVTA3hUdqDoAN4VuzRQzeg7hyL9r2YjE1rxNuq6TCc
gLTLI9pcG3KTr3VArh3pbAnP4g+rcPvUa7DNJYidk+xlBonBM8a2N166Uhn8Pf58balKrBMNjkjz
Fkv1mj5M5QSZEDZlrzx3g4Z8Li0QZDB57Jx8x033swduBB3A2mKQJ1380tA4D9t5KPTvxEgC1GB2
1qDtsjR64k127No6KMgaa+rvTOjHj57xChGcgfFH0UNujcCv7cC45BgnOLxAgj/GTvZTdodrDlZT
H83NYngCWbErXyS5cfV3r1+DIlj0R2Dw++9HKEpi8Ek0OCig22su+GTkFzxOUxDBjGGvc2CgtuHQ
O96Kai66izOhynGlZpnXRQKheUMtjpWjJsnWGOIwW7R4Af5Zm/qc7kFw7wsHYlife8DuKfiIUX13
QlN8YoC5qxleQcJqPBmJrGTgyaS7afs0aWlWpv1P28hsm+bRSL7p4J49AsCe3Opd6Xc0rog9Pk5D
1H2uRc5PhmgjDLV5TvsEYKF+O4KELNmaMidhTfBy6tJB62nHGOlpArBcML/4Bb+JM6fbo4HEOtYe
R2aJa8bjACTV57rpUyScwJy1jxLmv5etjG7yJkYDei2jPhx7hqydJae7yiPFLtMGsmurtt60kZMH
yJBHt2XWeiESZE04YsTvtdEcvDRcEqc3BRqD7sGK7n0F4p9/W/YT62nr+SbG9GvhudvIsasbKxny
rRN5elih0xOcgZjel6y1Pqdd3j/UrZGWIcGMOipoUxVOXZm8aJlwaZGU/kNXiNGjlt0AsM+dJmMP
lmqnQu/j6H7XsW3HhMfz5K7X62giJgx8y5wkw94nKJihY80D1OlMbNMT0rz5kxhfwDDAH/xhSO5b
jGLe+CI3DhwzOJtCCv1Xyk3xWNeN/hk8V+QAlgv8xMhvyi0bPRz6NBrdoUEa/SbOgdMGFMjYCpFX
91+BG9HdJnx0GWAv9epHBIqeLdid+iiI0VexN/ySlXB3RWPf9NlouNRMOlJtc3/EDGgTRQ6g6KK8
HygS2eZI/cw0nsahjR/tyEzmWY8iumtBs/WA5x+IXV3ul1+8Jo5aWmcxS7HxjeYDitsje92u7Ac9
yrsbENBqt8TtZrAa3c82wCAYf7mtawf1BFL53XXvtOgPweJpuwCIxqCG4uXHAtoMwA4wBXe1TbuR
37r25G+iXn4tM/973vQnr8JXO/V4uC55OdQhSKL8bkYDgsWlj0i5BU6locTYodFuI6vNg9onIODl
9raxRIyZUQ3mGKVwqheAmtAMvM/rulp5vy3aibOvUL1z19S+jpR1gHTyHYDNdrZ2mModz2R4fb2L
LvFMkGJsBbB+NeTFAcfN+55WfS4oy6KTo2uf+9SnYlpjRFwMPNCRbc39Wr6PrOLlBmtFTgCvlAHv
VB4t4zeAT+M9GzBJXYyIMRTDbeZt/v0qZyqJmd0P/6pjFjbGbPpihEy9+Tbzv0nn3QUho9+/O2tF
8OX1IcEBgngfmEHq+yZOQCGGTgzQEekv8QBYiqNT3MLYhj66tjx7m4I5yDBWFrjkvoDMjDZkMCYY
H3ivBUljJroK9BJTRR0A1yZdumF49Vzfx0UxaJoFsIQOQWofUtyPJRcRgpp62jc5rLd2a3a/rsuY
42o1BnHOZChxN54UFrFMyIg9xrdGg/FvDg63lQ1bumDnUuaVnoWC0ThaPTcgRcgGYIEctLp5IM2w
GeKV2H5ZISy8dVHtQtZenYBL3YplmgZRjmw2k3SohBH1+RTwtj44vHNphfRF0vgheJDWrtvvI/mz
nSi8+agRAAgfGTfXwDi1sp2Aj69BxVyWwTZ7Lm8ZvQv2x8dj+IuE+7X+nd9m+Y8s3zSA+oWxfTTb
Ix4FybYSRA2eVkuewlWyUAbtBvTh4RBqVKPocNnUQRKC1jpw8S8eiUG3GQIZGkFEM6pTFmihpNHG
C52wXzmB3zhqH77LdFDdwbC/8aGIoRWxLjWfSMo383eJUITo+g5afNdE/3yXF6QBgstg3MrwP1+V
h1UQh1HghX7AVizvBxwjPKV1jElhmBkISh/bZQwJR4ykz0D98ZAW1IjDhlDYKPe53Rp30V4rjy7t
sUOvCX3+sbYppnoDVPHKY0jomajB8zFQLaGgCzIffS+oDl/u6wDRpAWcVZoeoi3bfxdBQSsKzRnp
L2AlBGs1EqDCKVce2NtzX7aJ8AW5VjysLy8jL6dWWDxzaRiGxzC8DY+3+G/b+dd2S7eHA6X4j9vt
dov/Rg9019HDbkefdvjtv//grVx9o090hz8+4D+f8Pfwdzfzn+O3YP4V4J9w/i0IaBg8PoZ7/Dru
ISucf8O/AX7Nf2X+q/P/CH8c3x7fjj+OLGT4X8cjfv04zv8XfOdxRSN+jzZe6CnminUdfUbQBss0
iHokTlLpQ1H61KE1/fIf5bTuu9Cj4yal6U5s0a4elsFPueWBb22i5+mm2MmjpD19Y6FOf/3wg//h
7LqWG0eW7BchAt68VsEQJOhEiVLrBSHTgvcECODr95QmNkYEuMLe2z2jMQ+dqKqsrLTnBLZmDmtu
4duEmbrg5jB2EzD88cCCUycGMxX7Oiu4NKSbl4wkJGBb/fFMLXpc6AudIZ7ijgIiQYY6qBjwhqxb
bQiB1eAruRFS0alNHLrjeI2ZEpzH7w/NNwL/7XbfCpqYxqsk9skQ+UD3Jdm3yQKSKbRbtST8l4RF
sr8z/N68vJhbw9rubeL2bOHO4UMmnkwqU7FKS7E+yAFuKkHlhjw71omujp+fmyXurdlDwkJyoItL
aGQCzzO26HZj2h6z4GKD5FP5EcsU02uIyLr18HJ97/+kCy/97BSgftBFAw0cOHQcxOS8gTwjdCNX
hPTFfrfdv4cPa3cKFk3zvEeE9e6A4AvVJxAwa7NKG1dKbThmET0rBGdNiIfdJdRaLWjVd03352Gz
9cA/At0XuJUZeu/t5om+mBYiwhsK87K1X7b//LJhVbYwLuyvfwwFMxbMYjjMfrj4/+zv71+WRayc
eB6F2Tiuvo4rc3OEcfg8r37Xy9nDgE8FB7rK6IrYDC0/eUaz6qLIftGCeZE2FEYv+rZYdLU0Hfld
C5vsCVDFMA4KfCTkJKbvNX8tsiQbsPnMmsHWYtEWWbhl904YUHUCEn8gFYJPMIkwasnIsioC82JC
Npvzxty+2s4zrs+ztXDEAoscZsv5IWliPvk8EHwjhKTNdotjg236Lw4Gc8YCPHswI4P9/FaHosIo
4iYamQDTfNnaf4kDdaCrBVs7ByqAAvyUM1mI0GVFmBSQs319fX98fAzgpjzC8DBnZcS/478g2vIs
ujp9lfT0dboS9vtrIAMJ2T8WSm7fPa7TrUVbAXoldBhkcQr2WGMsETydAjSFXRd3jycZbyQeytUK
D+Xv2zxPnX4v/19h7Cn64ZtfNbyCSsWE4fnHw/+AVx5LXbEH+ndRsyeAXTVAeOuAe/9+bCbBKI+0
yHAxQHLKvA7mbbjs2rP7z1yAb3dgSeb9vfwhU7xdXmAkfdtUF8hEeznBD0De4ecZq03ggf51np2D
d/A8a+EQ59ndyWInD2tbdWLIJxAMC1gQ2350/tDdklG5e99/bunE0GqBIJZ1xJZnbjViwHoeHGjq
05KazAtik+VMXig1SmsBw6YQ9GLaroPIZkE7ZvHMt3aocNFZ6KTPGtqluMi5ZPjnpDYaeQHvuGXa
ePxL6+PbVNIVuwML/a73r/8PsZPrn0h+lo0CxDL9SMhLS1/OGJbFczDQi8niF3iE9gPBS8m8jgu8
DuI8A+z1O6ZKCQJK/Mb+LzxM3zhlMyvw48MmD5MOAuIRcA7/3BYokbn9/oGLwy4Pe1HxVLLLyn7g
J355+Of3Zfp2vrFbuMYLd5jdl1++atoAzVV+1fI3X8W+DB/0z+vNvoJ9CwsCrO+XdOkLJKbS0y8A
vgC6r4B2AT9msi9FYaSKXGO0kwn+jlNYqMKikGesfkfXzEyaR3vJqfnOW90IxjipAogNA7Et2ii/
yw0/LOUlzrk41CU8SAXZByQgGc1oR/7i30bS42fAvCkL30DwKY53oA/ug+NaFj7p6+v4CY/LtWF7
EORsEAsdz+fNcdWSrwCx+Oei/zrLNYrwA4C8A/xZuPfoPLo1fBWnKnHL8QkIxMj44n81RFqN7+l7
4BZu/FCS2kkeB/P6vkR2MX9QMChhgBscHQcYoUcC8FYwl2JOvseAKnu99nhPHx/Zk4I9OA0EXtVq
6VzmjhV8KriaEAdcEqCSTAT6oXzBsKjIEdUZP6JV6trj6q/kcOvyHNF3sGxQlaCMQQFPteS3MyN+
oxLMncMjDW8LGIpwUm7XelVDlVM7DaKfROelM5Nz6l6vjuAkbu40q2rBJsziQnEib/JYV7nS8mIJ
eZ0tnISX7kWkDwn1G1M8eFdP9DSTd7SFK/9/CEVfPCYsWAaFETr80Ptabrn4GkBomlItMF+j4+h1
q48G3CVf+QYW0Ead5alacjCnMfA/a/1X7MRbiHwjAgMUxBoiHR6O2RdPATZNI35z/fM8mJn7hEaW
xTZ6Zj1mJ4pDReIKWB0YPL5dbMvjzoxssaNBqrXyITqDo2+rr4v5eIhTMuxD7DGSRyR+4jeq9bt1
nQWd32v+IX3irVRGM1YyALfJoJARvQ9nPDhApvItzhGflyCHv4eL5mtFeQCxrog89kR7iyxCowkg
iUjsVV/VWYQ5SzeqKzj9Q/HSr4GiRSswD5IlE3FXMBxbXBwEEMg+TwQ3id+1JQfBWWahFcLCBE3l
5BvlISVXb7B12zheV70TW4vZL6ar0yX/lDyxipzm+6Ivs+PF2oi4Lm35cCEk8JrAVIlOnppV7hwl
Vzksne33iO2NaCB8gF1bAZ0jkk7A2rrVrA68QoBEz5DT6ZHgDFbGXiIYGzJ9G7CHdrRJrMsmO8o0
QKoWkObnw9UBnjysV06yQ7OHDmx8S97tRienhSuSwHxKF2IukS1/+o3ftxxxKjreZx3UY9OkUtGC
QtFUzz3RLJCTWtLutYQPhMY/5+JF645mbkjinXJMHww3M2EGHO6xsBR34TLMXA2QB8Cwo5mbdd4j
CrzdMAOjA3xRyiHtbU0kUUNEyzdLqwmcQSQc9nD8XJA4M+cTiRPtCAy0XqVgI6E1Z0dnDm2HtKL5
JvAqXAf5Q/l/5KXZ4zTZ8ZtFTryZC5hp0IYNke0657ZlBoF/DdpT/iXKQI5FhMzEYJTz+0LnUZEM
TmA8zoaErVVw4rdbK3Hq2OW9GtLOrHYB0Yi+1vbZAyAI6NWOv1QTjQbITCdevvuSrCvZpZQn+i4j
b1cSvP/+MfMMzORjJo8ayvSNcinASj0gH6iwETd5IACV9MB59n6xfBsQKBUtUBkQiVoQ/z9uHprI
n5w6hgXEqhmxGQNykRlpdrUtWukjAGQeLithNTpPgBqwUwKCFfOyA07Xul3l1FjobZwbRXyGDrQh
VMOR85iNFNQBnM7ogkTU5aNRSIf2cDfaBJbuhu/jjt8rTkCz0LIMV1i6aOy0Jzp4I3mmDeifqDpI
bqwiJd2L/NU6474haJJRttxr5TURbvmSQZz7bXDXBAEoNEhyg812qoT80KkxB7IyGnuSGbuZdbUM
C0fPwZGWnPgreNS2nU6Bb2T2Hy1tL+R3xbtzC24/YKJ4kaFmko/5Yhb62dxqjIjg6V8X7+VTt4d1
bwabfiN/iZZM0HaVb5JHGShLlF/vLign+gRA3UtfNHuesCXMicUQH+6lxk++KE3HMmk7+FmhRK8W
JuK5FKb4+jYS3byAKZIMdkzOySM8kYB+8uBKXfiCmfvDPoDB5AKzDir4HS3/8PVkvecSTcEHdBGu
ILMB8j44XMmi7zG3e7eCJiut5DhNRRBuUuWUehqYFkiVknITuRl9Fj9EWzeIv/C6zVMyk8VNHpQk
y4EzrEImChCP/Jqn8p8W+/lX30e0RkYve8+XRN7bT2DYYKoFXg5zsm4NrXapuLLj4Sqrr/0e8y0V
ykp477tV4GgG6p+jZV3NAVqVmUvKdMeuCpKC6ATzUOww1cnToqt1L0T6JaXJKm5Jf8ptg6LXzmqA
cko5lIWNv6NKx21g9yNpNks1z7vb/UP+NG7g46iU5B7yQeJ01Fy1xnOqmyMtnKvljqzpT6Cn36/0
HSN6s+Zp70nUd3Ebyiw0KQja6Umy1l5ANPye0Oqjx+LN0Oot/7ncLnmW81EY3FmAFcFZweSZAnN2
e9KXSMS4yRigXuRJn7U9vmRr2ZW2NZ40C30oOWlXv6/1jv28kTjd3/jS4BKhG47yA5Vfi1Vvxvth
Gzx0q5Rk257CetP8yNvRE8ietPUiW8osw3C74ule57Hg85EK+aHL7Y1TgNi3Osdm4umPQ2CNKy0h
Oa0exd3ILVipeUg6Ec2syw8z1QthkvgSW7rTeXy8QqxGo7+DQVpMre+vZr8WN4giTOnx9z3/RoO4
fSqBYIvAUEP5HEwX0/uc+q3KiWmdUNmJnmW8TVijV2wlhEobzgJpjGt4vSnDaKP9wxyJ//gCLGO3
X0eP/kv1KS/owJ07hu9hCMGMZxo++8SkAQZnVJQUfXP+UX4Q7GIdWJ2BrgrRhr9gJ2Z5JXQpSphX
K2URXjmKosiHoUjxnZT+sfs1QAmFzsgTKp2Alz04Clo75D+FY+xGmLJz4wGhb8FJmye6mUwR+EVI
CKCV4/v6/ZAZ+6EmNH2VwJh0Jv/UR6QjMhpbdAIF9/Q9DyvKbS42KvRLyjaPCiAaIHaMlYMxm0z8
wyJPZGARY4+RWyHRKrDEP77X2oaDKfoHDNgvjHjNekVQ9QeZF0BbUaXFqerirXJLctrX14RjvjBs
iV2/XNw9qJV0qjrxQTU1GiJMfrmsVWI45VdOS2o8gcUHHUbRUqfbPCGBb8HEDfKeDOt3BsPWxI3U
CPH3t4gUo6BKQPIV2tNBerGP3n+/XPMaw0TYxIQWNWDsiwzCQnSgr+rPbJ1QjcofvBlbvbOEZHxX
peBzw/FE6gMVxsndkfmqCnwORkQ81vBAU/c9osEW41gZwiDx4NuNCxRJfRfsl+Zq5l4B29V/JU80
yqjHMPDVMKF1agOu/yvw+I/6HDvaQkzxPdI/MVc3giY7mhtJ5NchBAFvwjgVZ3t0kEODfy0T9TPb
Kg+ILWi9Az6iuquflljO77zGWCdawdjkGVg3p2CXjcbVolziQLfFw2WvH+QSGY+KSj41aEDj1+Iw
bK6uijze84IqsR2cLfyH5MkdUoywMEKmSpcXXSF7biSCo5qSRooPkHIMdk0is9lE77HT5XQxoGJ/
+m/SmUX5YawiDqx0IaoFtDqj4TFY7QUA/J2vZrnmnMhedLTuGSj0EyBegIuJxPtEnTopBcTVBbZR
PWZviOd344pD519rY6KxpeXbEsTm3Qfgp8CJWiWpogdiBoFXKoC58jCuDt0GsxIHyUFSlvcWTfA8
LsK6gNkuIypC5YWfCIzTTFG7DM+uf4z36PqHGerWYBgTLenTf1jQHRZ6TE9PBSov6zoAe8HU3g9q
IfdiDHvfUhARhBltd7kNJECrMtV964IH9yt6bE/60hM3D4lEPG//yp0sshu1kCsjyM3Rfra7HFDR
6Ncx+eQ9ETkgAXZ+sUh075r8EDmdkPGv/iUJDexr6o6etJHMiho7g5ZW5DYf/IdING9YKbi1D+PC
K3fPc/m52iksRNxc5QZMDQlNzoYnH3vTsH34y9c/l41vp+vuYSBLMtkGzg8WBAQGa6gSpwZfaNWo
V9I2oePLdVfRxEsO41qi0ZLxYQ/HTA5zFNCHw8i8JrFtF2uJEsaQ0yC7PZ6Qyrejdfmcl1aAabTN
4Fan+AnER/DY3N91d9KADHXFE/rd3aVJaLKYoW9lviGO+aWHr0KvTvSQmooNIIWVerbBS0S7rfoS
2SGUSrcb72kgzYr+/gH3PPObD5isvVcivVADfEBvbtGA/BFtavdv4qluvJOQtFVzsl7C/lqUObF/
khj1F7W6wv5tw46gRGXsY1t1omP+rGyRV+QcTJALVoRezYXVsmrQ9KQ1BjUMPgTGsTu5srIaKA3H
VltpLF9pqWbmcX+V9fWx3SymTO69KkiDw/ACKhxx/aQ0lfQIMYdqhL+yrjsKQG5T/Kx12sHjDS5E
iM3aXljePUuoaaB2gjcK2q6po3+tS2EQNSmhD6lBlD3y738acslX/EY6ZmZtiQ8Qvlq6pnfdBvS3
o/ULUDhgn5rsai4n4RgV7Hk5GrbsFA/jisGIuhfLG0wNXjHxAJGDqeQld+nOejUJrXmsoqvCJ5xk
a8q+yxI+xghdhncz/Sy96GFYP3KoivUrxa6RndLWCG/3Isl3gc1tjizqWPJdvqXcKhVSRSgog5cP
PhNm3qB0P7wHFdgKfN+pLJMANXZfRSTozcryXxtnsDCMRs5bcS3ZigV7OZLnDGrQrQPzgvIVFxNg
pr35VkDD7eAsYVveCQeA+sy0HTRnKmBMJm4VSEU4gAlwMC/nUrSCJ+md/zOYorqVA8SBC9o3N9do
UNdRqAAXK1KR0+K6lnFD7RcqS9c15/YN2O7vkhl+FphDRLd8jbboTwDQP1+2+maJDu9OIQxsWgw0
FIiC+AqVmfgfZ4AUqFFhRCqhGxwCcnYoBzjDunYb5OMNyj1FFHlRD7DiO+61JoVVOrGHHDkGKa1g
wcjMBiqwdjQoAlERAxWgz5t2cggNy7T4+BZp/xpR6aWxTkhtOa31+MFaO6KHj6yxkLxnOVvgRslm
5JUkXRenwB4tydIOuaNbC2czvyk/vwldmrf7ww9CcL2y3M8VZDrkagE8x7q8pzw5DGaJTu0IO7Hh
VksG93uA5vZuIJ3J4E6Bu4S24imbZF9hxq0wopTWL8mbTOsc7VjdGUOkduBJO1JdqUzCt3WLvWrW
oHr7+uJfF/MfzAzMPkIDkRDUE3iTUzMxAHxK79s4pQLIRTCz7ehr/g3p6+RcOOkmD+m47r/6xhbJ
wq7PHX2MZ7LqMYwyctnTltg4lyJNv6B0XeyETeaAQMvkObSkKRhXxzjPGJN+YTTyTpLxVuT0bRW0
FhAiECk6uRs9POZugEmeZzZVVH7hrJ1wJxyFVwkTRTWGjz5/X/F98QabcGKQaDOqwzrXKzkdr6gP
7PmQBg8MGRIbvTOscRfRyA0eDQc4WFeTZXb9XeH+F1l0bMCPL5hYY43jM66PwQXd24KtnMLHEAwY
pryunHJTxejSoNqaBn/4l5oYyy/w/M0HmCOCOryyEjqNNHYPf9ihKATyoFhj/dzK3xZvXEP6B7m2
wK9rKpiHJtliHnvuvEIieql4kPhA0b6LZj8kZsIwXhsBB84f1aPgwqESj83fDD0KK/V00UzuyUe/
GwWOrLloVe5dLNxvOM2Myweta7erDTO2A7KSwnHOX6Bw+7CzAQliBhcTB23yMTgjaPG+GEDfXbMB
Dh5EmQxAbuJwyOUgjaHE1pxtNLt7AcUb4UFYEZPhkJPmoDjqqTXfMN695C7fO19MRqrsjcN6p+2U
uRIFehGi/gVaJqsnUkB85OtHp7WTT2QmksXjXRI4MdwqWOUCPofA2Gu/ctdfd5tLQMDmPn7xIMog
S6ku8Z5ADVNmSJrDcZ218cuF0dZGJaKOCegtWzsZJALxClFDcvDI8/NICVrrLZWslqcx5wE1vLgf
oifHGmdXwLv2EC3t28xsHjjK7VD3coIti+Urt6QW6a3gdDXzJ9kL0FHyu/W648jefMCU0TvXgY89
ckJK9VfhFOyKs2DigY5Pf7nX5iAc16AqJ/V2qbB+J7EJFWY8pxL6WVgx9/YaFcHVD3IfpWPkUSuM
VH1x+wil7NLONyLCXU+zrpA+WuouXC927bA/fPo4AoAZFHtACkEIPNl04Vo0etUEGcU0U2cQrNlL
tuBOSNzEjJ02IL/v8b0XAr4opo1UIJSD5WziqWVqWnfI5ILZjI42Mgk0WAd/61X4HBzLd6i29KCX
RPwUYTtgt9A6lbvJ8+/fcCeXgZBBxjQlZp3A8DlFUJAiBXAmOr5hWPN/5T8VK/BiWo0mjwptN0Cq
sEBGuTRUfU+74BQivQB2NzbLOIlWwpi75JyIlqHeHizxzX8VrREeYVbYwd98h67MvYFcqxsfl4zI
PGskGyh94VWClQanxOSIaz8YpYoVdlGT4AdSa0R1Aw9o7frC4d5ZooLauarC0ULFCUmbW02+pLlQ
pZcKDs9AlEcU+0z+nK19T9sCDROZ+m32mdNsk64XHc25GkMynA7WsYeYe5pxFHxwcck1CsmxK776
bxhS9NAneTJQzPPN4qXDxV1dr+j8X2d7eRf+XbSb800GHy2SSICGN5BgmKXmuAwRmIyXv9o1Rx6D
w08GGpSuzme6VcwtmH9CU3OehRUJXICdYxiyRDUypzoK/JhvX8wUzp9m+J0akhxwPeF4TsGDS/Cx
GnKBpzluIQGmZFV4gKctN/4qEFGIQpIwd2Dklq7W3OWFp4+yusGqnCiLTTQgykp0ygDkhorH9gzl
tiSw95m8O64LGyye/GOzWrjMc2eAkWqD2xIN7GiCnLaTd9drBcYtP6WDg6J2SkRaPGibdO8f0Jr1
lQckiYiIthHOXGp5vvNWMtEMqwODDQCEmixWlpKLnyQw3MJJOclr2eKs+F0+viu7DglvmriYE29X
Q0bg+UoUoGHOdcmefjc439rv22+Y+LsxHwEyycA3KB8SeoB8PNes0hqJhA+t9l1dynrf0fObNbNH
/Ie/GUZp2MUh3ovQbbcFpmlM3wOvG5yFdU6EI+cMzy36Y87S4+XPwknP/YPbpU4MKAdqvFQWsdT6
Beh6bqSb3TPGjIG8xA6aXh4Se0m57lwjNJbzjLUDJVXU7m9XewGPdj1EUOcaYA2+W76PmEirCLgE
SLBXaLnlH3oOE2oLK71zi27EskP4sckxJ8WYgdXRhuTAv131dkBIvelp+1Kdqs1i2XHu86Et4N9V
Ts22wFX9WIlwMhsSOOijw/pQttnh3sQkc3y8xy+ggzDDh5O0rmkamwwpPl56PO5p1s+vYF/5Y9FF
35YXP8Rej8ibkGQLNlAangzrr+gCbAgDMGVF2s2mX1Kr+5uNFjqVBVHGtBwHOgE9qcGjjIGTzlRW
7S6j3FuGiM0nLF266ALdvbKM+vd/BU7e4xYDo2IjMBvpCKntO/1jcEQD/0gFDL78N210OF3AnLBo
iceIxESHWwDCBoMPA9nS/uOCc8yIZkOJiXiK0NdVHnu6RF91p+J4K3OiwHoOtHc1wFXtbfkr2Vwt
NJI5hZfuKhetCLbiLj14bM+mZvDnIid7miqXWtU6COSd4CF7irzE7a2S8g+/38y7OvrvXn57tz90
VCmjUL3WENPZmt3GpLEVLKdbUMklKZN3Jc7DQZAqtnsfoxkcfU8s8HxJ7u9rWdiy79ftx1pQEvYv
6RVSYs93APTy3Jgg0LOXrMudJPSNLnzXwH7IaQX5EsQ95MhHAcbssqktAIa/oPPn+PuC7mjdt4OL
Zmxk4dFCOXkgfMG4lGGno2AoIIrSS5p9GWhSbSQ2laO9clv1lJjF6nepd7wASGWAaHADdCQFJqfF
8s5hVPkoKln5I1LPNLNjJN8ML3UbFX35+UrKz5pT0uOVGMhOG95iEDc/SszcY8mGAqJ5DeO4t6aT
b0QDfDoZnACSPSRnoSOBFQsUjgCJ1pHjAyFEQgPHtrMCOzuBwPX3LbgTUN3KZ9/344irdBQbQ0Kn
brsebcFMbfmPsBtskaRP+vZTc94+FwTObfaNwOk9bPmxBtYdBPqvikCuwNI+dxuBGJaybZH4+0Jd
ZWmNcz+TMbYjVOZRaGDdMbdrjPmBq5Uex1yb3Ck+VLvuFGum6gFbpyOjY7wKNDErn0rKotW5k0YH
xgiOF+TnSG0in34ru8uqKgwuLdKKpw6Ou/dSUG1E06gM+INdt4kAi6QgIVWZ7SF7Dy0dKojckLS0
BfMqAj6DhTeAOwbNpz7JbkpXvy/0CwJJw7eVlojbgb5nFPGkeDByUzpWbuQhreouWd07GRJkGPF8
wQUzAHs4Le90hlKH1xJJ3RYVem1lnP5i8OYDW1DDHUPzmcOvrhtjVb5cDXPpZbmn3IDaAdIiwMLA
BT61X3GV6QJnYPOjN+MR5AMqGT3VRKgZIDMDL6nDpI1uL3XXzedyWU4GQ8HINbKYfSpWbfsAuJJI
cuqdOVjyNjRFVzLzzWCnJmvL1s0QjaOkyMHdaOaO+bamurUwbX+nJ/32IybefqSVSi3zAwuuEEji
Zr0bG99sthGmko2tTqrP5K8nkmRfmvrCU/u9wNsn/Vb2VNuqWgfaK2RD4YAOKL++orz650NZ63u4
hkQ9YrrtNTsWj5fd+K5GAIWnguW/LViaedBx+xUT0wqylVxSRXwFWsL+VKDr60n5nj153Zn70lfy
wyVBxe53meIdU4PRXczL47rBT/xuoPhhTqUoAnHqyCONAgKRfQXubucCqDht/xhr5IMn4Zf6+FwT
zqC1BdxLEwVWdMm10EF1127ipfbtO22JyARD89GvJqDzUpuYd/WiaEnoyxmC+isAPUnv6a6VOImD
mSOgqmD8k4M+XMnYkifOWZwDmR8BxCNFigsBUieYn1vrJ0fdoGaCiiuvbJKriQ42uyP9MdqOx0tK
Ks5+ExdHt+909bLsN0obSIre6YUcS6W4KJUCzADSkHaNKu4lJiAtQqDboiVzD5Q8NFCXKwlgdPWA
MnNG0f0KPnX4g4tz5HOH8PZjxNsdSEawe6YNPgZWFx18cYcoIYCluxxiG+fPv2gP6IUFLF9EdwtP
7R335lb25N1r9TwSkhyyu5fka1ibQmBVRD60fz70z9HpEaRdVldP1Uh81JyCBeOL4fA8Cr/9hIkV
ajF9VNbsLArLOEkvHaYHpK3iYLic9ha3PYrHcgkpYN7BiBwWOiZA0YY0NTJ7tzveooHoGtQFUjsX
Z2Cjhs0WpnffNFZy6JeE3Vkf2jRA+gINxzs/fd59H/BBeaGBJXDXOOGzDKxHT2wJfzokL6EVxCv4
zs3SY35Hp26ETsyryIVZrmcQCiAtJ1gJRAc/6Kr5Uz5rW3El7hUw2wOBIdsILGX7u4W7866g3gB7
orN5JxHNWLfbqxljX/qZnmHwwneqbezq6wBM4e/iIaD9MT9HpuJGf5Ln6BQ7S3mkexqNAS8Qq6Fc
KqBZfhIQ95javDZlhYeT5o/A1sYkjiKYbYrUWRNjiJbNsCZe4OgAsEstmPnn3Fn0peYeLB51lFzQ
24hWYMxT3u5Ad6nT/MLhIyorDa34kD3pHu+KoBhas0kFAaw0/4ULeytz+pahNlFwCmTWnnYChCCb
8FIeZEzSZ0D1RPhH9b22zin/nycNbwVPjhsI4ZHRhzXS3cf00JmswvZH2YjI0OquZmH8yTbOwrnb
+lQxFzTtzkXWeNhwHfkyNJFOB1EwqswgSMB96z/x6/KkMnGiXemYABqWtPquLLxTgLNFgQud9Ldn
GmXdAHiRAalI0M2hJs29GZ2JpiPk+RfXdcdmIMH+r6yJ/nBjEgOwHLLQfZztsq3+Gdqsh1y0xT1F
tWHLv/ML3Hp34muW1P9X5uTiCEU1iFcBMgsrRHWnwMsYmgyWS9qGuwtZ64vZ7aVVTjSW4wU2IYgy
oIZ394M/JwHKSIOLTljTAMKnQNN16y4Vk+7MBt6sc8oxXGSdol56rBOUQo2FkhmIKqh8yjexedCO
DaAef1fS+ZiaAgQTNnmBEX/YpGl806TyGItGVMDDVmxu996b2VtDalS4q4Y4w0f9/MDuZr7xkj1g
Ps4n7jFcl6/AMnV+/5L5EeNL0EAKNDsBH4KCyq0KJ11pVGWdovt4xV0c/cgDmlj8c1GIasrAcOmc
5GPBwZiPEUEksiZYPcPtRD/nrciLcU16vQf//LgPvd7uXPBMUOG18OQPgB8vmSLmKt1EFRNpk3sD
gFkfGgxpFxs+9Qptx46wqTfjDuPMPby7hf2cKTATZ6jMkwRMGlqDbhenIYBq+awqqCQAIOACAKCR
fPeAqeDL9br1SN8QWC5VfOcBM8QiHYXnDZE6XpfJMfpKLfp1f0XyyY33+vZR/RRdjPuteSTAMIPX
mBR3iosW9Hje2f0tFg1JqMaxiFm+Xe2QB1pYlx20Z48KcGcGDJdCf4QvkzjatvDqs7qqNoa7hAQy
hwaYCJ7okFJy17zMWuiq89pD8LjPvSvU15ZOBUn+ll4FS4Wi3AWOTUyqZ25ttWgZfhvQEKy4i/46
e8+mSsa4Gf53HyZKpoIqKOBVfM6lsZSVdkKv50YFFop4KguzsXsLE5eryov2yTMFodiCzt2RDths
FOBRggd2rDzx2ONQC9QMhPNUfdJfNY9BJDfUPxgRwQuBIpI5rkWBcFvdxiDZguw7+n4je6IBVVwP
VVtBNhDEv7Jz7aUHaYNuNB3LNko6Uqki5RP/vCCW/bGTDQc2kYqeEigecqCTawbeK6R+S4jlNipQ
bwRP24wbw+L+NuYARgHCbxbrzvOVolWHdZQCkAktB+rkaQqFa9RrXVGyKo7drqNdsSuecLYrpKXg
yiYYr2pX2uPCQlmse7tQJhU400CrR05o6mL44SUVUnAW0hKRFgp0f/INUttbzKmZIEH6/F3aPPBH
AuqntIkZSS59AxCkCnWUYZVZAPQ6M7wjbdet61XiGk8A+7I664IxOcmpHyKzXMwss5syWy8bZ2As
8RjxmsT+alwUkZxdSiR6AcXO8j2qW23rVYA+Rxdi13FPhD+xu3i880uEsARZXhwwqr8g48aH/cjB
dCmKDB2MGR2OCjDgj8A0KdZqjH6/zM2fUSZd585gJq6P1u0l+zFvkmK943AjMXSKdDN6hW6F5yWf
8WmSgSpvX0SYK+jdxBkO1YtsqyeVvJVfSHRZoA+ydAdzSUuFoe+K4GTTUYLE4oFCAQrgaUU05dMm
lyWodrtmSAHDES47SWQwHKFzhHf91WDmVvykP//nHXhY+A/J+sR0jYkxBgGTrOyzXbq/2Gg/tA65
3V/IiLEKdqma925bV0RZisjuHDgCUhHdwxhbRxPL5MDTjOsaEYTOoPEDdzhK4PmbZLVIbi7ms5gx
mmwv3B0dgyvo9gMSAPuSH6qVRKqaFqFQUnk7rIOHYRfBxePcwM0grV0KSuamEcwO/0qbOrNaAb6m
kONLmnohph5KL7SjLWJNO3BGR3Hqxfj6jkMHiUAOxtwTSrIYRL9dn86N2hUEk+zqjOawSzGt/Flb
g+0/h6+cvQi+z/646XbqgFLAIkEWgd6zW3HBJU7Fa9qWYMuxBAx+IoaPnviD4rPg3SuXMGLmeWkF
/e3oHMTjiqYQcSoPtNVNDsoa6KgtrQA7a8kUdFIb7gmoT9c/mGug4iN40ral41tJTZL37CtZ1KE7
p/rzI2Z9VrXaZ60Ku9gHyD1GFo+mslWOiScgasgirfbcYw84kYu58CLc0V3mV4Amk9dZgnry0GIE
p0qTEXI1VNtW1wxjZq/iAT7mQdhVZvzMu6AjYEMtmFfElFtekWqz2Gu39BETby/0i1yIW5zAxRY8
wfYTdCqL1vUro6CAUl3WaeCjypyfefsYvDfr88ImsGdvonE/N+EbCvjHBR4krQRPHOTHHth+HOEh
wkhNf9ATUqNej8xkjiTos2j7D/Gz+syT60rctdQwnyQnM7NFXbhzAeDpIU2Ndns0xU8HDTM1b7I+
G1DufmjODfhIQBzlVQcOxeCDvGsWg/I7b/KNvImRxquZ69cC8riVfhwsfhutpcJMn0uMVglu7MTr
5KDQpf5Z6Y7DhVoYiC8AgwfEjWkb6zjEnSK16DwD+JcM5BYBeFdwtKwPwUTWzG6PgSWtNcCKIMGj
k3gdu/D0rWwFFl233wxW7oCN1TqJXnXKMfn1u07cCZzxTf9+nTa5GGU2ampW4evUYx1awkZEy0tH
wcRe2IOd73yLN79+F3nPS7gRyWzEDzWUlUItmytEaqeXyBpd4Nm+ijTcewJlI/4+yUIie5Etoer/
u+jF1U5uoDIadVOJEN1+aY/jS7d/hxvmgJtlfcicniZLOGd3AlpsL1jKGDIXZvxmQ3UC6zmUE6w1
MMNHtIjHIUm/Bquy9pi7f76awUlAnuZ/SPuuHbl1ptsnEqAcbhU7TKfJMzfCBFs5Zz39vzgHe7ub
LTTP9gcDtuEBXCJZLJJVq9ZaQ00QMjyMBP1PBzi14dE+ibI/DjWU3+loqxl+ENZqhwS9kwJAAjIh
5wfncNeLgI4r7utgCq52iExjz5mN1/UAGhfWW+hI4GjVzXErOGAY3uv2UJir9nXCovTPs+ebp9L2
d6HDCFDX6XWAvYlKjg5RKyQB6FdCEgcRIDf43uQZaaTZrj/RP4HH16/OS8DFuQ7vlCNgAk63Uvf/
PQsK48C4gy6WdIPi/njpllISc3WmAOeOHqh36GiOn6NqK7WLoz83peNtT7xO5sMaun9B8E1oYVCi
v7SmqWoexkGPWlCN3a4RdKZm9m+vhUd4U9TvwtM09KCBVYm7m62N8j2tWF38CzdHVYP0DLk5AmlH
UyPI/ZiLQQ+l9fo1Q7ojxKss3vj3E5qDHMZoF2KgDjQASAdBaAWOFurqGKVJ0EW1j84FS7b6h0EG
Ja85QaDtOdq2a8nNkFDK7w3Q3aMwejTWhtfl6HNTTQj5NgAA3f6cpTBw/jl0w4xa+Elec0Zm5Xe6
p6KaEjjJzl8htxBupU30wASCLFx7LgxSV8tgmKqyiDH+COy/4ItDr9mpXWkwNT77YMUovW/GEK/q
NAruzn9mXKXi+jxkvtQnsDhYLRQtTTAlbGL3iE5dFEpEL7Fv21sK6hf2qMM17IZBzyrYa+32Trqb
e8swE9Tc84Ns8R8F2F+hzmjvscQh0jrwtb8I7RcfQG2oPKwLtSl+PqDZNaILH1Pdr2DzgkPV10we
MtRg7vqvo8Zl0kCwIuECzyKagiOKO0jZJrhRTZZg1y8ondx/YiejeR8PohDR9LhBz8axg9gcqxZ5
HUGICCD2koaeIAMxi4pXgoGu1UFrazix+E6YOyPn6y1Gf37kgCvPBW2CmSNSPg1QHjv9d0UQWAel
KlpXkPbHb1SKRda5UBGHrrYaHF8gH9qDngdmUXoMdr0lPUvYy2jazR5XCbPZ7/qlhtoX8kjogkIj
FmnZuQyewaCOnFQ0tSXuQF0GVmF9nVgvxWuxTlxW7Fo2RlAkoKFDKzYNaBolv5OjFvPMIR86rwyL
3BSy9eygnrRihqarNwIZ2pk1yo3DVAtm1cDQKkfdBBvODA+pHUWmeniTt3nM2LbXIFfKHOVE6Hip
BAFFXbx5a7sEQgEKE1qKlh9kjKzbm+W6PEXZUi9XTRViABU72Bo2nfM5bhMPfQGvBDvOueOBmQ26
OnMoc5SHCnIHDisytPa1c6YPbduDzAmwMxnEHsFD69VPJ+aevKqkUjap5CqyT/ogFLCpn7JVaJNa
2GSFdxDMkTLQFbSg6Bw93K94N/dYl6eriE9sy6A4JvUviHFQEXhAJ1kz1bAtfBnfyYfr70QUHTt3
RPp6U6yZy3n1mqTsUZ6qRB2flGQ55R0HYNGAqwrhQavA346cF6HHbK10p1u5d9uPrq4tlF3KZdth
MjKugl1wjrl6bH7eKx7//9F/sDw+cnlHlxQUGij/SSF5FApGjwi3Eb3uV7YDKwjQbBkIjmqn/4jW
H+Gm26JL6vbwri8nP+P7Y5fyISOXpFiO0apCuCdUosro39WftSMANJSn5tOJ1ZcuLcYc1AIEFZRV
cB9qJfsZGNY8QiwntzPjrnEOwnqyDvevPlQDSF+NthfXu+jpl2pOb2BAMAPXC7cR2DeNxydmLpWE
gYtHC8YPqWWCJwKySKFFKbkiFookl2vQkKPRNVrNuJfKpnJCK3cxoARY3fEgqpmPHc8KUEu7F90t
6BMDMwASgZRnhTJKQM3E1yhn9/qqPOJWaDnqAUUKnnFbWRzjmSXy87MncMRDEyMbYalyeqit462V
G4zRXN/IyDziSgRgPSF8+0EKntlI9ExufE1F/PsaoYGJJ4anAdyhrvU7MHvOKH+E5n4wCzA+aGuR
ccVeto4LgoKYhO5sOn0Lraus6kas4rQRM7uXrBIPOEvw4MH3gwdeDcUMOQfmnZCwnRtoLbaZvVnX
hSAyB4BeA4ApolGM5jjq8igUkgJNvOqu+dDvgwzA9wgZjulLc9G8/SHNpvReO8EjD6xa+RW5Rs9Y
hqVTDwqY0EYnTkV0Pi+XuhQD5CW7qLEy5Ofd8oDGXlfZ8d8tKlAl6JNE4y/O9AuLlHNp4tQZTQ6L
P69+UIwORwNY0BY0bDWr+nDdFEYUfs+GR73ssnJUQbwQQoXdU0+h3TmxzaUgG3+YPO2bERkX9ifY
sgRgeZHJxoxSJ9ycNSlfQ60RJxzGA3GVzIQvj2ixU3fzG8PYQlDEUxXwYZhCGY+Gd4yRWpUBOI/x
WDIOvDODLhCMhRDk+YjN2MPWZdgjYZ0Kexf2qOMm8eV8lsQMkB0Ao0+yR5jFXfQoID1ld4bZOtKJ
HDylWdxFv5VHhnUS4m9Zpw6dMRgqdc5hvbMK8oDYf/Yuj+K7bvMPxXdthb8YBhdOcWREwXgDvikA
DmhVBpETq5kTCyhj7wD8HjaqpziH4wH1gHIFkTMvNTdoBe6QiviLRkYiQ3xmm9ogc11rYmvAdnHq
TdQDLP+QeL3zu9NMVkl0aVXPTVGrCpF7MR3CsgFzen4XHtoVt+NOrKLvUpjDgCAsyyPDiJZfykqr
tSLAzhWxMoPJpgWtDGr5YHpZ16u30C1ejZ34GN5P2xiXmeQzmRjOe81j9jOjfz6AigJ1NnejwZMP
ACZ2OqnAJuneCJEn/hvgK7N2QhfQd+BThQ0ocV0N2kKhNx4M8xmE/Q7DtchoaV9GgllDSQEkAkiz
XUbcpI6qOeJrgFdweUHcRUat24cIvAHhMpBXkd2BTJD3WGu99FIEjeAfw9QmyjmIXzUjDKP7ZV7z
ONx5wKYIhxU2cFT+hboFmfY/BmkGlj5oYgi+w+B7sGkq81duilj3GTjKyeaR7wBzE2Nul0LwuUUS
R84uFcpYZZ0iwGJ8x1vdL/8x3XLvoNnZS6x65TUoixoctUtTFf2XSktm0w3XQP1ucjvzDGChMLgE
rdWQ0liJL/L97RH+POevvQcdU+DDQ62ULuUrqBO2qgZXNh7UjbaVXsAGgQbzI3oQMbe8W1ovcGUr
xX2cX/G28MYqEy7eGOC6SG8gXwqUDnXMhcaY8p2OgasekgBW/B0CV72PjpydOug+XbNgnItn+LlB
alG7WAfvPSojpA0TadnBfHkTzeZhWhUge/+b6T0bHHUdaipcWWsftgqH9x0VfXGJyaMQDdrNF8LX
RIo/R//4Vd4HTouXeoK6NP/fS4EArOJWCMAVRDSANaR26uiHAjRwZtxOPd/Lfs9uu/2ccT/VHODK
H4Jj6ckBrhW3x37dkQerikKWFMyfQFDQaatcm30hkWogRgtQ2jjZbvBGOLRi5hBgQ+c+j5w39iyL
8OMaGEMMg1UFRSDw9V5hvqQqGZs+x1NAE61xW22Ee86KHHUNEs/51K37TQZBg/FN+GaJXi1tYqBI
dQO8mjyPEhi5ZZ3Fi7EuCP3JRC7goxtDay5YpdjGcmv5K/kBkKRNKOM61TFf0cSPqG0MMLQBfhUA
SjHflJ/JeF9F0yzgFW1roK+0D40XaY4pSk658x0dYZkQIzOvwwv3KCChkREFjS1yk/SjS1fHVvdT
mJUeQN6XutqrZNj+Q+PO1rTGzc1tJpvhVQvHHRQcwFoIYVCi+U7FyWIW+MTgcCHlveae8PKgoxgn
b27KK/8OpVybt/ktXniMQLnozbixAk8GVjnAj6ioMc2o6mftSPI/8ytw7tJnjEzePtq0L+q6PZX3
amAKv5iwmYWLI9qbgJnURIV0olCnOxR5B20qNWQRd8Z+AKv+S7IqV9Gu3qRPgtVA1WsdHH3H/2V0
q+STGZyvQAvYSufmqcghNWHDG8R87xZ79N6AmzH/xCEIIGOzCgvWxYrE+ks3lqAHgmsdXtCEfYy6
WE2DMI9ZLzV4RnO4l4v4vcHlStqLG8PFPa/wGgmHUgyc8EZbIyXTWEjMsALIT+H16jMAUzIAU+WR
A6cmXe15veUS/Oc8ulcrCzkEV/J6fAq4ilYdIFkhyNwTL0fA5qCioax5cMHKu7/wOeDsgZMldGT4
Fpn6Dnma/YEf9cYKnusv1RHQXXFQPZRdfmlOvorBwy1sJgZd88J5fGmUWvJIMUCJTYy2XxOaBDVz
XtV3EU6sxgUr735aMTb0dei6sEeTNXalSIQCYe+5XOuQW89OnCkgwXn3YqBg2O6E3em2xestdWmQ
CtJTVkCvNIVB7UF6adEyAeLjx5wtE3J9eby0Q11sRn5u426CnXhdAwZ816NfwgXpwiO8yCnWk4tq
le7kP68/P3JZmcWFV8qlfSpiBWrgyw1ZyMHxkZWX960bv2UOItZ2hJwVuW5o8GJ+Ha33v8ejeBAh
nBZ9+lhiVs51IT92+S3U+VTweSz5Lb4leO4cZJbBwY2OKGingXQ1/mxey2fOi/cP4W6wYo/F/bFw
Ibi0Tp0ZhjIpSkJWYtqoju/pqWkAaSSgm5K0xetfyRt30lfMzBRxJCqMoF0UlwG8+5GQNKhoxmXj
xIktwoj6ntstaDYO9YuwL51sXXxXuNezyrPXwRpstrhnCTinUKSkr3mTIVackhnksjm+atBRypxt
i0u1bM2gqST0E74LLoQnhFNzKsx6kzPSoEsTffYFqCFe3n+MoZLGZMYXcCuAzCtnlzntJ7oavBSU
68WX/9gch5f6ndlIs3BuwC6K0hKQyUjCUoFS0eSuzjksMGqz79BIg9bQO3Q2g/VDBf7VVZZYzJOR
/Jf04p6bpMKkFMzzkPgYKm/1a2EVdLZ67Fsg7QWLe1NBORBvxD135FdMPl/irdeW0YMMEAsoFOkH
k6iUUyi1PrIP3ngnPgFHGNtgj1nhOPKQXAYRwUPtDdvn/xw1McV/rFI7eNb7cYoDrkFXah6a/Tb+
jf5fNIuYwvdtQwt5BeLGfyxRuzXP1SaJZIwvAyx3377myGFzToGmO4jEth6TZ5TEwVvzSa1krful
JvSwB3m5vYLnWeW89lAEWPsPvPvRrJhKJgsHw8UAqbggq2PU9xoMSl9gCsh2M2+Jg9m9No/BzBTX
W6h5g/cQzy/0KeAaeVXQB/4QlegKCzeldvvaeOIbrg87/aAAZcVYuSXP1NAjiYsqwSrQtSzomlXG
nAUtWAeDe+mhtwEqb+/iV6jt3suy00E9sP0AtRLrCsGyS3lMlKtSEiSwK3wlTvic2xE0l0WQemuA
tFniXn5H0pX3SJv834wYaHYwgBBWOoN644aq2OlTquGM3ZR3wncDaUyEIP4J8LLg1x23mz9SMEBL
LK6PpUsacI5YVnQPos5Co2zzuBp4kFzDhQ6jG1oV4HR7/ggppa/KNdbdiilhu1CnhRsBP4cGbehb
g7z1MrRzqdLLQwWN0+5D75yqd8YNeDMlL91EoCxHLQsEOODWlt4YM7wU2s/tUmsr5HUsqDWxuxk8
7cDd43jbFZ3V7lqntdo3lgDowhseAyV8IoBqA5dJ47SlWhg0votay/iaZNN4CR+E+2yXEIm+0RrA
F8qhjMVvC5vXTMZYF67ChI0fzRjglEE3KjXHfBw2Q13BdKOBvYff+DlgbLMzHcFLttIf0p1UmtmB
+cxYujeAlAygdKTV0TZBxSOpyKtEmTHFLag6kUc2/Ydg/RbuDLYIDYmldKw9MyVTF4R40I3AnzHC
EigVJPz2ymfyq9hNB3ClT67sKsfE5d+Dt5CNolp0pD+jvFrXaZCKjoyStEkhywlRCW2fr96efKvY
stdyMSadmaNeGUI/tykUCTGp6I4SIOVmRTvIKFnSPVGZ1u7SXfYXlPtEfx5ZXJTA0e6ILMXlJhXr
EZhiMW5R0gdFNYSRV4o52uN2EEBMile88t5BPwQEy6fxyPDdpfvQuWnqtVGORppD1KLFrUT5Ep28
QBYqIdLjB3TnGSdIvXsBUGS+kzOD4cIBjuhLJDyQ/EICgdo2ghgO4ijA9LTBlcHfCW4DogWcdEeU
35WNvEpPsXd7uD+AZcqRYROdU5CrBW6DxuQZwpgIfQSb7SMpAhfoWS5x8wsgcon7p0NaSEYnc1EF
2ah7/OAuNIetdGS3eZDNeetDKD+rEkCwhhQfohxS6znZpqGZqZbY2jr0aoDUXH1Ar7Yyucf8SVqH
LOaxhYh1MQ3UqhdjnRhDQabBhTAviA5em9HqV7Ft3Av3rROaGlLO1u25v8bN64AnAlwAtAOI0kHn
fenlkV4mkNBK4Wqb/G6H87Y/xkcIaTzCx0H9ZYKN3+2+OfsU47n3F7YF7DGIGIGYXleo42hQc16M
p6y1qhpS7skKbQS/IwhDZnf1Kl/lunUUH3SSbQUL3mq6v239p+RPLzapkvxc5NBnS0XqTJuCYApb
vK9yM7T4jbpRsdXVCQK6hFA6WSu7wd3Hm7cjVOLAQ/wAAXI73Spe5ebgWgSzOJMkaAGYC3zCn2+i
Q3rJD3UtqQ0KV4dXzgk2ErhDi1P6gtY68DXEL2CvdU4JbyrHahvYgNuj4+32tCzdTX74Fol8Gxrp
6c2Y1GUuZQa0y8ABJW8kkCOHhG2tR54FTEFHyRRx97ttcymjcWGT2ndT6ve1qsPmZwBK4LvxhT9O
R/61st9AgwIYJCKuHW7kLWZ9xWQSXThcLoxTO2AwpNgw8p4kNEifS+H4k5V4HASbBsiqCGYEDl+d
mVFa3HiE1/KfeaZ2ewAWC79MYJZbzdBOU8xikySo+DZfd9WjfIBSmq3uNGTgRWa1eTHgntumgnw7
4cY7SZhv6SC4MyrpuPh+3qtAfKq2sOGP/MGwJE8GU0Ty8gCRVvMv6DoQd84/gdr7fd7Wg+rjE8Sd
JMDFWud+NkeXs362Xu5mr6WnbSTQRtz2teV5hzgVhC9VyHTTL/6xl6cm6DHvoG+DazWIq53Zv0rg
RtGQ1ym3MUQK8PIHoahv/d0RA2EslCBgmiAGL+OtkKdDHPHjT3ZFsKvVhND3iVnffuXPpfkLFYjH
yQTRvJU+68za5dL5Bk0wNB1AsMkAQOnSuNrXdVLNMC4RbiHDRNn2kH1AL8BSTjjda/Aa9VbxVkO9
m4imrxlTv3TAnZunXH6ooihTRzJ2UJB8ja/JLkbXcGkFUEmAcFHyQUTqs8P3bbOLQVWDIAThBSFg
RionoUXSAAJ/FEJqcKyfemQqtUMOWtFynawG0PxIKJErCSIcuqjRVBM74AgJn2QmScl1oAGzAZhk
oZoggUCTruF2TSECWYlSqoiI9uryDyOEqwp4nGobCSDew2tgdZ+gQbs9/p+D7PKgu7RLRVehiRJ9
UrG6mvmob9K7+dg486F3T+CSwr91kMXo8M8aSPDNR8XBneOl8ThAHRWndtpV/CxYQNrjDCzuCuzT
4YVJukG+4NYXUn6pF0XdlRL5wkPohY/g44Ncnw6+K3zBtgQkEFwIG90U7yFmEoKYrmedej9VKPoL
kNLBRR9CJoSk73JnyMnUlYMI4KN2OKhvAN57tQ2KDbMGGspqt6ViosS+LqwvXELN39CR493E5twU
8YkFH1zwVxmFuz/fQvlrGgQARQr4FtSfkdYHhOPXuwFpAv8bYRKxCbdf/KmaNSHeVNYcO0GxAOu+
+AS63btQ+ypOFXwCCsMZOoFEiLKr68/azj4VU/qeQIlSvvgc6RxCHR58KIC1DG/S/Rf6sN1inVqD
ndishuOfDXJjkQzKkeUZGyvh8VXiLrpHZ/M7yMmSjW9/5WbkiYcCRcyXAfXqycWTl7WNFi4pl3NC
OWkWNoXRk2XRvc8OPrgKH1BDnk9ATr3N6CyNT0jZaHfawd9rZJFYrMzXwRvIAAlEe6jXa0htUC46
C0bSVUMIqjDuTm4nW5qSV/QDPcVc+i74mPgU7SktsxxwnWCFWbzMCKUGCV3UNVlJOr4qVSBny3rl
S2YieD0kb0HqJVrqDMAJoimQP7dD1vVBAZukRM+jWItQSZUg5G7icpEggw3pXhHtOpsQpRmn0aIN
wp6BNC5+8dRyjlk1G0WJcaVqsK1ET+zLVVn+uj2QBXwURnJmhTry4lav03aAlYgQq07oQyiS+8of
D42sW4Jf90jM17ZM5CFr5RF9eSzQw3Uq4fIDyDScoWj8EinmIoPXtsn0qqKhZ5yjL04qV3xXmXVb
MFZu6Yw7Hy/lpEom9EPvY7x56LX9czS+tNFzz8wrXqe+yKiI9JSB/kXUBalRZWEmFF2Cd1KXfM+8
/p2JkwPKZlNqgrte/urxoow6YJQ6KdrIIsDeGUjT86qBHoEaxuC9+y51YRehO05uc4YiKePjdCov
l2tqGwU+pnyYzSrazroHWjRDQe2ahwI2C+y47MdAqyIiaBCfpPxYNNrGD8hU5Ppkljl6SbliLec5
A8qwGH1wa/3HDOXIoywMgErBTNy/tOWhm3F5ll091a0JrYyzpcWNc3vvsAZGee7UCn4V9rDIZ7PV
6tC50ifBKtqxYvgsyxDls0GolrLQkBnUnhJlD0C7WcYseNfi/KFqhGedQLKJlMfKWlJGQgOUvA9G
7SZ5GeJ9MMV243/Mkaeggt2oLBLpxb2ILh4dsgXgtaJJidKy61Sf4OQjxdUr3RsaqMzvpk5w/2Kh
dJRt0AYGXmONWqikncS5SGBHaSZrltfhLDgdlzi3rSwGsjMr1CplulxrMfo4QIle3uXNlLpBy71p
LfB4otidiiBm5adYFqlTqJB8sR/LHJCDzneL7q1SgIHnceHpgo0YJ+vb41uMGmfjo2596JmO1a6C
tb5ac8JTXG+UITzN9WAXUHmV9Mi7bY81Osoh82zu46iGvbQZ3UyTjqXamLKeOlEb78dCTBm7bNkb
//USOirqrZhqWgQv6QUgOMfHuvldad8jd397WMsn7p95pIlLgKGM4jKHndYQ35sEpCl1nHNbqIHf
iVmGpo1xVJ0c7KsWX2aAVIj9b64tWaQGrNGKlwdUEyFWCWS0NeeKul0CPdulkBHQWPmMxWVEsxz2
HZDB4Gi6NGSIaiYaE5YxLHdZ5Y7JSSiRt61fQn91e2YXHfTMEnUCDJxm5PMIS4b43PKYRzdHFiGv
zS7RTdBU/I2/kJ5SwnGCdk4qqsjckLZRT9axgqVIsDMIG7azuFPTgVF5XlysM1NUaInrpORLkAJY
wC486OLwFiuTlQ/qulYMxqgWz5ozU1RMaWIuh1AYJlEOUMcxVDTNd5+yzlQjuy5D4oJ0ZoeKJrEM
ed2f5qEcFFGzneOlIoalncM3qvSxhVxOe5x1S2nt207CmkoqqiRaOHZFjamsJNlsRaMw0xpUuNBr
GXKFFVIWcMRklGg+Jm3W5K+Xzl9lRQlhTlhT4vFXipoRLwYHfQzWbRa9+nmGXvKm+x1DLykx0EOl
Q0ckbuy48m2I8r7ISMXcHj2xRz9Qz76HJofpOS0vhw4tWzlSSAJw1boMKq5QdZTC5VQ7NRywV/3F
jINwUAEdIGC+skR5FFekijTmNWzy6HGGcLYjF5M9l6DSFmVGon4B/yLz58Yot0p7rgB2CR0uWbWV
+i2vWnJ0N2R2oT2BniZFgT9i3WIWEraXNqlFxjuthcQ9aRATNnl0yFpMZGm38UMimWpny8Uu4FdJ
7KB25be7SV8JwyZs77XIqdVtFLDyAEs7+GwK6BINx01SKKX4nEYJ3oek+VbFxCtHn1ENJNGUdiWk
gMDnAY1GMLRQ4U8og0KKCpiJtc4b1fxN0OfTbW9dOjrOTVBhzwgkJOCBF7bkuDEbedvg8J+5o5A8
+/zH/2aKclLVaHWtFbAx6kYww+zUcJVbaluFy62mYMzc8gL9mTnKR9sm9LMUAt8WApHFg4OAA0JT
ZjyHlo0QiR6IL6OlgBpQMhp61HDYdUmDbsk4tLLA35ZSzliipTNXBUXQP2aosdRRWvjVTOqB+W6s
H1WueW3yfZG2rgrB5RDkPozzafH6dG6R2m2zJOd83MJil49WWKyMXxictJ9KcxNx1jxZXZ+7f+Ec
6MgAAvP/NWdfRvEW99C2I72PfACAG3p2OW1w0nZvCI+txCLDX9xXZ8bIz8/yIWUa5AESm3gUlZIz
DhG8kbPA/2/5pdsHgin0jiw8F8apqpEiee7AYc96Ly3P8dk3UHs7yOd0NGoMWFVNw38f5fswwYHs
yBxOsNLxh9rU5UOjvd2eZ6ZdasOXmhZqQwO79ZyYUBLk+1MBCjnRLaHyxaWZWaoo9Mq2gJvBbdOL
2+VsxNR2ybOei/MJlsvOSXloAKij17NeNMtLS3STcHGCLjm5E50tLTfMfMEFpKQ483bTQs1HarvX
2wNZAAviNIJcxD9GqIv9YNStZoxADQjGATLBrfhiGF7N3WXyvo8gbfNiiF7T7vXiq2XRciwGgzPT
1FWfqxKZ65HusSTANTqFN+fokQsBY6t5S4UUIKcpjGiwdJ9B6gA4cMAjtSuIhFLmMR/MBCJRPk79
rjVMLXL9EoAMCcLE7UovHMb0LmWbzyzSp2uvi2kz5bDYa14rOmpxnJLZ9Hvo/YWtKeG10ZQmn7Jw
4Iv+CYZfgNtJ6y792JAEA/V4BWYN/jmPaifigXwJ+hVjdIseemaG2oBjaySDWqD2rHNfbWdW2h1C
uKn7lcWBfxv83rX2AKo7PnbE8D2oRlMpNMbpSExc3SvOPoHaiaMUpmkckvJ3ldl8qLiJfD/J47Hu
GEfX8pQa0GiVQex+lfCKax0SaiNqegV314ynxN/lwfr2fC5P578maFrqoMuroutgospRM9dKe0j/
JjcINZN/RkG3yWeCD7lgMgoFHYp1UtjBtA2ZjBaLXg+FA7DMgBxdl6mdzQdCGnE6rKRJ+Ia/e0Kt
r2qtdGJ/3uWK5A3qKYeIDt4SBeNAXAwqZ6ap8xCistkc9XgJpcJzOYamkfbmEHXrzn+Thvemmhl7
YDGknNkjbnMWpKtQUOKhJxNqzJ40j5448E5ZiGZm9IegUj1Sl4hSwb7tKqxhUjsvG/tR4olZ0eCe
Of+zT6vQbKXJLaR3oc+cQSwZSYXFxynkUEBLixoTqsrUonahnBntjJmNROgCi+OTMJe7SCg9XQeU
S3iKhGk1BvgMbQLBgw9NZdPgXtCQa+oN1KnVwb09BYu7BQoLPNAHUMihO6jkMZq6WNHRQl6NXip2
92PIqqmR4HEVXP41AYbay8XtS7zx5xAmgC8ZlD3eg3Hi6bIrjX8Txc4M0Ud9p2iZMQKE66u+FflQ
MWpDs0zmVR6y8s6LcezMFHXgi3paRDxZxr5d9epJH15agXXOLr+rz4xQvpKr7cxPLcajZQESpJI5
AHmUoB3Ab604d1rNEUlGoWGV65iGqe2f+2D1DwXSk8xDA9APzBld7vKqB/6pHs1JXUnVvtL+5mg4
Gy0VA/S+SPSYg9FctDVONv3A05qecXdZXLcfuUckRQGTp4xIeZqNOlm3PNFXYwRahkl1NEGybu+q
RZc/M0MFlkpUJz1WYQbSEGZXftYFaPcIRUPs+v7IMLZ4eJ8Zow5viL1rRT3BWDXl5pTuSzDATcFH
U8yMcMkyRMLpWZRWA6HGsxOGovwYDx5Y9UwNlb6IUSllrRE5LM7MKCUOgCSGI/Do+smC7CHkJzer
mofba7RsBpSdoAdHgZSGtII/OczQFQ16SwmyBdKE0sDDKAp/5XB/rFCBIk/KOkBdAhSArbISjPBx
qiIvzg1G5mHxJAO14T+DoUJFF2lp0OkGYixSKXPoyX7uKNGqxQu9CuyZlRBgzR0VIPTaH+SugLmg
2IciqPh6SO6yoC2sMVF7Ffmv0FBHTF2GZK9dA/oBKN6cfUSpDrJBPkF+qsoGyZHSuXu87RvLj2Ic
VejqgyAhKEUufVDuuLAdBh9sH62jQBWvc9oQGKdiXxYbo7UhP90BTBCMrDGTibs6K//Y/YEbnfl+
HszV1CcY8yygmxlQBX9k3UAWr5VnJqhTcuq5Nk0FmICgsc1hFKW2UhFoxdhKxsSaAPeFtHrAUrBi
jYzaCFoOMae0h8sonLYey+55rlPv9qoteuXZyKhNoKhR1/ANFs0odnWWA13zqME7bxtZvKqeGaFc
H3QWOjdNGAey+qbMrRtEwVqUzAYLpo6QQd/M3Oq2SdbUURshHfgs70SYzH0fSfV0A92X99smFkP7
2aioA0uVfJRhdcTcCjDfvN7lfuF16i6CbsffGJJAMy5KioTuysuNFavh4MsSB5IXbTgKWRxYYo7m
xhE6Ebr8ctvW4ikMHpl/bFFLVVdN2qoG/CFTtkgbjEJtS60toa0DfDq3TS17xR9T1BI1KWAweQlT
gtTdScFkxfL9mIGAge+Cz75O1+hmd4bSFxnTuezyf+xS6ybzCXRhE0yniBjfgaBPDZ6CcWBUeBYj
8dlEUjcMCR1IvkRGp8t2m96XcgTUGkQdFbesDScI3duTueyMfwZFPucsCM5d3xlChkGlgdOjQtaX
ntS8yyoLOsqyQwV5IR16veIxLBFIm5G8/aoIVbnkoStiVtQlUfU6sP8zJjCAXo4p17nMj3TYMsKn
aFiDjFNKwFnYWfMA5bzkYTZ+j/xjIbeM2LFAGIHU5L9rh3bbS8Mjp6bqnMFw1IB7M/7d+Ebg6iNv
triQVAnnZeVD30+m0UOVBU/OsvddsYeiogRNhV67H+XqOGU8q+R926XApnv5WXmryU2fYo3b+Knt
t4p+aotwE6fPqvqe1CpjmyxvT/CGCRCag/osFXUkYSoh5oszr055ECdafYH2damBQtR6zD8mgK+M
kBERFp1LQwebJiCDg6fG5QDHxBfFqEbQRubS1EKnad8a6VelMt68y6nnMzvkO842C9dNcdz4GJpW
rct8nUWgrPpK61XWnybBE0Sctd9191Slp0n27dsbdXERz2xTcUHWK7FVyZkuVatUBRYdMjso6ne6
2wU23w3/45RScQEiT0IstDAXZL+qaC+XVgUtaIUxqMXT9mxQVFRojFhNSwlW+mReK0r3LXQi47Z+
2zdQyb1cs5SPjTKPYCKq0MKGuMYhycsd08q9vT6LpwO4C8BZzUPTQ6R8UDd6sY2zALWPsdhxsrRT
M/5ZrbX722aWb8tndigfbMMy6XwJMUYaXlAdFCQnhtqWACLCwOFrm4O8km+GHc/Y1cu+f2aX8j9x
4pqmm2G3Bkqt7quNP0smHo+2n0OJMAFLrPHR5OFXGYOKqULbRNfcaRrw1rfHv7icZ59B+aXkz7k0
tCSWpd2mlMttA5xcNqKRh5sZphavNGemKOfMDKUc8PqCVkH2rcBx6hiPu9JthhfQNa7+p2HRjOtJ
k/i5RN6UQe0GYWTBljFZvMy4ei4GEWhkqZAsRvufTi2iLI9qrA1w0mry5OYXwE9lkdkRbyvtU803
jN29eBKcWaPWyui0pNVGrBU/vIv1k9pvReN58EPAfLd56U5tx9iDLIPUiiWNz8lFQYaXx2YAbShu
J9SiWRf7THIU1ZFY6aDF+PVnhHSXjhKGABuLaJNAScGckGmY4/bxtmcso2/ObFCXCr8BgiofMSg+
5U9GNKBpMC16s8hEUD+k474a4gPfNl+1NAAELs9PjT+vOVLSqqNDVAuhVddp7BSp5Ft5j2oXVLoz
MzZ8jnFkLEfAf52Lbg7ywdiqhBU+NObnDYcqRlrK+/8j7bp2LMeV5BcJkChRlF5ljinvusy8CF3V
3fLeUl+/ocLeKR2W9hDbF/PQwBygQiSTySQzMyKsIal0fkZkOEKAAVaXpEoYzApvigc9KP2atQ4E
ISQw23uFLa+kSL+CPlE4OEyjRN0ahsPMH4M5O23u9R04L0C1Nt2rplTFfDNqBQMAOB/ABADOyFO8
cGRTkBqwpSx1M8adsr/KkeSdoqcJRHLFwUYRsoJ2kULWerdpxCvg5fdVVBPGtpKVS6sZZ/Vemcb9
KGuB2XTaKwThbMyinOJgx1ROIKsr5l1lBl7KDqUh45zZdNmfTaaYQAuX3tOhsCSxp3KEaRTRA639
GBUVKmIkw48H2UG0aYUrKGHWgokMalEsUPU9WjMcs1WdPEwkHk2GIsxcHkbgCFjunEp8ZSPzH6Oc
s5A1e226TVQvg6kULPDfCn2jEcVgaNtBRYWGp/P4iiduCdpmvb21Mz9JwZOqS86hDVoiA1Sk6Gdb
JE7Atitsriob0jxlgOwKJ72mD/zOfGpvyF2wA+HtK9hzEGIcwz8IMc77jq1NvcIVz1nSpEWifT6J
zEcLhNGojE3uSHjZax5P7s9jbXZLrsEEzw0ir3RAWLb0cNoOJOxDyAGBvdAx7/KLfF9d2rMDod7s
R70LvRT6xQGIVc5/wtZ+WH8BOd0PSGnqsWnAfOZp1yeXnOON5MlqPFP7eR5oM421RhJ2HogaCzKG
QCLJJVxyz3tPVy8pRemIfmjMXQ0al1r2ePFdoRXn4hpV2ISWNYRkUDDDrVNezwg6H9XEmUIHT/HR
S/cjeLjslo722PsZ+KEs16rLjEnYnGROY3UAyxXUEqNd8GTeJS+tx/wYFJV8H2JB7xPP8gy3OdKH
2lP+QcvwcQ92UFh35bYHHOJgDAef6kF/a3bqvXIZy6L2LdfO0MEJah+ooxsi5W5m8jlNcjQDsukm
iCeXS4+tLQfFoLK19D9QDcpLpxbWFHmXqRyHRxE4lKOILd8H0k6EzcvHGkVY5wad0Og9BgoaXVWQ
rLPsGlqvRvRL75HZz5Sdrfm1+mNW96O9o1z1Jda97BPxRWmNL6x0FiidmjPgZzpqQNtwr6IAjGZl
dSCJilLs9CIaur1RpW6FW6aSjEdUGv1Nemv9EcspuzqnDWQ6UR+Jj9DK+1EBkTOqFPNClnjcvGCu
YcQ7Qpcrep7CqnElb6xd217N47OpmGhvfm2TH2p5oPWxnh/OT/FWiLBGFe4KSjWhrHzpkjVq5SKd
2eWY/VG07KXlyq/zSDKLFY6eZlDLorAwPsbvqPaDD49d8Oe/ghCvBUmf9QULMRiSzi6JiRvo827O
Cu88jGypRL7G2bIj2o/LpBk7BTdyhDu9dWzI7UD9UfuVaJel5qlmfjyPK5lBMdAPo2nQ1AiwIX1t
kDcbtHtKXs5jbPvWf/2KGA1TK2mrvMIqxSNqVocazx3Kq2WNlw0l74n12Frx4Tzitq/8QhR8DLfT
JjMCIDb1daAi0AZRiCzS2sRAcSP4GEGB/q0iqWitFl28i2H00U1pj3gesY2y/zg/ks250z7VhFDn
RcW5U1EBNGYLlQapTY8rDlevg4x7RNG92rwNka377/CEmcvDmafJ0mKf1g+NcRuku5RfJdZbHtxP
ZiOJ4DaNbzU4wRUzNU5SdWFD4MOM+vtjk7ZOlEpq8ja90QpEcLVpOIxIeQMkGGsfXd+uGtu4f1u3
KPSQmJ1ssQR3a4ZFQlIVUCWq/G2UrPjd/M6nR51cKp0kt7Q5d2TheWOgWPn2NM+6lldZgHAJgvaU
jxca2ENqGT/5dti7QhHMoTBIpaCMEjW219Ftc5gPyF4d8+sKNB2Jg8QtNMo8/Vi4ynW+U3MHMqM+
kazfhhAQAsPVNwhW0vWGYjQptsDwcasj7n5GTd+v1ydCQWpTe4NL9wzS9PwFcvSufjFTMP4Zkm/Y
LD9cf4NgRHgbnfI2xDz04LPy8tGlD9Nluwef4Hv9Ed3rflqB+qrW/PO7cTsoXo1dsKisINxsa+CC
MtNSIOM9XXYH8iv4Bc4U5JbUHXHqd2RJb0FqrjP/L1iET+d+sfhVnBIYRpraMfDp47WdIxAPrkbU
UydA5o710F8GD+QmmJ3w/fzANzftatzCwZ6YbUXNRToxAV0aXmkgbaL4rSwJJEH5vAitRsdStD2g
hhsHU/OeBJc0c9NkcOZackNePvZbxPk1mM+jfwVDaBuAFW+ZxDB3s4j91nGTsbXIUfU/c6TicqXi
3VZWMrvpjFaoSxy8QoWKYRMNHKh99UsJDC9LDwH0Rrn1ZOLdMG5351dsk2hptUU+4/4VXljlttIv
76fcrV3GcDtmr/gHfbLshrbQTXxT3ztXfVCuin33w0jc7F654vvzXyHxip98jKuP6ECTB48Fu6k1
7JVR25WGCymmvzm3VlMreKQSxNdDtNhN3RROYNYuhVxHKgsJZQso+JysKZYyBaCoyUer+W3v1dEH
TX2e1k4iFSDferJcL5/gaagyNTlbvKwytA5naGa+U5kXD73Xt16Ehzda7Vj3jBZQiY+TLZngYkhf
q9CGwDC7fo8Hhyn7jVJqyYLJplJwJyhNLyGDCwybOOP8OubHfN5bqPWDAOVuNiUvNZL9LhajUd7E
/bAsXG75Su/HUH4qsAWT40wGl9uXkyKxetkx/fn7yuwrCzYfN1i87IjybXIBidvqqru0/cyJr9td
4rS6+8B3P7L9cDE6FLLN57fdZiz8tSE+fcMKH90HAXKZGLGSdn7IGJ4CJe5lMb/vPpQSG+T9IB4U
iXmGXqG6QRBaWeVzHx2ZfdnVz1HmM10yFBmQEPHQSanLfOFcqviujkCHdIHWzWz0+r8qowEhw79D
EryIOYx5NKFb2FXLDzSbIzLNkGstZR2822tjMWQIwUuMxrPTc4Anuqpl5sI1hBLX3EpRjHQ8v/rb
u+sLQdjBXI3IbJmwvllLHB7XOF1KN2DG1VAqThZSrx2Z5Ej9fP3/bg9fmMKOtpZ0Xb2w18VF/ZIS
hiteVkDn087yA2srAwdsmBMKrtWUv8W9kaNLrG4u8xzN5k4RK/o76ef2o5/QUNUY1nSljlP1j9FF
2QO6Kw2QWYF+yEElQHzI5xaVqxVayeq+s/6grDB47rnK36FdCbmtegK1a6ortss71COkZhgewo4F
u7yjOqK2yk6v2RAO14zz8IheOJBidt1128V0EbsxJq+29fhjsDhUplKbHmbWGr8jtU6gvZHmeBtS
qJ/o06NasXyf1vRRnxT7YJQEfI5KfFfasSJZ0O3HCBjM/9qMSC/Dg5mhNACzC8ILBcX+0+zkSY9j
7rWGNKJyNZc/kDuzBxmB9vZZ8IUrvLIXPNIIisiWF8gZnCiKE2Smm/7d8f2FIkRGCssKUCxhR9Sg
OaO9Gwy7KPh9fk9sT6EO9jYVcgkLg87ptgtr20gLDpA+eQznvTr+mOk+RdCH/ow83inte7NUtP3N
QbdCFWIGY1FybiagBu3PuH6OtQR0eJfKcNTTx5TKnkA2l2uFJriWjMUUnNdAU5S3WP8w0G01M/+/
nEjRu0xlEgY2QJLqPuhviX0zqaXTlxc88lq8zBelOyLnUslS4JsHgW4vnIagAwHN2OkCVpGdZXMH
iizWBPt5mtw8jm76MbxpGP/J2vxvDrgVnLByoGhkTU/AZRNqb0btcCV2mO4Y6dUkndGtSna0H/87
MmHZzGa0LUXByOyEHE0lcSLrUNlvCmJyjV2mEXqCDR8b7/xCbkVFeMBaBFBBF61+isKtYoQaBIJK
sXDe8Sl3mjbb8SJ1x7IHL1Cxj8LkwPMWjebqy3nYrWW0Fk1uFBSC1EksYSygZwSpO8jHBy0OWHY/
0CSFU25x4bOvVSRJz8NtbYk1nBA+BBGjijoBLlXvx6z1W+tH0snc5NaBuwYRTJM1lj2XA0DC8jfk
LOLUGzJQLIBdobwkgSmJiLTFH4pnLVp9kNw1tUVZQICLs3msJht8I2YaOVnwc7Qc1C97egAqoqce
Z14LdTE0Ddu8cwLt/S8mFOTaCzp4AsQH0EwxqsQq0UzOyC/4WTeeXzrZBX1zPlcYwqLVOdWbdOHM
SCOCVpn9GKKVLkHU/kb6X4aMTmrTRCzQS6KmwTBR4nrqWCw9LUM6YqcXOh5xIlAMvU+0lNxBtqI+
PEz/B0Q8wdMR9LvKQiNYl+1zVNBdgYrzv1mZLwjhsDarWSl6BeNoq9iP8DpV8841h1/nUTb3r60S
DYpyIEUUjc/WOzuOE6zNoD13qUvMBCaAXCxIpNmQSUx90xBWYIITxrvMTMoUYPbwGJh3moUuePqO
plWPsmPU/UXDHrywjSpzSIZAIOfUEIK+qFigLcIBpNqHrHGSifpFKtlAyzeLu3eNsuzuld8FTSot
aYsNVNo3AUoTTLZPyV2SSWC23PsaRkge9+M0c2Nhtwjn4pB1xr4dUGapW7sqJU4PDudiulU1GUPa
1l5aowo7106D0B77BZW82f0f0l0Q++m8AcrmT/R+UHlpiQaIvpvwfGYjz1NZ5G0qwPGkPZzH2hzO
0l5rWAt/gSqczAXL8m4wwCcxwhJUzboYDfrWgFf3PMzmkJDq+HQ/4DkUYKquTLjWA4bi6oZCLvuu
r4w/eljuUX27P4+1sX/BY0oWG0csCJ3oU/NrktioUVKM/jXrcEuguDQON3osI69b1lkw8hMUYeMW
3CjBhdCi9aU5VHPnNLIjYsO8AQD5MxWE4QQKO6fD4CaPeRoAgKatl6OPcdYM0Jg+zQ10GQPlI2pz
p7UCSZJnwx+B45bYKAwDoZMqEmPZQWTqYdOhvYzBg6uBM5nGPasiJymuuquKysqcNgzjBG/5npWv
4CHKQlAfgRK1YQfWgaQtD1l+nNtUMq7Pd9hv67UamHAGFpFpZm0EIA3dF8aRErcz92nrp/YzG3ek
LtDbc5iSPZ17p+stBKSyivCNrbYeqkh3giCNjhXBF3B+naGYiliHtDict/2tSqoTEMHD50tv8bys
X6pwP5hQ5pLYTjy1V62d416boLYqciJtfCwRfkk2+f8Bjh5fUKoRiuL308VE4cXMR9KjuwCXaYp2
S8XaZfFLYTy2SukE7AgtKQfyk+fHvLlRULD5H1TBtyhVRkaVDeir6Xda6BXERaC6U+t9WDpVjnSy
jFN/eyG/AAWbRYddkSszhtm01+hrsSe3niTB1OZUouYKxJgmdG2/1V5xgwVVWI0wVzXubiY7mjy1
5hC313SoqdnoaAXvfo9mKGTGqDGb4P0qZdwIW+PUFgl6ClJME+HQ6XLmZseVdJzRVoBQOwgJWhdv
ovLn+dXb8tZrEMFmlAzlYfPAl0rY0J3S14zsVQh2MXdsJOfCVoOdtoYSDKVTQdoWZBiPOfmo75+q
+5i+RNXj1O1t9IePlZ+l11H2rqv7uT+MmYsC0jj2iIzIbcvnrb9DsJ8utlQLeojweWALqfTnQuUe
3hxQVT9JtsbmCkJVY9GCRr2seJVJkTZCUT3BiHUKovcdJ4pblbvzK7hVjouqlC8UISSK7CrKjAwo
Cc09rfUm/m6pF4N6GdX7gF4ODFJM5CpOrzXmTv0bTf8E83srK+dcZk108OuvEKyVV6o6dj36hfXY
Z6glHEu3r6nTRQx0yni37CSvC5tzC31fsA5A7QXtNae7w7RYkCkMePNsV17WUuR3GPlJOyp7PdS3
Yg1ozdJFa3ZRuRWgsqSO0irCBFMISdb+5FEHGTM3hSR06iDJA3XxEVr2feJkf5oD38VXyctvaKvf
kpvY0/Y4zF4yqN6rBxm56/Yc/PthYkE03nXqfhrxYbX1mAaRo8/HVJfcWbYcBHpBoaCssuU2Jqzr
rI88ywodveHNc63CRyQgy7igs68RWW/I1jyvoQRfFHNIWc46htO1voq8RQq2gPN7RYYguKC87rIx
nYFQQhOl1WonlWWTNk+O9SAE75JMUx4bAyDi5AhCjMjwx/xnpB4SiE4rF0F7pcnYnLasAPoEn6LP
poVXm9OdALn5nCfaYgXGTrX8Gs0GMojPDKa4uwmICBaBAoTEYoNkYES4OSSwAgi5XrS7dm/bXvsR
71+41++gBOwFbgAKDidnDmqjfVkp/JbLXsMLlqGUOc34MsQYVKMq/DQiY2ZcxLPk3N/EQawP2QfN
0mHvp1NpmSOKuWIMk0+3sekZybtZ3lLyeN4KNxdshSI4bJUo48LlCocNVjxTOZghKspl7XRbZdcI
yUAdwaA+RCGadzqWkWQ9G0q8GdpWfqOo+wZ9ltZzED73s6PT8jK173LgG9YOjSK2bKdtwRNIy1h4
x8MVCsy0p/AZN8NIKznqGBe1ntGb2D2LXuj0QYonpXai2UN1j4VNod8SGS/XxjZfno8sVLXjLV+j
wo5oGe6fUOdENaiq/LKq2gtbKiPI2sJYSNOhjIe7Li5sp+Pr06HtuG3iva0aKkfjdAcBnfvzhrJx
phKyvOghdMBLqC2MQx01M20GCDfTyAJdqT+Du6Kx/vSx30KkOrZ25+E2rP8ETnBdZgT6gnjRiVZG
0G8p1rWuTGjlQUxPp8N5qM+jSXAoELBEcGnq0ErG08fp9EWgdm8CG4X440WJBozRBWGLQyH75fUX
5X5I0GlT+u+o93Pow+CC5Q/ygqH3kXvple6qDkPTxfkv2prr1QeJZ6liZ8Y4G/iguUfV92/OIg8u
OwLLyxBeVw3/iwsxJsBAOQDaS6ELJmzPIaTooCuApy0S4FDtNTyM+qN9jQ526ryNuVMyJ+Xu+VF+
alR+n/cvWMH3kGbA8yToXtzn3Ae3RQgi2j3klZzgaNzFV/PB3g2XmTM5tm//g9Rl7vy0jz/bA6jt
dCfcte83IEvrdtwN/PMfthXFYj4YqCdwddWhG35qEGEXgzg7wIcFP5RddRV63QeoLC0vuAp9DdxL
S1eZmx//gm3pBJacwgZhpmjzwggcthCy1AfHejk/sK1q1hMEYaF1daRDzYAwfQyefkA74015k7y2
P2I3eKR4A3bCR+O1QjiJcgTvIvJT589/+QnCoudVSsMshFI0BFsdMHS9a1eGV/64y68/3qpruh9f
AhcrrXiWQz1+KaOv3qpWOpkCIYa0SRgiz4MpUA7X023+x3LRh2IerOPHa7lH01dQOMo/xqP1aO/Z
PXd+nR/+1sXzBH7xe6tHrqlBHZERY/j09tZyzf3wrnkTSmvDewguVlBm1l2wNcqIbDZOech9obcK
VSE4jUQPZ0OxqsrnFFzTgd9WO0pivI5n7mR6SNKo3bUSXqCkQk1cC0WS/8SRP8kSAZtnsM4M5NEI
dCeQiD0dOK9YZTIIwbhzh8u13jmpajhwyujT2ev6sbRvrdYJQdKeFzezdVPJ7r9bBwoqag2Mn+po
ZRP2tDJB2crogT/SSyvxwuRY2CHeg5/PL7AMRtjDo4mm7FbF+gZotJ3r8god4R9KEz1onUxXYkvp
lOiWYZlgyGGowheGFIFHW6OLLYG/3O28aB/cW352nJ6sJ22vH4bL6UG5Lv480l+IOnY4SnYtdKAn
t32R7aptj7n6FGHYTdKCDULB7KbQA/YG3IFxNU12uVujjdKd0M3pDHt1N1+w4/n53rrjLDGPhkIy
kATh8eLUriaODiLNSDAJHSTL2LRXiO12EFQdpxx9HTG/xQPrT/Sv+qSVcdtsxV14GjdgV7iJf0tl
gAlJr2uObUVCdPr8HoKH84Pb2rYmxBHBPGWquEyJMRenNjg2MKsk4nxywqpk4W7SwgzqZXlY++fR
lr8mHsdrNCHkSsK65fUEtKzrjgVabbtW97k1uGkMToro7Tza5txhaKgKVMEgImabWgYZr34sO7ic
GCVs7dWkZpIb1NZDPzSiQRmLCqjPF9RT2wiTkkMttOrcsuQOFKicGbKndmP5aVBeDkVxEYyQqDDi
A2sMZ257t9Sgd9voLqH04vxwyZZjQA0kqPfhgkA4KBy9ZMhDfeibDlwill9NnWvYwWXOs/0UTAct
I7uiyHZsfNRK081VfZ/1/AiicKe2oApAkytI9rkR9CB7MDT1wT9J8TNFUov2FVhxs2seWyNIHTIk
WJkkTNvcYWCvQHysUwMniLDDUoNESqjiy7X6lY1Xmu2Q7q2CFGZ0RytnKi5NVSqwvfgL0RbXmMts
ro5JM6CNqrbADNvUiZGdLnTFDUc/15WdWt5O9rWWZY7do6Jm1//F8yFZgwvbLsoCMiUc4P2o/Oja
5MK0nlqt8xO0RU5B7Rj8/bxxbEYFa0Rx6xUWbaduGS5UvSy8BUXFW4qHS9PwzNB0xtrToWECek8d
/Flt52TqHhIuRfZ75JfM/i35msUUz02+cB9C/iQL1QlfAyVQz56uPitLqUcmfw5SnwV3dfGqKjnI
ml7q7LdiPUrwN0rECMMjnwmHbiBpK2wVmmpNHZEe80+eGkRDRvSMWzohRwqlbLazU9THyHK4W1eu
NaYQlhqxplWTMXRumz1Gw86KL7gCSRd9B91IpwwlnmnD1doWw1UaCToN2TVhS1GmRgVTUY6Wt5nT
KfZj3VjQ9oQuavzPUMkSnst6Cet5giZspibQGjOMl5K7IoTRXOcgWw+YV5oP6dg6aXtt6JJTeRsR
b9wQMluqUIXxoVTLKNIWsSWLM6h54UnOeEnQct/n+uPY/0HrIIjaZPULW+7expUN13jUtaDMT7Cb
xEiGzqSoCYIsZUtvCIjXCSkco/HV8UgyX5kz11BQt/mT9iUkII61fjhvuhuH2skXCFYU8VFXQhsz
rbPytWir6mh3pJEcJZvGsxqmMLlGPCphuZRwxUN4DMPYNel9Y8YuMkm7zviLol4MCWk/tBnj4DJE
Z5B0LJ9mLKUdqz4js2vFL1ocP3WlteMJrFarJMazfP83c/1CpALRHsI2LRn6pXoMtYUVyQ5BG7qp
VA9ke61Qv4P+ZlyNPn3y6ohRTMMaywSFhQquZE6lzP+oMq20DaeCufuCENx6QPRqJEsdnJoUBzyM
gmt4t5QdFKE3gZuNKK/nzW/TMmwChR8bNFNwnaenpj7FKCBblOaUwhkUfdcGt028tzJXL7h3Hmp7
s62wBFMfChsiUCOw2Fyqd7yrru3YvO9ne18NqNTUifJIjBh8WnhRdqY243eQSNf9mkYXfZYnt52V
5z8k37SM75vlrL5J2Bn2UI2DHeObgjx5hgroP7la3WRZ+hGMzzkSgCmomEcl2NM0cWYD1G5B+EFM
yFGf/46NUM+2Vp8h+NuypH1iLSWrEHgbbHqhQVgumJ6ZTDt9G4eiNAfKPMwS25LmtiiRpwJOHLqW
umdheizRdyWtDt8KTzCgLyBhrQ06TLHeY14H60ON+r3JOzyJBuxHGBUHPXszbUg1gk1F552Xty8t
Ge56ar9Ac8rRivQm4WgxtWXkEZuba/VRwmKXSOBPaoSPUqlD2JWBOLG19jlD3wE6VSYuWdRNr7SC
ExZVUZReaQgmu+d4++68afBK1NP8jeVgNRdtMEiACpHnqEL+c0pQ7ldXLlSQduAMdyiKr1JNcoZs
T94XkOCZysQMBp5AOy8tfhl0vmPxPQhgaeH1/EMPRolH3zbULzThDGnGqI1RaooNoeu4uTqq3e4V
rbmxVYlXWv7QdwfwL5B4dJQ5KPhojhLaKH5r8WqeqV7e5eC8fqkjj1npJUjpzq/YVnM+jkbEqxZC
DwiOCUuWBqhc/CxEnvPpMEHoS0M5QwFO5swob1IQRSpmtbPor77/Q4vfBO2zuAlC3NX2zD6XfMyW
ja6/RVjVmZI6LXKcN+2YFE6D+gFvrPXIM+IoPZwf99aSrqGEJa1omVmJAah0DI/ZoIHurT9C1B0E
YTLyfsmoxI5W3lcTmdBa5FJNuS5rvPjr5GAySX5r80BbjUhsY4XVZCULABMo2b6PjRelRMU37Xwl
BPVXR9xUQyXbaO4XsSI+JD6LkTc0DCceZRp2W7sTXh1afWDYwFOp8LBnqWOv1BRm3Iajm0HY0eyY
29r0auzeY216HCE7KfE8i5mKOwfEiqissPCS9k1YZUSU0kSL1KrO9R92AwmBtkwygBa1V+uEe2Eo
E/LaXtcvSHIarQRVgN6qRX6XWTVzQ2W2/CYeoYU6UFmCa5mwb6PTTOS3GDaqKp6UuTYqMdMxoeCG
uo7DXzY4f4na71VoTCXpH0YTRIGQRCT9sVQHifdbTsdv4Hj2NU0UPS+Pz6fjtLRE18ca4BVPdnFC
H9Jhljzwb07lCkLY+CSZErWc4WB7M92hrP+gZplXRrJu+a2nIPCJfg1F2PV6gVXKFkeeZFd69GOM
IhQF37fES+sLMwKrgvqqoCvuL1yNjjd7Ag225RpyOn9Fbed22+JQNHvcdfJgVyT9nkFnTrEiSYHR
pldbQQkm2VMTbbIGoCLL9CfEEAkfkXW2byHZfXd+VJt7HDkZHec8StTFFs0UurHIu2IqlcxFtIqe
9QLcB4ipmvydWuFfzeEXmhC9NGHaGtkSWATatWkhhZkc7Sh2Utkz56YbWY1KsHVIIqos4xgVD/P9
FIE/pfpjq+3FFL0MkMQ9P4Xbq/U1KMHqy6isSbZ0ZykdGFrt65S9d8F428rMfiuqsFeDEqyeFHGX
EsjUuAOPba8OgxTJ6O6+Y+NrSMabno+xG6L/5DIzE0O2cpvgqO1A6sw2lm7QU+sfUIqkajnAKagc
lMqbpg+lPdp57JTtY1b9kTLFbs7qF6CofF+FOhruagCW2n6sf/adZ6cvuSrrVdyio7btFY6wrZGF
rQO1BSlb52ELhH58CLwepbiO4dD9T+Wae+3t7Ode+Khcmf55y9n0lytsYZ8P9pBwVi7YUHynWbJj
xD7muuxQ3Q4OVzjChXymEKQseuCkPw3fvCC+Yfn0ofL5rnioQS2Kw24PclNJFLyVjTuZWuG+Fo64
zFnVAvtc+lnkKYfAN67HZ+N3vi8OPINelNv8gRQXlTi1zXn9VMo0UAb8rdAKzWZxGQQAtsi1raEh
s/Y4a2TDW1bn24G6QhFWTyFdrGuL5STNnra3FMo9OYrE59aDbkEVln7I9zXuZjiQ7OHpvOVs7o4V
trCiRc6GuFKAHXbGJc8AotZXIEDZN7F5OA+16UtXUMIqglIC/OQhoApl3CvgjCE8gXgaChbMDBWH
9Md5ONnaLb+v3sOmKqj6rACcZr9V2n251E3LnJls9pbfVxg0w6MRHkkxe02Mo+E+7w4hu7D+or0G
BWpI/Kk66rmQ8jqFaTu9i6xUxSlUXGaK11QfkZSUbSNJgUYTinwYChrxn4BRd0OVWwRRHe1eNKu/
GMeq8cb5bVbaazSi+8NcvRbaU1qUj+fXaTNwWAELp17cFvibS+AQ44HPrt1yhiPpAmdEXZSZQGjY
pH+RrVgPVTiCcmrF3LSWUEVF4+tE2A6cjFMw3Gv1UiumSvjuFrv+tr2/BigeQFGhRtGwxCpJhxaF
Pvw5cDRinZ9EGYZw+BRQMrBBZwzCU6wabgaBo3JV9mS0ae2rgQh+imcdNfoWIH1fgcxKpW5ALH9m
GsKvUhYMbRXYwCCXrmtU8aHYVdi/dVtrnHBMW50cynkfl3dJ8IYabyN86nQ8QPIXQo99cldFx1aW
zN8iHDkBFzb2OHZlES+tsEbmp/TSINeh+UJBqzA5GRJq9ZVGHWuQnDaboRH4qDWDqASRpTDiua5Y
W8YALZT8ZYrQ3ZDE3kiIX1HDaVsTIomJq+bK7rztbA92hSsMdmojazKXuHNGiQ+PkaY1QyewuD+V
z+DmcDX+XEAkrLSeaSp74ZKCC36nbzOdgRMIoUs6oHbhuixuGP2AnpQXs4ue7evAC5tDIHse2bTl
1ZgFr6OEc2iDmho+gPhtYt3XvenQoN5p7Pn87G4eQysgwdmoVB2bLgJQxKIjx2XSUordQu5yHkYy
ns+b7uokSjqaTBVdYCY7cOpxeon02VGQ3df6XnJPka3Z5+8rsCg1kNevAZaQP1rlT7obhMcA6fx6
IW4ad2q/m1qwH8uUR7YDQXR0U/QNmyBqFdxcmecggwoRy3fN6IRgTEqnEJ0Eyt7Sc0dvygPJOP5/
czTUxDcw0crMHjM0wGX2M9d/V3l/PD/t/8dUfH2R4BOrBu2SvEH391Ddg31iHG6HDP1+0QUF1T7T
9wpyJWbn26EkmNoq8oaUxxewELi10JChhYWpmOu3JtT3nUmcaTJvTW6gA4f5lRI6WnLf5fxisCZk
7NQjjfKjrj7qWXRh0+CpNt9H661oiav2BGYSXQwMiaSRRPuu1H63WeOHYerUpaY6Q4vcx8IYMtYy
4a7NsHA1ECEsJKadUk4xkGy4G7pjmHzUKBMyVC+cuGS1th3s15wJDrYJqsEOlrtnTaDF+dgG016t
7rXu1sCdQmFIuzydN4/tzf8FKHjWsFEz0xhhHZURgH7IPrSqhhbNyT8PI7VC0YkW6JAdhmVf5LdQ
76gtkNnkTqii+OuYpm7e9x5IoUdNmi1YrOw0tqHQJ6Yg5UIbG952hRmtbFTzERUBcBVftUG8D4wL
ExaP60ufvKd41poSdyiuptxr+sFB2lIy8O8TDHxtaVVEuaTKxASTYg56i6Q0AvAatDkt3rd2qXpp
xMQLasvLKXdZedeokFws3Ll9oGD6zqJblf//GRVPv0M4Tgja/PuoxndE3Vzt8Lgygn8EbLRG0dwG
ZRI7YKTiu/OD3xw7xLbxVqdSBA2CBxhnkoYp1RGO2TeZcQjrp1RGWb189rflRRmsRQ3csFVRFm2Y
W6RBORpxArNCjgDyDhQSJpaBppyIeHZw1aKvRXKSbQ0L5af6oiKO53uxlkghDAZlYFgTvzFBCZvz
XTj9Pj9138NlnCArDGFfTqYdom7ewIUqApUhzEZafyUbhbAjY15nwbQsTh65A97o+U2dvZ4fxPKR
4uKsByHYXI+XAVtRAMGKW4X1IJPyzfCqa//fb8incyUEMCPWQ1u2mTvV1/r0q0RDQ35v6ZKUxvaK
oMgAryygBjAFlJybY8gzrEhPRqcLd2knWfLt2foXQKSoCGJucTUFQMUfm2bJq0fBIxkCifV+P2Iw
W5BrB0GaBXYvsWYrZJAVspfZCoYQhJUod4fjnauA/jKTvngJqZL+glhi9zQHCcTc2ywNJLeIzYF+
dj9pqo6uK2Emi8QY1dLAQEkYoU38mKtOy/6HtC9rjhtXsv4rN/qdd0iABMGJufNAslhVqk1SabNe
GLIsc993/vrv0NPTXYL4Faf7hp8cspVMIJFI5HJOZCZLQKWzFq5BAMixkDLQhVis14tkqACviQG6
V95iuMcFoA+7u27jX4MDLOeFECG8Yr4uFfUkRI3XPLgdu3PcPuHSMZumWti5WQu8ECW408xzlXhU
IYq7e4axzbRJrOvKzNrGhYTpCy7CZnThslxqIaFTX5Jg04OFcDgq+WPFNmr4knULRbQ5561gohj+
GyfqC0JC3VcliPoMBFbZQ0qBWIKR79L/4efvqv4apNvrys0u34U0UTkMHHYI/1HVGjZF/F3KF5I2
s4uHab4JRRVixPxURCOv81oJ5tY+196eyscoR2htfNPVlxAo6d37dX1mzXuiaUbGDXB54mM8beUh
4aNXW2GrgkhRMas8RLv2UuCwJEa4iUo9MZIuh5hY26oGJgEpnMLSlUpmN+dCGeE2GkNG+DApUzrZ
EcgVW+9V88xKw9DfKn7SrNRix934g551u3vhGAcMrXIPxNjrSzrTkoDTbKh8QgFFyCjOIdKCjuie
CzArENvkpreDV/YNI+4b10z2EQgcV8aDlC8InVf9T5mCB+FSq/qFgcFbRKisfSB/vZvjs06C2yhr
KVRCF7/fp/sy3zDj0ViCk5+3kT9VEI5WEhidpHKIYPwoaVuPR+YijuLsrWFwXOaMTjlg4dZoeTCC
PAYykmICxXlDxmnCban++hy0hoE5uCXAf7HpnvzsA+Wo6XHxTZN7LYNLH6P2HLvcxwwIb8j3PvKz
vz6w/lmiYABjQT3JSzBQlXbPbX4jG4/XrXpu5S41EgxgjJQ8aQl+v1Jt8vZnR8HjPqzbZCnFO3cV
EjxzIAu4LF+6IwdFCTFVBQco97bS+aZGNq285V2FwG9zXaU5g7sUJRic5KcgfCrgLnKKNM4Y2dR/
Lnhg/3tSpq+4uA6lltVeWEMKEHUSpbVQlmXA0vo7QoCtwiYQH/TLfBYyNsRgtTGpAqIXUGmoAEfz
lwadZ00Ao3r/K0SIxEsPzTieDyEBJpZGGtgMA6lRpIBu/OG6OrOSdIxbYc5LZsA7/awOyZHVCxUc
H12deDFPYb9x5VW7RFw10xiD0BXx6wT0C+LTX8n5i73poyEgAfKyVqurVqHpTyEoaVU6liYm3E0w
tllDgtlm13NYtdT1PVmX+K65lC1YHx9qmnUopVskHa1GK29HQ1l4bcwFE0B+4LgSkUvURYAjzx/9
FPYytXV4uG+btLXVCji1YWOgcyoDPmldupFNeAmEt65ZKAjNHS9cgTAYgL6ocLifN7HViauPAUIl
HQQ53APkds73Lq//xkOA4iU1zecBA0GExm1iyVARciIic1cE02Vem9k1ULmMwrlulLP6/ClIhMct
hqzzcwZBVK5A+KuUbn1Ok7yT8ZgDC+bCiZ63zQtxwhWCVGQ2JBnCaBb0JphGzTiUN7xHhBvrIHMJ
Uqs20B3bn5p8XHokzMXUSLhgfAQJF4BvC1tHU8VV+oDjeYd8k2rc57kPbMdi70fEVpUfNWB6rq/t
nNdH7wEmgGQ852Rxdkw3ml6t08nra11pyrXvgVwwSDekAOxsiypR8fLvCRRPH2cRrUsINOIMSeGf
HpPNMEOQqLempvbP16XNnXVMYIKJFbxrgJMRwg405xUdbfBYVXvgpXKGusESf/jsCgIHBD1pOmJP
8azroxzSZLJOhfR2ylaDFpklxvIBsV+fr2vzK0oSXRdmgFG6Q5wOXEHBNGW8EeK4qhEMbo1N/UIO
FOh3Zv/SHSMLGGLknW87Zzwy8zE9sNNwO5y+ofd2Y2x0QIBgrHd1/XvmVvfyc4TQp+hGefRzfM60
ib2boSj8dF3CDPyEhvbTPzUWDkSQJZSATbm2qKMd3QMgJ25rW9/ox+Sm+SbZ7U1+YCaYcqBlsk9X
9VKoMnchXsoXzLUmVYGGMshXgckZx3seHN1MsjOUKq5rOgPcPmnKwfmCcvS0v5+9dhijlbPqMFGJ
Y/oi4QaMhtRmPZCymLuOE7zhmxo0fpgqwxApekJsOWuWWkdnfZ+Opnyg5gKZDwWXzx8Ru8pYqBVe
UGHU3LhasE0YN8OycRoCJITYM9vhNvQBVej/uK7+nI+/FCyEOCjGF3jPQXDvpWYTbFJMsNb99rqQ
uc3U4VwVhvQvygrCEsu5UUaMIZSW9PXoAr1kzdl3bVzwcDOdBdOdD6gJZOhAAS1Cd0RNp6oNEHEs
xbtlIKLFVL0VRPGmVaptG9WbQBvOLP+GsV1r9FKMiSs3JPUXJlZmdTUQlaJbFhheYsJTkgiR0HwM
/I46ttCdG2aemZQrUA9eX9O5G0v/U46Y9+xTueLosIHFpOE9DcJVoeSvoyvbLfHMvPgxBEvtenPB
FcchkFWMkaDBWfDp6phgfqIHSoEbUDCm0DHZlBmSg2Hv3lKaHfqu9S2SSa5FFLJE0DTn7dEQP5Fi
TIlD8YIGHUYVlgNgGKj2Pexu2+Rj7Ky+cvq/Pkc6jRZQUGjp6AKmYpoVYwuSFxE4Hsaf82obht+q
4D3KvzXy+xJsxkx5D7JUYN1oaA7GE0VwsmGXNgOuf6woUspN6wyoaXWO4p8UzeGKwwmYk8gzWcpX
zuZrLuUKzrWPwMQkA4vNklXnR2/dSZuqdPjrvfTEy1VQrcqnBS8zu3sa8C2meU/8EdwbG2NUY6ZJ
eR5jMFfbq7JJlTc5fPSXUBfnjh+/kCT4s1jrMh5MkvD+MUFkl8tvXWSpS5jjs77mUo5wGLxepz2f
5KQ1OmWVTWvGZnpD72qk3+zitnAt7eH6gV/Q7NcVcvF0c7vw9zUMpll8TMxmz1kEoqnk/rqcmSlK
WCVSEWDzAcYcEbN5Y6VnQGbucfWumaVslAcns0AVxk/Kq3cerXBd3ALMozPHb9cFz11Fl3KFqKae
SOcz3sEqq+9euwWEnGc410WQ6XeIgdylDOHEtXJMs0iCjNaJiUmewCFu91u+rWz3nD0onZ1aFFB5
mu29xdYO8wfW30n3XH6BcPbiUJeoFGN1R0Juo1F2AHhlMTR0jPy2LcrtgsJLiypcvYOm1wProbB+
ZutspbxLoKsG7ah3xFjF0NmKHdvBGvmmxhwHU33x1uMNhmff/SfuLCWG/j+rPwXsgNjEpL6w+nWg
e2z04cTlteZka3e9TSymmLqjHAurAqjbSrWrPf1Qtph1Ttfhmj2yv/FGBxDVH58gLH8/uiCe1HBt
NuENul8J2/Il0O7ZgwoeJbh1WQUNo+DskkpVCjmbtMx/NOVPQ21Bl3Nm7c/rWzvrUy/ECJ4u6osc
Pd0Qg+buqv0O6Ag3O2SkB/v5Yng6LwuooAbmt4EKJFhRNEb96LuQ5YFuIG5Q6WRotHmrPc1iHZoG
WGchUYF3ZfRRs8DWh/ZgaJU9lupBCrkjxbe9Fy34w9mYGZb0x0dN+3DhENUqcd1WLnCpgNS5AS+C
lFjGsB1Ats1exmLD5SNdytNN5vHFfwAKiqKXE4shNq/KpTFklODmTLh8FyXsjPP8NwI7jOj+IUJQ
i/qR1A8FggKS0lUZWp2yliNM1HjbQbrx0yV/NOsgLsQJ1lo1Ri35E4IRRcalazHPHSMRCHK1v2Gt
F2IEa+1YrvSNi4VjkbLxKicLZRvZEUvq7XxpkHFWJSRx4GUQaRq/8DwvDMNDHBq2OQxDqQCFWjBT
rVd/hyAOLAfIzAMUTCWIi4WFY2kZ14hKUXtTfvrUrpCJo6oTuJYE3NwktHwGVJfN9VWcMz9Dmco5
mMdTvvRJ6mPPCq5hs/IEGIwlPcZdueAg57zXpQjhFpYKgOsWAdSSAqRM/VMcmimgnWj+eF2VOZdy
KUe4C4ICeF1gmEMAhSYGXp3SajX2qelnq3qJqXNJlODzC5IpUaVCVERSG6jAeUkwxmuV9T4O3q9r
NVuRvVRL8JRlGjEgAuP5IG2awayJyQ/1Vl0ZFjnlO9Aj2rEZWcpqXN/wk3//GFqPnr30UJvOkuik
Lr9B8CBJ2XSNXE+W2aSrJF11Y+Z0jWFqyk7y0BD547rOc8ftUpxwEAqAbgwZhzigrT9IE/IOkEOB
DNEtuapZ0wQwKPJCCg6BmCRRumKkUoOYWy2cke5z9cC9t3HJWmZX70KK4KkMI4gT0iAfFCTrjrcb
SQJBrrvrq2SV81tvEXN8eil82a0LecJLIi0wHuC20ArYf/ynjmzBC7XlO/oMJlKvNXPPkp4GW96Q
Y+HUjnvwzn9j+5D20qe2ImAMCRbbUrCa+wP0lVC1iADTFKgWW6Lzm3VcF0IEk/QG5ku/FtXNAlsm
zwFwiq+rMZvHA8EN0zF9OrWuCQ5ljMBP0rvTi0w6Fdlt6qF9Gn2q74H6o2xPDOh4+cGT1pH8cF3w
rPlfyBW8i0uUMfKnE1+NHqhEUMDVEREtvcpmreRCirBLUtkm7YiErFWkRzX7UIc9aRITfEhengIa
LV5l7PW6XrOn7UKisGV9lhdGmk92Ud0Y4begPXjVN23prp6RAtRQ9CWg1RWI92IdpJVzeawJpOSu
ZIU6deIuMyN+apVg4Sk0M+QKEReihI3yIpAu6SmeQj3Qw89Ka46b4DCupYN6W5ZmsvWsYWd8Uxaq
dTPuZCJcwZwfavsTNtnnKDWvpIZ6HZKSQJ7iKCOBIXtsfFNVJkbeFRh6r+/ajDV+EicoWdMu1rsI
4nKyT6R7Jdwo0v11EcqSSoItotut48WUZy21+w6TNqWdtIcmtoFUitzgSml/1qpT8p3M78p2p6W3
VXCqPLuBY/MXVnfuSQl9MU6GciiGG8XUslLJmjR2KJzntnekJ9BLnbM31boP9u2+3vj3jZOAIHsT
7VNUZ278x2qJWWsmuPj0AcIxSV2QeWkRPqB3Hbd3ct/2jW+tccz9pUrFoq7CRVsWchAHGkRRz8bw
HPCkPFP94Tsf0f49dMLnTLGDrXfbmem+MYOHfP22lBxdUla4GznP0B5qYOebxO5UW/Uqs0xWgfdK
w6frRrYkSbgVYz0b6pRBV3WwWndXxDdDfF8NZzdYujimEyHcv5cbKI5xopGAqmEJSSUByf1rHS0E
1HNZXgVsziqeChpH7C6oUqk5cdWJJQEEKZp7wjRDHzsFdcZ0N/Q2lEOPiTWq2sKFqM4cU2Co41AA
yVdBO69QtPS9qspjVJmBOE3tEv4N9NwovYQ1gHG7VcxdM4wsz2CbJN957UHyd0CFGrQdo8dOe2Hd
XZAGJhmAUO2tI9cOs3aFunsn76LR6TJbH/HyoeagbkPu7hoXyMW8X7VoPkRd26r6pxa4LnX9Rpqp
imbpYA/Ko91QnvRadnofdWi0LoBJeMkDzlgOAXa6AmQ7hAJEvFGQkMkyadQQB8ADemDfAeBGZBko
32lLE/5zK3wpSnC2WQcu15hMooI9qG8q36JdaAbgBPBsli949llhmB5lCmZICUbEPl8k3tgBj5BC
WNwaJsAnHRnAr7XyInX7rDmGee1cP4EzN/Mk6A95gmNrqiEN8AbFq0l6knUg+5IHr2LO2Kyuy1nS
S/Bq4NKkecUmvTT0iwIUkJP3TFvT0V/nOt/yRQipGYFUwdg9IJbwbPmCPikRn7uA424sBYCrXr4N
xtcB1AJpcQqU1RIL+cwqojuNcxStNCB1itd/kurFaHgGQO011xryx8EdkRlwunTBOmbu/U9yBFPM
Feqrlaw3Vmqc+ugQKw/BEmXAjKP8JEIwQDpSI6AF1q12VYvQzmJ/Y/SAIgYE/BQypygWC6ZARsq8
1MdiqX7zXKej3eb+fRouxAyzelxImezjIj3UKlxigQwpEfwbrUEaszReNbsZFxIEjx9KvkHyERKK
5CMvVhS4kgrSpNfPzYIQkXxH1TLq4YA0Vo/Gl1rbdlyF513ozl9YK5GRiidFq6sZNJEb7eS3xAYH
gH1dj7l60+WuU/J5P8oSI8eo6DVAwRgPAdtrQ2R1AJSsB2rnQbqfWs1Sv8NjXDYxM4JCd2phit72
W4BOdvLa7c51tFQnmLZIiAo+fZQQtqdtmNaGhNVNmkeenYvh6Hm7uNqhKqVEq7a5u74Is27iT4v5
Rad4YZOhK7dpSCabDLp1G4DcKHgGragbLQx9Le2ncIab1uBVbkxnOApvm7LYJenDdU2WJAjXRlZ4
Bu9lSMAwjJuuSa0s2P1c3v/T1gheggXxCK4yrFWsyQ88DEOTjx03G2O47VtpZUTc6YPMrKt7A2PO
17VbFC44D98bFY13Lg6E/JC4JTqBraI5JeMtmNn60LA6aZdKZEHqrDEi64WrHzWHL1WHquTMUyW/
tRJ4LDddBSrGudH03GM48I3dy39jpo6CtxPA72gwJV/YEXmvVjn4e1tMoLY/kzJ76JELa5TUltGM
ubCgZOagXcoSFrSrOUmKKGgtZV9hmtgzo33+ph/c8yO5L9+zhdmpGaQBtHhdqCa4Zu4CXk5JIa59
l4/Bk36OjsNHYZj5Th8surK17ZN25y25OPm6ktr084vjneskBj8KpOJ1uup+tompHdStH5s+IFYW
hM25kgsNv4ByKnkmpz1kodBpp2FhjWhpC++5ur6+c3P3z6WcaWMvdPK1MI7qEHISamxZrO58wMt1
w1KCaEmM4IgbxS9pUk9iNNni3U2I7NpS1n6um+PSKrTJqV3oghFSfWgmIdIGxYh1+RI+pHvFTnfZ
i3oOmRksuOHZO+9y8QQ/jEkquY2mTarSJ+8NdL+vtV2Z0ipAR2WtmdJHviMPLbry7+Knf2/bBP8M
vxmXQQnJlL53/InQyizkx+syFtUTXHQ7RIokT7bBDhTdTa+KWe+Cmwm2uYNK2ct4099GNlhZyJov
PbcXHIomOBTc2szvC8hGXbxITOWkohBvsokdY/VNRluBvhAjzbRTTX1poODDQCEIUMXJdnfAJFde
K2h2zgO87U9JfBOF4A6zSVLZQXgeikPqbppmXQy2VBzDaOEkzmQYpg8A7CKmDlCYFvsqxh6gN3GK
bmsDveRRG9tJDu5s9FiBctkFY+p28Bk4UVbJEuKkok+r+TlO+ixaODkZ99BupWMuOmI7T0dNMgFM
7ibqtuDOloxTku3L4iWj61J/MjSzxfyMlK2o/KEobwxvFM2U++gO7aGm4ckrCnzM7sALdzO2kaXn
D8iSgHwgyUrbQANllbdmXb4Cf8Gq65M3gjIj31Dio0C5bdXKAQXLUO2rMUKh5pWP0kqqVaANOArZ
hOMqT7ZacZNJ6arotqm0dsMtS0ezTrYjB1L8umzPUX9wKXD6UtMLPTtJf3jBzgOCJUNUkWS2Md7G
4SklGANywP6e55s+PYXgVxwcuUa8mj4B9E52N6G+4cZTlt8B3g2UBrt4uAN8ja5ENi83enHmtZNE
1MzbvcZuQu+OZXupffT1ZwMF/3EflbsMpHdFtNWz+yRap9Wb2z2gbpIaZ73dZMzUhzU4q1OcH7kF
mFrwXqkAqDh1o4MZlFUASJLkRa6+ZXoAmGsXFAuriB18UNgpj2l4lrI3OoAwxwWWBSjImIflGlBT
U28qyTaCd5Jplup9k4cj6A+kPLAaFFJIG24S7sD8rDB7dIsN8G3H+mddWKGxl90T0lht9cij7x0Q
fICj1RbTguzAeZ0avRW1jqeuKrnaShiqqIF7qJFTTDtTzviaRy/oFnKSYAX83KX7/mvoNI2kTtQu
qoyykDjum2ieW2p+MzXjWMpW35ZObTerwIz3lVnLpnxLD4CyXcHCzrKHAdkFRzgjniEXpRqGAlpd
MKF/vliKWMuacmoTDPcYjbU6K7LSUymbrvl8ZiDsTG/eUTh6rlbFguIzFJqoOlxIFg4mywaml7jU
frUHYVDopjDHZ1CXJghdrXt9pR/yVbUfNv5Wt3M7XIO2FtA89tJNMOMfPn2GcNH5bZXVXofPIBaQ
xiDatdkazrhzspdHYL+bhq3vI/PF+HF95b9GQZ/VF645kBMBFkJHvQxAUn7ymgMNLM/Nhi7pN32/
4P8+6SfcdHKUADlJQ/0qMZOjatGd70TQs7Dbdb1yd9WmsZZSSjOFrM+6CTdc4lNi1BxrmjyBgWub
OgUojlfIP9pv9eEYrzVrCXJgSUshao4pcHZ+9e/qxg3V1m5/pNLm+obN3aIXK2nIQozsDzlGlMrp
qDDvu6xtRjnd5sB+rbo3VJxsI+7f6o6YeuQD1phjvAYjaV3Q3k3zmNc/ZYYD73KBvyB5G0ZMcmMq
ySMYvDNAEuOk29COjq79PVr39niPW81EmcWsHG62Vueg29++0ULzfP1DvhixQdEdjmZcimkCNL8L
h6eT/CGWiYswaigdwgurgHOt9AMZ7q8L+rK/EITBULRWMEDaYQDus5sy4jHOGQibkHgDXDlLQTO0
osS5LuTrDgtShDNJWjrGfQUpAFUFtveI+MzMQiD9ovd2S60U/LIoXiULnnBJN+GEpnmX6F4Rdpj/
vKvDh1xzuiVMy+lXfHICgmLCgUTGUqrkBopJoSxv46hInolEWQigxSE76E0Y/5SasF/IY85ZB0aX
dIzbA26biw+9KESbTDvGHcqBa7nCEBh56sodoS8L27YkZwq4Lx5Ho0oAJTxgAQ3EdbbSO2zt3ZBv
gAT09vyc3uc77RBtNata6oT8+iyb1pWAIw1VHG2CPPks2dNHozOCCNwSW5y6rS6bz6XZrugacxmr
aV7JWlB1uo6/bOSFQGEjG69ogrKBQHao9wEyw2vD0u70187p1/4NPy6mI74kBgQNBccqaUPa6T4E
FprT25nVmkQBXb2lOilINRb82tfC/Wdpv5JbFzvZpHHWAiwJgzO2cuLr9j2LzWpYEWt6n41rdqoQ
GPlW/QZrGjZL99bsQcRbAJCvaJz8MgU2KFmWkjHp0FiFltZ2001ZLI0tKTlrrhQsoOo0GqqKRQRW
cz03sKwItpqfoM6w2EraFzf5d/dWX5VIhxyTW8+plzh2540VjEgoXUyhnkj/0PCx8RiHXBSW3tU7
NNY7rh1/Jw+jpVnFqfm+YKvTsftiqxfypp9fbKYmkbj2/ayzdIJOlhpkmya1gjXmE+1ONhu8/hZW
9mv/wWQ+FxKFYFZv3JglEjTkr95gFshTO0DibM3QYbYymNVpsPW1tMWAyOZnb+mv+Y20Dxcm/Kew
9YvWwMpWADiDlRZ7AMs4r3hGJ2cU71XlJ28+ri/rvJIXAgQXgM6yDmCk8OV1z9DlnZmFGlqhzO/T
Bu2pTW6g3wWl/BJzb4OKFLQPyjQUuTt/4+WhBfABkzDXNMbi1OXdNuLUVLryzLUWqT4pWHpgfA3z
pz25+FzBgbQRjwqZTLcb27LX7g18Z8zxz/nmPjerDX9PnLGzwxt601sKs3trsM9/uQPm8ycYQuBG
JbUvYw0rlozbQn6VmjseWAZ/TjFhc31zZjcfCRaQSuJcf+FiDlutCMIK/mtErSsd82Pfy+vrIr4m
iCdtgBwBmDcM4mpcMPI+1fE8nTwysLw1jJMfm6Oj7QBDO3yrTe9Bu6kBoW8FTulcFzzrti7kCu+1
0C0jCv4OGHZAtmo+7lGlBtrnsPL99+uS5lfxTw2FYA+UEtpYe5DEjecgeFKD1fXfP50Q8YiiywUt
L2geQNAq9J3oVe4D0quASXraukLSw701+vsuXStpfEyW2j3mtLmUJrjBhOWjX8WQNhjPjedk9VLP
05IAwSCYHmi9Mglg/DxBQbSb68s1FzxOyFmo7mho1BHhPBQyAO2vLTtAsnyvNDur11XgYJrF8Kzr
gmbj7wtJXDioWY+xWj2CpIDKrZX6PjLOUXhIvB+ginE8QtFcGtd22hrPXZBiDi6tn+QW0wwaz45u
XC1Y/NeOXRw1gJyqYBdGn+kXvBQwGBW0TfE90U/FVAy7RlNRZWb7I5qUkBCp5YWXwNwRMzgagMAM
ZaCDRggn1YACbauoOstzG/B97HOaYLpmlVX2r4X+j/f+P72P7PZ/bL367//C39+zHGUUDzjfn//6
36f8I/3Hbfz2/lH91/Qf//iHwr9bf2THt+TrP/r0f/DLfxeOF/zbp7+s0jqoh7vmoxzuP6omrn/9
fnzm9C//rz/8x8ev3/Iw5B//+u09a9J6+m1ekKW//f6j7Y9//YYmtguDm37/7z+cFPjXb09vafNW
N1/+x8dbVU//Wf4nhv8BzYOxDrSaG/hd3cevnzD2T0yygO8MDTKILyYzSTNgp//rN0mh/8TQAFD6
QD+toRo51cUrwCtMPyP4hZpC0L8DGjgNBNzkt//V/dMW/bll/wC0420WpHWF7xEydaiqKgZTURkE
LiAHZolwkYbAQ43AlFGeW61nz6gTAntQktW1NIA7tOY1yCsCSvdVFZEt3gjhDqMe5E1PGLFQbc5W
klQVBy3Ux5OnGrlNPTqe0POsryuuZqsxHOvvF6v7uwaXXyxY868PNrBc07Q6PIQqnGZvlINc86Pq
7KKnyI77cVy1WS7bGakMR4n9pbqiGGr8j0AsDUAHCLiCph28DDjDSkOMG8vVGf0J8pNaGCeWYGa0
T6Ru1fT8OQKT5E2dxuHG0MEBBTiG3kzVNl6FtY6hG6k9RLU3UbJ1rgX0hmbfdh5mzeu4sOSB4+Ab
oe6og6qvQ3BMbalPhgVXK9xM0ABpFFxMKGpPD8tfibWLkHlUGqZGQ1KfQy3xMTmNatQQYuLBoGig
H2L9LIclUtRVc76+VWKBZhIMBFwFvXQwb9TUhb2S+rBNxrSvz5k7NGBsJ8GaADBxlzR1c2PUKrJJ
ugROP8/tNvkgSXYy8srmvDSW7oDp8r24nKcvmWr6QJZG+KThkfR5E2OAJ+cgM2zOWqpVmzDO6J77
Y7vHQEa9GTS1um14oTh1JZdb0A3WjlpFqCdk6HNYWJOZzQBKBwjDgBEPSOhfa3axGbnaR4qc5uM5
GjL0/rjxgPJV0z3iDgrX+hD3D2WPlEKAZhIwVaT5EacpWiUBEAzdtnC3jdzyuy7q4meCSOQQV037
xKU4PsqeQf9iVIhloxPFJR4/yMUBzkjYQJroShyDXe3Miy446H4Bqp488SwtDaqDT7vRon3J1uiC
Tc9hzsob1qYwsWFMFUfOot6hGRsd/DhYp0DlPkmBJC8s6BS2fd5ZissN+6rica0zJgRCEpIXqpeG
9Aw2a7oO82EwRxJQ1GeipThcDJKn5ZgGGuCR4SvVL1jesRH6htyr5NwWqpGaPAlQSWMZOgDsOokD
YoWSlDy0aa3JpuLJ8j3Rul53gmYI45WRlyXy1kpAqhVig6Z3kJ/T2E4KDOW5BZjoj+uW9tWzT184
tV8SBVj20x1y6bcqrUS86yv0HCcj+K9ad3R8tc3Xcj0go9qGBN3l47ANJJ7aieouJge/GLoB8TLo
XxiyWEjYTT+/MPRGjUFYperGmSqt9i3GOL57A27diphZqsrn2vUGalYpUDmAtaxGvVnESInZehjT
1AzlSntNjBiYRHWuGFvFzbXY7KXefaRqrL8bMrpI9L7SdlGiTNhp0YCXps94nwJ/0dffg5Kpjdn4
HvdWVcKbA8TTxhyMLqy2pcfc3DSaIivMDoiXGD7r226064aMo1VlaZJYxO3Vh9YoUG0EqB7g0cq4
iX6APcL4oROvcsHYk3iRxXlUPeiaj6OAYtj4EVEGiCyvY6Swc3XggQnCykheI5E4ZqaW53HrGHWO
Gfy6S/K113IFk9xgo0qtmCQJKpcgkOkxTBIDnBDz0EFkD2gGqRxvLMOdrHdAlJXdElx4CSDho0OY
hVFpNXpFIztwg0Sz0yp/CFkZhFDQiwDjVlIFdVtC3HVbl2FvF9EYSttc68JtJ9dl5hQk8U95lXLk
80mHfpO06uIlOlmxhYzDpgnStTAG45dTEd5HHgr1XRg2+pklvbGSRk9GUY4FTivl6mumkeRWLqHz
mGnaGQg1/o/ej9UFZ/EleDAwXK2DWwBgiciTiWcCqTg/ARCDfpbQfLUmY95jbE6nZuul2SbRSWdf
P4NfnBPkIeib8HQMJMd0wTnpeTgONRqvz5IUdJvYj9H9kXm6w41xKcs5o5qKZzscNdC0GHrYhOPm
DqGkdaNxLjMf8Gu+BtB5CempviKekxAjdv6yarjGEDgiLkLYSKfvuTjead43nttz4xyNmgfWFpXh
0EYfqRwvQRLPaYZpdh2sx3C6uDM/SypUX1HdRHbPXa5kW7kzPNvLJXfT4kKwO9DML7yX5iwVOTYd
KHAI+Bhi9M8CkzyS9cBIpbMak2wTVSVdtUEcnRWOU5oy3GhB3ehm0acjwNEKdWNEYb5gOeIrcTou
yPggX4zeR1UGJ8bnj3ANpQXguaSdh0CC6ysksOlto6IAh2IcuNy1tT5R4cpcFdMpLo0NpO5ghJ5V
pjp9HGsNHOd6HrtLU9ZfgzrkiGTcuUiJagRlCsHQKE14FBaucQbjKfhADXebu0a6VQqmnGka6bus
DXTToG5ry5KeITofumPL0P1/3QC/BuaI5wzwb8Ps8RgCQcHnFYL3K1gW8OghrhPp3fWq4EXLDPVU
+LT+0WAxBqRn60A2ixBFVAI22gT93AGIspGPkpQXozKiJ7+OazOkmvcUSkExmIMugYM3qnL5kYL3
hNmBr4OmDE81VwfeYIJlzmOVelaQ58MStuNXS4eNAwgX8OwqHo2GcKaaMq/7vGrcs+RT5E1ZRs1m
ZIpTAf/C6VGNXljCOXlYN9i5zDBDLOKbNDRmcjIy92yQchNnlWsHUXQ/BsmpRKF9waJn9mvCF4M3
hN0wBTzmn/cLGeaK+BWXzilX43NG6+BEXMyAdRMbCyDBvC2yFJLJZVLafll3Nu3xLqANea/gmQ8e
ADvMYHDbNWaP4o0RMh6avlGBD8j1tP/H3Jd1x8kzW/8i3sUMuqUHu7GdOE470w0rIyAmTYDg13+7
fZ7zHrdsp9ejq+8yWYlQSypVqWrX3jKrFpkeEiHXXcv4erPENf8SrDCUvx+719YMxw3nPgxhlWZx
rkPo4I5OXSLMQykOZInfJrr+kpP/ow3dCynFl+4DKxagsRv1HCQCTPUNGvQ+n2XkfAzmEt1WXfCt
mlm1AQHI17//qFeMGl+K4KDQjIyPpYZRz6OEslZEyuNQcfUNFLjr9yBaIDA6hHp2NguPqLPpaSFr
PLQnaICUnkLe3evImnWeo9glOOPpMJyF9bjxYdxwLeAywVIbxh32yqs71pfHNhbg33SG+V4tKyAe
IkELKJVqp7jb3o5hz3YpKdL3eJZc0mgIX84BmUm0Sp1ydajFmotSUZrKtqqOpGznA0OH8S6ql0t1
hFe+AqpYgkcFMkQQfjKMvpdCxg3X9XFtFLpoEYBt6xGNh3/f4VeO7UmjGg85vORwaQbnxgc0+4n3
r6ZHJVeegYH3Y7QEBzXwaeuNy++/f8x/uXunLDiCe5zbJzmV868tfew7qWCAHXjDti/dvryd9RhD
l6FehHclKhW9C9vJT7ZFW3T0A0jBHGg0MG+5n/ks3N1K1PJ4gqPcT6kz/PB7Fh7iYsMTfgX2Wxkg
WO6dehOpRFz/fe5GXhp+FxmLUzoOmVIwZpmtP7E3OWT1ZnoEbC+n6LrIeCIfBwC93aj96XsX1Sxe
Gvnpg+CVxJfRc2C6sQjyAUjlB/Q4p7pGUOGU+6Id3R0rJnLhELz2KeQcwRR64unGs/58W9o+Krtg
9JrjzBZII+s03s6eiLLFa9mFSPu1TyG3D+pDXF8vmV2FD53bSMI5I/6l25UP5VUsGudQ+WAguLBj
L5I72DJ8AxlBEB2cBMTOfxaaomgThGo4NiFHFS4W/pdyTZMfce96X0dvCX4F0+jclfit4aZxe/lY
CSeEhhAwVHUWjbXzOA1Y9oaKpMpmUQ4/m2YN0SXs0E5vIFMq/C0oKzniwHVWtwVrxLrFkQzW3Sxr
ed830RDCjkLKMpQSxNfYYfEPIYp4yeZAg89+EmotcwqKepo5rje/dxRPDhRyY+1tGU/61pVl22Rr
Gc942S0iDrZJuwZlpinEJLp19eNNTbS/3LglGGI2cJ5gGZi1u24mv+jVXlCXrlkYM/7V6UIG8b+i
qr65TAMM3dJBtBB98QcAiTWd/3hzGcBt8XFPHWRMs2k40eA7I2vLTbcswzvhMFSwvFigGrOWExD5
Xdw4HKhuAqI6rpw1W5TW7xqPPyqnKAD7TpblplXMvUDH8cRade4IIFcDynAfmWrEDSYxqR+0IW88
wY5d2YG7z8NZnTcDnajOdBQlxdZzVwpk6ZLGUyY0oLhFLBZvw1shPgwoMOHGCHjyeUXMDgxsjy5s
QMpolU2Flgdw6gaHfinZp7acIhCD9vW7RlQD28RjoN5NHN3HO5UG04c6puSnnDVSuX43z1Omw6T5
zSO3rrOha/10M1fK07tqipffHfWLSxb19M4xVgLPSawFiF6QwjQxvZSAgSAMenEMG5/8jHoFNyzk
SAH2nxgw4kNXAyO4ViNYBBeXMfcqBuWjygAb8AlA0N2wJ0BY52DMhy52oJzgx1wmFcucpAnS7SC4
j5aPwP2qdBvQTcrD/g6/i00A+COQz+haQ2WncRokslVbegHw1lH/TmEXMi7rOD5csGuY7fnvRTc7
HkEnpFfqo351btZsHGhSjIQdXe07e4/0RV5500/Mm+0qtK7cJE136RX98tpCfhxtuD7iU3zdfHWB
/E4oAvDu0UPqesuZKPZ+FyY7V8zLx7//vJd+H0+7UyoRTS+o7JtE7mICMdHgUX4svabaxZ4cd0Tr
9cI9fIqTjEU8lfzgYk6LiO+cLyKyyJGKKs6POmyqrXRBvzU6fFcWE6ja1PLQc7w0IjTl7P7+6155
v6I4FeARHQLFnryoOi4eukK6JJFHidjjuwve+rtkcKu7JQEx5LA63j1rVLsDbVi7beImfYeEKflN
qyq5rkV3iVf91enAbkD1dCqovXDralIIIdtYHTUY+a7Cujv6QnRZEY3zj4Wh5y900+VDOnj9XoBa
4kqvy/ShKxo399GMeyG6fWXroa0ClgF0fOM5ExonO6ah6EPtyuPMJx8SRXO1dVF+vuAXnyBfxt4j
nDyJNaegr4zNBxcvU28EVHg+1jX17txyWn6qZkDkTFpQA9IB8NoMfo/vILAnc5AsQCPbC0gFFjN3
BFlP67bwRrHbDEiqOqNID7ws0TheFfX6c2ylHLdR7ASACJS8irfr4ssb7TpLB+wD/rD1K+DRr0Un
op9FrbyNr5yObKAvTIcLgY0J8YOKO4i80IrkopYNUQSTBWv00iks60UfIdtWoGtDwnU2MuAHXq17
hWTOVR9IeYsdeVzR5PzY9T67GtA3kVUoje27ki7IW/Ah10U/7YdKevlcFsO2mV39L/umnuaKbBY0
TCB/BKp0IwojixfXikX6WLrJ8qnlGj2L7QhaEJC2k52Q1Nk2qXu9otEQ4CUaPjirdg4yZUPOk5K8
9yuivtJovMR8Yd59pzU82QZM1g+A5DOeXGwaKxnF/XLkfXXiUq+nm9Gf2iwdl2r/99vhtU/hPAKM
AwkCBKPGa6R05iDulb8cx5qTDXMjvpmDAs22QSUuXIBmPH/6VSh+QDQGFgeNGuNXucp1iqiLl+PJ
PQJsUsnjMhdQFKZ8uuvbJr3zYkQ2f/995mvr9FHQr0INHXUPAjLp81vXIwDUxsmEj/LwRPeiIVUY
amc3lUhKuby6lGd+cb3hgzj1CZ7uoC45IdrPPxh6QEXKUaE5W5JlHyBC0ZuorKtbNolw6zcFv3JP
FYVVR0iKTN7jJIbxEUgQcjf3pbhwxF9Zc2wt0vzILZ1UFowTDrSgA9sK3SNyls1mqkf9MCDxkM1z
5+258PUu0vNyYc1fuwMAs8BWAxVw4h0yvpqKMGh8lq7HqHCcm5VEYIgLa74ddKlQfuRk1wwFnqSi
b/fuCkI8ifrbFgkldjPOYEJBzeMmEqH7YWSOOjguwGgI94ctj0GF+Pfz8cr5R3UMpQiALiIkXQzU
xdqgGNIkw3oUVd19osPon6IrsheTZBdMzQwAcDIQZZw0d3A0kFM2TsbgaVzAIYhRwmRcDyhVLId2
Kf191IogK5fJxUNj0DtdNOpC/HZa7+fuB9E66ixggHFR6wZjrPEjgSdxkYAm6zEG+jpXwl/uC+p8
//tKvvx5cRDj3koR46BU/ZTLf1aGWDRYK1ERdI89a7rthD9+7t2wywgEVPYB+vlzwbvpHbCt04UI
JzjN3/h9Tw/2U7QIBj8TMgn9aF50deAf2RouW5U64UMXFegiQWOEz6BQWzcgvVtX93svS0TOahj1
vFUk8dAc5ULTHoVM192wdAoIDLNij76somuN+j/om8oVI4WUvAPBtHC3a7+sf7QfddOGOen6MY3r
8eM8OF+jaG3vUwH4wh7HoPQ2AA8Hf8I1Gm4IACVrfqIf10A20PTLVOv0qo+7gm6CjoafY0ZRRi3l
4LxrSTI4WQDcyiWisaeMydk6QaQI6hmIPqGL9JK9N22nUzkubh6pdPlN0/vuuKXRoG+TpW7LXUVa
7r93ULrosj4Juw9d0lN3MxRd64GdWS6gelm7IcoAmytBaqcc0JhPIf/udCM9VW79NFvXtnYy3ff9
lvaTJhlq8t1w4ygF7MSiS+pnHThdHlZoNZR74qsoX0hRqsyLHFVvkPSR1yinpNO7sOf069+P6IuH
Gw4nEDBIF6NLGqnEyAj3BqebhzlQ/DEJquqGsW689iI61Btaxn2JG2gY6qyrRv4Ozxp6Xc4t0Jx8
RC8j2lMdKNMMUC2oNmKpwEOBZqLputQN2bUThECzFNpe0RadmAs6iFPUmxPSDGybOnP1I0RxSu1S
0dD9tCKBsin6RLxvZg+Jxi5eQ7UH3jy88GJ/YRYwRR91XgAy4Phg/+euCEUMNjVlOjxOExf7Et4l
yLBzVV7UJLzCKRl2XZTKa7esQpWtXcMPf1/vF8nsCFobgJjhh6M7CMBHw/uGYzPKMa2nRxI183Uz
dHw3JKq5Vq6KtmsZjQdnbuTVkPpwxlBGAO0OlAgqULVdXZjJKY45O/oEijFPVSrgME4YrPO1mFxd
B30/6Melm9XXxJtTwOZUFTWbpklpuykZOmEy7TP/C7St8DAqk6Z83ye+D6GGpVUfumBKNm6ztP+z
Sf8Kq3lX/xSDHP6ovyI1T4jOj0r8/q3uvjPzX/5/CNcEOPLZJr2Ea9a/Vf+9ew7XfPof/8A1XfIf
aLedEMl4s+Lww1T/gWu6/n/QWgNcN9hMCeDK2Mp/4Jp+8J8ANxzQUYicI0ilw8X+g9ZM/4PIC3YA
2D58YIho/9+ANc8dqgP0P5j9UuQLzk8REvqox8BJ50UfA8D73VmC62drcP8/J/I5qPKtkU9xyjPv
qevYQ2tJO+eVmn8GTfPT4eWF6+CtoU9//2xoRrUD5bJe5wrg0Kzm3kMTwHnZzdt4P6DOjb7Yls45
kDcdNOm69xCeDy5ETm/N3IiYCHOadParOY+S8ZZ4eIWtLbmUtH5rcON2TGPZDoDRznk6xMU+aMDL
MBDSb+3WxSix6l4FLvfllA+AdWY0JW3mLn5yIXp9Y+4moyeeExSp0G7KecmnXYzk2A1pIKZiNXfz
zbQAJBgXazzmTcryNG0RGCQXdvQ8WPyvAZm9cTN4lhDfLlMOPIcLnWGgF+XV6tOGf0cSddWbcSl8
JOaLybkJezR+Wi6YYbg6XanuFz3mfT3/rsAD4w3yl91qGZbr+x1rJYo5ufYYKT5Ea98ean8t5wuU
PW/t9envn5kvgWBsQhXD1JVzJ714J/V0tJu6Ybze6I09BF5GZDOSJc66SfT3YBSdLGdumK908B4Z
OR/zEZ1pD26bhtcLggXLLTXst0TmrHKdAZPnAgI0fVxu22L9YLcyhvkyhvrPWmLqggSEIzD02A9g
EZrvfx/+dOz+Lyr5rxmY6qRVMpOYuYXK/dJxgsxBqiwfg657AFcnmFGgv+heCMXeOD1mTTMdJ0E7
Uo15wF11RVBmvvLG6pIY9lujG1GVv+AtifOpci0iH+Q6AVTIxkvphLcGN2w2hiZluxShApS5ru87
PBvuRBRegJi9NbhhtawZ06j2+zHvEnJXCHfIm6bU/yq7/H/be/roM5NNo9Yd49FVuQOA5QNtq/EI
OLJdpPDUBvxscBQag0RGEstCK3rjpb277xZ6iRbvrXUxbLZO1RqXeCLlPSvq+orTun6vIdht6RdN
0P28pMUsXSwN0Bb+bqQJCqF8/Pl3s3pr8obVQpc6aUa3UzkLYvLVAejyC1u9SzQSb4xuZlFQjaL1
0uCws2oEuyQ59bH1/P7vUz9ZzCs3gpny9Vu+MNQAAXQQ0fwHtD3+DVoTkntn4T4FB2ixNHvSB5Hd
SpnYKaghcbQFwamAv+lQ6eqPXumlqsdb62TYraj9slcz7LZN5xvAF4+hzz7+fZXeGtqwWnRnUDxq
U5WTqbql7nQA8vvKbujTJ5+ZlUviHmOXCHriAUiqEfkcsfy7Vs7/XggmfKxKyDAxF1alRre5W71G
Xw2zzz7bTd2w2dErIOdHS6hkiKulKDN/aDZ2Ixs+NvKpblzli9yhIao487aok63d0Iat9l4C4rTe
EXnfJu9HXT8OqWe1lah4nm+lxqPSoWzFrFFqBDo/PoKPzy6STIiR0nArXyydUCLnDrkLoMmdjaJ9
tFmTp5ft8zMYlmVZrcki8pbyfVzo7cK11XIDrXu+JopKP4Sum8jXXn4OEsD+lcztZm0Y5cAYcmpA
k+Wq8u7AlXxFRWjl64BgOp91VLFmKSJP5QHzf80NNGec2XLWwfnQK9JQztjWIveaaIMG26wc7I42
0HznQ6M5sVg9yLPlZTJ8J5564FDNsIp6kRk5H5uJRTtDyUSuK4Ah5qHhV2M1Nju7rTSMkvl+XAEA
KfIAdUDgVLYj9e220gRZTEg3ig60yXnE+mQbJ84vkqx/rKadGjYJPvdWAWqJvQwAzF2GD4BZ7e2G
PvnrZ25hmIsBkIhS5FibrCh/E3AA2Y1sWCRDa44EzlDkFTBcQ/ATyQK7XTQFtVKZINfLcEUlffmr
GqsoC2b5w27WhkUusxZ0DAaR+1pDBbgbfxdgZLQb2zDJNCyTmrdU5sniX6nE2zXtZOcSTFR1LJmH
jGIr8mF27ycRf0G96FJD6WnDXoZuqNqfHxGWOhAlT3BJ6XHgIL7hbVOCHabjv7sOZaJtSNNLGomn
VX7tU4Z9Ln3YaZT5RD4t+i6S/rfEjx6sFt9kgQBT+cK0xOJLBqwkYVCNd5zwErPdGxN/YnF9ZkYo
bLlKKw8uGQ0qMdQWl0lapTehqXG+/Gi0Qm2uQyCxLimKMN3cZLIbL2H+3pq4YaUDRcVLFw7PF2/Z
ldWYBUVrZ6aJ4Tc7VE7KtYabYImLjkqCJmwU6z/Zbadhpwg4RxmPuLfSNIUWzkcEs1u7kQ0rlWR1
GiIwsmDg62BRNiT/imLpf6NkNM+d72TpTk6qvQJrHcdjpuLkOLQXu/NOq/qK6SSGlbpT4JbQoZZ5
4fFGoSEr4OShj/to+FSMUfJotziGgRLBVRJTLA7V5XUTQy3vYtvLGyfR5IfwqxaPnYTwnE4g99T9
9YR43GrWZoNwI3FvKWBxc1f+kq7IKLU7hbFhm+4aS3dYMWdoJd/ysLlGr1Zt5z9jwzLDEWxM/ZBg
qXu0Wc5T4WYNtQzhYsM2+3CeB1kjzEqmlV7zJZHbZaC+nTcy8TEjqUkBIUyep32yaccgg7615VYa
1un4k56rASuuU7ofubOtdWGVSgQW+Nw8sbgK3ZEwT9VHV6oNbj08Oe0OoGGcwAfGs2YxFkTHWyo/
QvbYcj0MgwS+fgRZApZazv6Wpem+R/uU1aQj45kJSGkZuDXWI+iWzQCow0n9yG5oI6AF5hManojB
8xF9ytrHdQU4id3QhkkCSg7VhAUHJMD1PfrtLdr17Q6Iia6o6cx7Ggc8d1bqP4QB9IdFQH3L0Q2T
9FDfAtohxF0SQHHFE8lRkkuPwdOPf8U5mPILoC+o1nJE4jCZ2pjvwxFJ4UV7ActCnZBf07oseqOB
ZpJ2l1dkmKlYi6oZ+w62FHvbOZQ/Cg8iQ3Y7bNppwReOTl+RozeGgnU/BaZJUMvkyqnG//xBxEfP
iUVa83zWS96l/NCK0HLihq0u1ENPEXCCOeBZH9ze/0ggxmS1JqFhq50AtceIHplcrTyP2z4rOmdv
N7Rhq2nTjQktEZMD0KQawFgI2auqAHmj3fiGwc6DmEHwKHE3diAs7mo86eLJcslN/HsNkGXkkIbn
3kpDMP81cpsAfm53+Zr00cJLeBF0jOfRWiQbnURL5lK7hC3I/s4PYjiuWicVTGiQaQ6mC0hs6K6z
O4omLBqP/cYHFQg2tR2Vv11dgWZJ0g6DtvyAYaRjt/gh7bCreBpteA0xBrSY2x0Yw0KdQibxSmFG
CTQsULG4V/ySJs5pbV+5J03Kr2JktFwI5VgWfkO12KLEu7Oa9RPG89kLUYIxDyLFOInScbeAIAKv
1n2wG9qwUO14wi/dTuRzJE9Ir5YNGUPb6k+74Q0DpQBjREW7ACrR1d6DriJ9Ldc0+m03uhHmpn5B
uopyBHTU/01F9cVJU8tctsk6sKwq9kdQS+aNLL7Hjngn69F2bMM866pFm0+EU9gK8hsEERvmj5cU
CN84hk+dis/OijsBkRnG2NDBcQsfzVqELVvNonSyPDGGdXKVzr1PcHE1NfHR1NddTZJaHhfDPGsn
aMFEDRuK5fxu7YpDyGOronZithkNAW/LyisRIjn+ZxGl+ThdelecHOUrlm8ijoB3jZ2CCbz620VG
HzyuON2ngYPz0o3epDK090Sf6KQSuksjpsJthTafye6HmYgk4EeCNm0Hntcz/9MkPdjOEm4HpgLb
47kjcSgVapKnIpci9aZn3qFaQ8uH5JPSw7OjCnqTGZQeiucdXz71QfoJseUXq5vBNwJiGvi6mxhS
U2RY3T9TPSfbFTw1lxox3zAy3zDgaZVLIPmINwhYV5SL0LdTkx3MIHliKHm2LIVkBW96LMsiq/up
YF8rFwzHdutiGK8LvEXVMxwW9Olcj0UPCh7fLkNl9nDGgPVxhRJJroN+p6vyRqXywW7WRvCLRu6a
NWuP5Q7QEl2UaPeaRssEj4k36kGaFDjiFPq6kNZAENNJYbfaJsBIsrKlTYKnau1GX/wp2TftaGf1
JvsTgVwAulNnPDXK8HqK5g4CrZWynLfhV1tk0gGrSxA++uU92lzvJDpfrbbSZPlsQynBvATLWbsJ
7HQjRzO35/6wG9wwS8QxYb+e3u+EDN9awiGn5AEGt9i9Nkx0UaiXKJnRopUrXXyoizgrZs/uAf/U
OffM5mvue8I7xaXgxYBekARzHno0LLfT8KqhV8ThFMBjy2AuMtC8/EZbhWU6xmxt4k6pxkC4PAdF
70MR6Du0ONmdFRNUNK7K68sEQ2tR56xAsC7LB6uTYkKK2lRMMdLPDPyuxSdf0wfo31gObbrMeQlm
VcDo05HeFqP81KfoT7abtmGYWrbNFIyw+mgSv3AH3PKut4ulTd4G6YNmhAjYvNI1KBnKmy691OT3
hrd0DbMcapkmWiGDGUP9L2nB2j8PH+0WJDiPT/QqFaVew3KXql9aJO/KFW11dmP752OrVEc1WTHt
kEz5WjrvgCq3HNqwSHR8Vci3wiK9fvqQQEedkEuSXW8ttuErU7YEkGrHBRuM7mMVurdrbGePsYkd
Gsjkoiu3Y3nC3UfuOpBc8Jld1AOiN2O1tT/T5uTQ0L0CIlAMDkExu3oI+H7OB4+igXdgIMWbZUid
3bh65IuTzNIq2IxN/JBXgB0kFPALUVhc6Zm8r1BxtTmDsan91QUckPOSsxyES1+n1P3YO60VAj02
8UNgUkdH5wqX40dQFqI9NAbBvXCph/71YwjmzfMVD5mO1VT5iE8c0m7GfoSKs4yv7VbFsEzED15Q
04jl8dhDsJMcVaW/2g1tWGaFq6mqIVmRz1MMOnSwDi+xKKzMHi1a54uSjD5NyxnHkK1TnYWkGbO4
U1ZJIjT0G4M77TT0p+Szo6sdiPC3XepZpXHR3HU+NEUf0+IIJOQiOS8ZiougrTixIVgtuakaNBdq
Vk208LxoWplFmtxzLu1SLdDiOZ96L8dIFiWuw3EMAJFvaFbXrh0oJzbBRHHts9UdsZ9aamio0kdR
SivHBmrF83lPTQOqlRpRRByC+wj8BR+9crJChYA97nzsEgwUcTTixUNnMmft3K270FWXOqrfsHwT
TlS3TlVMg2R5DbuZ3epnBAJGOwMy4USzW9B2rYALg4cDKRprqrLbqhJUZ1u7s2hYKLjLwqJiIcsL
cFEky3SkHrUqs0BD4XzV565ScXfKaju86jIFAqyto3lgZ0QmiKhqo2Qt4C7yike3EUh4QTdiObTh
PAHbCMDcj3Y3PQQ046z6VU9dZXdrJYZ9gr5cxirRiClA/iad6X4pid2tZWKI+pCirzwEhmgSvpNV
bqs2zhJZZTtikzxkTUDVlA5YFLelt+kq3oGhzuotCDao84OChLYT9ZyccjR0yUB4ezOAEcjOgl7g
iOLl1PqOyxbiFhSkGvx+haaI5UkxnKdw16hdINORt0mApN7w4LuXmDTeuFVMyrNgGZ2Ax7jHwxAp
msSpvY1Ezdtu4iZ+qCU9NM2rk+8Mwr1o1OOURI9WN4qJH8KT+6Ts6rCc1+TjxJIDn/knu6FNwwSV
Sg8Yq8gLaBH03gAl79TOLE0AEU1RngS3JCoUHdCU6ex6+36u7PJicDbnJ5w4jMxg7WL56DtXaKL4
rZzks92aGH4TNDLx0Dm4T6jy0PhYQ/X1EmncG0fQZO9qFUf7qiqRl1XJsNFV7WUl6DLs5m2EtN5J
h0T5ON+T234NuvE2LC9RXrw1b9MqFzctFgc5XxJ0W8K6h2kt7J4nseEufU45WMzwaEO1uf0RVF20
84e6sRvdBBF5hYTArI+0b5Cu3r5L+LtFqMjOO5iMW2hB98MOPDJ56X8gfnUVyku85W+sd2SYZRKO
BLyMuL8bzqAYJEGTEkM5Ymt1UEwgESm9pREMB4XE41U/rTfa41d2QxtmWbQzB7csDsoaUdD0uB9I
Q+yeyCaICLxAMSDUwJgQOvzRutn3xC6VBxmX88sEnDsQAYA8R55QxvZqletVI7pLQoBvbaZhl2Xk
s4H0qGoIHd16zMnBPnu0W27DLmtSAd7IAdIAu3gGge+rJbbrDQJnzvmaFO5Ek1LCckQVZi1B1q1q
7VyliRaCD4ZOsMYhKeP4Gtn1m8K1uwJNMnX0A5Q9c7CRS62+dsRjkJAIL+ksvrGPoWGUIOEZFOth
7msF1qYA+rTuJeznaYiX5d/YxAkhS9iiVw/l35VDxO5bB1jstzrypdi7UxOt1ySV7v0CorVLpIFv
/RbTTqE4kBY1FgpEc/e89O8G798Jd/4vzBwMdecHpwLZfRoWhOX9kHYbQBW/tRH7R4LxTIHxMo8L
9PzOBy/CVvkrNJLyJC52LfRGg2SxKhVATOp8aLiKsRgk5i2l2Loy4RkJejtIBaRWzgdPVD22Ecim
0aFa/+mn4FHxuroQj5/27LXDY1hqWVVknito8zG32rR9LB6mgMafi2W2u9RN7BAaSyCroxPIPQc9
uJDV8B2s1JeyK28cfZPDCnmEegFRKCr4id9na9Cq36we/B4inqmqNmXDnXvwhlneEIFhxHUhQMo6
AU0UUPnZW/y7ZFR22VCTvUiNPSvJiJTiShi6ezpISPf1ZNfiA8LB8xM01KIuJE5l3s9x8Kdy3RHQ
n3m0TG+bjPleIFD6QH47X6JxeXQLTb8Goqu2Vn7KRBQFLYe4hddjaeZ4OPieQ0HiTed7u9ENy9UO
0+06ocgXTbJH4Yl04IqXs91b2tRJOFFYdirES6OaNPqronsnmOyuHBNQRPDwn0EkiLTl7NE+UyEH
AX1crRe84RNU5ZWbwUQV9VFQ0r4mQz6P4AfEyM3yTgGbUG+1niaZpck4HJGL5Q+i8tzHnirtIIzo
kl9p2DU3lQoSuu8bRW5EWDqPECrlOovgYz9AyXr42qSgns947epfyokctodTlMWth9D1ZnIg8JBN
bCpOOHJtB6iFJzm3gp5LFnbe2iN7x28EZ5CFIxfSMachXlss42aQ89onyNo3+QC/Xm3quixvdSnI
zTr7HEjPqR0e0HZY1FDfG1q794mJX/J553tLLfC0HxT9EsYrWPLWhtNrK8swMUy1nqdwbidyQFz4
uyJsMwzOT7uhDTffkqEXpMHQ0OYEyF6slitieHhQVqmpFhi31O0mrWAVbW0Xd/rGPTEVXh1LPAgP
Lq3SDycP/BHPq+6b3YIYLr4fxoVA1YIcBKdbvZRbVv+yG9lw8F7ZiHYqGZba7TJd3KSdXbt7bAKX
CjozEhcDOfRy57jtJhnt2q+hgnVuqH4Vu76WGDmCiMEi09sZaDSr5TBxS3PQR3wcMLRHKJhvoY2c
MjsX/qSL+gxDU7E6RG8QDl8fjeWmLFE9Ttdu3tlN3HDh0SLr0vc5OTTl6m3dqb+f+tQyxW4K/9Ji
XPs4weChI7Ik2sfQbbWbtmGRZdUGUqPp7ZD0wTZKoSRKj3YjGwYZrQICZ16PnWzoBpQlGZm/2o1s
GCOlek6hbhEfIBjRblaQAm+8vrAEGpiApVAVTpt0NAG22IWM81hVUCPRrV3AYWKWgBEvSoeI+ECj
qL5Joqja9SuvLwQFp/v5FTdnwpZ0lDhxm7D4QFTQ3PlDWxw515ZH3CQ+ItzxQ6nj6JDOXTZFIEGn
vp31mPJhVLSzXqcpOnjutPWHb7VY7bykiVuqSZrOEjJvByVYNhS/+GoZVZuwpbAY3QD0QRhZQTO+
DL0H6rHULv1osh6B5attoIoZHeg8vS9WfSdny9Ix2FzPutCWYKXcK6PoAAp/8HmD/jsDdbDlU8Yk
Ti77uAZf9xwduij4uCh6L2T0YGX3rukqU3SGuA2GRmxyEF6Zi9AqVoeM2fmSzBMFf/nQR7i8l/oa
IjbjdQGdW6s7NjKhS8JPqAeAS3TAvVLtE8dVWzV0lRXSNzKxS3KhgZw6mM5E0NqZRHmk7ABdqPMZ
yzIDqxj1Y3RgM9kWDtnUodVFBW7/85HLkFNvrZfosHhpt0splOKIByJtm4MSmdAlljikaCB1hosq
Yrt2gJC6iyjLcnTDZTpInkp/xjFEu9LtMNLPwxpaeYfIZD9SYRVWsoPVg/mbfseTMZk3s6SOtLpV
QC1+vuyNmjkYUD1MnbHqKsBD71ooz3JPDfNcK7D5u5UTHWrQNlHIuW3CPra0IRO9BPp9wAx8DD6U
PMxA/a43czjFdltqApgIJHgp9Ieiw1xSEKGEvHAAwahLatcQAonS84VHv2WCEpgID93KttMqNlC5
sHr4RCaCqR28lLtD6x5kUWw8rzgEs28VjKNOcj7rBdjqGa0V7qGe0GipobXlk52ViZr4JQYavxaC
Eu6BO/wj89sj7xwrIA3UxM9n3fUQKGfVtB78zv8Edg6w5DWz5UHxz8eOg4mpZE2XAwippwxiJ5/n
RP8/zs6tR04c2sK/CMkGc3sFqoqqvqfTub1YySSNwYAxYGP49Wf1eTrDzNFIPESKIsVNG2xv7732
t16OTcl+cXaj3XQntitHS6SP/E1tP0+yO8YAgMnU3x+9l43zgyZ218hED1HfnaaUHArIwZz/+9Cr
GEKwMzZ3TRUpxeTDWK879gnudUsb9ySDOTqeWgMtuazpZ3QqHwoNwz39qN9GmlTUuKsLB3EaZKXP
M4/V5dDr3CuX0AaZgk7WuKshcWZgEtcLfmwb3yuXonShEw7O5doPSPSh8iizcWXfjj33LvejIuTG
SJ0uV/RBQwUUPihzrN0fBnR//064P8ximzxzRaK+iCdxlTE7ONu7hQnTTzPVVtgrrFYy2PpmXvh8
bD52y1KBNediys21idypSfjZ8j/HRt6tyIbBsk8ZZvCFLMunD3+gMhngonNo9H9ollTQuUAQc7VU
x4UApOAEA+5j071XLaGxH77yjTXXFkbPXUg/bGmPxUB77hGs4lydqMpeh8A8TkYVUKIdOxn2qiUb
6IqFWtmr7qY2g1PE1WuT92PTvTsr9eJ0u4JcfRVhfF1Gr6jG6NjBsEceJalNAJTGF+gYQAdtv/Zn
QWbv4HzvFmXoGjqPhBoIzwJ78tI0zKp0psWxadmty0434JsSZ651733amuVcy+jXsaF3CzMG7MCF
pDFX6skr9/uXZGu/HBt6tzJXhnanOpzNFXisZ+6nX/z+mAw/3IuWQPCEizO68K+DbC/tspbxQVBL
uJcsTTBihs09nrr1SQUXKv+uauO/Ds3IXrRE24ajAWwwVz/6VpHlRPv6WCS4Fyz1czsjqE0xMjrh
t85cdPhfaKII58o/02FhuFuTft8yWHEs5horWIWf4m6M65Plo/+9QqE7yuKJNcfyTOFeweTmhRCV
GmzmQX3ng5Y5D96xnXyvYGoMSwVgB/M1lUPO0UpARv/g0LvlybdgWH3F5uvaLPxtIkN9z7v4GKgl
3POOokjHOIRgQxh0gsCZu43vAqf+y5/q35Od4V7EFAvbmCasseP2H9yEtJBVfWzH3YuYAvjALQEw
7Ndlji4B3MIBhDwWu+1VTAq1V6Ckvem6TWkWj7wcZJwfWqN7DdMmUQQL4N99jX4k9gRHsGPDfqyu
/1M3iSPXpENbz1dqvTyMm6sz/O3Y0LsFmsYNdj+kN67GiwFpaUqgff5LOfP/fB57qVLAnCWixWzU
8czvFqyi0oua6dipudcqdS4aFrgTTdexCd+CNYHrXzqZY6tyr1aCl5UmUMrP18pDMdqM9dsgxvnY
jWqvVoJ2IkiBC4NrfNqdmzguGxceS0XuEUdwvW5qW3XzdaPta+OPRdi6gxmUvU7JcwEcHmDddO2s
/04b+kMZejBfuJcpRXMywsdunq6++hM6Wci0Phb+7BVJYWu0z2dMNldbDonGGUiTY+fmXpG0rKs/
jB8fdNVNSxkZOZ7CZJ7+I8CP//3o3CuSUq+nJgaMAUdnE9wWKJZ/6qGD/+cma81OszdVNAs0qMrH
vvm9RomsMHWAb+x0FRXZsiExOoeJzX/IP/6fvWAvUepmzbzEttO197bhPETNUMR91x+7Vuxti6U3
uy4a8fnAHYjctzTGKT0eZAaHe4mSQB+4gFh0vKYUxnmi676Fc3uMHBbuRUph74Oj7uvxqtL4sW9e
6ip6PbS17+VJldMzQz/OeA2kzZY0+C2FOpah2OuEZlG7sW8w9KjQooTNMosWc6yFEE7ifz/tlskt
zQBI87XzvLEYP1xro/YYXR7WwrvBW6rqbWDjlVLwb1pyP0/q2IG0VwPB2DdZrFHjNVmTgsQ867tj
FXFYou6eOiVAJbFuvNaKn7fhj0/4sT1sjzIiLgFmmwCESf2gADAgT+aD96y9Hijaal94QDBdR9ln
JnVZMvTHAqI9yWjtlER70qavnaqqb8ni6ueNVP6vYwtnd/dMlUg4HM70tQKDJWw5vIEPhkR7RVAy
r6I3EkMviZgLuZomj4fBHfsC96ogZZQHiC1G17S5SGVKSMOPZWr3qiCg+6oqrdoOZ50/F7B66Uth
ICM+NON7YRB83oc02PrqSqEGQij3kgwHC3p7nFG9dGHNiWsgVaFQC/O+Xb5009Yd4yiHe2EQthPO
J4Hx7bzQQm/yh/HagxnEf/CMRBIAse+FpZ3S27wGWQxg4LEp39074Re/jZbVcak8Uyy+g2tCC6bR
scF3iaEVDBLjDSwq2RRkG5RHET22NvfaIDLXTOu6tqWuLTsnotou85rYY8HiXhsEceQYw2LdltKL
7j0hTqkdjiWx98IglUw0nJHELuGuuWRkTB98Xh+snu51Qe2yTD6knbasx/XzCBeSbPDSg3H/XhmU
eh2yEtPHpJgKznFxcgWR/OiT7+6fAVzL2OJSU6YVgKyJv0Q5nv9YEmGvD+q4sF7rYgzO+SvQNV/5
cizg3IuDxm7op7UPbOm1Q04bUcQ2PrYw9+IgKvTqicU3uBWKwsKUftY/D63KvTDIjLSzLFptScLm
e+t150WOB+djd2TikFxHoRZbhtrdDbY+p9sx+h9MsP8e+wwo4/lCaFvapuPntPJoZpnyD12YYVvw
99FhW0IblDhsObq40KR545t+OzLdbC8Lsp1EXkUbW84zffCrCvBenx7THLC9MAixt217Y/EBhvox
TWOFbPN4aKtie2lQ3JNaaSFtuUxbjh90CWJ76Dthe13QNBIZ1hIvc+uIl8W+OnnhdiyVyvZEI882
fNCktaWaUOZY5RadQMH/fext7s5LWFPY0KAfuVROX7YuyjBJh04dttcEkWRWyJNj6DiUeTvV+VDx
g0Pv1iUf6apjiaGd286p/YBspMde5V4PNBpNABbHyoGR65ypvnlLyNgcCiDYXg6k0eoVjq63Zd+Q
PAzMqY+OxVRsLwRqQlJZij9luvB3FK9yoaM/h76RvRCoZmmz9TMWTrCxsyLKZgmy7QenZHdS9t06
jU0jbNmp5tWXv5QXH5Lls70SSPcq9SeFyQ6Iw5kQXio9Hwrs2V4JRICDVc2Cya4nAG9acUGv0qHL
DttTjBQDBIyilAwb9j6LYAcSga9x7D3uwteRYqXIrrFlVW+FjK/zoA4d7mwvAWp9q3zreaZ0Ai7u
RmQwKj5U1mB7CRDR46pJj92v+vDdrBN0O28HfVfYXgSUVk0kaYXnTtPxV7uFr7Zdm2OzvRcBxS3x
oJPH2CK4NzTJybYdHHmX7Gmp2CKCi0JphjVb+Z8h+XroA9nLf+ZKROHs8IFAT1NAyZ0trT62Y++x
RWSIxDj1iSm1CyPAQKBSnOXkHRw9+Hu4IxIZVeYj3J4oNQXEKV+Zbd3B6d4dkR8X7HgZ8ehTsF4G
t14WdYxAx/b+ZzT2fRfDV61EhVdn6gMdk1YHF+WeXDTVMUdyIzDlyGSam27TLy5dpv+Ipv43E/DP
Gjjby4DSecN1SZGpJMjIkpKsYvQexZAanofUtvy1bWiToAo5LuICZsMIs55wseNlTJ1qLi3papaR
NXXyUWxOLzUMMVt2LLXI9joibsMIG6ibStoGd2HjCpCtjm12ex1RYkkyNumEodPFz5bQu0q0zx/7
kvdKorqrQlt7y1RKYk6uwQ8AaPYYJovt8UdRFRjR8XEqq77vitCu3QmO6cGx83avJuI8Jh00Px9B
cKwROnVsqdDnO/Njkdkeg9Q0nZCU9Hh6vNlr3Whxn85LdDA2i3bL3KRLBa/Qeiq1fQPH6UGa5thl
LNqdu2GL2Mku7VQOlAN7SOk7fP1+Hdqy9yAkK72QdzDaLLeh+87CqkFJ5JhNG9sriqwKmIh9OZXJ
VJd1m9QZ1cckimwvKdq2TssEPQmls4OfaW3XDGDV5NiWvRcVKVLVbqN4l5CDyyyOg48G9O0YiYbt
hUXGajXNGnNucC5kFeUqn5Pw/dAL3UuLTMMtYOl4dB6Kb2RersHo/UfpleE0/Jcde68ksn69Ccs4
ntuvCuaCMo2PdR+yvZJo7uZuiSZ8Kj5VLIe/FM03eayKzsLdyiTL0IY1ttiSz+q7ctUz9rD/WD4f
t4x/m5Ld0rRL5FdJ0iIrlbL+DnSh/mbSYCXoK53iH8fe6O6yStEIR2YSYhn1cZIt/fQXt8OxlDT7
h6Cohp9sO/g4L8Lm4k/fXZ8cO4n2eiKc7h4aSDEySdcqbwKSEzibHFuge0VRNQ906DcMLmL9wHWL
0os+VJJneypS5KRSIbqmy4gNXtFF8smr+MHEw948rQMAaCRLMJXtR+0Wfd8/uloejGL3wqI5WLax
HthUrk39wMYuH+f22BG0VxVxDV5OHFB8g1VdI1EqeA6U2zHjRIjgd+H3GKhNUcxKMsxlL4ICd/pD
BTq2FxVFyms6D6KiMq3bC4/6POmiQ3olthcVEeXqaAW2DcZgHvoobCbqY7UFttcUhW5KWgBH8Jk4
mkEOkkSHct1sLyjyo1HL0cPAFs5PD16V1tnURMeQTWwvKmpSk5DAN1MZ826pinnQfZUNYkCDzKGt
cC8t8kH3TMAl/HibQz6E5i0IjvXwsn/oisJBr7VGwN+6zi984crFpOLYdrXXEOkxHuAbjZC/a9ll
mdNMpOTYB75XEHm0Rd9Xi6GDNr4hhVKI4Zi/JtvLhzjgIpsNLD5wLxUPkneY8xal0WPvcnd0fsi2
gfckfcmCit6EZ8S5S+bk2OLc64e2jqUj1Rqj16ImmWon1eWuq/QxPgXby4hCb+2bsB36kvddm2nE
cMNaHTvx9zqibvZHzaWeSjNuGYRhd7IWb4dmfa8iEs2UTpp2uoT5pTkvItxyj8Aw4Njou8zSivzg
PLapK+sUCfBQPUfNfOxY3suItsALRzlsrrTOqwvQtsaTU+TgtXmvJILWdxLRuLpStcmXCmnfrA/d
sbNzryXiEn4G1NdrCSO/CWAr61+mVB4jsLC9nGj02YiKK3dlF69zl0HTEXR5qtflz7FXulumoldg
UDm8Ug+PbJbmFOn/0oj8u5ST+bvAVklqamfxSlF4te8pXi87Vf0y/qU0a0ELA1C8+eJtcTcdy7zs
ZUabI8Map8SV0fzJmzyAng6+hb3EaOu7ikEn6soQ1hizabM5PGZLwPYSI29loJMnmCWxTE9NTC/0
oC8O2+uL4nXzurmmrsQVAxBHtbVZPR68iO4VRhXjoL9Poys5q+Ub7uueydbRD/7rVkfJ/5a9/uX2
tRcZNZ1GB65Mh7JH8zP7DGticbOR9cJ7MaOB9hNwbXT4PFWyhhfvuslJ/XTREqzgrPGhtV1Wo+rV
a/gvM7Xd4FYDpI7bKjG+0i4K9R0dW1PfRqvX+XFaqzo9SYIe6OsMlNdY9K0fmus6R0vywOBSRk89
D2DrYMMKlIeMh2n1jXmhn+Tthi2gaLlWYzGFkbFZkHrtUs41EgDPzDdeeJYzYdUlctBNPS9DwvIt
XJ07oVJ5s53PviCIMr8YUfND+GV46U/iE674YqqS8wS1818GP23NQ5iFRCW4fqAbBQlJ3j3UI4HE
wS2nAvSgjqtzsCqmXmnj2/fNAacGrlynA9iiwD7iqlwQdr9pv6HqFXptp0rRxM32pRlE685zEnnr
OUbb6XhFC1Ob3HlTavVD2IV98ANY9NWUAawW6jyJ5uZtqtawynkISWJuqBraa1ct1fjYgRq6fo7g
OFoXUqHBL5dV2kc5nAlCfp7pxqfbh5W6KEgvV/aECnO9ZCn3vfTXikkfr2DUGlhitmnQfK0bx8nV
W4A2KFwk5u6cRJ1f5WmA+sApip33tISbYCfwGdYkZ8zw6Gmt6/7T4jeNOlXC9OxFATmBp5n7/gNH
phKS62pqk8zNTS/PBMSb4EkKf2xzDa486lObBaVV9B3ab2K5QPC/MFN5edrHai42BxV6TpaZgrSu
eQRkE2VKXZIUArtMs3T7skyQa2VNkAxevhBZsWxbTSzPAE6T9NRNpmryxI3mq2lbCq6nIIu5BGHk
xX82EKyCMuADrS4BhW97ZoYAfj8e8E0m59pbbjHhMeDdkMxU+aYH/yd+zASaYNzaGy76Q5SB/zhM
30yTTDJDKi1OyzqciAWIyEcm3TGsomzug8g8m5StXGSTX9ktazoVrEXouNefjUzWOp8qcIRhfrNt
PFe9Qt/0EsTJdBoHH7JZ1hJe534iZHVu+cRcQSFi/rk0lbOZR5SCL0ffGF4kRKb2szYs/orEARfF
sITpmHV84ctlwj+3pUmCecvqVrPkCaWDaMqARV7UhXcJ/q6Fi0OReZFu5zaTAPy4YjRGrN/omgro
+MC+b9SfuE7HtCB1Z4L7FijMP/5WO3LxEs/9NcJC5cdaSf8zTXoZIWdRe+MnXsmNADATLdtdKBYA
GfOGjQM9zdyP2PPSrSE5m6pr++tquK8uYomlzqbQ2CdtTdufsbYCk6twHH4vNUPmnAOhbUr4B3nN
xVtt9TWN0MI9GMI0EJZjF78tofJu0uJfshpUl/jrPCRdO5zAymyVPC2TZe1LHfG2f0c1j0YnYGX8
xEBLzIPo5uYACMmst1Uo+lyiLDQEWUSCes3xy67j4xARZi/aY35yPyzDxzfgxRW2pWqo8LpwL+Sv
aGOr6as0Xt3DtHTiVGeDrpBFi5pueOspIfXvRAdd9XuCC4UuyMgRYtd1G3V3NfDd7tpHdGuftrGJ
vrROekEuiV3C86iEmR6xm3ouZ7VR0RmV09jPgF+U3RvaR4L0rVKU35IBdX20RPOpug2Ri95b43dQ
77K4Xx76vke44Hd2+hqFqYHrmjDN+9za+VkJx+OsG7CivHzafNm9NmbzeEE3xBgZCG1LUNSIl/SF
DPgmiBeJ5NGlvCIX6RldnRqEal6uk7gKTjG6zKpiSmpPZSKeQu/UeN7yM+qTXl+V3Ipgw96RLah3
fkzvJz+1OGsSBJCCs0zwFXjh8WmrptNQTy/SG9PthC0hxhNWkmN37hPOyHluOaFXD8IMRYsAHS5f
9BoiX0ajKf050iC+SwK1PESj16hbGtddcAnhceGfGRbB/IAD8NatQ66BgjSufkiXqEbLSsO2hyTq
9T3SWjjdA+hG/HyNe96clYwXka0MFZcMCzT9AWLn+pgK1sY50M7f/Uanv8NUV7/8gQz9yxDXG76E
mgqaR6ROCqepxIEIWCbQaysHs9CHC5Zs61/MJmfLpLn1PdEnFKBEAbhPf1Izv9TOlYw0qggF0vVT
HFzGgJIspesT79yYBXzrshRwuEwA8YTvsnlBGGGyFp24uXHekm1gEsg03goeRybjKlb3je8/OCqL
MB6/8cWzZ580dWFgiFTApfx+i8cVqTyZeMUMV7eCdzbNhfJsmlFw9C6uAv8Ku3MbP6RJ+9mso8F+
7n7FnM9nwFlZEVm5fI5tpQrdANkNssCo83R2vsFnm1TYfkLnbiDa+RlMmD5LhhuEhx0eR1v/tiYe
9sNKpxnDy82hoaAZo+sDXfmFNu4htSM5AXvv4J/aiXyOZZ2vE3lsI/Md0xidNMiNJRJZvwTj2ykI
lgKyVl50a/MOP5L65BlUlBMYnSEAcO1ZOHFZO67zKiVzTgaDY8XQZ9IlT2aNb8EArWAdQuITxkmf
xZW5dEyn9wNrHyrhliKK1pe2Hwd5rp33nTkcCLKSd7PdHmjFVcbp9KYWmdymKBlP1RK9y9o+coly
cd5jDsNWzVgJyuWaJPe4cm4fJwCw7M4qbEG9N8MCy+cjoq0gDKazCCKZJU7Y3G+Fl7NBf6piHpf+
zMFEV+QFeawAGJQ2D4Q/ZNKMWTMQ/J+4RxeCRWfSqQ2ZvCJZEVUZXdBjIpF0zsa+DZ/hVx/jpKkK
/EK8LzZ4eopsiLfp2ec0el+iaq6K1Nb+51oFZi20bVHooX4jm3sa0hC5A2vo+gi3obhYSM/FhSet
kDl+P+rnoddV9BwjM+VuRAX0ISKeUBnj6EXN3KiSv9Qa9sXQBF5yTdoq+jp0XeiyYJ3dN/hERuSc
jrr6urTtMiHmQ1/oLfVZ4vBljuAy86He3lKG6tMpARg079be/wp7GDVmY1OPX+NB8/eRo3J613UG
s2Mk1hSWk45hOF03Gw4QJMoeI8+166exT3l/izlJ/PPocwLFdefN7DTQsWNF0vYcaqd+qR6nsJrM
pQ2Y/NFts/xQrAvWQ4gs8Fn5w7QuqM+uqSn43OJZGdpl2pcgrelfUwxzuTehSGsyf0CyFTnSRX8j
bacNgqqkbsu6Gvoval7Z8F3N8fI+R1AtZWMUQMk/IiJG7XfpKSsABfeTZys6pU6+acGpk/3ayjKG
Q9MroaySp0EJfJDaJGjn5PUMC1Vh4vFpXha+ITQZZwkfKmf650EPvMk70wcUG0tD5gwZ1nA6p1O/
0WyUfNU5mp7pkwbqX75q4Camp3EiRJ8HYiZxbmiF2DAN0HWcL85HNzB+i34+2yFoCqYIKRE0++la
4Cp4D8zbBP0zpTdgPab4DoR2H/FYuG3jqcU+85X4weZ+h2sFuaey2psv4wAud4G+4Ia/SLiTBlcd
JKzCVDRRkFlLhchJ7HfYVyLusgXvsy1DcLbBKnYSnX0hb5rhxetd3zxRGvV1ESLkpdmsgIV6xr0F
LuFs2lhyQmz9DNZija4mkuAo3ey6boWJRXTXOBaKW0L5DH1NFBsBGeCUVJltNv3qTDL+ZBpQvEsL
Hb2XRw1s03MmxfKuvET4mUBv8Fu/esBw9jpqeQmGP6KSyKGJorAzYvfMU8l4NzfKO0kc5D+ZCcLP
k/bkDcZzuFA0vbthK6TiMQxmZjMprWO3VPCG4QpggQRn2/YubTh9wa0uibN2GKsgH31S+hUXJ08u
3VxYL9HsEjDPuVxZRt3LTJt5zQPV2gJ7XfJtM7ICKRyuxD3W2NB/80icuFPXIha419h5tyeJcDUz
MF08V1GvyC8yT8GW47LT9JfZW6U6bSnlnyAcTOvT5nmW3mKHCtsdH8z6Gc6T4h21dcvzSau+vmiE
Ww3qSYumxcba+9l2i//Uyo/AqDcVHHfASlS/U79h0XPM2XYa1n6Kc1T/Sgekp8smeG6qrPLYQzhu
KW6IMI7pYWVSrRMSbSxghYkYJ7mopUQ8Fgfhi64H75McrcBJNMv4JVliYZ62cBrG54Wu3a9+6Z2P
vmIlvGwVPo6naQpGEHeHzX8Me2Gf60kO8H9f6m+iWZ3+VtFI2Tyo0GYWpInnFVgAIAXwdvrY4Vc9
ptjtk3nM3baM9WWRm3+zyVw3oNdtzOWTwl2YgN3UfkNQ10ZZz/wGZup4kNctTZs/oRDLC9LlwVsd
h4s6iW0W1wkGuAiS5mhtsSAjj9xqKH+KxlF7quJZlAKVuky4zW/OpDeuupN2cvyxHgl/0zZ8glc2
y5SPpklfzOIUw4M+yJcaEr5TFLha3k1DsICc1gYzOHt8RZcLH1Jxmh3jzaNpgs27wBaF3PvJuHyt
lsB76L2YzUUQtQopBLQkxeU24l5xojoIxodq8sUv1/RCZgSR7HIaQ2qSu4h2cbmmsoWayrcadW4a
ieE0hNr7skrKMiQR4rxPwvZigk5/SBv+Gix5ZGaAj4eXRBtiijb2ij6mAb/wSk9NZvmWvqRLu/1U
oeI3unD7KAVuglnqOto8JDjD119wn13taVtxBl7m3g6lo1v1Y+jNqk56iXucNsIN9txXlAxPyMnh
Um59hIdwH+W/cYduX+U0Q2lbb1GpE2tfR2yWV38NquiOuLmWz0jjd3940qU6H8Q6F7523S0IK8Q3
chwf55QDwAYYMLaxIWXBNw3dFst8UBO3k3abepyHZuanKlziJwpX1bms+IxrabeS8C+s7I9kDYlX
79OoXWtwoU2H+751Qxn6hn2boMfsEF+ldjl1VI34qnAoNpmc6vQaAaPKsrWJlZe7VFv/jsuQp4WO
+48joa1faa0epWVBIeV2a7ZVZ004kE+wY9zuB+KsefCDxH3ecFboU8sXtJiPACGcNFVxdB2Mc/6t
5yb+LCbYlmHSRSdzOOvQH5g1FtzqQPYbgbRf+/2EXWdaXVEt2j5HLMY+WlNvehEiqeA4LLr0TrXL
H4g+o+3nhP72P71vQfNFGVJmUqxr7jyAYC8LX1eSrQTdh30835HNnULW0vrUdcI9VH5Tuqp7XruJ
LUhO+PEVhz9kPiAEkj7MPfRD/V55Qku7btNrTX0jc3QcwUSEtnTSV9Yl4MonE9s+eVtvaGZa5v+E
dl5+t74JWEk6nEm5DUKnz82KRijZwvOBr/7yMBk7IvySyruYEPmOfBmXTdwI2NLmbp1QlM3Z6PvD
vSdJgslfBPksK2KnxzRE28jZR1uKfoVMWk15t6yd+TzXqn5HkWFWBY5gizSMqgaMsqF7BwhIEzb3
nsP8+4GLnkPVqfas9Aa/X2bGNSxDKEj9jKeglmdLTdlTk/gqzC029gei+PJT1G0XX2I5QPSDXagB
ZRvARlo0Va2GM7hF03cmHKq8ML3DbjODsyFzxShOPvi7YS0PRvhROcS9ldd6xRq/ohdleI1lSsO7
YaxbfNRM1YXtWd9kHQ40kSGUH9LbGhhfZajzGAS4pDPia/LhRlvgzICtS7jCfuzMZMemYhy7tD3H
QT/Vj6pSHLce30bDyczC/pqB4yI5tT7qjFYkJsmprpNXwNAanmsvCut7EiCj8RmXgHS9BiZY6We/
gm/x71hApf+4JHI2txBiNv+ibdWOz0nXDcGfreqluADwx9/tDAvbO4rb+oaVK8fwidZIEBRirGvv
ufI3IEIyKlCIwEqfkhGHKEV7b2HWDtdpJ2Cv8AUGTTFIMLMfPgbIbvpd5mHXYc9+2JMb6ZvYFkus
uyAzBJNx16A5Jrg0fqrlmXWYwS9LJyf/5Cq3ssLG8BvJ5TJ3/Tczr9jdUOLS7okiH/gTlRC9ZjyR
pMoBT595AQqsfe0COF0VivcRFDsLrtMZDhHxNTIN7K8M95A5MLMZEOxGEx0eJWzf/IIvcVy/up54
Q472SrLkw7i5+Tk2jT51vcG1EVeQTp55UtP0HVmkcDn1cRtqVK0QaGcT8lHDJ6hb7QCMJv7DtU1I
5Mv/Ye7bmuPE1bX/yqq5Z7Y4CVS1Z11w6MZuH2MncXJDOY4DAoQQCIH49fvpzKy9kl6x/e25+qqm
Ziax3RgkJL3P6U0qOddmV0bAMR+UW9WBmwC+gLkDL5nvXCvpYKEVUx0jQ8fpGbdJFIjJXLQ4ZNVr
Qo3nlY+Vz1idMBK0Y6LRC+uxbvH/OCE14ZIIseE+EKs/PgL0pmhVDy5Up1UzYoBEH21jseACXSZX
AtNeg7M0fSQSvW2Kbgin8B1bxFLmtMIcTzwbyRvSEd0+xaOD0Keha6omayypIygKPFg+pkwE/Rp8
nsLNYU++kQOAB6PmJofy10H5JFodpJGcCEtWHMXt31ORnnqDtV+3DS/lUEzop1n0bIyvgZUFf5eN
OZGqjO7gSiLGoYg1WbOub2Wy9fVfnTH+66dOY9M//xt/fkLC18irWp/88Z/3UuCf/z7+zP9+z88/
8c/9s7x6FM/T6Tf99DP43L+umz3qx5/+kPeaa3s7P4/23fM0d/r751fP8vid/69f/Mfz90+5t8Pz
H789ybnXx0/Ditj/9teXzr7+8Rug0B/4xuPn//XF4w388dtnLr48fjlykn9+2v/+yPPjpP/4zfd/
J2j3DfeGTxiK06OxdHk+fsULf/eAhhGGzGg0M46PMfq9HHX9x2+OG/5OCaMM9TLzaAQ047d/TBLr
IL7meb8HXgAuKSTIjWCot377183f/Ekt/TkeeBh//fnHxnDxd2nLvymoEHidyyLCoD9h6DESnxKA
Ku5ji2MHSVxJw7mwci51f4cS0UzlJcDxxtljfWzcS8BHdKdcXx4oc8f7FS6jZCpVk6CydHdcNTJF
t59FnrGVjAc+zGHW62HFWYe472wUf0Rm+SGavHU/DXzZqzhMWFQiZSTGTp1Cybsd+hrOomXYkgrZ
7k9BH0iEkUz3kVzi3TyvHwhZohSYQe3cxg1212SOFOD4IbD9k0/m7gyUo1uMdB7SoN76swa/fjHg
W+6GIK7mfPFlfPCkQ/deiYWqB9GX9lUoE4oAvqQjbp3JYHgIXP1lDusDVsRbDCkBihyPSRe3ZSLn
QRTo12cOuOjN3Lg7ZvvbaIyvlN80qY9t8BDZqokya9sexsIarvBvPrBrIIJVXbXJJEt3j47K5EyS
bdLncFDSCxxww0dllilp1hidbklw1yvXOVtsu+x1WHlptcQsR8AOQLKOFDxq0OF9DudoB56t341L
NGUImwQ14XG+Q+OHJ0hSltvBs8O1wukGcEnDrmiwUJwMtjlH+VzjdFm+x1thUzoMzYB6O6SocqGQ
6+rpZmN6ONOOv6KBRD1dYzeeknUy8uA4IQWe2arU9XV11iAeMYNcyr03MYQ3yWB6/TQu7rZb+OQ+
bLAoHyytQbONzNmLZhQFwEBzFutZYAC5Jjnlng9oS/dDpoOSolwOPFSB4cWsF3BVrdgAG5TjrnXR
MDpBsqstBkaGOtENkl/SlgEsDAez3S9cjAg8kdM5TsvhrYhrp4hweslWfw5z6LnaQwx8MiE6DPZV
N+MZUrTdScMJqY4yXuVD3AhRgB5CJ8Zh9c6gFW7uGxOtO7GhVmqpaZJKtPK8rrzxwErqopRESaBw
11cxj2NouYOqTJZBMwGzauvs5toNLhaJtp20YS42l2paaNLZ0N2XYycf7bKYvQ0dslfzNsoEaQK0
8FVMUKo2OoKqfQzSDhD/hT9q1Cy1WjCv4/YgJxtCj8W3pAxwGvMd4z/BH/8FrNE+6m1ZJs20OB8Y
OsZkUrN1X86SPcp+Uu8dpOLfYeJsmClRC2a3XW8DV4Y7tCAi4Ar09FRtgXNOmsq8G9sNIXUj/9iL
INqHaPWTSBJPKUELl2TZTH0BYADVcSn83eBsbs6YP+5QOTn5GkoQjIRMtUhav46+oRO32jPWB4eo
sbeVqKrE63t+C83KHvKY63Gu2X4Eezs5obhaR3o+aDFesIAUwOL6u2jzhj2mwVUU0ruG9Y/SG6eE
KxwBQNxmYz8cH5j5bD3mXG6yeheY4MsWwtA1g/raw4oPEoz57Z3rHC3WPnev4tF9APpBPzAkcu38
nsyFNwaFicRjW3pk5/XSvQJk5aeNsz1Bk26+gEq7bkt2L8GMDtYVWUyBQZbVdb1t7wWb9uXU3orZ
Pi5e9WBN9L4UoM97GPRj3YdJJMd8okeKl+xDOn4LUNYcJAkf3M48RV6JoFGFA8vaVV9KT13HZKvR
3TSiCWQOUbJ5a/1c0uEdq6MraMPUoVudj5K7u20iEjB2nU2UH8TKz2jtPDhmiW68wLE55+qjqeIU
3USSwZ/qVA71DVTIgNUjZwfC49xBS8Zd4LkXNA73ZjJTov1h5yC0P1dAOIHPAtSZhuCOam/adzg0
kSRC04n7VYXhtyFQ3Q5k3J0PAUWyUHuIkZq6q5eyT4aeXVU6AFIDlC+NQAQnNlrCHAAXYBSfrfk2
x3ksvgY+MBtf8THFmnEZ2xmgPYiPc0uldy4C74pVdYQwjBjw+cC2YuzCi8hZt0Rv3VPD1mcOtCN0
PIu+fPUla9Q5b9AqcA2cAV2e6qdKN2gaW93Hpi8oGf0EdF/O4/LSl2rM6gV7CiJDnsuSasQC09t6
We5Fxw4r3owkwmH1YXbwPs28uRYmgomjBpQe1d7t4vk5YctN51L2ra1qF9iDprtaszaR8Ic1HLsn
TJdVCgCn3yGWfk2pL/egdUlSbRqsbLANSRBykyjTk8zbIoCaxqQjGhyiWB0Amw+ABPxeYNPS012t
QJqj9czneQKUVDZx9xx3U/eOORg0f8TPpp7sAb41Wu9dTyiceBHaxMc1SEq0wvm6TWZDIUH1nnmO
2svIgRKhMkvdHFDCaHY7RxQTfNs0kLlAs2XnRay8knaDjqA0PHRT1S3dFyiI+d2g8O9shGF1hjpp
NksBcKbZqYjezkC6wfSwAc3b6zCdmQqTeiP9uYf2hylUfSYXpkl54LUXUPVESYCMeiB7AU+hZel3
GOzwqonV3nPwwjm92sByoJ6idoxyV6/royKC8qxBh/Ec6kCLNXpSA0zEdvDW80kzgE6GT2a9FxTb
4DmXaJMKBpbqsgHEi2Sbm7XhHkDVLRfA29NlcRHk2MOmzksO11WbgO19DOc6V2OVeUxm2FkQ9NR+
ImpCg0ODEs22wce1mfUZHswNmcI0UnOG9H740UOVL7zNy7m6KoM2Y10zYt3GDpAOSNQEleweSGe/
DMZegBHWWbmS26GxMoUi9sYFvpBKgp1Vl9WSbkbhHhWH3qEV32JiXZQiHM0q3X7NMIQAWZaNrahZ
lzVTXffYUBskkI5AQSI7EOFIXF9HnqCn9P3YH99N6jtYVYA4hIvzxcq1uaZyGveC+Q9SonXePLEq
RXlbpY4PeNxK+p4re1l3pS6Y8mUiI9BnHehhaPjEkJcdZmkAZUyytEDny9CaszbmPtA31GcpCUub
tUG1XLZOVR+Qud8WHSR0e2D5+OrUf/JjBg4kWoCVgiTlPB8WWOlkEJdXwdh1WRw6zYdFie1gDNN3
Jgo/A4VSO9XHzoU1+ptCIasUfhWCKemIxZzhGEY/N5Mb5awJ9JRs4zLtZc127ij3U7RhGsVZQNeP
rS3Vrlva6kh7Qm1l9YE59CFEzZoDrm7uhcALP0oC4Uct4ySkATbBUPEvsyr5uRXKtimNJvDZAK8f
0d0905FHcbjRbY6NbehtTmtokGIQ0t7AkjDCoDp6E3gAUs60aCuMx5Gpd0TuLWvbYjuorKNuXYXT
tEj8Dl4MoGnDNh6kXn2aAQlZR5Nwi7h0gOUQg29IYpdrvFsA5NmdV80PaMJk59ypHX/MRB074jJ2
IOhMDBpuVWcRt+SWNK5DUhFQ4AiCbLy7cSrrAwL0yXqmQuZPXQaFRxS/XwlaSKS+Fm195Q6QU1As
sDZ6HvpqWV1wnZD4nIOTXvRetdPyVeoqMqCxt62zV2KJJ/lAMbhfV7fytypZ+ehAiYzwYfSQxmpT
nzteGLMMohmh752I0ENPSK2+DDqel2x1Qt8tNli6mhTwwsbfI3EIBwU6r2nrYCVLVl/VvCjRxSnd
yBScdxpVyoRiwz1MoynDvLfTUn6mU0kPnMQraKJuMWa8WgKAM4exrev7iaMJd4ACMgcA2QP2s4av
5zPvXGgB/XgskIUXSqSnMYF7nQOODV/2Djrb4RKPcWQRigLOE5oMqJlou1y429BMOB2LEvQEYD/U
JJ4zmjOflOKetWH4hTWiItj33HjIho02c+5b1dZJt9mpn5M52DQ+DCySd4OG0lV9ZkyD+bWsQ4xd
q+6nzyCwaJhJCslH2qyDGxR25oP3sFQT0oD7kVKsRL3H4RR3WdBOCTohAREAbrqCbKnHbUnFquLp
Xc+pYh/daMJSjZbhnOxIx8D14e1CYldyTACHoIxLCJYabGo6GbyKA9k3o3L2vZR9j81fV/QycgX3
z8E3111euVx3mee0FOdfrBnjVx8Za9h3ameJsCWt4UULEQV2vJJVHwLdu486xsKLLJJyfA/+1YoM
m4JYinIs3xHtEpptNuLrJXRyUwHefnO/xr6Jpz1ZLTFVChkbipVE2dkeNtPIK0dj+9vj5aLLOTQd
UULWGFKmoB5j88GZNBky9EJc+xuiFsA+yOhAYQxdIA4DegClFTjTklgkf+XoOvggod96x0krzgC/
hqk+7jbjxAXqWMPT0YDmoX3D8gb0Ezz0x8LO8+azePPJTaRIe+OR0aTdwjCu4PhFlGjiqU+AKt0b
BkLuU1nX71ExYX66M1HQ0oHETz28dpAlMvGwGArGFBAmCFbtdDhcjdpksUtLnSC4njyyjgY2I/C2
JNMQaVYonMI/otbTTgYeIprOhy6OSFZDcHRQa08TKMjVjpWr9lKqjv7Othw1Ozcs7rtsgJjknq7V
o249esklG3eqRALSHAdXm2fmvMMA9BXYhgYiPsTI3E5VkNZxMzRoVw6BB6pYt7seq+abVcCoo0q2
bIeWHVW6+NTNlQJvaYzXyATZm/OjA83jn/r+/xM+dcmfRjnJb/oUffoJsLoenvs7PT4/68vH4fQ7
/z/EqY75IP/1LyToP2Cq3WPXdo/913+cTcf/TD/CVcef/BOtcsLo98iNfMyIIAhgQTrmOf0JVznU
/R0wFkHxRgIXyNRRg/4vvCp0fydo5gXCGPQGibBn/BuvCr3fmctcwnx8ZAxE3Pu/4FXfld3/hqsc
zw2igIbBKTo68rkrkcDVFe0aXq/1Bk2fhtqIh9zfrXr0P5Opdd5Hfrc+cNAgKVJhl50YXJracrWp
06EqJtuAZgWkdD9gb34r3+O7Bv9Xv9kJsFo7DZifOMApxq/FwUMLmot2hciqiVl86fVtiU55LIQU
KgLGZmx3p/3tvXFqF1qvSuGtLUMDJqirMkI6b1d6XGW+nNx9BEQC+iDPf/fDyP8C8/ueqfir3/TE
EQHqGjJj1rbFXCKWxR8hR+qcQeAA19ZPpAvqAw1WmZutbrskhPo902qSb4QYvHj1E9OEH08lM/XY
FkR56LcbDUuG0jLMYxXiRAX9czFBap2i4sL25y7mQHGiesPeA9z0P93OIUDXn32asvf5Bqi1hdQF
Ld4TLGT8tgKAeOaAIEjDhZF3HCJTBq1t9JYVEjjuL695/F1+CPk3OPt7DuRYCAKZEc0nZhTwWEUv
ZUm+vjGgL93WSbJyHFAHJzUcoA2Yl8M2qDpf216izOFL0UCKnjdBa1II7AmqFdEXYjN6F1fbFWQR
GQudFRtqDx1fO32B7AUZV9ybU9dx30qu+B7g+4spd5o16TgdACe6NIWHZmkpmD+IFmI57brYZ0jV
QhG4hF17XjEm0qik9T31ggYnBcVyOR+rqhISRTt20d5vV1Cwi+tdDdu8Hnw1oGXcBGllq6IJib5w
Orz+VF8at+Pf/zBuiH7HMSUO+2IrV5E2LFTZimigPbClu9ev8N0N+6unglX2x0vMEJV3QbPIojOk
O68jX0GRHzsFbHnrwQhISL2Ro9SdUGlCVz+ezaMS50ZA0UDW2b2NR27zeqzDa9lCh+vUpv2o+yoo
qgHybEBr+ih/6NNyqxS09x2QuFWafVi7dYpWrC4UTDZVgQfZUFl6O6O3/hAYJDuvw9pkQ4hbHid3
PQToKppAwDJkc4VtgvoIOa1m1BXVm9kpLz1t/+dH0dhwa2hAZdGXEKvLgQM5p9uYHA1PbwRpvbTy
nCZwwsRKoW9b8bijZtpBh08yg7U61f18NVTiI7DlTwEO0EDQI5XEwrdvDLR73AN+NdAnK+7gQFQR
jIEsWsQVgO0MIZFCl003+ECq2jwLAy41QaOECLA8SoYgnQeX7SccCKGfoejFVAAZgnTq9Xn34q9z
sgQPawwzDoQ2sB0J/2JBe5MuYTiwFtZCayr74LyPqy5Xoe+Dv5VL7iBFBAmGCubFQLzpfzre/X8+
FXC7P4+56dEuWBBXFkig5kXvoSdoa+yYjhUUT/5R4t4LlVucaZN6UXG+jSzexzHCu19/DkdT56+u
f7Iyh4QEyJZ0uiJeAEi4xImzSnYKVWYMdMGjVf76dX49t312sjyXyDHWm4k7JJ2uYj9Z1D22ZBC4
uer+9Sv80ogY+qepoXCssg1ir7aA9qHJSs8Ns6Z1GEbw2H3Mb9y88az78fWL+S/MH/80SBQhR5Ch
QnpdxJTYr1EYwCWvosieQyDqsN0UrpAHtRMapiczkJpDV5G4yfQMTTFIOtYd0+jhF2kp2mycwddz
CQc/ng6Skmjambi9XLsR8hQXyPJTCBH1IywUiDUj0L1+au00f6pR1QG/0HIXzoBvU6yBKJDROqpZ
kkVHEFnZvmbtnpY8uiHxPDapZDCApHEcGaiNVu8o7rFXPtqBzvnWzeyss1OM8wc0TFveiRJBJTBv
DSuE8w5kI723uRn3/fnG8QY1JhCbRddVGAuL0C4ApZzNnZuuVADX7yfP+WiDsf0GdaFYc+COUlwg
vK/6FOJcceAzyL0rw3o3D+kagFAIxVEy5Y8eAz8BuWwKTF/RvAaQskPQZKX3Xi3pvT83kuPO5PbN
KRvnaWlg6PNKJw4LBQvtrYq36ihLc4ILWFbYvZ1Y6OZuUPIBF7UQ3FdHJx4ExfP4EDL4DBIGpgjW
KMWg64UCcAwv7FalvgMJ4eTJupj97rwjG4rKfuWgyTQaTxnArnPz2BB/vfe5aKEzNcOZ6ju9B0MJ
kYgeQ4x8Z/wB6FYHGV0Ccn3hxWSnIzjgsXHBgzbhfmt794ESY3wwZW3cpgusode0iZhzXutwegYV
3X1bmoEdRhUNc7INU5/jkCBztBQ2U+rwUasUMpDSwKc3Q63mjmt8L+INo+y2S/cOVGkvknDwYrC7
XNAHAEUSTT2nAJ1rlY++X4DzXdTQgvclbC88cPNgaI/eOK9yRMHW2n9oLIWsPG7H903fNI8ukIsn
ETjAceZK2v494t/oEwvN5uxQtaw6a4y3VreU+z3Y0QFcKjxMMQ6cXuvJd4EQAhZtCSR167yWFC2a
KQyp72qyAyDfB2fKTN4ZYFFn3vFlBBgNlx5441XyiwlKKv9I8kEiwwduyozGC57Min6Ut8BKcGbo
gREsacwn724OHCQdcQ0BQQJ+uMuWAeGDgoGWoCNjh3CUcwZlaJmjvfECSfko3CxuUD0lZdVsn5gN
lUprtiF3xAMacKeGEKmcYWAdqFTnQacLMqz2cFigqUxQM31buZjX6VzGmOxAfr7BvzVo0BnLGqaV
24T5KFvQcNG8qcJhgNdXQPTNNZyG9A4iyvlhhDZJ5w6VmIeYOhW8ej52a0p8wAg1BG7JJCj7IvGu
qSTqxuiunIf+m+NP9ClGAqzOamvCZxBVlEM7No9eCtGOeY/MZg8ofxSxL9pMugbZ6/fPsgqa91xO
SFavCCRsWRes4EVcP7Buoty5B6dQzVez63sf7TrPO2B18z0dgQpC9FD5ZzqWJbDu0CndtKy9q3iK
82pF2GMyzDP/tlZok94IaBziOhzOq86u99oV1ZisMP8+RphOEP0KIPmFJ0WzaxcIObNOxv4nM81r
nfeVPF8Eqc8UvCRuqhtXQboDD11yhKFhfIbbyUvL2d2+oLXKoAvoEu2We1XjXJTTBiUBFgXxDglD
K1ZNPXwibmTFORlKcslnfztTcw12Gdyf/BBMDQZ+Zja+cNHwQOftqHZB7CDja65KfgXu3wHMCDFY
iKacFHi35HMKFV0DsSXsTFbwDgsFkOfC2ABe/nFl7DmUhJfQpS/kSVSdGkBT87A969k6f1E4sva7
eMDiCUuLW4mUBk53aZmEUbKjI12SFoJaGGEiuFaGKoZNFf0HPhGmxaPpFqy23eT58FsJCMUT2qI5
RjYZU5ZYw7FmplyxsU5IjX7yQNLwHr6+Bb6wo5/GGGsLwew6+sfaoPF2qmp7TIHWZDDSkjcOacca
4BeHk9M4Y3RV3EyL2hTFwOqBoZ5kNrXafSNd5IWjz2micVwu6HsY0b5QKhzTiIHEhirzMKFtJlpB
g4p4/TkdT3K/uonj8/uhhurNAo+h66KnyDpsOULAliv4Ei+rwW4X4qgfWaw7pnQOMfCmfCsv/ETT
9C+QCC6Tk8uuYnXrqZeFKIn6ANIJN0SdBuu1g76VD9ynpE5cqBpwFFgqMK1jV6L/KwK10T8e/uP2
Qncjuh2XJW+/9bGUH2SA4wH8CwZZdI00sMf2348ZjsUmuUHAbQ4++t/u7SCWm0GsBloCDg/9Mvbk
zPMAMcDsF9Ql3IF4CfcEkhsDBlgxrKuxHW/ddoBKVgRQ4aarnswtmtK2H3orABYFPRp0vzEgL01c
/+cnoxYIYOZhxMlf22kH13t11pXUQlLg/62EsNCPjzXQD2O+Qs4jFBxPBW3tiKwg6xdVY23x+ozy
XrqDk1KKb55kW+T1xQp1dO72LdkHbAC1GSI+IGjldNeF3bLbvEAmAHSCdD0aimdwHgmTvIZ4KARn
F0IJ3gQSBDSOb7sAXqIPg0E0heNpka3Iakf4S9QkWHtwPIQD5Bye7ekKOehvNWV74QU8DcwfVx6N
YFganNy8dG0csRc9XoXa4V9X30ZvLCIvPCx2MtxVtHEHqRBtwY0fXMCgaUDd4fiN0NC3IlXdl6q4
k/Hu+406nb92hY+UAijQasiUuA9g1ko3yiJsP4i9bexNDykrNkXJ0CNpa/Zo6/RWlOZ38PcXyww7
mRPR4GhmAKEUzqzl2QBHwd5jfX3jtprfqkrrZAbiCMs36DMa+uFlo0R4uylo1+yEqTnA1LF/fX6+
VImdlNb9WPEyXHWLBiJothd3pE0FgXpZdnBtuIh4zyNmzRtS4ReG9zSqH3BNBG889ggkC2CFo1D1
SB/GNB9O9nev389Lw3uabI4EXgNf4tYVDbJzLgicV0nYIMCo8QKz45t186mClxMe8+lMoRDdIyVk
vXAH81ZDoxf2kNP886gORxifFS9C25DrBvmdl+syNA+OcqAeguQ745VfYej7et9slX0DLfJeGMnT
aHQb2c7UIHRBIDfqa+MvOtyhaROMAdEyXMDaRMMkrOZSJUaJ5T2khNOjBmABRmK2huwpLJCwY7Ep
QjfabT3KABf4qZFbwPEXpVEfgP2NQ+LS0Nh8nbrqHoElFaC9upMM6gBDP6H/oTl0SwR3tAr8Eie0
oDdvrA0vPdfjff+wTvcBkgNweoXxbF49lJX1ESoeOp3P6zKFyaowjyGLHJDs0ZOy/1pPjayy12fV
CxM3Oq6KP1wb+sZeU3D+BWJTxCcKE0RunXHNwBAOb8RtvYD2+adZ7nPf44ijcA2AEf7Owu9y27WR
A3gc2Gjr0inzYr9GYMHwbZ6DMUMz3v7u9dv7nnP2iwUpOjmAAAqJrVXa2XNe9+fTAIckkfH2yUah
fzngQJSHPmRrqYPJjXOtV60Ag4zoE9+jIXya4I3AAbuqynw4/K6OKk4/G0PE0/BwETsHgEvhC+4O
6YrN7wvsR+IBOXHDns2k1qkDlRci3VAMjhkPLKzFPrJt4AymTP+9dS462VmQOw02q2ubokQebdK1
x+afk94u/A6SULhdmgdVd9Ubp9Vf8xt+dLLFUDgdBxkPvGi97dn39e22wXs11M1VB9PqfoqX7nNQ
RW9Fp7+05kUn+wmhjW3g8m2Lfq4vELAw3xIpCC4IuWHk8WEHPzXbdax9LLfIeWBhS5IZ7+rN69Pn
pbfjZA9p3bIbtrVp4VnHHIHAPco5+MSdJzr+Bgv3wiVOs+tHUC7xavq6ABU3n5XcI6kWXB46KrY3
3vEX1s/TAPoNCTRiQMpRoX3YoI42QRD7YXsxwIJytiJYBvV14Dz9rUd2GknfMxYDGImrAqX5lMYL
oWcMgDOM7uSt/l0vnNhOg+nrqIcLAhVmIYDn3UDG4yRx78NEp9ttX2qIA1+/le/5wr9YPOhxzH5Y
HJlW4QoXRFW4iHs9NIP1U1iBEP4ig2DXO/Dtzgg9Op/IfO2igriJqBB5hHyqDxDzuY9ygYiK1O4z
wiNQjUsXKgpN7qul6QuTIDV1KDp44hOYED5unNPdprvqiEH06eI4a2LnCs2UR72vpQDgN4gwNzGJ
ACuZ9tq64VODxQ0AAtc4IzusMLLyEwLlXTJLnC9hWRO3PYYXiT4jTjvN0h7aeRphy/ag06Hl50hz
tYtQ4r8x0V56XU9z93U3QIhOPJwB4gFoStMjlMnqkaYwNlOIH8Ea1Ed//egs5c6ozvkEXeic+gIO
itfH7KW5frIaSkMF26CgKyYRVZ+9aOvvNk91qTcTN0WmJFCPUQbm+fWrfQ9e/NUMOVkPI2UcpE+0
VYHoVHIZ0UnmftlvxXBsZgxjab3XdEKYgT95WRAdY+JWQK7CM1D8InMpBbv/ntUOSyfRjukcjmQX
LGuQTyLYPsPfHx8pwga2zM7LUCwif80iweL1X/6lR3WytjLDoEHjc1VE0FLnvteTBAsR4klE+BEG
bH4LcSB/Y1henBknK6lFFhaynlRVeAIVY+BbSMI6bb9ExpoDN9wgbQ9KP4RW1HdLK2QKMeGUIfbm
rbs9bvi/GKnTDgIN+p1zh2jcrXZoZqFwTAWHuu/1Z/nSGee0iYCaRma8CoeByoW3Z/NcXkiEFuTR
hl2YrWt0GJzVg8R5a87GUEWJGxD6xgHrhS3ktMUAgeB/MAPwELhlIWmY1z4jcC5mEBaOb9zfC0vu
aZ8BYHqIf0LXxCJCS/YHv/TWSzKVT1OMpJIUFf5bcN73KMpfDdPJkhvbHnIiGtVFG0H8odhqb5FF
Lg6IckEEACLl9ogzILulqxB90awwqiDyMOeUAzuiA4LaKKiTZFphrzBV5J/b0OuzKaLl33zWJ+dJ
v6p82HWxXXdoz31bekDb3c3rwEiF7ofX59JLw3myhHEbw9NmZl7oumV77cwwpMN8eB3MwV/m0J+8
oT+ZDV94GU6WrWnpyBr5HJeYmuk8WlzocJB1sPNCwfbBwD0EQ7hQD3rz8MZe+tJNnSw2jvDVNiC6
o8Dw6ZSuXnuOKQvDPR3EGyep7wbJX82dkzXGX3UFfy5DfRo59T0QbrE3bPRuunEcUls5CINHN7M7
XFedgWSvCxh3VBpW8bYb4aDO1gApZCGsRyn0+h20xnROgdFo+OTXt3DYF16k0yYJsFroBdwbBw4b
Aixf0I8Qzji7kxQkGmLR1BtVwUvXOR7gfzi6lIjW9SJozAuYykKQ6QJ6W8ncXY1iOoUGvXtjy39h
XE+7JzDRQyOmQg6Mcd7OOrM2iVMyJx+XTryx9rywcp92UUCUVoMkT4gTjIEJa9MsuNQKqv2/9bad
tlFwqVl7zPoeJlWo5tEnMcxLDztEbMHa/71LnKwZrZLanzvol5q+AmXnxbCJDdt1jAiEN7bXl0bh
ZMmo2P9Qd2bLcStZlv2V+oBGGuCY3B87EDNnUiQlvcCoCfPogGP4+l6hzOq6RkteWbVZP9R9SktJ
DEbAw/34OXuvveCHXUreRKrkXVtA1VFNv94bU/3pKXy0oN5tGRa2RqU8VR2hkA4vcWwDmpkL5xTY
GlIY1pPT339YH1Ql71MW+NX7eSzcnGR18RRoOAO5hjHaWOXWtPHGDrw/JfN89KG92y7WgIMFOy+X
O/CPuB7xbeZh5zCOSP+UIfuRPuN9+sKQiHqQrcmPeY6OD9JWfLbnixfA1OIwTXqIustETDCn2GUF
1sze8cS5r2S4K0P5x7r8g4f3PqtBpj5tgZprdNp0LdZdJQegYr7jfAUk3LZAGPL+ZEQ8wjLsx7dK
N85Xf9RtE5nRc78PYLjOOCKgfhXcOZDGlVwjwCIzifn7p/77N/k3e/fvAdJf9qvGwrwmRzS77oir
N1/tp8UbkUbk8170RQ87iW420kNEvUED7NFdVMSYfiSueJw2Xun7W6Rby21W8hgJb6sZpofd65g4
Ers2iDVsHvMO7eW6BQQLljNB0z4W6RW+o+vOYHxuNKbmEUwakZrrtVng68HyNAdII8V+TPornmB3
MFAft16WiNvZ1lun/9MecdmX/937vzy5v7z/su1y0TosFOQV4pQ7M/cUlaO7tXsui6v4Bbufu3sP
cfbvP3Hvt9ju373k5Xvxl5dEqZkWgIXyI/Y0vM0erOKrrKvsBp9lMa/b2R6Tgy/LQEVtjD8JppHB
O2cxKNy5fpZtuT6i+JFM5Pso46R1NuHccqJO0F82PeKoMyMiPI++tTd9ktCNwsvrRlZSTl+rcnHD
jWms+DAUUp9Exr1gUzHM/ZGauJ/gv/X9PSQrc0fD0H0qXWe+H7vA/5F2NRwdbZtSR4POghvC0tps
owaIKHB2RXxXKYxAW2Op6RHIbGC2SRs0495KvjOEroEiLDh+asiRSGuqghGPWKtz6Io236p1wB/k
u7QBw4VEwEPGkGveORkG0s0iL+jgdWZ2ZYXWWm7V4hThLsaP5W6kJaufBP3BJw19K9xms6u/9MbO
3uQgEVJa0MwY99i+vfCrrfEbtOr5BQDI4xCk09mxICqY2Dyj7VjgOtfNT6+H4BOZJYC8POtQXIMy
xN9b2qlnQA9p1A68vezHBet8HedJ7ONfHWO8/9hO9kHXpG8i7HHJgvNDqednVZnu3NpzPvtDJ85l
SgwhjCgNura6BE84InQBXE1T70TAf7uja/FusmlswkhycqX3FZuBE8GlysHkufX8s7HbwTwinOwe
gXsbhAgQCTHbh37sn4a4m65rvC8jfMOlgrINSngC3GWVP+q29z+XCzdPGIRFGONA9vIXmWc2+FuR
Fq9TlvphNE9yjrfjOsnnAWtdHpk1ab/l48LXYy3KtUGhiJnRmXMXoAIChQiZRyf2qJ5wKZWrCBhM
IGwoNyzC6fPiOE1yzhwjn9sLBcJCTZYdal1VxZZogPg4DyRxRBrXOoZJnJcUBJOboyCRflzCpBhG
71AWy/SJW0aNLGwEsrHnFuKvqIIrbz4UE/hJ1zWu2LV54nmRD8XmBoDu6nA7m+yHKUnXMGqCATCB
UOlz4jr8BYlXdAGvOtvuyayr7UCdTkoot5VCENdpq/6WDV7QRfM4qK9TqMACMTTHrVov91JBttgU
pQoPmAdtN0oyCF15gJl4kzmlvp7Kdin2dLK6L3jmkjeNl3BvmTK/dK7w7MElsnEUMaFsLqBifvWJ
wccZrpUAeUB3A99x0sojJR3DRCg9Ybkb+5YHyo7t4ZJLx2cr1tW84ZsQnnPhwEos8K9rrGr2xb3q
j5/jsTNXDBn6eAP2zs8jBnTqKck0AB94dOzGfq76/JHucnOoc8v/bnALk55TWHA14mqlv1d0GXiM
OPzRjH7BQZ3jjQPApnWyy4YaHISGcNjtB9WuCTt13N5gf8yKvWuV+iGBB7UAQp/xF6wF8NJNL/uR
iAXsDbAx0xXktz1OxSerm9HX0bGpnpFBW95mLlL5TToNt8sigDyIPeEiedK+59/BfUC43xQmKLc5
SKgD+sMedqSK/XXf0UC8LasZW+fMrgH7Vq0Q2CFjWDhKSo1CbywXa7e4VgvUH6ZbswOxOew9O24/
YZNB4m3sEBMeiNx9qqrhB/ROGBOrE677BaM6GhEH9LLjebrcrJ7AxSpyVoMaDL1xd5hujAdvesPP
k5GY4+TYxzoX53FcQV7z1lFitmlf/lAQZ2ART8641zQavyivh+ExYV7lE+qMkSfXQ3K2qbTPO2D5
mqt5LRIJkGv172yCFpKN6ofpVLk4tzdSZf4D33p4WW6qLjQZVvKyXRKJdRr6W39I6Nx/831zI6vu
JbGDrN86UuLrBxn+s+LfsxLQR11s1NmdV4Xu9zhNsEeYvG2B9gbCPyVI6sO9m7I57dQKjZ3xmB8+
tLMusj1xsHQ65zL0sHtyiG7SFocg5c3ArECTBrAFEJkwbasccOR0ZOzP8TKJ8jhU8V2XueFd5RoH
ki8D3BU0NUgR0QYsxbyEyo3LvI+Rs9XeNQ5/tF1uO8X3sw08eOORKPclbNTY7HyNeuvC5LnTsRhu
5mx5RgN6GZSqvP5kwfHIkaqm+kc5B80C3XPBvQ04r/paqpJfDh85dvI89vozXcUKmz1Ldru0DTjG
OZO2tRVDMT4i8pseU2ALX5PG08tBDq4ldkHh90NUdtm0UG+WUIw5xm20LU1iH2s+go1RZf0Ns6/5
tDZ1ddu65eChvkvAHtT11EFpsWLLRBBZYmKBNcSJpmgm4gjCOYUilI2Ze2gxoX1P+e5+oRgA31Ux
vWtRLmpwJ/DoSR1i+lXUka1iNTBiDeOTN9Y0+BiSj9dIBXwo3No90DG3NmgArzPTQwqYCWZ4/F/K
sDCoFOTB1Hn1ipKEXy216vb174ugj+rid10Jmcyrt6q1OMayDR9UMDJJ4CIQCbUi3u5D7w/3sw8u
Ne8jpEARVkUSiPCQquVeeZD9C6XHTRj48Sbxi8MKXfEPlfQHb+l9mFQlQUz3jYgPdj+b6wX11AX7
CilC2ojqEYr+IYrog4L1fbBUHnPAjHagDrlkn3fANXvkyt4ptv1TlcQes0AOaVOM6g/tnQ+ua7/V
AX8pVzl15jq9vCBHeftQIEv/RVsgIPM++/73q+GjJq54V4RP9gVN7fvQegxNxNp17W1D0u8+yBz9
DYYxwr/B4LqtyBTMEL9uB4jQ3/7w4h+0OX7LrP7y/mw0y0RyUHIaZ/qU+A7Gc5Pi/SmAy4rENoDa
ffjsCduC4EA7weq3r6ZukrvWK+otMACLeAjz9ve/zkeP913PAvhtW7Vkkh7sqeHETkyw79canmaW
NgdktGUU29m4T6jv/vCKHy3cdz0MKg7g4KLAV2LlxYvAVrV1q5lyjb3+hHxg/n9bR+8D9MYC0tAc
e8nRRw4eNWUK8gGE+p5y/E8D19+JWf/uavXuvYxYDVM3ZV/pXVdtG3jp+5bvOaCjMPnOvpITsL5O
uPy6dYeXPvkygk455LOdb4RYl3MpKDdj2SeHdRrwhGkV38TJmO25NuEOS9R945XlQzE033tfZfu/
f+YfNd/ddz2etImTeiSnCDHtOuwm9FlRZYpp/09D6DqE970bfJ+J6rguF88nOpEmsQBrzVdCqnvX
UfMtUp0+GmJPPXmp72+EVs4fdpyPNoB3v53TTLYrxATxavAILSpFecMdymxbkRUPf/8JfPQS786D
tYzJiG9DeVjXhS6jCu7KeUEpH69/Eul99Arvmk46rxzXYkh6CKT1POSue5+DA0MLt9h/aKB98D16
n0zWQaRjNsz6DrNO7GB7VFfN3Dh73M/NAWz0/IeD5oMz7T2mMO5dT7fpbB2SIv1Ms+YEBhvLQpX+
AEOxnIpgCP8grvvdTP43X6ff6/UvW2PQlyTdpnl6jEecyV1TJveh6s0dE9Vgsw46OLoB2MJe5/UN
Xks3avrE2Yk0nbeAQUaIa+pXBTJ422RDcW3i2XnJqwnU1HTJv6ADQCACcl+vsRaOyKHaYa0IdqLM
gnt3mNt9FqIpCJi/oMuqw9Nk5Szxxat2kN5TCIxArx0lyjuyNbKDC4XoJg4DtAIgf66N1c67NLSr
U1UWyCDKjEqyBsleT3m1K3C8bMMRbTEdlwHVnF6iv1/KH01cf/v2//KhdUmZIxQrrUMX1PrkcLfa
sRGRhrQC2PViAPJwJjGUQ40/a6B/j6njcAmRRGn84Tf44ER7H9tWAAMWfVzFBzCKygWDQYQP03CX
vAlMWYfQCTqxlUOpwFZ5Wr8ZYSrEX8F4kE1ruDUvhbOdct+/BcRS/sns+NFv9e5kc9NEwz2bUkhl
nXOoM4oJFIti+/tN///AWpif/TD2P/8DqoX+j/1Y/3gDPl3/DwBc+JfQ3I8JF4DL/uPT25SVf0Vb
/P43/yKxev+wCWIIwLGGwvflZST/T7QFjFYn4D8YrVK4vwkV/0m2ALZq85+j7ND1ZOBe6s5/gViF
8w9+Dn/oSscLVEiF+J/0jft/7iJ/x2F9970JheuH4Fz9UNkkx5AGfNn3/vL98aRfCLly5+G+p51v
MX+Hex6dg/5X3LoX3U6eqj5MCOfADUJoRuLN0BOh2gR0TDW+sGSfV73/r1Th/9bK+p+GQvEvmIGP
V8r/roe3/vuQfadU/C9o7+9/9M+l4lzEzv9cG9bv//2fnJPA/odvM3Zi8QQwTdBM/N/lgNnyHzYj
jMszFKg5FX/231kPtMouFcZ/nT+B40Pm9eAAuzAPApoR7w7vdrGJU+EcpZkwLoxARHUuCkdl0qnO
CVJvGl/w7TfthK8Q6lkbXvbV+9jzHeshsDqyLTqybvoKCVDcQWAXOyx4rrZu2JRaGoDkuYD/PodL
vnrxrZ3N3jygbI7Rpm70whTx0JeG4Isn7WGwtUgK6cbZnMnWq6v0NoE9lzALqXtGNL03QkvrJ2vw
7uicOvMNoTVEQtDqT51jnvZL/8PmNlPtFvKNl+8EpEgov8mwVLvcrD0QeLxx4tDO5Vo1kKqGJIdU
HmvrkkfZSmkfFxhsDio1L1ZFHrVBPuGdxKQ5YOanq8LQRPnrdZmYrrhth1FnHDNlS0yUFWRd812T
Lju8rs0cP/LwqJKnktyYbe7Q/72JdaOm1wKPJf7SJNl66aTKjUkWRc86tNr2QRm/feYV6jeluvZ2
tlKIwH1+oQgEIgZf4MfYoLWzuuDaFEkdwF0H84Ogx264Wqo0uNdrDNgfeFQT59feamWHwg2k+Two
YPsATp3dqgPvrRh6aEgZ9EuxWdwsiCB8NIqgL9hso3KcFwOoDJgnZGlweX0xJcuRD2uIinlw26i2
ywnTKXalTTzRjDsPad+8TlW6YMNerGJLSFl4NasRWyYBtaveT7qKufY19T5udGzvnARAHwo/RL2H
2YJgLZ56spOKF73SP/qlR0nUVgSezi03c5KFd6Q5zMm2s62wo00fCnEKshxa+lK5Cf5dCarxmz16
FX0iB6wvwRbHpYR4aoRH0NccqCfSAkvF/oYUhWEfBAiAadbdOBGzqYWsIr2E4eYyId+kairu14Xi
iv57Wn2VnUn3cyNyL4KAYtOTJFchsi0fn9dcCKDI7kxPqIyteI/Exz2RvdG/Ck2uTbRyCRo2cWfD
2JJ6ulcBoC+6pfBMV5oZIxkT/TD/qp0WX6pPhJ0BU0tsAlMm8mzpnfE4d5BGuyZmzjEBW6mJz8Ds
nAi5HVzYIaXjDs6101cWUTBVn92YCp3tJXwosK/qgh9B3mDYB2j+8fxivU21oqVaWKUc2l0F+qy+
+KWbF4DwtXmrnNLd26m9kpO6EHY0whBao1pMsfjJN7gigpiBb8Wjs65Bbnr66C2r8VgTOiYQVOT9
SxVWQXo/pwVsSJJBdzokxUyXw9ruuhadIs5O95XmZnUU/mB9NuMIvkjEK5dyY5ryhtSU8gnX1RrF
8NSdbcxUb9+stmZxjgI2ZqhWfckb9Xjyac1gQIyxV8PzbgdmL13o59tp8ny1UyDkum0Y18karUxH
zabOtLujUyyPKz3ynZkzUADx6BbyxiMxFEAh/fJsMzBtSb4Hrtu/lm5etley6eR8TCyji/3CpKzY
jWnmpkDN0vU4XfC9WMEsEV/PXlbeGCmzR2eam1dCIprngbyP16VY1LaojG/TAxiwwfeCEE0cuIgh
I1JnZbWrCcHcOeRhnlczewf0wMm9wYHrXDrLRNTmEoLExmon0hdyS143gFRuBCUFJBYGDTfaKPMq
J4jBoHEhVw3bEGjLNkQivbIglvA2hBuNITEO5n0zmvBGp1p2W6+SdXMwwu0AAC5MrgyQaKYiYy+Z
jJXJLfGjVUkarSf2Q2vV4mvvrUbt/KWz2h3E/0ZFRlstWbQrqQWauIQdbII1IBiPdvvG51jcKpI6
w5uJsKGXWLJ9o05YjSYUYREOfhChCQxyaEPPczz7X0Tf5Pdrm1wy1IrAIbuXPDkwgeVg4msLZs5T
Q0TudU7C8VMTqmLP5GF2t7Rence0S7272krilzomV/kXgEdZbEHJg9tduoq4KvZbbMypWMp465PM
J6JqXXw4g02VzSNheKZZ4xdNCgbG80XZ3X0XsMVsIG3qZj9NAup56Dt5cBQ1YG2dZf7XFcRge5mC
TXZkg+9WezCw3bHGnLp16oTH59ag3yELYLCICs9yFeMylCELWZhh9hgMM/YRt60LiHx1drbgOYOR
JsBxjlo7bh4Cn4kj7RaPAC8blGYjJbzVcvS9B9iz7OSyXZIvoV9Pz13sijCD8FyuP7V2/M8p+xLT
HUGWK+En5QFath0lhZLVXvP1LHY5+WSARgcWySZHQXfXggmyd/GcpzfJ6JHJbAVmUjsjwqHdgkKs
XbisZWPD0wqHaSPJNC0u/3JovnWBvrzEACgBJkGOPpYGhHNk7DPT/ifJBR4Mf9Y6pJr4qWQIAYsD
/yseJ5zaZN9mlfqkCLvFDZUYqIU0rbGkiyHogTvRzI741biEHSbXJpg6DP3pTmZgr7ZxSR99T94m
AEU5sscH8AFSgrVru5rY+dw03Trp4O5d217348AWIcgZ2IckPFZjxGCPpoJXOOYstZ4Fn5UVJKcE
2wtgXMyb9repcWzSw2oinFpCvcgvRbdJeuRc2Rc2ok7C6Y6aaWH7y4kfWgc+raTMqHlyWk9vpiIj
AO37uDDsdRjqNxsC6RxSBfusjsiM4bMpOAjrKKtJMHpWZcWovrPI2IuGiYg+D0mF2vs8slti5C52
GAZSAW+qBkrf4yiuT056sR5TPurpwJE7nSz4uRXALQ8NNhN0JmllAj4+HnxgkYVIdX/uAiYZp9Zf
HXHJ6vS+187aI/ylJYFgBtSTeWSCM9GdslVxXyu2PdxEdTsfa9vF6NpA4X4QadvCOSMRmaFO7eWv
YDEGEtM8TtrnuFjsTzZDTMwsuaee7X5l9YZlWT/CXZBfwZ1bX4gUVu1NbIzf36VsVVHpMc/btFWe
S+Dba5HthBDmvkM+y2FMG5kxfliE2StahuRblcWQj+JhrCF7k7fpXY+WGKGErhYyJNP3PudUZwfj
RqGc/MFPYuzoz1n9KBu/mw9zmFCVCACEn5upt23y9WyorghWprrc+cJeZ+727kJige3Xu0yvcHhT
OEYkaalLooTFjAV+Bqfc13YMc4gv5D9b+8m25urREGTAwL0ibexpFf30A3/Ewvy+ZoeszTyMuIdx
lIGdgJa56VsVPDBTnfyDTp12fl5I/mp35MUolm+75szLCRYr9/nUq2se8UBqE9RTfAg17lOLVOuZ
xIV4lzFRtKNiJBUk8iRBQfA9xqLc+hMwsE0/el3Gwme2BxvbM8FOptxfqXPzsD33wVzVu4JGaHPV
250LwNtd8amAbIAf2hzKVkwQNgHsfFoQOv3QodYgq+fS2mqtjRWVdSrXSHp03nf5NMgnIwbLOZN8
U5AnbgOc3jMFg6ToCFJNbpc1pjQpdQp6WmnZ39AWCzm0lYn1zUBI+NvYFwE1CG8/jRZHJN9AlSTD
PVF8aXweyCM7LOUQP/asHv/Q+BDN3zq8RytAn1HWkD/YzB9px6zdQ0l2GJvkSvYyNgohOxVs4sL1
nzuGdxcYdZ9eEfQZyohB+FIdAMjPsKL7iniINJTTt7i2fOc8K+HWUYt6E951Y9TzkCqFOsipxbVP
yeVu1jwBaxKsFv5ckIOp3lp5h/BhGiaGzQFHUrFPEt8rduBUs+PCXHM+l9k4HWLXbxn2hnHFtJGE
kfVxmDVy1NpaJUwch9RDivqSgpLIYXuPxKYreRzGv47L3PFZFmKCUm2y9ldWFhC4pyXwPwH1DpyN
Um1ym4+jm30JCFSAxeXVsNqk36bivmjXkGBHOXXpOayF/FYxFoJ57MfxOSwrjOpdP7TJjlMZEAqw
mvSry3jVuuLYdYnoSvpQ38vMdn/2XBFrkgXz8aabuSecgL6HI0lsVvI2Ew4AMrcPHipoudm+brzU
bKScshuunUzx+emknTZa8LVAupJkp5KZuHctID84VwvuC3c76sb60Yp0dM/ErNrFNw8Zu/lhJ3E1
EoTbu8RdNNlExYnC4duSTwsJDaa8Mr2bnQO8GRRqSfItLHzMtYPGKOLOktDXnKTaFytcA8NPaaoH
aI7hC+/Z7hHlsx9sslYhBWBwZroNSOcQpEvcDM/GHkR8U/qAmXbsSjBMEquv3BsHBdeyByRcdi+A
aHX2qRhdkxK4KJ3icbaXqj9XjIabbdsk3Pmi+qLDOM3JZNs308x6QJyqMWIQXUx9R9hJ+tnNG50c
PPi7nzyy82ySai1AO0Evc3MrZuxQo+BD3hmTioFEtXFdGL9kwp+3VhPm888JXoT/PAeF0AcCUMhy
G3xzAPKdPI5raL8gXxDPlQnGU2Vna/viYYve9oEYviCVsuRD3tcrqV7SB7OZB9LejnmBOgDyJ/oI
OTRZf2gmJ5EnfAudRZZ360XkEVV3c5CQVNvX8pD5FsECXhoekDHEN84Mj9OOC+fFsiusfULHPhSl
GnHCZhxJi8gxRMPtCRFfbAKub/fBip5i12erC2LI99z1gMUGyH4RoF3YwAa3k92F+nRDrTt+oQxN
k82IeQtE6LJcY7BTpJHXlQ+AnkTdcE/1nNG9lX1AbOc4IP7jEOQbXSu/KV9T1kJ906IYWVGwceU9
qmqluJBg9z5VcaWXfdmSLDOMU4DSyPPyQ1zr+VRZsvjeUPNv4zipnmaiku3bfCahI8yYycyoVm6I
BKq5QMxVyIV8QYAX0GOP36RTcnMRdaLvmmByonSUWX32G2++nRzie7807pKcfcILCDtYwvRKSm2u
xlKvP1a3DMMdRJkKNAqZ9rNK2jwqIXvjY0QRJrdrWKyPULMksT5ppojpUfPwVCB4IF0NxzSBBfVK
ghHxb/oHeqL+mQBOE5x136BebQsbGlRP0ORzEIvkaUzdKnIvobSbdfUQZsQQjZLD6NXLm4/K8smC
S/iSLcj/kFFcYGhNOhwaKUy2mad0orTtBEWZyNdbPdc8UaRDiEgESBOqy4BI+6AE5KOA9xCg3F2Q
mSj6pruFzKkDSeGZ2obZYO15QS1PMJ9cZDT0Dq5HMfpxlPUelAbpC+jWXCKcKMt740ajk5VI1TSp
PTqNreIzEAIeHMGkvdxCVZQCMD5V7D2Xahn/rAGjf04myHSbmVV6JsSyecyRGk9cycmE2FIHDvVd
4yRLQtZSqTBJDbZ9XivX7g/UAu13J/C88PNgmSDY5qMMvGskpO3lqipuCm6t8yMnmv8Vup59kotx
MyQ4WfW5Vg32yN7p0XNkviI4yuvraCz64ol8eahuBQRK/wiJnQyrFZ3jFdHzkK+TqQm8UxzWzefV
C30oAn0W3ycwTsNNVmpuPAjhOdxSTvzjqhATzihHpp2evKW8KtJwMKd6CdGA5sIyb/6M09zF7Xlw
ms699bLJfF89ry0PDT2lXTKohMwRk7wmkKDQF4kJDgkOxvkahpZ/HPoG5sxlDPlEyC8u8jCZ9UZB
kWcYz8a057xXzqEJknXDxppU+4yRCxRA35v7B8yhU7ddx97Knsq8ZuU4A8GAINO7dOJsRlA7ngD0
DHfpSDdhDMCRk92p2shhiblvhM2RHGYyKZDn+WF4dupFPrk2tQ/flhwtRlKcMHzHD74l5b3NfJs8
gGasgiPBF8V28B11VsQcA5silXI/L03xbK1pdSRNlbyoNeHSuyc10V04l8PuaxXL0nlBazGJqxZw
UM9mQUjjJoH6cBrZqqooKy/tiKjNleSlehUfOCvVU5qvFpTSvGxAVY3l+hAPaf7Vin3220u74aaP
Sy7/itCNYQ+mJOcvB5Y5WgWBgxt0FNYXSqq6OtG+r38Q6x6QyTciDTSi57ZuWf05BdBqLZuFLiSV
gyIet6sJ0o5oJzo3pG0boNJ+007lxnNIvX8OMcSOd6i85vVX00zzveRUWm7zlXDDTVDTnpsqt74l
XCU1r3kOYRUx3kRaeWhb3Q52H+797UrOcw9blj3qNsxdgP0knJQ37eBX9bObZgBhA5dcckR3dQtA
KCz1IqM2swJ6viLoCYGo7K+MKmS6b3u7mveppx1tQAUUQj2s2iFzBc+OF943rYfbCXn0sE+KSwi3
t6b+y5IF4a0LyZJIdd/YwL0yq64jcrvq66BqJQTbaYwjly7lj5wuSwE5lfvvfhpX9AxNrtQ1RX57
DPBHLntUa8sdX+XlGdLt9EiECp2AnsRWjzs5WZ2ZnZLL7LSNd1hqmXq04goiNWPLINqvXe/zHAbF
dZGNl10QCdIcOQsLZDcp1OzHtp1G8ivoQ81IyvmqbbN0Kj93CYz+jbHkcO8KcsVTGGioMVYg4Sfp
Lq1iABlnn6rU9GSqLeg3tv3qkKlLQmpgrkFHEKhgbPtribQQ3WRd5wTz6cVMzwu2ha+mBftApNgQ
VVh9E/wINsVq7y5ny559+kndND4TYsyeCRLQXnZuJ+UxCy7CnSbWajmwndbNQwwqVG+SJQ2LB69U
tN+sRLF5z6qTbzlQPoSqyZABEgzL9k4U7XSogrb+uhL3dm0F1bLNiU0mFrN1oyJIYS5pEzDopgfi
H7PUmeE30wuHutiGxY+xq8SeZlpKchQpEdIdrOt6HEDL1qN/CnrHvzONsr8W/WSueV/tXeoK62iQ
yl7lDQnAB5T41ngIFsv/CZyrrEFNDstxXIL2sJAN+zMDw/6MyKVOb+oZT/pGT0v8yjC3fkhqC2TF
MMB6jFWvz452YwKDhTUB1FOrBwRdTyGSTgvFEb0sQUhMT+Lrd7dcvW9dYemTS3v21CHL6ohayYgK
K5b8Jeu8tRaRmsyQ751gbb5C4COJbA0b56GP/TS7iF8bjwhl6SN3r8dw3qk6c+S2GnJ9RNnqdFsl
l8KOBLxFdz+IVpSH0jNEUcXkbLnb0ko9Dv+mWajtHS8lpx3I4WsdxBaUK2+daP0JsH/o5LvwJ43G
SnOCommFB2LHZl8VI63nnt1skzaTOkwzNa9rzZidut8KUuqrad8twUA/wSIuHFJfAE+S0Bm+cmOQ
PBhyjQQ6XLhuu3VtA6TFySBot0tR3jfLiN56EcmnrEuDjG0rZRDh95MMtr6ziPHeS4HTSkPRN0cI
gSu6a2WaZfdIz8IHP+W8uPXaiqgh2Gup/Yt9L/68AnhtzkGYyxtyYcQ9HXYegVtZxx7VabcVjgtr
sSEp8Oxn0GO+hGkp30Y/LG/iEnCGT5L8Z9W2BRkwSlKhrpaRR8etJmLiKDyrvSGrxt/YeprqIxsN
0UGFhsTiYC5bNoAiAZKusnwo53Spz1YnK2+TBa18c/l6O3D5CblhNGXP26yNi73v0fVn0IRkvdWW
F0Ymqx0GuAMY501RFJKzhTxLQE3LpBHp8tfnpyFMikMlpH8mu0e/rSScA0IsXCwMIoBKjFffPfrK
UqR6BFZG0lvcXDBlo/6aEljUdNOO1KRkb7ToHUKVhvwk1bqIDXs4GjDpWj9Hd6GdQqAYXa2spynD
NRvPU10NxBZS7y/fJEXOdWZri14v6pE7x5Te9wT883HtrPGRfWXeTh5o3H1srPjaF1Ze7kKGN+lB
5x3xR5iy63znt2NOhvbS5o/rRA7yzriThpHY27QJ1hI3xSzt8rkfYzIQtat+2TkqkAQa9WuZABDL
c6Pa12xwDD2ryqqKnT0D69LSIl6aJqX9q/eC5YbWuducXYPVh/W4DDO7YQlgu1NJAa09oHkZqYXO
G+mPau6pI1LkO22K258ICD1fpdqk6YlaZrhzlSXkp1q4bnfvO+2AOpb/K7jHlqkOtDsQAv8fjs5r
SU5dC8NPRBUIhOC2m46Tkz3jG8p7bCNykIhPf74+N6fq7OSZbpDW+uOaq57VvpXznQ2kmHZZlKrs
ROBosy+CnBFgGalEJF2tkBSf2SHNTjbiZeEQTqG7UEXLo0t/qP+l46XHZydqL98V1KV0Ses5foCV
wiu8BMTT4lYCqgjvhtxFfA3CZyraf3RK4w6tEjJ4mJmRv9ONUKzHapioWg06yjwS9uGIptSGB5Ej
r9Q/46A3EDDONL75XTHRdFrhMWWhZOvKA6fl+V4hhqhzKd4IUEZIRfahx8xbRNPN0j4d2AktpZIS
TG5LorqVYNKOX0hBE3R1a4ZYwrVAyojrKZ/2awW6uw+ppjzNvP1vhMy4VNDw50+ospuBpElLIIwE
RP0vpnSRYE/dq0/+3fFVlz6xMMi6T3BL4+9NWPHTjc36HhU3mipIe2Epj8QMsxedv+GYmyjouRZh
v1U/6M6ZnftINbp/QYQG60m5kQgh6sIWwXsXvoRDOzXXsgjqJtk2oygI62mVYYZsu5eGoGZFCpww
zilFgIqXKO/U+JWin29JFjJb/XczCxJJ8mNZ/wMvL5pjT79I9eLHM+6CTcdezq1f2vnP0MQd8QTp
GESHeRlJ2ltg8GAzJVQHTQZx+g1OBVzGwDL/7iyB4eeWjxM/hZofyBG1+nGdQ4cyHGgGNmg9csP7
hrzoCFt19RWaPvwtsEduh5hu0TN2tuG/doVD2QXF2OGMtS2hrJcBmDy7sIf717EQY76XoYDkIJ+h
SJbSqocqbBZ9a6eSyLWjqX2Cb3C9k9+Birxz0agBlCdU1Z4f8lb7CqoxfqA8SLerO7X1iUq3JaTQ
sYuhKQshbwaWzSKiEiIP44sHwmiOUWlu2Dq4x0deCp7SLZvGf0snNnE1U9PqK19qcAfZQK1BXw8O
Ca6l3QL68WTtvS/h1C7Xue1J3W6I2/wiWjgDJ/0/4H77STdEAGK0x2Wex/mtaWuBLM5bPztMdtXd
mlNxea04LSZCh/LZu8RoES4Y1dcQtg6cwo/qufwPcN050E0oqMKg6Ts4hWNbPmzSz7FnCjpKytGq
27fALj8A2t45CMhe17By9lGpeasjJaezqPrgMLoUpeVMnS2JEKwIadcr8y4VOfCHsUL69TAgWqwu
Xugse7lM3mGuPPcORrb7udpS8fYu0xqviVf23oOHMe61DEJvSmhvLZiDCekPE0cvJnGHYC737tJU
H3ZxHQIHYWhlUsEOYc0qZfa5UAxxxygOcbYEQ7FWjLth9UHm6PYbF9bG+4Ni4Qf3XkrxOgxFnd8v
beBu3pnhxp1dBIhg0Z9ZVeubDtjvw6eN7YrNXpl2PRbtMOZvbKqKCnXF6HdOMzAdDDRxPW2/jNl8
uSbQRV1+n41LPR6YI4o4PBjCkmV2X48imotDMHSTY46bRzcZ2v42jNMvpaa5SaRTIpz7bxlax98x
sIDBWNDO6cXV3BMbwklTZ5elJNpTgVbabrsGuJkNp38WyPFOTxUhd4c2w+HcXDRv5vxZSpy0z207
qfwzzFMc7PvNsILWe94Mkq7bTbjOI6JfSrNM2E/0nbWki+7qvCBtdPPcHsAbnib+EmYkx4gqVbao
fL8Kt6MrYYwNCpb8lvs3pADTxzkYOyQ4xTKYtx4CBmMWr6Yu3j2/zDCsUDYHZn9tdeeUy76VMrC4
NbsZxwzWwyp3dCIG5j0qcwGlcYS20puJQ3SY8B6bwlftfw1PDVP+umwtsSQOvjSq1QRYEo9LIOf7
KmVagGCCLGNFAMPun+tF6uV5KjVB1Pu+r9KM3lNkOYpECkIKR7xoVVYUu4WQfnV22F1bMsTdaixP
GfV3DMmUBgPDkYFvRyzeKT/7GExlfkfIea+fODks8zTULnRgbcvC6/YlHu9Z7vkYSRjMHK9vxU7M
ODi6Y9zYuS2v1L/hM8LlYyf1tw3UoD68KPczbKhLX9NaF+osKQulgn0OhL3d9SlOVDx0aeRZ3j/w
5R+tU9T2EBkfLyNkP4dbI5GOXAgC8spHgDR/OcZ2mGf6ICPMc22VklM9INrBI4WCSRJeG8dh6yfB
SqqY3JOacZMDtRna8vkAeTWra7iUtfRQ1zhggtDEWcwgoamRW1nlqqLwz3gwtblDQGbFDZAWbKI7
9CP5n6GAG7sN643BJ7tFaS3kqVpcLedXU3aZt73F7uDLE1IauHgmJRu4Jw0a4zONIzEZdhmNmxjj
1YbaZd8SIz7tbRTY8W5xel0cdIp8S11gL2x7VjH5iiRCta5/GMpqKve0l5bAUdT2rRGOnRx75Imz
YXbNeXB5iRLj9NDBeE6d+S8UTDXQQxCR5Xbk95PDhU5117zMc764/4oodcC2eSu6//rMgVj5J/Pe
wgAHTRNAYjEsb/E+80XeFvVOdeSpAx9LblBnv4BvOH+HhXqpJJr9pjxV6EuGo6NXdwYSBgqGlAPX
23XZWo2PfiX5ibUY9HKdojWkT9esJX16m1fGzyS+YSTAclc6stubbi7at14VbfzPMWG+nvXQue19
lddMqDK1GO+tyLWgGrV2IbtC0CzvLiuNI6BS5aD+keaFq5FzsKGDE3DZlEm5CUFyXbWU48PUBs27
i3MwpgnUi6v/sFJQSbES1SNLswN3r8CSiOYn1qa9bAtKhHfckXVKsjqtkcVjCViPsaKHKDiMil7U
E822XXxAGzZmny1OYnsJtLM4v24cQUinG/DNF8cjwfvRXHXljxTvzvBo+k7hV62Nl037qOqy7S6u
FzNTONCIFksmHnrFbUHxxHRbJiJxJJY371pCRyK9HWOT4aaoBlyhXJWbXn5HocnElwUMJSZi6Bie
d7HLFfBW0TVVnRqWB2c5eV5nNvzfmynwpU8oD4GFYhPHsKguep9qBBNzuxAwv66rATGBS/P1UWFH
rfrDyNgbX8FyWnvZmI+3T6qjveDa05bjuGiphj5OumntFjLNWtE/kAoho3/878qi5QZzax8jBQtV
X4BGWM7wGxTzoRYrTySrTxoVF9TujUNMLREYR8SJZfXqttRJ1SPhhCzHjMOk43EPT2wVfjVHLDEp
H81jA30V/wxx95L4MIbTaq6zyvz6apAupCfhcVY/LyH/56xc1w+KXeGalYDxoG8jZqxYoyB4tj0X
5n4Lhoxs02FFln4JZ1JxjhX9h/Vb13SN/8r5gajiBM++1a9FWesqwS9tOc5NVdfrfeZEk8vsPeX1
SoIwkUE/gso67d+p1m72N+z6sXzlRG5horrApMnAWSPuB8f2FHkNcWl/sIIRjbhlIEy/1ZAyqhxL
ATb1xEM+9x/b0sXVMVvnYFheR60t9lJvtvbAiAl/Rg9T7t2ahTHGfq64LLCvtsWabddt7HJ5DKwo
vX8BKQxTs3Nt9CJhAsIOjuVJZZMwSEwKyQ/5VKx1GtxyyTw6Ji+1msblGFrrDs0BOLCffk8dJUcp
27wcU56n0etKiNN1pWAFGAS/PwoumpGf1o0EsJSK1Yj395t8922anqYRo8G3SBVLITBU3tpbmQxz
v0+EZykXphdQKxoB+nHYi9KlKsYbVejghshGuCjh4dE6VEUd2NdAV1tHVMqNnn8TJe7ws8YsFaDF
oQKeXA+yrJviK5xo3ekOUT6j1tyh05i2BTccPM+y5+Pt/QccdWPwyBZVVz1aGYQbzy26Pg/ZB9Kt
khAM21W7mjs8+0yFWOfy0Nl6zaD0JxMyrE6TipajCUb+0BhB3UtBzWe4UyR2wrGEKOuWvq8/aEqk
sGLYjP9Hz3r4ouY6eKkdTYGCrx17T8FIGCQyCE2DBd4t4keHel4Eu3XAwY4qwm71KY1ktB2GqPZZ
tWsQQHugXMclfHgsJ/2a4qHwjnFqy/qvnYD9ntByiflLjLOIuX/6LKA0zyj2PPp707A+IZkceWi3
kvJqVlo3WO+9ZQgeiW7Pj0Par7SDWgdRZ14imHO9dGKvdHIHZNgLhueGpkA8sj0cOjUvmpz9bXhc
0IXVu8azdg982CaWkmYCaIt5ew3IPnjS5ub+DRCFfA1lEZ7yifh3SRkIjvp48C+edJyvMAz411MH
hCfc0uxHN8ZkZ4Ta/c24iYm0lN6dx7exd6dOrpil0XKMLaRf2MjgOriySpwNV84efbH/3Ez19KS1
4wjCH0Y33jklRUY+w8MjlbpNIvzNf4jXzIU4BoO+tNFUv7nLQrfq0qhXQYXwbtritiJZxBU9S/eK
wI8T4kfDZkyE5jZ+KmTElFnmzUnVXZZ0fZTv53Q2V0pUpEXONnRvLE0UYrBcaEjZuEnva68n5LET
ndoDOFafRUE5uEOQ6T9XZeH6BLWTMaENVXDWZar/GCLa7F7yjN9OSy2+aUsY1n0ceRl+ntUOR/55
xJ2ZVrwVMn+MRr/4VWNeGnfeYOQHgll0GcEaMh1Mo38Zwiba16lO70XoY1J3iA5h4MtrvuEhINSD
YCDElgQrnExqM7Ioke8lusOjNMpKnIv/a3OB1WOA/6WiB4OH99FfWDtpFU/VsxY5NFpbzsO7ayW6
XX5g/UBH4Cx2cc6DmA1V/VCW4DIXbLsIXQjK9CFFFZZu0TqCopxh2JLYWdfH0FLXC/dWn3C+aroF
LFIcLhXBo9EvGLfSptgj9ImCMz718FSuUQbbRrsTlx54IqwwUHdRwcvvtV/mbOoLcnippwDdLaDJ
aQh18AWURTiEKZaTH23REZYMsHAMqChdaHS6LGgynlbVNNc11kzrBJxs4JOoWO292HhNWe7qt8qB
tAcxiDaZqF5Wd7SusO32DTlJ+palMkPuAlRq/OsRKWkjWw0xEjA624KQgNbvjYpRcCMcJIIcztCR
zSOIpH83iwCWolz7KKHrKsLsL/KKoBHfv+R+ac6TWw4a5kKkl5Sz5zJaqqMVdTEX3YNKVk090jZl
h0/Es81bPrKcRlvgJ5MFFWZniPQ5r/35qZ/L/D6NdPzgbumM7CuOy0dvmsGg3TBUr7qOkZT50gnO
7dQ615SIvP9cEB6aj2JqQ4PLKtrCPZKJsn20qVO9E8XSfohmja9iGcShMh7EqEeh1ZmpFVYjnbTU
93aMfqhqZsiktybIcHPfd0An98Tbmxb6xvPuiYHpHnLkLJ9RTzDSYahL/9DUYeTtbwaH6BxYmuoJ
C5LlFfsAb6E31vXTUFkERRGXjA543He3FhKauOY1P9rKM8kyReN4DVC87Bn8chr/hsU+ljB6n42P
mH9Rsj2zGDfHYd1aCNRY9LQX2eaL57m8y1NDxQW1W8FhcOLyoatS5eygD8JHy+WEthOek1sCTuoc
Rng1AEZt+g4Uvd2PbOif1g2qK6z2cGgRkxKM04IOZgI1sU6r6Tnuoi2pCuy3Bpj2KP1CPQaMqPdx
tdmEZtqt2Oe0Z9hnM9t+wELQF2+tiuZnxfew59YW2dHjzPm7omXtDmJjt+qRyv1m/orXc0PWa9IW
mfPaYOw436rYNu6+0BT7rV/ynwX37Be5Czm11qXTMTe5sG2ximeW6ipc8mSa7QSVH8rvbkjTN90N
AVgJgwtICx1m4uzDelT7tTPTcgAKIY9LwW09szjN7AOy/jBohe/8zo/fx0hYeTFgWadRbXP7tCFz
8XY0hiwfWdq4jxk2FwiKLn7xwJAuLhG6F1LLKAwDuY+845q6wSkDb/6LAFPKZyJe7BsIpHGOWd6P
cUKcJu0yOy8DvtzWIsiS1FQUcOCV/Su9bbroUDpX7v9ieB+KGsv2lLt9eykMQt1Dp7roXaHDFHRH
LIQ4E+VCVzDdVkLc6LzwsRKBIRtDkBIwBbH3cVNERBhjNn1pU10fcmqJ6pPbx3o9Ubbhbp+17VQB
Jrnw75/54Cs/AT8Lxj/ZogW0WpXDA8Lso/ZxF4EzpFBufrErWumDQ2+fmeE7WvIqMWDgen2yaTHN
AJRxUb6kLtzDbcMntVrt5LiyRqZuFvt3XHdzwGmsaoQG6TrODEcOehWDuLvKEzegnA0VwZZno9i3
MfJ3JsbFgpn5q8zvicvQSBHgCWcIY/7pnwjJa6aVcuzHOyawON11Y+g/yyUd2xcnrgL36KhoiC4t
EFfAAslZeOUWXCgiGVGApDRNuUmfRTHTkzMv6JfHDGTbyeRQ/dDU3mqEdcjnj1TDLxsVVFR57RT7
H1rEODZfQa5YFKPWl0enyDvycVgK91Xc9PbK2eX8dhk1+mSVI7+90zL8GISfvFw9h8iu7MmnQMSZ
0WwaFIHCYLzM2xWwP3/JCLKp91vh2uCrs33f/4x0jqJhmx2acfXgCMBRJ4KQ5Z5iBFaAtPndiD6z
2KVFcFMeLiLt+zsqj4x61wEfw0mKLe7/1dOE57Zv+PyZVXuO/TPpZb36BVY7HwEzEL3WSsWaq6Sr
yh9mrRDcxjMsbWKzRh4zNL79N56aznJbr6H32tE/m99DvowNKMNilJdQUqfay2o1pqaDO1qcbnu5
4ke8gEIO7yylQmP6KJurF4elRpvueuZZL42NqQBLZ2qYQgrh6h+2IH0n6VacCt/SG4ArS1XzhWww
6CsIWkbgzW4QeXxmBnEIY58MJ1RCcEQOUqxEGnQ7hyiVtMFfQVOb6Q7l4s/pE+yoc5R2KL8HP6uQ
q7tu/TvbJnbWLQdD2elSpgM+quZVTc2yX21RUVRVNiY+a9LojuPolsu9A/iawl+UVX7AbGZmCgAl
1fZpkdZ33RIU6iVFfvMXAfJcXEJLmy+MHRf0zR6H+aLNsu/aBIZfbiuB8RY3PAcyLP5SVDdfIdfC
8GyJWrpH/fvXNSrioCoUjYJf2zLgoQP+kvV8DNGpdvss2BQ/s4L14uCjVc19RGJF3ZnmA8y++y2Q
5jQ6ytBwNxcws6gI19qc/VWnYbXvW+mgP2eli93zGLDK7kO8De6xroPUQQYjpoU9GAsV0qySsLX8
uSHFUpxIPbf1p2O7FRaOqLmtPE6LytdfOd2qalcytneEMIkJt5boybgrVWv/birGxyrqJlhw/c0I
csDONwQ7eqWRcvJHsJhFGsO2NwzNd+d6erlDF63wd8SZlc4HXo9Y1Awz8xT/6SAft4eutMh9hjlH
w7IiASsfdKNzMqknMsCBLDdr2pMbgMIcsAanIbOoqWJ4aJT3yzkf6pigvNXI5r9+s4B513lBk5km
cyhqc5VOHafb3hRuq4gq9LcyqOVbla3jut6FyhlAURi7xk0kfQryjThlrprlURvcWtTQMe2Svr2u
Nggw8ICDN0TjeaiBQTrdKiGpbf0ZGtOZN3/EQn8IZeTxGDO9hPTaNc40VJeytMH3xidV8Ue5brYc
ZB85w1czIDvYyQ2KfkDy7yNqGlS0IlyiUbobjmbuGnvQk1PPvBJ1sDZPVAnM/LGjkIX3YMducWi4
0BQwfwBWFeHBjQZNCmEAuM6GFNgBdfQqW9rsI42h7D5DpWxTssN0Vv+zpfbEtxdreMxD0yP4dScJ
r4Ke/aWvCLK8svh6ci8UwM6LIIR25Nby3fluyfl43gbAcEIyUb6ONK6VwUWWSKB2bnvDpygadI/e
AECKOn6pISxJ+78QI6fuOJOyfTTBTV3R6aMi7LLpu4RVTEq0SH4iGJjwNM3FVel0do9D3ARHv1fe
fYusffpNWyJn0MH4RTocpR5nLz4uARU7EUK3Wd6Aj1XPl67T0tkLfr4SX4QT/tmKFjvOJofil3Ks
JWdgW/MTLYRKAhUBZPCQrnDr1aDDm1PV8bx9RgfwLi/m8UjDzrCA9vAFHGQw2oehwvbIodA2L0hg
06voZPu2Io1N2SaH5THEO/ppCaxbkla0wW4iFXTeQ9R285PvDKhk1yH0kD+hgB0v6C22u9L3MZWg
xa00RjGuSSBiEIKJONK4LU49kVn8pXKzl6HSxROpUCxhlhagZ9D9sL0L2pRi0dmd8xdyiXS3k8pd
H0SPJoUlGtrUhxKd9oB/xn1qRojUG/WJYr1kC34lUDTC7FoN/n5Dkyd2WXXrPsXPXroXX7ciOtQY
Y/pjE8LPU/euCRylVuWn7xXVfo7HyGOHKWHSKsTmzmO4VeZUjajYDkGetm4SLyjgkcDE1T6PwFp2
JjJZdyRjUo8PmwnY4rC6mQ25QgkVhZFo4ddldou/Fu1070rXUbYfcedwDvap2YiPk/TIcJnMv9cW
rwEeHFQ6HakyHzSGu+2eDuoGVRkepOFuQsGFEXSLk76kQiDpqiW4APb6+piatdn7joZuK6DBf4Rz
Tv5V4Y3rXy1x7N71Kp5eaz1Lc1Fym969OVSALM5YnGSX6vboxuyTx1rZ4GzyQiysz14dPBmQlOem
zPtrH8zE+/XKDteiwilIwaqb2HpYLu5W0a1GLslFhpX8VrGawSc08HgQlN0z2zFf155iwXogpc11
v9WYFecaN+aZV0XTT6VnBjAD6HbNiQHsLx62EIya5bDFD92ASPDcOyhijq6/Mr/V2oEndVC2IpdJ
Z4h1imXlSfV6OLg5cyqX5tT/tdnCassOT63xss1bQo1od1eAy/M2d9b5ijW0zZtXo3VK0skAeARY
2vBvaGhj7mnB0tDYU2dVPifzZKB6bdYxNU2lKA5CIiEALYjHSzt6skxixoE3UmxBdfw+Bf+qKZvd
1V1NCQcMXfzUziZlvMZouZtyP3xZvQIb37KszaFqMsIN29EZn1P6Io9b6dTXlWTYwxxM6I5Gu76Q
6MtkPGSoDJtpsI9rVeJr4bXr2TgrNSfk6Q6J7Bk84ItVf6QMoH7qeeb2PgAnxeJuXl4HwpYSYjIz
B52/g3YzBDQnGXax/sfIwWRAUlVw0pGDvCnPp/BGv2cjCLBfoSoC6GndyxDZwklCp4+RFYxpd9qg
v64O0hxm7xED8BE1DALnjXiaB/KKWlJosSRiXSoEokDtWvhkMRIDdM4RiOO3nseIKUMEceLBIJyt
O3vH0i/BybSXOn8wiutTXIX6lxzQ5O62lOhQMRoEMY1RLZm2oIlgLH76K8BX9CMo69HZD6imrjjM
2qOWY39wgyYuvqzr+W9SyHxDIQBL8aN3vOVi+sDzjw1sEZshUaWWhmr4h4PMdfXHGcfwuU9poz7X
WIDdfeM7iIHJKvuuCbROAkyPL83alSRKrpCO2izoGjqn7vY0SbiXHjL3uaCV8tlav0pfc1jRJ/IZ
cdAgLWaXKhEcAeQ3vt6JyWTy0LD+tTty2NZH47YsgHNT+9/hTCHX76Zp03vYBN6yhjZ0nyUko2jy
BnGdbYFqjfIcZKdPY93aAtM7UghnXaAMOQ2Kd927TXEeUzc8eHBCDD+jSCCTF+AyxNGFq9K3QHos
wBZrFkKwesn/zYOx7s4htKzaVX7GoYp5xUki+oD2uvdX9yjQDbyt6Yq4FkDNPQ1miDKOzbZmycFo
8R05G3Ywd4r2vdebJ7fw8vCQtRwb+75wGlAQRo4HHMbdkIBgpo/khg8/5p5gFPI3peYDSmeLXBqE
S9CG5w+2kvRJltMrS6+OHpS12aVuB/8+EsNSXGO8FPGxb+HudyFZ6kSRB7Xof0KTFAyosHTDZfGH
pTliHKqR8UKvUhaPbBWxAo4A9yHl+SAWuA/H3+gIqjujVnnzg0wj3u5YqkSkUzsRPZwrcIIieETr
cWs0CnrQtGxpzXm2RfO79ety3gGbrxf+tv/otw2aWb5FR1wVALT30GFXe5xjT18d39Rnx6ruk921
sZS3UwlymbtJgnB33KK4SVQw49ZS1EseQvIdrva2rNZtj9erJSe6uJhltiDPbvkvNw3bRbfI4R/R
LmmwQynTY3qNY5xadNJO4pp6jBXvs7Iug0IQZ214qLs0xxdQwmzVU48WAukkAfX0kj07QRtkJwKE
cVvO3oyNysNZ138YTYM5pba2DlGX1asnuz+Ypvo7Ej7IeMKGiWTSGJeA4grJanVAw8004orJ9icc
bJ2iK6orGQbr0Zzh72I8NYSFJNza8xPD6zB84hnBeY5AzW8vEbNTdN6CKbvS07L8Cg1w8dq5NSqh
OP2sVhw/LzcQef7sVbjiRoPlbfdjKsqvYgW/2LG+bh8eihqeaDhe1Isp+9ij0LXnJtT1Yf8rQp9C
iVqJ6Bi0drrjVyR9gQ1h+BdFUfohNs+AJ9P0AfaaiwCixyOTABFmudEIK6w6KTgRsu1QxmX4NJDO
ZNgQ0RdN6U2upufti8Mxh8NhK/czqAncsxDuMJ7nbMExfYoljcmJ30yI78jVJm3CVIFvgqQn3jU+
bSIf/hPh2L1YNAmkP1ckoUU8CjD/FSLTlzLywlfy69M9RsExsQ29mU430WbAQJasIkKra1GSLe9y
Qo4ht8Ke0NLF/WvUuJm+00rr7uRzARSgruW6XWZJhMchW/H8JtBL4t7UsFQO3phL62sXw5si25U2
INibGPjXN/xipEuMTylSu2sGMP7tECHzOWiCCLi0iKnt1giVTY3X6OhO7u3Y1GQ5sHAELYxP7hxD
I4k9W4pgOuCW4tSZHTHUybpu2EmIgMEfYwhoRPc78tm12CVW/ru895JfuoVeSMZsjEj9TqNF1UAV
ZOw4eOeZmE7oNdbfKjUzYfQToQKMs+TbBDcfVIvo4S8vYqNx72f2kbVS+LsxCqrXGF3kn9lbJM8T
QCtN4dV02trJPqBogdw1c7odcAR0TxsYzEWuYjr1y1YhzB1bAL5MQF4e+FycN2spsN3pDbVqEcH4
A+3Y9jDZkM+1YhM4uLgTPl06ucN/q9sZ95ezIpkUdkPo7a05Uzm+5DqZ1NQ/YTqKLsZzAZHKyZKC
G2akBO/yLDaoY7cFzKaZ9xYt99vATnM2vZ7YZnRTnHIQYcT8ckUU2g2D45wr5TFX9BK//tHBBmeT
jUqZFnt1yDcrTSQZn8qNp4y/jLvFEKrcVXH9OEyNeUj5wu/RDWEwq1JP8twNGIr1WmNO6zOsJiqy
9ZV1MzhgCYn+GGKu0euawN+jwhnSw2xcWFICN2JcgGZGwInT4F3W0u9+FJ0OoJQiNdOf4PfVWaoO
I26pTcW5EGGUhywmf7vYKT/Pjp0XECDAWjOXOwUBUL17g5URhCrfHlQ8LMN58pWJDp5qvGo/WoKc
zzVQckuje2SQvihYdbywUxj3HnLuWeMPEiSpQDbLKjt1Tu96z/hMx+mBJrvoiShV9t5oBuR/dpVB
wY9IMkDVAK928pyMXH0wBdTuEfbVnvwPu+yLotiesmU2/CdCjDwYqn8ukGXvzJmIGYNAh5RDGcin
e3ckL+61nEdRnOrORtGxjaRj7nOvi737YaM6BLZSILpPbdufJeDNT8Sqxa8lLic6TESEOJa7qPsY
HPYol7ubLokNXZ45zY2jST7w5AmPLOCjhCHF+9otCBNFQa1eWn7lc6X++FEQvlRZLMXD5tVzfsc+
gJCR232pEw2WAPAK9vzYkDXzHflV/mT4Ol+QsFtM3qoqIjgxsaykLo+Bl16IfhH+i0KL7B98YQfy
GcDELSkzmBj24YzmBfKighZy2chowGX0FlQE2nRCYZgxmi5D6jCsx8sx5T/4t6rJr4E1d+LsoLJ8
ZBcYPKyMhbZxRKY4Ex+uFyQmP9SCXP0UpQheDsqN48s6FtHJD3T31I59TstZQbhIwk9jsRQhzruY
Zl6H/bxu40+aurt/YdQvbVKtIVbmJmRCo9h9XJ+yFlHBfnE34hJaFFD3KgR2elyybebT8VsUp6od
YJQjrQCy0xQJ+8MWZdWLo7pKPTibj5JF8tCqE0F+5io26r7a1QuvlR+l3+6C2IFTODTqTrZI1h7I
vKJNc3XdXiXIdwm315V1nypahMlun9OXtl3Me4mkmE7lFMnXXct8EZGYtAVQdCVSv3Ab8Evt45qw
QFLganCzDEx7/jWOfEDVzciZInGXvVufYeHnp6xIaT5Apt8e1qzsznJsiod2of2Q1KVVfELWR+iq
SyYHXaBLZqizvX112OhpOpnSKLqshdzOsForLrh+Cm6VKGn8hDiCja5rsfk+xPgvNqB+uq3qCT+C
WWK4cOGhrLvOjhscC0cgqto7aSTCr8pb/OJ9IPt7gRdtCCDCjhUL5uOW3xe23KPaeO/32nvHzcPB
gMRBiDtvjKPH/5F0XsuN69oW/SJWMYDpVVmyZFuW8wvL7t5NEoxgAEh+/Rm69/XUrtOyRAIrzDlm
kehp0+f9nbPJbIWPK5rghsQ/Hq+o80Hatk7GMRAxxWNTAf9MXWPhL+oBv2hB3mFmYw7gV+mKfzal
nXjzqtaC2c4SycSrQdvRgzEpfJ8ma1BUYMkfCAD0o4QWMQfA8NcRut+FBHn7F0sRLqHxQvU+HoGx
WlhjrZgREZO2giRFkogbe0RJqHCcL7woauv7PYyicoo3pRsjf8/tcdwvFhPFVaXA7Z9qLy7IpMx7
/yRn6nE3doNzhbEDU8XspVd8uy36AlIANgF956VM3ODHRBKWJ/UCPpVn18JUcgAYhWMA9AFGYBJm
kPWXmCmrptSXIoxrdxvig+o2pE4NIB+c2eTnkQ4i21fewMhbkgJLRnnh5XrvNRZ+YDkoEgC6xjbf
2GR8703hv/pRPh8066pa7tqRQxATdA9hTRnnfuGEwRa1+xjumOPay1EwL1rNzlAOJycgN2JlYNIR
nJ0irwS0I9hzkD/hf4+TCZxDOoQ03Gid2HBkfcC9Yct6nP/OUdHeOhZcM/go0yMmXNdlweCezL4i
/FeSwCA/WEDY6QFlg6z+b/GNVkQFk0Co78tuF7Ue3W7ht0Js+nKsItbroToKKgo20m7bV0SxIeji
1Rc4WyLbVPEDTfCi+Vuj5SeglT03Y959JGyl8ufQ+OEjw6Gl2HS6izp4PGy/2jV+DOu/ynQdkTR5
2J1YYnKSsRu0ziUJ4FskniWG0RCFsyOHQ9cXwQaYUAP7AwG7REXaCPfNGiu0X1pU4Q+AgnvjZiS5
QV8gjSeWkjPatnGaKKgDXo00adjjwJfhCHFdfMzvaGpRfoHp4mjewX1CJaoY34bb2DbLeJh8MPC6
ZLD8QfADYxUGiwUDIt8kSJyq5Vww+QHrpVBRbfjjG3y4ScxcZpQsv7uOlw/LxUsRy3zf67RqAbAZ
xhKtY6zmqHv+TmINUh3DwcGS+jTWsztcLSdMEEkGQY5qtOc/gW1+F74M/ZVXebrCYnJOUlfls29M
uKwaO/H/MOGPLmjFh005gcTEhUJlCboNefcd5dUHn64a7xOR/L4HzRYsayfmwvmX18ahv8JS7z22
PvtyRidTVfi/LPgRSSXs1layEcWTVzUhphVXTN9QSOJLWqCf3C7YTWxcmva8nwRVw36qrEQAaSFw
blvO0n7v0dMzUBQCYl+KDng48KKFwOHaLCcyt0Y0UZ0W3/RnJUv92kXIh3GUpKbcw8AxxcaXVdWt
IDfVLwv9MskeWfnYsfieVrET+Wuonwu4CLRpIaLB/YBYZ0sU2vgfrz+uKKt3qb4c3KAAq8YoObbT
OEWHsVBs2TF+LW/tos20DyphiRdSeNndpYhXy3UQw3BZoeYKGMdHYBS+sJcvvLB9GsTXXjLFWtOY
tx8RH3wCdmFzwlWUFKcgyBK8sZnFAFRMvaPXOuqXL0T1ww9NQkE2xTBDh0uIHGGdwwgxRa62W2gA
b05WLMwLWCzYuwGDmdxWrFHvZCPk5MnOc2zEcdJBVMpiJUMzzsXp7wYOqPbapmGO8oxI7l0d1eoy
OVx/VyxM2r3ETilOohKVTTfOruyI1L3zHiwngLd0h7x+SygVkYNfu26xJFh+1RJFqKLssUQnLT9j
rwmOykf4CcFq7EMIDLljXvTgVG9RQ81Xxum4Za9TtA+kpJDOEAZwbGbgUsL+MBkY/qRqrMPUN262
Xsw8v5SWHw4sm/vmn3+X3YJe7jr3GWOBV5LnNVpoAssQwpPI8mzeponVnktqmQvkBHYGMXhrxZwQ
ieQxqsZkGyYMrModPSgl1xCZqt13A80kgvxFMK21YvtaOsvdnTt7ZYuOykzi4GD1PFWo7Dfwy4ip
CoicOOokCLxdgiIRmVTFs45Gl7iQY1pP8cFr4vzZ99EegeVy6tcGSfaf2EvIb0H7dM7bvvtv8gvP
QWurYWyktn3hItWsL1X8YWO1nFaZQo7E0yXMRSNcPzVMLNcgR3oMnA0T52d2NTgEHcNO7hRnzCdf
Z0EAHrx2uCfV97xY9i6ZcERSoic2/7QNUmmbuS3rDfohBJ0U7U17nlIbbmlu8PcoZhzuNgri5aMs
xuovMUnWya5tFhxKCR+FWUdJGlspSF3U7PEtZzlxbpu2eMv1iICYLx/Kmc8LoYPE7jYVLKbwVfYW
S9DWBB5+RR8p491/gXBgGMJjzTZaXRVqeXSyISk2sBGwS2RiYhhKFNH9oJzZjkGra3+XuGuuSz4v
v5kOxZsVW1Z4htVYWxfGJjkvC9tAj7FH7Zmtb6OxeTO5iLicmK3csWh6emBxHxJsXXApHiuo4MeU
CWCwm6VarE2JI2PPxZqRRmPL8YmrWLHJTuNqF5WVM6+K1pH7cCxHMqOUtM++LrgfLOogkI48URaI
xbj+ZUQMcZS44gEhRH+fgWVDf1iWmFGiraFH4Lcsj7yYA7oxTx071J5iRb5L4m6TGkES6KqOqxC+
GVaZtByI3u4hbWTsZTz5xwalvkVyHz546ACoo0WMtrdzU/Rw3RCQeKEwx/EwhCzLEhJiVhGg1FNb
xyE4G2BHNYZbTDUUbuzSWBM5OKV2uEWmdS0ippdELumbrFWGi63FnXMts4HSPJlnubNHXO7BaI/u
ExiGxd07XdVnx8XBnAFHK8heW6bRoHGcTmVkF8XpRWeYWsCRUkRw3C/2SrRxXD+zMl66J/iKKK8g
4vXReepC9nv1XCnv1LBV59kFvYiEy0rVvBWDbtTDMs9Vjh7HIu4VyyuG+YRd17xOAw8n9aAA3+Kn
Qlm4QTs8eGuQGSgkY5scx39qierHgOvr25N99DJZQh8AiXMuFRlCZsd2J9I9F6IMVwJh/6NsStXu
EMtET4Pv1O+LLwuzbbUyN+aJYfYS42UJ83VV57b+ShcnboCLRTG7h8BRTDaGEcu6Fswd/kV5Wolv
Qavxz5QzttROTiEhQ26+ThGQRFjSu5D1Ujl6V6/2O5+/2kzLK3Wyd7+xmNiUmzTol/BQ0mC1b4FO
mu5vqaM0/6XDyLE39EtanKKlw3TOYoibN2TftyCULSOxK6O0BhcSVtG/1vjxu59mADTYdHPto7bg
uWDL2utXhoG8mdsBF8Sjb2kneUJyiBBxVdkzS+M5j/yPICrFdbKcgkhXVc5HT9QIINy5uYlcI6yy
iRnF82SgR6k4aYeVnXfzSbZ+9N0qAFR/apwYv3XHMcoyM6i7P4YE1/YxQWfhHWEZ+jXKsoheoMcM
ypSjRmPeftPWqfkvFqqm2GBLdv9TjutXz+Gd8mGzC/DQQ9bJUO871EJYxCMaypUXJtFJcvJefDP3
ARyQ0P3Rrg4OXuwhMgnbOtp6ScBT3o8tMUdhaByUG163BTBAA9ZMMaYZIBjLUaKKmj7VKAL1BW/D
ldQ5c6q/e1cZw62cBx9oDUz/wpPidO9ABBXsiCkehmg9MQXEwN0Uz5wRAGA6kyH96BnZq6BLt30Y
xw+KOnwAgOYAxMLuRlxBVUxVdsykm/5D0h7WG05q95nCdTzFzRLe597x8Fuoqv0kOxvThUxTdcDh
Mbz0gAL2bdS1Pxro06NCN9HfIjvNUa9YbnwJBndSKz6FzbIZPSSwKqoe+css3jjJbpQIVTDSehFB
p21OiAbbUT8B24rkj1/Nq3zzN1lyD2hxg0xw3MQSvPYXJzf/5ELBlDD7ScSjyuicZionYlEFSxXE
T4vN1sXYTm5vfHjT7wWMj4LhmwRdgdkkDNd8jc4XxV4IiSUrlYQlhqWYJ3qyxmwTghQ2O5miU/nE
xCARAVpa6KtddTz9KxdnTXseMQG2m7qfYdL4Q9bvYxlqBmYNmqEN9sM8h9bVY8QSka6dZz/XJQX5
wESw6XzahiUvIwuPbd/5gFv71m2OtrfUpAvrdvo71JTjZ5lFDIB1J9PzhA/iJycQRqTblNUdGjXb
ZYfqgTOdgE8kgNP6csmu9OkoofquYBvWT9M18YBnmzW+JvvAAJUNSo0V4KeJunS55bWo4L6i69h7
pHKgjs44eCC5JfbGuGpWh4xLF+EyT3Q1fNdFHVwkVpSapWGT+/9pJSubCzUpaNsQlfLM3KGQKrli
wmrKtyqH4rjtqNLkbnaLdEtiOF10mrSz3NadjGsQFEVS/SFK03c+vGBxkDAICIVvI76F4iNCg8Ba
FM1skp1gVro3ln4ELmIGRSVmh3G7aji6tkIk7CWclvCh2uOwbenpq3NoJizWOUrXa+X0IQHaxvKf
mX4n+bZwYNj+Gdxs5AGBJBoMe0ob/CYQF2l6tXskwzhyN6ydUOxFU5dZGy8esSmgNsJ46efhysbl
ua/Luj1SVVrLYXEjy3qtBzDe+2jM0vy+s3fS80JSpvNAWpFQD71hvn8ZeHrUvuj7mDpQMJ7dpGk+
nHl+l3dAW33JHdQiRlYDipMmsB1WIk6ufrOpG4uV8mpZYOPIJK9FJDy9t33gVdt5dAwMNDljrvDo
1CEX1fOxITZoglPmltsY4TfDM0wdR8fzIaaH0cgupXKxUK5KJ2m2ndekpIIJeav8FkWI9ERFPgoQ
EzocEkPZZqW/UD1tcuyMRpqNhpPfFhbJGlWkB2TK8tOqQsO2+GX/XbRzoA9yotsvAmaf2xDczi5l
Z4EHtgyhG8Q+eL/3O+ZMUjvzNm87ap145XnsQnmmGpc0WbPoDZ4vKGT4LOAuMWC6L+MhRgL5aupl
5eggqp8YxGPwz8uacXSE8gtdkG/nTFFc3Fk1swIf4ydszZVXLAqPQ6+ZqCTBbPfbxWVuyXPVzU5C
Ot1ioq+WAwlsa8ss4wZR0MpfgpzhxY1FIhVB7IBnP1B1zNnbwjmYbl1yTn9AN8tjxT4R+kyi937W
sEsvxHxCig/4DcroYcbz266UkCw1SkeHGGfub7JtQ6vfcxnmvr1K0R8oBu8dTBaEI5P5jfgO5zND
2AVkm+PgaENtX/dsWQeehtvCY1scB/QIuOAG3LLoZYPoLSpz8wMfxWs/LAwVmBlqPkbKUOdUB2F4
lkxo/tFZJqgUu75kHz/U3rtM3MQ7MN2W54xWmf608Lr0GXEKgZ/VbFhOpya9MC9iXyZTFrs+PrAV
42vBgE8LcR1qC1Sk70y4jQRz8S0nlv+JYsZ6aQoXZajoBaRdsCOXaYR8koFzZUdu2uanAdH10Ndd
v6Ptwq0k7Mo9aPQNr1kGGv8S4W/egI6wbOhkIhdrNC7lU6Y6d8GDjX94XTiG1T+7L2/LlpfwHf5A
fZtpbl8Rwgf2PsDyyNdkipaxOOmd+8QPi1Pvq9DaNW0SPgV6CFlqzikaROQF7vBOuGbzxzhMoPEY
dw3yPDtIHvJwBqfC+sF981ik18epWkx3p/j0+QHiQXJJey4/3HD3+dlqiHER3d+23vlsQsiGP1Sh
In4akIx2tykdi/Ahgle5vEZxlxMPDDJ0V7cxUNrYaQqxcRfqqqeFiS9pOd386bp4O+/Lr38wDhEm
2QowbR0gsUrGrv0W1Uyd0dYjkaZ5K4szlORgvHqTx8SkobgBeeXbaCptvztgrE3dY9dRaoyRz95c
NfyHq9Kau+/WWqZPy8J4DtJK4UYa9B6oiB/wNKj6qC23Zpzn8xHZws2Regwjjd5mUaW8OBEUmhdI
GG6CEixwD9wZS5UieEXDsmXgEHzZIC2u+DULYCdNzChp6V36RSTWm4p6AW6OlY97cAX09eCei/+y
2JpYKROh8miGupp+lIwQ2U1BQFZTiMxlL5yx1DtN1BXWL0T5xEpDUfpSgQtjtW1wjJvSj7wVszrx
xA0R3kq6V4QnHvFkoo6KXwC16gLQe+pxb/feMxRjualyzuktlcRyE2FcbOYutOq9h5t/W4sEU2ni
zAUeE0gsHEz23qbYfssMdvVVGmjxNcz4v2mE+Zkm+vqNY9Hv0Tta+btNMsENZ0P7jBvmB02q+YVm
nx0maDMM74vyRLZbffCACTKCF61keGz8YxiGgH7yu4V5FdkDgdvw1s2D0+extx0sspPREqb2VYgo
+OkVhzXKn6w7lFUdAr8Y3Q+XYQJDopFcZK8fkuBAdiqLbXHH+CBT4FMyKs7+LbkoXnGpzr9gJi3o
Fn7isePDvOLayKnRTObx02Ts+tbzsb9g13bPVKiUYgJcEK40O7+W2vg/UrotBoFQxxdyxYP5IfWy
INxjtMW2MllTsCczaMBZ4MHJCnHlPAqnpvmiUtiKDC392lbgd2GuohzV83JxkdxTaUJ8ZpWOxEzH
WcXaipzSjbA9HWzQFOUfTaay95Kun0O+jx+ztuxvbZuDzaKeKT7GcPjMu5LATV0gaOh7r744SSK+
GkAub5k34YAMB5kfgomd/iLmv20Wmb1MF/9atp0sDhEv3tbj1htWne+GT6rukN0EmO7Oo00jvjVD
MOLcCtRxVh7fatgOn9Qf87bDGbNzmzSefv2usoOdBXNl18AMkKtU5axHkX2jkrUQyfX8WgSZxDo5
WFMduxtrsG9RLMyjfW+y0I3w/GYGDCUC4/jBrWTyYjNJWHFJlRvB1ovdBgkmp7718iNT+u0siPCr
spA6C4t5J1n1tdFJazWCNBFXPWUA4Ei7Plljnr7POrhhtbJ2Lny+i43q+VDXTvQcYibfL2Uz66PT
AAngLGrpF5BK1xvH89xTzu8DwYjtgbMSnhFsYkaHMkOU9fvMMXwCd8dvy6aJyOmmy6OPhj3mchDI
NK6Cy+ogs8T+QP5AdAWiZ5aqIdiPoFvGYmM8EQm6x+EHaWb/GssGKVAZyA+EmO6xJhFwW46u9lDh
g4ZE4p39YVOUbfN66FY5mMxV0PO56gmWlRwddNM0VZvG86BgFaEJAPAaxsHESxVPGBvGjc6i+CVj
2URLT2Y2sjArYGMvRZmR0wO9C0FFZR/QZJm/emqnH086FeXs8I3ecNq6pZnQqlZJ/G5FCWq11Lou
978UEWQzE4XBO3InwGC7qMKAxQIIbkC9dLAjeoCh04eCiJ01uDr3ATkFjWgUTuN95ylJgJ+a/BRi
tOGjLtByqxwZh+1S6oA9XfeaibYATL1ySNB4ZkEFLJq5jySvmTFP4XEcph2JCH17BH3Qk/MyDv1z
nC4Hvut426oFOWBosf7DUvvjIg3YdI62TlNuTliqmVa2wSD/RU7Wr6zB5fLr+VYX6MrFbZnjKNqM
gSH3BOJBj5VJrWk/Sy40gFyfKf3uvWAbu+6+EqI8RCX1TI5G9GX1/iXzCQkHF5C6pzh1OFQdENaP
9oiMf4D6tMYdD8EUVc2FYqm8+NPdfE7Svf5NWofv2yd8vo2LKNiRFNI50Dd4oi3H+k8q8GBuPgNa
xGewY+6iWTkiBSuVF9ZrAKJcxFFY3YomLOBcFqV7jJg2f0Whah6mcMSCTjn8S+Ve/6mq5qm8Oyx5
dRNC6gfCjla2Yznfpi2fml6lnxEc89XARvQpiYJqBxndyVYmBeu6lj6pxhhsGi71XPzWllNeubCm
k0+l1a4MWJ7V2JHtc1Ae9TPFLSQ5LwQXQuzO/QotubHevdQGoMssl28wHg5MKWwGkHzMRTG7UHM+
n1D2oLbOJO4FRCFqk5Uh0wNq2xUlffyhphQrwdiEB2RAADhkicVWluq1L3uaTQKBesRH/h2Zuph8
2wR+ziHz/29Epcu/LKfieivm1HlUmgBjDA3MjIZ0gDavPNhcJq9/Ia4MHkm68i54VUP2ViSJ+0iO
i3wRrM03ZT9FkMep/6e1Qh0Sbr1+IfW2rMaMljVtWc/CbFix4e/ulUX2Z0rc4Uav/9UmXrLvJdhj
HPVUCKxIiSCo1DeLeJNT+LXqQfcyEuuMLTZsAAZ03zOUnWwd+G2tH+yell+N3V+mw8mmjzwDzGoa
25c8sMnnHOP8LjwnLXsVyjtalJDACXe4++p7hpAdv2vLbyWdbL+gvl/LTjDYhm3W7GdIZs9pp9sX
uhTOkkC3+i+JHnrVjgtSAl1XjFpa38/WnAshcTsAfrb9EmTD7i5XWNNVmrW2gAU1s0o2VmWh75hS
rIhuQe+DlrVmmxHYJzdhttth1togJu63jc4VhoYKq6otdbcOppFECNlEatjmS0sp26CuIpGr3YwA
KzlO5ndgc+gfPWMN697EWFvNR5ulPnv8O6gDtRPsm/RTG3ylUPRiTL4olbNp0vDM2bMHHGd4Khzr
1Z1Z23ieLs526LmfzGiyLx3a7TEmR1XvnbLYQ4i8y48Kfh/s4W72nNQMw3ahC3+xUzh31qSNIY1J
OnJ4DAZsmasjWDfrmLN4bPbWwHhQ6DC4lbiyb6HnZ5sY/xu5XDEMtLB3P0rV258WuDZrX+a2/B21
QHLDrVX9KfzeXHLUWDFwd2K61i7z/rtfnGKfBI6Kk2PMH+shKB+Eibq10hGjfrgPGDqA7yRDQLvc
YBfK0caLu44dUmk+todcRhgFclZdVZgKlH7Tf+mEMAq35EnaGMsbqmMUVfKTwQv/2Bhfq4HNaVxU
J0wC8aqNTP8hodHjUZlmRutLkfZvuphf0+ReI0jetL1By40QWPibGabQNhii8ojxLH1WrBy+ZOLd
UzeqkLH2fdfgThnHJx4nSi6g63uWDEw1IrsiX8duH7sI8qecC/Vq4FOsi0J73RphgnPXKWavd63f
O5aHuTolDD2optKsIRAIxOt5AaNOtmrf/2LAjjXLrLTmgItzlGB+6M30bq7lbdthmv40SrK7HPkr
/vgm58nKq2RttQ6gfwevzndLuvBDxXTG21MCReC52YTjReMBR3CbVxYTXXQlcLn/QJ+YPpif2Puo
jH1F0FXvXceo6bJj4bDO3vWLEBh5MMLplYNN65/rCK6iCTHpZszs4S+Pr1PvKzb2b67MTf1ta10/
Ld3SPocwH54NshN6OxU7OPsjU9wx/SBsjqjZBKlSsQ2sV8LiNJseGjtWnsDtguqFxlF0TDsIeAa4
UEj3EHr1naKXVOZBT2aKv0f6vBChVI97A9WSdVuQ3c5/Vc4rsIQhpFmmTchExiUDbEiCZP2QzxE3
Lz+glNU1NKMGwrG0xSl3wwxmXpP/zm7mcKuirfZ3AGn88hkPgGu2BpzYB2l01FoaA9wuC+r6QHeI
RlqOdfjkGNB70SAkjW25RLcsLXyAchqx381m9JtzbMCzoZoYPT1ukT3U22RwrPiMAsYN1kNZ+dtc
+vbWKPpu9ILwC4ucyL8djWvGqA6JjBe3UDb9gAg1wXWICr+Jz0tGOPx+0JP4j71pcyq8IacDJNjD
QUHtmjNv4R15TAjBDmpJ/ydHrvnEFIcsnyoWAr1w4qHNhOjAAjLCWKQ3utNMgGxYBYx1sPmvR8FQ
fedH4fKF5sbXq1AswZvuy7nepHYdqCczYB4lpK5DjTusysEHF+h3ubyT4Vw6vWyD1VWRVjjjQb14
gPHqVxZZ1ow65+7+/bZpYpvPTKAuQGLQskzBV0Hfz3/euthO/cmqKLlIcOrXbs9USqHkTfv5SK/A
x8QcJW/QTJhHrdl1OHw69qG4vDJRBHCkQK2u8fvUydUjWjmVG8RV2aQobRlA5wcvcwVfCAifaXqI
0VRgGUYfmb3BUZTJe1KNOv4ymOSHkzbI+fGvNJZGqK2h0TWG24icQnePOmAwh4x3VVbseDJtAedo
CHW/uEni2cCp4TpBc4vIgCiORZqHE4lWy2KTRw4BcqqIzBrykhKO/0miOg8c7OyUG2mCDYw2ROf/
2EbawX+mhINiAC3kUrToOcrAqJesTFSCvoL+uPDB4cF+6XaMlsGAc/EsL8hC4rt/hSTMl1jaVn9Q
CeggQlS4TlY0YQ6Wu9aON1WgSEUiXD1fYZRlLpZNKQNkRNL9V5FO971U6eoLHW4CUh3yBRUYDhOx
GjpfFYexMsuw07GovgjTIKXZKkgqcPADjRtX2oU80E2TnRjMZpGPcO5kuJ9V6EXHCc5agqSzpuYE
KOOetDfSo0DpYfHk073eQPNAflxZoh2Gh2pImOCgzW9qGFtRPr3ga0I5XOuAFtrlZh8fi2EK/UPV
1bHZRVa+KAx2jf5y3RE+74qCaRJnuhdz6HFHIscvu7C7dXdaR+PcoxrRvDo0znclMMGLSY5JHlVD
v8bnkd4D7i37u8lHxCECvDV3TeW7z2Hmz3dm1oC8qQ9ITjkiDovmY9d6QbZzXFNWZ/7JQBEpqhDk
chwERJpaw3tnzeEVAZQ2r2QU9U9BqAV/FDE0gEo8T+3rvvKA2sVMZBxX0fD7yMsoaEvbcLZnzRvF
Qj3+GWH+/CGgDjeUy3I8wk6Ggf+CRKH7aMusBW3LsP1aW+PwLxb4Qw54XpG0lkhKH5kjevJJKJfC
x4umLY9d9oO7IuyPFtPVVdCm8klyHJR7bcqs2NVE3/0GATk5mxwPIjEXjC7TQwHXLcMGmvM54Q9X
DwDDAqKqLDcXm6Vo3fkf8/jxpUtVM+7juYt+IcbZeKpJUGTM6A3U0AFwDXuTpUFzbIRs/vbARZgr
2RbZdP1i7AebLds3ftLpZZ5a653XlvQn1EIknEWjHMNj7yfOo6FrEbva0cVDNsD+pTprOer55aXY
CVWwIe4YGGDZwPbPAkPJ+FJCYrM2KbYMWkVOIOfBlEvzjkMnYOhPo4Sq2nFzHC1T6NC3uYFHk0RC
W0e4didDIpxahCNl4KqfhBCOs+8HyWn0sZJzYZsC7o3TYCcMevaWm7C2gtclxdbB/wcuEKJC0wa8
0uiEZ/IU8EoFFuTAu0Mn04zwyqDaoG7zi/cKLro5VONY/VrlhDhtZDbLM5tPDvYhAEW/QuJRxUfv
JOErDPPixi9asxPoyv5E7Ef46fj0cAeGgC4apF4jPs7raNx1detbu4geuNkvHkP2Dc4Uuk/PFmLa
dUjgND5XG4Nfj+f7K19M0j6UPnTgEyLYLP3bdVklt9ZghnRrGaXKYwKcMYcUSwgbVovJuQE6h70d
sOu753lSqI2YAK9hNyoGIk7iFOuypCRcGb5MUKEtmHFuOTNcJfqtBxviZr53uBV/iFCkZ2Z/G7xQ
lQA01eX9Ew+jzbyitmricHxZ4oo3Y8z2IrKpHLxSTmiLK4dzWy+tG+7xuUBu5qTEXdxz8l65E6pP
p/HJvOXpxVCQahhJG5LCILFxJRIPoTiIjjrN8/S1mxk9b0fwWeOa8YH3nAMOazaKv+E11dC5NpMn
0jXoWOdiDbmNNyVdinMz1JRePUPX6qvzra57Y5xan61hMSn+LdPmJ9o+sVU4NYY9kzWePdZh9QQC
FE6kQI5/ZiJnn5yUU8PJEv3jVFGJkaZcmH06eOjYBs3wL+/PXFofFftC1DPEmzlIKHH3El1PFMob
wLBg/usmFYEgq8phhPcjPY1MgdLTCw4UhDpY9Z3toJmGxZy9DEXNt1HMDrlP6PSnGBpPzCRpmpq4
384GR//KgXpq1qVV6XlvGyuRe51HkbcfLMZhruLZWbVGDb+Rw357F5StOTuIctqflnlygaAh7YYj
03ErPbcEigZ7T8sgoIIqgcgYhgsv5eRFqJs6Sm6spRIqX4BriGATtm6wTpjJOnzVgU6NfWAtMOTf
bHhHdREBfvOD64rGf5EMm+2V3Y3tciibnowxrzG1f5jtTkZHbgvDQDy/Q02HlH4YFo3LvtSz24Hp
atuGrzW2SPKmgEKlP4Me6/aUcvv/I6iFPQ0/dnezOtSbmx5KyPIo0tr+hzJ5ehpTA1S6zSG7YHxw
7OdZQTPYTAZqzKlr3PAfOga2dIGw83AdInuMTqSNLOG3gh66GSMkUAMUQ6qHqswfw05oe6u5iS36
IsxwDrLe9Vxm4WmJYrKQKa2YwMkuA+oH831TES/JYUBEsrOTNvvOmwdw7ViCxKF8MPWfKUQUvdLd
gIZE+/Cct05aMxoYxAggsS7V8NTBDaGirDQlca5y/5W/KblNvg0Wjjs7tsHMJYQ5yShqxmuOVPAo
F7b8d4ia/Yj9PTs3yvm0FavezQC/8WkxE9wVsvDUygfislWNvWDHt7xTBGQw5aAOULrXUeJ84Ecd
5HUebR9AFXPwtcu5yxrEcp9C6EI2zucqYBDWWM8OGvSzZJ5arCsGfbvWkgQS3nMfuhrR1rZkTH5E
LpFBGpmqeI9sjL2+F8vqc6k0/tbKIzJqb/RkFedu9hAqaQdi2KBivgudJIuzhZamWvZcyVIWKGMX
7EiNdP8rFJ6orJq4kZqmvldT0dedFfPIZ1CPINrYpXpsWlukTmXhrnLTwDKrq/k78KoO8O6CU8XG
nHISrveaMureJlV0p1Zp54RyCmpDU8Wf8GP+wjoSYFi1eUZvyPsvx4WXgLmt/zTRRL2ADZ448Jio
7hA9pu+DNYh9EfEYFmbOyLmocgeGfkYb4LdeeYFigNZpjof/Wn8oTnVrB6xdC6Sa2zgvqnPsJsWh
L2Xw3kQldyCLbHxHHaTglVE4xlELRplccSeE29xHlgx4KIlXaohdoGkYiPbZSCI1SnB8c8PSEQNe
mCa85A4eZ5AaiNc0Zhk2KVBKPLFs/URwkwIzeMyLLHjKEL79j6PzWo4V2YLoFxFBYQp4bUM72ZbX
CyHpSHgoXGG+fhbzduNGzMw5UnfVrtyZK298QdUQ6jT0Ig/JFK+lar4Hpo1hx9w2P+vFBoPEJB44
XzXyqs3Iy19sO9kW0lTNZYFQpg4FHwEzxLke1fz0Gu6OuWsg8FQqn9p9bw3pdGKda0Y7XZQ94Fkm
C3IwfDee+FpTt4i0nKtQe8lg7jynUflXPmv2CK4xceRmgLcACpRUFD6nOKPw2ygNmwxvtEyAd1D4
BoIA99gJSK+LSD2ZtdOEQvD12/H4KOf3zlRJtRVL57f3kxH34w1aC8EOSWLP4bMf4GzYxBGR1ENs
rJxLTgKoVQohxd4W1ogjANEnwEZpOsHBUbpYGba0/HC9xO4ddIp1jdYnv0FMogx2gJrXAiBOEFoQ
Mc2D/bAi2khC1ucU3eKXKAGVBfSg8eYeOJLtytS05SGa0WbXlXhk9Cw9/vKC1+eqI2NX2qZJ2czc
RqUYkK8gnuEwxzC9q6zYe4KmxSaN/3z21lQ1x9nsB+rTjljzbeEeBdwgZHjVtSNny693oppzP+Hd
Je9FHJlYKnlZ0CG+1w0hdkvnCRpZwGoO50aMzy9T6SHJGXn2nNmsKLM+CXyIuRHOeo/7iK85fcxQ
PRM9wmJMQAftnMpy5iPZoFFv22rq7QMZVSs42CCOTnUA4AVjR6I10knTZDekI5rm0OfsWPaiU7RR
BLJTYFJ8o7t3hrUfw6d9/rU0FE6+ntjItXFy2LIgBbEFZ9pPZ04SZZoHamRQEvkk0Tmb0khsX1q6
FS2iXFWb/IDqAMNc+XP0aYIxw27SN2mzy4KiYPtkR+2zSSnhzzJ3ALTpdeK+x7Bb88D3HLH+2bTv
vS5xT/aHqbMgUddCwT03c5fSIkgBnx3W80JfEE8RhxeTxeTG15U+uhDQZL/scMTyRMSezBhIu69e
dnC7Lfh8djZORwXY4s/iF/tZIfv6t9WcGdOFQ5N4NK1wDoE7HliPfL3Js3pT67OzCqh7YSIIUoOi
GrnyAXAuPAZ4naHPRex1+DyZ+WlswGFtdTcHH0ZkGdbWy9bMEE7WyoVtOrcWq4ZOfWAvBdTGhGCG
A08KinAs3AhUW7dBHzp4nDB82v5c48AYOh+9iffMvq8deE1WASpqM/gFDA3dWEl+6RBHXITv2k2P
bNwM8+RaEgefjlQJ1FBr399PqucjBI9EDltWXLXN3qbsrm6GRX5Nj44msDwOP84UG1NxlVU8bwUz
vr9jncWJUwhBiU5MzlHCn6YPd8/Poc4h00TKOWFeseMnx8dad8+qvaNgw63d6cMVdt2EwD6t4ZAX
vhVsMY9Il70sdizKt/zuK+Ei6XagArxVcqVob5vgO36a0oJiSDJ8vXuIpTG6e4bw1n5JwfObz4In
lwEh2ksDwgt8PncYUYr8ZsAGCA6JQficS6P9mex+RZmXU3VgEIyfBo/AyF7Vglw5ZJrJvzGlSP0S
JrUu4DS4upr3cqrhzXr4AVnO96tLlYlU/sEcZpnH5OD657m0or/JHTI6qQo7/ZkToW5KyquRUqC8
8HtfnCKiPxQ7JZagAC9Qy1aVJQucsQ9seHWHjGvBPCLqil0tiQ0DUoaXfqEZaI1Sq/ApRY08lzHW
LAIVan7i//MeA4y3ar/YOOnCBCHa2hKq775ZxE7GjlGlcXeDkXTDPbJtnrBJ7ysgrGJ0eU12uJJu
rdgv3XcjIsRzmvMMgcdpNQXv0CCHfDtF2XCjRxL+uxnbSbVHYlLNNibpd8UTwes3ayH0GYnrvBaz
O19aPPodGFnlPUBqppqG7o2mP83Mphy0LcsWUFrYCqFODsmRtoLuzxzq7NvoUmbhscNGebIIGIuj
y239PIOu/ANTFDUPlUVQdqOscrkbGGLu2y5z76pYsY6IOEyB2Yy18RjPqjZuyq4pvhKa4X+dPqYA
rFGYYxEGFLUM9H86O/j9Ekue7iiUDFoDqpo27e/VPMjX1UizO8lC8R9cI/GDR7168OMZc1pG2O+A
2wlqrRnbNIixsIIE19I1QvYvXcFagSeJkRR2zrzmCMEwSwrUfqO4pc+2jM7OY9EAON/nlcSxpgyH
1WarQHw9wc601K7FbPitTN7lFFGY6lVQOuZtKcdIuzCxmtecI/6f5aPHAUNLvE+i2BR2uSKLSYsT
WQVEkmKvIy+sTW/nzUnCZpVAQq/K4Ctq0hYZBbTSYs9MdQ1/yIZtTZgqKe+k0TkvYDKveT0/w2J8
KNJsejCmmf6GdhI32MvA/bRJfE9kdr5r+VSl0K2n/FTgxT1JS+O6wLCcnDrdyZCLJj/ix26eKPmZ
ryz0lz2PPJoqJ8/4xMNoXujp5Yi2BrlXHbVdGeypUPjd/BbL/nmsnBHrQpZt7cT2LhPpoVtZdVif
c984V/5k7szO/Vj4rOwjt39qYNbsKth72BMot8PMU7GfRXxkJduQowm8RL+TVXhjZ+//FKSdHo0e
WAEjfnpMMFNS/VwEn0pCS4qFZnem0G83UV0UHKxDF86BIz9duEpvRlKtAKvBKh8q4Zm39phEWxxd
n5FPPw3ESE/hWlVAIFBDmhsST88Ll/6mJyAAYMtod+Q1MooNp/SnNgHMzfNgnHMaUx7LDEiDWbTz
A/5BCjJag1Ih328vWLHLS54P2bdSMfyPrMyOLbWA94YeljfJ93LHS9YjJOQun7za5xNXKOmGBPLo
25QSXkTad389ZfYXsEor77KNfjKG+V3sL+0laPzmxiKQRGa+q474uIbXAZcYu92uuQ8ajwd2CzDS
ML3+uaUtDpIGoRPoOjN/r+qbD2Ow7dvSejHxTW59V1onMNz20dG9/RplsfwdiLkdWouCIFwI4sES
Xf7iulnzbrs+T3yrJoBsscdWrVE8URXWHJbGJNNAUHpvQEWRqskOolS/9K9Ue0gS6HgFqsRFa9Dg
UY052tW2g+CLi+sQgU4gAeN0NPTQcHSYC/yxTCvYw2ycaDud5+K2aHT6ChaowC/N7IitZAgHIfuj
K6vxFqorWN9BogFQR4SWGCAwEvBjfYFycgKAMON9yUafLc/kb5iYgwcuF1mCtp69u9HxnwbCJbd5
sjSSg7kbT5ZpFF9Ycq9ESNSHPRDFCZIBp2w9nahoil7rPAgNdLQPlxfRZe5K61DjiSBjimBLhK47
8gF6IDD8nnbcz6Iwhj+SgMRWeTYWztQ9cMx9eNWSvuWuM+7g06JGWWCgKloWATV3COzIXK9TCrw+
qQgA8QBwD5bTcC4AGSSwaneevY0oULoWkKQ0LI1yL+qgOEIPbh6oHyMMWo7eaSEeFBaiP5G3MzGO
qCDbUfzNu63v3JcZW8gHv4qR0gXjSZHO+zByXg34J6obuuEoqnGw1cDxG8gTVbQ9H5WVOEcXGhsN
38AK2TNXKDfxuPyUIplx//c6XERDkmoc3oRhYhynUFaykI2BI0TjgFTJW4AbbkznJ0k7OC24Rvwm
2ybazrT2Pec6oRN0cRvvGxDKeJ/bLCI3VbuQUiAWhyiPVdT6jrvO3UmQTmLjqj4D+B/b6nNR5WOi
XMgCnbxp4I3itikpyeDfkRMba8wtHa39W5ZU+onfidxwZXsHQfAdjdnV/0zHDN69ES9kMgG8bxq3
dPZLjJ8/BiQG+hffzK5aYvFszw05Dtci52lVNJ/ShX0VWY0ROwMjt+Dl9LIXniHq4FvltCuWAjwe
XnN1kjHM8kJhWHBqRFiJkaGBj3lfuCYb0a5ePsyJKpApwpPPvtC6sKHt985IMaGw8Fx4ANdPTRS8
jy5c/54H1DWN/fQP3RMLhUqRAMy8zkIvld6OkAFxD8bCCNlV9d+Wh27N0EvFDeI8JT6NB+2vtnEb
dcyq5AMEWVEqhvBBqAWEb9Oc/QTrTS4Dnn+I39s2CppjPJb/v0mJZfAseksHU7+T9GN8Z2dVnzmN
k88iltalbfWvqTEogEj7TB1hXxqLduyRboAwgju3Fb2lgXxU8R1bLNKgNmvzHYYtov2FOYdm31d3
xFUgUOQtu5QuITJaZ7JqSEuznYOw13z1WebcZr6O7oU7ZbgEjWRrDu4rNNj4FQ2GLTSmt3vDKNKP
EXXhcRItYcISTHwDjvKW5oF7igvsh0J74tDOU/pgG0K/WQV+3D4X/UomXWmvhvIvjZ+1hyCA28ss
aBP5gipxR7aE8K8c9BaZp36uHRNDbD42+zqIrC1oJx0iucmHlO8EA3NCEyKubQJ0i9f95REcMJw+
o31lQRORJdfi2KAN7qyij65L4UNriCnIw6oY3WqPhmFe1BQk4fWyv4iBkayZpo5J0Rk4rQhoXgCt
AL7BqDG9QlOr450MeHRuXJNtWx/bzs08p+qWACPrfBFbuwXd/c6IlbgBNNldpslvzsQpmjev5Q0p
hdfsEYPnzzZOHuFEYqaN/QcIuZ+m4yqsqOh1m9IipSOTyrpGkC/C3p27i20pbh+uwVDKwT6Jubiu
+eA9XVZA6nPLYH3Sj4c54AcyesXQbNUY8zjz3S7YaExg9ymJyrPG4vDkub146ftWAo43oRzuIwKf
/aaSvIEvMnPl0e8q88T0Lo7T3DZUZfDCP/FsMhk7autDLnZ0ygn7n5uF10/ApmHXRlLvBzwdAqdy
2z7Oddkfq3Sa3gjtV0e/r+C68YP1gAyyE32aGrXcBi1bdXMykksb1PZzZvn8af0uC1CW+AWvTI3h
3mhzY5sbyfOUgjukOQA2qASZ5GxHk44IrcHMTmS2cL76MXt9BzUSOquTfDVdVO/EGEXv2uzvIIi5
j1a6osxKL4oudieT+6IeyheCazhhC3imwUAFLVvbof6sMnQaFo7mT27Rr1L19bBrvaYACl1TdWEM
0ZVWD5aKgI+/ad52voC6HEbergR5QG7cCFHOhwpUCW9FXNIV8uNg77qZJrdz1rGqWqn7uzRK7WTH
Con2RtyaeBiNesaJHVlOyiK6XPZm0ceHaEIL5ZOTbatM2DPWS26VqGEusBdZ/ySJ7g/u1Huv/aTT
HxzCWCygeu1csuR/cyVwAnBmtJuexuBD6tlv/Ui+dRPM7jjuCJwXV5SSHGS4axpPFmGUj6HSGpOE
a0ShrN3oLh1lgtWbl8KefuPXpG96WjOk84DFCfgYJ3jOxDdVFAU4xDEyWjZI5rCkeY/oUnjmVYod
zu7jHQZFP2xL1zjEpRB/QTZC+liZ65QBJMzmkfvs0PBODshqnnAwtwAGoxmmBaXcaTn1FAJT08Pm
sBiYXMf2Sl5meYSnZvDAnz3EvaLQpxT4EBPd7FHnoPwd5YIRJs54+HLt0gxrW1XXOpVByg1iJrtY
CN4ZsU/jQR3VjAdtmgBmDuSJpuvgrsn69qvnKroZC897IYU17Oa4Zy/A29ul5Mnmg9C0Sx5s0JPr
bYSA/ZUrCuTZRk03Aj35mBIxuWYJNYk72zarj4zN6g/ByiSkA5NNW272D52CxGDlSfqjLBsjlDGs
/VmRc8Gxl90twURv5Ww4rxX2113dl0MYB8JbHYDKf8PT0b6wnYxOtl1Gr3Mz3NX10p/7DI5/Re/N
d8zbeU/Yg2Nj7qxNAjdjZaUIaDs+RdAiN/oz7sju1+v0EPLPRc+Gb/Iiblya5wbw+mcwy25o8dwn
4OXNNzIS06mKubfHks0NKqTV36XMRYr+2BXIpct/41wNdxUQv1vXJUCG3xOwujmRMizK7IelP6d7
mhgrSlc3X8NEjyya3nmCl7WB+hz/Imbl9zwD1Mc8acppGi2ql0Vbr+TpEDA66ge3qmfYDpQ33AcA
j/M1HF6hDznumzaw2pHL90baFlx5bhfkTR1xz1ZDGV8tpZu7rOk1jPqpKTdUsI2PUBR1yFfUpHvB
8M+I60F/8BCb8DP8H2lrrKW7Tn6szz3Uke5MUeJwpGKmvG1BgW7kyDNrAxu3B0RWVAbnbhp/5O5A
JzJZNLkp4qkI0zHmhYkq/Op2bUWGNmNVC6j1mkPvPNA65gOHMqkgJRcy4T8FfaRJXBAb2VjQ5/6v
nyDMYWuqcHG3EiljcuBdjoWoTKLoiNEwmK5UngzyBhdRvqNYInoCtCGY9IEm1ZD412qydlvAlQ5b
abc0Q/hrJ4ufUQktrO4fHM70nqosN/3Us8/HbeKdwPf/pbNS/kit3b+zEcl3BT+sYussvtxnLtdi
jNL85sM2pSN0iuvNaEhG3R5nN8rS6ChkBWEfJ1mpwxSI7jvhUv9/feJ/YhN06FCHH8kRMuwXci7l
aTGaNkWwDdhbsaKhAZL5RuX7lpXjY0TY6CdqwaHmTSTB4pXOX+wOLZoMqvgNp05gbFy+OYRWuubk
EbOXYTt5n5BLgc3Xs03fEFSZo03DHp+ohLGNdQP5ODWbxgJdFdikhIf8Cz9FidtMkZ/YwgBqLwt1
OU9jDxmCyFlyCdKp+U3atrtGQZWTym3aj5RT6UygVu9iulqfaADJTgG53hu2qP3BkMxDaenixZwd
o9r7Vp8eC7Nty33gqPYqDLm8GmUsL3NuuD7ePMyD+BtKDHqoKZJfSWeGoOKTXT+56dm2Sixm09Rf
MYaapwAx+j1vMmtPni5H3K46967IjB5vJ5OZfFC20byn7Co5tJBQVOTMJEoWlR4n3JcfXRzP39Iq
lofG7/P7WS0uZwLVFn5jinvRSaqidVm9OTSq7vrI+QfiqqOaAqppV3bGlzHSfzPZOj164MRW3371
0U0WEv5aUxGViUS9cpPvHO8Hy4DKukg6HTejtlPi+ITOQHbEHlQzCBYPUYJpagM5Up5iLW2IPlX2
uDK4NjqhWUqOfLIzoSBskLTqmDWtwn8gQt0/k1hubyveeFR65qEacfIO9hEyjH1YsDsgGjnzLSWU
+mvpMgN8xILgnwWa1AWW06rqGKXQGWOy5pNfnUwuMyL/QZTYt4PCFWWi/+PkLOSr5tUUbCCqvZGL
IFBtEDj5iCKl74gsj49LEveniqutIhBLb4gjCZbb4DQw+UJ2YO8y+nsqGpZwKGVxSINofIGj0l/o
vS6vYq0ggcbh4Hplv8syEZYUslongqvhYvAA3Yw7MSMocHVLAsu0zPDyJnGtsz6k9dT9ZJAap7Aa
euoCsSSLi8TyLULLYOMO4oBRumWXdxgUoGTubOe9NBecG7wrxdmO/bngv4lR1ERhvLJEDQBqTKmL
Ct+lww8gDWFhEZMJP3w8efu2TnHzBJOkCGPNkoQObqm3aqXePyI8C7kHE2ed8Z2xC0KOLl3q/1zX
DPYpc9IzO0fkp7702AKmGaVt34QXx0eU8FiEST02ajviQpkudtLh7aW6Ls4ecOBYNCnxyPmxpTDt
bVmwULnF+9/VAIiT7ANFEu8TpaTJsiH2g7FZ5JNLMnLmX0m5Ea+oUKct2Ys5K23Sa/kIGBGFHC8+
32YMynQNYVgOeCL2y2Tc6mLlzFitxGnWcr9RyOTlT3ng9GhaIi1Z0uQ6SyjnSTA0lEEbP47Ykq7A
lHBKJLlBJhpQyx6EIKO/Z9vVUeHxYE4pKr/DqCda9nwBvKRTaYgVpOkFyy8JBgJE/tKP51YvYjkD
tVTPEJkhw7VsraEo1Os8lnki8h+gvbICJk7FnekkQIegleUGv3N3JEgZ8MZCAasINV4sEq98JdK+
pMvIj/viqKGDwcGfoIMRBVXw30C1m4dRdiRVsip/H3GrMhySnpOrOZlyOF2r4LKkLb+W1LQWaH0A
gLcg+SwENNb4WGl5CHtlwPJTOwnIj8YAcrGfZt/8zTuDThRCU+YlhQ3Ai7NWUCr5SxK56dJZAMor
Xfc8joPn3RHZUXz7laBR2TQ84zILXUZ7S4qq3LUwUtSlFIF3pJvNbE5jXoDD86ZUfK2YU2Zg3dZ/
tjt6YSnpxNhkLBqe2cF2C5004BPChi618ZIK0/kz9cADpkh8dQsNwrmnrMV7iznSeciihj53EU+l
vcCDTL8v1LKDW9ZQbQLuWBCexgfUU/MEqFYjt1pl7Ye4L4W/90o2qzvEL6wZFB4dxqYYnyxU1x+j
z1/oC4bjEgcoqoTaiTY4IFT0/AVj+Iz7FnN2lFsz/tpmegK54l942DB+xDzQ33DR0+RATyraGrz5
KNf7ACrnprDsN96PyAy6NA7M28Fr2k5/s52lISUqPPnkgMLulMGxwW/PQEHeAQ28Tx4xYNDBihUh
+bUHDB58GSBYy++ZQ/sNutPZJU+6mejcru3xgWqHbeUSFYcS90Ba8uqvucWAUZIA7pvsXEyM09hS
bg4gd19iuNqJQZLfA35I72JshVipSLtKlR2trivwhvjDwaIdET6lbO4It3gPqkeI30bUc8EwmMeQ
wMk7TsfxFvXavGSx8k6m64t3p++jM8A8qq58I6g/FtUEt7leTVOR81wMONwHM0j/zTzvDyZhawK2
MEdqnDZFwGba0Rsr92/8yZpuBejBbVGbEoQoUTbMDclzw+bM3Tg9RlFgiFdEZvGKLOjfotrVP3Ek
9INfr6NKdAt/CJIlVg7/4hVC3TMH+O06UC3HfrXs58ymkyX8xwQMLLwoAAql8PCwtKokX784YCsK
qFfQot9Kv/0LWLCHEG6izxme0m9EKTfvY+08uNANwzxS08b2jSNrMcTv0ufaNknp3AxSkD2THddP
WtUvseE+DgyaJwFkJWwpjLyD7pCzV+WIYuF1jHPiJV0QGWFlJWqTIVu3uwm6/G2l3fLCkxYlzr+y
LEwxWTTyAi44IhWbmAnT4fgklmJ2Nn4LyLgYaTStOHH26MpsHrDsHXCa8GhkiYXqMWBNnN2PlnjE
ph/sV58l057lTrkhx37vqSC6MybrNiM9txkIX4cQk/hRdUW/mxdPh/MUqB16cLVfDICig9upb1h+
fYivtQ87x3lLZnKRtLNvmeYhTMIxZo5lvRCYnn+DyVSeXY0PuRV0abURxjvdEn+2dPBcxMDj6BMG
DSO/F3KQ0B11ZV88HNWnKknkG7vxi7vgGBdtmlKV7KKsDuJjnvU/q8lvO2AIXaMtGyHVbC52VGYH
25MnbKvOTvpujbITJUc8ysU+bhO0xNqdw7pvrQeEf//ipvMFuh6KczQ+Q9ZxmIiWvU6c+YLh8jMR
g0f+poWSjW05xPz0BQ2STVtMsSR+TrgRtH2tPsOYhOhixePDYKKoFHS/c0qYZ2o5sPdMytu1kyMI
29mz02y8pGo+BObjcGxqMMHNiH34Ql+nJ7fa427gmwGdVYjN5OPlZc3jHoAjWY/NanJgiGWonQtn
32kIFOMKzON4wk7d1vKuwQSKMV0kO5NiXMQ1CsuZWXeCODS2eKs/khrDozYKvUl08VvafHx6fzGu
LbPg2Tfb7gjVZdy2flrfRHb/ErCEfIpbG8Epw+uoKSDtIvugPHv6FqbLo8Lxbzx0MF5isINgXbQh
8DXoWqT2juCP8rsOfMxB9ca3hmK8oV+rxy1M6MKXsqMyg6Po6KWt903PIHaRvBhrOunJv5qaLVQR
CH2Hk+yW5DKF467JLsefq3pvO3N0KjyDNy/zc3pOqgGRA1LAYfRMwSKDNENJGwAIyayhyJbKAofA
LR3amaD30JAfxLv7Hoda4QLW8MTAkxxf5gbIV0+SVKR3DeihEMJUs2sClb4kwviG2j6MZz81YGgS
k/7Dd2zClQFgfcD8X2OgTmn7NqrJDZeWFlvk03E6MV1zD9b2cAFrYxwzb1APlLJkHzzrMUqljcPP
EtUtVXP9QCeEd2PZOgzmH6dOHZSilqDsShqDSLEQQqzJK0ppyZMOUC8yc8gf/MJ2N4FvGVeuGxws
41eDAyc7TMiEH47dy3968DHRiHietzqLO+vEEpjHffoxdE50L7mVLqiLIa4C/5a4w41re5SuZpUT
Dzs2B2+VxpHPDQunquexkFL+U04Ffux6IEvKZ59V2b+087CWB02+438EZzNZ1HwRSxW/pQYF1n5k
eVtkOp+CIPk12/NvM2r92CT0mTtQSRAOim/TjzCAJMuNT5XBfaMwfZlxedOUTctu1MpxMefmvqS3
Z7tgASk2ruurcB4H/4XlMLGOYuBhOVBlcsisllup8YIbf922DykaJDVL0Dni2BQXNbVcgMotn9my
UD7L13pyzBqAR5K/8MjiQGLvRqaN49+pEQUyl00T/FFZevcs8+/jdWyEE1fc5svQnO2qt0Lc+fUT
Hd0Rjdf0M+0skxZ3GZO0LBnXPjFWUVs+9C+tgTuurHxJyV8NOEl5zFImu+YmWLEj7KCvk9Bnc5je
/CYOgx6vVUXKZpnsCQB7pdhFW+W/2J6VouTDAL3iMRKiZd/2aea95gsNLtOc3Zuu5MpqWvdcjVFY
tPl3ZxSwbsD9BzAF5cwvk7gZCaf4X2csw4VoDwCmkfMawIu+c4LARqxP28Oc9OufoYvvpZWsl5+0
3RvDj7tDLNLumat03ptjDRHEKfvi3ZNS/piTyH5wIYBWSdJ6T1ld/Rd50UOakorZD0P/3tnLvZYZ
EsPELmvb0xCQLLK7Sksdhh6Aidd+x5iStyysMpJTk3kc3UrfsCJbm6RXskvO0mZM9N7F07jlCvlm
gjvDJp1O9cJB45DPPlntTHhk6uN007W0sQ1alXuE2OrgDqZPoGxYtx7qhV3Qk2zziGhI3F1ys8pf
uoVtzOBpmjzRSjX7wzp/qW3OVc+IybyCAD4OfnCAy/6L4r3AtO72BfCxS5pjtEyhfJ/4mji3tZEc
ppkY2GhXUbbrkMJ3bWWBtk6H0WAZzHbDVS8tppwN23P4KoKhdzJLaJ0uBT65s5aqF4t7R9RuNHk8
g4eOuo9A6SM8jpIdS1nDnAke8oxclhfhwyDVQ0GXN6cnKvSyC+NXfJiwTtzo6h1PD37s4dmgs0yC
GVHEjzAqoKUvQE4OsVf7DN5Vp6lsAzVqgN47DCO+w2rMj2bXiLDxnPJRExzc1+mqGGYlVVBdwTBc
yvvYyY6CJB8Z06n7wsjfHGzHmENq/xi+LQ9o3zCoW70kVx9MDSMJaOcSsLNaxXBLuPU3YeX0p8u7
J75AgvrOYnquHJzv7FrdHx7rVDXY5KuvuSraW4tQInWjCMiWP3y2rkvqZaNFek1GCzu1DOJV42SI
yiFvgtlGrpGpugl6fY+Z8FEJ3M8z9YUb4CXfga7qCzyaet/PCdOiXuvHc9bHl9ZQzamXabCbYqKI
XsXclsbfc9lyOTqTE2LXeE5Eda9Uy1WKQDpB44i948g4dB3YaRIYmrAjs40qxtQ/dNoznsg9rhIu
22oLp+763Rev9sqpywLGHLyaxdFwk8eFJQ9+nLzexZioH42ofyhycLsMFeYexcbcK7/J/pm4CThm
+OL2bpAfJmSsPSdIC7oJr9KevkuXKnpjeEyHQdP3Q3xjg/s3i7EUre19qUzflUt4hS6vtd27ucQz
C014AKHmz6mU44UkS3jpxfB4eQBD4d61qVMd2ywB5RQBm5H+X9QlNw6mahCobGly/4vngDwtYEgO
1mi7tx5H+8HIiAJPfC6qiMsRlInYY97lSYtk2o+hivzx2Xfjepe6fvZMCcK5Yadza3uN/UvAhoXd
kEXvNpndlbkHDE4N/p7N2mvsmwNxWx5FPiGcecKzUy/o6sE4jyzBsAXvzHXo2BkRUysJfTq14yA+
wyK+CwxnRGsHCpPbdCacFwLStwUg/bO3wFDkk6u8z6D0umtr2HcKrAGLLgT6E9Z/jIpJ0KeXxAfN
bzFwbDC3Z/dLzvZkGKgXyPh2vERtmW4nJbr3hUUd8gdN3OBp0nM6xLE8lS521Ro9hFkeZQyONMQ+
ID48N60isQ9ErIod37X6APGgJdoC4M+hcw5Os4drmbmT6iRopPxQpsm4B2bHT8YtjHemUKj4ZMi2
+CXvVnwk+1irPCvMkcRMZq7Gi+VN5ZMzxf2Lbtzmrs5jM+ySZXwW1AKg4qEXnTuJTuGW86XQNOvU
VslsSFHwHzTrgHFyXMNVHg1PO/yBkLDKOB2KkMIlddeozg6HTnzlQXV2/X780bzhLiQBBWcvKZiJ
nZfd/SX8oItDXjoSg2HTAAhIsyXqD9Q8jOxYo+gBH/dwiXUss2uBWOOEo4sadJKi49hXPJlJeqJC
bBLVdYIFTe29NsQo9g690Q9eiixtLD2Wb5yPlcMdkHePnuf/iCFN0Kpa+1AA1tpPcsacnFuBC6BZ
TnuHp1e4MEgcap/vTTl4oJQm0kQxJUAY2Zt1a2dOUHHs2Ma57uTLP92nzddcev/mqpOHQrf5ni14
kmMoLPkuI7cdFxgyj5lbGp++qiO6pNYgOz5isqa+RTEv2OOGh2kxbKDM/gPiS9DS4rZZMWvbnCrO
Aw+nftv0tMrwhweLkazvet7y9bmrY0XInoS5E1PWhpe6t7ZLkJ3cKsUy17Qab+zc3HBkAiXANo4n
2xzmt26wakhDxKk4LOm7LJ4Hm4Xl2RvHDPNGW/ExBXOFa7FP2AwiMFAUk/ITCbHtSO8AQqA7FRVG
oa3ERnbAv9ay3EzL9pV6GDK+wGUc91yCQKjHOw+TFptfY9DJOo9hn9BkX+sUO5453Cz4mCGwSM/d
L2X0wbS9XB0C1eaGtLp1RKLSpwHOwjPpZQ/KCNbA18bTAPsxJJZXU4/jIU8CvJc9/7hpdvEfIMph
H9CJeSYb/0mEozouONlXSx3VsOVa0G7MYEVDUCpNtbe92rkyvfeXfAJBhgULAS/QIr6PZCv3acDn
Es87Ng01ItZa2TuFMd050azxeeC28Es9lmKk7Yf/KDuT5ciRbMn+SkmtG9IwAAaDtfR7C59HOmcy
uIHEwMAMGObh6/v4MntRIm+TWVKZGSSd7ga7V1WPnmzAo0jq7CGR/xEZ0MtjzIj08lGbgZD9izAZ
oVk3DpwVzCl6syhxDIizsFxjY7Ji55DtkR/cdJsL7Bu4+mPx5mTDezqXrCHnGdgN+X8X656s/7Zx
Ae8TWim7d2c7qvmWUbi76mPMRnx+NlPZBw84bvxrg2UXmjG0xtpD/p0l5Uo8D/4kbi92YTHH6GDj
e+S4MF0BzoGUYYY71svSYwQxWchWblDjiZL6ZZUsQ37H/ghx7u1YXVsuwgcyIi4lPSBK4dbTqVND
AsPCNp4mkRDYQhLa5jS0L261sEU42DVaQKnj+NAFNbHrBNS3l7d607CHwWzKyfvF7QpXe9h5b2Hs
fPCq3lfgmHRXkZVellAtH6UHyLBqR4xtjUOv5pKUjyKzh20wzBir0/qZQlKk+xC+8736QvyN2H8A
BbyLOuz3BAl5kBR8kbvMwIqbJxV0T+AsitOXd8/cbIIGI4+xK25KKcVlVL9pavrq8kwdSU87ZRgg
L7XZNr3fREOwhXRkTAGbFvz2GyKyq8pNuUXqkfookOE3k6q/8xJ8dyT6SdaAKOksyq/wKeV4LjsP
K+hCT/u2k8phdpI4QAEVAuVM0mrnBOXdP7OU/IGLfCOMRp+7r/zkBw+SJ9KeFC0I0uxQy7nw0+61
oGZQQx0+z8BBiC7M3fTA87d+mohozkey5y6ZKv424zSYOTXYAXZ0x3iPqSNOHf7XA0vV4pCmHV0h
Dm196Hh6g0BQIXYKDLtOlJ4nTBrPgZ42MYDhvbJdRPDc/rVE1n6oG+osc3CL9Ziz34od/TSPFCyo
ifaRfDbHwFBKhRXM+oxo9YX92NghnyZ/ASFYi6+y7WOzo2YUfsgIMrT0ZbfnEtqcigXDFx2Z5hY0
s3NokvGOc6A1TjsDeQJXo/Sk6RmNSj+m2noeXafaeOBwccla7HDz0ZloAqrxuzdjC0emo1ozuHNX
5y9DARvsfZrsz10BduWejQi+KneQ83ZK56U428DPXxSr2uqEZYB9xdC0x6GoRqimTRA+DB0f2xuy
bpVvpyoD+RDPRT/upL+Qj92g/pUt+ZvCOU/N/fCuh/plyqbn1LHlxqmHX6SLJrOeBzyX7Ie4+ZmF
Qkjo56Rjmwj4Dk6pCDubhEGwmZgMD0Wi+QVOtvwzddqcQvZ0mBtZ/TVB/mZZRBCjmT26jSkshqG+
aki+R2RzJ3TtaYrYTeZYfDI7w3Rh50CKQnLBbGsakZ+DhaJXOefjJfNy8G9CRfU6N0HB0zYdbWeN
ZYFW7nl03jnWq29uAcuHYbicts2iphd2rcOLt4AhT8ljHwQbyVNu2e93VPaWnol2G9mOfsUE3ZH5
iUcs4m7XIlTa5uTbdXDkMiH4+E9qi+mchZ1DW8sjaIU5J5xcpwSjo/AieSplN8sdxHhGCZ5PIFZ8
DFyB6Q6YLUaN1IGNKWVOPahhDK9CLOClO5V9zkXu/zS0Cj17S+6+U/GKKlAXQ7ByYETzKRroEFoj
VkWERUIKsQtWAhrSAdRJ4zVvKX/wR51XZtcP3pZtBbWJC4ndHd+iw7VskKShOcXD5eSrMHlOoLJd
xwCaGTsxkFqwItNpl8wTyZVilNl6VkP7J6jQ5ltVs37ipNoFPkN2xXvXKpI53sKdgABfE0w7wLKr
eQ8y4lFgi6+Zftk02UCRwhCdBPPGJi9ySAqtHqol+wFmPNou5IrJyKn6FPvNQ9EurxXMKmdAMoLO
RE+NtTTfXcT2UKsKR7aPBDj6nkJgLHJr5ftFDRsilv39a72GZZL/LjCEbHXd17ixEr2QZrWyXd+E
3sEG9IxzM68+Fj/de0nx6MfJ38znECCJTyy7S4koIEPw/DJjfe/HkIqu8MRK11EMPCnt4e9GgEG3
ZcsCjaRfW7wPnZ+hlcHhZg/LAdvgaNpZjP1He3Cz6zIQu2/ZPrO5QSgyoT60GMkOGVOCIuo2v/TU
vj/Sn1zxppnZAvf1sEt0J8+sbxidVdHvK2LNlwjS0HcCXACqMPQn1sma8SN3qpuaZ31Am3bwYZFG
X6Za7VoVfCuav8+0AXHlALW+58gB1SpTXgQ+xjs1cUfA17oQB/OrT4OSENBHutBD0w1yLZteHKrA
eRN6yivCLXn9Y8KkQ5AXpFS8yxPlPOEvf6LNwT21d25C6AQPgbHkA05B1EyUZQprRQa9Pg6fYlTK
DQ2Xjtrgp++oBOldvQUKOb/VfSd+RT5WYCcgKNWnlbiZXnC/qcE724dSN/5GNlVxK3Q6bVwiTs+Q
DaXezfzjctW67gAwG6vTGZHTvLtS1c1uGOLxJRty52FJQ96ubpIeiEjmJ+6CKCS+Q1IciuVdXedy
i3RE0fNo4Uzw67wbnkclzc+uibwf3GO6UxbN1t4MIj3ruOt89h2Wt4e2JX6zxI+/7Vlge2dJns9t
eVVTfh294VYhJJGp12THxzzJn5eyz3YUe9xLV0g/rfXou0B5LVqsaa06Fky8/MUr4U9TKY2qQENH
VX8nCVwgp+FYZxHLA4/cPCphyTpntZQltNhRPDf1xB/CZ5Ya9/xTpG29G5lW0rVtU3ovPRXuxqmk
T4wqDyAdmopDlM9jXAMFZXtVLTNQIwTpQzmJKCTY0bnW0eI0JwxW1eNz69TWxA5GhJe6Lp3+kHb8
Ll4WCEbwOTOfydiDPE1zD+2ZA9CNDSWk+FRCheLugZXZSyiSe9GGmHcXyblQj4DMJO1kbMUHIqLU
B/vid4xqeYOUQOu34aX4G6slP/b5qCy0HY670qYoZDsSibsFeMnOYKv0jndg/jgX8s9A/G8bCqDI
sYRnSLagWY182tKRFPXsD1Srw6HIv7UkVUZyBBm+Y4f0NzURC/FO5OO+ldbBkUVOjq98cpkt8MMT
bGChQ3NDZGKcLzDDkAQEIojwLWfvmpoXhQjVC8x1wruUB7EdNRNMKoTNHcY9iBpTic/bH/zpuhDc
ZRdUy5AFLis/rIlsTN1Ag8wq/eoQVcgHuKddvbzKro39bdOo9mswdpFT2lDMySacsMKuicbxocMd
0Q/vUJWw3HhVb18UddonnWaWfqGWzd8qUcNlLeGobCmOdv4KUsFPvheFw2rCwLQZMBZ8xi3wvVUW
e+61DueOCjas37tUJ0u4x+deNuyAiuFePohKn00d+5PJabvkhQFwcrfwMVlnl3VQbFprSj9l7GQ7
lynC/2IeH/ujNZgx3Xl2SycpYC18aj6n9tmZk/qpauBUgUEO1RcgfFU8xiwwvZdWeuhK0B6q+Gng
YVBtdahNeYO6LRn7KJTuzWkgBTrtBpla8r5Eiy9tQqejGZPUfUHXJODi2lHQrkCiUEa4Zg6JdklI
cpk1DY3SLMYcmqLNkl8IjLq0WpdWwB1/kvMwssyg6ReligXGsfBUxsYDbyQm32oAp5VQzhwYbyCb
nTODrZRZpuY8+47IXyYYLta+S9Rohysx1BX7ELxaFGYtP5uCmrqzB8XoJ1lVZ5eXMlpuuC/TZtuE
bTS/cVUjyc+ePSl/B14rn7j0FWqfe0FIxrFngdQWsn2wcjsTVL5no/9JwLkyN9cIueyRA3C3rBbB
bnA9x0BXzIplUw8CMYMBGlohkbDE8XjiVdSBmbU1efnEx69jVc24ZXP3wrarqTmv3COZRfnT81L6
zTGzyQ2PCApgw1T0DwlCYn6J4NbipMEedlzSpvAeRAWX90ppQvnM8JfJAwPQyLGbTQSIQwFvdBXH
fO+rLABgBUKmBwI58riYWSfwtNS6yPm0eg59A72qjNhw6iSfXA9duhVtU7zNTdbXH5DuVMpvEJM8
fIJh34QpwntNC214okzMFsci7qLpgtA+S4p/GbfWUPbjj6poKrUZw54gy8ALfykS6Y0nnGdlC1LO
DQ4YwVrnnZwv5aYeHaJ7n7vx75SqjnfEkFr+TiYvuYyy44Yq0VC3UFyyEzCb7paPojzY90hJZVNL
tbIMK3YWGv7d4A8t552NWkYjZami8Kvixjo++XiQOcOomXYLy6PTpWrL+7hb9CSZ/DZMxr8Tyedq
U8pY1TsMOFP3K7cGHf1KqTsfT7YzOtkl71R/HHw2plQKNfk9lD42OJOtKDwZHEf2Mwbt6ZlYIlTA
ph0oyvaLBbo9jTgx088D5iUHE1zCcTG5Cf6vRXp9cilJwqUPduFQ5BjNTnpyMY4bMDWxh0rGrDzk
LBApcziUdordV9RRhkvGjZ6jQVNRIPOG4H1f5NRFdul8sbBydwjOMvmwlpJNu1dSk3yr3dDCButC
0/Kp/VbXdFqCj77HQbyyJtrjQ1bw77UxclNOof0cVKY8ysTvfkaO9hWgE0dig3NIh531Am42SQDd
gr+bh7Kn2pWNB/vitEr2LMXo6RuHyI73jkvMgYOd0AEnDhUvXRPi3MbVXH25ftS73BTSgejfhFZ/
NJE9/qYpqv9cMjaaMcG3vJ+2IMTZhzYRAJy77UKE5hi2tYOlK28XfOF2bVenFD4HpNUs6lm20fhS
TMguwKVhB5GZdxdn+SV62Y3v1FBE7S6dqvRu84gTyjzqKQnSfTPa3rVhFF+eXeHnjxmoI1WuSN9I
AAAU9NBxNJj6MZ4pZcBHRnvfSvQWFUBlyRJoO6DVsoNlt9+dW6vrPRaakQoebPD8IYSJxPlRMcyA
XARsJ/YxFVunmp32hNPUsd6gqwEloLWjDwC/3sHK8boRyNWMca0DTfYUZFj1a1ZIKc3aeRphK7DD
6t5yLUqAeC7wYGwKPLqnrqlfsxrQgrzbfN9N37j670BEuL+ROq0Ay8uByIuFuIkV5kHMrc06s7JV
Lk8Bpa67KsQ7uW56MFaXZOydgXIFt4yPJuCGcOjR+bdYFrs3t0kgpJmoYni9G22OygPdgG8X0g+N
Vuo31/92SwkcpqIIyuajdpAuz0Zg3Xvu/LvDsJsrB0Bpg7SJt49KoIde5AHh64QoOLVZdE5RJjAV
jluRwRs0Hua8rI+DuBsD7buTZpcaHf+lKkMED6wr/eIBv6WHF1SLoCYSLNi8s4pMpSLSlY48elRs
d2Lnonmqm6ujGGUFuWLjLkBXN1xSs/kydTxgH+2qYeuF0ag+q2Ks3kl5TFyVSqv9yG2n3mZJYcQn
97bimHA7QXmWkQ/9Bct2+2bImMcIL66/sRsUyb0TheC4/Dg4pkUT/lEw+9mh9+YMLzs80d48XlQi
CpA5fAce1cat2+Dv7Ah/pOh7IEMldoKWQQyxi79Bx3PjHHCAGjDJMzrGOyz17bTxYgkhEA+Vh33M
9RBgySzG20gQFz6XhY7v1RddvwRn33OAcY09CZaO9wIRuEr2+b4FQ4BIVCr7LSjvBGdoWKwWnSUp
thkqZbHW9Qw3n9wlc1zOqbJOh1rl1NY17jrm7vye9Erf+DHR9fDv9nef6RzfFOKWs3J6t4v3XLxb
rMS0b8hbg1v3aAUIs8TNJzyHsE/xukW1tJEs3PndFZ7/7sSDeMr6DNl8vFcTXIPGbbqrTelJee1Y
wYS/CxQ+Tg5HcZ4CpqPh6sCIycaRXRN1TZFKcivZaMKUUc5jgvfvwRoTl0cOppTXaCrURalutNIV
LTZWfp1tZh4wVTGE+Ilz36zawlKf3EyF9WTbyKSfNmjRPVan/L0nVjf+xpULAo3nuRt/qo7ryR43
uxmfy3SO6YGZFF4efzbzpjG0glB/qzySOqp6ciHWzuSrmV03PlU6/NoqQhbnpUgH/F93eOtHbzXp
lqHYPPOeCIcLeT3nlRISqshthoZjgrqq0LRl9El4qps3OOQ0Hy1+5eE5BChJntPUW3ggPQ1Jo6XW
bjuVHiqTI2P/QQ4MSCd4jIVcVnBVZvxQdZTcSRIuBIA3FhsRpm2XffwcamKwdlz88UXAH+tggtyi
Z40uni+u0IdwdvQRBn6HxM/HZGvPfR2d3Yl5ep3hti9uae0DgWCVxd03H2sf7mHnIOM5dgbwo1J+
a+HwklKRrAsckriqxZMLBlP7Wwod/OlLwyl9sAS/PWfD5nh878vOcssNFVjtJ9BsysNrw0XEJVnR
nqOuVicWBHG6xglxXxb4Hm84L/UacokC+GSwEoHnJEfp+UIfyzRR2dqxeGKs2MFiR4yVP24JeS0X
VsDLZ9QKu9n3c+2zemlmWoH6hU4rEmrjGvOedykh5wH8k3GZbjIKRBdivGFrveP2DI+BahSHIfwq
97lyynp6Skh9Vuk6B1NEWiyro0DuRCdM81TE84h0ARKVKIHEgsqboB7gkbjDkX3scMGQ5dCdPAMZ
saS8KEAweoNVWYKqSKtWfNUw5v1N33BrXqdASmbsKiLROSwqVY4noe8aVRU70tSbCsyIZoxWo5z7
TTrynkT9ooA6p46bjwPz145oYLSJpl7+SsneXwPepQcaulVHw99STc+eZbMPrscQInpHDgWycJ56
hOwbFvK+q6dmI2cAc3lT46nFVT3+QiSK49+BoXj4SlY6J37qUBO4c1hkhrgw0zbrnmKvR0x3u6DM
90CAhHxmRw7GflRuuY/r0GInUIcFATm67MxAZP7g22RMt2mVVmcMBPl2qG11iCZsp5uiYv/UTxL4
lCpjdYdPRrzMS3OlkZi7dCTHtt1irHN3rNJHPFcogTWAnLQvXrspyLJLZgdjhcF9sf/ouBZ/WNSA
9q0sVwv+cyiEXzUfGLlZGog20dTBDV8lfoG03OXeG3lOb0NwoocrVlpnm9gzlzp2g5W1MXkgSuBw
eZ5Tfw14AR+PU4Y/l6kdtwOsjt6DSxYtIDy70nJOdeTZ97Qi+nZPKO3Nzy3j/7TbuLliCF+gL5lq
jz2BGhRkpNTF9zP3O3BjE2J/1bO3ARvoxbweqdNvYQ02TDWm7XayxqLO1jIYn7nBpdUbEDdcBzxl
B0WCsONWY+TMU6AeAj9Ylx7ezbma8JWD/o/WFTWaeJiNNWdPNEgvwX7ouaod284L5SGoImFe83u+
iNU7LJmf0zBPwAFLkFPp3TltzGmBVUYoXNlOz0ywRMkTrvDGe4KkNZIK84aAYVzHFtAamq3NOJ4A
LMYNNX0l155XIHLMURvHvxMxK23JrfSTHq114enYMtaYNH4MOtoIV/2AlzDDYp1VpOdsJCg6Q+im
bLdGjd23l9918JT1zKlRAcAbRlL6r5yufquSSO8TKdx6FzkiDjBySe+1mFr90vVZ9yoaHX9PoBXs
Lwmi4c58D8QfbIcjLvNMDo9c2mPAJPGEISGT9ciDPIbz0/CntLpicWp1Ufxq9bP1gyXR/Kyj1Atp
nAgA3cLvAwF2CQHLPYUM69+1rVkWcRb4r3CxqUXKs7GfbzmE9KvRHT886ASX6lVvKKKtZ2rPoRS1
pgiq9+Oq2RaCeOjaE/l8tlLkRepIxfA6xU38U+PAEjs87nHxGBibREmoyWZt2R1zqtkT94gI9/Er
nEpLnmYv6CfuPTmEbgBXsiphfmc0paB8oNXZvdZXwi7G0PBa0x5U+KzKzgUW3JyOVfo2SZ3Entj2
FHicHYMADcmNsm20PJ57W+yA4fRINEh/kgTJ35Ckx2HboF4fVeED+4cM9Lw4SC8nRlK/OEUon79i
uxneA3sIriQarJkVRjBTiu1AC9WRGLsv6i3r0ZyXmp1QhYmKZ9VDMqD8URtsmeEHbTcYVDDxLEhm
8AZDgpfaxjwG73ZhQcaxDuo8wBDjVVZ9nqjRrdYI80hBcd+O6II0VtHrKwO/ATuMP296GIQebkPd
qQcnqYoXH6hheLOmjKJaJxwm6pON6rTYlMK03PtCo6utA/4yhrlfJ4ekN/I99iitOyLSq/a15fZC
9Dx3YrHRlMkoRmkDRndFGnIENGPB7Bd0DB7Cxkt+yVjUb9JrwNykg/07T3N9wgZT/+0Su7ukSeCd
TR5F+d7RA01JmnAE67qxSP4Uc3vnt7pLNNC8Y/kPKkTcemjjMNbMhlyJz7O0G+eC57mtD+7AT4xj
y0vWOi6JalVTkNRgkR3f/fKGzjoStW/Hd5Jp2mbtzkAKzb0he/xdBTz8b4VXsOtFlVgq/Ud6rZde
87FP2TA5cL5oFOCRgtEudCeeL4Jn/6akR1isNASywzAsyXBl7MBNTUqeEWFKU1iGNJqahQbhhZvm
0fdTPLHjbDSF5/MQPTfEzfptP4sMpvgSu+4Ns4vVY0nlyn+a6M7ga8wpYZnQDcaHgcfDk6OW+UaP
sG8eKR7Kf5RlxEp11JEP9yExCTG0++8OUi1OpZI886Yl/mI9ew7Yi/IgIhpEYLzPjTZPlqfhIVup
hKC3GjhznOreD5zCoZexBuyhQlnhSlUjU8IK4XS0YHgYOQH54vs9hSBP6XGQpi+GDwtFMHbXsjPk
w1hHJVN0YNcMN9pxl7vy69F2erFrTh8sjCzkWCPN8XsEXc6QMa+WZoOuThKcVcqk3jy60UCDYx1J
L55uVZcADgQ9Y1Y8snRzkUhOH344AfToIEXkbEqqiCG/mOlLTSE7AI+YvIqkMyR4JkspM2pDOkKZ
4qMomg54yzzEkX1ljOyw7uVkNhHR3crLyEgQHMEqF3iLxTaefCy6FbuhI/fdiRevrfxDIUqSGlEz
WTTjBfLo+iprgYhwKwELC/7Ef7mHj803zNxiH43S7N2akftbyfubpKep46i0gzI5mKT4PaWukzLc
i2Uz0HmuNhR6824c+5pFa9zTw/ZrGcmxHvKK8eMhsZSpbo5j9fWuwRoWrcVQevnRaifbJ4TtlfKa
RRmGSWr5CJ5Q3nOYeP/Dx3RH3/72sOTne5JsHJspo/3ZHyNwukmW1zf41TzKw8xM1wrFwNarpotq
/zUndum9kF4o8miF+cnaYm3DRmjgWWH40+MHSiBEhkTb2OTZGEV4OYzlXHOu3m+CO0jxtKRl8uKz
sWV2Y2/8m8YOrnaBFzVPom3SakPJQnAu+Vz/IO+4AE8mxbtlIGNZhJYppmwlGT0mkOpV4Z+TKuIf
gLsHMkj9QgCxs7Ua84C8lgBBjRe39t99oeYDgAKPzGxJWyHLPHfVqxTUb5nVx9Y1mXVrmYGwcAhX
TreK8xRFFEmhWDZTqyIf14t2XxOYgDiiEl3mpwTtfK0xJvdmMxap01xx0ybFjzLGPfvl+f7Q02aI
6X3th203rrPEtsLH2CIghLLucUMgFVs5/mcF2ENZqwgKmfNBCAiRDFOXzo6Yj8zVmTzQNmgN8qem
Ki4kkkQFMm0/nEb+3lpYXhRMOSzvr5YIs/BbV+ytIJZxKMPX/TL8Rv0DH6umo8KgsEV9dVsqkd8H
yQJ8l/aOEYQwbaW2yFEk56JuXLakECghVuhQQF86b1GXYIZ/AKRiUdeSshWFDDSz+tDbnH0O+g2E
y1f2XTH+NXRQLiEBwXySUC5DVEUIQmX9KQ2wDB050Bb/mV7vOgKRYoUtd2aDjpjT3+fe8sUt1yYU
WBq5MMZl8NaypWJSN4Wa/rA+x8bK5DnjWmDdSHIWJ4tBlfl2NT/hWngJOwo99e1rlselty7YBn3O
nMXIoZYfF9zA5um15XL9mC+DxScrrj+g6XiH2oh+udRyYCxN4L7ufOAL0Zsn7IllxiIy/w8zhkd4
DXnLecnjOvhY6IqIop3jLKA8Jk5/4B9KZNCxqNx4LasqCm89Sf0d3RmQ09tseelFym9/YztD1L95
Uy7irR5mIKp0l9Vl98RjJ8XwXBRl9eHUER9PUjDxD46Y4LOdR8XCJV/opKWQ3HsUltQ2YYR6GNio
5QuGicLznmbmA/vY0ZHxVQV9kHxgMIJjNskmo0o6CN3noQodckJ1xkgUj96nQ2P9iTQymVruqzJ6
7aB2BU+0lDJt8cnRP+dhGvbaFcGFKoLi3Ii75Z4laf7BBXY+sP4lRRm4freltRlmIoT/Dh4YtoH5
Wsi5+SAokUwvWZCPc7OqBod/874hZenI1fZ3h5Z9d+771F9BqoGf1BuCdWXRqO3CxEzgJWIWXC+d
dpPvEPLkZZqpbDyJVFdodVnnm73TL1xAYfOZfZz0KaJMU0N5cbi0EqNF9aLQd/K9dTm2wQM90Vy5
SYCg7GZVEfxAcjZPvecMcDZkMbTDlpffsi+lVmPzQ0D5sd5GouLWeiHxtTYc0t5RKNFAAauUNVDM
4A7xH8X9ND82A9QIh2IMdWGZPTQHl4DysAE1V+CN0m1mboEORtJwTFqW/Mv+SZLstuAtmOccz3S1
FUqRR4SPCSqbePGIvCqtPHp0LRhvdjJR+rC1lrYOnqO0IVLKHSZcI3GC/wDgBbwqITNnbfn+lLma
0a7wHweczBQrwCisQsb6TbjI4PeCpERnM5+Ctwj4Bj6LDAAzeQqLBk1uhU6+bpdi1BtmIsf9pUsC
vGsgyqjE0H/smcsw3ny0JjgGIIZIArIuQCJ7cTuLvooaFRT6o49MOTrFVgLr6tGUFHMASC48J058
h9UquyOKwmY32o0uIe0Bkqm7dlHjXvHI29ku5XZyV8jtOfhZQp4FbgXXstwhSocEWOmEPU1jVb4V
XdMgeKT9HOGsvPM7mW5x9O1iLqgkfHvQKoD1ovyr5wSbbkGmnews0j7p2p09G2V9GOBb6ofpNXTG
LuK5c4K9hTuvFvxvlnisT1/hHORcjLk835ypt7Nl5bnYuL5t20953ThYNGRi6GzLATt/F4Bj4Vf8
aSBhLx+kBfwInk5axP1LRX3gC9rtFNGlEER/IW332VNdBx6cb5wK+9ziNeRWrPA70eop9RfFT4Iy
AjeZf84dRcdxHqGyEgt1V8Ec4cFWdsQIgUBxpydFUXo1fVR952GgWQAIyV+JG/g7PxjYNd3l7/mE
vVs2H00yhd9IeEH1c+RBQXskvm6uR1bYNK8lgAYQ8uwAn0NZsxrIwATx/HCC5WdmxYZQHBc7gn2U
k1NeYzh0ZI8t9epP9njIF9ucm3gMu1fMPpP7fKcENPvO6WAWbExfz9SK9CHniBeTmH9praiIX5CY
HL6mnZE5dS1qa/a0VvjfVBQxiKZBFyMtpf2u1oG61d6QHR2V1dtapPYvRayPLD3OfOxoFNzUF39x
KKxiLYZBa+EjuSOnYNuYqJJlL6qSIajnsxFMrsV6xwtZqbBwAqthy+WpsbBZbbxCjp9lVEx6n9Fg
OUNwCjXlCW7KNmINm72kk5DDAz4DOP/QmZbPEhEMo6gol3QmBsGzfY0m5d8RmNwwVoMjA/OKQBcs
x4gAaMbQMweA1zgX60MshwbpaDZX5MiyIZIjS/d3H/vmLbB64YHvmUe5YLyx+A+7ch4e/bLpL5h4
1IHqHIvsTuZguChHUASzVvq+8i8BvepyWD7cziSgrOxp/LDJQ0s2TMRD7aHgLZzwunoHLksR7YSl
fkFg4jUurCC1OMi0JN5JQZckk1ukonqJtClo3uOIwyrZV9yvQwgpJxyobBcjUNn5luvWgg9De8Zd
Z7hwy33Vo4JGeJA9QOn4Cw+FP8mMz/3QyB+4K6u0Y9uQ1uwFlgXjpHvwiBvwFdLZjoMnHLDJdWmL
vAJsEAzW47AEI81mtfbt21SLzj5xlhEiZAprvhpKcB4z2zLhuzK9Je/ICac5xqHj7GqCGCe6ducH
z5vRZK3Ev86MVu3n4KPBrtnEOX/YslTJG7UMy1ttKW5tzIJqXQW8rE/UJCZvLSrOGh+skX/QHhZz
okRTn4uegp015FONDpXSSESUmIqDM+z97JHnAtEkRgLX2iaq1qjXaUGucdcWaiHCMiZ8RKdTDTgP
GrDH5pcKPMpRqZQWPi0PAFH1mK5Fzu3BwegykKA8ZJ3tq3QT8fnkqlvIXr2kI5Plpu2Xkenena1H
E8wWOePivtC+LNjJo/2YktShT0nL4UsAX8xe53bKIkB0dstaQo6amAxBK7bJEcSpaWcNlG7aa5de
g8Ja9Z5Bh6kDSkGg2hsnnIdnwgDRUv9VdtMPxBYHMxOjJBbVTewtK3xr5bwZ6rjs7BeouSlF4KGF
tN++Ji7AvPcuqIbpilHHMtEfzWU7DXfoZ3zA8HxP2OX3QY/fmKq1gkjvA7PeQh+Hp2wd5YAsAEEc
KBYh+iBnps8HdvrBsukrp/pKGlEN+9SzagQkUbtev095kPXE9SYCQuVaFVg43QNyURz/iAePE+sw
UyI6m50o8cfJ7u+///W///v//p7+T/RdPVb5TKfRv4BgPWIC6dr/+rcQ//4Xx/r9/z7++a9/M4bA
qpQKpAu3Ni3ZcPHPf/98Tih749/+X24WFR3pK/Mz9Lu63jD5jPvczsWH7zBPkPYjp01wnnbu1tYz
00sToNxPGbpWgj3pP3836p/fjKNYclMaocl0+vquoP7zm0G9m/2R5/6PTGD32AjP6E9BpqXbOkMx
F3saVYgD11nMleJ/+JUJ5Uvp2Mr1XfD9rvfPr0xdne6s2Bo/uCtm+6aY6WfxMccp5UcXwpG/RQjm
6j9/TaH/+eO6YOfcQHjszCHBKVre//lFsU2xSlL4vWkCGdtr4PY++MjOk8UKPRbpaTXyseFoNq0U
j9IhdwoRX+qcp7OrWAsZ1NQN9a+VffBZ06YssZqeSwFNm3d/okXvdTalZngZRR8Gp6hgsLn85x/i
//uVubZ2AQsHUnuOh9NKB//8GRxeoEVGg/08KzFgTzLT/+PsTJbjRpIt+kUwAxAYtzknKFISRUol
bWAqSYV5nvH174TeholMSxi7u6xroa6KjICHhw/X7/0Bh16/b3QVwi5BUPPPpOvB+f6q8t/6xmqF
pqsaSitUMTEUUzOkVb+x2mJuktD0reILhI+oWZS5k33oEyYLGSOe2y3lYJv+MtKz59BBpmPFTM0b
qwvDNrBWnb+p+uXqHVjZumnU4otfDO1zkgnzS9BImC4siStLSYtfblQ4pi4A5lmuYUgTerPRRhcK
DQGj+NK0ZJY5wI8tw0T1oUvc8VDbqvN6/2CXn1PTDQwSvKFjYpe6uvicJoQ91cj4wzPyk8wthK5s
s1DHgF4uyk8U/OkbWYTH91e9PlBWNSngG5pOEG6ql7ukxsFGab49Fwkh+mZWrH/Dhgo2XTNl/nV/
resTNTBTKmOOqcF+uvQx2GalUmLzoY7Mw0et1AhWRQx5CTNpkSxJMVJ3f8UbZ2oIQ7MdXTPottoL
czGYBLeoX0uZIDnTD5Hdz0mO5MAHpDPERsaOyGQaadP+/rrara3SebH4lDhTV8gf9sZ4TAUEqe6m
/jMQLK9URJ0eagEtb0DBBcHtBrb6aJjrn5mlfTOkYs82aVpUB3xoK2pcrsX0w0BS50IC8wnekhfX
7Y2Vm3zjN1pknZSiLSqPqrr4jVVYBkMDg8XzZKBTsgkzi9ocQ9PGQ96gAhmlRfXt/rEsvS4mbus4
K4yNI8GPXJ5KSMo8O6FiPOtccNCBDBG0VAYASVuQOQuopE6GpdDCZwalPUTI5W7v/4Ab1o7T1Pgd
lLg0SyysPek1ZkW6wH62ulE/p0ZDOalMfRC5fbey1PJ5x1EaEheEswXVBmeGuNxsEI9+52Sl9Qy3
nbsrGa49gMEnMaSnf8zj8qEk/NswBCt2muZDtVEUIATqOTvd3/O1wzZdzTX5MSo7V83FU9ci7QKY
fzSflcHVob4dHe1cpuk/jNQT7hewsvapOu0YlI3+h5URBdI0x+Fd5xguT8Cdh9o1S8N4BvdBG1Qx
R3s3UoQ6OHNifqAz9bHORvNPVDnlw/09X39nk+eJp1HTCClAW1yuzAvlMDPQaM96TCSrxUMxQvoU
zjsRNf2/99e6vkaWbaso1hk6N55W2+VaKE8jwNE4/rMKnPGgNq5M6ELzCES63ebqGB/vr6fJe3nx
MNlgK4WNY2MiWYVK6nLBDMRF76gZXb5A0coHVA5jcYKtOPsvpLUoDlY7qOcMuRs4pKYAuTt7tsR5
Qtxu/tTAO/lvAdZegMwqQg9+8RxCoKhm5Lwsw/jJDU334/0fvDggywLOzi2wLZX/FZq7MMC+mTpY
Y7X8QZ/z+QRdWA2/bQ2PowVhbhCqazfvej2h6hZfBO5el4LtYj0VxBGy6ElFc9JFqTYfmFuHSdSH
7J9+BRTjzuH+Bv/6rTdfhB0CV1IdGzIvh3vvLjxpD1yiAL9UPdBGbl9dQ8mOvIT51grV8RyJWfyj
DEaCHtwIGqTM2uQ407jeqaQve1PXx5U3fel6/v/32AQM2CO0hu7i4mkpdCqdDpsScJk8C9H2rMXv
IS798D+/pAN3rsNRUvyoaXzMwcvANAw96hcDoSLHE6ievq4c0CLV+fuDQCA5QuAIaaos7iOdOg20
ZMsnCbK038IKDUbBQK8J4zRj9SMykmCIqcvCZYRi4yQOZqeo/6WlHoW7PjNoNN7/RTdsRLNd1zUd
VXekuVzeIVdVBmL+seX2mMYe2E2I6jrUWpQdxB9Vo150f72FE5YHwEuguZYF0FlX9YVNJh0aOB1V
jocK2uhsW9aqQkkbTlmbljeQ/JNT1db4VFPYfkFls69XTFSXTmFhooSxvPecv0YItgjbmy5FNqYJ
m4dwTKdzi1QdxKDq+NWN6idifQMWrfCj1K/9nclWDdmv4EWqqJZbCKiekEyCYZy2zrixgUDBDKw5
/wU9/EqBNcSbJFZJ2xhRfGl4CqCX0K0PIGZ/3j/E5UdzyJj5YHBBGiQ9VFYvP1pjQGVI0p6eS346
kjeWCXeNHX3k4bO3GpoFz/fXW7wiluNYhmsyGa3q9MLdv474TRAX6nVoQwiunB3H7VVmPKk9j7QZ
q4BRt02aTTzbK3a58O0sSTLKYy3Yp6Zq1uLmWowmUOp3Ws9o1fJkU/BG92OCrqg1mq1lVuMeqsVi
xTgWYRmLOrZJGqBZuimJHBfGiWrelIH2RJTAsR0ahxnDaeZHK6VbcqrUsp4O8H0pynlstLKlXw+s
YRt3NH5WNi+uf4irwjii85SaDvHC4gPnKsiempEvD3kfdfhAmy1snzPQ5BkPt9U1/xidZjHV21Hv
24kAjp4MmrV2nF7sPjKbDy39VvUrhV2T+ghUwmr0fRBSMgcsL4SbTzEYv+S5gpDD36m01dxfjQHv
5l4DsY/jCbtafS7hbA1JYCuQcvBZwGQPKroNic3KCZIewvZSU88NzECo+2TGSMt0igtFpqCRGnlD
l3U9Oo4R4PotY1JK8CIG2JlfY6D16SeCatgIx2EcO32DiATc3Pdt9uqOkJq7phAw1ZDN6ZY84jc2
q4PWQxMBhJLV5PRGE3+wNjQXIcPR5/I3JRVn5aNJ43jrWLB9+mmqrvGXw5eTjufNgknD5DaSZJmn
DmP7Garc8gvaqMHKKldP2v8vQ1atcyl4aRf7KiFviYGbZx5QDeScqRmea0Og1mL0AtXnUj8rGRSL
6ICHTD2hWZKWWbO1wylZCS2XnpwfQjJpgo7RKL64xuKtHxMB3SUSAV7gGsOrUaXRIUee2ssR5Oth
mZcMkFFReiS71coh3LgeOkUpi0KBTUaxPGoNXr6ijDR0Qxgs3Fp5Hn3MYDHaD9IKR0Y6zqB9bPQi
0SFOKcZ8um9aN740mYzArojlDfH3iXnzpcOs0ecpA0cZ5BqAV9Cg2W8lyqL3W7AOpE3lmQTBq1qL
WKEfis5GkJwvPTOYCLHpaD0Kx5/MQxAPwTeA/CgA3N/ZjUvDF7VhSSRmgjZmYVxxE45lmIWh1xjI
4hh988DsIID6DlyZqaOJcX+5W8YM+7Kmgv/mL8z58s7UajK1NMNCb7BSntExqfFvPs5jHJMDJA9I
paQlDBtTXH4IfJoDk9NqH9W6+nX/h1xFBRgzxXEqTrYlC8DLsKQ3RrADdZB5EKjqSKyP9uh4jOmM
yT8GmqXzpkK3SvwYGzB7W3InPdpZBbXizeyYSvA7sUe1/Oh3OmSrELXUs6VsaGyYYldrbqCLTUEs
GXtxNA/l0wwgqf9YaTaD/q4KxVGzzfzOFaciN2rwNwBqoea8v8GrF5zHVFBkJ/QkFBbGIt+HIxId
aZ0SjANW/Y/kij22fQ+5K7AhBADvL7Ys+vCOcpr8ZYIgppyyTDzANOROxCMBZ14q8kMIq9AvJjwh
yU6cyTrh1GySUXQ454MOaqCS6lz9S4kkT/qBfzT/ogOF8be200SPCGdr5QEtX/1XTAyrrZjgDYsn
J6PibnPDLAqACwucCpWR3ibyYMKcBTBtJGuNwG5ezVl3iseWCt1/90/nht+0OBWOhRRQ6EubH61Y
p9KuJN4wuf0ObSETQKwdeTFu7FAKvfnQiACtwzKIX++vfGUE6IILWFRx2zxQ9Fwu99qkGspMVYQd
WqjNMsSjBxm4zy56yAB5P95f7IaTJMA3Sb4Y8BMUVi8XEyazAFpZIaUnnPHcMl651abkf3iE8FM0
jmxDt0isFtH8gMpDHzHv7DVzQh0TfDPQUVVTEPKEUgkehQ7VoQkYnJ9m+/sbvPUdCc1US8Vfylr1
5QZnYDluaxSxh6JQSuFOL44tjMO70GH5rGFmlekoYxvo83C8v/J1bEzHQfppDJb3QVtcZiDsYujc
JPFaxyjsj6FC9WePMkr4RQ90erojco3oWxSj/37TlbGUfO/J8hnbudxyXRpiqhU/9ko0XvbJUCqb
CTD7h3GMrT8jOnTIYQQFIy1UWcuVN//KeGWdnNq8Sp+QUpqQn+PNowtyPIicbtY9ixm6bcH/6/Os
+zABxmq2kl5dnS8ZDs1IjS4gm+SKXi5lAunIqQ/pHrLOOgN4CDvZIM43gdWM+wnmPTq+avZeR8Sh
ylV5hYD3E7deLlqnoPUnVdheCnXHA2kWJFYIA23yuY2OLa2PlfO8fnt5Ekh0LIfymWrxNFwuqNsZ
AjpJZvLkMTnAYCQi4nH8X2WhQoCEybTJo4zdlznc7SGDHgw66odihLLmndYsnybNpvZAewCzWhiV
YcWJ4Qe+4TVt5R6bFmAnrBT5zqhtsQGoq77kjKet7P7q8spFeafk/WFJd3HakQ8j5qj6wkub2ArB
7nYzWJmBeH3jErp78BtCRm2bmX2qQa6+N7JjdTqVRBo64Q+++PLoDVWr8e6xCeESffhvtY12AOQf
RfEEJCuBIiNoGDV4/zHT+bHwkfTwqM9drjkr6DhmQU8wh3QY8yhVvPeVwv3oIHZyDCTTG3jYLF6x
6hu31pWRJI0uQ9f4uotVNVobQ9Aa3qRmQoWMqmngdQp8irFaCIz2/h6lqVykYPJcYYPkCvGY8/xc
rpaldhcrSm54RolnaEM739Kz1w5ROP0UcBl695e7tTnyAMJFAg8e9IXldgyyRXA/Cfgipmzb6hFi
eSpwlhxygpWU45a9ytqq0AmXiZQXgXmlVcNs0Frx0g6RCFV07kmBrPuQ27k4tyDeX9tI03aUL+FF
vL9L7eY2HbwTORcJ57J7UcN8AH1s6HoC3vXMAdw8l8UWYpyx3lRMlfh7NwKFtkdpQ0VgFwFfA5GI
wJ3cPSTYwoKi32dgf8M/G0ORCcvepB7mHMqJV8AVvr6CBrhlBDY0Cng3aqy48Usj8FvfD+qIWeDZ
AYPYg/2EKMPOTnlMSjOFibJyPleBDkYngRMYHGmTay9ymBkMfllNAdziWdv+RtSxPjKPmj3d/wq3
PoJjqZpjgVLEEhambbTOWKlqbXhtUbVfUFnKHtoWcqeomY0V33i9FNULTQhbhvAEOIsNIUxgKpBS
2ASovbr1w1bfd5UB1XPUixVHKM328sLKQonK0LGjWdeQlyQwm5phQBvkvgPaKoAF2daj9iv48P5A
8dTZA6T3d5MoGY9R4WS5f6jXDz3L23TFQR0BSv5r+W9iCgHXEpQTuetNoTN/SEvjMSnhuaXE5qNI
D+pQDyEQuL/m9U1mTYBFNjZKZOwswka4GBEFnCRdBaW6Z3UeYTGzB4FIo50/mQVay83QM39dKL/u
L3xtpzJ2wnJkG1LCjC7vReMMZVUBBvKsOLOMx9Jo4EeHLblKvt5f6Jb9yGxeJlWUEZZIil4x+2oS
+IsQeggP/e7yQ2SFr7XK0d5f6Zb5cIyGrNryAZd5ZhK2ajTpgeOVYa0AYLNaJCmjOn7QhgHGuCSv
+s9Jamffh06N/5i8jZ/v/4BbZyqDCAo0lk4SsHgByF1LRckmy4M4av7oww6IjhH5/vt9DPka4aHD
TaFbs8Qa9bFtKDaUCZ4ZxnEPsWlbOceE8uK7vQzr8H6CxqPoTJPk0kYo387OXNqoW4Iy/WEbc/7A
JFFNDqf+vn9yN64Bwa5j6eD+5H+kEb25erYRGsCnXdMby0nZ+6qWHahxj9u+r1DYBnpGjI30skmr
dOWb3VqZ0A+XY9mCjyf//M3K9HkkOhyfw8R49h3GpHjn5i1DHrynMNbGdnaE1a/bASlbaz7duBnU
Jml/0ZAEdrG8GUXUM04adrYXujlTWArdralNk103ONHx/vlev4KEWy4znjgblYLK4r0IY6X/O3bp
MTpMG8ufouGUGRRVqBNDtaIgF3h/wRu+lG05NIh4d/nv8lgVOKnKMsa9aAFUyr157kwXapNIIKM4
FPXOhvXj/pK39mjjZDRMFSsyxeWXJG8YKmjZhOf2UGwH4GcfDJ3RBdUuDChmEnfF3dz6fCAcKFNa
5KAAZy7XgxB7VidRCU8Yen1gZpHZ0HlGj2Rw3u+r6cqS7AoqUtdljaidxqpUe+HNhel+0/qw3znm
WKzc9ls3AaYPk6IQLsVe9tj0RoMDEPIVr6wgT67cTPmKFEC+C/oCbLvZ6M0WIsYfke2/E7GJY6EO
IWzHAeZnAPRbxGiw1yfo8xGoa8B+8w1TsNbXpnC/6RoQa2NkLKKWadm7zUUnHIQtUyYJwpLO/O3F
L1o7LPuEGigFq2MbJMHOcAv/pYOTZFcxmhmtRIY37FOHDJHKvcuHBHF0uSDkBMxvDySZfdsYiFxH
/VnPdf+MLlF6cM3m9f7+rtAX8lTheSWhhAcYnN/iPqhxPZmR2wkPTp92awYxDDcgDXfRMDCVMBIb
bPpIwLfRGzapQl8/FnLGZ6D3C7ND2AwrB37jedYpMNAk4vHiei6+8ojO4lRYg/DQtW3omjsIvG/A
pDChaiELeaoHtzw0jDGcKjBYz44Vp4f7R3LjxpJzSiQKtDlA6eQXevPJDX92/KirdZRwBv8Y0U33
xqpu9mFVBCubveH/hAZulZajA/BFXzydsAcK+Ek73YszR31gxgRC1K6zvhbxHP2Z7Hh6bEWvrnj5
GycMZhwAABmB9LoLp9u6pt3bo2l4uQqPL4TibjcjCwGFyyatkJXd9DAKPgUtrDdbqNntB9sYwm5l
5/LeLIJ43lNwPCb9MO7y4jPDPImUq04CNCG2+D1qBv/z3If6/P7bBG7GpNwq2/RwzFx+yyIdIOAr
NOFpvk3fpYPOtCgbncF8BvJETqf3/bbj4n1BqvA1cVWX6yFTPCAeS/erVrTs96gYloeIvPJUMHmw
8nbeMFPZ6Ndldk8ouYSDQt4XKLWRGp5K5XYL1+uIbmULfXKgh1CX39/XDa9E8AEER6YgYOfl53xz
J9wknntR8mpm4NRf3J6sbsP4HyJLAgkHVF5dx19Z8sb+ME5yLC4hb9rSTBmIiXnOHN1jdEv9UBdm
SbGvgbzPgt30/u5u3AhKmSbV6f9vPSyspInQdPNjH5UnTWJ0TIg3hk2ANPiOwTkmvEU/flfEYB0G
KA1IMSfz+f4PuOEHGJFzaLZxGwBfLpzwFKV2Hvklk5XhMCtMxwsJfYPzBtYNfdSgJwK5k2yZy3Kq
lRtyo6SLt2XCCbg1SREZ7eWnZYS5aqoiTAmDTHtiStCHZ061EF+aEdBGu0txoOeLwuRp0LV42zvo
eTtz6PwxWtva3z+HG16BViopLvhmDPvv4MkbM0tGRSWrVpOHWUm0P1gGYK80Nt8fzL9dZVlJ7SEi
6iDHTx5MNfZ3ujsaqH5ACt06WfHVNt3nOSprr4vyNQT3rc/Mw2Jzk+hwMQVyedRGDpDTZWb9YWAi
zHiYalgcXtzA1L7QtEx/tKMKC6Ctpfa4ErTduEuy+UO5hEQeqq3FOxO3im7BSxk/wABRn5y80Y9x
rCFZEURr7/ffRtLCszvO30jXsZkOWgYw7cCfCYQuHuw6NdBSAdWKaE+UZchbdGXXlmfE+zr/EKAS
iazvmAPwPlUV88YzytEMFK0859euC9wk3R9Zs9dxk4vnPNBqaMzg8XkQpYZqrK7VU7RVifk+Y17V
kz3M4z/3rfj6tCVeG2fJnIYEsS/cCUNRgakqMYq04Zgd81SN9pWZNTtbN9ZilWuLEqZLeUaOYYGg
dhcfFoXWFpEhptpiq2p+hlqUQ+TJFYXQJ28ZOQ/1bKdOLqSJ796iBBLygoPnYXBm4TR6q+xiZGR9
b4SPruYlrbPHLgrzYlsmCS37+6vJf9ulSVGpoR2M7WrM1S5XE4ysojoCuhZeW+cphQlt75cdUjFo
fEOeO3Vdu9VLCVOn3O3/ur/4tf3QzpNjCOzXprqw8M0FMx32gPykZ0YZFb60mza1WfaM2FvuJg2i
aiWEuPaBMruh00+JkdfgarBRZLDXocnjtX5FEdVM9eMAimXF017bKE+rRWFYxoHMLi1uxWDrMPgi
Ye5NBNWfisaZnxRGyL20zd21lObWWjxrKmUbSt1E9pduz47stATvNHlQDElgRwYLNeTfjCkna8XZ
G0uROEnIPJcJrNci/ooRsm8H6MS9qbOjn0htpZ/yWEl3yjzHK0Z5eynI9OgEgjtd+jkEOUoVrqse
es5i/AShSH7SCyPfwyq+hn++YYJMSEjICUGsbHpeHqDT9Ej1udng9ZB9HZ0a8uwsGsB8FPADzkPb
rWzt7xDE5YUzaZtLQI5N0x7Sx8sFGSRWw8Hyew85wQytTceMzlM4+l8KozK/q7WvHYNw6uNNnVE6
sQLesV2Z6cNJT9GawZWXKNGiuXv/Jl47OxOHQ+YCGIka3LISltVIw+kxgldQHUCqoU/B3u78xAuh
koGHYzxCDfrOMS+KDowOgl6mUCzd+TKg7zJjyFN4OT0Bf+8/Cojmr2MVQpwJGcRBa9Cqu7/HG1Yl
QwMABAx4Wbidxcm7I8w6WdR5DTTRXg4d8pka/3yy7UY7/g9LMQoDcIFcmy7d5VKR1o19mGqtB01X
Srod+GehBMYhJDFbaa/d2hVuxpBlFFlbXNgTAtwdvFdx64191HxyFM09EvBqLxQ6nJUDvGEkNoVo
CifkRLa5bHpGcGyUamW3nlqNEM4rtXsabARV7TAeHutqgqpqLt6fUlNw42sRQ4NyIeO8PMrAbWrH
ztTaK4YZuMkOthMfKFqKamOGOnUI1zL6Z2N4pHUPFVbhitT/DS9L2ay0fG94CmIv3mUNUCKViUU8
0HUpKsd1AQYcft/pc4vaQXjO6wouOpIcBQrUzvDT7bsNyRE4JglqYt3l82w3E4WG2Wg8W2TjcUJ1
6xDBAXMyFHiT7i91a3/yiElDXaJLd/FsIco1JshGEZ1Lvh1fdX/nc+Tvwd1NMBgo/eH+cteBh0nX
i9eRphQd9CWaVu960sbQrD2Xmw8ZPwPuE3IZpzIvPiMvFJ0aqdQFu0+zcjdv7pMwgASYIsIV8AKu
wnxS0Ob1xsaMXiD2SP8ZLDPYQb4gWRXLen9/ozeyQCrU8tYQ+QIJWD4xMWFGWbVl75lMYQFAixN0
ylPExLbT0MIy09QIlART5MAsmc0jCVMW/JvUSvJj1JLmfP/XXLsL7hKjRbLeClJt6S7CCT5z2Ghm
6m7VEOzQYJuf3D6ppqPaaMWaTV1/ZHlz4W+QM7XSti4vbx/W8WSkleppVYGSWZxAA79DqE68TlCI
v7gWjNuITsXJru6ScgXxeO2uaAv87WbjF3lvFxcWqJE2waykevRIqq3dxOUPbaijP0WuQCrjSqVg
s42dn+8+YKDoBNSUVpinWuIsY6haDXNAlDfQ4JQz4tb5mGd6s3OCJlux5BvfkgInwCVKVUSASwiR
05hVaJgUp4YiET9ye5zOcKbAPajCvXd/V/KsLqMWhtTljJZB/VzlY15+yIA3UlLqT14AYvpAW9WE
uTk3TynovxOStwADGgUMTFyOkEyU+codurFTG/g7n5O3gGxh8Qg4sPFmcqbUI2Qqjg2pyGZAlmQD
qdxagHZjKdBDdEMASDGGt2wqNaoiiD2TyisBw+81d0q/ZKgjIYBaRysu8IaBUhSiL0hxipRh2S+r
Kf8gDD2yK4hRgfePSuOBec8Qr4ck+ltWcpEfaq5L8e6njH4rpAoa+SUT7Y48gze1IPCx0RSGaD8K
1EGALwX2ZBNc2/O8a6HK+1W69ZC+c9gWrDN4GUsYhPRykGqxZoskoYogdu5l7lBmx7lSXVrMSd+7
H0JjSqZdQdV3xdndOmDwWbLpKpkdlhhO6oJlnzpUoucEtVS/Mn9GsEVvnM6GC90qf+eKuwaBuH5d
2CY8EsAf5Eu67KRpoxQfcv3MqyvRPFpzUx7aUc8Ywqqy46A0a8QBy/WAG8uqnpyqoqjnLKMSrYNN
1xod4zxpaRFATi8QsUTeNgy6p7hV0y7fyBaVumJBS38gl6W1INvmkipomeOqRZGHzEuLMzJXTX8q
J3hqt5moLbiwO1hj80BjEC4znV1IA38/OOOwv++Rrp5VjB+aRwpQYE1wCUtUcF0hwjtngX5GOqil
mFuN+fBSm+CXDu4cVeqnEcFO6+Arru8fSlhDUM5KyyR4HEpq7PsQbvpoJRa/KtDxmyjYCAmfZRaK
ccnLixUGVgCItZzOaVmZmyII6oeRzurWZGwGKEWIzg0TrlsHRSlqeElwLFFYe29KK38ET60M4ZhU
AqNy+SM0XnglYprkPADT2dsOC6IlPnq23f5S0TJeCVGXb7xcjsI6qYecpydMvVyOy4u8Uab359Aa
xvpTkrkp00nhhBD4ocFMYnsDd22CbjOib9FEyxNRhBVzlFt6+zzxG4CNUZrgkqsg/xbPE4T1ERoa
Rn9GIU//z5qn9Gtah+lT3YT9ynaXNSSWogCJ5YFyoKu7nEmdEfpTm8Hs4MjLbbQmqmZvkYCtPA3X
15pSC/1DGUfgwJYxo5uZOZ34oT/3fTk91iljvZBUIEqTjurGgdxuc/823fiIknCFR1am4tQ9Lz+i
GzOfmWtzdxZ8veGlTwri8S4T05ghdphZqceIm+4jkIhu8SZIW0Nd6RwsfTUteaIlQhkGmwHDqQsz
ssrEhnQ8aM4YWYxEQWzkU3pgvI5hkqSyIb7KlahDgTITSHivcSpdDZzJ5dk6TxTlGQIdeUBvnsQu
d3sbTfb5jA5XoLunviaxTzYO8k/pATbt2nlw6P2pr7kBUx7ldKct3WFbz2rvfO8QWtGehtlxxDG1
9Ej5rsCvVx5ED/v5XlGhLzg2DJgF9TYYKRf8Cv06Tj9pXWwjzVHIQagfjosQ83ODcjk0mlEICed7
vzCoEp4Jjf4M12QZQhmRG4H3Deh9RdVLHnYoQbdo2jRKyjRF3+cPna23B6FFykqUen1hBHhcCcfD
Q8gs/vJkE4Fm9WhN/llVQZLG5F7b0Jqyr+/eHqvQGTZI6rCexferEQ0udKPzz0jW6fEmaDpJFWX0
A1XDziydo2MBDt/bY6IbYEmz4Mt71wdQwvwGYQa4WdRPLncZ2kU+MmLlnmfbZzYUT1Vvup6e0xwm
/k/UAYNdEqSdC1WX1a7Np197C7hsSGco3TFKSDh5uTiEfCWcNrN7HnsNeSDVzD7ElZN96jX4HiuH
Ve9v9sZ6FGKg45NzP0wvyD9/c1lcOG77MB7tc5NUSBoXQvRondYMlzWlQgLQBNVK9HjjZYUuh4CD
NERiGpaPmmX5BOBVbp+DuZWjIIidzwXphzrRI7crX0BeWYUFjQzANFFE8DxFTKsOWpg9Jo2b5ivX
6dYRgC2nQM3tlIRKl0dQp/AB0KTnCFCg8JRgfIEsvNr7vZo8ZqUSrUQ7N5ajQ2IxOAawVY4cXC43
5LHdIv5knoMxzjZhy2BIEUzWXgu0cTOpdBfuf+Hr+A6gG0UL0nddVhcX78FocJaI0gReV6BksJlL
HTVSGES0n1bh5x+q3rSQ+JqM/hUCeESJXNRK8tP933D9IvAasD4Di7BcXDmOzKKR7IsGfNaoFaeu
Qaw9icIUjQaKJHkAwWGKu3tnO5caKu1ceB/5u0w3pTd7Y9oZTS6KBEPgQabn7jJ6pke3sPMDg/1r
7BbXQQtLyfRE5if0wBbfVKjUnZGMCTy0xBX9AAdlUOxNlTnNfZ827nvBruyMuqVM4GEckX2cy51p
ZVIiZaQjzWwrzRmpS2WTZ1byHVXjtcLErdsKKIjyEvUuLNZc3I7SF8iHah2KbaY5H0SCfmduoVRG
mxjVgWEwtvEIMSpEcsiZM4mEAK8bHu6bz43j5cUhrSZBkDDYxX79VAnUsnfdc9t1xWEYzM/ONMcf
fBAo7/cFRAwELzh+TndZ8olS15xNaGzOPedxdLJcLTe1QBphm/dpvU2DLHon3SReB94eHlWqvyTx
ZJuXHzOaDaj5BwXCtFHTH0E8mEzma9WJibJ2hVfixseUBTzKTPTA5WVc2KkeDJkWIKNwnsuGOkFV
Neofv6y0f6w+QRmlYm7aM6Z2ROJ56tTH2VDibwgBGisu6doF/h0hw4iBZpHeSJf15maWxdwKxpar
81gqDoXaFt6sOkkenaKuzxoZ/vG+/fzld71MKhhZI2QhkaJVTJZ9uWCc0a8d4FBGbSVikI0KUKYU
HpTktvUyo0bBhoWfwU8uuWmOrWtUyvOIHkr1wRzUpPrPr5TJ9KxoUqznAW1UpGvqJhM/7bizAoR5
BhFGW8Pvouw86lPZHVxtyOFnjmpkjDaxriPjie4gur6bkXauGm2mIHDFt9C10e45anXVhAfTSHrw
+sxS6N9VBON+wbGFwqIDS7i9T4c4SD45eZEh3gcFh7pi+NceGgJjrIKngoELwsvLE8pFoXMQ/P6o
Kf2jO87PdEzHE42R7NBM4HnV0R9XYo/ra02oLon7qHnKLtRiTUUx0Lm2Elhc0XHcRTXqzWpuWqhb
UYS8bwHX2wMuRVjF4AWZHs3vxfbiKctDJUvPYzXpXw3EK4JdmzjNuPVtvRuPZT+CUZ5r/OnKytfp
GD19BnboVHK3wa9erpy5QVbXaGacLRiARmbWAxX0iRKg30IxJDk4RoRsZNUj3Trj41Y85419MxEO
SQDNS455WVNi6quqebbGs9lnAmJuZgmpJIz7nsrOY5468+dcDmLfP+wb39WlJUFnjeIrE6PyR725
3h1QaXruyFDb+hhWpz5nbPCk6kUIN3bz/rcQijVbQLkpu970uy4XiwLEHyat6c9qpZp7q0EunADH
3cyxWKtTXR3mX1CYDjeATVpAs+tyKRvO5mkswvZcgrVESDOt9sj8DU9joGpeHqcJYqrJGqb06jAl
9oTaD90tUGK09ReLklcaQxE159YPYL2nHGY+2dXklvCnlcHr/S8njfHCT8KwREQOWglAKZ9vscNo
ilHcRJfl3DWDux/pbz1lQ+luAijKYLCzk92UED06XS41uitjxQldv08y8ZJIClmyRzdg8T4lEbAo
1I6qcyEYWIcQ3z0a+ZDCNz3X4Uf4jNPtRN/J4BegJ75DirjSURV5N7id4Bz8H9V8+gdY8pKzJnEL
BJQdrT5ns4CFou1MhA/QAd+k8Ni+3D/zq8dQriXZQwSdYWpuCy/YmTrsmtDvns1JgGTN0cyMN3kL
fekBj2IejLDytZUbemtNMOVEOjTVoJ1eOKXAgGGjtvzqXDVmGZ7KTAvHV6tW0LMuKAs924zNv7fx
I8/UoFWJJ5Kt4iVfqm+no5J0ZkVhryv+WMxQba05sF6nDo6P+0d6XVBmLYILDJnYish7caZlHMG5
mHX1WeELxx3d2TJPg21atw0lW8WftJMIdTfbO2XpvhKol+Y+TCK9eVbQL/XjTSOqol3xxTcOncAS
yBWod1llXfwoWEXaFlHr7Bwj6/YNSGL/g/w+VDbA9vojdamgef9npohNoil5ieS9vvQdZT6btlKI
7NylWdXQnR61aBeizTb/8I3E+CpaRCNXYkxd3tFLH8K0C+VHhiYEJr1MTtRkEJFJmew8A+zI7M3M
xYnKrYle4QSJiSyT6WFaThDDCpSKPltWHg+HCn0282mqdMhsWnMail8aGjtiW5paG/zVWYzR9uks
qiBuFKhutx9C14VzDgWwwdyEJYJlL6o9jvWpmq2yPd63qBvfTlLhEkM4FqCjZYciLERj52OVgsot
olOumPopUepxr5fma+mE8Ur3wbg+Q8rFpKwQ8EoOnoUfLLOs0Moobs4q/T0vGdvmIbentTriX0rU
xadivA/wBE8aL/Wy1l6HLgxbczWcEV3p7TMZbg4Vi4q4yKFybJrcvgKW39qNChoJLxV8qZoXEKvB
IS3SPPmezAiNfEIjevC/Up5xw4+xgfrbtDPdXOh7pAQDlP4SImWp2DqWSLIhm2mdzWHEpzMP6sAJ
P1Wp2JtR4rdHUPaRcmJklIpbXucVk4BADvRTVBq9hgx0aZubZE4n+zO0tioMOX7qzj/aAo1aNDAR
9fo3VzQ13Ge+bpRPoatF0T6FsGPYRg2aQLvUqebxa2oYUL5Eut7/h/pENj3NudZ2D+kUKgKaWhHO
GvF5mOeKV7sVdEMbTYdWI9mA6zDdJygPfYd65IQI0X0ju37qaXwQK0rWZQaml4AOsCz8BpKAcwuZ
7nhqSn1EozsIo3TLyEzz5/5qV4EpIGEgB8TCsMNhBovAggnyYHJpWp9HK7WrcAeRuFF9Qqneto/5
NEbJn7YK4k7bOUiW2ftoRFrl+f5PuLFhYNkMfDKpTGVh6Z+UoU6BI08VtYUx/yYYqfhWIzmD6CnC
Kv/DUvIm0fFhkmP54rl5Zk9WlP8fZee1GzeyreEnIsAcbsnOrZZlOfuGGI/HzDnz6c9X8gaOmi00
oX1hbGAAVRdZXLXCH+pjK2WK8m2GMDH8kBIy1D8jOl36x/vL3aaKPFq4ibQUX/QFFz3soaviEiCA
ecQMrrlkNV5wMFyPqVJ3FyxXUxf0oLESed9YUzSOKeuJu5C5FkFDj8Go4kmFKWw95d1G7Vq19kxJ
z770QSN5iNN0n0IH05v7W715iYI6BvZBUHIwjVkW86Q1JoNjywTIlusXC7vrU8S0GjvLdu1ev4nC
L0uhIwixVnDzFke2jkO/QUDDPDShVP2jN85cb3HZTJ5UxFCOmTb3K1/kmwsS9IXEO834JUxSK8KG
Pr1kHkx9/uWjdn0ZMOvaKPb8O1Pl6Mv9J3mb/iIhSMCHEcI7BAogroVXhRO+NDPukpZ+KGQp+ah0
hvxD70gmtnGSmyHyyXmBTXI8tP5RlaxWcWUf0agNzrPq9v5PuSkENMY7tNqAh0LC4Sq//iWy7TeB
3VjqYejx2f1PmsKpsbaZbQ9x+1CORhwIPbJUfpxjQC6eWQH628WJlg3f7v+Q29PlUDSjqiFmXRa8
n+sf4nQNA8wIt9VhbgI30EJ5rxpNvu/B0hzfvRTlo/Ds4TjLoGOvl8L5Fhf7EiNQ/G7tgrZNmGrm
J7UOzPEbaZrtfL6/3k0ARkVJSP+A0GT+whm7Xi9mZjyNstTtzdgctk1mhr+mFi8pWj/1PtRL6Np2
G5x1vYw291e+HZHyCeEkANQCJRHlZuSR5rNdI3HT7kOrwbYNUZHnCLPfs6T55ZZHVG7guKLwo1gt
QGfFQjKxmB+aRo6OZlfgI6ejHwowIdugT4eYV1YWxxRlZwozp8LstO+Mj0Y5BEd5wOMw9Wv1UVdi
ayXg3XydYhcYW0EAh+3OKPT6AUbAVQIdu8M9z8k8h1VVHdNCjr0Y74cdhmZrqrE3gH8SIDAhiKpS
iwNNWIY6kgEzH8oYUJeuh+Vuwt2AEbrmdylyk/NcqcGnEaXR7lRbfhJ86EDap2QKwHkebLw55M/O
GNrSHltNWm2uhJiSvlbZvWSiVzkdv5HwgZQCZRZQ40WMlNAINtqxq/cN9gwnpZlUt67D2m2qqPDC
QYp+mZmqbeV50C5j4VNkovOwaasYZ9syjvdKJ9sbRQ/wogrD+CMG3PquMYxq08xFckTNP3nAfRAT
ULSSvzhtqe6cOjK8lOB4LMPGdA1sVXdARqQDdsHTysm9iUtid1zfNpglBNeWMmQI/SEgVEj1Pgus
fAO9Kn148Qsvylrd+EnXXkY0ozZy27UPDMPC94YIsTztJsR3xAB+eQEltYIs8Rg2+6yYgJxWkb0P
62r2elNbq6NuowPgUqYCGikLpcCScKrA8RtLU4uPVSY7db9Rktjyd4NRj/FOmwu/eLRVM9Z++kGY
z//MNe2/d/eEYSHxdWnMfkhkwGgtvi8jGeS0zvkJSTqew6BoPHxDm4sxZNWpMfnQpXaeD/dj000W
IxZlw5C6RMBfiosPCLjWthkkR6dW2z7y6halcZTFzcI6yNiLzP8mqprFiZcnet2sKY3fXDcIAXG6
xHgE1C+54vWWp6Eu1UKR/YM0oAXWGRb47t5KtvSZkpWjfLsUnURmeDRxTALKUiIkpJgxo2xyDkVj
pgdaiOpHFDQsb8aId+U2vwmUXDI0vin0RH+fXvT1roIJ/2PZ8p3DmETBTs4QibN71TzDB/haJ2ry
3vEOy9FrZoZGciTmodfLJWOBw1IIpSSFKL+VUVP3UsTUDlKIP5ZUIlB8/8hoi0fJDB1EARnvy/iC
+mSRbdPHlH1dG6QHHZhIBjq0qIaHDMOZZBd2vV3RPswsBHlppwW1W1tymX/H7XeQ9wn+kObZHnQZ
dVn8SRCahbEo78iju/lHSVH6h5ISk9Z4NsAsz5Sv8VY3E3PaG0AD5maD21TyMA6JbO6UsUxC10H5
v/L8dhwnrK5mf5QeHdjLT6iS6N0hnuAreghxM/HQfZANBysujXEzl5Uf7KPWtzJK8EyZtTWkxyKg
wLAF3yEsDwRyR5T712+lNzCdp/MTPMip5u/ruv7at4b5WfNHy7P0ztzEvQWeZ+rX+l6LL5qFKTDJ
36Clkmno+mJhhSr2pa+MVFmAkIas/APHRtpWSaselVAfDkLMY3f/SLyxJoKcxGhNHHzEW643i1Vy
VBqzXT2MgW0eggi9grwr7XMd6xMi40GyAX63RjN+yYpf3b1IgCO0ypICsIl45bKAD3qud6M25jMN
HF3e9r09q9jytGnBDE2Zwt9F7Q/fq0TSsFMumlT3bPTInwPMjRFwiOHZe1VlNo07oRf6qFdVXu/8
LLSsS1AG9ldjrtXgWxFnUtoSiQHzIe+dhhoG5Vk4VXi48ShK1wkwVn5EJ6uNN/3UWvZnuVLsfFPJ
RVt+1OxyVr7WQ9FnDxZeYQktFX9KCi9PwVBniOI6HSdRCMYHyAPWuFZg7DCAOn2ms4dehydXZglE
xyqdsdooQZPXmw6/oXPTwF3bcY8k3/oSmTqXuflwRIZ+lrcR1+aHESrd7wRHu/8cCIq222CG/b5I
xxuA1CXOGYBwJupL2TqHYUkzQkQ9l109PRvlXHxv1a4+mxrDTEco2d0/ZzeRB4E84SIAiBpzE0qV
63NmoMoZBeRNj1VoTHtUx+KHeQ6LPYjgef/OpbgM+YrwCsIxRlBFrpeaE7/KYc76DxXF6Ce5Hic3
McP2RzqOa2yGF/Ge1wcZrAeNGaQ2XtRvQKJdr5VkdqVQdzVnAklBgaLpbXYy1EH6qUmxXrrgHwGJ
D7HmPAM+GjpPQqnG2deZNXyxUzVIoLZhEnJobdq80INQxKimTvnWTq2yBlp+wQMufyylFLwAGFk8
JHH7vaqaW5JOGc2I8izrVet41WANmaeg2WDRFp7DhyyL8vgTyi/W96Gx1QDuXakouzKWcnmD5GdW
bKJJLxO3ngtbe4zDwdqVMqw8l7TeUnetmdnJQZuKKlmJUjchWQA/AMABbgHnSNJx/cvnoKBhXfXa
uSr06QcwhPLU9xq+9LKWgnWE2D6p+T9SXJcr3TDx/l4/MjpEkEVIZQ1obHR/F+ExTxozG3J9PgO4
6c/jOKYPc2etibotknU+RlGI0BMSFpVwfUSQfvViiq7EfjIph3M7Z/Umsat+m+nFvLFm6VdVptlB
KY32aWyHwYOr1x7ufy+LpOfv6uQhzITpFXH9XK9uhJMFREntz1rX94oLvh4JxMQ29ujjwivwhdP6
/RXf2i/xX9BxKA9AtlyvOE75XEg5qTJW9Tinq/YAqEdD3bxw0OcMqlRu3DFrpw9ygNtQPzlr5+km
GuFsLDJnGn1iPn0DqFDQqIebppwbY+43UmKaLrXUn3Z21uSg39gqcxARhpi9w45bBIgWvmWSp117
DqWgwliCSY2sS8Nm6qHhJABKd4rc14/5aP1wRnOtyH3x0FycXxHqGVzyfhmOL550Uyg+oSRuz5VT
51+rYJSqLej60P+kaYOTusBW9F+WMtex27d6X7it0+kO8qyqr7kiZ1A+B4zE+kPVtX210Tsjwb5D
lb5xIzrFNmuN7jQ7LQZmphIFSKvVtaI/WNinM7xiNBBvrazvfum5KSceYjzFR6RQ1WQn69NUoonc
1dneHEPF9Lp29N8JCWDnsPqpUXBoBOAP4+f6nMHpGw2lquWzgZfbPkNY1O0tv39kljGsHOnbj4j4
LRiJwuMPku/ifqubXjEmpgHnwur/5BXFvz8E+gvZPnaNUi7+vf8J3eRtFPcgRtA0Ejo0hMTrrfnA
/AYzHNCYTFX9z4gX0bazByfYGZF2sbog/6KWc7TS5X0helwfJ1YFAQ0HCY+yG9C1NWl+VBeOfjaQ
gN6UuR4cnST7jQkQqKwisDyjrbKLUirS4FlCvHieJ8sFol7+zO3B/lir6bzXynBN5GTZEBZnHP4R
KHgh08HFLz74VxE0Y4xdTFj7nvXAHk8xVYlbqFN9HMwk+jwo1fCNLsGTbdbGh5Cs9sGPDOPL/Tdy
G1O4oRjNADdF+xBGxfVP4DnEKdbw5tmvunkbYqdzDLrB3gZjNK9ch2+8fIAnL1hljGTR/r1eKjB6
Ww8U6jHNT5StjOroodNHUocS4QwZO52ftoST7f393Z5w0Dwvwr+AtMggFqGkcMLBmYly58xRapRp
lX+myY8edfjchymKtZWe5Rt75D4S7SO0K7kYF8vVMCf8ERIMEuNGfG78Xncj4FHo36XVbu6M37nD
9/W+LYpsDiYb7qhALwTa9Pq5qhmCB+YEgS3ij8cf8y6xlU0DW+1XGYZl+TQEg/HOUY3wjqX/CJ2Q
HoCAuy9i1GyPRt+bU3WOkj79RRZpZxupbsuLE8ddw/XbTz/fu0tuPoH3oHUPeWSJXbKg3KbT6Dfn
uq+Ki9rM8oGee/0tDuQOvUhtTa1jmbyxQ1AmhESUeSEOLAWqSRt7tciw9wyA1QcU/ErUbgJby/xj
UWO85ZoIkn4x51LyBrWbv717t+AZET1AFJIOy1J7xjZymmFEgLNkBYMCAUiK+43TlU54GYdC3sap
wQ9595qCUAXKjskQrRtxtl9FI2GsnfmWgXPZlBZfx4EKK9J682cUqb7sRrbUPN9fcBl7uIjFyEd0
fCkxbqr4Rje5e1VpOgsG7iFl2L+rHZCbXdqsVVfLMCCWwp0NNhWBDoGBxd5K31EbpEnGM9aL2rbS
9cIrJkfeB3nw70wTdCUMvLUzEidWA9MnWMbXj1LASQYNKvw5R2Mz9GoY+N1mCPX2p1FG79X3xHld
5DQC9y0Gehh/Xq/WO1Ok2+C89+k4D1tLzb4NENk2PQp+D0nf6Sv36cun9vo+ZT0oVGRRjGkFy2cR
5GyykQGEa7UvlCGEtUydmD22ne20LmCvFNaWGpX7scTAEovoXGPWJqEedMjgHX3CvdMJUZcs88St
ysyGFNOow0dbSexvlVQ3quujtPpJbhwp9/JMGhlyQ6W0vcyU0m0QoykKOFvqtkEOSZ2uVp2H3hQg
5OeFVpl9uX9El4nwy1ZFe57d0sRdTgTIHjGK7at6P3RS/Rg0cQhmWq52TN1yBlF4/Ywm7WQl19O9
5fjvKzmQsBFilMh0089j6kN4v36zuZK2qs3QazeNZnLw1Uw9TdIQbzUaPO1mkKQS4bcoB9BhlD+C
RF6TJl8g7f7+AJAqMEQI+HAuFwfZMionSAAZ7rQGD9dchSEdK7P8HAIz3uC9PF9G1TY+tGrWH2ul
CbYV0NJNbErlyj1+HY7//hAcf2i+Cd4ev+b6SWRV2EnObMtYk/sAD+iSoVcZoNbbVU138mFnP1Wd
Feygkuj7+2dA/On/P+4EDNFRJWMR5F4h3LZ4BjOW36A7QnWfWGbwOfFn/6GhVHhXKv6yCtNHrriX
6eNNMEyjYpY7fdb2tk7HgOLd3qim72+VSa03TuyvNYGuI+L/1mP0T/rPhJpa7/qB+kC4CivUtX1k
deqHSGq5x2pl/OEHo72bZ38tEbsOiazHrICSBp0txnqoey2eoi31rVPT3dtHeQ/1Ro5w6UJMYzfQ
yvDuv7AXNcurN4a+KPcmmQKvDG7/4rMxAi50rAnVfW207dPcdf5GkWzbhduq7OU2/p1kYXmkQB+/
4Lg4u4ER2hfZjpLPZo7FkwR9Zs9hBJKhFfZmIvM6TSZG66oVR49RmEnPM7bb22hAP7qG17jvAzuD
dy1cLRFQ2OZmV328v6fFcPrl+YH0JCIQjURVvtiTYjQT3e1O3VcotH7ioo4RJ7Dmg5ZoNX1vYNuy
nvcHta8lL0xn65DmZs30V6q3tjahomAj53r/N90cIR6zgE0ySxO1w/Ixy2WoaD2Drb2tJcYHJJ8/
tlMzHeocLdmimP/cX20ZAThApAnifiOz5iEsIkBhziMzW03bwwNyPicOymmcAVrkciPvy1lX3Aq6
2o+4JD6+e2UmXuSCSOBRSywL8iQkVYPJou1Lvs9TqIDSibXQdy2rnD7JWiSdw2ZWj77UrI2+bvcM
y4JODORKgh5zluuPVDP8mgb0FBxSyo2N0nb9TovxDiz01PIcuy62aZphFNxpa2rQt++WNJvtCv1u
g/pi8bT70shrIHXJYXbwgC4Lq9gWhhZeEptUDTUwaeUZL9ZjhicMG0QKQ0VBCFysl446MjdBCSVJ
KyHs74ZEIj3LKAhtB6XlcUZflbZ1f7j/am+XpaMGZY7LnUMF/fD6AddWhJyzWSuHzNckbCexCMOt
/bdeDeMumoM1wNl1OkGDhZWA5fBSDZiy1PzXy8Gu6AIdLesD/mf1pnGsbpsUvfZNy6PwpyE57SEZ
bXPDk5bdjLe9kuEvjtPL8ojU2X8d0vk/18ubuFJ1E+oQh5RL/dQBj3TbSBr2VRl/iLJW3qZR8gPe
pLa7/5RFdv0qHot1qfxpvMCGtLgJFusGuRw5TaArh7Tyo282fpSengzBE2Jr6n7WSPGYN2craeqb
i9KlBe0l/IWW0UmNkOCznUw9jLWh7aTMtNGAIGDqTQjtn5puU7XKmrXpGy8YrRs+F0pV6Bc36luA
jM0509VDCJ5tjx+i78aKUu21GCEMkwrLc/yuOfhFYWygBKl/7j/o2+NMw1/RqJIho6GNtbgkBkRm
1Wi2jAOq0+M27YzMU60h3tuhEbuzHL7PpFCcZ34khEVqAPqUN7j5KVK1ZKgS8xDbo+2ZhW0/hqBH
4JdWKF2uXOtvbQ7ZJG51XApFTX59ehHcyKW578xDwhk+YCRdP6qDgGsO+vA148NZyfsWVIe/u4NT
CKuDyEvHffG1VsU8IsISWYeZ3rNbxdr8UA5D9kkt/NpVa0Xb16GZ79VUx1IOlOZ+4g50Y8rXfZ+1
80Psq/1zE2PnTqFQPGllnj21FuQU5lOhBwgpA/8ikxINfjBkK/mk+HHX3xwXMj0azIqJNghjXz8t
2ri9VvgxntHKkD0ZXWZ4moIScFV3a0I7t2GFsC1sU2RUFkjVFw2oufeVvLF681AVdnxwVKg4iIxb
T0NjgnmAi+sVaWTvogqZyPvn/a1Nwp7jiqJqFN6415s0G27I0AY6hGWL8X12+AFupVWo/eSK8vn+
Wm8cP/31Wotvq0QmFp/z1jpYgYJHuQU/frI682RCXvBqvbcO99dbmNJw/AQnHhAamDS+L7oW15uL
5rIzfWb+B66m7lkq+6dc6ZKN2oTt56F2wt+VE5/VrjSOPXIlLppwjGVE/6RNpGpz/8fcPGiQ7qDP
ydu5LdFCWHx7Vo8VtQyb+zBakukhKW2cIIheQqfRPr13JZJcoVkLABwnvKX2L5g33ZLIbknPEVaQ
4lnaDqWlHqNENd8ZUJjhsQSkDh4uo6blpjq7nYsqd5SjalbZOW/DfyS7/B2lY/asZPK0fd/GxMSQ
FFbQH2mc3qg64CxUWUGq6bCdTN2rGyd+cHJsItM+W7MwW159LEWRwJUn4GcMLBf3bV9PNeY2HIxI
bia3nFpTnInZy1pf2YaT9qvOdGulQFl+Hi9rUgkJ20KoaPLihBhTzHBUb4xjiPL/TmWGt8HNNPci
s4627UzD7f7jXAYdsZ7gUNEYAXpEsLz+OpoUc4GcquQIkL3adErJiHIEtbiZhtH8t5fQwZfHzJlh
BfZ8qvcXF3/8dXD9uzhrg7LmCli2E2U/t7p+NAzQm5X8QytLedP5NX5c95d56z3SeqDogFbI/xYh
p8hKo3PswThiESftzGn6oklwhmILQWzUXIJLFVjVyq331nsEbkHHB/2pW9KOieZu2SaReYw1Ozgj
W99/jE0nIYRPhadmg/zr/h6XkUU8ylfrLfsQel6qZkI76ViMxRe5HvoH9BGn//rIstegJG8tRZnB
5kQE49hcHxkaS1D86gEGTUW7Km2L7BEMQbkRNJCVKPbWU4QkD0INnKTQjrleKpaH3LdBIxxtv09i
1zcD26uiNCFvQFbL7c08X0l339ocdz00P7pVQpbtesUsaHQtlUPzyACz3hNopEun+sYxARH77qVQ
khIjGJsgrVAVXy81TVpnxHVoHZUo+52m2vQox5h2lX45rjzG200xHhB5BRNSyqWXAeqrkUTXD3ZT
WJ11ZJAQfoCgr2GSMghJyGrNrPn2W2Mp+k/i1n2xbrneVNLFxeQHmnXU1O5kpsKn2R5aoHE2MDkL
QQAtNOcv98/+7SlhxAM5EwKOgJQsnX6mbsYO0Z79YxvUqmtCpD3JtSJkBxp9D2z0fQJv1PGM+UVV
QhNViCMuxxKZ349jQ4Zw4i41N1NeB0+WnmgrbaEXvZ7r6MgyNKkQHSUxA7J3/Sg1JUiNSR8DPAqd
bG+laeM1c9o/R9I0uUOc9Y9lxfTAiv3wudKj2CNFHUIP3fRoG/OP2zS9eoAC1DHGVHtrJaq+zHxv
fh+1C6NLAWFaApj1fkQTLFWkY2z2gdsARfiN8VT/UHfD17RAcklKTW0HnVvbaG0JPCDLnb1h5M1m
8kP11A9je8jHRD+ocaMJQZunapzBolZpgKy/rXmMKevvBj6JHvZ9BO4U+T5JMoOtacTm7yQezAsy
Xcm21PXhIumDdczHbDz0ZeNsjBr49hBbwcp9+canxJAfCLToKPHZLj7awswaEvVOOoJRHU9piEzj
FOfGqaVKXHnAby8l8PVMBpiCLa7mIqkb3Sgm6WhwQT/CfEfoGjDRKejzemWpm6/WFPAJ5pWMBYCk
O4ujliIxl6C+Ep2svgk3USypRydsZNcKG+mo2RAIdR3lqvuf7c3+WBRUFHM3FhQmR9fnG0YiYUQb
4xOaZ80+6oxmr9lRv8/1eO02fmspWp5CpZj5Hi3t66UsCaZNaPrxSWoLLHBGc7wM6th6Y5PlK6T0
m2DErl4vtbgdu7Q3JmO0Y/TU7M6tQyXfTqEWbnj+v4KAWeb9h7gAoRKMxHq2QHhxjZAvLg6kM0HU
tSqUCPuuMLxcKopNkITlVh1nzIWsPHgYDNAhRm5Zu0nSOugG0gxiGeEGNVbyDw4qP5+noC9RoKEw
Kco0eG9Kyy+0MN1D0IHTxUu4fvi+lZdKrKH7QvjPPsSd8W1UleBHypo7R0+L9ykn/n0iTCuAbTJf
5YBp1+thLRMMiPAnWLv0+S7O5/oxzjvUUXJLclFOqCR3UMPKm0ndcnfUm/hs4kG3kgAuUEkvPwNa
EHAwSDIADpcYFtWu5Dxv5OTkaDOSkZKMMu9YjrP+OKtJhN1TWjv/mE0ftXR8svnfRvUZsDiw/qv3
xiyBc3yRIKf7DbllcSSBPKEwW9rJqZMBPM4BwlrIBmQ7g697Zall447TiNECaQRkEqrPJeCibos+
LjAAPJVJqj4GWWq5BoD3bahYw2X0K9Oz8WF4Cs1QPvsBDmP3v4Y3Pr4XGpgB4O/FXPv61Y9IGRbt
UKWnXOnHnd3I4amI5WZbTsX0yWCyubLemy+ZBhFXggZy4EY5ahxmfy6zPj315qhxwJMBGMvcVu7g
mGHKv6HhzbAPAm9OO9UrRgR7+CjXjBffeuyAzMWMgxTIWKbkflk7PSqI6ckarfHTCHhsF+DXdtLT
7iv/ZfimSU7qmVMTeSYw4/eZcv096mSVwBgomKl3xGt5lV+2cxVMfjmnJ71LfZpGjf3YmGV0Akex
Zgl4+4Y5wlT+dEqB8dJHuV6q7JEM6EcnO0lVOLnFYA20hx3pH1RCP6tY863pRN+0jwS4H/A3wEeS
Mdiii+gFzQ20ruI0p7GwbE+OkXdskC+GLBUWrpTnSLdk8A/lzkm3vaZ1e0Rx7I+MH41vVq+vzWRv
DhypB/1IjpwQ6ANDvXjUVd6a6SSN4yGx0tZxK9Aih5TJusdRK1ElmbPHiOdwnMpe/8Gsv9pHkfTv
+74yWqGiT4kaBY8DppR6/Q7sOjaKoYCq1mnO+KhgOeAaVhGeEQEZz6NVrbXHl9kJrXEuDzoEXB6U
ZctEAQtlkq3cUE6OnhsbHVT+RlPrzsURSUUFRE29JMjNlfi9aIyAUxFik6BJyb5EH2ixSb3y22Iy
EunBngrtBEQ7fJJaucdcoGMs2/bGYSywB8nyfK1B/+bKQoFDMJTRGFyE63EMaA9N8PSUxJBPReDY
e7wJm2NfIFpdq6XutrISUtjgGXj/xS76MewZKSgaeHTxRARdNrtjlEzCnmnOpQEitUl6xd/FQ/3O
GaVYhY8KSCDlKGXiUlDeaKymdfI5u4yj0h1CudXcoB3DS93Is5cos3S8v6tF8veyHv0KjfJQAGeX
yW0G6GcIjCm7pLYVb0yjDg712GJAPqtr4943lkIHjZ4ILEIweUugEcz3qM9SO7tQ5fKeysK3LDcb
UEp1qtheKxBF1vqqABMbu1ptcURBYM9Sk+GWySBEs7yohn3bDWbKGL/4RCKvPXFDV59LvXYuSJlp
Lh7Sykr+uYjHf38D4ZjyDzkrcHrXsWDAKiZJQyu7FLWeBZsMqSwPhqj2qdb0sy5lCHHef5vLgPx3
RQHkoDcr2hmLWmVq2bI18YyNYJ7OiTFdcLhy/uSdVJ06nPvAwJHllrHzrXUsX/YCg04HErw5P65c
Y20qi9j099dQolMPorTCFXG9/y5smgaz5fySzIbE5LdOTa+vGh3mN8yZsY15GxlsKnWwMk/y0zZw
FcitF9DFzdYIdWStNbqEQWmbX7sCeUsLWQJt42eTsl15cG8dF4U+E18dHwPNoOuf2g4KY3NJzi99
j3VmAoUXz4HA9Cxflx8iiUylBST3s7Ib/UtTxNo2sHu7X3l9bz0vUWKiBy9aXvKiXElFtmzHZn7B
qWsGETEYPcNzs9wbVZ+4ftxKrqUm75wnv7wlbivIPiAQKZUWp9SXMqu3M95SkGjWIxjW7/moFoBc
pnnbAyr1Cj38r6hk+8tc9/PKd/pWUHi9+OLKHvxqRNeiyS8lg7zHFunADbxH8xSp5Y/7r/itj5H0
S+XjgLiGWMr1G7ZLyQ+LcsovU+XnP8EmJ1sr6QZ6QFzUbkYltLu/4O1VhfwAcDtmWoiL3EwrajMu
Oxo/+aWOqvJDHWKw5kdmtx+m9gmF9AgZVXv83POmV2L6W8cIrAszPZniignN9U5lbZgaOXbyi4Sp
zT6Sq2hjDNBzlcwKz7KFRv8cgAq5v9s3FwWLbCEJySx7SYJAe5kZyBQUlzDq5k+xaZUPWoADolVn
xs7Xg/pjVJprqsxL7OjL2aW+EAKNgMO4N6+3WqQyJLyx5PiEqf7PhAPAgZtr2jZV3Dw3ivEHP1fz
0W6kbxXk+QuWITVNZFNb422/tXsUReAqkBiJGdz17/BHJUZApsovWeooO30yu99y6DCZHtLo5+gY
/sPUdcPKe16Qjsj8KOOJF+A5aRKhgbx40YAS7GSaaPOrNcLxOLlLn6rOQFHAjscv2iTLrRdU8vxP
pqfGDuBRuLciZ+KVFMXR94tyx7A3fODFrfV53ngcqGTT/uWipxJZJuKlyWC1M7PwwiwHaafOnjaW
UWtbq4blNym2v5+mdNi/8wSKS4Z0lM8NpMjN8NOXyiBL8P65NH0YYLEFrtqVuwJ7CJKB7LEfOoRr
jNpceQs3e2VZ0m7+AXlEzr94CWWgSwZU9PCStoryJ8W7+ghcJTml+fA9EkFNG6e1XHSxJjAEmNV0
TzhsjFYQybg+buXYJNqQVvmHElOZaF/7UMhSF1RtYRQe4zyrfZL9tkt3jtpO5vtaViwuertom4B7
Qnxk6fMez2FGw8rqPhTVXJyp477S4Yo31dgoLqoq48qluIjbQCEpLhkCgfsQHLIXIuer+rkre9Mo
dKOFJt7u624KfwxGgtA81joHsIva0/1TtCwiWQ9APkhMwckh03cW12FdWHruaIP+LOPU5o0qJUwW
oz9gIg5HpjiN20Gus81kKPMu66VD4KRr/oqLm+N/P4FzRTkv7qrFkQJIAFtei/TnRpvjrdOP/VHK
ahlM5ORs4lH9bAy26Y20njf3Ny/+8Kuk+Wbhxd61JtDaMCj1ZztOik2D8tZHlOftz/dXWZ7ev08Y
jgxfC9qRyx5kgMeEXpWN/hw7ifS97iFMSpSbu8m2gkNRpc45wzBhZWu3x4jXiuwSbQq0l4DaXn8y
tdMkgRzM+vPcFsMOtzpzY7bAmnFgM9zM8deAH8ur6eVZvsiKI+PB57qcAOESEOXmbOrPVV92Xq6Y
lYf5Gir4WjFtoA8FOzOu412KpsjnAkFdTw3l+mMFQXOlD7dIscQPIREgKJJWCtcG8dJffUBJY09K
EsXGc2gG+dboquikNlDK56JYE4h54yHj2wWTBRYU+PGltpYZpBWQsMF4HvvuqbJ65aQFhvEz7RPg
UtZYrXGL3zhJTH/opVK6AntdghdytXH8ue6M56lNg0Oedc4fbgFpM6ALsvX1ycGFUF9jUbzxdWoo
4ECHFBZzBMDr54lnnhYnamc+494HqtSJ26MzdshuF61+mX2YFUlRPOvyCGP//oezLKjEq6RlTy4p
OksCcne9tD/gPNblivFcTvBnU7Nijqsj6e4Dm9xNvjwIvs6/hZ4kNJ1wPGJm3u2GMOs9C2tfpKoj
1GAn/K/8Nja3YV7Khyao17Ds128FKAl3P9mYQLFT9FGrXP9KJU7CkPaN+VtwJ5wz/c9UPfuRXFfO
xtc0MMB93sb916wrAuN9zgEvi7MsTGygUDBPloi2cNBouGKl9nssrWiXYAlx4pGGm8S01rjVDvv4
/2j5dylGF1BTMXi0gNFd71OPSWJsbbR/TyDX9qml1LtBTaeDY3am7MKqbM9OIstfbOzI3BgT1Xdd
xHRJWRwEm+i/ATeBOXW9vpEqY0fHO/6vGOGQHBykHuWnpgp781tShcrguxLCBfPaIRTn+/W2aa8y
BUXF+gWHhaL19bJqVOVTq1fqf3OTSTDnnNBMtqhimdXRSuuybzZgiuTukwYZ0X4CGSrHj1OThY2r
qz4oeOQt/G3rU1SvZGLX0YdfJEyWkQynA87QD7Gq6x9GEgaKz4zk/wBOwrjhK1B2sZ+3/cZosuq7
nZe9tJKcXMdWWtvw6qGWAhsRUOwb/KQtISXYW0b4hw5Ig233OHzBGnF0lSwLf9//+Jdf1ctSIjUR
/jvkt4swHraoq1jVFP2BxBdpD7HTAX+D8WSnnxU1tp6mPsQPkW/NMlbe+PK5ctLB1cOboGeHMMjS
UI52N8ZXzhgHbtJb3Tmyc20/YTGguZFlSoe8LvI12fmb5wrSF+0lWiH4UBJnF6+y97GmypwQD1vJ
YvIuBa3hlQExvpOLYH//wV7Hc94hCjoikNP+YBDIR3V9bCRimCW1VR24sWH6hyLPGPWnxeBOpRJ9
GGZL/4B+W+KG1pwd7i99s01Qt6JTx6EVMhzLpeu5p3WISCW257o9PQbO5G8zypgPasVc8J1rCcS+
A7cLQhXgnOUsvImkDpxL7rPNzo9/or1Y/h9nX9YdN45k/Vfq1Dt7wJ38znQ/cMlUaqW8yJJfeGRb
5gKABLFw+/XfTXdPt8xyOmf0Ui5lSiCIJRCIuHFvkABAZq75qmL1f90Y4JlCABW1Uh78aayanweV
2i3i6CudauSQgTwE8IjyRLUsjpMJR9aZp/1lCnEhQroHElgwTaC73DyNrF61Vg4L6gQJa15nDu/8
g/Tr0kNGhPn0CO9FnULsL/2Nu3jR4++HdnNnwBLCwIIhAdElxA+R5d3szQmxXOaOblknyIs4BMTG
brtkYuIRu+znGBpjsq9aCIgTGX2rIwgOJFTH5FFrpf9v+mPoy1Fz+KgzgKTjUZV505carvMaxlNY
JyZ0m71xmL7SvRgx42EHdaT1HE/DXwYf+UbEtyAih1IumIfN/nFGU80IVaJ8oZu0eofcqtmBy8tK
PMbKQ017c18F7pT58EbO7J+/2ERsH2DAsXnx2oiYHk/oV64tJFZCGfERj57dlj8tXLyDELT7se8I
8smhsxwoqO/P2IsfzESvDkDc9YFsA/7RBZEvFGK3wZ6xbHAG9S7BaoNDr96TYVJzJme+dCANU94H
N6jn/mJms/MUaN7cu9wx3XPA7PFagRtySvyeLh990jV2ModwyK6btvMeAePzb+xQzYU0NSram8qf
rL1CCeb8GcZwutYElciphu8mixAUaeafN4X/+jr/v+qlL/75Duof/42fvyLUKZuq1psf/3HTfJW9
6r/r/z7+2b9/7ec/+sfd+CK1kS9/3DwL9cfOdN+eddN327/5qQk86V89yZ71808/5J1u9HJvXsD3
8KIM0z8ehz4ff/N/++UfLz9a+bCIl7//+bU3nT62VqFbf/7rq8O3v/8J8/dqcx/b/9eXt88cf3fb
S13/cdXLl+e//NXLs9LHBsjfjmhbeOBYBUdq/j//mF5+fON4fwPuEQyJRz8dbiG+6Y7t/f1Pz/0b
Vg2YTFB0jbQl1uuff6jeHL9yw78BFADoCZwXyPfgv3/+z9v/NGP/mcE/OsOLvum0QsNY8f9ZmxZ2
Am64uOkdN+mrnTAhDASy7Ll6F4e8vRiqyt5DO5j8n0jf/tP6cR++aj0MSkIUFOzuu9Z/4lpB44Kd
o+451fOj9/GqbWUbKChBgvdd2bV3MRdRpgCd2b2axH8N0/9mWDa2CdBK0C45Y3nfsfazgAk5QCp0
PHOynur5xtK6I46WpkTPEShxEqQdrixUF5852o49/NWEbrxsiEh6QluseudZdpmbyeqfWUfirIK6
+hm/+VT/nZ9HfsITrHXFI+zFgJ5rorsQ8fQzQO5TjWPBv57WSKDyvWqj8v4o3pOVnvcwa4I991+b
xf96Vk+Nzea4B+VRuy5NE9+HY08SKilJfbup06gmZ9bNz2fbvxf8Fsmq+3leO0CP76tQrDdsEuJC
+hB+mv1G38209BKEzr9A1ISeOVxODNe2nAb3SBdiFzy6b425XSsGCBziF2fW0qnGN9sXV5eugypi
eE+q4LPFRpb20v/0+7n4MSS/WKg/MJiv9i+NpDChMuO9GuzcGZp8WvskgryEfojWj71cQcGStvSO
Dm1udUHiotLcfC3LA4QB8N8+/lqCWOD3ndmwM/xn3jb7feht5a3ADd6bEjAzMe3W6sri76b2Bnzg
qIb9MkcUmf41GZ3DGD2GkJbvsGXZMFyW5JrHNPvXP8PoH3+H221Sj+GOW0tu9d9dqAL+vqcbiOp/
enqcq1fDRiJZ8rkex3sX92DX/bJEA+Bnu9Kdr2S3s6cl4dALsmSUrcPOMiJ1PKgksDklXXxJ6TkY
5A86419N38bOsJi3lnQWfg9O7wTXvAQp2STiem8HGCHw0juHKXosxX1Z7WwUPGF8eqSQ7BERDZmW
Xok8vr7AL1O6Kx0XvIlnRugHLPJXPXN+HiG+hLQxoIC9RyVNi1rY8DDN5DEavJSCoCDRjIBNpHfA
0Cre2+D+SZgau/vSbx/GSF4rMnxvRHzdCP4Yu8071MTcmLh5nFX10VLwRAxi+PZ8OSknlfVyFdkW
2AFxCQQ3P4QS3Y/BJL9QTrKpDGqEb+fPw8jzmg1ZXNdXxlrAwF1eSGCZ63W9DfT8Hn7BJSHl3pjw
ygKosbbI5XHEGhvVHfVyq0azB4XEfWupz0033AD5SxLXGS7iEWIdDbtvghi4LSva+azJFsYeJmva
sZnm0m/rFNDNncPmS78Rl6HT79U4XEVsvHXt7h1jYleNtEsXUxbLcI4K+5QV3NhwhG6qwdd0KJwR
B1w9zzPoTUy9N8zhN0R13l29uiopIYf7+11xylBtDfsMtTlU+eEdpNih+HrXDufQDiea3mIr2slp
PFTqi8KbsCBWDRZOcQ5icKrtjfPl9ZxGgXCHYhgckQBLfwtFiXe/H5ITZx3Z2O4RIKYWl9ehAO+Y
Aq03aOHuWybbu3YIwLX9+4eceoGND+Z27hJ61aKKZYrvjccuW0KLtzW9scihVMCHDuFQWINloOTX
vzNtfE7189TgHN/nlRG1UEtgtW6lihEljKkFRGJiKwpOfk3OyRmdGpqNfZyRbxZDYMtCW0uxWtac
OMHZEpNTjW9MnEFgqoPWiSymEOdNjCDqxSRp/TafYgu4m6O5VZHHVAGe+qcQgCJUf728bVY3GxW3
0aUhtZGFHY9rWi5r4RFX/PM6+tNt9LV79+tRQbbz51kNI5DTjxPMDittL43Rc5C0hU9v6flfqnla
1wIFeqyHgs4xaPlQa9A35IwvdKrjm73KHLm0Xt/ogqto38lJZMpGKcHbOv6XPbqogUZo3InLnVAO
UM2lOieOc6rnm11a+rM01I1gZQZZX4xQg87aUrIzE3qcuL+e5H/JZ/ORU3+CfmIBCmWT+Gu/Gxl9
P9D2Cvrk3yevuew0Gwu/7aoz9S6n3mezawFCX1ZCj4Ml6Hesp9TtynMhzlNtbzZt3IcVnTwtC0cK
WHvknMGV5F38fpZP+GPIs/y8+LXTRNA6tUQx6rB77rhvPYFRRiVsLKN8HWayo1hmKesG5xZ5WFkm
w1L2KfXtd3AZhrtu9MvdGi7m47wG7i0D90fSCRpmFnIYiWHLdC0X840GykuC0Q6y3/f71KBsDAJU
YMFDbxFdiCh6qWZiJ2bUZ9r+tRsCNMjPQ1IaDooqzTGZIbUuuC/DxLjhA/HGHOpY8tpAwCtngpxT
czvxLlsqoVVPPO6sQRczI4ktCU1sXddvOmqRKv/5ZYBPLDtpLBy1oHtLLRnqBBG+5kzrvz4QgRH6
uXXbtQbU0gBg6Ed1k1Wrz69AQ8wzZWz7TQf6XyrWTOsrPJfKorZ63BhmlHuEQbeeMRWnxv74+asT
vRxcoZs5UkWoITtW+eobaIfPXXY22Iz/uXQhUPZz69GMWkewYg0FwujegQBueqWn5msILG7iDmLN
23m0DlFU0xswhsapat0hB4L7HE7i1NttTEcfMljZQMpi5eodBMeuTBd/f9MGjDZ2o4eohpQcVITA
L30VxPtG1Pjt903/qF35hf3eYmemcnZNGTWyaPvZHOxhCUBO18W4r1pOk1SyGjPRzl4GfbFPATjW
smmwh4TCWKGmdAUDfs26fbyWQNxOsXkf8s664U0ELbKY97jdLBbQ3yVPBUfVTl9SuV+dgOWAJ8R7
VvsfhrHkmb1OwAnxyAEoGUwANfimElj1Kh1tzS80UyqL58ndRQ1bU48Mw320+OJQs4UlOjDNrYUK
mcQNSuSnnTV6pLHV4+ZX1jt3oc77fpn1Y0mn5dIeIP828WnJl4h8NYtqUzKhOGKhSoB70ebJMS2w
n4L4MRw54GBOpBNAo0XSzOOXubGGdODNG0+bv3CQTFD0XeZ+KDSfabYsSGxbmh9+P7MnDuZtKj+o
RYTS5VEUM+Qk0qWJw6Qh3QvKBxFziKB3nrQCSS27xc1j7etzmdcTVircGPRR1p4Cf6YoYMrrgyo7
FIvFfDjMzvgm1xeQ7583umMYo0FERIHqqGvI9UYgvZf2GSN7NKa/2A7bWgEKncJyJJ4AsUFk0jqW
4HpDChmRA2s52ItFz8zOCWuxRdHOK+UCajWqUGK4M7L8TLr+w+8n/tQMbPw9SDPzaAFBQgFwkPsE
xWb+riNrn6Mw45wE4Kneb2zdsg60C5tFFKQm15NYvrVgX35b7ze2TorFAcoCPpJkjXOljXCSBZCb
G//Imf62R2z8GXC905CA1KhwGhJfC2WNF24oRSqWaH5ThBysqz+vUWOZcJGLExSBsAOkyZePbTyd
Kbg/Mfhbeow1hJzuCNabwmKoBTStRH3F2yL7INb5ud9gxjMVMuFB0bJU+lCvPDPkp/q88V1CGlmL
79GgYKM+8Hh6rtz4bT7LlhPTmedgkIoEBfDvFmp6KuCxJkXf2PHjC73yWSQ4A8oFGOYCoCuSxT2o
aRe7PlMoc2pUNi6LO83j4DMeFL7Vt5lk+rZcrHOFvMcp+4Ul2xarynnQjlEiKAYyitupRCKlghbr
hYltmQLmMCVDOFnZm7ZUsNm1IGSVoRpdv0CV+5zGbd8kUSSt22Ccu93vH3FqsDa71opjaKID4VNM
okmnYHiwnPjlTU1vdbyhBbY4Qi6Y5MGiqCVW9u4ooXNmbE50fIt3igJd03Y06PhSjgmk9t6Ptf22
Y2QLGqV1TAaU0cmia/sEfBg1Iube4+9H5QfW8RcryN9sWsihRHWLstlibq87He5JRFM275zuQ1mX
mRI3c+NnxN7P/MVxvzD3E4FkmBscQtUmx5+GywZKy6A7/31/Nopu//bwt8VsHoAXC215WETllATz
DEoFltkDTZbYOZDyGokKz9yhDPtAoXYEHZ6+hH0cvP08INh8TGIM4L34fWdOTerx81d2YWrbfg0C
1hdwDnY9890E9NrnSj5PNb6xC52nG4GrZF+UkX8T9sPlBBruMx0/kUYDQO3nntclDSbSRLyIjJ6+
+nVrDoClPSM43+wEyHQTZ/CXw9yIL3U5fvBs8SA6Er2bl9VNwSdXJ7wKVEJp1eRjgLxVP9pN5gpn
uhuhC32P8ng3VToKL/pePDUKleN8dj4j2XDjDsM5fNKpEdrYmxnJfx+MeV0BdpHvDkhNkjgaz4HB
T/iA/sbSrLwPBoDuOWiZ2E2/aCAicLFLwDjz7FTnCr1OvIG38RAmZJCacZpYEVbzszHVl2B6eNPS
3HJSr9Bsdwdr5EU5xzmP26Itxblx/1Hh8AubsIVgN7peh3qdWWGQszzU82q/F27f3jgWpM4FayCN
xZUQIBcfZKYra76Ffgd7txpXpmoSDMTcusmiqQ2+1E0/XkduR0DZgdChxk0QWAj7g+/Mzq7U08ss
XT1kUz8FGUc99443b8vIQ+rw5z1QsRUVVB3YbEMNNRCn3uNGkb1t9Dfed7OunctkBU4vKH4GYffg
a3bGIJ9aMsfPX9kc0Onh5so0LWjUvcQifrSDM6b1VMsbg0OmGaKFpm+LSvpVDqIJmdeWett9bUso
4QPG54Xr1BTcTDy3q8HOFjOc26xHlNWv/Jwfn78aFbezoONqz2g+3I3LmMKrQXAMMlYHpNy5DwxJ
O+akf3aPR3vzgqrGPfdi3OwPx7QJaBeymvmZrifEDx4iD5JuR4llaMyU4JTr7ffYp+laQ7cDsQHx
CcAG+MgJdZ33KELMFaKTeJKOHid86uvdPx9rQxTubctpY4smCI22NsCWxbySL7SHaSXWuc18Yta3
anrIRoOeiva0QJkWcuXzrm+ct835toixiWkVWLSjRTlU172j7oR5m8ezBay71dSiAIAf7SZCPgDp
Q2qOfXzTYLsbs8BgYOrFD0B3HRxKD4IwZ87cUwO9sQk9Z509BTMt3JE5WQxY2UEYGe7e1uuNWaAl
RXGUZdB6P9xUpXlEXO7T25re2IWuH8BrIT1ekJX6aWWo2FuMdtnbWt96In4fBfPo0GKNJSoSe3rr
lc45ldlTY77xEETvBFYwmLZYWPXJDmpwSM7mjbfCLQK+hEqLO61zVyyQodpV8iga2r9tOrfsqNQj
wL/Bqy0As1c5GEzhccWlc/GmMd9iSVdEnSqIlvLCG7xPvO2+dAJX/d+3bf8IQfzCO9iK7JWVoNQE
XVMQx9rDEF9j2/vBA2ytP0QHwmTS8IOaD0cbPa86r/WnALFYZ3EgxgRyPg9XbG7dH+vZALOHYDRP
JvXNpR/QAkNg2GX+tYNWAj3CWpsLxH4Tjy8H176GznZGXSzS/lOP22cA2+5SkmgtIdxcwICLzr/o
zWEEOyZMtQqnRJB2j09WLAtrIgecH4NbH7rg89z3YSr1Db50qAcHwU0gVf0lKr+BKMMu7cTz7nDZ
vcZhAEmGb3I+hEGdwfqjVDyJ+iAd2vp4LPRmSCBhv8fTh1C/96shmfEijXjX8gPF+1j1SwlFWB5/
Vcb/8Rw0aSMWbJWAqLU3+LWIeDn64dszkFsI4fJ/DqNiCZHuXkO2Bo8XSqWgRcW7teWLAb0gBgSn
2UjEZcm8zDQk42GZdHK41OQobowfd8czbglR1z2yu942V4gYfCpjIC3FJwe8v1N1bXCtsXmTV07w
CX2oEF+BLu6FYz8eddaCzn9qIF2AKqwcmg1pQGqQT9iJ0jdOcB0igVRXVRIgggqqjLQikCFcHaDe
zMVxCO2ZpLiUGbIzKNdFz7V+Ap9oQqYFqncqYzXggyKj4nB8R8c8RjS4QRAgISvJhjcGFbb17uDt
oBPYG9tCtVWT2KX/uVLnqoVPBGC2RcJVrUZOBK4RoZ4+hNqZkIEyOnd7TGUja502y+if2XonrN2P
soZXTlDUy0COwIQUtK6uR7//CH6bM4RHp5renAEDHcDyYxQtAlN7hwjMTok3h9MbO745A4SZY6g4
4qqLjM0jn+Ybqs8JuWykr/4dL9hWEA9IWvv+5DZFh7Vfz3Vqy+kSG6w2fo71f/R4FL2fsPTGGoIr
9q2tH35vCU9N/cZrY7NGIWRbtkXksu/IeVlFGSvxARoy9Lvb+PFtZJZz+K5Tr7nFM8ul9AKxBk0B
Rt3hagLfwn2nIGTdlQ3CH8aab7qobdKqHUzqlSZesSftGNLjKko7bPxDA0WKM8fLiRffQp1BWwN2
T8a7grS9uEE9BLvVKmKPDVhOYDWXKjct6Jx/P8onVuaPiurXi55aXrCChLjw5+kZ4iCPEOV5/n3T
0a8vFVvgM9MuNOkBYinsih4pBEKQjtAxTltQNxygyRlfgFdyySDg07/tCrYtFwxnsGNFM2UFSCnG
FAAXZBvZGxON27qxCIwq3EeytKBT/9R14pkT5/PvR+rUJGzMg1tDTDMC/WUx0OXBDsbPiHeeWUyn
mt7YhgVEybr1nBaiN+ShVO2nQfrnwmCn2t64h32rpCa9zYp4JJ9KGu/YcI4i7QfXxS+8oB8Vha/W
JVSbehCzeU0hoaV6OS8EXDU+9z6oZQnzunUaVL52EbLLvTU4OZuWe4hexS0wgrzNatPYezDJOglr
LYgiL8OYT3Pf5E0VDxmCCvaF5BXED8cq2FG8RDY5dkezuhzKcx7oiSv1Fk8r1TJONrSCCzN3CfXp
roMlaZEr72iUzN09/JkFgAr8QxSqHUfkE+BqTcEncCjlrQ/FRJqsKCTCqa7WwqEfBNQNZwtvRPf4
DJdqHfCchjyHt1ZLLz+6DmNUpkdvq3E/c/rOqDFzPeTklXehx2/EPI7mbbk5ctzzr6Yn4CERfou3
g+PbLHv73CYDEfwxePeLmd8CemXcywnR0bZgtqjfL40wOwRP149eMEUXY8OCHAJVMqeQh8ntiVX7
znIsoMlBE74Hz9iUAm4NIcZVdqhn1aWTAmbBH6hTI15hKa9KOgUStUZN8naSDYLefRAkY9iOe9fU
K+zUNN7OvU+vj9RCqM3wQTR/lKEGLZa2d1pM9GrSKOiWFZRgiRTwRFTbjbsamEPMkGd9jPr4HWEk
82f7rtYSTvTs1gmDYl+i1wWUX0xIsKOLtU0hYtInXTeKrGtQtG7VsQtPful3xHD3ozd5625xOpq7
zGq+W2Zqn6N4Cl7A5ileatGqu9XtadLQmObxik4Awu0ng7HNpxLVjTl2SJgMc9ghuBw5adPO5LoE
iH8XiJkdXDACgEHQBemh/6Wt3SUvbctK/YDJi1bX8yVwduGQdk57jWKiak+H4bmJ5AjivdG7iTz+
gtL06qFe66cY1N+fBu75V56jyv3keWrnE8FTwlsAPzp3Gu8gp633ExgKL0D/FWSg2wK9MaS9Lj2l
3AzYCniq02qlvG8eWCPFbWuJNrNYOTzgThR2CE+L4NkbbO+u1fIex3Wqrdq7WAavytF2l9hELzu6
GBu/gKw0aGantBU9zVkYVnclVc1dI0YXl3AwBZqm/TzNgucLhRlZIFNzAUU6J4O48ZhSotR7C1Qm
96vwvgM45O0jp+ru0CyQHtL6aBgA1bSagRIcK4OhGpvlsKwNVLrBqGZ9aXXsZG5nRFapRl+4NojD
q9U1u4aHTqaqeryoaGcfWujsdtmM8ucEVFTVgXQs3AeQYXgik+9m8eDFh7abyV5DlS1hi8uTsW/i
nMjALyyQnXypu8q1UwVA0K43AoT4AYgIgO+GVxYuywfWsbVOiFUjvu/GIBZKWBCpRMK2Aj4mgtTo
GAgksKrWqbEhppWAXWliqc/a9TrGGXovtVe9aBA55GPJ3C9e5UmOe2HZf6GjaXex5cvcNoTs+9I5
KrVaw20fzZACWon7ifvKpamySv3cMih7dJOocrWwJW1r4je4lIzqO1ipsUJ70J1HqLd7bmQ0pt6C
26UZKRhBbYvuzbA4uzGo2rRxoUGNCG6QRL6IWTIaSEGsTImD7HrzXPrSvxQTuOuTnokZO0J7l1PY
H0Y54sJrcKVyBzvRzqM/uGns1Acppzrj4Hm9GJpwRalMHN8vELq77OLVfVKkcW/s1UQc3Jtxc2mw
MeF6suqwWIu+r5WI8wqnyZ5AJ2XIWx3yB3vs3Gvf8uS+b0YPGTO2hEkcMvfFpxGHdpdLzA4AE3Ul
DcI1CJw29m1dx7S8GO0ugFwUmenV6vqrhShpax8i43R34ISncQ6+KGBHfZ8/gNW43XNU1HzUavQU
qreGPk7iGuK3sc1pnfRDgwqatUcBFaSTcTcbJF/fLzE2DqiG1m/KX1GxEjGxQJvKn8my6yEgZZB1
5jbArxCbrxPH69W9G4jKAAc+66+tFZbHhnzzYGKKoBaV03chLRiP1tgz0GaOa+6jVQX56Dh8zVnM
VGa8YbKQnehAI1vyNp3qFaWDpRG3A1Sr96CccnNfGFRXeaHiYJl3ussWIu3IWRylfGubJVK5IrGn
CNU+kEQ4cjLoq0HZVs5BHtslfUR0DoUrKwvCucrjbjL3BAHCbG4DkisNVBsdpzhtOrdEDFsClUHD
/qXVen1WwMYl/rKWYNttUjMMaQle1WTtIDXo9H0yrQCVdVjwcwJJ1PCiVcbJQqivZ0sQ92nZ+JOX
lGPgdJmDXNqXaBxQyTQRv3ArO1gTmAovQ20BaumEdnaur+iRb4jls+PK3IATOrfAz54zu15Te6zg
v6rJSUUNke2oiWuZea3Swa2teif18b+f9aTNp8ms03UFKO7FEJpZgDImou/HIS7va92MiJpIQhJf
sCgzTlxbCYfyyJJ4HQGbZ6vtRFiDD1wZ04ndBPazu/j6ywIKzDTq7OFWRwPY2HXFL7157g5uPSOC
YHdhOvTYR8oHeSCE54K7YGnUnNCgh3uzIC/flU51WYMycU+d0ctJzLuP1iC7i9rzm1ux2Px7Wwco
05vnu0iV8Fsa5d7hrdy05vP0UpbLcj8C5JxqEY9feOtBCnsZrU+ehlrMZIT7ZLgNunTHVNnsNrBt
UERLqpZ8tpv2K+HhXX0UJm+V7d6zHuxW3jIOqH81Eygey/eTgwMAhI9jEqluzcbYB61zFAmsvNlk
xvjPq7d4icPRociZ2Q48hcfKWeheoICTg0rS1neKTypRK9zKcXRD7NEVPhc4bXLmOhZs4xwnoq79
XLrw7QZqOQlngGjWuvRTE4apBa81WTg+r9xnAQY9y/AUEmc8nXBk3MOf+Uo6cCSBKz3A78XWDSrn
5YEDHZsx4UdwWkGowJxdPLDDUstmz+XxjSrIvkE1xN5H0Md4AjVSBylzHd5Kqxx3MRXkHRie7RyJ
O5pTr3SB6iXUBQun6fB8cJTCFyHiQydi1931ymbws4zVXBypzOpsMCM5lCvpAORc5M6YYEqdNg52
ixs9ydGAc8CqwFzplDnrKY4x+O65yxsrYy7kTDox80tKYuwI7NEyd5xZ70AxC+Kjsvd03oOeZTd2
1csYiyWtwoZ5SSy7sUkbbjGOyslGfgiWSMBYcS+r7bhMiQjoXsX9socxQgzPgw41NGcx/cfazMa2
1kvXHsG9LyZUjQpZxRBqHNxrYNfeeWD8TLzGH0AuY5WJiwJmIB2Gl6Nne4tCXZOEpTMR8Nroyk8i
cJhkvVPpTNWyTSwCdonGF/7eckvvIDoI2oY99jQ3bZdwnCSXvHf6pOwC64pZ8WO9tsGhazzrmovp
Y0VGJyVA+x7GwXafgritstaj3+UCDUuq+4dQuFXiwZFD6JQCHyLBEP3Rs1rrGRFQkkpoQ+86uHOf
+NK0O1+C97BedrUfmSeFDqbKs7vbxvIhc9wP5cfATPJ6xfGZHes74255D2MyZdqax48DRGm/Qnid
HqA9sx6coRp2bgSrjR3bg38jmrE5VNzsXabifdconqLI3qoTa3ad624a+93QhVU+g+ElYbHUaeza
79fVwFGMURsrVBhc9zysrkQbUMQfOxc67eHSJVp2UQL3YX6JOXPCdFILdBFKCEFxUHPNJYrVUEku
PDaF8Ghi3KGsaEnN5LPbQTnqOhhmeL+VDTK9FeK3H3opjUkqp3G/1g6xd8Eoq6txFXfwGZ0P7Tg+
jKot0wmwfxC4VyRbLIe/A5UjPA3gRfJ2cuM7WUrzQqCNfFnFzfcgFiR3ReN8XIPeGhOUtvcXkG+2
LyBFJoDsb8Mb1tuANJcEkffe1Mt1CXXJIO1YPRzP7CHpzbgksJUlBsbqMjINxMphSrsn2ul1TANK
aUa8hsIWQqiubuNoZxp1u0Ba8Gpd+uazF/TtHkXOAfQiOMvCpl4u5oh/Rwwf9xuj6isKu3tlUGGy
m3VAsrLsXpgf6hQwjDnDgNW3C+Q/4ODD4xMQqAfq1F52EGNY0wGEPSiAgC4emM3YBSiuYBa92kPW
djIM0a/1a12uy5JCWXZOF6uJm5z6Gma0jh25iyXxdFp7c7Mi4a0TXotHTsroGvqv8A7hxKA0l37t
h3HdQUplyB1a9VhRBFSAyeitqCzvCLwLGTtXU13xpI24yKtjbW8fgk3UauiLR6bg3nXlkhsEaHdz
Fw46McriH2LhcZRAcETW0e9vBnoqh6asrKQF59duliLYgymCHwYWxvB3TbcDrThg7noST0PQu59F
40epG64kxfEZJLJs5gvU1ilQh01mz0WprqfGri7ace1uzGz3F1KPNLVLyAyPwMSnbWDiWzO63kfI
IolrX8sxVYACJLHGkqpQUJFENcwb0QPDZaCu877HcdNai4SV6qtbKMcfz/kySpF1gMweNIofwNR2
9BsCck3QhZypJgD8HB5xsMg6nTsmb+260rjBInc2eErn3tzXWSc9iCRDSeZ9u6AHiJyHB5TQ1A3m
zoo/KW3hHjuP3RNX2nPzqK+ih0GHuk3mxUaNt0/0DeQy1jsG5yNlIvS+r4grrIlTy27GPbZUH8YF
3EERmYNvVUnti94JZUoD4gFJFtaAJtRQbfeDx95MUToS8E94sfX9SGa2AyGMu3NmMMYfq8JMNqBq
+kNc4dSrWcWvKs8EV0tP7Ez0cXv1/5n7kuXIcWzLL0IZCQ4gtxx8lktyzdrANIQIcALBASD59X08
X1lbVbyoSutdm9UmsyIVkosE7j2jrb12hx9v3diiuZJEY3hwWheylq6ln2ouX3r0O+Y9NgasN6WL
JLIhJkngt+MukMMPJAYfQRUYlSy2Frle42/Lhcwb1E0mNUV7xDDgxh67Dh/UNDhnbMIrZPCwVFa9
DjZLhRMqmobl1kw43ZZuVqkti+WCVSq+LJTIVJRizidiZYZ2dWTho7o4a+txBQu10k3PGRwYfqRu
2utOEtApzvu5dfZIVAtzj8j+oCK2JrG7BA91hJUepxCWvIWYNo3w9F26QSGmEwYHKH4Mw5sQeg+t
p42TYOV0Uq9XcKxRdDtHEOVtEK/sbwzHY4VIbP1czjN0GzjIEyPkT1EsY2rGDjFtNnIzuJTqDZLf
2u213WqrTOjmtoQzuKVzmRRm7s6G9nLAkdz9CMXla13J4oiLkj0pPVZ7EtDruq79xEWswHYtOE99
0mN7XCe1FxRpbSpGn4+HvNYtYrqXM8dX3c6OWXeYDXTmRpBB8nVc0m5aFHLBXHsPjhYfvhJkh/LB
9XvRXpgRBxRb08XrnVxA/5i2+WpqSe5R6EfyrlfhU7Q2fNdh/D5qoL9JtGKZmBu+JNG8YupALdzG
L+GRglk2eGxQUXaz1j6/N33bZyaA/wHZZBGm/FrIG2QGeheXjnzjQ9+0L/Taww4YmCd4mrFVYNPY
G9/0eajtq/VD2OqGFmBTzyIQlWzYjbigEoJchiMHpZDIhbFzaMGwTrqNbgZnak/jHFgYbuJlwpBZ
mN3iQnLQNj4qD9H5tXV7QFZhYeQrbfAxtQiRuwP64SPbYHrn0oe3Dznxb10YDJu2by698W+pWeLt
vIg6i0ZZngfY8RKmLL0Lhb5TUeOESUBm/+AoMQ2ZLhwGEpURsRl19Bwq5qYrk6/RhHJZpxwzZ1x/
YQN7rQV/q4a6+YmaAi3pE8skm9GyO090SUKtRFqH87vDFSpWYQPPK6Qvph5tonTEPYdeuBU92ABy
NoPsqlyJ2cAUZORpCQhsSASvchGOOsfL/rFQUSXALAK8U/EvFJ9QQGW1zd0Re+zkDfIAoOu+ggoP
WMna5rJiPd7VMZyTGlNRPglEWdRTHTz2tKcH1eK08lu7W2Y9Xdx1JptafnYO9tEIkspt5S93WI/Y
Dos3sl+v8URTrV5KUdz6jcGT3A8W21k4v4yDw76rARgY3rkuulRgno8UHYcX4Uv4K72pee77wr/j
Y4/KQ0/PiemQGCuKHir3ykU3OVfuWQZYkJXDOLRH8eswrWdP+Efug8ePeK2yaqbFplLhcuSikplF
TMtTA7jhxsFo+l1OJXAkguAqMyIrfRTDTaXKJ3xmMqv97hvJ6hpwUjzltkHG36LG52WMHjCQ3SFL
AGuzSz9kXD+OTVvuIeZlaUNsaxIeRFhzUb6VzBYoxOKdsauMCV6WmwbnC7dlm692rff9gPczYQ4r
byZJhhOBpwd4QzvfjXW0vLPZuw4ZvZuOpVxSPveZVkjUH+JTPJV+UrWEHUo0X+K/CZZknZZwg/HJ
yQshAXbHk3h2Y4E03ug01tTLxzF8RQnQE6Ih52cPj+tOuqo/ITA/fATULzekFeM2HCVN+oZH+HUG
GZ+mrRqi5nsqJhcddcwqPIaOOoiwDje2HZ2drzz0q7BIIwU0nIvEtpCfJEEDSbbtvHvikcRpoyj3
WtlvCQJSDsQbkDiAfT5TjSw2ALC6DL0F/q7pO+SSXKsbfMSmpkw3Iq8xB2UhISxrR39JXT03L1rE
4QEdwHhrRZABJy5R4Ic+cMZKLA1OcXC6IVP9IHCPunbTwo13msqK3K9Ul09eiU8dv+n4GNFW51M8
Ygog9JZFLjbFIMDrFTXIA7vWSGEa+ApQp5xJ5Q8pJvxbnFthpnF53ujVP05cnZgr3VNXoEhPt6ZP
sIuTW+4tH2apRNp0GFIC5hgUzTX1lviVwQSwfoVXFApqvwfWT3HajSVLWNR7GXglibiN/svt9SsR
V1miI89mhtQPdMcKlNS9n+vmSD2OfILCe14bhtiWDr1jlJ20hVmIDtOp7/sy7fGYJMNAT4Pyy6SK
zZBXxv3ycLXpuUux75UYGJFOy9vp3QBN8TCDujO/94MYS/vaLDun6eVLyIBfl7oVtx0Wir1dFD0i
VA7lNEjPRxJvDCdaJw5spYdwAKdL3a32gq0L1JO5+kloGt1F7aBwtDjRQaNFPSUUe95MsPFRYnAt
R05WheG0QZnmXgo150JQnLYVnmYnsMM9BKbll4u4a79znvBE4AokUqY8GFniUmdnR6RkIbMGs94u
NPVpdYqPweMHXaszKqDKpCHzUa73wxpmzJm3UkgNesJC7RGQIkPnQb9B4PFO07VJGYmTVbfXue8V
8uAHT7ZxZhac9EtzMSs/RBGpdkzEHVCICXhItebai48jLrhxRCQ2tMFFu5p8xTOfiKa/LTvv1JOW
HlgzPYE8vUO2ztHl8/0w4Lff+hxugSrw06ZeUQ1j7F0BKVSiSoRpL4Fs76oqVhs7r+YhKkIg4nJ9
LVrabST56LvyY/WA6/tIO0jDAMSIrix8owuCqCPWh59Bsx7UYsxOCF4mssSjIjCmaZXEdfc8TeVj
Dc6rH9lT7beZHgrMraR9Y5X+VQw1lNS4LHhbo5qo4yeJi54w6d6QtriAYknXZr2nvdPsKUU/wUhB
pq16KSAJEs8zmX5K4+28EOrXLp6xAPUXwAXVtgxtlEUrQsSL2Zyw051q64xZu7q7GTrYtKq4SNkQ
VzdidsiZCXz7rl1zv3SOGkpmHD0NOohbET+soyOgI8Jn5oJ/mDlyO9bRr1OtgxzRRg/BhIDMSXLE
RsVNFvdAkqzodrIqoI6lTQgMsq2TFjW+L+hZWnJfcKQbDGgo0c6OOesrXFVObl2MSZjxpt1cDHFq
ag70aZlvug7iXXf+7P1xh0ESbaZY5Ne6/ArR/3hYRzEBB+t30dxu206+lVqesJ8fgwV3Px9F98hd
76jZdxDQF+X0B88pkOl5i9EgqyTAEBTUy2NZjlAFA5rHXmMdu6ZhO8iXNmy/kIcsMepWm96Tr5aP
7OjPkTlEIzA/WmjvpqHqAiw3SCBZf6yAsCe9XQ/D2I9QqMIGTVxLUsrsm6Q4XbQ33lQd6NBgvPMX
dRhU8QbsUyUy/ohbBQCsSwVk8zrp3ebkaKzUvXTdvejpmFrvpuJ9kRkJc4uZ6C0lkNsXvdtfz6Zy
ryd4NeL1pYkdhHLbbrtA2NIi1yqdwKWlzO80njPqH9a12BTFA0JNji5BlDf22jl6x3F/w71fdqi7
BLJqTHvTOt7MrAb6Ws+/Cj+etgLhl8nik5/KIzuXXrPBld5j5Wn3UHqVoFqm+tNyVZODcZco2MIe
UwLIRjNRn0EXVoPRRnAvBnlvSrCmP3UkRrM3i7wCRyabkexvWP8+UPs9EFBTYDm9e0HNE7++qiE6
OUAiMKxvbudjWCEGyp4uBkCL9NZfFQzsRE/npceK3mhMEFj3q0fg+79ITbodgatUh4JmddXdOzPW
XxrUSSVh0xSIu889E74BGg8z2rk/Qx1fQsgH3RbhcIWoxxSgps49rpqt5p/SzNh4JpWRuR8AP1Yv
iyuj1K+bmzY+QT/upI4xeTXgnSVmKBK2BBcCisvU3a8J859DkXHGuKsxybbQyC0OmB/H3xBI1snI
usQE4bGenBRliGBDrKhh0WmOBh+RWaaUOfJYTc6RWfxRuHvNrqydh+t1RvV8nJy+vZ3D+QKrTC68
ccv86YXFkiUtG+NvJH1unRAXHsciBE78q2hcllm7/CqrIXGaAIB0pKq0H2BYWxCFRuq7qC8ujsbK
3XktAyk5H8uQb0ykynzh5a5BDxfifFpxE0habmM6PtuhZ+mC2jNwnNcWG9AknkGwCcdADXTmU6Gs
Qk64W1ewFlPRR8CiyzdAXcDGQlEhGQ9E2zTpbCBeEqIIMg9DseDsaR7IXD06gYfPZzgjNj2XvHsf
8Xymgx4fo6EMUIIwrXCbru/ajT9rWb3TePgEx7jmJKJd6rZzm+GCCVNSqodppafS+Xb9ngEmDcqd
D1X1abJVnazXiHLSxv7TjGE99wZxcJGOl7URSI2SePqy6CDIulHtGjlidRLSgHoGLs5L0EbE1fW3
nHvEnNfOS2fImJESoINemiYNVojTtIcLitG2u0wCi1MxcoZdculfsAVeOFKktlXnQeLJ5gqn0uLv
Ik76VDLTpeiZqXbhZJ4DNM+fHS55vkYupKhBO27kXM0Pta+rZ2FKAMO+GB4iBihOiMLegPkLczJH
4QObDLvv1PSmhb9g/ohcBB4Itd7NauQ3WG38h4ZI5xE3gXdhhcKQxuZ7DrIAiT99tKGozEjxi2Gv
KFrWW9YMLT5rnOXcsd5Fd63N/xpVY10VXganz3TqcAWeXIkaWX9Y1KO3KD8PgvKCNnZEpyCQNsFW
0marO8X3NlyjI9UtThIkUSXSlx+wsrbbBkNyGq4WUQYuaCwoEOgWzMIC6jkodqtuHhctR5zcnrmv
+0BjOmyrJJ6Q1ycUwO+iRt4CGW4MRoNjiE6JlMC3sFOEV1nlThwupG7erVZtVhdP7yJKkoe9V7zi
xC7Axw7vdkX2ZoLq5QH2MKKyIFA0d8JCH92q8/dkpjSXE6ohEcRwrBs6pG1J43NdxBRIIJ9gOoF1
7lG4fnuiFG1xCP0uMZEt9xSVACdbOTDceSgge0X2IS5Kjsy8uvRuIUyY74UmV/WN8+ON+H1VbeA9
+l5bZwEZQTz205rNDcrRZnADdqx7bBMg6W3MH1CzCtjO4ODsUrwensYriExz4AvkCakZAJZmeJzx
AJWYDoeg3k100jvXADMAuhgGmYyi9TgLfIhmCfp9wS2eZMhkCpqheRk0w+DLx7YaloMKSJfVNrB3
ll0hB9+ydOB1i0GKyGc7IRlzXYb4nlr7CHTBSXrQ6D7Ocz7tViPj87xGxYmOY7Phcw09gbX91ki9
3kfUUo3BDTlZnSf5zTzO5T6cpfehpb9mK48porcpxPmjDyar86+XQiDEFnHVYVqBY9uC9fXwO+sa
/yh9LgHD8ijRNmy++eAjGsg0LgZE6EgoFOKrwz+t5tU+RFr6ftTDurd08k+Ik14DBAOWzZfFa3WL
P9z5qUA323NoRqQ31aO6WcLBuTA11u9+Rb3DbFtsp4J3L35kvU+QZCE0MLzZlGDyUsi7cFcAMfUz
uS7iBshnkc5FQc9t1MdJ4DkNEOQQYKqEA/ZE23neggUTeScZ7HPVMOz7qQact5hoCxbae+kbx70z
+KXs6diOxx7TzWOFSf4S67L/LgxdGJzz0sucxhmvZBv0+C4kLnKEdMa1mmQrmcTdDNDsxyei2bor
4NZ05sqa1HDE/5c1j9tMlVWNuBhNgOSPKHWXCscM5NXlppwgS0jcSbHDaqryjAaX9dtb2xHvSI80
T/QoffSOxn6h2nhXLQ5OxkqqbVFw/xee+ulkCr/ZQL8YXVYzDmnk4YEHy9SgDbuEzvetoAJVun2E
hk+zYsV3FeJ2EzC0PmxaCj2724UJfA9WhEOGQvD+ZL1Z3I1t4Z7YgGKhRjKVl/64KZ0SlB3A0Gir
8XNCm+Mx6N/0HH1Mftjs3AHAtZyma9xAs7oEADWl72E4dxj3WrX84jW0oWALQZYWbfFhCLN71Nux
R6brckDEjG8zSocZfA0OXhDSwPiABoSOwQOAwspIRfqnxJPrlu1wLhl+mZDF+dFHAK71HqRo+0Fl
aH9UbKKkLDkANhoFd2PPcNDrufiZQ7+6yLFhGZs80H6c2wNC5lla9wpMjuuVm8bHmFvguj/V/gAH
zmKPdej1+zr0IZ2Yq1C/rAqXT1x/ioIVwxW5qXeEahS96x7xrLHP0cWN+gWo3HM+LwqoEoFvQNkI
TvdInMGLPaN4NkjjysdT4vCHOi67pxV9hrBpANVQeTM04ZdfWEBLBF+9sHN9QHunRKbw2G+oW7mn
NhidFCWyI6RnkPFwoN0fDomLc8cMaCaUAKWgfdnt5PmIONH9Gxl73SclNhSciWINfvlNbWBvA85S
lkZAiSXZvXUxoxW2GKukA2typyDL20wDFQ/D0EEiIAnEAjH+NJY1HPVX4fZmmJt14xl8O2Qq1L6D
XzUTUUBzUmms6kx5xzbi4qOsQEI6on4pVEuSFicBSREKFshMu61+Z0WoXiw+k5wFM24H+IsRrAYJ
0GIgq0kkaautFsOHrfoCVGj/LiM2b+GdHu4qlBGkGMHpDnVo3bn2Q++ZVeOw8+XSgIXzAE3NHSb9
IViw3/TuxlF8zJmpofQIaps2awe1WiHAh7sYZrVa3mmwhNvFsXwDFifC6hyxnJWLl7WlW0GND754
je28iSMCvtjG482wViEIE3BDBUcEs2u9MdEgbr47Dn0dqgvjFBUZbiJreFrWGM2UHp8BdDlFdVOw
wDTJ6HkoBvZ8PJQSxebhED8HMsKbgPu5fhNe39+qOfoKR6c/UVvgUBhaBzcLrZ9w5ptchMA8x0cH
IVAP/tIBKuiVt+cTqxNfsOq4ACM7tRSs+dgakgLo+Wma8FpDPDYna0uN8bZEJqe144OFPhO8emCf
g5mXIDgd8BuICIchuQJQ47VquFlptWQup9gEOV79sEYMH0Uy1W3g9294/Nl+7ZY5w8bW7OZmcN6q
iJvDIizoZAbt0oDypqeyJ1ByVt0F41iXLpY2+PwEubUBCiYoi1gGhZqLxa+uQDNCDCv5KFE85mOv
Lgb8+CUknb2/vk+FXSEICj28Fn2bM6FUPkY99rWui88Q/ZebkWGaJmC3Ux7WKCVBK5iJAVoJ4TQ7
zzFQRYTTcAxxDSkwbZYejbLlqZt9epF08fezmvnWI/yV85FuZ4E6+FlM9IPrHv+ox+VUMRPsBWza
W9+RYl/1qt92yhSXagYukBgbkLPUxqa+8czX2JSLws/mP8Qz+m+Qu71CXyNkt2V8BY3fm6/ImyAi
xrZ/V9Tl0oFZjtxTULAyXQIwUtpz/YMPsU+XNcPUf1SKz/gVTtgjUDzzVU1ue6wHP7xDTieE+Sgf
nNCXdBo1aEnq0ybXHIATYWY8ODDvbYH6Lee1JFNWoMo+HddxffUKwTLRMC/1/GV4aPq4f9S2QfVX
7/l7RHLSzOJueJO23UDxlpheGUAnIvVR5wFZxXQBkA4YfPD8ZCK9vkV3bJVLGtIiAaGNr61Un46N
wHHo0lsQQN8F+LrcN9JsOqGhBG72IMIzGy0oIFmH9tCtCEAS1jGPpl50TswiH+UK0Rgr6PQVAaMC
6Lb2B710Qc4Wjn8sJBgIzBAqCWb/Gf/pcAhw5+6Q7PwloKLE5zmabchl/bEiF+/J+tW4wcHAT/1k
xLGF/BOBE16chytsD+gXHD9c6CreiT9EId6cgWeNcZ4n/FRbfLr+hReqf0BtnBZJ108y12rVGZ+H
rJiJzpe24UfXIGqMjnR5gFFyQYac72Vsqdv73u0ghao6aOKpjsrbIo6CHeLQMHv37nSAcGG+rIFW
qMZcxsxQHd8MIKVesCpjwxS+13yRWcByxzvsQV3JAG1PdDyVrllusUE/Ma9ZtghTDRAfXEz6VLj2
CTXx2Cz1qlPjRR9GBvTYIw8bKhgAyyAeK1CRUEXCbXhBhs57UKqviBcloAAJfBVhDYAtws7+OHQF
9VM104JDtR0z7KotDnzsGEjrcz4p4962UUG597u4g7UNlCFPaFF4OpUDnXvEwONf17UiuyUoql3k
hexMRPtO7AIN6IqMul0YS3Vq5AJdVASnI+uGEsxy14J/De69KpR3LldguJjs75dhnR8lQ0hdB7YO
ljsw5qKp7LYqyXs9RyUaDftgF3SgTqprduQWqYnFsY4CkYEU9TKvwOGA0FGjz9AvPy0kUNve7+p9
i9zM1LQrjNxr8BZAunKUjfFegwhylFIYsYln/hzW86dEeF9WNY2fQxABM6DCI4VmYH5RVbRzgrNd
IbgIZfdOwkaeddS3l6APcVFGfQbxirtKAt+gWJFRD9V7Ae4iCWtyu9adBJLvfXY4kFPc7j9lFG7G
YFvoe8cbxjMd1XAO4U5cp7DIOYM6MSpEfOPUy+fgum3mdgZg71BGuLumFrctcLu6YVhx2saLvmKN
JLZkZFBTidUP88Vzhs0sNXL5gFPkYwAR6BBDjQen1asZVJ1i+kfojsMZySD6DR9CHIG3dKjEnYYC
4q2Uav2hi2ofqQMhBhsn9wJhR4WDaGqBtxOWkMKULwEZPCjqy2bFeEyWDKJ7qDQJ3fGJdAcSYwPM
24DW92M9Q0sEzFaD9uNMf8YU/ljIdbq8gwhr54KChU5bIixb+QXkwbWbQgeL68Mqf7vAmwqKi3R3
AtDcfo6p3C2K43EW7nBCLjhGShQS8ME2x7q2FB2iEwftXhT2YYLwbguxF24sW/M8hirxUTuqzjDV
L7uOl0XqAms/CekUKWQTQHwMFpwQfEryV0gtJ4AliriKAdF6n9HIAbQxlwBGrFYS39oZg7gtyniL
NqrpW4NjxTq+QuhETZUPRrbPOvQV9Ic9sJB0cuIyC0JNt3ARONFRRBXouxq7xU21DCiAgOFSQm0T
BveSjbgrkfEwYpv4GQDjnye/lGVWhCb6YW0EidoE3Q4HI7rlzRqeHThxME/J9sE2lCL/PgYqOZbL
Zwxl6kER2Am7CvChCWDH4aUpnwyEUwCkjD2OaEjsEh6rcEN7BGy5KAfCDwIFMFni/maAchVQfAm5
QVGzC3MaSEqIoUk5Q82HScXZdlS/AnwUW6Cn+KIFJOSrMN/IFGk+Y2cez9jB+VMDXGsbo6H5oNZq
xn0msZR0eEB7GS47bEQ0db2mP8RTK7MJi9HzKlfUNwxmxD3kIkwTdbGHUFXDwfQWZgBWQssx08Bs
o6opzi1v4w9jgOr14cBz1sz9TlSYZpRRM8orwHAcVmvoDpYNg+E1xDwTY0UTCzSUc1WsJeDhSL/1
gb/mM87CJCzlfGISRkVMRKHYBRgfUJgAdtNzJZRGIhh/jZTMMvUHpV4BVzeXeYDsQ0nCjxrxRznz
wPWubiEfxnayp3mCmBKhovDMNNhJvNHE4MDq8MJc8SAczVGHVoKPa9w3CGmmMq1wGUZez3dQzKpt
a7m7HzsGBZdfeGWiitB/8IpInxYo5vDs91Wq8R4B2wlivOpgtAQPgeSTOUwsIoRf8JKXZ+5DfIol
uXkeYyQOJNSGC/CbaBB5PHkWXX+8eC/w/6dlZLAVl7g8VYei9GGR08FtojIfEBGcd3HRZcieLNI6
AKpRIJkNiVY4c4HXPwSQtmfIzwSPWEj9OaAyA/tAaXcFhNupS5bpaNwV7nVpq30bR8NGrvH8wwKO
dyHGDbrF9dOlClc5yFWLNg0yoC0Q1p+1yGHHwbk8SJTZBcXyMkSwvgMf/lqdacqNB2Wl4xWLSJHb
TnZ+qN8F1aAtITDKIdxBJQJEKRYeEfRvACeFxYPp+dsGa5cUFejPiRmRlVaKrcYbeEZNHNxGkzO+
gjKuc1SlFfmKZXXvLFF4qLuohJKAt+9VVb8Z9J/uUPsjIW+GqYOr5Y0QtcIa4wfQhg8k7aDnvVRw
MMBCX+NVXgIWVFCPoKwmLCa8Dr6O/sdr+v9Uo/aoGvzv9z60f2tU2/5S186x4fc/9P9haRq9Rqj8
32am/1Wa9vgh7ce/taz99R/8sy+N0n84DnNwaMC45v9VffbPvjQ3+Ada1PAv0RvIPOcaFPXPvjQa
/sOLPPRWUwcN4VF0zaD4Z18adf6BiSEOHQ84J6rOULb4W2XU/1Ta/bkv7Y9R0Dgtnd/yVkzhRsRB
TvmpO7m38ym6Q2bBXYXEguP4RP7GJPknp/P177gaS//FRegXvYO1CNhReD+dxXNiN+TtXz7nu/+x
C/5rRcJfPtHfXYTXL/2bpZaBjCQESQonaL0v/GRe1Ammus/ix/+byjf3ry/1p7/iN2uttVhHIOZw
Tr0wFfy16CZlRdnDB9P3+cggxsiauJ8PtcVoSgEoTovkOzs486amE8yppfa3DRhFbJkliOQas5MO
BpYBIJUZHbwIQR5NAH9bH6aBQORTZBD+NZaQqFjY7LKVlt017atHKGXpbGNH2AywNMvDDhjs1A86
mwTAWrcPo5fIrYMNHaPiCy459QPwBILFLvB3rZ7ArMmrdcdpQDsvIcIAyxaLCJxB/TZkIOJE66C5
8TIO7W6MTZcH6PpMy3oSuzaCnbUyRO/xCGHWhHTkDt7HrzEKlJeUYiofUIgcbKIpjh4KrIBbM/0V
VGbHb0dNQ85Lv9k2JcYf9KSqV11G3nHo+25L1Yg29iqqznyoSaZYg06fin5UM0ofIV6QGSBM98aI
EFKzfoGHBhmUR+jPu1MFi1xCeAGnH3Bx/BXjnIxNE33BbQCs2kczUmOuIJwgxb5yUPspvUAfqeAw
NHBUS8UecrObErO3gmAhR8+Gty89/da40tyUlER56zZ6+9+f1T/55K+P6m826slXbJoWPKr+jdyF
QE8Sb0sBfSb//cv/MYLy+vV/C1JgCys01O4uVtMUiQnhTTnl8x3yChMyHWKTlRfRHkG4gdJOtEmK
DDS4QOUE5BHm8t+/B/f6TvzvdyWIf0vqA0RgOLJRgBK7J4Kfkx37dSc0ZIhDlBF2DMN7C+Im3hfT
30X9//ljDeLfLMoxbwOhSA2rmGdtCsMlTUdEX0LHiJ88BICy5QA+coLRPf/vP+UfTetgMOLrOfcv
59l1fQ9iEq+nCDVvcTE8WtizoUrOhC5vfF/mbROfWwXbjVOCHWPsLfBdaAV7TKE9GJu12cqAJdZ9
ES4ITWCXNUGz1crUmyXdESfK3zwTf/JYX7/R8N+/UQaBHUDZYT3VELo35t6CIPYz1ohEDsfge/q7
pKS/YkL+9Hv/7RYJowJdr7RYT7BX9/2jsQmvEwpZLqrlkgGTK/xZVQRt6JEdMJ9IKDxUop8YuRsn
ePQfur+rWfpPT8NvV80wDoqscGye/K2CIc5mcGiG3Wfsqjz+2zjKP3n+rx/rb5eOi2J4162r5YSs
o6w63poNOcHomgXn6sbsg82QyBTgVAYheQ7xY+InsGukZ1SmbeN7vXkAYbJf8oc+jc6HOgc+e/y7
m/avCIw//SKuL+a/PJoRsIypHPCtudHWcXJkALnhTQOAw0J/+OOpBKbQ1h4QOgvxQKI///sb8R+m
iOD3thYwGq1ZAziJISKaYIWDaw6BmqrxkmA4q6c2WdZjCMjqb/66/3TM/HbUDRNpxmHq8AJuix0U
LQmciWmM09Q7FJu/+yz/w4EKZfO/f5amgJ0G3MF6Crdos3tu9/1pSFXa7fhD/NTuIGradCnPxQ3P
/w9n19EkJxNkfxEReHPFQ0P76TEXYjTS4L3n1++jdw8jvqbZUChChzl0QVGVlZX5DGFF/5s8r5o+
3WVTHnzBpeuKxDEUSfLN5JAiYCzcZwiLM0YDcKBHThDsUZJXBO4aSAoTVuDKARoE0lons1tuqNK8
Zx89wCK68QKchL0Ol4cMHNGmTW4iye8ZhtVFLpJFMlIiweqkXZV/1L6k5tCpzWJWBwsJrRieVyM/
0UJ8Fw59vKj5TCpGlBtO0NIY5KV3ialUURp1cpicYvyYxBBYdACIJEEHmXRuGWllDR60RUQAiZ5F
VIQEVNmSXQmp3Da3ieKG7nAbYQsxp5B7jQCv9ydUbiuZFE80nhAEAy0O0Waj/TM1HpgekE4elSnY
m0CTofbAbHxrRaiY0nBdymHl4dtjE+0CAjYcAiSnSqOZgASEkgMTHH22sYa6V4G90KnQ8mu3yXhz
4Dogqc9IdyDC1POtUnikxeUhPhQAwRzKWwP1Crr9x9DhmKuBEmQabg+Q31dAtS7qyOrzfbAWdsVF
SoH2XALMGcKuaIQ7jpZJN9lRZrxrgcQ9UiaY0p/iF+kML/xr4/YX4G7N5yOvxZmlFUrYjh3ayRjZ
J46w4Gp6OYPQQGV5icbfQJ9UalxWIeiCmRpLl2Q+Bvr0fOi7FviD9bl0zaAAyBKbtJqcIWndiZEg
AMRqUoJDrQ16A+XF4xRxltTn0H25ZUWvQpcenUxQqkWDba9+Xb7V0nkadllVfwQxWuJgtA3CFXgU
aDp4OklBAjtGSZkEm681SlJLUh/VeixIdDEHtjOKMkZ5DYJ5fTcXTnX0g1zEXDuCvnZFACyVhJoQ
w77WoTzbryrZi9+rwSH5g9dqBQPUWSKnuTmi284HrdPSSFhpGXqAG8f+6tdZnPukCKRSB8q709a5
UlKdMVDg0cYqGnhynbpU+t7E8OzsUPFAP7CQBVBVIPAjE+mGQtNaDFnkA6jGhFWdYI8DAaOkg5r1
kFkhNl7voSw3zl9xcciDbSEVtVQCs1KV5McQBZNZ5ZBBaTqQdCLAXHWh8zho5wCjXkUDbQsBQ9kJ
FUt4255BPX9CTyPBohWnONQpjxfMGvACAF+kSin8HvajBZEqdZdDk10CFgdo7vpMMyJ6s2yXNF/Q
GIAI7vMFPX+UB+t5acY0pQQvNj7mCgnL2JkiDs1gQvF6+Hr++6snynyK/sgJBjFpM5giTc5o93tJ
zxVOg9GQUiE+UNo38TvUAzvbOr7mb/DgbZaOM9DxoVggYkcHLjkt5X2I6A+Q6Ql3L+Cdm/6cSVBr
RHdKktlql0eHivm3aRQWx1YY9FSRgMznlDOwWU4gcJETh2rYyqWZeboevdliU0EvKE/8TBwd9Ec/
SE18/6qtXrUomb/pqS3sIj2RgQvWRDOTjwBnKbT6BaaMIajtr/gXTu3fz7/nXd300YMsNhffFY2E
Vgr6ypTL9l9QEQJbtZSF8CO91acu1HkDqGuakkUZ/BY77fTwGrmomFeoQ5AqAaLQd/re+SaEKQO7
3dA+vOsnPnqsxa7s4H9FdGw0op8IBbjoIxZvDbAzE4rX33FcKb0Pt4vyC+Sj3uAKe2pVVDohgoQm
AC7xkDpVudqeAm0UXBB+Um4rWZyTwkfPtcjWQYNjQKzCd5t0xAPis9U7LVXpV+A5rY0vsrboFzuM
htbBlHY8Fr1Ta43Tn2u3NJB4ZLtIzUzJ5d/KY2RmGmq8Mm2kN05lZNhIHzeGn5f4ozdcpAEoIEJO
aEQEGZNXCaA9NKRy0LxB3wjhVEwbU0bgTFKZAPQXUQ2Kr8SMvNs0qANAICCmyXV5YsN3iHuqFS/X
v2YLbvCTNnIFZm12Ftk6x09Q/BA5EOY9UuMItzk0XLOfxl1VK133gn4OmJwMsM9BB3lJ24eghAb6
WFAYIBoxFfykdECKhuyW5SbH2DXIokAKJ2DYJp1bc3YP4gUsLutsD300mUW/+vm8ru34pTMRmPsS
wcwPXumDKmqRgtClcjKQYjK6ZGqn1jLw0LKngg2v+FYi8xavGrEFvodS2LgbyCBXG88f5q4L/OAj
L62MOgpApYTKkPaE6BLzgyGI7+lkEcIpJM2xJwEk2lcQBsr6SCugDjZWTlmHctRAHS+Y4Ofd6H70
MbU4XcbM5IDRBaZS5njcKDp1Yk49YFygXm2JBlIri/I/9kiEkAt9NW875B4KUn4K12RfnX6V+0ht
0QwGtQydPDQRX8DvKSUVJuTPp+qunP5oqhaRGtjckmwngoIahdqaNDSQlcmmIesBbbFABYUXhUBZ
Urxb/QodbTMC4EcGgzhFvebgawzagpMevVE7v9GGy6jxl/SUfnt7njgW0StTU9r/dUrWL3sredLS
kCllOkr0QJFFAs+ok+qbgg64gcLYeOZDrGZ2oHHq81lZq1rxi/jMojILEjjGCveNxdqcmlwLR7QB
9cK/9Aq1F4OVBds/xpZ/LRRiJ6nCxtgrdSh+EYI7okigWoeheZtzUAlQBy0yJ1fYyDbXyg/8Iv6G
pQc6Vonfl6D4dR0ugtm9En94FD/cGKz5rVbA2tdaxFkoSHBCyGAYVDn4FEQQta9utUy4gwnYA0wS
BLXZIRfloaqlPf9qzDxFj9byInjyHT10QerTDleqRSH3byNhVak+Gu03aBkMpeEqqgHdVV4gpia9
f+K2IR6ql1kSU0lpubsBk7iHpwmJxDaUBwekYGjZ+vH1+fPdxdAfPN/SDyqdwMLgKMzJALKTPoJp
k2pdrUeCys0pEeDdJSHzl0l8iQ3MCze8olpTKP0fv1Vos7dyBmHqlPMHAtSyfbZVxbjLtT56rkVZ
GBytoQ5pPFfQGaSkssOJRtS7cADztxzqkYfQGcqdAKpV6Cvxr+ez8dB2CTeTpcdU2nokwbAe5fT2
WKIWQUPUk1d9/61vNVATcNB9td0x5DIrn8lKQNAzx9YqIN2e6vlGIjb3Jh8tGW4R/gKgvdF5x6vn
g8mXRlbaADJTko7WEWAAcCHCbVcbiW/6SOpcrBAdEFkq5OA4g6W0yo0gIdUBr3XsY5VntVA6QW2h
TO0CUunA0FByD93BwPQB4E7l6X1j5layNG6R1DaEByDNHJ2Yg/dSqO0nZY7vYHxl+2hjK60EIW4R
/yDxBBiehBHEE6VeoRtw8ORkM5SvVQu5RYwTKmLwqznGAcKWYKPlu8QY9M5i1NoNWRnFO6ihKIiv
1niktATUhY1Fx6yEpaVLlVcJPS3FGBkOr/4+vDF6eYblup0ZAByplTXp6WdypHa83NwIlz/mRvgy
KN1NsoHf2mP1q73uuyjfWfll82SbZ/XR/lvEyiaTIECY4KGkC2z6oH7a7sEkUSQcbG/QT7JwzBy2
MsyVLjDHLYIkTQJIlc/xv0YNo1J5RToXNwZeuVrkhhtn2FqkW7pQiRQLGN6AQTo11lJb0mktN0Ay
1DNVNCaVV0EVO49Ws2PV0gFwz20McscdR+Mj0YqXf9smS8MqUHQgdtXjIRg9Nkntj2B0mmQQ1laW
sJa2zViEn8WCnibbBHKLlNPopTy/V23wqngNlUImVUCukf0S+u9gY0+uBUx2Eav8ZIDY5fzlAu9X
AQXA2kUJJ1RqlQZ/lLGZQE3shrjAdQpbCNR1lwCaa+OLrhVG2HlD/SiMBHDdAfoQg/u3/LM/g6T0
DeSVyV/Ir/xKGLU+3dpL8uf5p1urWrGL+OMDWCtWLEaDrJLB29fzpGRoXJxZ/DeplH4AX/HgK6JM
qzAq126+6inixjyvHAnsIjhFEi3COAZjxzKrpQoigbaVFd0dfx7sdHaRfDUwhhb5eUk2eoWaqzHp
IkofpFxqUDLU0nOigoih1xrADSajA5evRdgyR2hwfdJqrkNW58C5ww4tMlxb1S3b3bsz06PHWgQg
lgmnBkLa83YltUwfnPYGHTKbktF4sEITNCyNNcA+B2jyRsnIor5zxztAr9UZtMYwUYGwoP5p0PqI
U6I3A8vXha16wTw1j55tEa+mJK5idt5kle6bndNq0BE1Cy02IC6hearkVvvwyL5VSuIGBm+ISqg/
X4T3HODByEsfK7jOBWJUIZ0kweaOUe+GHJpaQql1hMSCnIW4OroFZJpancbpfwASk8iPPQ+cs+zd
6P7iSxpgA8C6Z7e20OnTQCmo4BSlBs+5niDUGmyvFDpM7xBz8GtIvcgwOgXnT5TMoTYHGKlCw3Pu
i/9poX8ESlQLMgmjpu3RbwAKOfhnKMeJjFJteZ7drR0evfEiEWRSAAQ6DnPdKpyeHEqD0tEg0toX
X3tFlc4YDFYndcqud1s7fa1ucE/MfsSVGWogxCSG5NDozeXAuFH4zoAIqrQS4BAMdMAF5D8UusG1
WmiiXBil1qgvg1YYkHi2Avny/HOvhdelS1dRhlE+zjcW6gAwoMYbrAKVRIVSYV1pgXSg9JZwKo+F
G20Ixq/F1HuS8uPdY2IgUm8esfAnmRQOEWFP8pHxjKAGBAfCeJ8UVh4A8kqsiSxQOlvBfA6jj77z
IryC7Ox1w/ydIfGlpfvYzhWLO2kQL9AuWxt3rZR1v6X9eDsYDkxg1WAQ2oB8S+ZOEBT+StpdM9v5
mC2FjXQk9p0FcTVpUiFyAbHxM0SuUyUkZfpGWcBqgkaLfiR5hIQ4pL0ypNN7sT8C35038j9+9kVI
FqAtHFIDOEHTF/E2XdHYQhWo+o3r2GcHOAJY6yrE/uAFdekt9lf5+o/DLkIuJZFFU83fvlLT8/g9
qQWCWjCHekoBRg3HWoQCKOREthbbfFA/+uaLOBqlDSp+ArBGE07tPx5zacvTLCSWyCeuVbG30G6A
+qjKBqp03XjJlTHvVfkfS4DukhoK55jb8SQdcClPaz343YHgC4k+FNlk5qNCRIyF88i7YbhRxF4b
dBHEegJg7KHmgB0bPijuJkErCMSvreUyf58H03gvOf54pYaIILPWYRo5OFwBmO3650KPXfZCvlUI
FrfnMzc/66NRFqneMPQgcSU8NuiYCLiQQ6amDMi3oiEhkSD6BrDeOEmGaGO4tXyLnufyx1tBlREV
vQjjlTehlcN9u/dupRsdYuS1anutzNqZ7NCCz9p3bdJmYUOnzmjV5iVA3v78ldei4dJrigmjCWxw
LJb+G9JlLi6GzBtMZjN5MkBpKr4ZuzhX++DEn/9xwEWiJw1cwocSBvT30pfkXaGagIF4Bjh8mftD
v9IXyMIEkTKrehYqtXF7X6st0ouAE2RCMoF7SzmH7pKfm3mO65fk0KupNX1Ltn/JjA4La5dr0PTh
cTMtD8VLbj5/6bXNsQg7DQQfW1i3AXRIBkrfnYPyBlbvxuZYu9ff//5jGZW9VDZDjmXEG7TdWKGW
K0A3zSVlFP2Dz89P0oS9izbniMXGWcauFEOWNlVJxvtjN+CNMJdOEDksQJRQrcfd3t/Rx/QDKjQo
0ir9AX48r4LdwJyquIUWd+57s4PqrQhIp4xyH6+E7vDN3JJaLmzxV8Gp/Svf4DsEp3Rjia9M/tLF
KgcvYhgFPCoAKFp8DTfOkpVizf16+mPWCSgGSC3ErR2ee/MKPRE+hubsv5OeChU/ajSer5y1Vup9
3/4YxhcyKCTeI99XeKb3lAWWESdHFjSsPC27MrTMXzlXPLCy/wIrExlHCso4+3IuusLzUCfQX402
2hZrV+87muPHw0wSXE4gGYKTRQNAGOsrUEgl0TnDk3n1D3gwh0AL9XJj16yBh5ZGVwQE/SH5jeHg
lKiFuHhMeqCDsKPz6rGQGaXTkMSovN2pmArX31jbaykUtYhQyVizhDDiy7b2fNGgZYjlQTgv3ged
HO6kc7drDWpHv9NXwg2PhMqeqq96F3wUJ1zIUAHgdY7TybfGTt3qMGjeDlY/z1fDyiX5Dmr+Mf9s
3fFNFjY4Bps3aDIDSg6iLeB2ETlrUwUbo9wbYA/OwXsT48cwLWilcDGgKCfhAZELIL84iYQL9S64
PH15UM0XItElB4sDcr0BKTgCXluEiN+UQ3z/AuaXBrUk6F4gi2xNMsRiBYC4iX8JoPYEHSSmoVZA
NfuwUZvopUD3KxTrEwEwExOLYMj9Ykk95Xwlw/XPGzLIM4+cTnG9GYm6xL6DRNhnouWR9GeCJiz0
xzjGjPybJMg8QLyAHg7jRxVdKwoONOQt6ykjgJ721ILNJ9F2THlGlLzG5QHuigp0OXWPr1QCohZE
x4XK8w91XyuPpnCR9xV8QMLnoca15ouFcHyhEr9ATKwujU1Dy/uL9JSp1/KNULS2L5cWX2mbgF1F
TEhriV+QPE0I2AhBMGNErzSptSE78oNZu9AdIVCzhk0nTKfRhYGAGsTJN+7tc4704IWXPlwk5Eq4
3MMjtBWtDDHOBF2gBRNOKxsDrF2Tl3ZcQw/n5XrElFZ6p45abIJd5jZm94vQWOsrOs+30sSgd8QV
sKmNz7hydpDz2/7YCWzaQ24cMq4Aa49avR921C66wFVEpWzwlQ1wReBvuhXqV5LcJdEpCZJ+AocR
qRg9XrnRsxh/uMLJSe9HTpWiuQAR7aHpZVBiAZ0laEvDAIdifo/iBBl5xix6CITi4tZUHyzAoSGk
/HLQV55PxUrPhl22P3i64ZIiQ1SMRGuSLI7+pjOY2GgsBJU58IShEg8JH5Ae5bgEfYO16ckkY6uA
+08vV4lNoJwGU9/KCVFh5+JZSM3OYWjCTLIXQSCNVksAouCuBO1+B1iPqHlnmc8U0442VVm8PX+N
e279aJ0uLuFpBqvkdoSjLmTxapd5F0zm0h0i9ABVJv3gIU2L5qDiBQ6e2uO09gJkMaVD/nV68YCa
ByCxl9ONfTuP+ehZFgdNCUmuuPWwusTxsxKvIF1uhJ+V3ISk/162IaSlowEaCk4JDWTKrtC5pLIb
JD5q6YULodRTac+nc+XGRC4S2zRCnRA+amhrhKDqBLANZAgtEnbNmBhJ4NbD9/Nx1uLpkjo0NQQf
eaCCzs2aQ/5Z2nAuOQla8im+TbfuI974IvfrwH8/CbukBwFIXpcph5ljjXpfOZByVaBlrk4KNBo1
HnAa3Iw6GcIZu+IlMVEked1KO1YgseySJtShIzo7AiC+HRkW7lXyXBT2P4RzZg42/cV8io0Mg5dN
GP/jb8cuOUJUFQ4RN78qJAYOuOlqUJgzAz1B5W3UCyNU3wUFSmXaVntqbbxFLJXacOzhj43GEGqO
knyFzpCzRS1b6a+xd6rAz0AtEi2XwGXCaQBSGfc+2COROYC5stWKER7uVRZc1r9OgiDvKNC1sACT
5IPpf3On0upJNeg2yicruS67ZOyELGQH/fmk6fTcHszqkNqlHamRjmLdrtvBlEjtD6IJjpbNohm/
g+zR8611t7l/tOQXwYLr6r6JGEREfJW3RIenA3D6k2fEHISezQkiq5Qyt4dNAp4WqFclWg06+Lvf
Q4deG3cMArRaNujkjokKsQho8x+Y4/NnW6lOsEvWjgB1p8LrMeslMOs6hKos73cI+b4z2Gs76Ayq
ndsZqVo1G7n/SiYFk4u/P3NZFZVYUiTutbfJiT8gbwnRC11wJ8O7AKMiwe9d5veNEb6nW3nN46s0
/MT+HhIOhHVMzUOWmneKzflrw7zABm/jH4PakrBTxvQQe7AhQjhD4bE/NVZqM6+ABKmxA4KwWZgQ
GFM4O/nMUCMgDUjbWRsfcO3l5u30Y18K0D2EzCLSQo7RpPwKCUCoYHFysRugQbsLNi6mjw9SVlyE
FjIeIQdVorgD9wJlLBgl6c3nL7BS6GDFOTP88QLRRNCQl0faMwukvEOvJD5D16uCWv07pIgqKAnm
attp3qRwDQq5F589S9QJNxXhpeuv0H3ZZcm+PYBl2TJKdKIaCGVo/nf9JwiR06mhpwNrZEco2Zgc
JISry/PnXguISwYC63v+OM7RttRQ6ZJ9I9JpC3hfQzz/4wiL7CWNmKIopWwuan3BUo5loNvQl9A4
g+67DPIbwCS3TWry2sYUF1EqKfskFvMe3wE8Vq17Ew64yp0bCwKR1nQKbt6l2QNMWnzmG/ty5bha
MpdgtQLxaTKaax2lTcGdQYOy9PBnsw76ONtnl/wklugmasSpAskBLKnXAG3mwiVVBDX598YXWjmz
ljykCCYtGUsgsndwMsJWhzwJ9PoS3shwby5QKZQc+gITChrSfS28aaC2FqNNalYb23Jt/Hlqf+wd
sotZiID66EXhYvCdXDrbS5Ruq7Uyb+4H59aSTkH55BgUJUE602E4eJ+dBZ+N5Mi/9Gff7iHXA+0a
GRzeCNLvv55P6OO0mhUWYcbj/YEUY4zYtQoE3uHz29m51cDT6rjFUXh84WSFZbiBOEJAFJgyXNt/
JbuAlZ8/+tpkLdIXaCvCn6TC78JTS246OIYR+6CUpXjr4FwbYBENClKCLM0gQoMCyl777ApXVVRv
HOnUKZ5D2YSRaemBuHpbSNeVkC8s4kENIaRwjCXSSbhcrYdTyZRqz2sNvw8DSCeoE9r5FDif+/wa
cNesPT2fx7UlvbjwUDRkjLl5HoFuesGGccvN+/8KRpgVFrkHAfVRSOVhCv39eIuO+Y1Be5KBZtRn
fNi6xq/F0SVjIKkkKgK0HnAmi9XAb98Jb4MV2zQk50uUj2F6EuzKA85PEcL2xcbqW4mlS2YAxEgm
2DJj1hoLfZf8hTKgQv0LMvf/9FHudcwfcWb0OvhP9shvBAklNpisgK/D/mqFjZ9fuXyy/GLf11D7
H/h4nBuqI2R8WwVCmBN0PXbwPJnOnl4megsns2ajYbGCDGaXmPucm8rZjwTvQ7jUL87tQcCH65MV
nGBHWeuogjqAJm6MthJxlqD7scmEjqxxDs3XP0DKNhKnlY2yBNSL5FBXFOEhOvNQGx5vUCCUuRsH
/WBpA1PPrJygS0x9nnaV1McCjhe7AF6FA8cttJtrdhR2wNDY3ClTCxjkKnwuQ1kfbBdeD1V4lOBm
ON3EXa3BV9Xawq+tNHNZfhEZ0GUSewkm6sBKQcBAJ23aiFGY9K7FrnXQklFQ2NIbO9jzZm+2JqEi
/1Nh5q5w7893wUoE5hfhI4SHVkP1uEFW45EH2SZEp3HUCOyJ57+/somXOPqij+oQImoowciMAzlY
C46pR+/8/MdXdFnYO5f6xx5uc1gCSgV+fUo+QidodpCsFT668gZXcoiCJ4DqQDx/q622VmxZwuBH
gicqiRhwJQLPB15spygqYNACe3IFPcgQ6WUsqiQ4VEpyC7Y6tWuBZIl7JxqejOu5a1r2vz4ZKNHO
TvJ6acFUjYZAgtlWr94HrvfP53SF78gu8eQNHNKZXMBLRs4E7CO8oPOzoEOGSK12vT7IxRVNUVS2
+OPw7b8Pn+GhhirNrT4+H3+lYs8uAeeDPwiRD1koZ9ChMHtr974Nx/oDq3Ja7kQ2Kq5fPABl2ZlU
k3/MCjn675wT6tOQ8J/rKDOgjdvltqDHp2IHPUhQ3Yh3ctecGsPTnr/hCqqA5RabnhZg51N0CJ6U
fut05PJucy2N6By63K/B8azcgZ+aBbghej+Gr0T7/wcza+VqvYSUS3UPs+8QJzkYWrBzQO3cmjIL
qtkTtJlHLYV8Ujn+Wya/RJZT8BiSqATZVsAoQ6h1Fy95H6Qb/fp8HlcOiyVmvChbT6hrLBSvh4Cz
PMJyvT2DcwdPrOcDrEXnJWgcGlNQSKs4fCiVfYG19AsMIVLDOzKvc3aKChIQ6lAFV8C1w76wo/lj
GR8Zrg7txiOsJKxLHDkBidMuanLWodmok+nMd/O62zgK16oUS5x4Cj8RdGzwemIewHPMyq4k7Gk/
O9aCo3IDM3PxxSuPfHnrYcICNl2hlWcYWGfla17eYFsKauGbGFmDYLceRHF7mEV0cjbZHeoduE1x
TsfBqMWCMwWckwiTRg9RSHdFpQcgLJbdxipbOWGW+POcz0Lcf5BnTYfGf2Ga8whtklCHoCdc754v
hLUke4kz5wuin0VKKYe8BVfGbFAEG3AtlhMXecFG+2UtyV4CzvOab4W6bZBkt8IJXgZfVPBCo13P
mamkDOM3K8VK3MN/uaTe6zA9txzEp4hjTYPWzOWHQto6Vu/n2YNLMrsIUG0GNehmLv2R8Y4bQaUi
9S6/woq0HA+8R8NlZ1CEVxi3guEVRpBaM6px0vM9XxgMAAwBZLCmGlbCs1BNg50JCClpRoeU/VNE
iQ6pvijCbwIwPcBTQEtzGCoDtEa8tpIcsUYIhVwYyEh4LfhhsRpP/4EniUyFED9N3EhA3awPZYa1
s9CtYA/e+irYDhoNkqvYOCT78fyjr9zb77vmR26R1JPEFQU6x7Crv/D2n87O7M6IjOe/vrKxl4D1
kR0htgV9c+yRL7J59/yNTb2Sz925wz+eGkqCfpn6+HRTekAhPg9MKR8hOLzRcVirEC4x4BMf0VyG
upTTRxYHFfiXzmZsSkPGPiCxez43axnPEt7dDkkElX4UCTsdmicyDDosykytSPfgxStLx2Rjy63c
Ypagbj5nW6pi4TAyMSCpJO9CFchdu1HFXusK3pFCPz6FlMOyAasICwjXvwMFNwmo1CGNSs3KAipp
h/I5PFHlysxuwC3bza0y4usm6molLC4h3bRYNQGbByh9ykmqIItjb9lOdELw+OfGhKSEBgzvNcCK
pXdh4zKx1nm5Mwd+vHIeRwFiB1Z1YnW6Z9RG50TXcJdqosoZog4pHvFrdIR/XSeLODWOJKoqGbZo
bw8H0Y5dQIrYI3FOZEohX6XjeH6+INc265xM/XitAB4PUSpi0bMJPL8AmYq46/NfXgv6S9j10NQN
I/oI+lTbujFTo5IaAP/iHQQGamLcAKc5Qcm9lwGeJOWEFrLHwNwLzJK0xhW1cQqWgXfE98bTzHW3
B4H/zhH88aIeNFe5Ca69aIj2Wn1u3dT902AyaVU0YXOxkW6vLM0lLjsOyiKvaXy2ioodku6Uesi1
rpx26RCrFZtaGXylN96IXnmjRRWmZ0l6bs/PSgSsDZKKDdyP7BBGDooWtzHICjyEvf/9x7TBwZGS
hBlhl1m0VhvzIL4Wu/Q7qwJxaIAtVO1Aozf8S2JEL8KRsAJJHnGlkDaeYC0sLwHZQAAB6DC/JjAb
4KXBXAKAA7BRla2YLK3M46JSO4pRR1YUqktxpZcwASDNOlZrnQLNp7HbYONUXCtiLQHX1QTFXGHA
TBJmLXv3TwZOjQ06G7RHYKh12MJNrb3PInRMxJRIDI3g3NQacBsF1ARCKzxWpy2YzsrtZImv5jzY
h8QCBuDtWkZ2fBrcLWD4yk/fb84/lhu8TFv4keCnGeGFYW+dpzMxGOWHIjg93zUrG3QJfi7hdSYQ
AwaA5Qj8v6CpIgGRVYLBpvDextm7ds+/R8QfbzFMWUTgfoXJh1epDxHEzyBRYEQw2Uwmx+OewgWj
htyQL/sZdCfKb1pSoYYcSpCF0p+/51qtY4mTpjmGmXoKzxCjE8vClucgJA5gjwL07mK5J2+imhO3
POzhPWO0zZs4wmcT+gCuqHdot+PuU7iEA/Gp388faK2gtcRKj17op0WPB5ounUrs8j3cwU4GZXCc
DD7FRgFidernc+7H1FcBDyfPHlemZnzlcqsad2QOiWnoCU78RwkHMrY14f2J+50aoX8Z0HCaMUdi
JwxX8jPr5TDewkqu0BDYewr441GITICLkYQaAdfTR5i/6uF7mI2zQ4TZcXrI9G7EuCFzgqUCj6Qi
ukHdL6UsssFVwk1JMDB3XhZsrMm1jTUfIj8epi3yQPJKPAwxO1k3oDvRkDkXwOuEFGewkUKvZOhL
nDRuq7A2DhDiCsGcJrS7uHMZoNazcRSs5LT3E+LnO0wx5L4LvEPWgo1ElTIBddyA2+qgrWQIS9Bw
VsK6VpoPGhCfjcKZ5G7H7DsFLGcNMBeUP55vhJXwvAQGExKQo6mIYTq9/YSytDzTE0hnq6G1lpsv
YcHAjnYsNV/uaAhyHf3LqCSH2IZl/Vv62b3SbwLkZiDv5LswlZHgbCPHqg+Fla3m0MoaWCKEQ6pI
srabXw+wkHiwIMsuBSlsMzfaMysB/D+g4Igh+iCcXw+M/HKPdEAR0Xre2CZrSevS+AAu3gTfEEjz
xRjBQe5vmS5eIP2uib3cqpMNo8briBImd0rM5+thhfHLkvN6/GtZB1Oez/dluldFBAYT3t+wTwf7
NJIH9Ghos4pUHhaaRnwk5mA5boy8hrFbwmLprCHDnMbIwxf4dkmlUgBzoVus+QZ7SHRCiW5QxcCb
Sm58jSFzhdRL20pTVpg87BIrK4W+NMZQrkC7yv/I8TUnnVU8BMiLb3rq+B4bo9u6AJeqIO9kZ+I0
wfgSdalox+u52SpA/AV/Nr7BnBs9uB0s4bSw0mIDGkbDwH5maqZ3u+lU64xSGLW9Jfqy8p2ZJZS2
othYDDhg99K99JZ1mE2lc7AVb55aKpBLdjyd01gdJGMO6KeN7fI4ZjJLEC0NUzMyGibGEUP6m2gA
2oOrHrhn2dfzmXu83ZklaHZExR/+dJg46RCAjFk7W1DHlQQGthV/b4u4hw5sxOLCBu/oTxTBsTNe
my9GR72scLpj6YYvWKJaaOTH3KErMwmVxObeaWfcmLqVjIVZYmiFEirBd0AwfOHzT6gFw7YC7IOa
kOEqowx/RFi5bRXkV+oLzBJPC3O7Mqg4dE46gGjlqFMKoO5/k0ehlid7Qp3rC0rZ9Wtv9za/WZd9
fPuHa83fczwIBOmN85Js3tJbCRoH0tEvXmVUz2o0chfrm7Tax80ZRlrkH13BUBO8e3GLOxMQSZEF
Y8DJmrklwtzG3XvtZRb3nlYc4RMVNujFimlrinQ/KXVcVhvH9so9FAKdf8+VWPJQ46OwHv1PaEQR
WqdAw81XXqgt1MZKOGaWwFe4vYxB25akI1z8M9qv0bX/Zm+A8sCmIAxBvQaXkDqOdub2agLDdjVz
Nz1zHhcTYFD099vFbPR/eKgJlwC70ifhkBoSrPlyOdYFWKWp5ca2WokY4pyh/jjuamqIkoltAVRC
MXwia3nk92ILI/JsS0zhcYbFLNGvsHur/JGeW+eeDtHuilDHAPq2KaA8RKZUkIWMNm6Ta4tiiYYd
YSY0NQLCn9BfhlD1qs9WYBUBAvit/068EcNbuKVt+jjxYf4DYPUkLmF9AFjheseAaVpYTfq7lfRB
0Ic6Uf8pnC+VrdmUEjnSKxnHowLqk4+KVEmGCFpAVR+0cpFKnfx8oLV4t8SvdgHt+VTRTk6gRD3w
uHEEh5O3xFNbYAlTFdLfKgMhz7yU88yC433XvWdVoDJbu23tOF7iWQVRrBMh6ian8+w+37UjKWfQ
dYF5JYiCEP31KlAkjdIOByv1rPELYb/1/6SJU6TkxvK5d53+m3YwS8yr1wipBF1+yNVWV/AEZaqI
1H56JwUtYJxo0CYPCmzitG+L/+HsvHYjV5ss+0QE6M0tbTK9lPI3hFSS6L3n0/fKf26mz3T1Aeaq
gIJckp+J2BGx1zkfPtY2ImhQHal+K1M/amtnKtrneakcFTKl0lZOsxqPWbFTcGa2ltjrxtYrwbGW
0Q6lA/PWgpQs0DEblsqD3DRemX3OVKIqGYtA0ZPTp974Xkf//+8V/7PdNhWVtF3A1R+FQ7SXf6sn
uiv20DP94tztpIf6CZTsLXv+l9/2l13/Txvz1JorqZpgf4xOvINifpg96r5+fDfPwr0u+UTrxeIb
V2v7XzbLX1yDlH923NZSZEoAqLBJZvpbfupBy7dVdZFjbAqL5x4cpBRfVQ1jre2pyrTgTvbWq9wr
0uqoG9ulbZ+wJQFUwBbAkFjXvVihWyGxy2xxMNiEvNsAOp7gu9KbA0bVU8fzOuj/sgf/06n0Pyy/
f/bvmkY+bIYywwCKBuwmKKdsqr9puzwzUCKeTEZf+p59iUQzymsgJ9+5cG7q7htzcDsu/mz551hL
wRr/mMVrJSFohbN6BxPuhuxVyC4j7uB4Rlu3KA9yVP0UJwstmw8lu1zH27uncyoqoLW/grZ1RK26
qHXQNIItiA9K8oPLidMkGMslgl1Wb0tXnCYBHrbXA8pY+XE44lhKdTIsE7axpzPCO9f/UiL9S6FO
+WfjsZAabT5omCGDLaVJQniUdpWLYPvShgkNa8K/FDX/cqob92Dm/7oNM33Vx1ZT16NJJzqkSLDz
YDDimtHs9cma3v/3zfGXYVWQhf/916QsqGLW8MWe3PkEN8Xy898uoHlT28kBd29vUx/cJNMZg+xo
vE2SB9FKM2zZqefGlo854qX/KNzRR/1uSpyxR8zER2M6DziGmP+yIP92KfyziXmUJBU2BBuKAzmv
vrBiP6iXzRPvVkT5m+EMA4PwDJk4Uub+W6Lxl3kvxfhH3KhF+iDGSyYiCTc0yvcP6kZxgVk//ZK+
NqYbN5dNepqbP2Pviw9t5KymvZhvqrTY/VC/yswmMvr1Z4w2V6FqJab+NJ/W1UkKF7h6qp2yRP+X
jP1vKck/W6IzmXloQSFElPp9G2++lfFMcCfEZkHy+vjdYmqfTunuXWz/TRL5ywr9Z4P01gzNkov8
Svz4Hgs/DvVdf/239PRvWd4/O6Gzterz6t7fPzGZEJB9y2cN3q4ZTl/qEzI5Jvg4SB7Wg/ZkPVS/
02NXONtVwno8qA//VuX6i2oMh/y/b49VV6y66O+b/UHfZ++whoLsJIWSm++nQ3EpTygfAt5v5bfK
n/K/70lN/k+r0/9w/v4/fdSmSlsH2PhjUmZPqmg9iOtbI+Rf1TQ+1Io+GHSFJJIt5XQVbXgUSOOb
Ij2mWrwH1e52fXWq29iVOQWrhzW6mqlfdw9Tfcs0OHoViF/KDqATbQXqU7ws1whv57Rcv5No3A/x
eu60cmfWVOezBvoPhOtJxoA77wmAOpJNK3LKFgxl2h22aECFmb24iCGfk30knhIxIysOj4JkrXZn
6diP1L4lS267qC78ANuUw6o8FmN7mq1by5SkIob0tHlDZUIl1y5S5A2L6QjyJ1eeO0SzP5r155iG
ojbB/S1szXzPMpWWHJgTIqzqrxIgtFMU76vVQPH9jfs7cbt38g2oMNdNPvjN8iqWvjCgqddmlzkF
3Pksn1JbXq+JWpS2IjXnuEww01xn+pzSufG3IfeGcdkTLJldCC5rr2r6RxQXB7idr1NWuFZePWsJ
oGFVfU+swln68itZ5suwJKFkBWOD7+lQibthsGwmBeQ+OzZph5GSyi5c5azCQUlNqxFevMbBpehe
tcFzwOJKfs/zoJT3Wfxd96Or4gAkgvpNMpPTt7KNiRlXdWKUY2zE4aGd9Y/eVM5WZ2VBZ4x6Cb1a
z/5Mpdx+jXVbYsvSQoiorIUniJsWUCdhqdwYumIoxBA9yrY3bJ7iak+dwVdOMix4dbI1hcOLCXmv
srC4Frq3RO/iN62uXrPyYyiG6ajlWiAtmltPkO4Ldf2Q+rXY1YrWvyUJntSWWv1udRtsc4+/pJcN
tyi5zONzp1+SpHcEUBqNv+JE0U47WAJE9EaVXJPOySPLU+Igl+De79eqBBFRglg0rZEKTdglAFsf
8nZlRus7Um05vSrM4SaHLA7LbDc0+6W79ITCSR45yti4EXZPi41nXjLb4uDiTcvSTTiHdbcUggWf
6iE9quNRXJ1RfcBYvFB3JKIYwJnC47Qck56WFj3QOgcB2/Ag+SpOlL+I2wnGRjnTJdmJbifZkbAe
CrE9RZiGlNRRsEK7mlvyaAFsXJnkqJvznN8a1q3xtoogxloonjfNHI9191O2Pwt7Tu2AisifzcIi
UabHfkgglKuvlOsYrTJISYTFTVU434KYYPM5OmTpTsIel5qnSr1u0VM9y3VoVOIFs5FL0UmnTu68
FspXuA7x6yiZfqyjJ26PuXQumQhb5o8trw98jHWmNilg3NO/RO3mTNZwWMUYrwlrPyuRFQ6VfFNW
9RGmrfJkRnO/K0HhCokrKEtx0DJECTZvU1YAmyqMrFgaKgUswOKYpje16KjFq9Im7rJmT5iUzivv
PAFN2xp+3Z6nbWsd0xBDQ/HKqfSWHNBK55fL9jq1THaDepssgVjUXuLz+F6sOg+1vEwzDF0BP6lk
QipPsdIADSPEFLIGT2CpaEXqk54xbQlIZ35apMzvjM2tNcWpjZ6XJLah1LqV7In3ISlcX+pjJVQx
/qUnwXAnVBURy2gPahT0ddFWoUIux0qDEiBbQZZqlt+Kfb1TEtw7LL15bxv12shrdCzj2zxfxvZn
yDob8vCwBnn7ZPLW9RS1aHBp2Gd3lHrtGKPo9MpBF3apWUVuNZ43LFzNtD0KSRGWiP2xmJdOl1pP
EXBhd+I2VAT9Jg89vAAh3/OA56AtTihPVuyNg90dDU62i4h0bVynAQ9TRn6S4kGcbKH4YLzYtG4Q
V8TpS7cizRZo1/gorEBcd5BHtMHOdGcoHOmL72y3MBucBiCJaUuzI9HKSEFAsScc+fX0PMMvqo/i
ZsflYy1dUzyvKm8ggYlb35QOQ/QgbL9JyWxb9Ucq8b2AGWJgVpuP8fPUJTshK0I9KZ6HrMWQNq/l
oC/3CYWOti8Dc0oMX2F8TbMgAC960HNfjYqM2X3u9GO3ODkOvFiUalxpGqfg3crxECtPnOTpCk5p
xbLoQ6OUEGsHi/xKrWa8G4zG0bRdIm6DU9UNvyEehlNbGemXdOtSf9G8qGBITnfke3mWfssyINUL
mKLCQHsxHElPbRaPF/eqI9R0oKQM8MTXWZPdzRhswQSlaJx6AEVmzCG6heVvsWGKwrzEYwPLIoee
EA567gw1jLqsmt/VfrwsA2gIiBRIH6tXFUdQcrmMXRkku8kbpX2jeELitQo1Y1xtBn6vaTnJnA7Y
yfDUPtP83GNHm5MWzQwvnqotVHJySfVHgSlfqO5anzPxudwEu0YJGPaG7kk9JZbuGeuoQOuPserG
CQN17fig1edm8nosu1SEAMCoJVis4bY9TDT4ZMMjM4xV1EHOqzygLKbhjSl0AfV5XTmPqsXXmdnu
5dEZ1gVgtTuKH2b2bUD2GEhj/PRnNDkkGEGtOadoeKFpFhqGFNaW4siyL0me1T118bNW75X7UWHr
06muDlSj4vKsr16H2TYKtWrXhtM0nHPvwnIrt6eapEUd3SkKZYbBxqAadhbkTzS+ty0+UH9U2Rxb
8gl9yzdl62jp7YkoD27vjJJvSIM3tiXnULY+NqsWxrzRJhYvKllo0aTDMQN3VHUd5SjKc47abp61
LfsM1w4vFnuumDW/6Ca6kZR4ma5/mh9J56XVxqLNHEWXd3FfHLCi2k/3h4+ia865P0IIbTdQGrU/
cdA3vAuUm2FZ9hheOFI7utV6LqjST61x7QbHGvZFMrjy0gbrOFVO27VHDR1Ah6StKu2lHY6ycIuU
4tDLnwCkqzVirH2YrkoqXBk5cVoMQnGZfBoNNCVhrwvgT1ssJpdZstXFyczsNC+twvFU6TA66+4w
ykbtWNtKZCXt5PhtNJCMRtUgqBJ7gj2CskQ2/LVcyq9t4sLPDMXNSp/mZcyQrTpQY91f1REXpt4d
N8UeUf8RLcWT0bB/85BLwFCZvq63vbqavlyRVsp6kLTzZZnfqBfbrdo7It6BXTm7MgzGtVadRDta
hUZfdrUerK0FT4wXBxdbqt+aufeZSIQfCU0WLcASSvDJYvJWRUYgRJ8ikgFqm71Ze8t4gHIaWLEM
+PS+mBkEiirVNh+6LtDKaN9Y5u+qxIo7ZcK1rMKoET+lDH5VyqvWpjaQm5knhjL/PFB22gLzRiO5
ppm2ZRxo+G6JQrbuY12XwOrwR5peSutDFl+G7UVdCeu8pnjY4K1Ig78C7sDfPQoTPCsJBRxZzx5n
WfmZGIxyREAo+L6NdKWVlzZtTvVkybZSCaHesGKFbmdMvlwHYpn9UY3WS6wBC917WbHegMcDZ+0q
3ZsLPbMZO1/gTMWHtirn46z3wASrIQmTddlPGG7bTME+TrV00oc12Sni9F5zh+8YWrSCuvuUtsyr
MutnWWCs1pkz6S+ZTvhOyz46e3oF7Q6UUyq/8ozEZCqBBs5YpUyt2xe0b63jnmg2bCPhUEnZLmmi
AMzoC/Z9B1UVgnUmxJmq9FexsFSOYfRpQO0N80NcDYI0lp0OhZ3Tki6JujpzOR8Uuov77rhlH6n1
LmocFWcjtxI7Z8NXE1BPEAW51yAy9VrvCS1HybTgT0O5+9BvC3hnRrHs1BqT4zKYuy5SLo3RHTWK
bnFTHrbFwq6LZKCL/CLO3FqqeHyNuFOHmkL5th6XuPTTLXW09VVU9Y9mIU2TqkMpsaFQXDPtJ+vf
EyKkoWzAqTMJ4LWa5m1jf5HTwREVP5G/emq9plLdBOmxwXWkm59hoh5LtbguQ8ykgclPApR0HvkN
cr/i9l6sBG3Ka9/V76ti7eo+f6mS+UVGn1nkazselyr5gXsBMxRiHGyxaY24F6nflAK+NHbUPMUQ
RSVW4G2AJcJeyL28OXPC1rUn94ecIrTkr1ZQFjeLdIBY47531WY/WPJOqmC+cfu3M6sEgviTMbZh
m3Lstpq7CnSGSp+z+KSv7pgxOaRKP3IxvmnzN4vQJR/j/HCisvS6JHOjfHGj9o9ugBtXfurJ24z2
uBLI9XN6lBTRFoYf3RRsCSp19ayYD2XqlgaO5EjdNf4NC1qqUr0rWna1Igmmk5CHK+Mkrb5yxlFC
nWtX1t+2pNivZv3cpnQP9OVOFp1SxNCaIZpCcw1rbxAnKn+y2OVsHfIP1eAhOSljGBlPbtw1qaem
TxFjqdVborgmzheicDTFXflFgbHTnBjL8Op9Vt40MyRK2JYg71EypH06A0/qk71h+VrLTU2actCW
8brN5inGaYJ5I7GvXIFy7zAQ0mKYOunOhA3UkOOZSkw0fC8bTCzoZspbtAYZsIaOOeu0jD05O6vt
p874kjllACVJ7SZf1E85yi0mmHDahtxvjb1enzk9O26YKTsq+NKJDzLGkgv7pxlcU4T0BONRNV3L
/IjxoukgY8uhRg0y+lyfExoT2rv/cCn7xvayMNLXF86A6ARlRAobNlR7jhRfi06mBaDIIdNpiPgG
wR2N86CUnEWHYsDtdrPOJlGwmreehJESgvDY5a6Uj5CLOLKJsvsyDmMyLsXKvZhsQc7Z1iI1tce1
QvQd3GaNTzjEBf1ARrEMe2FIfEvCMzO9CwkpkKjWi4efCBprWqx+O9WccbWddsEUB51W4AT53KmY
0wSl5BlFxIfoDlkRu3WmEBunri4ul7k2Qi2m3q4q32KMi1PZ7bjar8Ks+kLhRzgsLm8R8xtdVYSr
6Cn6vi5/DY6epSLt8CTk0igLZTorbZN5Zyo54dh+GGo40Vxfr599c1WZ+qhs6ksDpB9OgMIm+s4n
r1jt6gfSg93W+kvZh3JyHoQ36N6BMMN7M5mux4WNp28OLvxb0zpJBZFRdLC4aqeaIbWsqdHJai39
vltDki0bxviQ1PP8rrXi8q5GbY9UaY7qXhBqX5mXIKsGD32idZIk93Xo0NFA5iszK53VvyZ7La46
DNlndV90y36O00C2QEfo23WTZCamcn9Yp7CSuu9N19MTIfCTJcbVjlYTB6ujp0FpHtty/o1jEjcV
H4IoSoxgSKrHxmR+KjKtR3G1dHvRE7KXNYL+KzzU8ur04Kj5XK64jl9mMSVBHEm/gil59Rh9r/Nj
3p633mk+lPYPNcKR0Q9yntFVCqf4o+PMlU2dt473AM4YDvWrIMPBwcYNbzczuBdbTDIy9dSkDPh5
hgAty5Vme608afGH+rNO+ettVXpSe7tonES9jyeE7Fi19tJib0q+1sdO1PlA5ZAY1vINf0oCwYqW
X3cQDxKKXdMCgw+33rasa1ljDfmrf0kX9UV5F1YfuLcUSKMr6W7T+0V6G7PTqPUOlWPtOnBZa7GL
WMEkK77YSRLk9bnjfws+3oLaZvfFaczCCuvNyamyoMXx0rooWaADz6apuDK8Fo4bWXC8Fwh06mcd
N6bocWplbyztKf+T6n5E17kUqieFTsR6w6bwy8hyu4goeb60TK31u0w5lGUTZnoABJ5R13n4SkZX
TsMo+xGSz2h7ioc/U76FjeR32Dg1LqlfhUwYd5gE25B8+9azmkttbByntLPFaGD5nkBua2o/Mz+t
KTsXGp7COl/G9tAAHTRwhtXKWTKWRh7mN6WJyUAf28zjLlkzV67wjsqSE93EQdsnR9U86hetOeKY
aeJAQ9tM41p/hKkly/Zi46VEmagu/RRKG0T4nFI9flutTh5+6LI9YYLAvLsI54ChSuu5tMJGe0sk
BhCL+VFX/xgY9GYITEDqZw6z6k3tYGIKuqe2x7JyE/G7l7H7rb4s+ufK32a6alT/FWbLaw+HTElD
4DjJ5Ts605BcoiZstVuVnzrtWOMUSgt4iVMozU2i4HHprV0oySEBwVZ/V5FXwC0vStdAtBs87FBt
Ga0qW4b7GCKO8Mmku8kvV1IEonFRn6te5Zj1RwGhBXbzeCIcaZgy+0OM57bNTsLL7LWsbfOLS6V/
qX+01o/bp0IPVfxH4dyD1RmY7MDSeFCs6RKV9QPkV1tpeJiA6sVHKwoAfybmM5/FqB+qm5q8xMsF
r2Fhe+4UIpskdbK0OjcDeTxJtZ6UtDKNgS7y4bZT9FoJGyPTEJO0UMVkLW9Qbg6FVQRGlbHj8daz
XCm5CnsVD+kK5/Bj2dYvOrdkQRAmJySzxYtWX+PVrsuHaGDJn3TSmUrlDdASKKrYP8MrXZ3YvK75
zdo2wr4TlfWpu9CuZhvGca2vlfLcRmeNgLamClb4SuRO8q4sDilz1qOCeJj76FZZFfaPNecg5sy9
zJIlr7k1lW/oH+O2LwU03qD96PPdzOCv8amAyBG5NBkbXD74XEYSzCJMR+lPpe4QN+2i3mupj3sJ
CBLL8McfdplgeYO6owI6E4Fs19R4bqqfsfjU2/4BvZ0uBKU/NoOj5ry7N/7WKntflM5uO0qGxiPN
ohavr7fEXYIW0dQPS/m+pucNa434ra9iu1QesiioyMdj27Ce1cVFdrPOWYcOpgRKFdKd5RicVBOJ
GCJQAf/EeJXag07bUZ4cJkJZzhHd6XrW+zHj3h910nmJM2UTXKQhQoquComASJZT9iPwIdZCtDBR
bePMjuplMchm+RF3Xfyp1n/m4q3vHJWZItxbrEtVVw4WvTpaiXToa3QU/UITw1QBNQqM7EruVMlc
m3phG8qLSVgROfXmiHTE9g8tJowll8dvrl2V+loWjh4HsfKtWYWr6U957BRZmHTBqO4ocnANT4Yz
g3NonvENzgr8voTTWt16GOTNecyuSf+qVQi4h16YvYmZgaz4WKxQEX+J6FohdnSiFJk4JjnkGyNs
uSss9OA4bQsVw65Y80QvIvGInXRmOEfqbahj6id8PhxOwNlqdv891zt2SpO4WReY2a7rCF6eesib
ffwT6Qc92m80wSauUQTTd5sRqmF9xJi+5iUvC/zixZX7C3PDxII9CZ78ZKG4HxXw0SYpCuKSyF5O
uQIDHZVEyMI2Ltyie8l1KPIlBY9DNhI0GqHQf26m4ejpvsQosK8d0dhVtDhD2pC5TgPjnC+eKr9s
P0r6KoOiF0h+XyPG5DmX9coRS94+/Cg3rlyDE6s80UoiaN89cuvTqppo23Z5h9lwjhYAhQdfYGAS
ihMVgeV7Ub3hgBv5KtEChLz4xA1kRFi/yTtZ/5Mvb9215mJJdimGJ4Rp0Y9evM50AiNlFRy1qqMM
kUuPzqQTniM7on/Ycx+udEtqxnusnHoVq5ncnxMe0vIszwdWQtGiEToK43ita/VncaC1E7HXldXX
FPHBuE6Li22SQh4pvQjUu1WUZKHV3WlBEqMZw7CN9qeOzjO20laovuvoOQlh8241LzVcrdHWTXwH
Xmahdul7tLf1+64HvtP2a4hHcXlYaCki9W/qYO29JvPF2akFN+q9fgixrRbTD3MK86xyl5lKmDg+
KFNkb4YZxDE+8/1DtbDDSD81yAZ06V2y5jGevK7ZtfO+e26BgOIw/0vuGdEKqb7GdCuaXnQbaSh/
N37H3E0kpxZxqN/Jls2Ujznvpv1A/WD0ZO7oHyXbSz+linM/LnxxpHpj/GEOb4v0oD4p2BDI00P/
pqxBzV+keNu6IVU+VrG0IwaBWOaQxUfpx6aIjkLLFuYJWmWEXMnoMmQLPIcgv0t2HL2XWPuUUk5K
bygPiPWW/JPEbtF/pUWA0gpZ3FyeJeHQd26+7CIxIOHTf9XccLr3TP1uxk9EXlDbdvYhE1Lf8spk
kTX3ngalDkqU9+IcLW3Y6Sfq2HaxHlVuXWFEhfUbBX1wATH7OeIAYD6Iv3X9SCpR6Ds1ru12OWg1
1/RC3hoa+Z9W+la0x7v+j4MSJ5tcXv8jLN2XnGpnxzTZYR1jOVq9oz5AF5eIMJRsX3oWihCsxeeC
Vz7zzRsD0vkNvdmm1mpEN/FG3aSHaa0vQbs8a8UtY00lDS7ceLzOj2o4NOdGCYzVjRYftYSGMGAA
uFeXdDeSy7C7MAYKOjFsJZ/1ZiwfI9dCfBw0z4icMQ6ipnJBwtbzbUuwPDhY7Q2peP4zxq1Tv6nq
jdcu9m6BxbceTJ2PVD0z8vC16YcsAmsAmhmXv5agRmh5a+uLRnkmfemFn61zZBaOsVL3ONxBBOq9
j82x4tJRGs+Sancsv3F7MGIvu27dq6Kir0jchFjvv2GyJuQ7ouhm9Sb6pQSu/6BTaQGAed19ga+1
tEOhBVm+KyTHInYFkWNiyzUEpskZ7RekvpxC4OaFcpePAVtTL30UbgE+H3JS4YvWS/K5DmTqJbUp
2ZmSnWacJdr85NPQ7iz5z8x/buFkhE1uV8Jr1Dw3n5Uc7aPsmcrJPemxRpr0O/yx+rf+pCLpd4vi
KMVDpx+kictcYmz52Ypel4SmkNrhJRCrSQTam+ZmlMQ4iXsiZ50K+WSL093sPXXzmt5u/rU2Iqrm
SV3Kw6KTtKn+zNrKGUO1hSedYYfyR1Wk91pi9rZAy1soZDBd1ckKN8dhrdxBb07G/7neITbUEKDW
eXYSKE11/anCP2ByRX8wWvlNQICwBW2817Dr0uk7qvZcQybKs1bmqETQauL+qVPafb8moVzVjj42
u66JfsWs+bAm80uQ06CltGzneuqo/U7Pc7+cVc8wPVmfuFjsKvZVstkrjUw0kNqm5NbJt5x8yXQj
yIfIDEjBgQ12Sig1h7sMl7ii/kvJvvy2BGWXKrhVM7NXX9rb2MbeuP6Ok+LSgdJzcaE571R+sqh4
0qaMwTK0iYPvmT9pXif5m+lXlFq0Mf1d9L1M6WQxx/dK9UjG295RzfmUt5gXD9NhHdjEJZqYzHgN
IrWcnutHq3+PNdHPZvzQ2tyPjfwBCcDPxzu+S36cpntij1C7gMhtunucLOKLzxW0dIsXtxyvzXZC
U4u26V0yb6mSPdRRmPHVmiY8qsINU84u55rAIf6aJCfuzXn1N4sY66j9xvPPTKd1jAJgE+BjQWG4
knqYaV1UIAPE0AMcjtp70EtleLirDyvC93Cd41017VeUWIpVlBKU+MGqqF9Q5wk16bDpSO6y1+Sc
gtu+XpGJwm2jGnfiFk5Hx9R9dblVGFV3dqR7NQOaERSTYBL7sF7P9bdBz1VuTFfEZVSKaboK4154
3IYjOAtmKCfjXTNjnq5byEFp7KwmprfhR8cqpb7It0UJyxzTuxDInZ2DbeTUm0afhFvtnlTrkW4X
fJhpJxDkm8zSJ07mHc2qu8SHjChDJEDAr8XEg4yCUYyRFAy+iS9EvO6/CuN9nHeGHK44FYHrWr4n
egJLCniXibNcHYnWSi+nTBwtGHUrya6fLmX2YumndT7nVFkRerW9OtBvh7jb3iGAS+sXY4ra/4Y1
DtWTG0EeIYqEseHztF5a6Tb8Wt9Fqttj6unRn2ZBwErT26KP7xI3w8o3j8lr3XwWdIJZ82H6D1h9
Tn2KosrgCox3DZNjHttJIpR4z4keCSMLH/1OWWxrZ0Gqii5FHhTVzZqO3eQJxUWktjzmB8j1pmK+
rm8tquePSK6N7hk033X0o5lObpH006uciw7PXdTO2+JqPO/FwXJWd1aVwNWpXtIZWpJUekn63rQn
8cvka8bcW8rvqH4ZsUJV8yspIEVIqkeqetrqzB1U7k8mBntpH9f9Qe2oAeJIRImxFMNtIpNAOUbq
89nLA7HTSS9e8o1yOu0sI80BRe+rPN7iFeubRV0PLXGcrLvWcNykS9E6y4xbcoDRhq8eIuOOOFW9
tX1fROr8jqr8rPd2CjpqLI/sQ6FtpSXYuOc3uUxgQRdJ4dQofoQMdPpYDPpm7/2TRGrSOIOyWzZP
ebSuU/fSvmaWw3pABEWskGKKW8JvUX3gStaUvvVeEWhKbx0yS5ztxMpy18qO6ZAtXcWwm0R05Wta
UQ5377Hb+7r6UbRjEkg0v1p4qxfUc0asqRRdLK6DWuKhz4E67JuRjMYCmiEf2vGLkdyjgVm2uvkC
ZcztK5rolqie5nfh7gQzHAW6NLoGiu3gpxwaYriQKtUbDnmnWKEr9n7PUFWQGy8aT1t8ztf3Nn2L
E88SP0RKdKn6qudWoB0X0Vt0ao+HAgXeovwD8UJM9WdLEr/GUjjELTdNhEPii4m2LzRvesYx6yYQ
3XEPnz7xmk9yl1yjosvQPK4aFlc6L4dGffVnifZlJgQi9eskCsWZB5Tdxqn1rTIPWoMaDoW77dLQ
SxdTAKURezo2EedE7Ops7ab+kyXnFGU6jp2OJpK425ld6azQ2UgYku5LE56UcqY5aKYnn3FPdkhs
ELzT+lglfrZVxBDo2jq3VKt7Rj57q0Y/ThEjPCj5ZShmu5GM00hFH2NkwVHkhzG+gZik1h1bNEjZ
xNuT0ZHe549JgyPAVGgdPVAoJnKz+y/OzmQ5cmPZtl8EM/QITBPIntkx2U9gSbKIQN+3X39Xnjc5
t65KZfZGkkklkdkgwt332tsTm+U2gi48S1eSXhHlmYlJ+yrKm9DWfC9pxhkpKsOhLm6py3ciYuBC
dSpkcdSE7uXiojT+/a3uL2Z7yviBYXrj/+bEYIzikprfQUnM9GusgudrNOD6k8KaXWmtxrkl5ohm
lzo5gArnqMg22o/O0N6VKyYj1TSDQwa66ef2q1LypuxLjsL5VrifTRje/5M93/8YKsYOaRMOpkPd
HXm6+TiMEvIre+fKFhrjRMde9CDamZN8NDYj1HQk0+aVOQg2HQAyhIE3tXnI5U+DDj/R7fY/s9n4
/wFVTrN17JDWQ3q0ijNRFeKtoCSK6rc+TXaGgMmS8U7nFw+Fs2ct5j4btWtHJsGwy82nIDmbsIxh
8KI2Q+PPrnbq2j5Y1vq92izeZRqvs70yvrsa82tAN6/jpXQvkfuo6/1qTHfNjE4VXPKQiZJxacNd
oaMcPmrKxhLL2Q18u/9VF0uJumI7W5a7Uu1a+TZSniO9p9L+sotPkxFT1G4tE7llEddsnMyZvCdE
qWaP7dAe40x/TE1m1awvk9nOIkYx+zJrcIl2UlGdM5TO+TY0XKTSvZL/zDM31p/2GD0rLlp7OVur
XOvRnyAfjbrYVh1PeNtZnGvOV9cyKeEG1gZFbLpE3AI57djT9xR2u1F/dsCKCywEUfVqKeGlYahd
02BEjtIfItR9xmlC9fIIYTehaFlZhipXpW49OnYYXQ0TQKgKqenzudiabngtHLbemICjxZceJkvd
MrZKBc2Yza+zeh8BceSEqgv3f0wlSi4glBncyUD6RtOtXzOXVXqK6Hfm0OMFIFdtYeb6pnNl4FWx
k3idWvVr2ZqfYe2EK5RQqIVJHkQAQGIaPbtDNar7/BQoqzbdmJqLv83HdzAYw4vC/R5Y56l/ov2s
470r8E5UkZ9DJOWflm36DhsE5oVV004lpNALnDBeHf5EyqPBdh+aUKwyrjFc2G2ECKcBNiQaHrOx
NVgTWBWPqVD2laYMnlCMpUUuh86D6vqivXZW5Gv5ZjJulkD/0tdpy7dBv9UjLX4GTVHmaCVoluIu
0BHfWxieQ5DRXFbHWpavtq2xcrtHidKXwOzmLtasU0/wJmOCiSpWMMJi6TFl8Cay0QqMd1OSUSll
v62b7KEfOhNVK0DtIplXinVVqXyYGOY8R2SBFyiNuagrU1vKkPfbcZFJOj2efASeQ5PX50x3PcEp
oozl0Wg+3FjsMoJGqr4rWH1k+aMLh2oZ5belPDhFto3CDm9cFzHfz9ZqcLL6Vcz6EBdblsEe+Ek5
GYIkWJIC8mNsUDh7VJGOtmF7g8FtMYYHfEoRVeeUPU/2TqlXursrrHU4XnuxN9lmij2Ap60t2wtf
63DVsukCOcucmdXHCvNIAwZMA83SlvFoMPfXnGc2BHPN54Q0RfNHM9Y75it0o0XrZfVTybqJkO7m
hLytOHtTPtrWsiFqovHdiDkTQm/EzdLRWaTzhg7AxSCFpVWIZYejwViCP6wKlnV1k+MbIS+33IaV
2HaTXHUQCJ1OY1m9yGFZdd2mSo1tZbYm2hslUwxzCPTM+ftSPRaMUzvx5XBuU/y2/S1tXQJrjPey
/mZwFtT5sQ2jo1ZsUn14mN1fpmDYndGh1PpusprVZPM+lMpWyE/DZNuJ4mM/Iy1ql2pN6bm5elPd
NSsf/boEf3Hr4FbnFZtn4gCIBBpv1ExfKexb5GgzlQ+LAZvutdXUjR7L6xQkXlAJtt2ZnhVEkBCF
AofbN9O6qR3iPseic7/7ulSXnToJX9HCaKlZwS+tgEfloTa6hoWSZQs2HKssKsgso+BfIB/Ikpt8
zlSQzoZVWk7o7kGwDR8FkKej6bJVEsebrnL3chxR8tgaA8U0IMgXY8hsrLRGTzbFilFbUZggZz3j
G9Hn8T4eK+ZS8lxhaqsYj3RJflAQ44xe28yQiGNXvA+au4pEcgLPPSZRfAnuBkWDuVNHeT/jW8mg
bmzbVpdql3cru7wTYsfR2qtmLB5n0M5isN1Vfod24dy9QZIvH8it3S9mkW1cUH+LgsqkO4nxJhVQ
Csa15ZGvkJeCrKZka9Wl3d/6+cOsNjp9pwFOVkPaSMoTPHqKH9qPjX4cHZdap/TZbB3o1kJv+RV/
mpLov8B+SCAQagrl3KFKt2+JUtHBKLY/Zq95mTxrYrJPEzI3s4SU1vxOb2uJ4af9ySnPtnxRaqbU
OzUv7g9cHpE7mdmfpc0XzXiDaVl1CXY0FYJYGtVPCcqfeL14i8JwbUSIFRVTuEQ1XW9qxZZ9O6ws
+mnIhGlGahz3CsJR96c+/06CT9kz7uQRFtMvIIOBCjuL8eO3TCkmVVvW9mruVg3uCPXcm2snuATa
0QhaeU5wbhpQiFdrnL+jsh92cfMi0nWb2r+sLGI/Sb+2wMXY5beClC+Mkz0QuN+nCCt+W3pJ+xTZ
umeTD+sMXgqNmxjtpr2TdwRFw4aMLsyvWEZtyojhXFSHSQI8Qa8KPUPlz3xb1htbQmIvibdzJlYg
8O1aDIRL3YvaHH1CRdlTNm6qYJ584/IFOwHhqqFAVLru8iMi2S/TOF7NZZ0Px3nYRsFeF6fGir2Q
IybpX/r6EdEJaXnIEFJXbs7kDejUxZbrKZq16lWuNRQa2ScfvSJPCdW4We9H5aMb3BWH9iUyq5Uy
PJuGSfTqgDfB8PNEsS4WtV6WgjP0DSdtegltYW3aeiYDhPJ/WQQduql24f/f69IDYqJA5qEtkvYh
ohPLsvkQamwlZE5hMARq+xhZdTqJ1L5TTNo6UzdpcZsnEj9G06tn3dO09zYodu6Y8jpwwSY3x4Gd
4j9s7uNAdEjtJ+sAYPVm4TCTb/FqFEYa+QzD58nGcsqkI513Lvur9dnPSolAwtLCTIQDXAFtb6z8
yoQNQQrdCGgfxWsZrkryYQoG2Em06ctJ0N9tK9GfR3XC3dI3UUmoKoJ2niJcmy3tZ0Ugit1MzByM
Vd//yMoRj5AB1aKXeXfuJBN9jv0RXSuU2uSrKj4Pl0FV/KB2ceX1pfnigKFg8Chs61zmxjrC57Kr
cSVjXFHyjcjYg6hQeHeT4IGdgShHPZD+PdHprSzJ/Z3m12TuFeCNjdaqORcg05E6atd6eBhZgVQ6
plhUenzKlWUKINIVBMwZBu2io6AsqALXY1pv9F4BaR2ZAVKIXTolvIZ96k+jIR7acbqNCnNDw1Jr
X+jQw4XjPlYaO8fc8ZGJa1K/1vdOudHDn8Ilnj3SzgaFqFkOiVe4zllvUJXTkx48QamnyyT+qNjU
Mb52NZdmWV0DcTEIsIYn7FQi+MXLmHwFNF919SqHd43DTYqn1n4dLaa62rPK0DC+E0GvsYlYbPBz
fL42R3fAOxDIqnpwJkSmwEq1jRNJ/RbgVs0QTsMZTa4IAt+luFL7lXFv7jqE82CuXCapznaoE/PW
ztVy0CsMzcHTGPUbI3D8LBm1J1V8B53icS1YVRS9gEix0MAGyKiN0oEIHpTPWg1xoMS3psl+hbNk
SvZazs22ioMXhfGC2j1FIyNZaQPcNFaabKQz6jw+UL2F6md8/RacQ8JyNIwA4YNpb1L1a5Js5xMG
XLHxlUXiwPCim4WKnExtgi0H9I1z3Co4MJ11nv8YuY3A2BJJNGrdXh2lRljwVzG82h0+IWbypuly
3yXrZso2NlO8sLsVpKR38gknFrg7FGLP283xMDx3A2ioqeZ0K7FvMVHRZ9Qhx4w2LWU0E3RmU8P9
1cT1Kq8uyLIpnbwr3htHfQxz9yMrMwpo5pf2lCmwBfdwB6DHdZbVL61NecfALbb7A4HEsbKCGw/b
ce1giIJgNhFEhF/XdDt1fMfU2S2xkAryBoJ2ZkC9WDb4dxlbwRuDXw6w6petl589nywchyZBRwnb
S84EGTMmUR6V7ijY5+I19Bf+VL2S6wjNYoReNjDlJC25w9aldZyTNHNZYV0y/qol87Lt222nAoHM
Ys960AW24lEDaqmFl7bROgom9hgznlFep5BPrNIOpfPACPJQ9wy+hX3WwmIDPp2FQ/02skc27wr8
Q9BqJDw7LX+fo37QLE/z2nSg+GoeLItow/JnCBjkFaP71iU10rOk61ZwOGe2yVzGLFeYE0YyTo9g
7dW2SV2xmd2K8as0H/KYaR+1kOqHhVsdjA7STGg1sLG6C3SK4bjx49iiqwv5FjZqT12KE6WxYNOl
i1poBhd7sBkgOdZRccTVSSpPC47FVD/YVPSGkKtGMCwWHsfYPnGpVxDAwua1SoBThnFTmMaJbXpI
d8/okBMei/Uw/NIrZ5/F7tIUfMLoX/y8J6a7dTZswr7aRvxaWgPD3z8X2rCy4g8O/s1UZPvIdTZB
s6Y5lt3Beg5gdsqS3d5QK02heQGz3dnpPTDsnQzeg5rTkS8KcI2M5ocytFYt6rY5joxixXNJRFwx
sM7FPtug3titkZ5Vr5p/mZBabdBtq/zDZYkR8Q/3ymmAjcu/3e5VMa+d8w0HJqNbqCKkwLF1fqTc
BnK6TdvlpTLRqFmTm0z+UPaYyGLocTQ3RvyJeTbi92A4U54WLTOskqcY6EJxVmqrXPWi3rjSWNXE
x3vTXYsxxnBLl742BAT8VGx65XWokrVNkq0b7fXxpcSMpPcsRDNVT0TNXeawtbT20l5hGHl/6AcO
9pjAlu7LtQa5MfVgm1jOh2QxbF+l69ExWSuO4S3HeJMB5OmJDWUGmGBr+4g6yMS8GTThoemvwxCt
ywnrn13uDCwEmAKXBCreffCdyTul9IidYFeOuaBH7rHPF0zLaJNCa9wl0B4WU7pMXmv7U4muqu3j
LwJfe5/0T738ctDltYpU1+69yGc8oPHwNY0F3voyf9eK+FxGhNg2RnvWRudZzir5Bdnsle60V9J9
6RIx17AWTmw1pmIxXeX9fQglv6aDBbHmc8LQoobyGyiJ+3jP7Jhni9OzcJJ1WICfJ0iZh648y+BK
MyMLROF9Ft5tk6uqi5etFX9ZDE6H66Q8U+9HVXDuLaSrkQAANRyArYOWfoORPP3/rk3gwK1huKgg
qTOkrTv1m5bmRIgoXegiP+rV5M9WtpukpT+yaAom1mjxTEbtuBQdBK6mhZzdqbYurelLF85nrt+c
9DyLzktrBcBFb0CyMjc8Cmu8QbAXibvsAyDyYFSZKhf36qgIsmetZppPC+yHcdvxvcjvSvg93YHK
Ziwnel1iN4wcKWuiJy5DZ6OKlVaznTCCLs2PLJpZtXrtOTzNZOObwtgnGeJyK4LdmBhXM5arxDL8
0B0xYqzLeK0pkKWg7Z3p6/U6j4+KCB4xQ7TR1zA4l3B6s8JvrL5I+XShtqX4unzUrEusGOeGOXvt
lEdlVD3bFKvCVu1HZ0wgoaRjrGjiCHDKhhVWxI9owHU1kNCWidi8OUFC2mxfsUUzHf5fua6kQKVa
QnsiKgXhrMIK3HV8Tta4miXMEYbJMX8V4gb5NxtfJWKBAfLQ+6NCDcOBUr4Ie36iZ9ra3Dq5hjbi
huqxxwSltJ/jnByddD9VKB1h4Ud5irXCARqaNsk4raUIjwqsQTXGBysud3po4ZEZrVVX6rqP/2eZ
WhVTJ3VXBUwNolK+1Im6ZD0wbwG+kwhiuGhWbTYcwybwQuSVYp7g8ufYN4Tjp8UAQ9dU2q2cXVsy
WiHiVXltnNrrXE7UDRscGFxvdeC2gW0ANm41Pw0Z0p6M4Z2Dt9NexbQ1Az40D5slxf7jLIlvgVp/
pMAuwyvfD9O9wHOLZuvSMgfiqcxt1JjrbK/G4qGlktAqhgZmux5EcOX5ylXi9JRfBZC8MSZebXY8
JWkJmOiWoFJxqfiaIVovChveYC3PdmkzkEXHkDeO/ZrOPYz8Cr2mGoadU9qPbK0q/cYqLk1zneTa
MHwzMvYlE2LNeG6rghI6pBFYFmlgLKoKS1qxUlFdDTF66T19iW7FyE/x2GEcf8XStnXVfB1qib6e
tflrtB8HarNyPrvKdza+IofTot8doSzFIZjXErMXFPEKuTadLLhNsasgH0SzUaX22TclkHG2GxnE
6PlO9N+hMYOfR1+OnjILV7j7XHLBXtoiOoyEgLPJTXzKmWYtMOa9iYI/U0t04wm/C1OUaTlxkU8n
hQe7Vy2sCNoi6sY3LEOt+x0ZP5q9mZvmnFknlExk4gm/sVIdZZ37Bo782KoP6XyuzXTNstRljXZk
ZJc6f3fil6nmHsRrLvbpAMteg4sbx5psqqQWDCnvesWqcLBORX56pxDRZy2KVii0ZnYOtfJjEJmb
4hu2a2wwd0ipi0q8+WKJg0iSS9e0G/YMeVkkl0i8E6sGdRy3K+Bn3RZe2Pd+MR9NO+cPo8gFCCIR
d6tSMVoERMWSmKebqXzI9Aed+kZdt/OOzFgG+4uZHCRnxNA6v9yFr3BZlFscuhFTSWvLwMg0121/
qjovY8wVXs1wWeUU2dDZ5q/qvlSKwYhInhXoDjgJSCX5AEy+SIxPQf+MmgBfpfQIrzUOXeXYSVAU
9sYmwHguTblu8BmhDkQnFE3F4nqFrKiCzIuafDVMw0PZIG4com7fTO+T6ce25enJvo0vzXiwAUb1
6FSqCl9NmbyXmbl1hODd+3LLc63kO9tB5a1dqEyskconZceWtpxxH0Zt5kjLJpX+3Ipd4brs08O4
RYtbtOjao/Wimj9WlsN12bsonJ/j6uZqXYZvBatDNWg+7lR/0lvwh2StxACyYh/eX1H3SZvOJw8v
xXQa619nBsu8LZ/VvnuIkGM6h+Doeq/0ITYxZSnr8CmM79+K6GK50a7indYDbYXq4hl1t22Ng1An
i0RUStg4bFiTl2zUtjliNqa4exJh8YZRAwAAQWDF/rJlrG+DhKDk3gIqmebcn/pPyzIYF3WMB8Jy
TS4W89Sazn/oSCp3PN2dtpo6TX41mERy5g9FnJLMIqnC8r5lumL34bgKRMuSsoq2txq79VwwgEhq
3J1MnrqxeY7qgqe9CVVWw1lkrJitrp9DRbOf77l9qm/T3/thb3VbV2NwELrMEkwXblOMYKJYoLCk
KNNrNZ9AOxPtLakLb25IKoCHr9Ce3x2u9jG8VohAFsYJt14FcX0z23NtY5aY8IMNY/YrbzA7T01A
jdpB9mvVi8Ou3jrrKL+G9ksa+kNdaTtxz4Ios3NJdpFdiGhT9JeawTGa2qwli5AhmEA4djSuRSwz
o2WtKvub5UbkHMXjNhh+hViUXUkDJ4OL21Mm5WIqT3kNpIa/vqfzZHGrhbdv0E7BvXsskUIM9T3V
rDeij5Si22Zp/G6E+HHzbHp02CVwZWq6ofRsTWZe/XlIAZ80XA3Lhmet7h4FcT1g+5H8mtqtHilL
VV8Kp9uirqxLgp7KNLtK8rKom2ZQNbIFKdHZzADdN5kfYXLKMj8Ez4YKjSbohukckWq+oM4mPwD0
VyrOOZtnzxgCL26Wsmm+9LZc8yz5fSP3HZ2TkSiehfropEjXVbDWmQzJ8WpOFGb2VTB19Ztgmj0n
SymxScdSsv4nu3/hohVry9aG/QCwUwXXwWSboajW5b28YOpWlR9YfrthJSLcbOynspmR81qxHlT6
CohIFKjU5BkVzkmF4YvpL7SEMGcb/3FQjyOlBJY3/IsySv05z7nH5+boDMrdE3lhulPET1W1wniL
F/8cIYZOdG/P8KLkB6i86jHU8Y0xZFiF2ZPolsH0qJHJomx5LLG0lu6qVj6GFrAmXnWWN9YfcN8h
i3HVxybYyeFp0rZ9sElCxR+jcxA/pLCnrj/q17RaTcN3ni3d/BahytsfkYU49dKiokbvkrNieFHT
pcMSquGgM+BUcuJpcvrZuaG/z85jxsRcaHfIM3oIHQqbU8Kh4fYX2/Lz8aj3L7l5Fb19UkLro+Tu
TMWRGthX+yPSZKN2z5Xcde6rQbFcMgdP+6BYNq4dnEQ3eHrDhxbh8eh0TGA0KxWrSYbOObkVYYcN
lH2ROubeuJtqq0oQ+Yks7tVknGdaQyXaHF0LtGeOOaLmjBljZpzaGhrLKKZNpwiUqKLZBU7BsdBN
+roHwPIqbFda9lqpX2k8rSu8JFPJett6ngnA6SP+kLWfjGCrxfW2LqtNquCWSpW1hglAkAiTPcj7
PphxKedvKTwRxCe1aF1GzPau1FQ6Dw16mqnm1kX0bxjrlcO7TNgAn+sUMDbahrYm/vbaF1Tx4MD7
2qIgmrDjVdkHuXMPUqWJLvAEx/LSOznH77QWZOSM2bq1T4Z+0o2tYCSEAqk6DymtejMdhKUtrKqq
d6YjAz+W1hvaBIEjyNy1JEIKYVHyifea+RXqYhPj8UpmFO0EAh+VQ/YGj7ixsHU8WQRkqfFnJqBe
JdLMpJtrxrelSVEr5l1tJIfMaK6RCfKrpM9KGO0D2AxLCY9WExkLUWJCa+ONK+RGnzFEkLA2FpNP
1EaPAJhfyP5ZGPVLGeNnGJaF8hB0REZPmeWVd/tRgkp86fiq9hyuxt2pbCccdFVlQ3fbhsHrbB+Z
biPNF4uAblHqI2aBqMkWXaW+KVXwrsTIwihTtk3agbS+bS7rOl1qgPlusx2jlR1RrsjpJ4zjfe5C
sGNUoIKyCoZ0053szNed2y0dMDap5cvAvsgwOrSwOZbKlOJen6c4cHPb3Wk1oU5PukOMnAMLlDDY
RVlrKz/GE8/ybwt3YaO8hHrtuygDbSoBNi4hvxFYd2xV/jyj7ebTd+WCgShIMoS+9BOGKJE9OEwN
awDTLgIpggpcGOiBWZovG7N6DIr8ZKfyzN7k7ZiJc9kd4oFQpa77BUgTKxuhnMLE8onceNMCuQ8y
W/USiTmBKh8Z0l0wwzokAYxTPAIU/3sclXaPgvunMKp7gvR/JdElYT5njjtgt1mo3uf8iuF5cY9M
vAwLPIN/iUz8Qxy1/VvcXZnEvaXqFgSfuZLKU9k+tsHLX17APa/tn17Abxl3lSnVKTV0ba+qQ3kH
RPX6MOkyBkW0UIe0qazeu2TAGmvVFhW9RHP91YUCWcmcJfTBX36PPwTc/r6GN2n1vO5d6Jx5PN7j
c1P87EiAq9mH78KnpC+r1GPROJpnoBxi5g3qX36086e34Lcou7o17Nl2uBlGk2BdsrvsMFAx5I1L
ZnnQ0teE9ZxoN9hrsy7d98Z20LZ2dxtbgg4avmBKtW5dvIq4QaL2rUr1Zay439xijdzw/DKYy3k3
7UXF7MFsLro1efpEpebyoqpHOb3mHMPNzai0TQT/obqYzOPQvsnhmTsU8xOWTE/gMAvKkdUT3Sa2
lF1qNuD1JL/PHRUtxnm+2AZe/Gxhh09sJHFqEs4qnuyb2mOrzDdVV2+0pN3lUoFFMlnSSlX4ndIf
6NVO55+NKc47AxX33z/SP2zLNCz9fz8bg8yaPpSVsZdDo0CCp21gkGiZK+9RoeIoj5g8fA86tIjZ
O7SZtq4ya7WI4THbFIOhY45fdZLeh/dpubVJfSSjJ2/yfTuA5VaJXl9Gh4pFL4LmaXDtGAV+0Jjh
uYBZWJEiBMF0xl/aiSb4ywNv3MPt/ul5+S3Qui+TtMhydWa7pHw4+dkuOBfraPHpvzSbpF2oa3gZ
dfGqePgFAYAXu2Fx7XyxYOLuheuf0PvCWHVQAbyXf3ub//DoWPds1/86g6RQ9EZxQuMh1PsNwVsq
4IpSvZGb/1Y7+qJ0DWau4ZJ55F3ZA9UFhY3iAduVQbNBJiWSTNpScu46NLieenpTkeL/GTevEQ1H
Rkyrda7k2dXSjQO+3oVEyU9IZwOprKqlH2F3z8OXWj6n1n78sab7D3BIIZs3Wf4YGy8K0Y/lEkQn
PKmSKK4783DUB4Fr67UHOsztHSZes1vCcF7YP710rozaZ/k8WSuVzI+EDNSDQpXW+Q51LbI6z8ku
fG81MHcYJxyXy9nESL7KB+b4a1IXH+8eUYbPP4MDwIOf0mNdjXowvsjVK89DdzO4bLiQ+cZnyT5F
xZrLE0LyWBJeoOygTGsxLgaS2fpFQMBVzlCHUdnw4ryiSVvGg8HdTBHc9Rv0GFx8zbC1CUPqkuM9
eiwznkYSgmHj9O+m5MmmsQ9gJFimNgOBDJ+WCWQtu1WUzUd8l1ybUuoLVbV5esNzWocYncyXVDfP
UXwIC0Af95TBVJKyEDP3apbttG10Ezj1KvRjF/xiQ087noyxWlrV55zv8Ukhv7/UGMtstpWUnDqk
Q2H10RjP6deEc0KrrrUZdcSJi6te9ue6yz/1xPFdGjmNOibLaVwJ3yPwYtonluvRHkX1ciT+gA6a
snQh4k89YD/6WK4kwjGbr8twkwW3Rj3mdAfMIkpTEMhLnpdORAus1iZJOUqNIxfzjORgwBPn/FbJ
sAaZhTWcY8JZSipfg81vxuuEwwEbWtw819Ouy/c62EQNwA0YWMV42aOYS8HqfgRJdIGKh9McPEv/
sWdGHGz/w5jhjOfOPGTZhWgbLdy6Nrk/0ZL6d2C/e4O5LsHuF743evQmpHxJ8k2uem75nLSXMtd9
rQ8fFYrZrO/xcbPfLBee7LDLNIZcj0WygOgu4Tq7rLj++/Ns/CH03/rtOuo0PY5V8tUOdmeTOeRQ
VxargugoYHCPFccMGRlFqeWHAsFjieIwRSQVTKfQiO4zJ7SpJvqVd9m1TKe1CXaVIfBLNmoJ9iKF
sDN13W2GmpEUbpuhLhlAEFDlROx6tv+ygvefU6V18VtV1Cp1HjpRxDn3Yy6Vo41JozwAhP9lq8C9
7vm/Z7AufquHTMi3UGNkzSvXITI+0+Zv1dA/l3NExfzvozRwm8JOmyI9WPqiONJ00PuRQtBRyv9M
TybNhuUHr+FfNj/96W367YJUCpIFo4nXkdDWvNRPyiPq0D0ztfj//AG/fZVGUQ+5SebGAfpohtU7
2u/6E0z8fLP+kpH8hwKY3Yn/+x1LKkUTRsyPCG/jV/6V/Jg/zUV5pKNptbX4ag/a337S/V35h0/9
92D0TIsd3YA0Pww/bGfjnkNKhF9+1E2iwb16J391fwkM/kO9bd1Dff/rQu1IdU3ZCKU/BAlD7kjh
EuXchgwqCAv896f8P9/V//tqDOu38NxcvRcpqTI+IBPhViIIsCYgDjSWuForjBcCYjUL0xW0yyGH
4SiTByX6CkhHV4IZnGz0s/44Qyorv5KKOXiUbMMG8alWViLfyYRTVmM6XcLAN0wds963Mtc3gHej
u9ugytcBEiR9IDl/SSMeZfqlaVcZ9z5zO487tdYODXFlRsOwNoneu/xYgJCT5+GmXBnaR82ezm5c
ucpLKb+0RL3UM9JjnPm9hBHUSIN2YyQDpWOX3ktlXno2frfZEeBjLFnEMH6UEdHp7GTokG8md6e4
sEZU3A9D/jXOz3qNbCSzYz1ioqETRamNEc2itHS8f/8I/hNK/k8fwb2e+q+Pmbu4F+5UYgggywuT
I7m/Sn+LGqYksO49NggbXkTS7s+pdlHME1/BdUXuMBTVIOsFiORo4FtPmJinwWGonB/FxB2TtXcr
363ku6MylGQK1LOsQ16wrRCvs5fYYXDmJR34u117uAAqh16YOiTZak2D2H8YlF2bHhSx67Oda2vA
eU8pvEYKWpk2l3LaTHFz7pETUheht+zadYrst7CkvFiR+1UElleI7ybYB8CiKuawrL2iKC7Ldrwk
4/BpBP3GHCfPIH1lTAmb18OjOX+M+dZoD848/6VY1v7QWVm/3QNqy8jFshtEpHYtFSIMcV2/KWb4
bIZYlXZBRqIwcQf9XzqOfz5PDeu3e4GSY5iAZ9R9G5b21amT5oQSiWEkKwqXnP08JyQmdXzwuoSA
POFY53//Kv0pgt367d5QlVnlaJqMvdLUqLhzkK+Syb4qHYVhDhWYO2OIVfJkqS0z0F9ZpS57pYHn
HRibdEy5C4anrhqJvx0vfyoifjuWx/+h7rya41bOdf1XXL7H2g2gkXZt+2LyDDnMoijeoBhE5Jzx
688DWsumZnM4x746p8q1yhJFNNDx6y88r3RcoUVOBmGqIxZG4s5cPLlPYK1DYg2wVmydEkN7Y+h4
pxbkXuYkhP80bvProH3qvincBQgaPncXjB5UoPV4ppATxYongR2LAm0TaDzPZgnbY2OFTzhFodhq
M+d7/RbF52Sx87k/YxTg8d5won0v0QrBFHjBdlRI6xhm5k/ylpRqGe0qSAWUUCN6tyZVvU4hsc2K
RyqnSzFLroBh2nIZVdfQUEbfIxHxDJ99ekKw4J3H/skeIKep9GEP0Aa1yEboUedQ4Vf6JtoRBzkn
dXPmI1etzO5stMbk3Nwh2jr3Vw5ZlzMFsbN8ZaL7ZHKvixbuDMtygyNv+q1FMqfKcgGPZS5xBT3p
S6ro1vGccsZL6iYu4jXG7jl4ZbJx10Qft/G62TRn/tJeUbt1Yt0dMyHlwQFm2p5bmhlfhWzznBr/
tbYW19S+AphGXrxbwGlamlu6edbP5AI46vznj2/eIlphh5xRVl6cOEjVI7dleXDKBWMT9WzfGgpx
hDkXlKvMpy4yZ6TnziEJzIKV/+3EGvzcPtDlwXZe4gGIoqktd6/cplt0EK6GF4je83T5Hzri5MF+
5tRknpTaYJ27DlnpRXRha6T/pX2knRi5I1d5ebCD1aIt7D7qrHNVmWotG6R1ijADyK6snLg4qTFz
ZHeQB9tVqjslfPcRJwbh1bxrFnL4xvFDnoO16kxkEqozG7PaOWXtHNmY5TRkH1ZZk3Vt4cZk2bcN
zHpQmEqxS/D0QrGD1tItcg2Jk/TERJgG47MlfWD06oRyZRwTosM3tB7Fk05huXmq66aB+OzhB/uq
J818iKSOOo9nXbcFNYDQGL+ewMdcS/rBXmRZiZ2ZfoMLtMxAJEUlIfzId8x6TsEGXO3eHI2lsKjP
zUnnuVR7QsuBAdUKtQB/mRg+xiMCslC1dSAFTVHjucgcb9aPoiEhWYNCMpB9iTgOLHahBGdmpYlt
bPvirAFRsehr6mVaSsehW6X2D6kBhUTa1yWrLRgd69xOVICirgtzKxbOawPVdh7nPbUCscwAJcC+
+7onjtkN4mDbSM3ONRqpJvvhOiQbEiGAn0m+0ogiTGn9c1KviFx/3daR2SIOdg3L9fMmVWgqC311
a6flitxdfdFPqaxft3BkTesHmzHB43IkPROZjAqCEGhydsQ5EIaZZpw4xY5cwvT3GfVhfQWlYVKX
RBO+HgXrkgRDYOa+sWwt8vUM1RLLrreqvdbm7mXgl80uTijMg0sbUhGWj4uQbfrE1f9If+oH/ekP
CdF6y+yZhQVmarCzyQMbguLEcB3rzKnZD1+qmLoZit4bzpVijwiE1q9sB+DNKXWRz1e3frD9Vq0r
s15HzyCISxztIGyrfauJ5X82EQ52XVEHSVyQyntu2oBvpHAeK6iuWtU9x2349nUbx7T13lW3PnQQ
FbL+qI2CRgbs/iYk0T3J2l2YSBxE/pntjJejPlgzQO0LTZJD83W7R/ZF/WDTLQDiFIWr9RTsfWuS
H1l4woMxLZJP9tt3C+fD59gWAeOy4LmeuovSifxHIrlKYai/NMfFf/Tu2sG+awZ1U6TZ9O4K4XR7
FUTpiaV/pFe0g6Vfgs+wyoQnT2i3OrrtxAkBrCPLQDvYIBskTxNXUXlwvICKPKgLkqEB/X3dIUfW
8HtA50Onl1XneYrG0w3Ln6HQ4Wqw7NdfP/vIgGoHC5g8ot4Lpzd3KEsVFDdNhfTpjS3n5Hl+3cSx
zjlYxX7iemMbk30jNWrTdSLdJnSIFy7aXz//iDWjHazjIO1GD0pvtjfJZvfE6M5Uy9K2soUAiHyf
zURl73ViEgAyDVTp161OQ/vJStC033c+PyY3bJRptm+C5jmLdAM/vZ6soxgCRBY1lGWA/f26qWOb
iHawms2mySgOGsM9pULRhfg2JlRPz5Xr/ps+O+XEPTZKB5ZUHgR2jlBquK/1jCtHWgRgbgv7ObRI
V80p8D8lEnxkxr3LV32YzXEfOKruVpBiybunFCgO7q3+TBmom6seWj8/4Xw4stbfFTM/NFMkSiwl
Kan7VtjBt4KBP3OdzN18PSRHluT7BevD030v9BwvL8O99FZtcBe2lyI/sSKPPXoaoA+PJthdK66M
w70CRjSxepC+y6I8caIeWSvqwXLvLOxTtaVXkntA7ilFX8DYVKiH8xGW7Kl99lgrByve0MOWDNKp
7wm6tevylYhMiKCEO+vhgPz8egiOrYp36+tDRw22WrdDTCshGK5yEbaoNgB4mFGs1yg7l+qG4sQO
dux7DtZ6FNQRysm0RO4xyfv4USnwtaslWPoSFYkTH3Rs4A9WuYMwrhtloCcH53sb/4jjCkLHy9ed
dezZB6u7TgzH7YMkga5w1VKQC7rbr4MT3XNkRYup2z4MBDVila6R+b6XezjyDTVwOMCvRLGU2Ykd
8MhiFlPLH1qQddO2bUoLTX0PKo0SwhOvfqRfxPT3Hx48pLmd+51CVcXYA/99qSgqrU/sQEdmjThY
BalSdiEpOdE+1BZAMgTYCnhzUy3DogDCd0oD+FjfHBx/Ms6H1LbGaJ8BdVO0Sz3efj1njpwI4mDW
k3smSzNoIgoRE6YLjkdLEhQgw9RItfuv2zh2VRIHk15X8eDYYRDtOy+ENW6m7XCpKmlDcjDbkerj
nRy9ifPsZOGSVL1u6YypvsFieY5qW9moXtud2BuPdeTBGnEM129SM4/3VX+pyHNEkE5MsiP3Z4qr
f59llT/EdhEn8T6HM+EQN6B0gOr6WfPiPlQU2aJcdir95POP0JyDlZKPauPbSRHvQ7LSC+u+rk7s
IJ/PBs05NHHVdBx904n29qisJQyZEl95gAqAdepM/dyi0pyDg6+JZankKS00CpICNXCWK1d5q0tw
rHq4+Hq+HfuKw/XuBaQkGUTCQ+qzG3kbuSQwkHuRjad0248NwPT3H3aUyMwGU+19wkVach9XNSnG
yo+vX/5YBx2sdD/UFacco3g/vrR36nP+5j5QL/v1s4+99sFir/W6jSkCj/f1YBpA4rTvpVRO+CCO
vffBGq9hyPwj/aAh/QDNyHtz5V9//drHHn2wZntBnmIReqwsNC8IW5IRqUlQNmNoogkHHtmNnf+s
h+yDRWzlidl4NT1EeQ6KXg1Eia+/4fPjU7MPlmxaINYGJo8ZU5Pec5auxJWTnuVPp86hY8+f+u7D
jHSaykhtjzmP6Kd6R4x+UuEuKUmeEe78+hPUI9PHPli7bZ4FvpgyTBpjllxUT/mVcsOBoT/qc++H
vZm7S3KIv27rSFOHEumhIkxhuyLaKylJatbS0ZUTTz72FdZBT/mdqw3xdJT6CgSczEOprTK41UGW
IwuyEtRuB2hTpAmO347auYVSW/nSNqvmoq4yuc7iOtuxUbrLrz/1yMhZB70qzSqr9VyN9gU6suSn
PXjfjCl5bEadwdctHDGitfdg/IfJUYmOynXEDPfpC7XeZBvG9iz+rr1Y1+4DV4KvWzk2ZNPff2jE
KTJLIKkQ7y0fNyte7KwsT3zAsUcf7om56Mh55/0FTvbEQtI0dE+89ee2oWZpv7+1SPShpP6HdTMy
zVKFyn69zXtIkV2x+LpjjjVxsDNmwgIPMbbRvoXmRZ08SA8Tj/6pe9ixxx/sjkmTDujpYnckCeGx
syFYd/4Jp8uRjfdQUDsReo2kJI/urkF2I6hTLvqn5PbrbjlmMB0KavdFYCh2R6oNmo39XXtFzsuk
Bn1ZP1aX7WP1fKKZqR/+tw9HMw/We1wE4C8iPgJ9N7Rjhkk7YgbGTF0HBMMQbdZPzNIjC9k8WMh9
4DpuQN7qntwDGFxGDWxw3bmz4CU/dYAfW8nmNAk+LLJJvFpCu8M68JG3RXCFih+2+qVVrki3hvFv
nwofHllzh/UPRZNUyC7TbUUNYUrZNGz6X4/IkQlrHqzmUKj96BY4/FsFlBuyysqPDFDW1w8/9tra
7x2kd0ozOlRAn9c5whKcgK568/7k/3rp/9v7mV39Y8pUf/8f/vySgVULPL8++OPf77KE//3P9Dv/
/De//8bf98FLmVXZW334r377JR78q+HFU/302x+ong3q4br5WQ43P6smrt8b4BWnf/l/+8O//Hx/
yt2Q//zbX1+yJqU87eanF2TpX3/9aPv6t7+qhjaF+/7rYwu/fnzxlPCbl1VdZu1ftnVTNvlf/usv
yzors7r5C6CYp/T1k0f9fKpqnivtP2xHs1RDGlIVqsGS6H7+4yfmH7bhSNM0DM3S5RSgS7Oy9v/2
V2n8YRiGZdmG0KVqOdOuU2XN+4/kH1IzJaBF3TEcx8QJ8ecr/zZu/xrHv5Bze5UFaV397a+mPe28
/9oSeIyhW7wA5xKcV6kdBiHyIUmJ+sbmt9JQX9M2hlYr0OEqQ5+L9kilCCKXALtSOCi2dTGCHF2R
3HVeC6q4ArXdE/2Tr50sPEpNxkltvdauMS+K66qKi4tksHuq0Mv6xg21dC312ICLTSV+3HoOGOXk
vGqp9LPinlJxZCOXnkN2YDO6L7HQr608JGsjLR4SX41WmoXYkSW8V+qB4SMoAE6pj7lNBm9bhfYP
tdWvcxAdKJFU+bJL2+mYHCkfQk8HEP8zruVHN3HJzbeDcC46+65EZRpoiAIGhVIygtbUbGRijGfO
ED46ZA9qhfdN85PHDFAHfgx7qyXKk6+CpG3it8bNSA0U8oJykhU1zuVWz2o4jFr1fQAEPdPKXH1I
iug5UO075N1I73cUkuJovK/MC5dbh2gsZKTSnEyn1D/zmypbKFKzQRiiWq6GtjEP1BElirrNVw0I
FxxyVPT3vbgn0kAKeeLeNWZszlQFjG+q01lFGr+5Gmip2hH3IikH0turiqx6leIGj/9A7Hu1lIoc
K8F3U4meX7qaZ85dC6AEgf8r9DaRfqq5WogEIQBPpxSvD9JmI9vKfexy+FFeaMHepOj9Km6pjGvj
HG1i9FBydbpg9jGiZg3SnFXpyZ2DbN/WKajaAtCfL1XTQfcuoH1rFPmzaWTqQ5MzAwLLGynsivMV
mPEKcb/gFb/2tWMpO7Xjoy0/SNBz9t9SxX9Dc+AtyCcdCJ2C9gFGZJTTRZ6F/hvF74Ct+wG97pZD
gWkSzGsAJBuvy2+sKJ1EPFRjM4wUYjZl6DBrZbEbej6ftYAmadvua4I4Mz9N5SKDFoSAwHDf2r5c
txkVJa3alsB/hmhnp5PqFNWY32MAf0hvM8E8mEuj6O5dJR4gzQIJJwx+XUnXmHmuoa+pob9Qqta4
CHJZvJBtT8xhktr0cnmNVyYnz0K9jrLwtQv7e2S3xSbKs5Fbn9J/SxoSbuuaWeQ1sLz0Mb0zTQJZ
TawEFMjwFFJbr9JSv44CKF5IBjOKUkfV1yFGRM2xe+cW4bMy5gB7GP0spA+iHGfye5+neYXaBVAZ
RUX4prBrxKQLn+rx/Ep0LZZbfK4GADbHMc3nWJ8MCrCreZQy2aua2Ymq/FpqMAXCjKlrkNi6UJTO
OwePtQWPyuTO0qtCt4Jrbq0XGqMJUjN/UHqUtJUWdpaeGYCesluRMnxkKzwW1XjvwaiDXKnduzXz
ZOjgHEJlrRFUSM/jMpUrmLiAloiO8ZmhCacA/QE1sKu7SkQWNfTA6cg/Bd9VAMOStrGMFXSfJd9e
imbv2THydryvNTh3lZZfZS3zSTjWRTHyTaKjdd9PUMzuxIgXru4WloYYQGaEbwrFoEWcVQtdQ62k
6MlMhr0KY7BUIDCbhfv4vv9lFThCmcYWBR9osJMCw9XDHe8VQuVzAcBxaTBIczBV1L+ojHERw20j
Tm/MzTh4ptzmWiAFAgTJzC7TBEKsPRIuEQF5OoENmUoo1A/qBdKHicKIZKXaM6PaSAP86tIlmcrP
vayO8TZBRU0cNg+rKB8QgnxA4kfMSBWpAPUX9qJHWssqcVDqvaxuomkgEwNsmAC+pwRwzthTUaVi
9qSVfee2nAKCl5lZafnQ+JwUufskTf8tMbpym8XkNFt5Wy/fn53qWkQ1PvSRxoIiPqIN11DLHY3R
89DGYoHGCcXqXtbOurigsqdLYYt1+jr1h3s3CN+0iuLfEdLnzqGWvlCVbN55LFnurOio+DGA9ei8
IOtgwhRfOFW31123X44lx5Itw0fcvA9lk2i72vbVGbmz93lFWVneMhE1g5Cj3pHQNE9NEwBF6igh
6u6Wgsp8FY7l3mki5poYBEBAFDf71r7Qc/267Vh3wstvnSR9LJQQnAjQO89nLkSF48G+ZmiR8tRn
asdWZIyRXESxeaF6XowcdVrf6lFuLSHP5HNNmbAPHAd9Uz3ERRftOjV8zVUAMkVTa/OuUYZ5Z2r6
LjbaYONpkgxe21bvVIsqq7aDy1+P8rrTJyEBauphpjhLr8V90FVgO3rXvMtiSgDf2UIoVTGpa/9t
bNPbUWZXvRE99rzWfPD4x6ERPHsDv+ppSJMUw71SmxdtVhQwz1oL2biYgj3JgNZe+ZCMsTMPQnoC
V/VPxLojoEnWNnXiR+bBQ9ozqS1p3TmJ8+Iq/quwrX6paSO7d0D4XR9GaFd9ehVHw70X5w+UDrTz
vA/LPZQt1KgqEFOOqfzkpKlmURa8KQJlsiJB5jtOkkdVcXdDbsYTHPhVoRpxHsEJnRu5j6AscBro
IdVDD2l2Fni8o0o3o7TsbBVruO+zzt1FdgvxqE/Ca+BTHKWqd2YKKp47isCWpSx5BSN6jXvvbehh
YtewuBp2mTzzm42ST9pIOanvcAQpTes467rAd5A4tHvqoEZKRg1LYX0ysBxYYH49xFKSrKOTlPDN
CVhtpcLYqR1nYGCyZtQmeG51ZZcYLGcnUe4ag628aRCsG42pQ0w25yZk7qs5FAcvoeabAlbK6pFZ
EmYJIqucetBvs0VbexTSayJDekka7gBnUZX3qk9veDWbrtHl/rCQWfBs6Jy8tRJPgFUJhBVyt86n
O6GTznSlv48CcrONiPapUGM7itw7X4rrOiBlzRlLHEQGC2MsLH1dxmN+4dVqBRHA9y/J6Ox30045
b6r+Pkht2NgtmmtjXAFMKR6qiZ4TRF26DkG0QIJ2M6rGMGpyjS1HCwpnZVG7S1oU+6wr8BsoGIJL
LY4RIlafsoEC/LDNHkFpAGZzjDUKANqyTb3XgFh72rNdRRG7v6BcdVl4WI7wLrKNMZjlXmRA0oYC
3p4vnWqt6OyQFGikMy1nalILjKCoZO9W2rK96Iq8hoEmrkVIiYqngfNDgqGv6UxoZ8O8ociz7Xi/
QXAp9U0K9cZgwvFzkUQ5ie6GKPFcJmw7ccLB29eGMssGftOu2c481UTB1vJh2WrNaiiZqJHsW0hE
fLepe69ZHj16nTPM28nE9uMEGKkOlY4tC35ISv2i2ycdZDD7zvZ1zGmTCqx+VLcewJW5QT79s0sB
DRXbg/LsCQ4zmZP2UE0uxtiV/fZ9Mwykby89V9slvvFWp5Srhpkc5hg992Ty1Zuu16q14+rRMmgp
aHCM2Fm1NTNYk+pw5qWcb9PG4nWMf0HSHAa1dTdW2Ms9ccIZohNyEWg9ZSklJ1EY9nRjZOo74fv1
+t+/qR69hv52dT36r/5fvKxacnIZnLysnjXpU+UHJdfVP/9v8NmF9R+P+/PCav5hOMJ2TDiBUhpT
St2fF1bjDx1gsq4ZXGi5seJw+PPCKv/AjiUB1OLnlqZNjp8/L6z6HyYPUW1VpzJGOpr271xYuRYf
XFg1R59uvbrkkLA0btS/ezeKDPKQAjjmm9GGN1GtSCwBU1maRvjMdT1nFaNQhqmcP9dh7ayi1ELS
LpLm3tTy/CkieXhZF+kIlD42LgaFLffdCk/13txLLqgzsxjvpY69U0YA6ZuyZo9HGnSBUvuwbns9
2Iw6RpchXEm1c5edq0MfoGzEoTtqGVehSl4PFbC/To2edCsdtkkV0MrI0xLSnLEMERIFH1wsLCWM
Nwl4/9VYIaVCUWzLBYRzWcmjfJ7nE2Uh88+wiW2YuyZYuOl26mFoVFg5zhgEF3ZklJzz8bM66Nd2
mpwHZfiajMFzYGHhTn9BRc699Nm1lQqaZjb+qGI27CoqbhsnPleEje0YjgEiZdi7rZI9gq/zlm1W
U5tu5Pmq4xJGmbsJdSfHCHHt6E0DZClTxITQjh83gRE9+0ODOo+f3XpWu+/z6YIXcKcOWm7OOBim
jT98tqaT1PdwzyK3wylSCrBNmDfbAP7dpV2PNars8BrPXKMe1ubQYh5jmLzfbD0txHDqLXudOAxS
KV31vM9NhBULLrlmf5UXj6KmNUIYj3HLFUV202HY0QvTX1Ff+9gN5W06UAI21pDYUv6xYaBe1hUh
h3ervLxfb2xVINKt1nt/YG8rE9+iQFnCKgQGicbMq2JyFFdl/FhgUcDKGvpdFZOmOGo9TLChVqNF
1vT1si0x1sjSZ9MLBMcMw6M52Eq98DnXYI6gLBe+TW6AaJjesYkfHSeCJelNDHuRXb3fP4KQYv04
rfLHPHS4HanYqsWoq+d6mmSbzjbkxTBNnV6v9o7DYeJkwOh6t2nO0ZKheFEZsWZmFXo3NzGm1bOq
iuKa+piHvDPWWtDYi9HRN1kRPOcqJ7LRZ7e+WfcXeZ8+Vm5568oQZSaYyxVvGxacpiK5UivENEZE
iVZVqURg6ZJnq4leh7BBbkGC3gskwSpLr/pdmsVyJScfh+NziCW+svNLrOWBqaBBeVrUafSqZQY2
rHqNeZKujSSLqDvHDIoiTrpqiJD6E1wNMg2MoJlExn0ThBilrtX0Mzfi3AyH+Eorge33CmLEXnqL
VAOilI4PFEK9buMJqdDETDtk3Q24KbPYJwgktYRJaEK2DBSJLFjCra0KoeY6SbdHO+RxNPGkKB6W
Qgz5BJaE1SInI1UA4zXyGK4yeOfURtQoRBjmsvbGfWcwZ3qD8RQBZkVsuR59UavneR/0l4FWpWvC
aVzIAQLNc1Tpl5lTavPQ4/DsVC5bKHN1C0MvOrRnwpEkFK6fqV881D0bQjPA2csFLoYig8xbZ86L
HuC9cJXgzbXl+t3gVS1oexLbyWsL48piW9Q1oUNQSyRFnLiTHI8OaGzgjJpHi4WDn2O6DNGTkKgd
sY/xam0yG2pVK+EbgNtFKaryX9ug2/dJ9Gb3cXsfh9g8msRukwX2VBDwapWDilcX1nCdPA2/X0zN
H1wfiCDec6mJJ1vAylf0Ilin5mQQuk20UnFboV6H6yGSyEDZAzaMbbTstCmujSxANyK0Mf3ywQDE
KcJmE+Exu4TDN27s3i0eGm5+S5uczvOkTcvnHIwzUsrct9y22b/PG+BQ+bTYoCfbbHGkFiBAF5XD
RqhMMuyTYKPY3OsgHHNvkr84NL981r85Xf/pCD90lh81Lv6/NUF01ZyiWMdNkNu8fKrj4Ze5UX10
kP/63V/2hmr+IS3dhjFiOL983b/sDVX9w8EvbwpdlWjJS9r7ZW/wE2lqgl8SlPmrYqrw/WVvmH/o
mmXiM8dCcCSYUf3fsTc+jzLZ8j1i9zHK5Hd6O6BGudXLHXkFLwDUF4nmfktVda1QBSRzdDe6ywbe
94de+jVbfnPJ/2bfkN4uscZo8DCGmeF81yqWDSW91Gs7aw1RLpgtwX0w5M9ft/F5FppNB/1uPAlP
7fxYeMM2am66US5kSqWmYS48jxO/f3Zt5NYRPCwpjx+Dcl5zIEv3VCa5OgWg/hVz+OcnHmY3xhAv
qYuOlK0Iu3WWcP8FaJuV40ytEoyLKyFx1MDow9E3V/rkPE02J757Mg4/a/kgAKo7SuCkhVJtFbZJ
O1vXZbA1WlTMPaINAhwnmH0rAks5kXVxnp1o9tO4K919EA6NCIsUhl1kiJ0uncvmIr6svwMITO+J
wfknGvk05EobB+FQRfW1uhqRrU0p7s+lg6EI1Ka8nODiTYZWMQ6nE5/zuwn+r/HD/v8YeSWlTDhF
B46zM+31CAs3sHECuRox6+AqpqTbdsc12zB3kTtDr7CYy+WJpo8N4PRKH5ajOSq9P6pdvZXw3Vtx
BYprbZQQCfFeGuSa5hU9Ks8QbFv4pnqia6dV8dmsmebxh0ZtpycXAoGNbaShPtWBsRD9WkE1yWHJ
yN5du6M2Czr5jzsrW/3nQbnPswEYyunjP7SHX2Gwi9q2t/lDfhv8hFFE6iHxHfd7CVOIXK8T33W0
oYO9JnJBcuuRXmwdiEKZfpeoeHgG5336kIW68PR5oSD5G+rfxMkNTn2vxfvf/clV8vfvMzosps5F
S7FemdY8uFcf0JH09/5tUNgr/yrdajvIpDMoK1AsYY7s8O1epPu22vRngTt7ccMzFaUYbdeeRxdG
M6/uwytDeWrPKe6nptz29H3xlKELHcMtXyAhvTaMvbLkYrIq+evrMNzWeztXv8cw/frveAFnL5Po
zyLsJzh5rcMEmDvI3AQ/6pv2prL36hIJqnPQ69a62qJMsTG2iAEO237VU56vu6thXe6yZS1WcjFs
002Zrtzqxd+XF9UGclK9KS+cG5MnxiSi93fJjbJqLourwkKd9Vq6z+F36GlrG4XtjXeWbUIxV5cj
egiv8TXadcgItc9SsmFcKLsuWPRrtAFg5Z81m+o/2xn1wzxatUMPIVYGyogcvF21s8B/ubFq0E1m
G15NWFfVRS691VCDtRf4v0/NwU9TIGxgrL9PBkXviiLqhbZtpuUrtJmlOkQgNRS+H310ALMW8RkU
C1RSndhW2jq/SgINnWiDwodTK/xzBiNvcbhDmz2bp9a6W1sCe4VDmTiY2faic0JkSl2gaTEiLfH3
uBOgPQuQ+Ya3G30DhES1MCRkW8KJYlml2qxvu1kvNRLI8VhOUdOhUzCEW2dbBMVNGCxKD/4nlnG7
62wVbWkZLAuUHDkTodhr8aWiQFPtFBz0GjeGpGsqnLNIt1UAXVDPCWPvuzUETLbhW+ipEFbRlMHz
gih8M/wIUv+y6tGBrAG/xp686lVjP6TGwg5BFOuJNbOLcQEaPqTe+8Jv04UCM4d7923mVxtPrSho
UJONQLcGQWio24SXLqhOvHTSbl7nz579qNYniiuPmCE4ZH8f+1DqFIEUubt1g01YPDiO92wrYtEH
zZWV04OoCJn5zWCTgz1p2Rroxpyibn6+p+vOwRnW+J5ojYh0BtUtnn0dwScb6VsdEwDxqsCzzkBE
EsDTT+3pn5+ZunNwcElwfoEpYPFDPuLTDJfLP5N8OjWRU7zxW6QCghufOs0xRGfCsk4d1p/bHrpz
cHiNeLCS3lPcrTm5UKJmRgnILI71hU90xwnzMzmetcZ1mt2cOKKPfenB6SX1pK10owx36TZ3HCQq
ym9K7W+mQQ0zDx2hfVvGV4bKSW1qZ6O3c7Zft/y5BaQ7B6fZQBUF0ihmuAOrdFZIjchoe1Y5CpbA
gG4NuiGYQV83deRaoB8mR2eiox4yDrRtNgiUb8TONu6mqHPjVd9sM8UyCigiRGaGS+mJJqcB++TU
PEyb7seqTEkGmgDk9ZmCyIjb3cCPWiR+tKxVZIfYDd3Bunz3APAq0YDU3Ndta/axxg92aVkNJnqB
mHx9exZ1DtDJfGVzOISIKczU3nEJ2uNepJAcb02N4nR0lsQgI0soj+VFOvZnY9xtY3DRuZ6d6xo+
QvSZIFIWOjSOmmQddFJWkb4rUHnNzoaRrWiN8p7C6KkrpXahHrbQsZH4pVOxDGyYzpNaD5uWz8i6
CBiDFEgBbXJwo11O6OsGlZAuf5YEsjAS/XVLZZ6zTe0N2RS9tRnLjdWvBJRdXK8zBccnBh2i7oN7
NkQPunbRJWeufDDkTaPdOf33XL7V8j5Jb9V2Henr1npr641VbdtqK+CEIryAakOyVvvppSt/VfZr
td0o7cb3tp6xNXxChCtcZLMQEQUX556Sa+etPXARaUHHWqmyCXX9Miqbu1Arz/Us5LNGAsQRMgbF
tsE9Zw7FEo8K4h/tKmqcLfgSlBMu+iHajqF+a5ZQYYatEPAZ7e+6+a3N8GkNwyb2OENZ7nUuz8LY
AJYZILHTv6qA3ix7uHViwjGVbr8pqXozVPY3WSOASyZTbN45erpP9eSldvwzK+hvVNDyeIG2Q2Uu
fVDiHhWIvh/NVUdZQu186RRUA7Bykgqx9jB9GgXqvHbgXwc2DtpxYM+R35BFWI8FGpchnaFUyLeH
tjgXfnQXFtYWRqQR//SDAqXabFYVOCDfAm9T4gF1kFIdqAbWu71P4R2aLWuRGeMyTiEld+am8LjU
kTXRI4phRPau07Wtp0AL1caroUDtCwdTm3dE5oe1Ye6KID6zc/taBcifoh9VNPoCIP4y9+cjpX2K
r23aKruNe0Rw0GAJVYl5IrYU1nYza+32xdQ1l9wp7+roux6BJxnJ/CPYT5hgCksk3UueEs9LxcoZ
860lm22cV3szFsshDIOZtPqLIbCRT+tvm3xfgA/FVUWtQlR2c4uoXjtsQPzsOk/eRL3c4/m77Tzr
2aZ6b4zqRSS0jR/Hq8EwzsEomcNVESnYjcZ1K7pzzY6QDje3nWjWBv4KPVE3ipshlo773rLRWL1K
BrEkBfHMrgvA7OjXaz+U3GX99kDYERHE3HZDkoZkFDwRFl15qJZNggW6eGBnnUWWhXz5FZnRp87J
YxvNgSGmDk6J/69BSW7YjlW/sQvk0aZEHd9eGNN18y0h4b12ManMceeduj2/A7c+210PTBGLrD9p
VXq7tcmrJ31r79UscJRzs1Bc6FOVB7qwskJoOr9AUWmWJbdu51JIDDXXvC0GppaF6JpXLPLYnItc
zEUNLjglAJAUc+qwwwYLUu1B846L2A7nkYU4THpXpT+EwNp5DToEBV2DaBG4MWB6lq2sXYQ7qQNd
kAeybLRh1jnXXktY/iayGpIei7l1l3Tj/MQmP3XxZ11wYBKNfjuS9eZFW90n6p2eufEu1u5S8YMT
ZiIHz2x0oGwc4EjFzPvhqiIxifzihcCPLMje7beIXvYdWicm2Ps6+D/cnVeO3liaprfSG2AOvbml
52/CR8jcECFH7z2vZhuzvVnJPFRmZSmjUyVUA43BDIREhkK/IQ+P+cxrXEtWLkRuN1Wne/dp8SsV
rO9B+d9d6NtYSlLTXdWKPqo2JUo5hA0Bx49kCQAfjeqDaN3AGnMM+uGFfN/TnKf9FRX1eJEx/sC3
Er9XDG3au0y+zgDbmGTyuRS7U9cyzCk2gDhpThi2l++Vken2iSai05VxMKBsXXSGu+Y61OsOW7Ea
3YvaT1niB8Rvx3Sq6RIaid4AfYVWJEhN7DSapyrxMmt3sHKg8f+5rL4dKYCGQ0A2pt6A11eRGLaE
wcqooszdi3hJ0JIYX4Xl4+Gks8iXVqOtLmz3o7K5coELUX9foCWQYlF2qwKc0/eC8hmzUFgxfc8u
zbu1HTFMNxGoofeAe263YBudo1HNx/cYW684yyaV7ljjh3pE6s54Oiy11PWTwaY77b+iSn1XFP27
p3Ws9B+qGYJRJ0oxSOTNFzPHdaHexaCU9bttbIKkODqQkTY+TvlLsjTABD50iEhWM34ppNL65O0T
BlLj8IQZmm+WCAm6w+HYizUKSdZpMbZHrVvdFcBW0oMTigtvKo6eE4oUVhzkRX9rFTSJMmCHMQL6
uhxVWgyGbnbpb7rKRvmAaueCe2pdAAqZ91DtCnwcNVAp1anAPrOQ8ZeoOFe12tu7Bjv5BHeLxAWd
jb3Vr0izxk/i5u8I7R/GSY17qUUovo+08kM8yMDG9CuH91mcsQ5MxpDu1Q0iFffypH5phexpEgOU
Tq8yD65Iyhul76JZ7+6lHlu60c834XbXGzqkxfOQqu/kaoj0ZETiVQZc3DgARRytPpLoGZu9+oM+
9JclWc+m0ISKrNpi+TohqW1xlu74bACkDcxc9FJm41YLt0LZ3WLlEiVYCacdTi/TFErbRxUQZLX3
9rw2Ht1DmNRTtGVtmI1xUFWg2vh/J+o0RfVAxCI5f+mW3NOPjLl5jHO8OPoDwGbryEHvYhEUGnA1
LNZi+mf/epf7e6lMnOzeZAkI9NE0oNl0yjr0Ey0IN+1wj7Q1Rcv5vI23K27uZmkGeJ+63WA9VzG2
bcCcSmm86zYUGH9ZdFB+Uvp4qyi8b+g9UQIQIjMHcQRg9yxut8PWYMMw0O8r9ukT/JZLaeA7pCuR
sj+OUVKYZ9DS7L/0eLvxvrcNUXZ2SKDOtr3byucdSFiqU1ZYqk/VtGNjoZ9ky4YYSgxqjg970+Qn
BSCebIWLFo3FLwhSP0vm3/IUjVbVjHEp9agDEBFv6XuFilaL46HkqPia5vq5HpMXepDnZj3rioAv
GziyXzzVnyyet0zGYu+A+vYzbRoKwpskg4A3z01rvVYq6padDCRuPivgGY7HaOXlueexCuqveDw/
ywffMhfLGuyJ3IN1zCvjtm/js9Kh1D0VeERR40ct6nvtatHu8Lp++df3/JMKhvEmYkHcyYI+tGk4
t1puTbPINO+OvP6onJSEJkuKtYH2X326b4IDMRNH84DjRLnePevszVpc+q32RU6ts2Y+VdgZNprh
qml/J2gbHrD7WSMP+te3+pPM/vuW+cPWOHfoDSqlrEU68Pyl0oN9uoG27ebc5lDgUNb9svZ+3M/f
nFZvSZDyvG/pPpIndugyLIqbm9WzyD0eIytMQtB/GzrTWSVMFtRBcQEncg4Qmua/os79pCivfC9R
/nCzNbylUVF2Myo4LSsZS8RNwQaNWjnjCYTUHVE2l0vTAV/oF1zWvx7jn37vm42xLGepX9QNJ22r
JbB/f6zdLn4ZEOFO6/0sMfR6je9ZW9x1cH9/8a0/ebRveZVWJoE9o0EZrYg+OdQBh/rlaP5DqcFY
TjNsXQJ1QchpoRKYnGpTvV+T90s8fpyU/C6hHq30YK3iXzW3frKq3jIxy07JJg2EbdSW8ms8Y+2t
audM1IICAeymEs/Aec5SrP3q/n9SnntLyUT6my7y3FrRIuefTFqPld6fuuX7fmUqqSdnmts07zKS
4V+M+N+30JS33MxBSxLIpsxwjZWTqaIr44mmLO/jBCtZebhbNorF7XtEwUUh+a/tVW+5mlU6aesC
74mIfT4nO3rQdMsmVvCxLZq1cRZpVkqcur+4x5+N6pvdatKABPeFKkQJpb9jw2hYp+uucHpvmHiI
doyLijpIrqbFv3/nvwXzePr/ixOpWxYwT1bIz1Eef7AiH9OsaMbXGqDpnz/+Z2Lkn5/3T6SpJQPg
kGRDBd5xtMf/gTQFg2pqrH/DgED5F2qk8ptpWoA/JUnS/hPSlJhHhPGg6qrCu41/B/nxtuZ5UCNV
VeXzZECw5GRv1U11GRnbpM72Z6GT3qmbfOrT+j7vJfK4soIgoZwlM/H5nDNQeMMbyuYreKnH2Gxe
JkW7SgeeLB+o9QnXbE8f4n32k7F1lnqBnZG9FA26Ax0sB1+P8xA06wro8kBRNnhlWtvj1hf31lK/
0NOOMEj9iEnmGeT80wb4jXwGm2Rrx9jZOtD3TfN1xhMOLHWLgsJoPSm59FgJnZfhJTsnQDybrpcA
V+rf2M9vp1G5rLIRmZLx1BjCE2hgvIxoEeCW2k1lOCE41K/Vh4okGAcgsnulifFygcBSFc3XHu4W
6v8ArcaFTpFaQ6rQMqOzRXqzy4yn09xsH5uaIlK6Fh8Eglm7z6vWBWr1iVrIo2rw4l7Cbx1qh7vM
5J+J0ryYi5jyuebtccIOmgQbTx4fhIECqTT4S2W8DNKaOCl8Qo8Sna+qcWi1fNTQo8GxqMtjUlAf
F3b5ZG3xN3mhEywxKsJcxrZlMbYrRURqglOH6a5IhqxxzT2Bc1EMJMqjMAdzXt3DNMUJuKsItrsX
3kul2zTCTTf42AZUnwlsTBv5takaNyBZKy/OyJfMvOsO3/SvecmlWwJN5jmtoFqp0I1wIKWb3fMk
9qF7yZP93aLE3iYKtxQFz2VOjlrv3YOwiJ+1BmiduaqdLckS1mND/yBN+pNoTTcC3YZl+0pN9y5L
sg+1VEjOMNRfE3zaKQz5YEQxJDKrr3vVJ65oqs2RUo30fVCNk0tMI9sht8I1395ZuLZt+fpRmxLY
w8ZNaWDCqSnCtykdAvxVHxOVctew4SReDlgXaZsVqgKqcC0GpESBIKDz7gEWVijNIjpu3UshkWkY
zUspjvfxPmHnVz9IGPA6S1O9xPv2KFtlAiVwf8xKvYGQpmAPPZZOueUxXvK9hV0WxdZZ1t7PZn/4
sMehSFlTS9WLJVOAjIca8+y8/1pIPOFePgtpcT9bsUcx3TGUNASPgX9A/3U2i7Aw8fnNq6uEeAPa
TSYeTYgemHPvGUPsCeaMPj1189noAr2TLum44DIwxbcKORmiljn+lmPA5eEYvX2T8UKdZSEUwWuL
rYyJdf4hbsWPC4BzkyrNtJT3wMBhIC2QtYTJesJvGa9qifK5FrVj9f3SFgLmWhS+Fal6MkojagUG
R12ki2qlnzZRe5IU6bzNVeLui3oqxSK0lPZhKNZHsRNCLa/CzWRWCGr6KRXaB1FePzaL+W0mL186
6BOyfM63/WPe6FGhbR+Xuvq6tvJ50cj6ftjk736Ph38Eqb2BcP2xN8JbhzLOCWG81YUEe5dp2CTv
z/WBE4279n0ugVs369yt2uTzslJ6MXQfQ4pLMg7vc3xgKNP7v7iKv2Z9v18FJHjNgnxAIftt0F6B
RsKOtRe5CpzBlATuZVtoYTcLtEvKi1U2j3lbfcS26dxu8anpwWAnGZSW6vfm3L91+P//h/E8stmf
H/1+/7X+nP5HMGWv9euP8M7jbb+f8IIm/aYDaBQNZA7oXX+njPx+xAua+psuyjrVcQ5X1AwO+8A/
0J3ab7heMq1gLcEnwU7e+BPdKf8mAfuURCChJiQV3ZL+rTP+UF/4Id3TdBRyD+UHS+JLCDjeylZ3
oyQXXb2w3SfxXEQTZwce46rZ5o41FDOGlUSNA1undizurFs+KH2qomkyFo1L5SjenQagR+aOVAhF
p6WLs3KWJUkAoVRSfSgzhZ/l44gEu7Yv0JvJWb2h37A5h/OELVI7HY6bm0StfezT5LYfhCbzFVNN
YJ63ozA5EPpJ6RU09iV32nYhapZ++GaZQwUdq8LNKI/bUQt3AwKXM/dV03lVNcVioG6DgMV3PlEV
H+I0pte0SvppGWYsYA6W6wfkN9IRCyJTv+9QIL/Xk2KuwmqDgF4IW/dQiFbxAVN3SnPJDAw9kUc6
EMM658KNgVNpuIhK1+Pt0m1fKxnoBHCKxvg8NXL6fpx280FTyopWdWPs8gXKBnot2Y5ulNMMmvrc
ldaMM2kh5Eg5LEL1RZJjvXoR4SWaL0O5Y94dC7CJkWqelae5rlbNSQyK/nCOtam242ouJQcSI2aC
0ybgNwgDUc/uxCpJMI+yaMPZW6VQ0t9SiDvYBk4C8u1DWlWMdbH3wVT3yP/CTOhOCC90X2RREzMH
rgbc397YTHwL81KBPQhrbvNaa29uqmnpG1vKh2E6KaKyHp2hcq9OmRQvSPfsE0ncSHimYXSlFbd1
Ow88Tlkn/IGwmtNgTOvxS2qt9HonDMVjVCWU/j2RgPlay4v6RU9rPFV1Q99e1FxI3pXiknM39DI6
T25Voq517ArcnStrMhKnXYYBrpAoylfV6NSvSd3V1W3RDarkp5kgAeuaqzV/HgdlwHNlrSFRCDSj
IHBOjC1Nm6y4SqlOUJlZhqr4Q0lo92AYbY96DGyXyDK0BJzMaqy5q6d6W7ml0SUp+hm5maN0LW3L
asPj0RBk0Kb2fQ9FRLWTPlk/oQZgxvY2r9ngxtkGU7hbJYr2/bjafaWb902aNYKvzNTc76WxTXq8
QJpFAOapLt/6Ee9KgCR5mr4i6jJC2wSMZpyhrPeJXSFqEbuKoRGN7Xh5xn5NqZm4csAs1an2tdaJ
0sp8sqUyHS0bm+94dLrh4MkXeZLQiU6a7L0IduBrVxsGjQDdaNHV0/Ggp9OsLBXPSmnCVUvqe3Qs
1NVXIKYzmwrmu5sZ6j66baOqpgdb5oAR5QvdIGG21G/wiBHfkfKRqrKVm/Jw0fG7fjWkAVXXRVX6
x2JRkJRPlV6GqiSUJgyxyVI7BFUaGtJyBVQA7omIkdZMX/SEcWLT2lWlJ74kt2IWQmqtgjVHpt4F
0j3f700Xv2/TpMekohzNm0qkp+Cy841PJSym6ujKFU8JDajCnuXVeJdUovXQjqV8J25Cf82VHTGl
RD8oPEJJjd5QraaDAFUtpCnp1Ews2k7/yA6ZvbPGYX2NNejGkWlNGLexU3cVogFZvzlxEde3iynM
aOUvUIzsBOXcu61sJcWupClWnWor0LoXe5mG9C4g2csUpSDumnIxIbaZ10aY7HoB92TDrepUxtOK
P9wy4V6kzOBvvD6b/wFy+W84w2/nr7D++q//cX1th//wp/rL64ic0P8DKkcGR+Z3h6KfH+vX1/J1
e4Uv2mfl//6f/2sojr8F/fb65ZXsPnz91FSv/yCRDn859v/x2f/M7knTNZlM3EJf6K88UlNXISx+
DwlYoX+e/OpBFhU12bD+EEuiafhPHqmii3yiYcqWZlo4Gv4bwkd/LfMZFqqrFBaob+iybsEifVP0
xKW2L+Va7J/1GJRwJ54rVXeRg3AbccJcXveLqg3yZvsV4vFNl+T3L7YsSSdyVi3FfGvNQEAjdyMq
pM+w7r0en4NRVZ8zC9vpQyxDlCpPWGBPbvt8hTzA7jrDdmyGpQdAgEE13Hbcj91BHU7qqvuHOlG+
b15Kr62W54e8Fz12PDcR2wiu+t3SfJIqLUDkydET7b4qi6em/ZQCudK76qKiBTdU+lO+zVdLJ0mw
QNQUawNZjPbNvgZKrn8wRmQGNNV6EkfRQMVARE9syT+lahuIQ3lj7SCn1OxVSbQpmnvzKaloL/ft
Bxo+z6pKY6Yb3TLLvqSkjkWa3Ov9+jDrEwgVqp9O3ps3S2k8sW88HB+JCFc0Q8iEkr5ERW/eLtaM
w4Qcpz6yWLRyVeyCGKxi8I8y4ooAek6pfEQyC2OO4lKL8eetRaGnXnDUFfIvaTrlPqQ6NTCW9r0V
x16r7B/XjQx/SIUUHJjgy/vsyTpY90MFQ0WSx1DYRUcVdmlH5FP3BSBo6K+A8Oyje2iUw6mlSl6r
1UUy4R4D11CzzSv16RdF+e9I2H+2I75PF3TJoEZp1BJ0uM/Erz80BTitKmI2oX+GpuuKq3ZOtcG3
ug3ksHa/xQiQK/pyK+fZ06wn59QqPXxXnaI0bjJSaYhvj+1o+N22kmFnw/ukXF9KZLTGpsUYUQsB
Rrg5Mp6phE9npobQRO8hxwbo+EUbNWo8XEDg691dE68vFfJ6acpjz/ULQM/3UjxRP47BPq7nrq4d
YYFidzwdVMI8uo0uJFdw9tL0IGrHBDcVL0vMDPLl7JQllfUUFgWiSQZ9+KLULt1ACj4L1cfl0O6a
NMoucBmnrf1Qav0J9cgbZE5QS07uLb26q2Tjkpcr7jLrbdt1j1YSu2UpnLtCfSaoCEHEPs89pyUV
hi2u7gyWyZqqN9i3+6g6XOfkM0wsBMuru6TlWtPaKRFR6CRmiDRy0le4Mk0nJugl3eNfKARL4tvU
lT1EloADG+QcqgJD/q8Pdi76vqoXfXjuReup1a2nXITGWJr+NqFSI8JfXiQYo6vmtSNeFQvImr55
iOegUWsn1tbbfOtwXMovGRovYpP4Le4AcitfW620l7q902PhSd0mNyuNS7uDI1R0VyxBiyApfu67
LtIOuSbY2hX2mxuluNFYvKEd38XshENcOamiBjXrLceFOytQE9GbIC77E/woV+nzTzGKO8usAxlI
c9quywv65m47KVwR2Mqs8pCLdYtx9CmaBUrCZkXtDiEnf55mam3Iea3H0COYMdfhpk3X1pqdtdVZ
w4VnsAs1Yw3yfLgmynxLFO/mYGPwiaCOv1P+w59dWq6VJQcIUO24/qLAhBMkS4K+iXWTdi+qPt/G
Sxs2xRfLNCCzUwlcDbxRP/cytyDDvO770zS0IcCuu/ygpFMgjVqFnT8W7n7Ijf+mYvKG9PL7SpaA
40scNxRM3hrQUA2pdC1rB8zlUc0b2VISLUg25HZVfO/pOlqLFppxcg9pGOCq5Ql5G5D+ucLKMDI5
ABR+gIztWZgB2imiMy0aA5TNMA5Tw1hXUajCGLDCHLaZ3g0mbBpFee7i7POxSmTWLWVgv9dnJ96s
SG/Mm976lWT0X7Pp3+9RoWYPugLmJSzGv05qtZQ7Qy/28TnNjQ49nDZYcNjb+qUAdfQraXPpr/CJ
P75NJWlnEYExUN4uIaFXhHbhKFWb8QRr3Ddsw1WosBvJeey0ZzTtqKZplx665lontjjB95bmOKUc
WP9eAPopZ+u7YuePGzXNguOGTQnGqkjD4gg4ftioFQ0kl7LMy/NCaXPPu0iwaMcfh2pX68B9deQc
iDJKNegNNZzbNlwwXQbd5ZOcuWIxuXqj3+RY1I8ox7Bfn9LJuDTk3Cv2sXmdnDt2VHmuo8aacFRr
7jTZusu0/p26J2eo3uAx5edKmB/0kdust+ldNeU3Cro9falc+k738XL5UlVdMINwMbfpKpaai2/b
14FTW9bX2yHnSwiBKrN+RJMADbhk6+3N6AbHjLcXidfYXdx+SFBUVHmBLZTs87LwNIj6ZcXkqy3R
nvnXy+aYMX8dVl1WTfJo+kT0e76jeX4Y1laKkfNIGVZdUELa1IFS/iE6/d8Q9/+0wnd814/c7z++
+/+mnilJuUFp9ofRPq7mL4qmj1/r4rX4h4Lp8D/cDKWkaSS6vz9SmubH4P7Pj/sjuJcRfOEA47n8
2aD7o3UnK799X4y6KmsGrb1/Bvey9htxN7VA6NqGqaMH82dwzz9B76LUJ8NAQ6QUqd1/I7gnkv7L
tPmdoWpShH6zAVFhU41szpVrHmXn7jTcgFgLFbsFkW6bV/l0/FW9MW90D1uS2R8c2jon6RG9Buk2
vs9uZj/26it4qjD2Vr/y8tslyE6y07vDKb8Ur2WEnpJi2WBy24hO9jnH43X1dUfyY6dw8T/x9NMc
FR4+187Ez6srB61bPMQnZMCC9ZziyNuF3XnwVAf+4Rk6TiSEyLxg5ZuFfYQ4jU/h7tQFRZC7myf4
Taif2sfkpLiSW9wMQbba01Vy2whHTZ/d4yZBls2WfMUdQ9UVrgeYMrPNS3E1wu5GPhm3etDdbFds
gyPV3U/lTRbNYetXIW0en0ZaOJ3MU3Mf3wk35WNxsm6aaxV2B3fRyxyJ+wRh6QlXLTAcaHLg3w27
uqLpBToPwB69s+f4boIcsH6C8BgBYvZyPpY6kv018ij7+E+ZbTlSoOMDLHvxN91hXP021L9fhurh
Yfwcu11ANyhU7SYafE+8iy/rCV/mgLDRQZQsnILaTf3F76LdQ17sPLlSgAHoh/4M8NBXHN1VTsXF
8BbfCLAzD5a7Opx51/JQ3af+Hlj3U2YPETTTewQcnSKoTpQFi4AOpFMHm4uDmoPh0Sk95SfTV77h
+neHLsln6+MYNlzH4FKZenISZ3FH23BmTzsNl8XXb5tI9SlfeEXQhqJfuWmI8sp9fLtdNrdzRV90
FZyZO1e/zR/ES/VlfwGURqSRHKpedjc7/Q2uqJ52g2LhdYiKx/a59rpo/Sb6o6NFhouhjp/dpec5
kMM80GChjp7kFX6OC5HmlkEMFHpyqUplj8adEfV8G1p8geIgKlTc1afMBS8VZK74DgnaE92gd6Ax
XMDEXKzpjZ8zft5cMVQfqrMSTaGFDb2EY7T6IN0xE4PYy7CI7lgnIr/7Mp3LZ+ku+8T64ZX5PayN
IBts/aQGgp/dFo/YVF3kU3nRr83ZfMivBiugv+RReqpP6vlXjpkoTP1kqb85/Zdmkhu96aQrkoge
ZbfVpxjnwncJ8RyyW66hd799o4XnG6zKMmqj3VU9+BfO6ApPoCrtwate07vFKR3RFtzRXzz0hpzC
fsnczJ/sxZEdoPlom4SS20esML8IJbixdv458wyPWYSpdOdIruIbfuGZPG+FWT6e1eSEQZ4DWN4Z
8ZuGExKsYXOvnaFheIgtBAlC8hlu7Gi9nTSUcr/un6rnORzPIF+fTTRJwizYbtuQIBApQ2c+PwiO
4QgvqtvzuzGMP6S+HpVnNSqc2G2ezQ/JVY6kmyS7mMylq37LhIySSH7aH7QHoAn+fDKuFVW1aD4l
l/K838T+4Ku3WqA0dyavju3EQXfwugboEDK9qcI5sT87pi3x+2+TXTqvH0r7MxRnD1Uke7M1d/DE
0+gq9pdvOe9fXNYkr40dqKrOZlcun+QNkXZaLnk4Bzkbq3nThSPUac2f4cPYkrt4Ey/O/Jqiamgx
H4Vz8o4Z57bOq26LEXKCDvx3Lu4Le/hFDXgoV+FcY5s+u5MHa8abztZd6Wj8rbjZ/dE3PfNBNewy
gM7O1JMDzYXY6SI24ZVe7dBPj4Tb7XR8b3ndPiW3ekKB0kZYx8m9xk89lkDUhY2nBkkoeqtb2Chz
uv3N6GQu+kNej7e56khndAodNLD9wl/sxe6hgk8cNYMn2JU92d8STgSsTj30n9w6wjXRhbRiRTmv
6kLxoQtzWBzGh8TtmX7Z+55PJxyLBE4ggWmcc2vwStz4wYig3dhyIIQtH5KeWhzTJ+eHg/9vshPA
Nn+NtP55ZFJx+zFwXYysIFEwxWvn6dedowxOAw70o9uFFQkTz6R3d793TYc7YChxdrqkPAmSRgZn
4beC+wgHwZ88jR8zRuMFmUh/8yr7S+3UzmQ3durEwcxIGm4blKcN5/mJZYhwkn8sWXAk7up+NAM9
mH2OZtj8uQ8Cj1Nx8Hq/XOxj2hyHJP/gopnkoCfmzbxbDyS/j8xTzEbV+5jWsV2VLGHxI17D0fGB
Q6gzx0Snuln9jp9SNs3OG/gzeT2w9wCpANt0jl8xg16P+TyEQO/4O3SJqHigER91cAUtpoTM1+TR
4qzc7PHhnSdFOZNldH+/kZxAgUIKm0Hqmm7p7szKPOJdV1CbjmF3LxN3JzN9dG6GqXXDoHGIKz67
F3fO2vCb1/yJz2dcZbvHT0b3xGD0d8ZTcisv44/uEFWc+DyGmzkl3JXPQCC8jkvavvFYnNZlAX6C
gp48UjFPn4dzx9xRg92Fv+IgweToUcVzhofG3rn6NY/TYppaPsR2CWEDdJgChGGIVZjorujN7sbC
2ZxDZ+H4t2PMICLxMPHs5uyg4sfBiHoVCwEKO6uRRRdRh/KPqdx4Fu+T3IYvqbkHum/aRbJLN3bj
6LidI1Qa/em8hewEPD1aCAEDxCsE+5h6CJ0xeHW0vzevy2ljOAau2uTZE08EcdBe0mg4dcdEdfVA
uD2etOFuIVpXTFikLP0+oGfgPMKs5x6Q6bRr5xuVENviclN2hYI1e4wFmBAumk7v90EeufiC/0TO
AZGIBoD1zoTlckL5PAZ6qIcjp3Lmxp4VCmf2oLNwt4RDiHqVf3yXSpR3rJHEzb30+8SUOCoWLjR3
aMzqjhDROuHbZM9g5R1Tor6wN4XYSQYxu4vIFEvZPGKvD0aGmLjDaTmwBm9/v79PI9gWm5uiHtGE
2EdQ2OKoN5jfaoDpYcnMEzmVu09gPqPep1LCb9JgCQVW8TFTkQ8MUNPwQXv5YewsZyuCVhscy2Hk
JfBpbYUdePZo4bopoS5btCOEaTR+VtmGrcuxV5XBxJDKTOnjVic7c2tGFDwWX2Ewq2TGcvMY0YAl
dW8+L/fqDXsaz7pypWvlHuPdcjGqU4SEvy6fZhfuwhNBw8shRvJ7rqMOymM8nIzXIArHgmSrDxae
y3Ij8e5j46e9RLg6sRJi9iIsY52Zg4J1QRgtBuZV+6yzfMX7LTA5Ynpnc9tXIWjY1hreM3nNCzOA
qF/mTgYOl5xnI7IIj2+2bMNHgZlAgvjVIWwLY7d2W9/iPiEosRGYnuU2LsGcUzLIo8/AuuJJ+b63
id9n+OpL7FjHyXOs1s2Rjm1I5FGzUh2F+BPDI26hvwzQATlHUsa0c2Y7dulKepIPZ2zhbd9PPS5l
vqTEFrO92pJdPKRfmptjqLuTxoWWDAO7J//eehYhuRnkTzEhdntbBR2BSuoq7E9dsJ93/VrfVvfb
1zU8AgV8AryMcKUP2TlY6nEg8TLrxqIPeSYr8UrWcXFNTiVoQx+Mttucah/C1Ck5NUG5XVCtSW8p
CF+H6/AVeT97860AVrpDEATb7Ln0SalCrsVH+daheugzwezUXYLOQSMXvRa8mWxaGETdrY/YJhEU
wS1xTk5KkdmV0xMVHWGXQH7SOenxxwcS8EVwEnIGy2m9I25pPR6Qv12nG9yqndyHBY20ihWMBGpr
iBbCwMfL6MRkXhwpsWPdtKES7F5HyF44YtSetZv4CTeekR/ER+O505+33tMvBGJeStXGrgKTVEIL
dMUhC7AzhgVlBU9/mtlMovEcR80z48tEUV35diILqc/y3SLYZmtnz2okE8EpH9Uv5pN6lwUMD6/N
HxMuR/+QfYXMeNbvqgDqio8tUFbYyPkmTnIveILXh1XAEUmYecSh0m5rXhIIXsd9VkSKCb+OyZew
xrFBtblo54xhQSSlBfzC7pzBviM2BdcD5W/cvOKSXZKGvAb15GDxW48wL8T3RO3CurezyPqoaXbK
297Lj7HoaswTfmieeDEx3/F4IR/7qHfh2iUxk03GsImOPMz6/twsPpB67auK//FHwlMmoDBc4nBw
TTt5UhJbjjKsEIPUb5zazT9IzIfPKw8x/ry4i796r5TE2BQAeNgAZwyu0XAMT7V1W2d2DW7L3B35
2+YeYSi1bFv9HjVScOYrKA9XUKLJuUgvRRdpNR9WNL/dgJKM3wa21bFztsZeMi5H/lxFWdR76c2u
+eu3ze+9mK87oltkaVbSr45vKPl8mWVr8k1chW1RXg2Fe9nXfQRUuAy8NqhY28mX8qG82ZJA9RsO
tyOsIwhiW8MUyWlDEtGr4THb2dYTP/cql5ou3yX6Eq9p2Rs4c3hwzF3ndXQUDlou3jkWTcu3t4Td
R9Cd+UewfUzu/bQ7z9/y4Ihnj+E6UpDRJoXmSzaO6NYR3wnsUbo9n2CP2j1H9nFRk8P/2YBkBjpn
QyI6JxGQ+Z3EucMncy4a7P+QIYikj6hOOOcOhxrJaM1m50L/5Rg1j/tg0ElDg9obudjJ3bkQHCPY
5I9wECY/oW7umX731LD5W1EZIGz0XfgImg2v5Ph11luNG1BD68Q8euoixotDiQbFy+4josOmbHL2
5t4cmCFKnzYHaXDUX8YgPbZh7xhlUgA2ZcKCy4yc0LeBiFHwsVjwcm/hbCFwsXkDF0wg5aeReMpu
8uiIsWkWZL5sk4Go7srNoEjjtV9JtTlhjnRRIKr41/E31fGfpLFvVFOg7WbArVrpSpBKpIlVeE1h
iXPd+0Kc4qFrsXGG1IpDAsADMIisFvIKkk7WN8Yn7IBoVnHUod9DoLK7SVjeHfHWGknHuRAgxsqp
IFFLIjK199v4Ob7G1/5i3fYRGukR/AsqHBYR6/9h78yW4zayNPxEcGBP4GYuClWoYnFfJIq6QWjF
jsSeAJ5+PsjuNlmixVBfTExMjNuOdphiZQFInDzLv3QBPSaSanV06Bl174uHeRcf+rOIfE8FLhGb
4fLaqDmUx+6yCMdzxBP4h4Hoemhc9ufu2RoRh9C7H9eyjW84Pk6P0+YG98Jdue/eLZvqurvM7rtv
6zFgPKznG8rmaHU5B2MjOQK6W3E+bb6MvNzgr3+EKmDJ/E9f4zynHb7XRAfgbslm4cdMyAnBKOYG
2TZhXESeuZ4rmNmca0RDMCVHMO8kvvSPtnVP0M7CiptHY4km3XqkLBSWihSV9QM6J8EcFiyRbbs1
aQ3XQ2nifVNbwgR/Zs3RotspXLMbh0YDWfPGfL9s19xgbd+ZuzrsCGTrjeAs3Wt7N8Qz5cfloGpI
UtgQpngiHceIzeksz5ZjZd12Lq/7RtLKGono/UaRSRPJpyBDTZUGERP7ey6dMMAkdze+124XXjRr
N+2sY0qp73BqjwcO5v1MvLR2vBzUWWmYkSt5+4n8pw3XPBLKIBnimmNTLXANOCgETn/t39SX+mN2
W8LZ1Un1skvF670GEdhYcRCUJGF1AH0+ZQu223VPKv69pdQ6R/I9fMcgOhjO2g2jXGJEcTu5QXJs
1wByWEtbimveWRzhKAEJMDt1vaaIA/nPmuJZuwYFNbD/x2IHeTFYE8OJGzeccbQSS2qixprS1aRl
dHJI6mrrYi1KBO9j9iNyEccucI26im/UdiImrS0HSBpEqoJ89tdvK2O7f3hbT2AjZV47eZF44jL6
ZlzjbiQ3tCHWfO+dfrfcu/kGZYFw2a6JrEdoXFNLI6xuwGfTZe6fnLP03rmR53TVbpcviG9fq+9M
tUPrwBm/846wj8PkGqut3Zo9RDfw3u7H8/rc2FvH5bukv4meQLDsTLqcc5ieuSSG/QUFNGkMpfHZ
SEpMERe2h/m6INdwb9pz8W450t/bdmccmrv8KNki6QXGW5SYl08cjoT+rX6Fvxb7agcq68y8MZ/6
Y3nBKURCa3KWReFAk7OhNeEeujP/1ou36gvKVc1ZEyK6eO5fF2fEd6I47XM6b9a1edWdizNK791a
4Gd7/0+9ut8a2vwfY1uBRWKYySTjn7FZW0bVEhTWw6f8G7r+5QvY9b9//68RjWX84QmLqQpKuWCl
XRo7f41o1p+AvzJ1JmvMW2xaQX8hry3xB2gEgRDv3550f+Gv1h9hFWd7uqGbDipb7u+MaE4JBAxn
HNuDWeVhF2A5KPm+bDsByV6k5hTyNi6/Z/a7SW9RLOi2IMaCqah2so2x9OFoLggpNDmq6C0j1VMk
1k/f4OTkTfCTsvyWb4AQ3aYAD9uh7SDBMKjL+cwB8+MhlD58LN0eiLEBn+frj0f3W1v4HyeKzweK
//V/bKMb7CC0Fth1/7zTzz8NaZvmz0eQf//anxtceH8ILCAc3fyTPGgyafxzg/MTG8IevAMHqoBj
r+Tif21wkw3uWsIHmIhf7upG8S+A4Y/3Bf856INCZ2MihfkbM8h/UDmFQrgynp+NrCORCSW7OdrH
hbrsXAzXdRzfgmQsPuPtsEeHYj8iE9mMQ5Cm4ixFe3Vwy6PM7xuNUig2blWMyEM2uhQeevQpNhGG
EIVJX8XLc5hnBiLyRbcxMS8/nwpE0/mXndVVH3LXDH3/th+x3Um8C2G0+7zRHhZ7eGfkC4I0xc3S
N7QLPGDoIr9WmFvtEkWZb2N+5d2ZTvJ1Qthm44iB/9a9y7PqC65pZ7FvZNspyZBCdcwr1+gu+tXs
qfTaVSElo/OUNGEMMhuAPQJVkD63WewCa+CtMvzZC9Cq2vn9CuuLu29aW9/5hdpHALq9OkclqU7P
leofx5j0dEbMK/kqkIHXKp2+my7uVx3OPvsQJd+HrtwvlfdBJY4ZiCl9TI3rxnLqnT2Mn5yopzKS
71rb/OpkSOcCvbo1dPxukbH2ZZc95KVnXrZOrh8hdV3PYKV3XVyQ9lXMz7y5/2ikI0OHXhq72VTv
y9q5WkB1HLHwrD+IeWaiU2bjvi/b9uOYpQE46hmIU9uSAKeyq5H+cUFnxa7NDMczd1nUJnsTVD6p
+NJ5N4symqvBbfiDRvdQ5goUZ4arGDQmTC8hcc5RWgPiMNN3rlyygyH1iwJ45FaO84h4ShT+z4ag
/4W4h7+iBFPCfw4u95+q+JXIwu/8FVn8P9DRhn2MN6sFhHkNVf+OLBDN0LsAqUAcQWD+78iCJD1K
GPzlAotwkHt7HlmALcN+5hgmToB0+K3Isp7cz0Axf49qVkDUs8iiotjmNEppyZnThzEd6HvGfbPv
2wjNxBgpv8yG3uq4KVPfxYs3tT7h8ljpfTDEKYJ5vj0Edbwqy6C+u23mjDZMKUuqy+pjWkpjM2JX
dmy8uvzUQoc6S7WoDA1n6XcTwRYN2s49TOgxBYjdTTQ2O+ilWe6wV9MvTYH/chGb9VWRDwjH5T5A
E1/Nl5YOOhY8UxrWDYpKG9G66vOsev04VOgdw/7Rj1Xjy6AdRkIZUftYu6O985q6RSbaN2kqlDYy
vLrMkN1ydANVbPhKfo7b2iSk+75JzSEopVOjj6jTb1SL3FaDQnvFiKgd/JIKEyVKIi3Cq+NYP2qZ
3yN7a6+UZpztUn9CfTVN5m8gfIfQb2HVzB6yt5WOpJvZrTDYPGMULKvVkbH+rulGD6mY1xiwC1/H
HYSxkQLysA2Gc9aREXMMRokOsNy4mL2VfjpQg4t0CBCLuStsJ9kl6CuqZfC5iMYoD0OsigNSMhO6
XAtNox7eYpHF4s7DV2zvSrVcOuY8brW+nS6qtFNhLmDOeN7YHZHNOFSu+cGb8mRndAnNAHvogrrX
GdJHNjKBtk2XFjsTc5O3uQiHaWF6oqaHpMn23gSUC88VpiV2e+nm+I2hrJ7gBzZqKEhOKBFP3t4S
QCfjWH9YQHe6KovOZgFbxxgc+uxeX27iGkfAZhQaLPIpPjQgiUvXGjZlqiA64fIC8rv/oZtMD6gv
/I+d1VPdARg9xhMZmL1IcHGRXr8fQWrfjyOU0SQeBIBeOA2bwuojgiic6kJNdNZgmrwfhm7Yi0UB
ptHc8uCXZvH4/wHyz+yLrOSfA+TFp7pPPhWvxEh+7c8Y6el/mKRQeHZYOuRbkF7/jpH+H7hzeS58
Ss/j/4h2/86+dMQb0HrwgeM7IOpdQu6/ygv9DwyvXcOn8HAN08LH4HeyL3fN3v8GDv4ZI11IJKzw
PEZ2vm/lY9NoexMr1cDqaqCnXn6s8vSsqmmq1FPyVLFt7Nl4mqhPNkOpLpqpPnNGzu8oR7RxsOST
AWW4K6cnV8YfZpqJA3a/6JLPHQPg4dZsER0YjfJ7VC4Pmjl/SBb10BtZFYz+sl30DtuMvnaDuEtB
d1jJlYzis0mDyIGvduj3/tWgmNf5It8jDM/0Q8DpqGc0DrT5k50g5FVJmjStizVtix3lUAdL8d3P
MBGW6UU0zh+L3jjUyCGiO/pgdq4fwIyjwe/pB5eXrM/Gu6od72IMXpPO/TL19tOsp98GtFxn1A82
qWk+ZkjeDRhND733uWjI26yVhx9N6L8M4jrzim0HPEnWyf1EKN50nrvpRlT2zUxtoe19koUBnUzR
WXTab52l7goZgcaRuwoz+Y2GYN1UDVtvyfVAlvJy9hmLpEm/0sFo25iJi+vieKXjREmAZ4SRpvHX
GseXDYfQFpelfVOncOm1BUG0hTlyQ/Os6DcWn4F2xJ1D0AicQuFY4va33iKZ5bpXvpYbZy4yvZou
knc52ot+6j8hIa7wDWDmLBAlTnVvh5qRv120Od/N8wzEy+0P8ZyT3+n9A44PChdJc6Q3jEjBvhEL
sLshnS4Sp0cgo8v3+gjOevaH8XqJW+fr5DUxnopfkqnxDsRf6OeTpR1gmzBeGmkZ1/qNj1VWUJt9
WiLPTvt6bqpdJgoaMlg5HuzcA/bb5+73JJe7MZv9PwW8/seqzf+NqZ5BivXPQeys/VS9iGDrH/8z
eLnWHxaIYgeamel5a4b3r+Bl238g9CJWMyKA7NDDyb3+VTr61JtEBB/7Q339dZqCfwUv4KtQWKDn
2Lb+56/9TvBaQ9TfoUtYmLrCjAc6C9MUfbNTT4JqgXGRNaa5K/Ohjo5jZ6bnSdYZ0WHyRotZnJS1
OJhV3Ova5tkdegUHtGaQp0vDIbN/YNjJXU66MlWDpWBuRzr1VJpttSqbH5Q9grYZdbRhf73W6WW6
Pj0o2lJkyj4HgrNmuc+y2bHsDAcKEPgFVaqw6yykcNspXIrYfTSavr5K4kxd/AdrGqxluSZnjM2O
eL6mo+XTJEvBUNCeLWheU/MNjfr4Eb9F7Spv6ju39ew31lw/8/k9Xa8TlLRh06fgXFyPwxdrDr3Q
OxvBdruOIflHfYbY92yZNNarqbhHqEXe/voqX1vRNn1oJhiuQjU5eYoK90lsdyXjPtXk55beZOcu
BPxQbyz1nmbEsP/t9XwoD2vfhO2Ko/rLK+yKrPMg6zP1s+CgQen3xiS5at04PbN0U73RfX9l36D3
AWXTpLni0Dp8uVrb+V2aTiY97RzNXdQXrg2tuEzLQcOD1zlYXnL/68ujpjt9gBj6+KtCFSWcfSrM
R9mPSfycw/g23XeYcfhHZ5nLN+7ha4u49EIpLaEI4aL68qpMbaKPiy7EdolWjdlOAdXfLBKC9a8v
5ue7J9gTdMYolDBV00+6nk1eN7prGfM2Vu0Chqktx/TacqUZh4OGHMcOHlkCQDQj+3G2v7c2YXXN
C1ejWDrIqIGcXGOZYfactMt2HGctGFG3eGcko45ljoHWRVoxu6640W/EmdM7u66KRAyx2TXWPXqy
X5Z8iQQt5GWbTlVUbm03cgEUeUa8hL++vJ8WIpIRuwX5K3sFgsPLy4Pq38pEOMu2F7TEVIJamFnq
zRsU4tdW8R24RmhGrI3zkxCGPLgqNCfRoekY88cctSJv68SJ4f7ma4YuCnTKNRfnjV4Xenk1Y+PW
cSajZesMbv7VJqbudMcor3W3HM4rDrEg82JsQH99D0+EVAW7wrAQZIEvzrGs01h7uaw3REXcZfm4
dSFOMFDz4AJ2zAJN69BBWFWZv4vqYa9bb22T0xdjdd3j+TlMRiCm/1Q42ANiKdCKQe0LK75QuRVv
e0/C8/AquhExBumAzJCcuPn1BZ+euKgowAc0LNgyMF+gsr28XlH5o6JUQUPJa2f8N7HeiwYUXeYG
669Kaunlr9f7afuwHmw504aGw9t/ehqVslV6E2G2E7eNsUWHSx4iP8/eeBV+uirHFqYn8GbUqf9o
Dp1c1WjwTsNm3Ypy9M5pyBffNF2bdsmULm8cdq8thXqQSWDRyZdO7VE0bAPQocIlwEp8YJGtP8Ub
kagU3FLPSfHG/vzp9nFhZIU6jF1yNDqBLy9ssKeyTxHE2na4Np+1PeomSzK1579+SK9dE/aW3EPI
jT5Wli9XqXH9dbTFA+4R1eJLpUv5xc66Cm94801t3dfXYp7H6wZz0zx5VD2yLlCGXbEddYThG9Wl
lzC/UvjWSP3/+rJevXmQ0pBV9Azy6JPLikW+ZO7CzTNj/Ic8GnjBIsrudwPk+oh4nyCRkZDrP6xs
nuWVZuf4ashyWBdilKgG1dmxjLPqjUd0mmNBOX2xysm1uKXV4HbEtkNZHtJCxs2arQEvgCQGXKIl
xbtf37vTceXKcWVBQZxdawzHO3lOrWZHkK25ea3bq3d1naU4gkjrPE9nXHQzeNj81Ay9vNOPEGPh
DI8DlCpzoFmWO6Eej/kbJPZ1xeeJ7Y9vRArGxHjdOj8EhZ/d6CSvhZhLdo7oxjLUDKO9oIkswk5V
SdDqw1ddteb7X9+G9dT5aU0H4jzFFg6J68zveTI9lNUip9IQGF6bwIGVA7Wr0Mp9IQbtPRqSd3E0
qMu+wOfn1wu/+powsiYvR3WUs+LlwkmLxZJWOhCMm9E6GEg+7dJhXIIi1cUbBcNaEPx8jX8vdVIw
eNVSpGrhGodE0XNIjDtzAP6ZVA7oJqs8eJ2+3DepZobSkvKNh/rqO+p4CLOt8w3vVJte+p2FYi8P
FaeFdK+QGN3PnV9t/5O7+e9VTqf/EIvdRI1CbBdrnM7tgZZX5Xt14NT2W/4Tr17QGrKJCAxgVjnb
5zumWJTWkDTx4Ex/3KPzJD8KObxVI7y6L12HEoGKnSzmJPfThjR24ozbNjEBPPrWIo4jemCPE5Ja
n6ThVEdKeWfvNbb5xq18fWXP4VhyeSO9k0CUeJXO/JeVC5UbKCY1TItdPdVCB2fs49TY7dZ10yVU
7Zh/+fVTfO3Wku2SH/JKMDg/OQyXVK81pY0sbaVMaSuGDCkiD29EvtfevOernNzaWXRKt7oFkGZt
ZGGkSTtojK4NkVwd3lC5f+uCTloSfemXiJHw5lUCd6+syWDJ9YP9Rg7x2tEhaD7QhEDi0HPXnz+L
m6LSO1mbXBAtQOx6TXtcXWWMrSHGFCkzDy+NXz+nV+/gswVPjg7danUalybEELcovlSIZG/xn0/f
d2qwgl8v9dodpHNFl19H2tEyTx5W48X2MPkci2PbWl9EO85nrZreMo587YJopIBT0jnl7VVA6vkd
RNsuaRAzp0Vu+4z5dSM6N5nzhZKnt/v1Bb26lAmMyqYmR7HlZEu0iR4nNUJ3q7EEsP1Sk18F0jSH
IUr6NzLZV+8dXRuU78llf9oXhZ0tLfUAQv+WDZChbrAv05z8jc3w+iooWuvAZlDUOrkgz89diyEk
ov5R7YSG5dUXs1TDG22Gt1Y5iUpz3lHCaDyhuc2I8jGKrKkly/9oFRTB6CRSRKwu8C/2QeTp6TQS
+2SzCLSKJ3Nj5Fn6xhZ47VrQLHAdj66hRT38cpUckU97KbkWimR745txSWy33mrMvLLR6Ldy6oKO
cVzUN1+u0pm4D2SqNpALzDBiaNFNmnYRs5XQwQXHf+M9/Xk13gqSfrbAj4bFSQxaHDsf8siB21M7
lRkkrVdL/Lop1C506XTVGynNz7cQhTBjBU7oIAt5VC8vzjAxAdR1DBu1tkQqYRaw6WPvLeuMVy4K
cMaajoL6WnvnL1fpvAEBLTqOW9k3BehUUVvthlk28uIN0Kn8t/cFGDN8FLg0FOKRs3u5HP5upBS5
CbEx1Z2v9LZQoZ6rSb3VifnxvV8mhO6qFIU0HKpxtLBOcs8aGfC5Ri9/u4xzrj5HVeM2YmcITZ/P
cn/uZ6ZynW3liNQLm/HdaKk2GEuzLTeZGVFLUAvwkzv63WYaSuryJvQNtF03MvJ8uKK0Q6oyjBiZ
QajsEOMMRkxB3vLA/fnxuKsykCBR4OD7qXaO2wwPgdaiXhh4Z0OgfWPMsNVu0nDK3/ShPV3NQ3fY
pZ+KPgkDZ2Y9L5+OnBrNd2sBCayqGMENTSKLbcyv+Ft3SOLfPWNZzjeRMrYtYx1wn/athi5OZVHZ
/tbvFt87r5VlGTSQLC3b5kMFk/rXx9LpC4UyPzqOvgU+CV0c/7TIdfx0avwcG5y4TQQ9CN21n1p3
NN8IsKepimescF973XcAfukFvryJmoe0v+yTaKsh+Yr6a1GLb3OZQXxyovqjkw/Gbwr+WKyIgQN/
c7zTjjj1iKf/q+gQm6ga9Ko91F0FJUd13hu3b31z+OrPXyoqOT7eNlhvhSL80Ot6loV1reoqZj9y
p8wCnZwCN8PmINCHb+9ScwFfEzf6hCo/InsfkqzA7mww82ukVL3reLQm+E/JYqUbMfuY48Qy6e+b
LI8+LWjQYlOngYghEMoPSx6f+7HxUMXAWwwTJNDGziIL+kTpR1dGSVLuuqW6IcctxKan6fIeE9t+
V6dLdm96enenmX5TMedP2vg805e6Pld4IG4n0qrkMKOM2gW5YcxXlWgddI3dtHxw+kHtrSi1z/SC
yLdLReaArvShQUfNfKWZzbfa1JAR84YFgmuUGF/LDAtqZXTZR2P2u/O6EwVURYMTVZNt8mANaRkK
i4F+xDcBChZBKHfmzznCWulmsOf+fkJuHYWDca5MnBIrA1WURhMT9qw25udz7MXQxXPlxjt9Kb1u
Uy8jnpKFV0Mk6e3l4KrSO8eDAXp4YYkiSLQVJev0y1XZyWwnnKENNEAaMNTaRoe0X+mgy8ZBrvCm
HCJEDhpjY9mlnu3sDnka4Gvd5YxaFVreOXaWIhqn95lNMyQ3TSfInQ6+ep0B+dKSxMKLdTQRoNM0
JHeTIUXSQXImjrHZH7KEVPd9XwuoMJrhrHeqimO8HzIFetZR2oJgYUwTMkS/GocobG8d8WhZBcLi
0m/090raAtCqQoJOIslcbmvPkJ+KrEJbKwd3/h08R3Xe8YiHB80oJHLFLegayXxLMlhEVxrsHfi8
ZKjVt3IRiXHT4aEIkak13WsxG3505GM7+pJLbtMrmFwTo+ZiZiiWqb4wLhtrMOFxF219iOLCbncN
EDPo3TKeN2YZGe55rINtPRoyGevrhqDj7EXppPrXccDkK6z8RjzmVqIdW7Nf0t3gxeWjOWV3RjLL
7SwHuKGzKcpVuFOA+pJZDVmxXyCFTqP0vyxGn9/M9YBwx1AkMAvxN75UmhlNG5G1dmDrRT/ftkiJ
odSn167a0u8EVdFUaYztaKVKCZURX8T4YGaucoDP4EjmyDFMhZGgeZTbM5JM9ZKUYZX6EIEkyJNN
LqcOH82mq6/6jsUC5NlS1N6xpSi2mWti/yg5cufLrE5zq7yTVDC0WaY4yqd3FtKbvEeqll2QFWCd
AuTT5uSOsxFRUdNUi7MTWKlnd66zlLzZCkhUnG5j/LDltd9kGupMPeYZSCdnQD8ClKQ7+JC9Vzsb
HyNYe4MAefe+UV6D1gfGuvFHxA8r6yDiCpiem8WadpRe311r7oyhOSBi1fm4Qs56wqCzLqMg1VMm
JaPolnHrSyG9jSb6kQ82oxnaKlYlYud6AMq3SMr7vGp548OZA98a2ryrw1bpVQYzdfbqG2/kTQqT
qVhuYn/xqm3kjhXTpWmmyrKa2P1aRjitBBpY12RbEcaMsEx6bEy9RkUYl+LvUu0sfVD11tM109sl
Xb6812INQW3N8mcLmHQWg5gspuQ6xSV6wfS0qj/Z+BlfO1OEjv6A1cW8lUZnw00VDOMTY0nxuFMK
df68c6fz2p/9D3HL6bdtO3Pxtgs2JhA82db+JkNqGtGHNlo+o5quW0FdeePTuJi52NsZiqWEsy7+
5HYJVnaljHWGrDiM65smSzO+r5Enj26rNejtN0ppOwb7WhrOlj3tlSO0JMAQz4KHN0kXov6iNz1q
/82MgeQyVgGo2RpdDAEEbVfrnYXoX2yV5gRD1kPlL3WnTJwJZSj3krOd9ix7oDSOujS8PNTLVFzk
czr74CO1AWkcX4B0tO3JfESgHuvu3kqnZQdCH5f3pRrn7zoQieRsBEQ/hWMSuxd+nnJkjU4Nct7y
JuPGbOoZFa926RKibCK+D0buX5E1WfYhwfHsyXX7BZWCvl0YdU2Znx3suhtlMMiKOCIz2/hWq3SE
wFg6iPoKcs8AdyJEcqOqTr1wEkb/uPg9uq5euuT1oefouM3r1OSAkOBbg3YpLIh/kfDxb24i7yJi
ZPNVy6VwkQNXyt5kTd/Bx0Wrst4bcrbQKBmE+4VN1sdbj3PY2BkLuNZNbc1jCxQu6xAK623MxJMR
T49EZhnm5o1W6rjdyukr4rPEIM+du2Q7gPnqQ9uukmxbxZMSQV0KG7ecLvXnQDdRzdx4dkYq2rEb
Plp8ogmqICpUAObV6ncJjgxPemtbH1WR0gAey9L6kNll7nBHuzzfG4yVkRAVLSpyzbTuqFIJf4NP
jH9hOFlcbNO6jb41mj2hgOMoKTaYXTsYDrkg5cKcHoeJoVM6XHsGipEbcL20MWjadYgQzTaOfxFN
WcRtElBl2w7Q2rs+XQqUJkorh5VtqWYIHVtNn5eIYH3lmsnwLlryFCxznqiPtkAYOe8L3dwgHcr+
6Ku4/KYNxEYwwn3i30pXLYhSpBoqmXi5Y5gzlL2SwCenxNtIPeF8G7WGB+iXvrK285gLhDOQ1R13
VpU1KKjJJZXhwM2GYp7PXKIy4lrfZFOhL8D1HPeL402Wdd4IKeCZVyvjorK8xT8m+pyg/aEKTwa8
YmkaFJM2ePicE2eDYrQS6CwitjL8jw15lYxRDoyZ5oJPCpHGPoUErkeHdsbRSbayNALhq3b4YEZE
+jO8AOCuzJ1ysPUb5szYLbbZ5VfYETOm30gEjeddSoUAPzgurOZ2aZwlh1DZyST7LMw0lV97vGEj
Oo/gt4u9rdxx6d5N1Dfd8pFqyWSYChLFzqrbTi3KRDbLWSH5u2hqFSYArWa0dFtyPERa/NSFJoed
jiKvCy7S1dyuWKW2x/RrWiRm/kEYlVnom2koiZOCnAS1vWg1155EK6uwLt0ZgnKVttHW6fMOuZW4
7OvryCxwd+VruGuEz1avJLv4Rrju451o2hrgf5IsmD+XNKA2o99I1IVSlXxD9DMCl2pOzT2uDdg/
2M7i7CtmDEWYMNpMN/3Af8HwSZiXJQMdztSR57mxiHtYXtfkQZcwbjI/nMu4fbL5bG3nJbW2R/l7
VHut7HusUlpy0g2izrm3i8pJ3RZZb7vnk8q1D6PBIRnasTCQFsAdRO1UmbeGHzaZM7VMkmLQ+laZ
DXCVymwOSs0bxrBYsviox41RnQ2yxomobccEAqFn195jITUMpGop0k8jAMBl9dHk8Fv8cfHDfChb
K1ADfdFALbN3PxV91eDxgplCkAxTHoXxlAxJYJng9gGcVgZyBebo38XNjKRi7WbOuZZq4zlQGTRR
mTYmT3NuWU9ZVsnkIaurvNkDzs2uk6kjYLVN2h/bWSmU6Xx4iTvNLzIyRho0T6KYzDIw6VSgUmQY
MuN+e3YV6nbr3VRzV3w38nIWQdl1A04eYsHurbZMZW7tTEx3hairzwRE86GsjBnFQDNq4/1iZRli
uJbhMmpdXJgMVQ95CmiFvS9zc/iKrYJE9C7xaGxG9Vwf5qyvERnybGDGkmMf2ddWh7Kd9+PNtIJT
N5gPR98y0+0pXWqXzL2Zl/zb5HGa7ZCpbS/wq57RhdBMDmbZFx0lXGS0x6pKyArHzhJ1iK0YyXZO
p2hrGZmFdqRv1ShGUvGoTYfI9Ae5OI9YhaFSUcSfHGVBfC/XC7fdvvO36Fl/7xsg3SpSfHJUjNcG
LLDr1hu+1r2Pbp83Z5dTXHEBKbK2uMA4kexuEl71h1pN6fcodczhLHGHCpWHoQndMmnRnKg8A4X8
HpzvTOc/ZJyihVm+WrZZzVJ+Hoqxecw0+36iDlpNw0mONs6QIhSBn4m1H8cG2RLiwVZv0wZOtWvC
qcDYR9+SjlPKjNhQGkkW3ZXK05HQyHAc8yLtbMk8lG/myXiwdZgWS96i2tHP3qWXiCY0Z99/7zN6
PPdJEYJOVBBVBl1pD3VaaU+lnVf3qh7QXTRb+6E11Xg7eqWJBp+ffqySkv6Ps2gKBbqM4nV9bO22
XrzlmJDeo/GOsD9hCycQr1P3JeL/WA0t45XtlOhPNThkS01f7ezLB8xUDqDQS1Aq/XJhju4YqJY3
G2mVGfkeHXMQMp8hGL3MfkybAslEWWYfFg6QndbnPi5nDdp70eRduhqdEvamiQc5zuxGIPP5vhMc
h0kz2Ec1p/1ZQu8aJXn9ol+Kc1GhZgX5bgMwtYcIjIl5ldDk891i2OTKQO68S81HnQr7IOSU76Wc
zKcFbhe9vyJ7X1VQWjZurIvrJVnGsJ2882mOqnc4BgHY13PEAWe3PY9s/6gxh/k+j11zpsb0g1/a
yZWla2VQ25hA1SlKdFPhaI+JbjUXc+tUD55j93fIyMxuONpRQcGqTLQ0i7nf6WxFaxmt0MrF00i1
uVlm/YwBk3xsBxq6eNZkO7PXPPxxmg4vuySdGbjq/lPaZAK/AzhTQdL5qJCUrXdY4izezkqixiN8
97zoyuW756GKnDcFGXUOP9Snil6U/tGtXe0OMfvoYMY9Mi1pkh7Smm7EJtHSLMBD8Ub2TndjF0b6
kKZuh4zGkF8m06Sd0ZaYDrOoiWXj/G0AoxFy/hgbJ3OHD7Sjyl095D0eg13+Jcrj5SgZOF4UjvxU
kXpRWFhik9UYf3fjDKuzrNJPWlzKB7C+5rHS2m7XRDQcNrPrco89vQAW24zY1ktZBBHOM9bGoekU
ZtT0ODTAMwJ/dbv4rX9uj2BdA9tFkmhZKjZwlStzl7gjzh2MZI96VWlwx4zjiA32me3K/HzInfd2
ZGk3i2dMOCnaqDrpic5+XCb56Ca1uBKueUfAEN/KzOZscGPrRuTR997uHgeu4RPVh2yDEqr6x6nw
k2Jje5m7c/KsuzeXsj8WS9oeLF3dFNVg8d4QVDdzg9o5LqXWDUAMsi67V0/pmKIetFAATwNWSIFl
UYhwLllGEpQ18OcNdT4um7ldRh8MC48haijaZMGMQv0qFtu7yOfZxnIo6oYjO53yngQ9bad2j0XZ
iGKnVg13MEdQ8I48426MpT7t+PpOC8GVpsJ2wJh83thNoSGCR+vhblIOSStei+a5K2nZbmqsiT7U
aKnjohm75mdg2GWY2H4XhbmNU2iwDG52NcX/zd6Z9MhtbXn+qxi16U1R4DwsalGMeY6chw0Rqczk
fDmPhf7u/aMkyym5nt0CqoF+wIMFyVY4FBTj8t5zzn9yBP6oDCo8F+VD588Lvi0s7dgisPVIJnN/
vcvtzwpbbMyjZxJB4jRqskraHkdCizwOmssqRq0XNAJ1V6gLDx+PgGFP4Egp2WisocKNicPUl3oa
MCI2ykjBpi8pI3xIcq1RNrEgEmg2Gtw8Vxp6FCxd0CJ7jOWgzeZmnlhnyQtN3OxGyTJI0NIGQh3V
IZhFkenhzi752kMm+QppT6lihvSAal27tmx0h0wvrGEWKanzWmZS9WLWdX1OSCmqXCLJfH/esmt/
FlJox3POtlRb1qVTsDAh2GEKFVlqRfZqpt+JXGJrg0gZ4mlH/DIHE6VlfmiYogyzuO7ifNnSETnz
akiKaBFVZnUjWnKLXQcmBgYzelyzFEDsLok6RPiMpaWF+LKryfTww9pgHkYkDGMoxbeNq3rQvUNd
KURxCOAmz+1JpTo6Rq5I7Ok+ssAY/fGdVQ+MjcVYeQ+6Efect+UQ+nOdUuy9KWMDS6i0zS8ZWqp0
02PODrm781TrgESdDmew6imwKvMyKMR6zEGjioGSsqHyRxjjFcVT3tr8HdKBoSkpbxoyHRm9s6v6
yJZcO1NTPAP7PMeMTontQysS+3osWqdcppEXmwx3yqGfWz2tOElUoSRvinb0R6gGZbeM+hiMYiC5
FYefpmWLDAVc/jk0D+RLjrDJ0laTUk5XmVxhr+0ZT5qRqsHCSPwoXnRMYbHsbJMB1y+M7tFBpX5d
LxL27Xuz0Lw3P+LkmQ1mIa7tMKyCvUpRF83pYRWsGp3Efs0BJduFb9UyS9APvOvMa22s4VR1HJn5
wdNZSKFGPKBOt3WXtB6DbBZgRNdn+0TawfEiz0tiTly4Hal7PYoxveTpVActXtqe0x7GrKQfc8iP
o3q3UyRnoSwgUarMj+xZlRMJQ0yR1ai3mS01/nsUxTE2X0mqVhuFmdtBDH7e3MgIK/MVoYLR1IwU
UGAXBNeoWBSFckdynCDAdu5gsxDOZa01jHk4EvVBYoIT2jPN66QdkXvZawR0gw3nSKqrq5SRkNE/
2daxiEV0UXoH7VuBhPaEIp4NsDHlJnC9UQi8GHWjPjZI3MJ5oCUSKzJIlduW7DprVTdDq88h8yGY
T3JouTPd94LBbUs6sm0hFL74eRF0eW26RAE0nD513ut3NdhPfFUWlSgOEZQe0i8Cor9HyrcE/Ncm
lua9GBKan9FJs5CkwFw2XT/Nm2SaZzfDHSliEj5m7HWMa00rps8Bsz5nTYICjehe9M2Fo3bFvPYx
N184Zpd4h2IwLMVlKkrKbuCZTkX2SFzBWIc/r8LJyquuKSgBRtw3h4gku7NVs4+6emuMNpF0+Aed
h1gplYM8iFTmu60zupK0bGRG41rcIPTlpqGIKbhPnuan1qZvcSeATkGl8DAwHcRwqKM6XBoZ/DMy
EFEKyfd9JAVESfQ9eMDOGayo3zLHbOtzVeUEE7Hlq+2NUdn0VYtG1ZB/M8oMoykf3SuL2ygx9JSV
I3XdlTdosv9eEmQpbQPoYPnW7olfXbKxFOUNcUwqnLQ8CpyXLNBy/MkEgpYmnSmhTuahATAkNhVV
rpOwAZm5cHnywuIYMvJDau7kQatkM5lkaeR4fd50pGbWY5bjOU7AlfmOqLx/Mb0aUMVhyGEMc4eZ
glwuG8eUY42BtaEG9wy75I6tLJVGCZM8xzOL1qUZlBiVJ5VSmXdOHxMMNFaS5VyHicrwRwnDlpKo
0QOMH0i00mgEqKQUZ6t3kWSemJ8nuG4GeiWlbkEmJsV2JI1GfJQG6qhyodEgSNfdkOB/kalMi2a+
VEj0kEbXOiHN5dCbFHoCtAkvmarqK9cSRlSs8iCzhoVslZK17TxPknK0llruoUBMGMXcE4rYIWQu
+pZyW+Is51PUMJBiopIyqb+Dc0zC5lyO0jol3W9wsm5VeUbmnNOoHoadlzmhvzPp8vEvbFo9nmsg
BSHYfltGRG8zs4nXUlLW+TXolKcuDREb7TEx1QwM3mmK3N7GHlza0W0qYYtTXmdWcREKYNfNkMhF
anDe9VKer76gmP8PRImn/E3c1OXbW03m3j9B0J46cVH+sTbx4a2qf3Mv4geDmy/v+SpQ1AzU0Br2
NqYNHQQ4FPz3qwOFpiOhlsHs4VgZzH8mssDvAkX1E+JpBS4uKwzq/aRq/F1drXyaGNGygwL4m1r7
F9TVaE1+BE9VgyE3khqELjCVkH5N4PsH8NSMWy0PQrudKU4MGUa/rzWzOedhr8+bPPbXZjF2btux
WRpZMu7ssT9zHgMzpDL+TqZuYU3Z+oxoSY5pmK2uSD/lqIu18cxe3q8pWsjJZPKtrwy9n2u1POxa
uSEJAQMMt0oKz63qnjyJCt5cHiOZbZgGzBxTsqYne1ey90P4LDK8tYNaOnajdU8qN0bALczIujWj
d2/IlJMK7PZA0q3Cxq/h3jma5bnpQnlrgUbu2UDjFAONodVmTlsGD0oaVM9WPg/a4zAuonIF5eTg
9ejDzXobOe1bofEGgnuufRmifqiMr+wy6NJStM9aN+ALWz6r4SN83hszwEfdwIMxSVfGUG30YBNf
PEU9GFJ/NjJxYU97JhL+pSzFNlObRWI5u87L95nVL8MuP1u+eSbd/pwCY7uGNq47T7ntBxLWzXxl
elQ5Z2FHN0GZ3wANTxWadYS7tPBDhdmNsqjAk+OkP3f2YxRCjw29WVliltc7e7Pq96TwzTvRYFWT
Sc9FbRL7q6ZXdeXfOAMjE8uInuu+uDbq9MG0x30QW4QteU9xNj50FXZwSs1QuLozWnWBi8NSy8UV
++7SMj2ODIaGjLmfqnTR9RqLRPJObYvYJpUit5OfYCH5xVs/jBC7iF0psms1I94sT/2dlTnLSYMx
s311hwsLVxLahwAtfkF36iaRa0pY+ZYlOm37pBZ8oo3/IoratW9HDFyMmdHG8zo6sWWTNH1qfGNR
lN4ljcWrsLCYr68kNTpFAdLwcRd38cxX1oZ6bkQFe2k5jk+t2NhBfw8wZbi1ho/2IN2ksnrJM3Ud
ayddAXEZ9XLlOMmqkmRM9K36UUqkZSmNy8rP7gzvFlm5rifXJSh53/SrRo1WEn6VQXgOJZ/sKOzs
1WjhdOpRq41j3dpHVeCYmt2P1YMnmo2OAxGBz/M8NQBs4kXmm4ehHbdWqj+HpX8OvBi75eQ0SAr9
Z8YnFQx/wFlmvpZspPi5apWtl7drg6xcSx5m/cDqVMgDbu0V2uODo9v+EQRpm+bBM7NzVtBuLKul
0spPsfoU2QC/fE8YBHte4aZt9x5KyRUlPs2LNqdCoaApXLnXNpZ4FFKhEjRs7HTSEu283muds42s
/A4Eal7V+ay3DqgpZnbcMAS9dpr2QYmspd4dbO3QGDs4yDjdWsOKI3bfBPGuNO9tKWL8mzBdwf5j
oKkU2koN60VV+c8OpSBjBO9qSLobJEg8k7Zzq7TrornWi7d0oOaMljR9c87nZV/jeJJRhtsbsyyW
cC72WhYtzdw5ZKbTu/Gayfusi6AyhMGswFOnzLAbTij7tPRkSOUjFcp6UL07S2Aoled7KcbHVcEC
oc2ZFJtXrV9wG9RV5pDJ0fmLDivotFwMogU3qhZG8Dzoxrmqq2ruV8mq6+V7D28E+HsPtqx/xq8L
q9+wW4yC6OkWO54CjQ5lrSX8VV1BoLDyNaEjQbzUW+m+qif4l0oIVYrt0lreQcs743U3S6Sp/q1C
kEqgK9dUkmWvvAz2sOpNnGMda0kmdsHyLWViGOL2XpWxnC5L7z2gk3FkgrtrpipOBBarMWHOfW8H
lPOa082woRMaaDfGGsO2bcmgDYr/jZnY3TyxlXaBHDWcxXniPNgir9j582fHC8o9dhf5oawTrF8t
eYeQ86RJ474YfHDuTop2g9Tap4aJJsFDWrDSQzI9G4L9FCJmnC6B+dZEO0aZV/gewbZQFBaHtU55
q0tDgfmxoj7FYrypjeTSZO2xSpJghwpVWtS1kNdGrLT7OocPYg56etQ5ea6NtMKne9AUgNJHL1oY
lZfMNQsnTAyL/PAOpBVHU5zDWLuFsrJDNC/OoXPCS5KU2FDk6bhVFXBFv1p71nBVpxWRgkN2J6Xk
qyZEYMRpvRMrKbaNUyTiDRB65Fo+TJoKq4q56uHEn8jO2unlJSHMuNP7WJ11Oc6oww3cKKYw4SqR
s50a2Y9F0N5luoddfGndMX725h1fFsjyMG+KZp+Kc8j0ylVDgpdhTkI2T/ttq2avXdt+HhvtNijb
HbB5gXFZvIZVc9IlsFY0iY+5mXuXvMQNjsGhW4c8Hf1WYGsfM673SczMEnUEMsn9OVHuQBeCB6Rr
SgacWkGRXzKSUQiwkKMH2ezrjaRF/oZJ3CEaLxYR8R0NOKhkX0arNMUMLo1HaAXSqxxjftAyBZKQ
9zBXnMe+NizB2IEnDQJJc7zzHcghZmLAVBwf5UZ7J66e8YuCn1Id0c0Zmu+5Zl+SDN/rexy79nHi
3Sqj9wxr7oo25NgK57HTu0vnqGcCy5aaTix7vykYB2YdHriOtK85lG67QherSJZhUBitvO0CJrZE
3SOOyUzhBrmZ7qVIUnDCIjpb6jsyXJzkRsM5iSO/wCQuqY7MGECEKgML1emOJfhGzVQn8ZaYqDSH
OrB5pof6XhS6NsdEytunUYA/gW75+zCIDyEybTZmP380wHDmkl60b7pEsKtNMi4huKU5TyCIAqcA
NFl18CpMclmdeNwjGfFm5oh8iFlWuxGeEe9xhImP4IjyKtRJOrVLwnjlCjO+IcJTvCnXalrmbqNw
l21wkBrUDP5RT/iwXq06kyQGGsiZ3Dzm/VMR6nsIM9IMNttZs4hMZz60pbww2KfsW6l2TlVSbnq2
EWak67Kq3ayvS2ha8tGPXxymjkx5/WahGsPR7oqbYrCBd6QMv69YuoqF5y+0PL2FFbMdAHLtAEuv
tmiDZa6Jm6IP9qOIFDa2OkncqMy3ptHYO1rSkkhQSbOOuV31B9gXyRmmCbtnEZvaLKod7NiVQVyl
IfYyjrbNZQNX28HedEH+WEuSv9TCdSVH0vVoa84dTgsD3DInj2TOtA6/duYUiz7hG++Ydq6KNMH0
udAeBJq4RVtJ7/+eZo6mSDAFZ6Fm3UhtvRnktHdtqYZ+JDWbgmT4GKYQTfBwUEv1JaxS8h3V14ZC
U8fbRg3Fv9qtsB42r//xb0yn/qrdOma/pRfxv6rfkot4/egJ8+V931suWOM45dLYwBaFSP6h5cKV
CqmETpohLrsGr/zecimfEIvDVUUZMjkbTOrjP1ouRK6EGWIng7Ic9eYvecJ8Ma76wFel5TIm50Eb
ajHqePtL5OGHlitpO6BVRrWzQWk2UbgvSu3o59nLJCXCxy5ZCo/iUTPvGs/e5lqytUYidRmr6fFO
YVDjjjIUyFxhRmlWbqD1b/6oTZj9XqcA5PjPbG+phJeqVp8lTyH6J8x8BrpJPqsKQeFbVXthGJHr
M+ZU9eJCb6YSSXfjRCcckcp8DpNnyJeevWB6mG2dHHrWyrDxEzyfaro2yzqo/iwI9n3gNqtCX6SA
8KRdEBIAfgUxi4inyHUrazFEi0RsZDzs84WMR3pzdmKseOchAcjRDjJiAVPEm8eTOwAI7EqNybJd
OvomuUluonk0T06e/17cafI1hRKhIz4aIVeDsJOM+2SZLI0HyUN95abPlD75TSkw+HMhXuIeOoPU
UIVviC7FTWm7t0VyzKR7FcjLsEcM8GY+TLZsRjiRmh9wz5NLewV3ppL6leeT6ABvNEjH+Sbp9wAC
a7O5yqRV0CwLnOw6DKgE4T20MsqqmouaoJlg1jwOn6Vn6Xn4LH/5Vf7y6/RzcKnfv/4cXNTP9bv6
+fd/2vfowrBtpX9u3/XPRJAQQyOpxDEOR+Brb4pcKeK9CsFFdzAlByOAbeZq22RyFTxG1VLusK3P
nijL0aGRF6s+kvaB9zz1YXwL1/m6lzcMkwN15YLQbgJoZ+m881cOPuveKWbcR0QNdvxESGSnEpP8
8cS+it8qf5alrPiZWVSanexybWkZyCdRE6nKTwKilrSA1/ZEvgdHPDQNjWSvbcG7+TW+wYML6Nxx
ned2pp/ckig6275k+kIMrvW8Sst1lH9W7RONixsMsA1XPpFk1szsyeyeD2f+ngFZEYRR1HP9lvGq
fjucgxePSqo6pyFw8rZXyS3AmitfB40+syuOt+Talz771Sk198SyNEt/xduz4L7vr3vtGfnm2ZSX
kfTIUvX1AkSC1BW/ngO5z+SIKxyyZS/5xHFB17GIVyIDFB98Irb0XUmPqvXnoFlr7QoqCrJ+GDKC
vzDTCSjfxaEP5JnEsQdbcGV4B8075HvMFPulvs3qvX31bIyl6xDMFcxIbai3AVFMGQ/1bFBvK+lc
4SScjkS2ESsln6PW7d6D2/B4mC/ndrK135dFP8+YgVwOkmuQxcmBNxP6bByXYXCVE2tAdPRRhqsJ
eXjhkBVMAM+tdGqDBX+iOiwMf1GR9QYZova2ibqP8b0LH+xgYmHhvLgnDq++9JK3AAeDx0sbBoOW
YbBrqBCdYYsXXxoOcJwRT7Rgl9Rg0OGLbxNVXW1LGvx6LxgG5fHeofDAnGK6NgcO/Fm++D4MJ1e9
p/4vrtPiPUaC5cMBSvqFRZDm9Yg9d5BjVT/i1MEGc6L5iCp5LV5DyuOAcAy6OxGSCVE7M4pf/tt+
PS39hEvjG4VXtcEGg+QoeaZYz7E3zALrzemkhzpaJgZY62bQdqmzsMgrtP3bQHnQbfJvtJWQl7G4
F/L9FM3d7qheLmpEAQ9bDZxUHbcd6T6Yl2I215idK5ZNcpaH2wgEG8TP3zcH66FjP1Tc7Cq9cgAD
ZHfQGf9O/yJODflJX36b3/v6isz2qrvsVeO0oTUTRXP68SU/MjuEPfnfGzZGEoceBnAdcNBeBlsg
AaOeU3ecC/1ILagMLyx7LaRSfakSvF+rozEAdakPkozLyTxseKaIqKhlOkWw/ER+UQS9oXTN+Hrm
+xs/l5hiCXrPTRXVrmNA9aPss4ctg+Ug35TGXbrw4HChOhrgAowNAR2e+VjJ7KuBa+bX3FWhzAQA
Eawfw+fevJD0wyfPCZnCPJomkoDU0lllGF40xFt5Tv6YdOYyIdApbi2Se9EZXMx99NJ0syKuZnpx
CLKj6d9nnIkAzI5Y4+NOUO1I9usxZ66kz2C39OqjKHXodukMQeLM6/tFaPPsyBwkKjbRsXquLXAa
iE9ScYGBthBbg4c2rAFJ+0WuO5hYk65lMfvLvGXS5e++QXhZxBaro7VqMtepaVbUO0+JXzjNn6JE
J1gPZFq3w1mIlhOk55yCJXj4wco6trPjlZxBb/bbme8AxTfKrNGVTSXMhZTkuwQGkTHgbSIlsJWJ
3uzeO39vV8wsuxV6HXKh5GAZOWcJCAb2sg4M4bNRDOFVaAiIZrazwHIFEq4j6a5StTvVOaX9jUJz
otjEQahEoooCZaMlXDX3U7drRxhaK3y8n+kVj3Gk7HsjOUFTu08T81UV1Pv6KRCXX0cC/tlm/JjX
KQqI719VnreNePltQ1SWeK0+Fp5/vPdr9WkYnyY/J5xjVGT8jOkpJL8O/HkFHqA+WWepGHdBzP5e
farmJ9XGJsbhKmQMOCZh4Lfqc3pJ02G+asZk4we/9leqz5+1UhgS4rmBoNJQZRMJ7E9Cf0VNR6cw
Gn1u4SUdN3rldlnwGGnxS9oEDDozpV8mxd9oRpWfFXzTp8K+QdqL2SYoyE+fym+E5oATzlwBj3Jr
Gw4HAPI2GkIEuHp4HCD7MlXUVlGanH0jsJhscMDHZXAXCYfdROaZR92gL399rf7fBTf8k67ov+yl
/vOl+e3QVDzfb6L+1n59W8287/tqltEwO5Bt8Zr6CF+xmmXZUczJBc5QiYNHlvmtl1KNTzbSCIQP
mLTRZE3eLr+vZl7ij8FcA/9NnjlAr1+Ar35upbDSwcCJTk5HjmrwYZO48kMrJWG1z4Qh0JiHk6uO
eIqOg7AqT4O/OaoK89iJJGIENw7kQgn+7LqFg8z4h/mqwZDVGJVh3fvmRow8D5UBcf1fK+xro27R
xyKWRkmK+QuwJlLZv9o+/+t6cbO4vl/M//dvE2T6VorfboYy/GHx/bd/5PeeniGLjHQaP9XJsZW9
+huManxi/WHXwtWwGpFYfF+HmvZJn2wYJxNG9lBWy/d1qKmfLDjw+DNijjftt/qvrEM2zj/BqH+6
Fx8XYlk3WpmkpTLzU9iwpWGsfSCYRZjl4zqsQ7heXRusMqM9GIl0FentPXXDvPEpEAwd+EMLYrds
GMiVxrFpEZdo8RxHeZxMq+TZtnsSqCWYNelgElao+ujEevNBKyctUBJlDNSAArGd008yk8NFFI7v
ieE/6VJAcOZod3sp8ajOemQySXrd5VReaRx4V009ABq1mb7JFcYDTk0dAgdt3jlO4FG4hZR2bVYW
1yUuz2gRFUhv2CevBoxesWBW+pkiomXWW4tSUOemtr50WnDYKMjPekgbaNgQaOBV3ma6dgnK8ChS
81oOrNaFCYISzQ5m/M/HjPnemIX3ML+vmMDuNVk+BCFx8wbobIo4AgTXZlxokHZgR/kIOz4iS81y
VrrcqAtRyQdmi++yFwF9+owRAZz3aTPuh1EGdNYL+owWBUAny8QxJZfKM48+lH5GIKC7mi4hfOtL
aDc1XJSossk0Nxp0+YO/h1hECllLN1HhwJr75LQL5wbXlU3mAGfAyl+ldda/lVXxjhi6mgUwZ9wk
Hja1AqwQk6cs7Evu9RsvhuSDpYE6w48GFJkitPOskwiT92YoR8i2TU2+QZq5qlXmJ3PMlj4kJlRV
EcEhWoA7EMqmutqoA8zzBB+xoyhp4FsZ/FrnFsL5QA7qyUTUV4p10ykvlhiiWRNU4XYIg5vAV8cM
tW2au0ZdtuTAeG5DOslDGI53aWCtqtDnLjdAzoXoszNqnmxfl113hjtDzCQWQfh6Vk9VFTirNGfF
WcnnVmjFsk49tw5Ub6EbrbW1jTGal8Bru0oZ9pgbAJC0/R3wINP+uLaJpc4ZNKjkiTOFzdVk7Vjp
CR7uraeMC44qul+cE8t30YRL4K1ZpNWrAl8Ft8LmphHBos1DwqTyTcagphyemVK7cVPQG5PGxyy4
FsqqBGhs03xX+CrxD08tLYgT9QujhM7n+bNe48ugXkaZwsPhnHs7WVnlWQ6QB04MgHDpHGO0S4kJ
bq7d66FxENAU8ClhbCQpJ4siD+omEmiLhMy2XZV3/4Mnx/+HHt7OX9Yaq4Ydv3obPtYa0zu+7u6S
+kkxsAJmNwaoV5mzcpZ83d55iegWeDKyjPEyrtzTu77VGTo+3ihfOPZx2sEGdzKE/VZn8BKGgbLK
u7BYZdr7K9u78uPuzsCX+htzImoWxraT9+yPZQbS0bofranTKgNnZ0pefC8VTXRE3xfsGjjD8xo9
IahbXh8cuWIUYoC0ZAZw4ocz8/x1SPybaNJzFoq6+o9/mw6zD14HX69k8sOY7DcmlwpuxsdzpvZS
Edmq6FFaxoSsiVKLV4CUxkuDXOC+QbjhgLIe9Djwa7fhRGQL7fwnpMsAh/5QG1f6WOlr4LCUMYyp
hNdSPox/49s4GXL8MeD+cpG2QQOEbSP2Ubho/HiRrVlBNtW4XSRjRUsgNW1VFluLp66DAD5LsRz4
Gw/HnzqMrx/J4c8xj2cb7k6sn4/3RSpSQGtV7wD2Z006BmtLzoIbSWH0LJuM9HxzIFgRA4gQXQBb
sM8MtYYZWtkAaro9gJJ1MUBgbJTz/8Hn+IdwuH+6HmOy/fzHzLgtR96PDzxP9ocnXsYUn3Oc7BAM
zqklPzzxqjFJ2BHQwYHTpjX+xwOv0qlTz33pHegTPz7wijlR2WisvxWIv9BYTBf20xKe3LuJtuMS
2Ed+9hSJ0FeEQ6kzvJoCBNwRrfkkM8jyxaB3MmPVTMRP2Zg1a9XWR1J7a8WuJ66pj5Vl179WcVc8
gYYHhB5K8a3XoVR08yYSD6WMPCbKEudJjx3rjE2y+lihI3+HKUxiiOV9/tf6+9qBTLv6X62/i/jt
cBnefoyOmN7z7dCxPrGD0rpiHkNfYcPD/L4EnU/TFMbEVIZcTTyAZPaTb2vQUj4B3vFGfOQs8Lup
Ffh26FiE4qhYu07wIUvzF9af9fP6k6FlmqxAemtse/Be/nE/C3U/rwoSUzClHQVFTTb4m6hV9GUF
w30dJJ5F3nobZu2ilMrmiIdeE+7kES9xt0VeRgAV8uvB9T0MLgEm4FC4Qd3hqiLpqBBB8JzwAdMW
M5llodU9J0rAWRXUXj8iMZRDsGwF3SamU34D3ma0HCYZBjO5mmvgJ2H/ruyK0UXuSHyhljMtbSor
XNFyo3oXei4u0ViP1oyCvIGvM8xra8BMJw4r+a7TDT9dtaGT7jpJHgkuDqRhWY2FWpCjEHfaIqWv
2XamEX3GmGNjG2ZFJjR2lFsEA2RaDWbe3OMTqqQIvYuCqrXrl8y7lGQlnPrWEWEKNGh5s8C3x4NV
qdCqCgYVvtt3o7waA0m5qMyEGSY3YDVDUamXPo/qZwwm8jUmNwXlcZqu//UcfnsODeZ5//gcOFzK
OhRh0bx9LP7Y8b8/iCbPjcKjROjEF7x+guW/VX+m8glDUqIhpzwFXLQni81vD6ICfxppDjFQnCQW
j+n355BXmLPyEpQ6zVY19Zea+y/V3YdyZorQZTVZ2LWRbsKcYarJPgyZkqohsC4LEHMIaCqYglje
OsIergGkHcbbtA30jdbg8gJjiLwjv+keTIqst9QM4FxJFkKFoRVzFYMiaMO9WjwomrQSZZ6d27iX
bvS6svdjVDq3YQTZyuqiBBop5id9nIvnoqlkwM+weaty4wq6LZAOwg66N9EWu6hVg1OVGt42IEpg
ZmaTokwl3Opol0gQrdQhMbNvbeUVs3/jka2rPA9fjBjGvrrxc7XiUa9Tgwj2UKtvIkmovWvkyfuQ
42Q6sYshuYRCl+8VtdBexwgrbrdzjOiq7FMCoLS8hpDWk0qH6l7TpqLXxvWpbg0C0NupkYacs0D/
Mj6apjfxdJPskBVy++ylxeSe0fUEwjuoYBpS6FAG11VAYx2rr0nW+kDfzjICaMm9TrkzRZW/auFY
3ycJpzaybSVYeRbI46jBPySbCeij7aMC8if2h67lDOkjASYJoFjfgOYHcfj1cKUs89+y85/r8amS
/XFpcDRMqxY+PgXvFCL5cWmIeFR0gYZyzh7lzOkB5I08SPb817eOvywOfywj2zfGTeUbh19e/bZs
xOulDjPxzyC1UP9yI7lpL8nLpXz9uI1w53/fRpj2URVOLQfOkPSCk8Xd111EkUkRBlehHTTAY+ie
vm8ihN8xQ2aXIP6OUbYzmXX+fpqzi7B7wI6kNZ3OefVXTvSpAfljpZiOauqTDgTPUVOFSaRx2R9X
iiT1zRhX+N9MLsgnJbNhoVmE32mw6FLH3itF4dtLzAclTAVCLLT2Uos7+sOHnfe/Wa8/Dcy/XoYN
ysTAE5Kfbf3UP8LcVioeCy6jhI44Aae6s8lsZ8TjLey853AcOYYhdCePTWGyFzQMAYdFZMYYszTI
lU9skJa+8Xz6sJmO++LWjEtkUDIRcBFv5HE4/801//iQgSIAFWiUQgRpWXyPPwdrRNHoKMLMNLxI
2tGVNTHgeGDVx8yU8x2ubsYCw7jguqrraCE1kblJZY71qNCVnU8v6paRx1ZjBeRyuH9zaT8OBr5e
GtdGgWYwaZimyD98qxwM3GxJ0RZGp6Q7a8BDxBn8aNEHWrus6vEqYlvdiEqtiKhTlHU40l9CFC2S
v7mSaQLxcXlN9wiQDR65ChIygYQ/XAjdBlt1EegLmhHUZnrqibehlJKzUUjd0iswSUPEiaB1GAdv
9td34cd2/9tNAOKjY5o6cHuqZT+cj6UXjortWXw/pkaN2Le9z7y7iaBVtJhlkQxtxBjTFE3zdV/8
h7vvT3OZL5+MyFXBrN3iuWJI9OMnV03pyZ2NPR0yFMpGkpcoIanz1xW6bUjMXVpuZLTlbtk1+nXX
MCZEVpleYQtATO1f34Wf8m6mizEwT4fQR5gV2OqUiPnxNpijXRqjil2Xmks1+iZLiqDxKHjr4LuU
wTn3a5FFsGTUAaGx2SeXHC8sbWbmhX/5m2v581fC7IUxCB03Rrmq+dNj3mGtMHpx5ZC9qw/Ir/DB
WDJF8w5+E0/UADPxnkKdsEkfKvox1L3hrpXC4rY15GViCrlw1XbIn0q9l/Z9FBoohKVgXYy19zcb
0p/X7Zd9cXIAp8kGF/zxptVhZPiIl52FNATwvXo8ZzHT6nPGzv5BTbzkqDe6fjMMuf+1Hv+FxUPd
CHhIOgtjPZ3hwY8fjdG016I7Dpc2fMqloubYCWSNM+mWpFx+CpEOPChNMr7HToCOLbODHe1HuIxt
q/6bgdlP4wbWDldga2QaqOTc82PaZz48Qk3kRzKCr35ZhCF8sbhAxeEOGdvavtaS8Vqkjhi2Kjv0
aRyYPG8cjEYaePy97eBNq4xXKOm0cCcKSUFx4zHiEr4hLatyxGSBMUXZLjV5UPYSneCwQLPf16uK
aFJMMP4PZWe2LKexRdsvIgJI2tcqqt19o/aFkCyZPoEEMoGvvwPf+2Bt+WrHsV8cPseqKprMlWvN
OWZY1/G+WmbQpO88hdvN+2VRonHKHsPbCYVGOOGbRamsyd4pnEozax3Hs57MdHYksknwmUWi+3YD
qoil3Um3/GvWZBRjKNDvrdHbh7z9EiG2Zv5mZ+Iffr20LMkZ+IZ5AgUEW2qHzwNFOiMT5y4eww+y
qb3Tn3/2f9xMNld62C4Kj4B6480niknNHejV6Th7i/lik+xxhNnmvbp2DYOxL1YgAEM33/aYpW/j
zrevi7/mV98dwyfZNj8Gd64/6pWT9LK45ceuBbQaav8mdxZaR3kzNGefwzlhs35DhEJhkaccCCv8
68+/45+e6a9Xjt9BqgFVFQsJ6pRfrxzWAA8Jf6qP40DAeqI8e0QQDB7Us7L+pnW0T+AUA0J8bt25
W7MlGZqWsdPQPS2e6o4xR6FdnbrBs8e2d8Brzzm8EtFDWgmddKyg7+wH/yQcvfnG9F4Y9fJOQ/N+
m1kwxSMOUAZWxwjm0d8CDlgOtHZ6QBe3POVp7p5dXpjLhJzxObTMX7Fs41u3HcpkyPqgOKzlYkFz
Whs4DMH44LZiSvAeNOiXQVl9IrDGI91azg/lPH4IM6u6aJUC0tgYXSZki7Utre9nZ63eqYF+f4i3
14hmFH0l5BRv1wd3BCsKiFcf08lebofKmg5aQCalklsuqfDKd57h3z+PMzd1HOMWJvw0QX+99f4k
hF+m/nx051l+FqP1g6KjGJJeme82qJLqnc3zPz4PNittXfYBDuzem89TnW5GGNTmWDAO/xDlfvXT
Wufwxvd7aJSm999ZcJ3t2f31SSEIkpgBZgawd+gN/foDw6qUUWZny7FTrb9nUJIBDm2bFwNzz94v
OrwHH+C99JOlD55h0L2bJulXu7i1nccpHLNXMXrwDsY5eGdfentQoN1IIceQCSsCXfC3b50Zuxhf
Xzof45rZTrrEzkdAGnIX18F0P4/IABvkgj/HcTMiu3I4/Pmt/6+PR+tDJUc1y7v/ZvFqe0hZLu3G
42rDzbVJavlKg+RkeQ3OpnEYRTJb449o8LtrXtLb+POnv5njbBshzwCxYlsGjYdA7c2DEEUjgYSR
b45DS82CijL2XxVcqX0NpG5KynV4RWAQPo5ZeClyjALKDvWDWPyoIsVQ0I0knQebdlmPBD3Da/nz
9/vt6uDdCMjaILaDQpe/fn1s4JQVhiBIcQwoBc7KK92HFmL4be32/Wfji78i0/TPYKnEUdaD/fLn
T/+93mXGyd/sqUivAl7RXz++GPp2FeQ6HctCudYz/Mn2g7FFbDAC8FYlGPMDJChz0OGerYau3BdZ
q86OQ+eDvu4w/s+lP1+I1vmWehgIftWbL5Sl62Rjt/ZYJ2CDYxQDuJHa7Xg3W5X5wtj0drKkd/nz
ZfiPmwAHlOCBCBMPDwMd/X8XS83qpTNiIe9YZQPhkbj1nb9Hn/ywhQizk6dN81cIJus8RiX/rrXc
7r3CZnsKf1k9fH4rvQFmBx6la/zmMZhzA5lVB8FxTAWG5WpcMY5UhSnkZXHt/gpzpWwuS0FUAfk8
YrnNLd2aRzE6mpktlNXt4U2b9p13d+t9/Pa9QOvgcaJfGUdbi/XfVwaRJRgEF49+WoHg3a11r/19
HE7S7EegjvkBEgWo2IULIxPwYo04FXoYsF4WY3CZpa0dRPZutJxjp4WvKauF04PQlh2CG8z9l6Iw
KOPBYK/paTAuXhuZY5R87/pud/DX60vA12bEYmkB0vU2JgM1aO10zkg/ZEufgUAYLdiDS/I8ATDm
5D2nMvOCfS4GDAhpHOGKaGVo7+Fw+1sO/LiMJ1NgAnEk/+W+A5LcJWJZ+vKdb/r7o4jybJP6smr5
6ALelEghafM1ecXh0aL5k1T14l/Gyf7Uu3V85xZLfY56ZPp+154WkhiPf34Pfts0N9kbFSaaYLpe
9B9/vdueymEDFMxtYiOs50pm+jHIY/u2cjg82Crt38nU+qd8+vW2MI8F5IHSjuA8pl+/fiANhiFw
csGgKJTT984S86ZXA7RQevYtbD6v3RBR5syeGkF1iO1DNVctXAwWohA+1n27htUWcTvcCBjUp2Yp
Nv9MTTcE5n70OQ9BCZN5TX0FO/KdEuNN7CJbC5bAzW1nu9QZhMq8uVd5jgfUngr7KHnC74WK4QhI
Mdy0mZN9bGbOvNCK82YP0m+8jZfNYYFgIunmLqR7JEp97IMqey8/z9nWil8v6jZh5C/MheSIvQ0y
JyUWfNgq1mOqsnpIDPsegTduClIh8NL20+zldnsxi9NhgYHX2R4aXMLwNOEkjn7qa+RIgDiRRpXq
LoZvlB5NYy3mxoCHZ3anCu3fdi4Wrz8/ff/5xYGksdCSwM6X3x7Pf51ZeRJc6KyM7pxoDnGAxI2R
h2oK4kcJGuSLHPtx2WPul7QPxRQ5h9JxzFewREW2bdViAhaiQSYWg3QayBoZgxIILNTa9lZxD87k
P+WhBzbsnS/+++rNboVmNWZMS+23iQj+/cVBkIX54jiYpnrbk8wwnPEbNOMHpxbZk3Tm8dggC/zq
QQt/Ahw7vEZtDdLQnuV9OfJi/+9fZzuaoq1GorqFUv76dUahOXVQ8x+D0CxHJrY47ty5uLaBP9yl
QwCrdcgR1bWQNlprnO9rZ23u+IcLVubsfxPSbG8JyiLeDiSzXCH/7Y6+1G3pNsNMhVO02MNT9KF2
05ln5sbp1oZwb0RWqeM49vZtFqjpw1zNdYKRQB9WgpexRCrIPx78zHjQ9Ttl+3+sQJyAmBWS9MIu
90/z/9+3zpUyC5Xdr0eVooe9a2lf72LmSt2jNau83RNfmIefLDCuJ98FOXmMrEXMX4s4owCqQWa1
hCKErXNHu55ecuoDWE0iRH3L3qoInLiurhRt0oX92CW9n+YtdOqCMrPg1PLepf6P55DBwlZN0hzZ
NMq/3njiUipBPrZzlDIud0XuKo6hASB+wiIQ3/rDeidc6gijMxytdvQoVBmcRZwOp6pmY//zc7gJ
Id4uRCzphF7aPrwqRHi/fp2Au4eJkucwD5r1UsJgvSfsIIwSRrkrTEPhHMaN6C8ZkkJEX0Y6SoP9
GDWzhNiv7fM4mh7yDGsFJ5Ms9oBJCwVkXOGsWovGAHQTk/Ua+trdDU1efmXif2wBNH4v2rn8Ujdh
8PHPv+k/1nyOsC6/BnlhRB75dgv+tUaRU7VYlQpiIj5854FMCHEXKNhFsayrbzoc8EBXhPO5drEw
2Ejjn0VmvnMjumQdiAcZwVe8UzH851figOWzwm2dsbc9irKdRrdi3nLMaBTdqmDobgue1x1t5RVq
gLOciHacPpM0lN2zLizJTBG3sxT0DaDSwcNqy/diLLc7++sWRJsOfzs30qdD9nYFgnpK2IETwrBY
/ODTUjZFwqCovaOm14fcaq0P3hD+Pz3E/7f/+h/PGy1fnjXmYkwOKCl+vTeQSYk4iDg7kADpnWh8
uudR1uGphGpycvKmucFA334uVFkSYmQjkBLVt9zXK2Ao6benKhrVHdJdVNWukDe+OwT3Fny83TaU
hZkaA3UEfeocECDWl1V2sJq0W76y0dwO1qrC9+7sP02Df19Hj9u6vcjMgUFJ0Kh584tq5W5bon0Y
il7FezGvmPFHxgavZezCQLV0h8x7ZCJBGIaN7Tkhyie+AMHamMELR0504yO6mrURpvso3RY8rStL
NPDQ5233frGFZXa2rWf1FenNfNCMI06rXNSw16XrZUklg1e/ypfPJLoEjF5k9bGd7RYYSK73PQmB
MrF6Z+yIJKmp3tEbSHy6vCbVDv5gP1G7eeaxIluE/nMemmIf5B4GQmIEOnIcCoeuJtr3qwDOZA66
1U6/DxpE6FHQo1bynNmKUaX65Ef1gVdDD/Nscx+6NXTFxRfwWvBPgu0oVfVTTQXsJquasaPVOsv0
jabKAXWtB6OSxgWixA8k3QITpVM90chRfxdk9aC248cljVlWmNMwPeECO1uKczv0916u0ZTX3dDi
yp6tYd5P4Hz0rg/93tmXM/bLthWLdTOlY/85Tb0O+ybTW05LloHZ36Z2DPue0JT7sllgAKUyAKQy
+L3GHLiO6igiXKJrmoUYLskseYiHxbJJW2LGdgBmmwdIQCJYt3nf2Cli8rFzTqCt6mcuHsuhqrYL
BXDb3vM24k132iD80fRyi5t6Z/l7ex7kgWQ5R01Juc6R1X/T5eoghcmcJf3Q4A+5lqBXjlaI49d1
+gKieVMTijbX3dFhE7/iIKgunB+dd47rv/Xa+AB3a7Ztg2+Ozd6besv2yKwhnizFm9WNl7pKs6ss
fftQR8U9Yhl5EVnwEhGuRDc1UzcNRgy45bF1YigSkzy1BPSBiuHnny/O29PT//1W1DjEszKb2BR+
/94aup7Vv19hv6ilMT/rjZw8T6hj9JTVn/2sbo9//rzfahdWOE5qbLCY5TAlBW/OH12lcxkoHR6i
GDBfadLqquy8/hJp7eIo7nk3Mk/erxCML8PaFHIH/Xo7ZjnFvAsqcEk7Xebrx2BRzTPkk/LFhzZu
9l0Y3Nl4XWCJVSuSGg1KC8i9Y7/3NOH4e7NReBSGRNhQa2wQE/bMX69Z7M1+5051eoAPvgYHotBU
dOlrwoj3EZoUguuXPL+mNQvaya4FHF2eP4BuZNPFR+M7hkQHEgpOlZnXNnE0h9p9UBftl2IoTbhz
wuYy5rISuIoGgAFVRd2tZVF1pH4q2SaF3Y0flfRurHTTEKYh1r5rPwxK7ouqzeenvImAqcFYDCBV
IAf6nAcrYAdoeR3eqqmIgD50dlGeB5ONw6EtSQc66Em36yWLajk+xmm6qH3ZRP51O1/HiWsrB8yy
ylpAEKtuvnddCbekrN1qhXgS5t/DqZf1eR4w0SZBrCgcCWWbYLIBjYRgsKauwqGtFjIhaI1BCuJ+
0bRTP1gg6vGVJoz6nis4T/tuynKOU0CVm6uEuLwwS2esl0TwdO/raEO/4KRFlFHq1Xzz7KUh+msu
y4YlLSDfbAq2ARNKF5ldsBQTthYwtvUONZYaELt9jAe/wzJR7Lj+kB10XUTm7JCGIK9hHXtkp6mG
LCtp1u5kbJPeuS5L+0LGzXat3WfwtBREyyBUtdNp7f3FAhQ9+n48dfuxLJpEzNIiD4EzxLGxG3Gm
L9a/eAIG8DltV84SovSBt/g0ah+M1XSEkfkVJraJfNsyyQkP+0J2Ufw4lFlYQlRoK/vAVgSrJJXD
+ioto2Dn1X79aLUjeSxWpfXdLM2oYDPxG1ugVsO5nkvoNimU+82ebwXzYYM3ukf+1zje+aRlyd1U
emv9EqqmuKfOD/PrjHP/FDoqky8FsYrNYZ3roX/F+zENj4CppYZ0w8Z0WNrc+lGVnF0vmc+eCVxy
8IJDgJvog5WNsT6S8iitfUts6wBLZKznXa49umRjUaibtuuW9lAv8Fg5z1c5Aol2iAt7VwDB6x+F
LmpnL4pFfohLuku3c8RFSMK0wi/n2+V0ajjoj7tCedF46srS6FutIVHv/aqaFF09ogfgmxQRvry1
q58l26xOhCyWxCejUj4Ozhiw80eTVe/t2XFx+9k8uq6B430nPQKADuk6F8/YVPAtllOUzrfuINbu
xQInju2Pd9NcCoSGzs5dzWKdZulHGhfFFDIem6umvF1h0o+45iJsgqPo5hppcFXnJyfQOjE09Juf
FSpD9IDGzj3IlJoMJbqjUX+OdU1GHbhwrF5u0TvTzqXTuQEQumraGxqy6wOPHjykxkBH2Hl5rY7g
mxdS9iKFkGpwou4MHLlnUefUwiHPxF+N6w2E/jnpnKB0VrfcyIE5ezXNZNFZEE7SqIhflGSM/MiC
oheYPqRrJHrdRjGGKehrbVzF7hVtaEc4qNVeO+ybdx15GMg6M0rZo+MRV5esSy6q/ZJ5YJTSfoD1
V7u140OQWeIXMnA85yqbxX8ZES7/8BWZR4yedENYnIgEkTWmbvJzk3pM2Sy6j8OuVytxTG4HI6/T
NSB2PXQOMFKSIJod26mlKCpjx1xsXJETaAlVfKzMFP00yNo+AvUnE8m30DTvbB9ZwE1fywawJAk2
/iFbSFXBPKcHCSdKxKQkhU35PW1tMx5W0Q4fA8a96oR4w4A8nK11JUnT8qJT3YZNfnDqjDhIoJLz
CO9CduNTmPNDj4hdqBhnF8n3gXij+aaPq/qv0oms5jDGLbDOvvBX78keu/FqvJSKr/ZWEog87kxw
l3tl/tVqKlQ8IHZZJ1o/p1phsK7GQ+8HNQC6LMS/WU+86nSykctmesTE7dfR+GT30/hhBcGIqVtX
Y3lHhOPQHUb6Be6HWAze31xdX940HLDcw0CR9NFaPKvfo7Nab40Zhp8Cdy3t5lVH9UGE42hfkOOD
jlmLXAXPmR8DnvJ937ineebVP81UxPpQ1nP2YVLAXHcRUztxCTKcnxYOzumCQ7F9GegDODsA5M1y
NxfWALQENVd1rC3H6B1hjU2V9OFIkRbZg1ujwGWf8emljXtSsQJyx4QYQROpaM7xsbc+8CyrzzAZ
22B90myK7MRDyL4k+ZB5V1JFG3m1qE73ftzgfRzl2sHzdRu8UkFnu69V2A7FS2oVbOVTbWJ1bfNp
Hc+S2pSKbZxeuxh+CePn7GmpeEcPS1A6j1XeBJ/1GLbzqbLtZboDETy/hGIAaTQ0rlgfxmolQNtZ
Q2KMqsFjic29NbD2/Ja5ZJ5XmDAZQTxQ+5WA/Pdrb6PMKB3QRHkQNoY9mjCgfJpSqEtrXAh4YfOQ
Hlq/Hp+NDkFjBmFooh0qvFqx6M8OUdqz6KInZgczGCeni3/m2OVIqXB7WpT0hzsCRoy3FgB6Hf4U
f2w7uPz+fLNqDQww2lYv0iAzdsGRisBF16hIvDBNQfMtnuh9LwZJXVIZuKYES0VpC0+fyd+51gSm
IWgunatyJaRPafL64wK/rbwBWo0fWGGXJSjEbQwALibT1wLyrNhHtSf9SxqsqD+guhLxMkkPyBqX
9b5CXEieaCNcih9KrJslbDmq6TKccpDzq2/vVRM4N8TPrYw+s2Geb7suYja71mo6EusIaCieaTBf
iUFlI5RMQqgKChpeYliDZ2RHUJUCH0bpa1Pnxr5vGJthasym4DvaNUy0ceuOOUhSRWzG3Geq2Uu3
H7/lIyZDNNiEl1455a9fQqsJu4Mm+EPvo3Yd/MRbzTASj7MS4a7nfnkul2AlnGO15h/THNrfQqd+
ynhb+F79BKiO1YUG0yRqfQq6tpp2dmsLcgxWd9pvXW4kfUygnDurtMFfBVll3bnSol8exrO2+IzY
bs6VrhqN9qa1iNmIcE43vV7IYFii6DqGk2WdSwkXrLOdJvtQ0H3d0d+sprPxwFfeDZlEcuDS1YKM
1oHj35UjqpYLPZn50raZOz4ToQU5KVx772co8cQfqfks+2m1VNjued9JGGxglT95W6D7QVcDTyol
BdWRXHPK4WFIy5iT+pq1JGWNZFWtnTcmyFQbmQDRhm4sbRkSpVTWwXBQtQ6WfRjHhYtVn5bcOTVL
lO1TAtef+l4YjGWmss6jT3rkvmch383BllDn153XJanfRR7M4tTJ+BbKYiAYjdZ5UtE6fqPxaYNG
HixihBhaYhGN1qF9zJpgSk82mRCMNR1R2bvBdyDBCdLKOFbnVnwsiDNYT1FdjDQgMIT7p7TzArzV
jEXLCz8wIEhlKl043V263vWGNPAHL9K+QtbnWPapWlznb5pOwlznrrYteGOdddA1gSaHELutTJoh
lhiv7TE8y8IJoFbrQnyrOHVMUPrQECQjAbfq3lgLlWXbeVl/9oaKiMa0d8I24WWH7gypmUTnCSZd
Q8h3HuD+z5wm/FDHkTSJG0yBvXO9uncfYzmwpjNHG+DRWnP4pSq9LHrsyItRxy6tWIci4jL0Ga9L
kH2G7G9nZ9/I/GGcGre/YQWnDxPm7nxvogacvjAe1ijJiHDdh3NvymMF04nA4GydzG3p8aLeipU2
x4PpvKK+FE1WpAeXScNj3vdUGHmncJlPM5RqcMlRbm7zePKAHhe5IcgwR98EWgsAVe0OhZX07cKa
WgjRPPPIo2gpkMRu3qc65BBW9F57JJS1vnFcDpqJ9pcgPHhhZ25dJ+UQwR7sOHcZ9saU7ouIvpGp
3vqHdLHJjIFW21I0Nt0llU4PJZgAQe9s25X/3Ivebc+5h2DswIEldc45kXVyx3glI0GHAJYMrpzh
m8xkvZg9sfPrd7uoABGbIs+u6E1jEpW7kkto9WzZBl/WuLdROPW7VUjLOhSMgA/GgRfEsB2gfOZp
Bl8zMSfinsQPcSburvlOyhKn0pm8KoRSY1uCp7ca6POK+u3SFjBeT34uQw76BHRkkI/aojtY0ACa
I65pSc+QWML2GIXwibyhH7w9MSOD9dzIcZ2u1brpYv3GU6/b2wCvrPEBNpQm6z4yr+xfHJ7oIvHX
jqSOrsQMxNoczfa+zjbruB0V5bCrAHv5ECYAGgCNKIrDmKMMNI6T/W0qVVQ3PTlbcOeEENexDhuQ
y17XFVerjI059iHxLokXoQAJWLncpA45Wt3yPk+PGZiJCBCDLb855YCXuSs8u7xh7R2fDEeJ4DCW
jf+jl8YBb2ivwn6JtdfcFGMmz/S5wSxOPbmdpsWN+I0IQfu+mKm8t6Cu+Zi1pYle4xGtXxKtHfOK
weaocKCjP7R/B/MySHjtTqpOhdVl9YHky/WVXIhO4wAqoSCTWBhg4nOgtuXIYMHPOz3nWZUVNZjR
cgohi8RrWB6LjOeBdEKZf5vCrgcl7yiFF8rlvxGVy48meI9g9zRyvR/FZBUfJ6/RMCmzbn6hb5c/
q761/+KpqKpDToUkd8ZPu/VCKT/mgFbJIU+Ur+sfg5MPZ4+cIUGGnUV9EC55uyReaIb5KaW2sBPX
3WCDWZM34Pmc3nEJA82Aw1UUcIQ+rNKNbglS5uu0y6DjfeHG9AxUyExkH8CH39QplKkPooF7v2c7
KDWVx+L4yUzb7tlD0zUnq14j1gl4371FmLGbNo9UQdWthLE/3eahFZxj6jj3TixTOFE9N3HxaBl3
hCWiAWsABHfNc28XNAyElw3LqWVrCT8w5ZHqEKNGxJiRWWAY8eT34oFUX/80l1Mn0CuCYz/zxsRf
BDpQjFpuzCZA0bJeYrfy6aC7Vhzse/xVGbT0nnLArTMCoWUTXnPyI5bE7tvMg8Ix2HCUPddpr1hM
iaFQKEg25I0Xn6NwJt1bKrpAora1dz9gnW73ZYEyiUB1sZqjN8CTtJfc/mYg91l77GCQZ6PYNtdl
bmvAlkyyb7e2FORwU2Aq6yO3Dp7jhQ5/7QQGtUrnsur7YTeMN76d6vZEHlPKRGrNvBbkpmNu0jBY
1cFrJ3j5uay3ti8yyiDE/KLJk+b/GJFQipRTsR9WEAXLmt7zsCOstq8u3VLF9Y3fxTZ9coLz6DgX
aUrUfWpFxzQ3/kWZUEEvSVP9NV9pMBx7Jv7Q2xkF9A9kMNXta9xPxFoIMkDIhKSQo9mOAHvLDzVf
VCzZrSiyKBskQ99E5uRLctysNwNuF6byMbKomC+kdqXuJSRSethbi2RP6UnV7s/zuq2ZVt23kvKD
A/OFIAZfAWtsBrKlOMsuh9FQ+hy003XrEeChAwC+q9JvZRmxDmLq84lnlijvEytKyxc2mSDAFBu7
05nHyp6wr9A2u7H8QtgPXOXwe27JADR5mpLoq3qixx+cGcdH0qyr81fj0JUHk76s+int0iI/SF+S
QVqSwH0Kq1aQ5DGb7ZA4jBDhPFk5O4fByUDauDN/LgwJ0Pu5nbHfT3WGdCDOeVr3wEhjwDp0D5Ip
Qv+SFKGnPq0ByZvblBFQ64x/uvjY+h2H1wllbX5UiOTYm/x5Gu/HaUX1jrBmTIzbWsXdHGqgvuyx
EQEPiuPwg6zt6uPcVuU3QeYnqSt9mWdntwwIy6nhLPcX8tzIZsgHA/9eVON+FIHm4+NoeV1lnTFY
4NQ9XznpTEzw2ik9QNURIqFTlV+LuNMEy0y5gKDZ9x1mzczJyXG1y/IOq056U4Yq7G5h73NwJ0Si
864+G8eXkYlpsety432P6fhlB2L2ZHfnCboiR7crYKrmNkf8nb1WK9062pMkicWztz51VYwsPZT4
VPYDHfnPpglLdcODaViQrUCHX8Sgms/OkjORlLyj3kNhlau/T8dlMhcna9u7Krea6KMaCYp+lEGu
rrWsOtDClLIN4ToDvcAgyDS4T0Si5KboDu/LPLT1Tx0GId4oLyr/5mDfylPXVWt6788LM1jZGvFd
y9mGmOA7EemR/LE7vpobnZxC8X2KLK+gXxHb+oQEkFgWWkckxIVRStU218a+c1Y7WhJuCoW4CC3x
JGn2bFmYWfwTMRykqIzcaRvucMlwUOuwfsw7InvoU3AlORmaiYJ3nYgyX6W+Uc3qbpirPGdDW+J0
PMbO0pudxS9aILZWUFDTHnnYjtH30O7qImx+orTBs15Pzneag+hY6jTCg2avTmJx4CKIrB3kZwKX
K5dj01Kkj2vekcKi5iBPAgSNHSkAAzyqKW1G0FWYRYhKLC2gMrk9eKRVBMPf9LpN+BSLYlZHPzKW
ehbsTsGBgMtRHtUaRqBqTApFmaZE7F3taXXrrdaF/R9bUZPfCWlmlZhaZVZCkixPGPfaXPyUDSwJ
26hDYE5IAzQATusvw0JD4xqN/dxcu7y370bRFi8GGhZ1AEHNnHfaeCH9zQLZ5SqSNInyocRcgJ3R
POzICk28jPTLHcea/DHrQgjS3RABQ6aPEd55UVz0V+bTwXDMhS3NfRerUN3b4eLD0iJakDON01fj
t8kiYnq3REad2hypeN3Z1tcmIGEWxSVUa0pEOdIS6bo7xKlLfEnRpZaUDNbigyYryU4lNgTMteOP
2tuaFmBi6e6RlN6jtw4fbFlhwyHHbsn5r+Yl+EQTs2sOvWjJTquKpu/P/GLyFQhNJBo0xWilrwSx
+tZLmQp7vY6uM5HSW1dBfAlLXeoki2xycqNiiKzbYtAK7qAxZtmlrGjrjZbUqKLzNaU2VtWeUqKZ
3JNFCmdKt4IsO/eh63P7QmE50k5dXfVgKJucs2ncEAU7yV3+c0zvc/jaD0hn7k0tTH2d/bb7TJhr
+B05MPzknORw+xTUvfOaCpU9aRK0DWmh9sCZQVXlcoPLc5SnISO/Ryk29V1vd6i3lr4Fa+00clpu
fcq9T6tN5BUMcVG6yeC3EePlYOUXsqyRWOfROPsSr330iZTrTSOf0oJKGk6ECy1L+NMV5fD3tmry
73Y7ZV9TXQ7LObIMxGYraIof9PiIRTITUYXKTgkzauN+BREel9MLfqHM2VHxBcXecGfo+eZuhHgi
g69CK5RwZ6/fsrhKJ/zUV/b6oyrUqC545wGIZxVE4CPvcxecsoIWeeLoUcxnWEomvCHmgfYnnWGT
3zmzq9tDzq+KTlIr+yddVi/9HPZlG3xleLuktxwfPWIQS2dy4EcTYfvcIUoSnPTCWf8M3CXWiVvA
Ak4c46FcLXkSxePaU5TsK1HQCKeaG7xjGYT13VBpBoDMh6tvbQxPoPAXgAP17IWnujCRpBEplNht
3pATF4OP6R2gMgDhFb0E1cU4FMp0GdROcnPq+zwMTHtcGUp/1TPWikesQiS6WKEm3YtackoC9pyD
8gBqH3sabcbfiT5Ng7Of6+YHXAA/J52kk+OPpR0nFD6mgem/qkzbe/RSHOzJvRygFrekwN/ldK6e
UlkFHUMyBB+QBGP9yev7YrlNDa6680ytlbBFsSOQVsPe1fDAfhxSZyIZQJQg4Ahtdq/FNDLfF0Xm
Cnq73uQmVans+u8ZpFy1N+gzu6Pvy2AlCzvOc7KZPOGlqJWUOUNDqUk6Q/f+g+N0uSSL41ow+RYO
VJ01DXVSIFe0X+TK03O/4vIreYnj7lwU0EFuYWmhWZp7Ovb7sK5aoqXrynKhPiz98yAlLywZ2DRS
i7yLokM7lm6clEXqboS9uYMuojboeBqJZjpZBReAoFMNziRCLh0e7KYXV6vJYv4AO5DWjgVbJf5S
ig17ayM8tZFNhknZMv8GJcbb9dmoFTa732Qi/cAArn1ALgKPIZ/USCK27oS9bxB0kyBEMvsDvjHo
kGsWuNbejJkiimVm6ymxDf8V4WWKyXifvXPl9NYn07NwEcO2VoQ6WXOacu4iGXdHc9nGoIek4znL
GTrvaAaIi1Ubv93jHBXBfhpEdl+MDcneehlGc+Iqsd0sqSNjNgPMdrxgEe05EcCwuaR6Bmpfewud
TtJqELqYqZjQ/nrkhic0D62SORGa+KRlEDwl5PbRnNPO3Dd75RcFRw3VtE/YHZ3mSJ6UDr/NTjC8
9ix9/4e581iSW0mX9LvMHm0QAbWYWQAJpKgszRLkBkYWyUBAa/X08yWvXbuHxR6W9W4WbdZH8FQW
EghE/O7++Wtn5KOKiBC2JorRYF2npl33YeEt2/Oatp5xwhBM/ZuYJyvDCmvpWmQ1btofvbFJy93Q
5B6VcGqr35gzcK2adLg8TkNOkW5hqmamzajw9vAOKVXSi67w9wNGZs5TtZIurVDJ8tyXbv2W9PaM
oIpq6dK0CyBkxmAMGJBTnkS8drtsZ82euJraZkOKpZbJDig5ndnIuX3q7HnaR3HFbpWgXT/Zzg+O
Qu0SDtQR2Jw4itmDqmjgIUnqDMHNnSjAYStDtRYMnjGLkJW8y1zUNG6Lhls+xL7JQqmcFJcBU+bu
Wse8rUfNbMiULWqzxkCEoK8v/Cv3ZWlMRejWRZ4e57pIz7qrpvRsK7/7seSCYmMqlrXixM6tYG5B
Hj/OWYnHuCpTLzuUEwMcRmvoqLt0m+fqNnV1jEo1v6ezd/GwitgrEAEREVR3Rj9kUFitifkzoyuX
z+MWi/1YdFai4sQZ8C9YotwOhhqR02HXM8AOO21N9J3DoZWO8dVjEmM4hcWZCmxB1I4LV7xcwKD0
S6PTctA6+hdVUdqGn3xepg9iSv/Gy0FsWVziH7R6EvZ8FwCRuc6ZzRj9qE4YKtGqMu+GyR5PuqYm
AoS1/C71ZEGqNtw+ZvJhxEtNpyH7MOu0OnR5p/NmnsZtcw553dE1Pw3pU8MzywZeys+wl+xI9DW8
mDIp+qe/O1HeO8552ZCy44PbJp543Xnn4ijKtXAm5JK4Jv9J+4mpjqnrgk52JutY9AUqSuUuDE5R
7z7wkLzjWhHwdsXFamkLA3mY///uZ6NSbZ6gWTKebLO/HW08aslAW09QFb5exDBP2wV7OPJ3RjGu
Nye7znFWZ1+6s2XFpBtgOCizdPpD11Q6zSWlx2yfUzYeubnPoeZbbLLVFS86ed9Dqf2UuUCkbgyV
edTIyWzO2cQ3OJgXIxlp3GqdUrLRY0YXiaKZujidEo9aMNQfFBZUGjvqkqVsbmSxpi/KFpeQdrup
46JN+MPXdpifFOlsK6y24buFnylkolu94IId71A6ukj3skXia5lszCf94FI1hreUqsRU51LzJTnq
ni3K1n5Ns8TxdvqADEdThJl93ZbNpEuTzbZWvTJ1JhreC1tzYczW+fdyqzCoG6ul341Tgu8F/Tab
HlJJR9neEPiuWKGT+ou9eESO+3rWvmBdwV6uy1TQ2NqImf5mHmwm2laeGHE5te3nzAFq8ZHl/g/j
0OVrd8CNXAgRl1zj78YhwbCX8btLvpN+r5g1loYz8khHk8sfWUNh7GZ3m751fv55clr1QySlG1dy
uwb+id5ciul2Vnzmvz8If3hxL3cj7EgoAAK2CCb83z9WyszEZHZI34ydNze8zPRnP82GPUDI7bFG
u9+33A0BE4ZOBtOYWM82dWyhhWs3NM0UTrM5l9YHfrn3blw+FI8G18iEeXWBv/3+oQbYuKNOSj+m
NkKeOr8eLyeFNjumLIoBlMr0aGO5+SiGcHnyfjOvQmAgxYE9jTisJ95HjB13YOMkULP6C4ZYdT07
z1x0VGZr+EkIPCOhcXp+1NpCnVoxvfCfqW4Lr9oO0nF1KlEN/87O9T7aupy90t+/qn/36eB7sNY6
JOv19zeQgRs6RwY1YlbY2zmnkztQedleAw8epw+c8H/ELNntCQefGyED7gwsH79/A3Chk9SCzX0x
74hvY98KikiKtY8Gar2/myt7tVbVZqQEhW9VrTMShz2FPJ1s0X/6a1/6IMh7YpvUXTgVv3+SIRua
WcAkjhM1Dw85R3fGTcr3Q6/dsu9//1l/vhYAuaMu6vg0SR+/X5oZTo7YK9ItttyGg7mLPzSgARZR
kKJ2j4UnT19HjxP/yGbgg5/9hxkTiz5dAr+ckUT3LyDff5ox+8VLkJ2450cl0oe5RAHwzKmkRqUv
+giEu5Z+cEOZ5vv7nTA9I22TzBWxB/39Y9ZwcNE8BbKahB7eFQ/CUcqipNfRYJXs6S1F9dMoHX3C
/UdxcQhUut4zwOKIz5FIP1aeYEcyb5UxftM1aLyhoW0MKHM2AtwviABWlLBL3CVFwWFPiaHrT/Y2
tVAUthph5e9fn/H+GgKkpHDEhWiJ6Zub5p2hdcgX7qI25QCP1/kb552tCipii59Y/isw2Pb8ufVa
bJblyppWupR+2jnFZl53Scjy+rWD0ZqYBrdSvx5HzfqyuDL7oArk333Iy8aDwCL/w+z9+xfNq34p
S3Tu/VjXrhGvBS1FT3qtuSrUh8XoT6TfxuEjHM7F5/zPtY1Lwy1qGux5HHis72Oa+Jf0ToD82Tf1
2B6Z/DTszIT9wB4tiTYU82vLSaYD/HxJIUp1OTDOriUPqNEf5f1+pZP/+VmA3kKyYn255EbJ/7zb
AUnNVLWO/rRPDB1/XY098Krue/PazuXmnhvHpPlk48yX3/BEJMaeCF7mHjvOToSJXVSMwCcWb+2I
MvrTGccrIgYmss64mhqD0c1a9PwdvetZxrW8t28QWIotdiyvb4+zyXIW1DLV04PZN8nZVzg4AniF
jI2bxVTddYnLwT3lgnXulBm5mZztjQHbrp+Z7wSbmAEkKCZzJjqDpUl64THzsqHljEUF8NS/2rBk
1s9yy/Tstu4qBrpLTwF3A/LTubJEJ6wbc8DJpOyM0njJrVaEYkwJ5NXayMEYP67z5BLypv/WL+35
Dm9buoSML4lGdCRh9x88Oe+XAofXrX5JbJDpZ0v8fpWlYb5i3rjoe5IHegJkwAcvz9yTnJnUXZBW
Vkv4L2xt3ZtIPqWWhiOQOuTQT9RYXOmLN2P6afVu+mAr8P6txzpsWi4cpgsLAv/8u/0JOU8d+ppc
91sxpLthkBRu48Cl2/USVf0gj8aL9I/HhAYOxG2How37D/fde69eM63snUHusa659IG7uVHfJnWb
/ywtMOGRRSoCL1eGPeyecor52R895Z1GBoTydp1IpOxzStj1LxTCcd5ebNxG98zf0hu/xFcXSl9O
4irHlGR8rrWqWD61qWqLqGWbTClX03d6ZHtoHDt71tnu9yswpOukZt5OkuXXBa+hgN1sekLL1sjV
zyJ3mWWxT/JZMyV/jBLo51HJZT30vSi2J9fA/x3MraDWWkA0MQ5+7ld7Ou30bXfRR199I/F+DHXC
FEUaLiQ7yVSOjV01rFoEqK38YpbS2OuGkzinwlix4ZLSSnTqyggukbQHacLe3+pv8XB3Nvo5e6s9
iliZ7vp0HR30KDn20WhpU/LUo9rvHebuRWivZf22WPpUxZiQaKi006b95HcmiZSWXtmfTV1SzL1R
jf3Gu4OJT+nTDfaKTGO24ZAq49NKx3USsh2yupcmt6l04/hUHsVoTw9W3UA6Rxupk6PlJst3i5WV
Jb4mIx9a+Th+8qzKn48z6qG1Q6buXy+vLD9osZimoZ3NRhfUIvUohvQK66dRmDqjWDVAXMZGSS1y
3rnf89zDj66lrVO1wZgkeUa0e75U/fUGNesGN8t5ZSCZh1U/L07geoRLI/w2RYsDKxlj4ZYV+mq3
MFdE/OEUg/dnpHbPUzr4tLykoHq1aM7mU9i6xcuUK06AhSL1vcOBlV4oY6w+e8ulxdAtJ5N5Fl3X
X3hBbrSe+kWqZXsKSuzIzPDeHOSSreYz6Vkix+Y2TCdhdOroTtrmRRj7PILUyHWsZ2PWeIcC3FG5
s1Ov/7FkE7pjaUjOkS04B1q6B4HugHNtmK9aXkBpvEiwW4HG+bc+MJdwq6t0bOQVVPm1PTFjd0lk
KTelft5K1bchq7KGrPEMBM4wVFmGeWfUqBfT5m4hazZfQ1rZAi/xtFbmDvlS3pkK9ztzHbvId5o1
Z32klfbahBaQ5Ecdr7MdGBRVXHlTTikdx1v7x5aZDPqJpnhNONfJelvyx7NdzbLq3TIjxwkjN+1u
qd3uK6d/x79Mpqhuycr+m8g324zZRnHWcYmch40QCzxVUTYuAnFKbSjQCCqwqwtDdk4TU0ZZZ6kT
jXZGHlXDhN9OK6tPvpOtxwofwXdMJRBac08hC5t5Luh/BphyrCy+QQgmsF0DgjJes9M4x25hJurV
C1AKrbMyqVU4dFOFE3iw+warDgFZNt/AFU6T1qbPjGPH7loOzfIADtoFaklNCTWXmdbt1sFtqzOD
S4CR7gbE92E2N+ocsqnP7B3WFm5Sr9vMz5WhM1HrFQnCgIEal7vCt0iozJCUyXRsY5fIyZcF8QpU
XYfmneR3GmX062FdGG3hZMtM+hQlkw4yPAQVgsJOBq6GvVErovmSVci/+HncRFDF26h1jsBeKotJ
tFbdY9tvXwVDMjeoN9t+UHT90JXj0RS6XeLzgc4Wwdq5OeaRoF3y+WXGDlCfPG8Su4oswGsJrLsK
11Wj77FqMrkcp8wrXplp6UvI9EXIcEOUKUNyWxlQJz+NeCoYCcyNCVzGqNTnIifxcvDLVn0mxUiG
JvHlTEFvsTXPMsMYCLXNXVj5UBMr7oqCe5v/vPc0K6UkglCSvdQdnCGAZ/ZSRBvWn3jLlrKN3DKn
1JVRtp7EVUpXEXZLM1vvB1F2fpQUjrirGonEUYm0fqCqxzZ3nV5d/CGUYNrhRcsZghIqjWJ+b4q3
JmffHk3l5jZHQwzb6+ykbEOsnjtVgfNyXgoc+fhN8CxldA+3xBLNQeMhn2YE/HptVhnWuWXGa8Io
NDQW3440/kYduo2LIzfV7fbNodgHiyq8dGuHa969n/OF5aeCmv6lLNHqwxFGEcuP5+N0HGabkMma
bU8baK8yWERnPrJvq7LQmZhEUIo8XQztPoGlcLO7mjYeVETGV6ZmBosuNBrpTd0trtCaludsQS1l
HV+W9MGWff69mzfjvtDrNj04FQhOFixtLAO5JIb9YqCrUHLagQk6AWDQCFY6ktcR6tqLkVfE9CcM
fXWE1Ons9BWpRxbG0rx0TWpOu86rsKWzTKE2C6CEAD5WX2x3baXLWPNxLoXbpit1WAe2SgFObkOP
tcYqOZyiApj7YiLnN1uL58SpGFInzmrDa8O0N+sfRN56DDHUFxuYX/FEYLcpHA9PohuRYTqtHQAG
4pUj0bDNVMtlhl23bx4irM7I17Tm0FkX2z1MjpWIT03vWQuG63Ey7hZz85ynBM50FhL+5aUGy4nZ
lj8lbeDaGDB2WZbIBzMjzUMEfFr2HbsHKrQHslqBj6uNKzIw+nSbcZN3Bbrfjd9jANpxaccv1ppr
Ca3KUpvcWLFK8GdmwweCJ7Ui6tyFcKi+mHrP27TtkuOktEJdpaUwnox59csjY3sCYIzrh7cco1ZF
+KJN9HtPL0Xkjj48PMxIKQXBvDurwGjal8FWuYjSCjdbbLgpcY/Vg4SFwTW/RDz8EvGskPIhZ1V+
w/ydKS6iJZz93BPiwL9bqXhVy/jspnryZhubvxwSvtIozcvma85BcYtbVdY/XOnh8ut4MsuwkRiw
yCzU5bhrCRdXLE45s7B5Vq6O24N3F0EMe9jCiWQnpVpzu1y5HHlQg41tmuke6ODyDByBORND9Lox
C3g9T/B6E7RbbWndeBhr53HIs1LGjshYxwrH6vnzul88udtKC5ed+dt5qnMAndCAqmNhciTgwRv5
1oaKrtm2tp0zYPAUEdsj8RAnmyA0uSiPrJ+3mHiftWzIYPM2w7rdk+ZroA72nSh2k1pEuaM7a0Vn
d/yMFmNIit+XTrZesKrGFPtsySl22vj9Tvqmu5g7B4/7wJfNo1FSi4AfbeyfpmYt6BJ3bRGW5mVC
lPKcqVCuDXJ4mQ2LFglGZzT9+u3SxtwpPEHS4shX5ts6nZFz2q8QrogeGIs+2bcaovIcemo1bjYc
dSw9m9Esu6oyVHquhmrsaLjeki/2JO0fLcuJHUxzZtdX1TqZd6ThEHhIPw+5c6VVVrXssqZdspOn
YH3u8pLF+gwYo2kujNOsiXgfKBGZsyGSGx76zcM4Ny1047JoXWto8NeLNQ0CgrGynUdRS43ETwrN
8+RVfEm7y1EaG0nqTWVo6TjLYjPr7DO75G3d+bkOFt7Kau9VkzRjszhhgQgqyDDeIZV5SgR4VZvG
dgMaULRq2HtpI0au8W/ShHPEzjCNzQuXOW+329x2FsrLrGT0InbVw3Zgg5704y6tR4L/sB+MXWbi
bogwTDbabloKNopSJ63y2mAhseNiqluD15amWbveFMM1TGmtPJUMNL9u+mgyBh5b9ZY4fNfUwaXj
cK4NfLJXbWkVzi3MI2f62dvJNEU5Pv7pWGWbuNcyJew9O6qeVR+HG7UAK96PMmJr4382UlEdllTp
XsB/RRBy6qHe3Kk+9ZAgJrPSI5ehRRllmka8TdjZIM9KSD97KJw51WOH1Ws6zl4h008uacxLHrKx
ZKTyTC9v1Yaf5LpsF6eIiYfI+dWYZMNxvF89qv8SRKmzW6TJtEfEq+VDAR+bfEA7WcaI6OP0a+w4
ZZJhMVwKD2k2Nchd4sWkLtNpcang5NfmOwCtHYMtmgbv5dDjY3cB3s2hNaNdneXMvPRF0BV3j/uR
sPuWYg1ge6nKV32Vyu8/mHT9OUNip4+PhZIVh+qW96CSSiobe4Ac91jV6hsoEF8aEnxzgGas7xq1
fETnvQzO/jmxAR2CTgBIxIPYAXLrXYre5/BdzOs67rM1n557S6mQN0H2MKfDGKNWJJRuVfMroJnx
mv3uR8Hxf/fjGQBAF2N0xKTy3al89BwmzB2qhK5m7EtjrcG46IXonmaR9s++0cufxVDjnKpVf9Ys
7effxyPvf/5FsWE+gpubC0Fy/TI9+QdDhfHp2nWkpfaMa2ovIMLFFIb92BH70xCB8WijzaunixsP
Uz17y/YD9ej9WOIyBUGfYbNjMJU2xbsL0LCb0KG8r/DCsJPjuZYnTTX6C21y/dlzxumzzbv4g8n7
Hzjvy09lFAQvzEGuZJv/+68tyeaZXZLCmtfyZxQbdZrmaghNvKpqp2ekHGTmeVeZAV2jwPf9AFui
/GD+88elB4Nn/6InuAJFyL/8839ces+bSQvzzexTtqH1yXagul3p8zjNIQTEdrtqQUdVD2kruu+l
L/VbmCpDH//9+/81OP7n/c+mCqoJ7AJ0WIch2bsrwSTEIuZVZIdm7RzO210zb987u52nBwwrpht2
DFLsSzxu+GmyB1dxAadpuB6y3iiuCzGb2l1e+XX/cx6agvyvclx5JYWbbwde/usUTP4A/GVqtiJK
ksZdWLZTnEgidVhqtW4do7zFEBNqVGrqV9tCaRZGnbSe40boDm0scKzKJ5IXon7FIu6ZN142krmw
02SUB6a/DcwLBzLVoXDHWYS5w/wjHmtfFKTHCRvS7C4qfSYrbNcvSO6rEY2jWX4nNaoPwdxhHAwb
mGGfGLwbHHQAphRXZukXQ9zRyr7u/37J/xAm6Z4ipn8B+gPHsV3r3SXXMdGubj4TLYPrvFtwxsRJ
7W07uzXVc4YR5GwX9XIaa8pC6aYxbsHJ2/u8uWjn46rCWm/qwwef6Y/7ACEMAY7eQctlygb67fe7
cdiaSmqA6GK/9wA9zUTNtNNQZYb2PKwlYAAvmYhG4qNsQ2n5WxWNLjujm455Gc9IBSz0eaGiojti
a1v1Pe4dow3ExNDjO+Hq/tkjNy8Pa8LAKJorrf3s0vOA23NZ7NdmtD2Hvavbvmh9V2SnJcMBXEDK
bWNZ6ltyECbZgmBsTVCwi1lhzgCUgeOlTFb2hpKxX1SopME3OOaTe0VeY65OTD9scT9b2dLEhQAv
++gNjmyPbDsHHRGnTkVM0n3WgkHLvHMOAJHudJ6RF7PdugKjb7t0DMvHpPrcGC79GOsgRk66EDy6
uM4YnwQ+WTiOyBOjp9AYBhvPhWEO2d3KRtU9cfxB8IY8vWXRumTdeOuYHf2lVdV2DyLDq0+MwZjW
owMJyHmm8yb7IrXMwjyFP8N5knxRz/NUW1/peBybq35h/BKlKcA2LLBmksbVhryCQ7rHl5ua9bbF
BfYydTMP3cwBud+8T2ISqx3mjdweeh6vKqyhiDi7jL1BGpeJxlTNtctZcZ4bfULEtLJzxu8Rw9AJ
/enGnjK/3sFpYGIOILKL+Ba2ZEfIcM3j3vbGr00hBUUdMFdOiyExxY5p1sfjsmZOyC6OXyEdUwcH
0wywE4MAzfR+Uhpa1MOVV7dTZpnmqdZLbnMbQ9EUurKp5zeAp7j3A24A4MzgVgfYPAhhmnWWnX85
vxq9xs+STrHHv+qtd03e602gNLd/5UjGRhjrC064PjfT5VbSeeQ8GGNdnDAzGTjHPadIye2ocY/p
qTbixMhluq+0xbCviALySysoceoGokHyStYdCLqfe6KDyQCOikLo5IdIBwJRxTpjGJvBNp76YnH7
06p1WJk0p5qfLwXHbsAkWB8/eIu93ypBOGTfa1/aby7tKdY7LwHI80ZP1UaRkoKOJxe/u986al7Y
zmzHihvtP9RxLz+PfcKF6sX3QX/i70sEm9FxnEx+nlVq1iMA4zdAPvhOcZx8S+1u/vb3NekPEZef
Byvb8zEW4VsAwvr7z3M1vymgxBCHc22CM2633KbSjzuCkJ+zErQMVKupuBr9iYo6NQu68Hxz2aO1
e59NR37NXZ2CbECb6LgujFng0ZkXVsmskp2PUy5kP1Sf82aqzim5aAKnSrz8/Xd4L7tffgV+A5NG
QZf/r79bVTmfJemYg92TC9yXS6l27BKM2jnuxsxVmhDRdMaA55FYwgevGXrQft/Z4sehmYHao0uF
OzC2d2psXY/4IsfEiStF5Ab7Yg4ht58rImSJbo/+DWcu81E5vbnFvSOxemhztr0uQ2uPO3OAAh6y
Z4Ts1HPEJqhnjeaBMybRBvBb25tTOMkX3vPO8Iiblfg16R4/jT17xMosW0O7bpTrQ81h+jQFf7+s
f9z5SABcWTwjLECG9X7TolVTIqt6aggnr9nOYdrzU2bgXA2DnCk+dC37YJdqvYdtXcpfLgx7PGjs
F9kx/34vSlCD0Idku59XnZl3Immb8cYSSB3BS14DopvVlcswotybsnPMIKtqw9qR/7HGSB9Uvoai
1omXAOfwUXWcrnyu+kIM+A8UkQFOY8SQ3dQiYrQhVT9r5bg8SbNV8oiRiFG9qtOw4EysHwjzlZxY
RTYccxwcbw1nw2i+aMesvf3zr0t96Zj+nxa0/leb5VvNHo+czfDuL//PX+vJ/n9sq/bB1nosF//v
3kJU93qq/1k2xoHiv/7QfxWImsa/XL5vi+pQDmYG/YT/XThm6v/SDSwOSP3+BWN96QL67wpb618m
67Cl/yoiY/Hiee9hPqb/+38J41+sAZcjLcNOIS4Hzf+gQtQwflkJ/mfjzsMNiJC1WGeuTx3GH6tj
kZHq3py8YhVjL2FnUCCwhchjC2qANqg+x3ONvR1WlVxrPZ4oA3zmBv0u6+LLtFonEydGxuA9Qqrc
omZtoFLUE41ltgOld0PcXcA6AG8i6UAC/atUyxyvLrKhsa6wNNgjaO18S14NU1GVPM8uWRhHx5bS
l/dMbNQh9Va86ri36ffxeUsYt+a43JU6W9gJYnpgaca11ynzsZtPNXZu9kdY4rT0aVHDD/zqPMmo
dTeVSZva5ZHfJWPvBhzocv5BR0Fjmnwz/PmQOu1Ntdjnxc1fTdc4iam8nEBgaw3leDSaUkaTn58T
0x7D0Wke6Bcp9xXQlp07LsVh3oqbrW/NY6IVV7Cgzh4WUxeH5bVS9v24CjIFeGqYNdXh6tP30ubZ
baatsMUsjipd3d/xPtTwT4Mj7NZDNmn2XhhWtfezMvLyfu/ihgnNFiZRI6lBMp3nodeJW/hhZzFi
zQitZ/4lQW9Zj8xqbtpmCn1RP+g+QdiRCEO7RN3WHdWyhFVjHUETnCf9V/bgPDclmVIvSMoeFEJW
MlptPoHh499s3Se/L6GnYW3kTV1jYcLvhT9s75fdk7kg/a0JaAmwuNerEEWU4aBn/61ICvNhZvmW
d0uYutu+QV6DnZCax7RtPLRK9hdp8sgOiPXMhh+bb1ZIgG9XMTgNbNFFWYp6X7rwxcYC0SQ/apzV
zKo9tLZzTSo8ZsS1r9y23kmWtp3M+yuasq7mJuEgmCFUa12JddytX1nT3TCvBrziUxsi0MVm7/5A
+ekD0VwMPpBE6tYqg1G5expp3yZhnDM/J0nMyyHIOcI2Zb4Xrce/h4lBN4eL2pkeMjrtQt1av5Jf
/eITL1u9to/XsTpvRfms9fkdoIzbFpEr76dPCVClhOlyvlQRG3xkrYEahszYqybbApUxx52F9w1L
wX7x0D0dRpGo11VFNEjBGRnr0+zqhwQwDZPBo245Z6tejg5VCgFkTA1Kk24FjQCayf3znFTujU6q
ceeN7Fm9izNjrs+0eEleGO0BcaoJE70CT5ZD/jArFN3R39GzEiIIlxG4jMemymO20ZG7Ji/QNGky
MIdvZHZwHaRvwtSegUO1J0uK3TqJNzTTrx3ZapjYb67ekyZa7E9m5xZvo6MebRSPxTXOlr2eLcrl
87U90B7sIkMSyrHVPnMMLBINod/l3odGFXirf4YO8ZS22b1ssVPW1mNrSug92oPCUC3Bvpnwj0Lf
qT6ZGbixJDcIEkDI1elbEIX/gjGAg4R1I/rk69Zye29We995EJwT5g9Nc9iyWhAN9ENb0w9GNk1w
Yaktaurv7lAcM+87aXYn0Pv6cTa0Uw9lLRgkHNWuG6fYq1gkcmxU9uAMh2IGM+iU4o00x3RkYFPG
zfJs6fIqkaQKy5IL3HFPmZX5ib/I4Sm40YqShtX/M7doEha5eVO6gmFv2yLTs+C0mnYynDEmd1/c
tgivVJfaMSVLn9qtf8JcfDsZsgm7BeRzDWp10Ac4HYZu72efSuetSZ8Izu0cRpJUpb7QH4tvsr6e
YGjvvEkdqFjOd77z7FdPqfcEjWILMVMQGUzXHeyMe3ofWPy36Zogd1Au5nPedfvBT3akOt9qSIjD
xRHnr62gmccHmzgsZmQUTjhILbAXdaNnyOCJqOCrKMxdjot9rArqEciFxaMbZDNQY898st3qzrV5
2MYt4ykxm5TE0OAEZm8d7XH8rNwLDQE11SwPhuXcmWJ8GW2m+4lld6ShALGWHctaKW7of8jCZpu+
s8ds9pbEJWrV2f24TF/KWl6kL//y/XlP3Vzd+w14HEzwNoyj8uucKkC7ZXdPA21cbph9TJsl112n
l3nkr3oB5ESvanUYNP8bCi4ngsU6zXp1x1KwBFzrF0JR2+O0pM+9qL450jn7Vfu2ChNoTvHKcn6k
k/BYTP5GbhX8gzE+6x0t8bT4QuzpjkiPPM2Ky43iHhfNOpKzTubAhnpBjmHCkb8uJ6bK3zQH06uT
TkawufOuKYbr1fTeimkB3cKgPvI767lySiI3TjFESdbcLrPgzYRebUj/58zuOF7NcmSVB6K3gN0H
xOZM57qVX5ZZfyXLc9pEue9qRXCrJeshffdtW6aremxulaWLgIBBEzfTAvWBlYGAevVSGVkbO1Ld
KWt9LnXtx0QPADrocBSr8QCrFTOi46KJoo+7+bWoh7uyaL/iaXgwScMEmBRuBCL+gL92N/TLFUNO
Kp5yF8aA4Vxe531ULv5hcJ0I8wwwGIWUzen/u5uB6GnmJxau7kzC95BbWhriz2/Cphkf3LmZ+IJA
leskBf0VnmY9Lj8WaTwOSYZ9V5uuBr+54dWRXxQyhL5Ej4BLh9BKHRoX6lhp633RYVuaGXDFos7v
DO8CJ/TuVQ21khMYiu9UFAy5WxWqWX7rF+xRk6/dWiJ/600PJEYig7Xasmt2NJiDcC4G+I9fKD1H
Ed36Mmhn+vcAZAQ4kB9UQ9jeaqHI+MVhIgYXan6OOdXpIs+YbsrLtmsYz2ZRPBXMTzXfAsJAXQZk
uZ9lvURa511NHoFzIso8W7O+FwKvsSUZuI3maFyr5rODR3Pc6Flw2h0CxnGw4YoN/p4++Bbby7YE
mORYHnrCNGtcrC7xEn842hKIIezNL8rxvq1GOTBxGclC2Prt6mZ7v9k+1wnfk2PQMkTBHin7jK8k
/4q0ll5Z63LFgIcDtI8VzWzAXmflHjYbx56153ausPP0pQgFxoHAH4EGLMC697BUVIjp8+uFGrYb
1HxdVBveDgfcT271e9yuJHwnWPIY4J/omj6ubfXWTtQedb66buWCfaOcgeUN6uCQco+NIRU4AfJP
mtLhhyTkiggSR8kkvIsg2UYwDSBxYN7cAa7J4k5AQPFAf4ZM6s5tScs1wFNGvsZppe0tRJl8mZd2
jLe1tfaWDYWlNS8QMUSKOCXwHthyNgNwCCGqvMXv7YU0Ld5UrvnVaKBtA1lqsDYON6xzVzCOzqzk
JDxMdc0Y/atb8HUpTejBDBI5BA0faUO2G3WZBNowaHGZI3Ln2WJHbV/cOqsF39X2ngZzfXDG/8vd
eezIjaxt+lYO/j0bdEEDzNlkMm15SSW3IaolNb333M+VzY3Nw9KZfypZRBLdu5mNuoGSKshgmM+8
JvjWjcMd8KDbqgpfTIzKNqVZ8zQianeqX0Qbgda4M0C33xpFTihArXuL2BgkTM/8lWuNseNcDADe
DQ8dN65ehNiXF3foUyAC1nYPEmhkpyu0p7rnYFZS+b4r+02NxuuN1dfmDn21j0nXH8DU3yAidfYy
DB6RKvuZo9x5A1rz45hbz5Vu7UrJ+qsbdXtr9EJg3r0HhIn3AKrooJ9RqrKx8G4lcxfTmt9oFnre
XRr12xbTSnACGYcORZ6h9raNDtALhubtAF0c6Agnfk2rPzAGiMExMC9KQATJQOVQ53uJ+uZWUap6
oylW5yDwcD85KuFbEepbza9GAHnpkc4193fRPLH64Ei66k9sI59dNz2FAygSkP15q9VbHft3TMLc
TRgXn9LKy3fRoN1U6vBVMi2SHw3lnbIfPqluiY2q9ilxjQcrosaaNjes4YTP2n2iD1VsQ0X8Wdnt
XS2H3daT+vNEiR5Ed6P72skzdHXT1uhZSeAYB7RoHCRsHluUKTZlIv1Ss+IONBfg7HxS2gvtB0+g
6FDH7U2XZtEWldZJtTd24B8KR4pFvY0i9ygQ2lVz+1TTQHQ1vznQiNjBwvwcSqiLulUmzkXSfYng
fBxiL/mO9sJOlPaJVol1K1vUMZI6as6Rb9zrdohKpl9tOIv2XhTe5YU4EnbBtvW/ZvDhT7WcNycZ
ZegjbJd2b2DFcyxy2/BAyImTD69qa2dBcxyammicY/UMR07e1W7cIWKZnkfRP7uFfjMg3rkpAvul
bQhcK6Dbu8GuHBoN57zBfQzbNWmPLFRMmCIPGzHZqdY2S7VCaA+0bbS3dJkGXjd8reJcJTUWjxMb
DveLcEfzkyw0qr5odYIvZDB1JG4CGN07N9PMXW5EL1rObtQzVCPMztv3pd3xr0rCQEwaSi0tkd41
JuAJSJ2ijB8RnaogjFP/V7oCnp8f/qmo/ngDRPecCITR2oIjsdekA+AKFE2oxm1dg3QUQ8J7zU8e
fV+81IJ6WWCG97WkowhaZntJFJtsGrETT6ZZYHlg3aP5TbxV80twPyilYidbdMMUmNgu2libxAeS
HQrAzwbJDMjZbZIEz2zXH6plPoAmJr8okeWwhvIn+Pd8K43+RyP9MWjxF0MrE1pRyV4ntiaDBYc/
gDvc1VKcwAQele9INadby8998EfqwEIEvjdEeXwL7edFQccOJyD+FchTmbqL/xFtEZ8zGi2PMUay
Oorh9g4SCYQNHydUtsmr0sntYElfQ/jJBIKQBG/EpHQEMPPTiNQMaQgakNg4aBTWlQmRE7Q/rWw3
DniCtYQgGuYD9WNOFTWpc7j4nn6EsvfBQLIfvvmWFgXKfyZOA0N1QpQZAfzibMiATCRL7AO3GsFv
Gzf2xGRW1PJr6vlUTSC3bvTGGHYGRA5udP2plr/20OlPaq7TagG1BiPQSJt6o1vFl74VwdYtxs+F
aRDFDHcupzf6jfdZpZV719Qe1ERsM9s82CkAsax7SiNXbNUagYIsuwkq+Y5i+11NCOYb6XOVlZ+S
XHy0o+yz0ilH1FbrjVCqYzMCE/OHT5QR9E1uV4+0YRUiE5UoSO1oP6jf3KwGfVWNJclu8zUM75Oq
eC4TYDYYckVH1Rh+lgiWF7Bo9zoRmNtNaTzSZlHeoMQpfGULlFLdCtR4Y2qZJMbpubXDbjMi1Di1
bJGQcAP0T1DIcX9o6heU8XbtWDwF7eAfWi/+eoMM2l2WJ3dtCzW/R90deYEHv2zjk7Dcc8o4ZTJo
W2H4vyqzuM1la2vIyUHKyaZlUdyaDehaE7FKI/g6Ji9F8yjyF5zKtn0dpY4p4VWbE5PIoYxOATDU
QHFPSX1flfRXhJt96Jtm3KRArR3R+x8HNIKmdnrt1II+VdG2xPqmfD+Y+qcssp5BpKW0lpDZAAGh
HNGzJaRE8i77iYASiorpeI/QGTDFBu31Mj+CJLjPK2Sl4BIZZfWJnku5T4cXEYoXszDNU9T/hUDw
CclAulHyQwHM8F6MJqB86afCE30BObwB+vI1xRv42NTRzwwG2cZqh/Z+GFASgB65VQ2fblwhrA3u
2Sjw2bLPF4e+a0YJ+Difal1o0VgydNDejXRQqPOhy86zw+vZ2Gmg/lX6Hd2SmkBHV2v3oOpZeNcK
SzoLWno3Ro3VT69QBujAZzu6K43bqhEf/37V+C74Qe0r+6v+Hxcl4stS8/9zteWJvwubCFMbDAxl
VUMj4Fqd+X/9z/gl/fkv3EP4T/W23rz4i/679gxTkw6HBWkS6L7GEN2vqv73fyn2H3QMwOxAdYPH
axvAlf5TezbkPwTE/8k6Ew4KiDj6Pf+pPQv7j4mdPeE8IBoh26/9ndrzZfMFjBKqVPo0vgmLiH7I
rBWiw5dUgjYg9c96e1M3TUflwDgXYdlSLIBv/Wa+Hn9XtP+F3PxjhnhT9e//WhqOOjczbVoTWIdq
+1uYTG0UuiVsfwR3q/i7PONGbeuY0FdOaE2F6prTz9RVfFNXf329qeeI+NZEHbdn40WVJuwCyWQO
HP7oOqW+w2G6eZTjHtGZqorRa8uG+mT7sbe3SXtXoBiXbbvf02sLeqwAQ2Bp8a0u3jdKmgCN+4Qr
08+NUyEX0hZDlXilOzhhTGZvCepLgXRsYsWLFdxslNLLoX2gPqbmXQq0ssr2TWrk2wSzrJU29cKE
EmdZLBlCTIsW8uVQZV5hCJgPoxNhanCsbWncJaKwiUWyGBkQbh6BV92u7nDO0dATWnnTVyzX/FVV
jHJAl/EEoMIvxwdp7DdJCSMsTHJ7Z/goNMHq8XZ2aE28mLLeUkTd5zk6pB3SNxujDcWJBZIeq0yK
H1h7wVG1KGNLriudri/umQ3769dWVZ1bnlOFHGnuKqWjpZ0CxRzBYhcj8qFGrHwwJgNF6sGcBKjl
JeWhKBvsg+QiD+8wcB4JVDKE/zaAaPyPvdFpDRG/Hj2PXYaks9fCY3fIGiedCakIHkRQhz/kPAnW
dsplc/v3s9N+Bc5EtVrW3xnlBqC/cxdPBAmtVRBDZn7wGjTBwbQCPCH2KgITiY9C7c/XZ23hSAAv
B9GKzidn2nyLZiDBwQppGC3lJoqHAMBPRdvh6tD2P+W2+n2XXTRA3x5A77aKQZcNwQaFHhs5/Ryu
5epjNJSIdUGlKbAZqZXgiVQv2eRFnm+vv9i7vT8NxSpA4gH/Y9p7l0s1qF0AVO2Iiu7gn6K4qx+q
qG5X3ufd7DEIxFM6hzJ0L5Acl4OMk5R36bu609fIPuRVldzZiZVvTPzLwMQjQnv9pRbH02mgcgpM
I85eSsJiJWxLWFht5naPHY6wd63u+kBpSiiMCLB+uj7eTOGBdTm9IMBKjFentr09O9sSfD/0wmDA
IIlop9MHQavZCxwFdzKnHqJvFWitm8Yo6o9o/5ZHOIraThJptHKSLz8IC8fUTA0DPnmamTcIT9Le
ZOgtSUc2WhqP1CiKOy8mDe9iKD0JjUk6tiimeBVcIVLg4oS2Bri6lhv1+pRMd9bFEQhwDcwhEQVA
lCk4uHwQI88Rdkwi4eRFkm+MAOuyDOiBpccYCOC7hO626q2du++Oh2lQc8KeqBrgifm+MVKN9g5N
bEeV6LJgprDtY/Ru8OpBwApx8x0K6ukBdg3PYHlIqPUcelzIe81HRQueT3psoaM7vqnda0VR4hjo
QYyzRb2yYBZmB/MVAw6LxmfiSS9npyn01EBxXnaaJv5gwMB4QpIt+RDnxresDijmFrHlr4z57lJE
i0Un1nidHMBUs6WhG4GH0J4iO1lUFDcw0yVSIET0ssnJEE2QH6gmaDvIlFhJ6lmyvb4eZva+0xZh
+OmUYU1oBqz6y1c21AwYf4WbCLKjsK06q3gWSa5v+kRHogyN3UnLR9kFVmQ7rpohpgZT8zDIwP1J
PcRO9JW6b/LEcEokxZC5QlIU8Ce8yBz/i+sPuzhVJohtzkUDDZPZeTUMGR5W7Sg79AloFCGISvZM
YVaBD+NEWXAqPGubVPEv4sRohTa/sIZt3STMBrlBnDSPHVpuzQAunoy7khXfYhLgTxYf3o2VqN8m
1Zq9xx34KW2ifuXQfH/p8IGgPxDxqgLVj2lS3hwdFa0jtUbnzGm6MtpZGqFZk7bhTiLj/PvTy/0G
hEQn5EQW53IkuzPsOjUb2QnQNjwoeo4hg5v+GGX90aCsS/eGimTvAapFy3blIl/aeW/Hni1DSF4J
hSPGhhuO8w/8EsfvTWvnIR1+wKIuOCP9r68s/umXzg5D4l2weLAuhIm8zOULNw3egBHOlU6G3JxT
cLLcwkhJT1Gqt/tUDsTKGlr6lKDrdYOAhYHntwANEWRZkXVx9CQ1cbF3IxQNjD+J/O0VWNzChUOQ
MmWGcExVuAWzk0ySoMWX3PxOmiS1E0ReC7mspTNU0Qq0B4TCCgO3id5q8SKRBMRgmzZ2Kvvqyod9
3ZTzSWa7mOjAIKBHN/JykpFGQKQTLJTTQmjd+CBHSit/AsmjbnDRAjCBL+PJVwMB9Nh1t0NZlBTw
OWhSRetW9tLSBzfAonMFE67SkLt8Fi0usdFBFd4Bb+luGwCYsAk9uHYC4XUlN8Ln6ztqaVW/HW86
VN7s3ZAli85oqyC8W4RbNQ6RhktzHXHnPDjC6TCfynH4ezym3yc6J6wBhB8q07u0FaIMWGdMy9Di
hU+OhJd1NHChkrDj2gg5DuCnI73YlI20U4o6Olx/5df7av69TY5IXQMbKRA2uXxnKxjJkCwWOSIJ
xkkl4btVZHitOmYpFAxjClc0t7fplNl4Zleea83t7/lr4zZObFqGWp7v2zw2Tkal53S183Bl28+c
Sn/PEDnWtBAIydBAuXxEocugF2BdO2gplxsJVC5u163HDoninZnl1oPUtPkWFMKwr12TIuMY/xng
m/0AvVzeU0zrzxl1m5UUcGl1EnQoSDBNab8xO+lV0zAqNDzZs0okfrV2jKeIGdfbAojcfigtY2U3
vL/SwLeRBesAklGK1PXLaegoaw2RYSpQ0n1QK7RutnKZ9icXvh2IHOUOQM42rhTv8/UlMv3eyxXC
uFNwIABBYlc7m37dVQ3qnq6CKq4afPBsOdu2qHitLMT3wQKjgNrUQarbADhne08tpFzoKME4DWf/
o5Xjw4iuCmY7QG1PboTbLHrXyTEX7k9URayVo/79t5xGJ9wntiOsMqafv9n5TRsmXQaJyMGZ0yZw
RdvAp8P2HIPac7wilFYO/PdXC0Ucihow2Agh2fyX48W1VOpRArXapgFP+hvTFu/8BGXIXl9Zpkuf
j3rjlEVQhjPmaHINo9Mk9BkKh/LuziNcc6ooblY26dILwecjW2RHCNmaxXoNTTOL/ikvRG6wQ2kF
kFUxNHR64UddX4/LQ5kTc2KKBOYRuAYszwWTyRfKUZNWcKk89KNcQ8H8+yVMrmRqs9zHgF84eGZv
hXVg4+vxoDqtDD+ni6M/0SH16GHXlL2G1vsnk2gTsEIOYmlYs4LXaLhI3wg0ZSC4hdsKR+qjaofe
Vo344/okLkQcqsxIkBzgakBmnp9eUl7YSZ1B7u9wD2mt3Np6XON7qe5GUGs98GJUk51QT90vuNpo
Tp6g94vpj1h5kqWNj7QVtw+VE0RDZlUGdSyiUhMYCPVE4/vOzdodd0rnKHL5MqAe7IyWbT4Oouj2
tS8hdnR9It7f+RODlYocn5fdP685ZNhUtZQbkDpNrPaYpfaE5tvEoXwXJmZ0TGIcU6+PuLR+aQ5A
RyByJ8uefv7mrElDjIIK11Yc1wa8Zud0NIc2SB2rSNbYD0svx6eF7SGojMuv2eSboaB50TByObph
HwYnTUZXjxfC3LJJn0QEBauXMcu4/npL1xSXhEE9DBHjd8TkAIkhIMb6dF0MHnotUn6eRFkPGTz7
J1oQ7YZ2AI4HBXq+10deOsSR45juEF71nW5s4WuNLnLcD8IcwEAGpHuXdEoKFDXzd62Xru2hxQ8J
ywAas65PurCXH7LDMFPvJGZXc0EpoC9Pf1qk/h6XO3XlzJuJwE0xEP7eMvc+8HXKMnM+kubKKsDH
gO1aSf1dXhdAN2DY4b4EeLhAnUQCvhQP6cmOFRuUm2zflqr1jLiUBNMPMjTZjPVkeJ2OeYtsbnwF
z89R5Htt7MNjR3x9kOPMcFoteEbHTTtOneVnFbQBAqo1PJfaQw1atroDUueYJcY2HYGKqhAuf9gO
h755StSxvBGdBZjVBMfnIWawv/6BXyVeZ6EIyrsokZqWjALsnFiGz4ecez6SEm2lSbeJPeBPChiO
eiG+Pz2gV8ceqxrpKknfu2BU923lxcjkRoCKq6LYhIXWoMoP7qFFr+qmGPxm5wNTW3nOhYXx9jGN
2ZEGYhAb8p4tgD0DPCpsG54ou2BcUXhrUrQLa56hDCqDk8bob/HANzvcjdUSVxXStY51erbi8VMZ
ldHnmhbZzrfGMfj7e4wGJ0Q8hDLpDM0L3bLptS56ZoqTJYr1RBe+PlauLfZl7qmHEROUlYW/OJUo
StBnIXohZrrcY5KXWnZtSIpTlYp3Fw4xCBiqxzsESft/MBQBrkxAj6QEc3o5VCvgl0dqReXGFdjt
5oq3a5Dr3Pqqv5bvL5zLZLT/d6jZyYFim202BUNRnSuPUWp8LeLJMqEpAIhDDdq0dDNXvtxrNXS+
eahcUtKlfAkFanqoN0sFf9OS9dDxfsmQtJN1ifQBXwbMBa2mqw4Dxh2H0oh/IKDVOtiWB0fNxRMt
iIv8a46RiV+ov8KmUu7K3q7iTVIh04AXZpyw12q/0s553ttbyc0QRM3yeofQTOlIvV13285UEGAZ
k54mE1ICndjiidGqsLdTFNGKIjc/ozOrEnj4rji7UtGbcF4SC7LGWHWPvY1ilo099kiPT2s+FiYV
nw1FX/PeI6eYAD6x/4BEHUzz2FONFxFrGLgPzAK6BiKLi4NipqnY+6Y6iQDbCpBZMXgJwEv8lL/Z
bhz9pbRZQ2ul8fJDoQf2F12lROiYqTF8TZAjx0ldVmH6iSZTt5ZUq18SkrV4b3eibLgBcmypMeWq
v3fQCD6i3qXsYVDxz1Bb0O+hlOff7CEAi90QrG462JmUssDQpko/pNva0OoeQ1S/+umJJog30H4Q
uYVy1WM72WbVF8uUUnLcsmqfrx+qrwHWu3XBzUL8Bb+NXXa5LhL4MEWOdKYTjUEDXgtnmmgDJNjm
5uwU5WtEGjYJKWk0tCXQQfc+gsaYQVhq8BWWqtVt0I9DPWzEaQXklll982E+P0FWCfKNy5XzZyFV
5nOP8+XPRkOsYiWAXDoiyBoN+Hw6Yce8XSGKAtPJtqYs2HAEprlcHWDPZV/HkW9wfa4WqiVA8zhr
YQHSFXvXGFJ9GTRU3spOZUfogmH7ciMnvnqEJ3dbZWbzUCfwtgBIFXsbS6RdqQ0Y1lCaPCet/tKq
YCJBumOQMIr64Kqr3OGlgwWlaX2CQBBRT1CSt3t8tCqUzpA7dHBPzcCVI2hKAmVss7oucSKKulu8
DVfmf6E+oxI8UyOa6jP6uwyza3S1N9tKcVKQtTCV9ay/B2H5ue+16GsSh0a2ybUwAhfuNT5ED7zY
ET7sP2PE5n7sCoCvGy/0qhuLRvTawy3cj7TpkUlBNQYd8wnz83ZCwK/lVZr0VNck09ybwfC9yht9
21symo+VUA/XF8jC/KsoJCJLBHMcAfPZdcW2U7DGwlUONxUQ4GZfgM+XPZpivvEYRSYe1qm/htNY
2ABowZj0ALi7yPNn4UY5Wm2RmrVCkzDwKHfhtTMaNgjiRi92199voTw8pcF8ZG2KtAkBLucTVGvG
p+UFwbfE4NrAErpQy9EHA8aoSaqLTR1u8HY3krgl1g2UlnQvFUP43ayyfmXlLaSOU9JG+iqAJ0Pg
vXyYsOrs0hXYVPipXbAlYea0iT+e8cPG0U/uUlgYQEpB5mHQh4bXyvBLawu9K8r9U7Lz7jAYezuG
wkKpCDtj5ZDL4Z1e9gcV/dVzDKt95f6eSR+9pgAAyBQWM+VwIGazzwz1E6mAgWIEwl65Q4tJBQM6
FodATrDlDDRss6HWo8xafy4l4IOV3q40B6aPO7spyDwEO4nKgayL2epWBYxcwPXqZJ0X7NG9UjdB
16rH62ts4atqRCmcsEgvmHTTLr+qYcatUqE844jYUJ6yQR2ggEDIwm2131PBTp1IbstTqsOwb4ou
XgkDl4ZHkJ1KAFUR6uGz4emr+DEWWhoGwFSyXMxenFRGpg8f+GivtzGitGZrYkFbfMp9U3q8/vLv
QU/oOvHyk7AUvS4sLy7fHk1mUw4aqlsBsF5UPGPjppFb2xksnLbq1hqOU7GdEl5v7Sb3pj1lmhhb
StKzEIHVXYb0hqMF4oOVd/nK1Cycbmx5FSgYdWBQhLMViGTnCB5eU53BhMnhIx77WHJVnrSK7lCk
gekfxnEty14alOYEUEFWPgL9s0XXNyqYIQMRYux3m7KM7rUmHffIvQbHGAe3m6FeWeUzmaffG02f
eqpTjjMthctPEOq2D7mOEXGwhaIKLH2vAkCnQlQWGD/7uPzRldqoEAEO4yAhlAUJ/FNkly/xhLuW
BOKL11fFwkmjIcpLqQ7eCj4SszmIk9RosiJXQQwH5UfJNLCya/PnKi+Ng4oT+MpRs3ChkP4ggETG
xQzMgUaRR9FIQ1HUCRQBLTbHOVBpiGsMlOVXztClr8uKJ3aebG5MeXaE450p4rqA8Q9LMtriR9xt
ygYXtSiTHrDzyoFwwKm/PpuLJyloWsopNlVHtCIuP7Bgj8eeHWsODd76JhA5HQ00irZdr4TU4qA/
ZB0iKiH2tiRLY33KQfnvrz/E4otTKKfTYQCxkaefv8nGwrRAsbHhGca8K3A2FaPTJ5G5kZUEgoOk
QoS1v/2DIWnpAhwBZEysPxtSCTIk4nsO1tGv71MFmSnDLV8lsTMH1MmAV2hHhHp91MUTjdOM+4Jb
y373plmpo7GuuCzeSHNPRQyTEraXcVO4w3iwkCnG3yWzdlhyxxj3Qszbj6DcNl6dlrBP0LmQQ93Y
dRCXIVrxga4/3tLWIpDhsAXNycU2+w51jPNZBQvHgSgb7YxS+xEgF+PYIpBuEIm11w6XaZLndyjF
BTpcxMpINkzXz5vvjrJcBS5Rff0I1omCw7g18PPYu1aWH1wt/xUgYn7G1NHDET7DqRHxf1TKrPQO
pQyAoRBZifa60/VZWNrxbD+ENOnfkFrODhiRd01KBUJ3RjQLR1cF3lXFg1Ob2prTytK6J14DAGpS
/sYp/vL9PbtCiRwsnVNInnlrYlNJaXY0D7XeJ04BC/bG05BRv/56S4MCtUH9asJOUUm6HDQEoht4
eq07kOQ69Ny8w1jj92srChrmVvYJJM+n6yMuTSi4NNRGKMxNbbHLEXucG8O0DMEOeCbOnYWuQH0p
kHKoEFa/PtQCJgxQrQxIBfLlBJucnuXNkgo03xNKids6Pl/ad0y+gyN1+Zsm9JBAzfHO7ug47HC1
tw7IQqhb9NH72zQd5EnzqWaVI5YMWj0/5VFS7tJRielIUlIeEC66/qjTW88XP+Er8PhJv1Oex1Yk
eR6OTDVyCNJg0rP2XtJGKc9+ifWz20bRucGJaaNkvrIDvKaujL7QmaA3gL0RURXX+2se+2ae0gxB
BA8DZcJXtAcRZwVWUckt9KMqPwCIhNSVhJ8Mqx/+we5iT2ksQSgo75qjfkdJR+ADD6VLUBOQLQ/K
LQIRda7U/2QofOIAz6KuxUNfrgU9w7jTLVjplZuWW0tu0S7z1WFHc2mtjzXTKfsdJ1ErY+WBEqXY
MFt3eJBARegpmmVaWN0r8NEAjlfjzpaUP30rLe563w7P0JhfEMsRBE0CLQ60zg8xRveQB3c4TMkH
1xKeU1tavMf3dqPEpbwxSM9BFsXdjcdtcfCMRIa57XZbSSr03fUluXQ02CDoyB85lKCIXE7YUErx
iPChPrXH+72PeM1OS/XiXJhFuW28qiUqQC3n+qBLEQilWLILBTiH9s4VTJOGBre8jqkrmuAm4uTC
UhRAR29mAUa38uBosf65SQzvkOFFddNmmbKyG5Y6wJxOAOksQLTYVsyjIB28MgIjugNvIjqBG8Ek
GznTTYukGT499viIv5R0mxmDvkXYtz6kie2ek8DTVkKhhbPy4kGmK/PNvvRpl7mRyZrNJWQmFJDO
D7llfgt6CPP/ZN6FzZFMJw2m0OxrV7h/9aGr6o7itaB0a7r6uej/itLO2htRVh8Qlmq2cjLQ1DMk
CT1fW13ZoUslFJQMuf8oWAItnGdRWTL4UhAhWGqX3XAsWmw/OrUWTsrtvxFtiyoXYdquo9B4ijUN
YihyZ1vyEYiGyaCvTP509c2OZG4nomCd64MQbbYKbN8c+tLjaZDCSY+jwtk0Dpl0B9Bb2pgBTOLr
n2DpY9PHmbpHwPYpoV5+7CLo5bIFOo40mYdDvCpFp9C3uSJLLfonQ9EZmxpk6FNbs/Op8swh7dRS
dxAg4AARPseuaHPsd6S1j7oQ1b1y9/7PUNMsv1nCaRejep+xhEN84jfUZeWdWiHkcX3uljJT9MdQ
r5twKfo7KJZpuWaFMAvCT+lQvxiUnLaActAdB65+qtqIE1JBrUj20DCzEPuAR0SdNWjAaFZ17B+s
BumDlWea2gPzBUSphtyNBvVEFrt8db8vq6KfLjeDfgioXPB/vpZToVDLYo+GfvkjcAd9U4/peNdl
eXbyy8o/hF2trpzk00DvHgTQNYV5AOPKvI8RasjvSBl0HyWFWO4iYubgXT1OnP3gJGmEYStvPm2N
dwOCwZ/oKpTD5gTHXBOuKHpIP7n8qGuwtkTaIwLciUMD15f0cUzv8sS1D2E7Yr8eQ0LrSt/eB30V
ffbLzn+4/kCLE2DwQJRKiHHn0ZUYAPqUGVvZD3Po30kR3lHBwDIAhWLuz0is5DKL400i9Lw+8gzz
+x+lHBGPWcWiHxvkYVxjPFRxUThFZWZ74ZtNvLLWXtsX8xnnmgb+PVXXgXhcrjXMw7xOUkogefoo
djI0nW2OnxKOVe5Tm3qVY2TUgO2oth0ETtRt3OBnkzZBcoNrV3on6jw/oZ2W3Fo6NDwrBjCK6ZHk
dFSRN62upsfOF8NG9Tp0EvQ4OxQi8TFA06y9L5nFQwyhb+8HqQrQw1yrri2djBRX6aFQXmWDz15O
GtosR/tSc7AZ9s5JjHs5fNZyawbFWvyxEAkDL5u40FMP2pqj9UYdXbpGHzUnyZLAUalkO6qP3z1q
ZeWkaUUVO/KHU4ml4MoRtrRmCL4hhkKTIwyfxafwiGyrxJUCmKdZHRALqR49A8+nRg1d0hFZXtkT
S2+KCDGFJXpidAdnd4CWI0Htg0yGn4OdTd2WGgo3/i0glvpU6V1035SaPyljlvd/fzO+HXiaiDc3
QtQaZqDqBZuxMoctlkmoqmWevRE5bjtZoBl/v2o+0VwA9E2UF5qhl+P5AgcRhL8UB7Ru9JclUuuM
Ig0pALY9z7Qno7uEhbsNCtPbd5PT9/XXXUpCJzoykBDkWE2aMZfjS2UpJRGpgjOGjb2RMT7/5hJ3
n7PY7k9+ii1nXan1Mel1d9/pGAsU8BteXF0UmwqThL0s2oZuQmUiu4E8ommoWARwheHYF6Urc7XU
xiX/g/pK2xum9rzIHiohy38oVModang02vSnhjnqzjJFdSgmGHtu0tZ2B1Q5UStT91ZNqwPWs3xb
qUa56ZDauuuKXLuXPaPatcTYH1emc+lWnXofdEA0HvS1qPZm+SiVVChoIapOWkiTfdIY67ssUX8G
ozbsuzIfEYktrC+xFxl7DXn2DbFm/CC7frlyqy6dSmDuEWs2CTl4nsvvmviiHDwb4FnfV/qzS4lg
N+KYRx/Xkp+vv/QUfM9P97dDTXv5zTuLqFaQr4IgpitUB5Awi7aJFOknpKy9s9EYxqFp9W9jLcv7
YKBY+k+WMOuBPuIUngKXvhzf9KRRSDJMDKXVMFzuDOGgndM6idIEH0dunJvK7SI0WAX+qchsb7Dr
Kp8tK2o+5mNennPy+Y3mG90mr1OU1xJwNFZpfZ4i+cP1qVrCA05lDAIvmDET0e3yWYM2BKnvZ+C+
Ik91OnVIdk2HS26pi+zUwM/54FlqdYvEW0pMFg4HT079U26NuDCkrvhArvMTP+2P7DX9DBRUwP/o
9Ru988tbGmPDixQbQO5Dw0X0R6s2ahfVt34zKt+aQbecUW5Rx8tMYh4RZYfeRtIbkdD01qUhu0ds
wdoXaaLdCoKvs2jUYt/EarMDC9+tRGGvzYj5qrGoo5NIkUwRGFzOBNOg4/UNCpObvHnCASpw7EAx
wTV77hYahXbb5o15VpOhuCMQy/d80+5mDGpjG2j6+JCZIXYmJhBJDTEYp0H95XPRGeqD1+BYphlh
itldOPwaI0PdidZcazctbTBIJBjpEEphJjTLfimXdYqaoAxauzz6kPjlgaZFdKARVK5chgu1Duoc
XBEQfahJmrOhhB60VtPSW8QXJNor4FI2Utgk93keZhuzb1JngPJ7d32pLr4fBxmG2Lwgh8jl9+ll
K1H0ht6VMONmr7Ui+dx15osCXGslu18aaTLE4ZvqJPfzfE9JTPI8iZHKEuFL2dDPIKyxXzO1tShm
cSQa//SHiXuteVQBWaaA6sv90dVxfsKzE30r3Id3qtlJK+t7cShi+VeZCRnZhMvpGwsqigDZ+GZ6
BvzNKOK9WRG0Bb5VrMTzC8uD8JPOM7wKjvo5Ej/BcbIsXRo1ZeXVp9rTvINQsnILzhb6dkSbeZBW
G4AL7ycQ96AQxeZHGmJKst4c+jiKeBY+36pjdJa9yz0d13FZ9Bt0hNeqz68JyeyoIBHmzOSIB7I9
v8sqREpsd6DX09plehgMQI0BcJWd7Mt4nARaueuhlO/jcUju40ZSt6GPf7KP77ZjW4hkw3ypDlKc
Uay2cRRQkPRwiDDEfsSi+BbYnvVUAqAGea1lv3K1ppQSu+mB9pZ3CKr8+/WNtRTFgMOhg0hnWJ/+
uJw6JVeD3/gTqEvZEdNCZMqlyrstY+TYWzcnqG9wrDQr9DOLaECguZejWx3lxq2bQzuSu7B2yqTT
7qo2ReTVNrLP1x9x4eMaINdJRwXNVtyJLp8QreOwkzMWb5P50tn3kRbTKSwdIx9NwOtDTWfX7Nu+
HWqeGlLKVCZyMAD5AZC1buL/E+KuuXLELIQotOzoxU+KGKjizNOXLglETSkZNAi6X54ZtYcKoXew
R0jkBQZpKGF4+MFOtfwEKDZZ2aFL80mRmh4ubQz6KLNbX24GmvYDYgp9WQZMahCiFVz/kLqyWgkw
Fkcim0B4ir4gBYXLL6fUGvCaCdvkZ172EZnF7lA2PgV+jdDo9cv9f21UwQ38Znk6L/XLv36lNS7r
9y/Jr3//18cXJLH+9Rj8Kstf/5pkxO6CovkVZ+lbHbHX3/FbN0wSxh+UUIg6temWBF7HwvstHDb9
CCLN5DJIh48a2n/rhunmHwBUqL3QRWV7vVYD/6Mbpht/cKRCmcVphcuILfh3dMOIRC42F7cLF8Ik
OwM0XmEfz80GdanBXZae4AHQeHU0uwBJPGNfVMmtGdSYhWlAmsMRuk+Mri8exR/qqKfk4lp7qw0P
fsxPYOP4R8zLwRgo2nfRBcamkYsdoqUgaSjQ6Ml4dkvywEz+iNPT966M/9JzfTsIE8UX6ez1qQwN
j8Q16MOfTaieOlv/bPkceorb1zsVxC9iYxgv4gc//U/oicipQj/f6r33Z1JZwTHAvGcLEbvftJr5
56hUv5LIlnauIfW7orWkHb5jsQP294kXvtf09Hsgq0dUepGwcOH9VSIg6Kci7+voCSJCmzkyTI+7
EdjTMYwjkPGIfNpaxxME4V9WjwCxDrtt44niK97K3+0sAfDtnuuGkLoLXbSLzb3iMzyarX/KyLge
Ehcb0f/N3nnlxo38+34rZwM0mMPLBS7ZuZUlS7JfCMmSmYuZRXJHZx13Y/dDjT2WNDP23zgvJwHG
jA2pu9lkVf3SNwyaAFe5XFbS6rnf1BbuzcC/od58RNZ6rIyLeXaZnLvlZznZZ3E0ogPcJU9x6N4Q
QrPTeQEsCbSwfBzTbot4qC5McNK+Yio51q0UL7rTr6DUP4VjlGKz/YjSThEUtSl9WfVnZqndFa1C
2JefB3u6RWwo9pPMHn0y1Edsmfazm+JkoDdYxObokmIIfoa7Gv4RTbcuRH6hePPdLLlPusUzQv/O
t/r+su+qi0yt2yCd+D6ZN3uBdC1jC/XeAap80ox9d8jdYKpBxRSOe9+ZalDmyP7nA/YmetL7CB+q
wWh+clQ04iX9Pry0Y98ok8ewHaejq+TVOup1Ze1NZnaIS3g/JKbI8k/mpU3Km9pDHyCsahwarMj3
SRh3OLoZ3YY+nx6g7jAe8nA67dqsXDkt4wOkdEf8GorGFyOXoBQLzq3V8bbwJtgofbe21L69AaU2
+qI22nXTNXjKoQoT5BjN+8IMD2mjLk675naEK+YnpkEegWeLjQzm5GCRYcUszVwqlh/PLHbb6pF1
0kC9aFj1enuNh2Vq4vNcDXIlLBy8a+2gmdlVnjYXjsrTj+vuotDOpgiwWp39ItVY4sqP4LrkubAH
QccwICJLo7f+Nhoggl+aUe9EW0a+mHaX1haDuB0u2FilmfkvYuxLqP7Lp9HAppnEpwJpfvtpQ69p
ioKg99ZxcZS3Iw/YAoC3Utzr6XoOszNp0U3qMA9Lsvb+1Tl98cenvNYMezcV/fZVOVShS0P55fu+
/XBRaEZJ3GPummWPpDXlylbo3zFLSWfJWfPyIADcwhk5cUVxoszO5ueX8DYN/+MK6Mu+ZEwE+fdp
OLkUrsCWFpE3DqemXpxEMXKCOIDTkV6XYfaL2/0y5313u+m6EC8WL1eL7/zuGxtq2wwhDzdkTO53
8DPi6bbJzruKLU8lleJ87t2YWe0FsSVvAWPh4fGo180ux90t6zBgCBMIguJIUXHrlcqq6LFAHW7d
0t30erYzqvqs8Ort/KR0OXSfHFrNVK21xZxH9MalmKCCztLZV2XykMp2r0AGCOt4zWm0Vt342a5H
SOt9/nnMFRcugXYy1dQlXDhsxqHDuAMyrQtiJY7lQ214NwWCIT5gmOaoN7MSDNJ8curmPm1d4dP2
brdVr13Gptn6udckyGhXqV9O861ec3y6+G1M7k08q7dTnbDIGvcMgNAUlAC7RdJvykrZVdTYf1R6
v5UH3ZQFf36qu/qvqbNun8slFWnfv9UbRVfswr5d3ZLBvPnH+iWbueyfm+nqmVvbffe8Wn7zX/3h
t5zoZqrIib6UveiWd4uSt3nQ0tv8Z7+v/ysiCqf84XXmtLziW+Jk6x88hibMEzzW7jL5+jNxsvH0
Il+CDcNeJmteBvHfJFc194MOupVsganwwokj4fmWOvEjeKWLjKjuoWniwXD4/tW/HR9/mKz98GD7
2XGC+6kBwpMGHcnbMiF+R66aiwEjLxvMUYnh28pSk7sIBf31VJVfSq97dBP3sq8nbRfrWXVoB9hp
kwmv99Ud+7tDbRkdvdriXAVSEzQRGIObaMw470ZLZk6L2pUuUxdw/cfeHTCKZ/Gk6c2otMckVVAJ
T53cL0V5QhCXvygm3vF2eS58PiMYj2wUngplxdsjBqvqSmt7hiGF6WJjAHnGCCpOlPOqsOLRD1WU
wxdXsTlDQ9pRKyStakIhXmgS1QWBzSsupxbmhJFXrdwsjVd2zXRRb0oOobyqytXLDfutrfiv7bPz
4bnperL804eq/TekVp8eOtb3f4Ftt4TVf9522/7hiYKlr55fb7zlNd83nvaB2MwuWobfPNtld32r
WGwc85aqH4IA3Ct2GXvy+8azP4B5hp/PdADeDi/7sfGsD1Q/FBdoosBwscz/gNYx5wEqkqBsbQOE
N/oHxrveiF0xrJqMoQdUrd2FjQ6k2+ySlRxbiKz6r+RcXqDTrzfY8nHoMy51GNRd6z20sEElo8Rg
k3YKQso+p4FLRWJ68nNUTP2BNLiWfuKmNJysyImfyn6qxK5qDG2vZgw0fFtL0AtPnF7/1GArs0Mn
VblKswHjKwyFNjOCKuDiO4n1dYoNsNeYKM6K3N4yH0GlfTKarRNZKhbCi3FBUicHqjFxoMeq36BE
i94puuIBBA6U/sZC3Sttmx10DxNC5ktbGQ/lGXYdytmUjJXA4EXJvxTzVHm48QzZpYxjN/NxFE4v
X62pvzmYzPcH03LfqFFZPdBKeFrvsi2EeUdNzNw3bVTGx3BIZ3c1KK31pVUbIyAc48xij4ODfoFQ
PvM3M9roJpoc+Ap2aBpyFAB/mTHYEs6IhaGT0a9feW0ZfUyrwg28LMHpocuTBvcDkK1Ih9VZTT9/
6At/oGe71kpbe2qHIU03fe/ZB8mwZJ/XKXPJTti7Ue2swndQ9j2qtPB2ckJ4oBwKjGaceXknoy2f
1bm5GWzM1YNBabA6SSA+//xGvZMbflnPaDADGVOBB6BWsiSNr9qkM67WFf3TdqWOMxC9Idd86JSc
mkqEd5M/aWl1YtUtuvLSpsLuOTz7aE0HSmX2rOlHaMbjdSexKEOwAQh5CxNTzdRbJStQvacOWv/i
gpfA9m5H0MhY2vCLxAls97cXnEeOrDKdVE+IMGV+6Ya7YfTukybE2ci0WvwRBvQrRjVeiWTuFroD
RW7WDL8YP3DW/PU6EOcglNOA5Dh4ex1dbs1JZkXdau46Y20poRGgXOv86vksb/OXrwt3muMQdPNf
4nwK6dvNM/qpWRTl4LGaceWCG13hr91icmKMO7qK9poH7frGHIWHDAX0wCrtKNDysPzV3V8C6tvL
QQKFljAQO7RRYbq8/dZWgQ2hXpbtCohLjWcKU4rIwHJiyeAZbKNLcakaoaWvBSYcDwjfHSaqoWOf
NeLc0butMbiz2KS8e+zLQYSnEnuRX/Fw3hU6nNELHl8HrMXQYZm7vr3IsasdHVu2djUzblvlGEXN
mjh0tlQPvXvezd8RYr8V1n9qiYu09J9euv/nv25o15aB1D/H9tMSvX5akw/d69j+8qLvwV2ntcij
gVCP7uUyEP8R3PUPMBPBDC1rfRHVZmP/CO4umRv5tEYKjbLUj9hufyAWL6W8jXobkPHf6kf+NZ30
FmgEBC76pQsS7N3ZMriyxQE7G1e9bbQf0wHTszgbt72Zq4JxtdQOcrFRLKDpPY/zaF8kyjwehJEq
hyqS/Sc7yvRjlmT9Uc/NaD8lOvLBmpd/w0b+1nr7755Gsn1/ttb+6ITfJuIL/fGXVngXP//btnkW
D0+JeG5fr8CXt/q+ArUPLCIyRFrfrDFUz3+sQO0DSeVCdEFUmCHI6/TS+LDwU5G7+6N8Y9l+L+v0
D+C/3IXsZy49FRLP3yjr3lEfOKWRR0VqkRYVOGYwGO+OrtDD4k9ZrJo1Jme0ciFo4nrkDW0ZYPOD
OkbaZvpHMzOw7Zo82pO6bN0L7C/ajyoNc1WiReyb4N43poXW6FYPrfQewTGVFuNYnlTJRB9dU/To
xrXRamZG119PHdDxdQ+IYJe2v5qdv1MBeflGBtgtcMVsT/5w614nGImHPoKZigwrhbaFa+sWF2Yl
sa5KjTiwQHRgPdY6N60HyFkFCnVqNK152btVtp3zqvFboxuCMdUu0tyUhzwFfdmjIJXZkQWJup12
0Pna3auldPFHPHtdXf8lgFDOwghmIdCVpah4V9a6DWM6ZcIMZzIKyNFoDqwjCbxgFvgYFPicdmH7
K7zJ++7k8uhBO7swNzj+OATf1bI8JM/AyyRdkQ7rH7N0uq0keZjWL5pjjnkOQMzepCjvMep0kk3V
C+8XYpXvBr8vzwo4O/r0yyJcgJRvn5VTVyDQBi6hEo2ztpnN0DXQxP2o4SiRg7w9VVu3QZEZRK6m
pMw1Jn3EfLNT1rY9xUdsxXBnrbIvFaLc+F8p6i9AC++Aui9XSFpPYIewvChFvNsfsyMUNOYcbpJx
mwynPQaqjcLYBZEIGiI+ZmlBnp7bbRIwqACbY5/kxhP1nJ8qRYDVFkCUrRIV25x/zr27MhyB2sqn
yU1pON9Vo+OT624S77rpTf/ni+ovqdNSkSzCksAgHGLfu0uv41SIQrfTVauUmLyOTQF21IkpJeAm
D8pc7X/+eS+14ZtcDbgvyxc8D831JZy9fZquNZhe70FsNXUFbJ+bH9WpSrflIAtcFrPwVO+Nx75L
4QbnpcSXfMbyQSoIrWi94rstuLguxKvr55f119vAVVGoIkaN1hf/f3tVPTDdXO25Kq8Zh2A2Yz1A
1KnZccYiLKP032jCvxUr/yfkZi8ygf+cm9Fie0ia5zdhcSHxfQ+LdCeXAmPhLy0T39ddF/cDkB1K
LdorOofiUkJ+T8x0zKeQTkZbHLI5GpuAbH7ERdRqHM4sBMFsQEa/1e58aau8XstEZISQGRAzmF4+
7F3dgVhHqhI6kKIpOu0OC+SSxoOJhtUMGyINEK2o1541B16T17cLbPu6Mc1w3+Jme8S9qUJka74P
pdkHTZ25MLG0NvxStip+vX08syFkrhW+tIx40w6KDHCz6sGjqh2+6Jn9sUe9K/clAmWfsly4p1Fh
2s9KEqW5T2MEicBRB+k2Zq59ytgUI2Z3mPypL9BsBHFR+7KU4SenxUr655tp6Ta9vy0choBAEFQ3
yU/ebqYmj+jghOgWtkMdrtGuKFe5GKq11RqLRL8o9+0cNutCsYrtyyf/1rb6756CWqxsVvCSJ5K4
IFS9nNn/vMUCxtEVXdtSfHN3e73Z/va9vm0+8iJ2H54SqNVCMAKM8WdOuvyIymfB6QFqBznJcfp9
86lsPnqkkA5xKHnJPP/cfOoHul5ACNkqi9IIqfRvJKVs8bfL7P1tcN+FLi9qkz7pzXTfF8fYTHGQ
fi4gAJuoISmx8LXpDNEyXa6mGuesjzVgC4F2PzbMa5ccLzzgZsO4mkF8B9g82zlfMpsNuffsq7q+
sMOz2dtWIci8nTPfuf1J6jwlBHYxAZDtvtTmpWaehNHNEO7jaBWhGYJTtfWQxNdudqb0Z051qPVj
a1+U7omZXgztMeO/RyUEjHvejgBekS8Pj5rW0LI6ayCFOBO+Rt2ZY2I2s7SrHh2xC3EO9m6t5LxU
nulW+L151syT33pM54dNlZ8W6YU57G1tM4RHq1zb4ma0EKehmYj02k5v9swI9aH2mxLkQAgQob8q
puvYuJlpi2Z32vx5yPZOfBq2u6Lb29MxAvrE+8iNXQHy2Freia1haJzfetZKzwLmn2V2PoKuS0jm
z2PvRJPrND/SLBzjgyFPp+FiAp0RruL4MA+flHKTt8JXh42RXmCaGRo7Z9g18/3KinZYDC9/ys1s
3sXjZZ/dVFIFpHssilNhnTXmdd1eh/lpGu8UBEoyND7X0ANAKaKC2qXbyT40ys6pfD07rbSNDir7
G8vst06Uvx9TLm/xZ/vkP8dskQ7Gz46C64fHh9e7/+XXv4daxocg69GPhB77R8X454CDHy0jRQ+R
t3egLM35gBgYgYtZ26LLuvBpv4dafgT2FAzvckLB0XF+a7e/jynE8YW/hRobsztyx3ehloav7TBB
h8OCM98Ww6adUQvM+Xr5Vceno5U3dhWxvA35pY20vceEYU/2emaIwl2Vc3NCBNJPUeLa5Iphwo37
9PuR539GQvfTZtv1ggRc923HXLBv3y42Xvh9sTHGhhRHVkfSQ7ttSay+T9MMBm10cxGER7qE4emr
vM75AN8VjyESLRYWCeHrxcbYm7VGRUG+CEb4dxbbC4n3dQLjgiIEokXDg4Y+S5tV/bo7UCSU2RAh
FonB0EHfOQRU9xCNUbcTXj8ErZWukgNTqOQulzgn54p9rSProJvYYabIgwa1NO816aYYuDiPEb7l
2yZvLzQOtw6b3ZXrlNd6aKhb1P0vSxTouzSdgv9dkH+HpwCc/PMzb1mR/gM23v/v3/PnYnq9Jl9e
+2NNUv+pEG3BfNFjWfhQ39ekji8tUyiS4pfVunTnvqc7DoAMoK0wCHA0UkmVXq9JViIjXnDTOgRQ
qCC/ke680JnfrUkazfSseEs2x3sdhbCLmtHN0AnUZ0sPhnRitNmBLhjSj5yEWxVB6rpznr00vLGT
AsFixprrphkPTs8stNOTm/AEepa3MSfvXuJHuxKesRcTrj9p3912SI0HeRmdW51fppp+iMoWRH0d
OX6jKcPWGXF4F2iOY9BTfppUMJqN6hxsCC7/u3D/Fgi0nDr/nLb7ZY458dtwzQu+LVbL+cC8AhQQ
gio4i5KL/1is3geIcvSgljkTvdpXOCCFH9nIn4AQICgj4bm02r6Fa0VnkbO2sGVGFeMP/NBvLFfi
8nJI/liwNuf3YglNlUDhTq/nPf3KlUOjI2Omroe+GSPwvXNZ2EGqN/1wKqJElzeKnk3qwQEHavgg
R+15tfD5p0dr6szHKKpC5zMcyTRao3WqdAHecFPq57YZ0ffDqDez/K5UxFWHCEWyUasqY8rbpR5U
BcYgIzzneRLaOa6IbIB5rOTsW42BgbsKvtPFQ9hwYnkjtMo6lamsSbaHxiqN9ZBZyNmTiuOOte4G
3CFvIcHU2d4EhldszMaRX2VRdZ/TqNEd2LIixyfMsddCZik2F8nZqBrjTbNoCIYx1jBJWuLZZLZr
TJMBRkzJrd33JTwG3aJEbsDdRtOjiq/dcR5Bw6ow+WJnAOTaoV8xC+buVVIJGJaauZ1T3OIxXj5m
mdWitpt1G82uwv00eEertXJMoERkL2aUAYH3sp3mZJU1Vb1KJgnSOu+GsxntSh/Iir0qnfgyLBih
u2lzZvVjvO/iqbnGXspeu0Pk7nFK0gNtsrqNYXXPoEXHlVY75wB2G6xsmS+55VdNmS4NK5sZ70bK
phmTj+CX+61E52zjTGl5qeX6o5emZtB46GaYYVV/xK+wWeNQKNYpdQ5D/c9iLGnS6mq5tdX5i2HH
yrlq9NVaT1IQ9w36uhngekjlyXCdef39xCa4qiq+KqMJ1FJFFH7M9Cn7nLACdkllV2uFsVnQNXCx
tajIEUBwZD/eJNoYq08SH5ZbHQfi1K+l09vXtUimve2BRweXNnTGEz1GF0mNskQXpzUKS+pnKQxK
b1PBiem2qWKrJxU4bnft5VEdH+Leda6VsRMapt/IZOYp0Hrk/uTKGDR36k/dzoztC2fqPLdcu60m
LPdrpUbdNJ1ETt96+kVsIqcRRb7sVC05tI0FOMWcnaHeIsxgxGszmvurSK1KYN+lqjWrSGm0a1lZ
+oMzO26gdPOIfWtcX9Lf8S4H2Ta7hHw60GiNT7SjwziwYYLes2yNYIbd5peICEi/U4tuF2dNfdqE
afXViIzOF/RpEBNGS+cgRTSd9VHmtC2Cq2GutLctKicycOAgBRn+D0EUyeRMG42LyCkRu7ONIuhc
BciDV9jIH2Rhyip2JWLix4Lzwj3oWj5VzhbXn3HetZMDbyEalaPUcnWHBwKMuNAyAlNRprUX65Uf
J2HdnrRVHTU7hEBTNMnFGCKdWWaT9+jFdQg+d6j6QMYhAHMzisJdHyoADOv2Y9yU1mcF22nfLQZq
/oqB6Wbqq/jCRO9p6yh4iCLj5W1KV+CgVqMSKb0I/fnQRcegMHMaBcn9XFnUr52o95q0lFWT1rOf
xU3oeyLJLpN0ng/4F7pm5kemkbrnbaInxyasxL6KGjYsKAnfVRu5cSOzuWe6pRzLDh07WXbuqTvL
9CGKqG5RiwTRP83cDAMFBdNafmWmoSGlmW9JAdxt22ox4nqNkxzdZnC3atm4W8SF2n0Oxpwa36Ii
SirvJJs996wUprEqvVTdqZgdHmUsleNCKv2YWGoXtKjw+23bgNKc030Lz/NaZZ+g2c9HZt1UX5sT
yGXVe7kq7zZqOLFASXgJojdVzecmXXP/8gTLtlJ35YjQhqsv76DY8rkZG7FDVuQBidMEfWxTOdCK
kPsoFuONO3FLOHvDc9AqbaDB3Qvipkr2Yui6TYv7LCrpElCkWnpbq89mWAIkLXjd0hUdJ/28dgZG
BDmrJ6msOKhG+5OLjsHDy+eXnh3fSYQCtlnLb6jAKc9e7iEcr/FGHel3LOIcI2bHVnynsvWeotZy
T4URG09j2qmXbe6kD62TC/w45vQh643mHoDP/DjSaFoVDrwLn54qR9/Y2p8yTRnhkSrejdOOwzV6
OMptgqGxn2cePAxGMMi7CvdEajZUf92VXxOpRKdZ6zpHT4MaojXCq9w7g4GTAjw8TCEwLvfYRj8T
tn6ZDwdjtKsUc1fKo4jeFeipOPPzChYJqJi28SvHyvaKKLObNrGMw4jc1baT9nkIz6irs6vJFrtR
YEleunINOmar5+0eW9WN3k+73jAeK9ctAzUFwutGrTioDtPdGM9BadQsdFe7cKP5bki8MjAy9DYq
RNM2c6G121nplJU59CymaZ42CawQnxYdItK9BbundNGYWcBcIGKjdZR4ql+4sXlsjbLdqjgYBPaQ
GIEtHM0H2xftGpsljioBkjYT5aZTa0g59s3gh3K6hbOfcP/Lm0wPP/dN+MWqvRIlJOUaZcj6jFji
Bb2cxI6MGpJOL1ndDkdxP8feepjdfOd1NNDH0hqRgpnb+ynuqjVC18qxSQZl25ZxvBaNNm7tNt5r
Xj1xcJvu11FtN/Pk7FRt8Ispl4SsZL5qu7A/KoihtyFkW2njHoa66rmeKc5pZY3xypUdThNO4h6n
XKhBlsEZKmzPx+76YygipnwynHxZt4e6S+/qbt5Wtj76NiSgLVqBs19r2ZfETCageRptw1JvvnYA
T5kO4qriteHgN4gA+Lk27eZeqde95RRr1RvFClnSQMHdcrFn3psTxmNwWfKTKK+A/C1+YyVicGuR
xxyDlqMcsH4bfbXp9+zXdKuMk73utWrfectZjUJmF03iIQU4SVDsjEtJk3gbyQHtgbD2Lgqrq6+0
FtkDBKiwinRz9xqnV30bicnYZUU4lr6SJ+MqKtpkxaDDmVe5Y+KgDSDlEiOmPdmgS3XtSR1jeRP0
VlzFydncFvk5Xk/FhrN6oJM5Kepl44bNXTOZNt3NIen3buJ4KxJSpqYR4iU7e9K7g+OFtG3d6Yx5
hDxVRZfD/sKryK2q4jJR6zKY6zraawTpdVg0ISLBnt2tQrM34OFkrFdziM9CVdSbRk2bm6LKTCRR
lLIEjlPPn4UnlK3TW81qtBqcCJBs2g9DYdMeSAe0r2rlmBRutrdEqx2RV3B2jDydp7EvYZI5qXKe
ls3AMo2yE81r5g3norYfbBN1YnuUI0J4ilcg3MIhEwMDmVZ6NzG6iRMHkG/aVdMqShQ5+rpNKzaZ
nWjlVE5PrlhWp2VS0u7OsnzDpEoBa6E210ImWTAZZIy2O0VBlTnT50FXOj/N9STCFM+JrqgO5Art
uHktRhk/p1ZpraXo021dx7kNJRBoXz9pDTj1yvJVMvVVOMvpopI6RighLvVDNm5aO1POlhHTF944
u/AQD1h3Nef/oHbzx2FpIYcmhCdsZPaz9OgdT6iqQdx+jpiQP7mVo24VfDHrKsrwCDbMXZKGACnD
UG5RrpYERBAHMHaBx1YJMclNw69eUSRrO3ccn5h832WyPdWapLw0Ya8FUpS3NerM6ypmDC+aLL7x
SBlXaGUme7tEr9PoSEC7qbfX6cQbuY74SkS/mnVa7yGhzKd3ejZ4/VWoQn2UOppDhGW932Hdi2+n
FxeX5uTixK6MnGr16NzhHHaTktofIqt9crz+i5rb5F6WAoY3g/CZS41gFumzvShTi2YD0OHRRrJo
1Ufpg5PPRL8Zx1Otr88b9pifgdDxJ6sn0lZmHJBqtEHk2rpvIyAeIAkxr4fOOS2E0E+oRYqtGBlF
jmoe3yLqpiV+5eUuqsOcx2VFRyup9MAj+2biiJHrKDhHG2o7P8KAZwMh9MFNc75fqoqHblkRJPGH
qYpjZiyltwvNpLochSODXsvrYxGjXpSk+GI0uTcceuC7QaJO15Nw7Z1Z1yoIYkcHj4uPASJ6Z3D7
HlxQQqkw9Y3qZPN66tBO1TIbH7caNx1AABmbfq6u8JkvAjeCIpnJZyNxHXDfdn8RlXJcd1n9LFuF
RLduCr+pBBqBxiCudVTZLgew0zjGQlc/zIpeBVbtpiy2Prxt60qpViRY9kaSLfkT/hL7LGnMrefE
TTDm3pcBRleQ2b0ITJPn1DZ6uB8IdbvcUG6y0tgbCsIUoSnVXWck9vmQ1aeKqc1bJS6iA5iaaAVP
mj61GXt+G3n2plKaRamtnbeS28jASTPEmiI92kcolqzIJ1MQ6bN6FcaGcic7kfpDOF5Oon/Q5ir/
KGTjo+1cXbWKkcJ+1fXtYDbGJ+qqdoOS7FOtguteWLnASOpzdVTOZ7U8KxyxlS6ZlogUBJ+qFCNx
jJf3Wmk0Pgv3MRuTE5X7ehfSFvVJ13mOGrpAeeIdMnto8cNutaCzogmnijZfD3qebZEv0sHs55V5
Is1OXEnT7Ta1ggvJFDK5zvRM3Qze3O2yHAsoU0TeEUdR0jPlsyPi/tTBE3JlFMrwHKZuc2skyMG7
RUKTCl3BHecXjLusCm8hCYqzPFHldrYt4LmaQggLXRWGg5vj/0DOE3IzbVVGF3JR8Z6n1jpPUAGs
AhtgcECTUNL0z2If427rFFpiEcRF352lHM5BrBgjhNmiPkuQFto21QKu16jig1idn4Tpzat0jIfL
ccqVLa7kqU+yYoNC6iwK77p/ROJtJH3DuyPX7Kml6olFMCodBqoJmZIDN3ZBHDM0s/qTko0ts0r7
ZDHiR7Mn1Q6JVZus/4lcpzPvJ5lHQZ2O0IM4s++E4jRbSSf6Jm8d9TIaOvMk9SqaCyN4JtXz5mDA
muaYiOxyqGcFLXnb2Ag9v3OT2N65ZmWtkFR3MFGuh70cYEO7cS05Nuyk3tjTGF7w7ZJ13UKLmIus
8ntDWtdzan5qbHP2RzuLe7+vTO9CCDGvE09vH0u7MAORutz0QgtxFlMXK7me0VwobczPZJTvrE5R
j8JOQyzXqKHINrxLlCOH69bVI2r2NNVXVWlMV6guaGtq4QxHUism/0v7E0rUbl06kbMfYq1d9Y3M
bkqvKK8MMREGTM7Z09rIZzxLu+ZoQFs/60N3eJrGjHO8qPWdk+XRNepVuKTNrliPpancd4Y97kqv
N/y8EdU5glv1J7U2K7qkpfk5EWqIa1qB9ypFJCkTnItUh2gS9462K+YSRQg9r0+8VgJyxMctP8kn
Kz3RdRofOgiHFCr1tm+s+cS0xLPqDRrz1Hg+CaUufc3sx52RjR1ZQo8npctWwu+23aHoFIHVNwu/
CqMv5QinOkzDx6FusW9sitOGsqqd2/K8cUZx6diT/RUjMjzJoqg/QZLHulSaMNk6SY8BojpE1Wfc
3/ITbkmycnLX3DqT7q1UNW4vHZLsi54iaueWoXqsaCYEEBkXfkXd2yvFZhP4nWmFsHqQ9OeCZuGw
0PFvVWMUwua4noDfpXV6JeN2kasTzlbSpQs8CyKdJxwFtEut3HtVaAYqymloPofF9SzzMYjiqOLG
xDW45Fhs2oW1xP2VHfWMpbO4DGbXGp6pcGEnffFQTeN134X1WZb24dnoZW1AooqD9CjMz2grLgiT
KG3pX9T2Tq/q4momXV6LWFM+2h1lR9yMeFroTrYVS/WvRr26UVKi6JQx6K/Vbsd1xXtvpElEDyE/
xfGm2UZwp77mc5I/4GOHsV3WgQEoi3Y71MX0qa04VNQITA9Qg8j8Yus19L5ydh9cq8zwDxH9bkY2
ZWe3otxMtGPugZZN6zQxI0hPfac9eb0qbju3wldQS3rvSqtc9byeU/WL8LoQ2S23gfHtmM89baJV
lE3RqsRCzEdoVWy8ns6LHuYWjZGxuqW1FD72Ii3PwrTrAtE55UlUdXUQSSG/JF5/Z0QmJPIoqXd9
15KwWN5Yfp4QXb7SR1X6Jk6in1xsTzkaTPcRjFF8rBR12GUE5AL1hMm+ai0lvR7akMMVYxYU9pcC
WkzKoRy1edXWcRIAnw3Py5hq2I8KoRrgfTX3NMvc5FilffJoZBLnFsJJZPuDDmyha2ZnhSpACuep
TWD5tI1zZthKNh3l7CXVNgbu7uN1ulb0LluZlYNJpBYnBJNUG4694tX7aPKGryZn/9aIau9cjKlz
RSctO9WqLHrI9bpKfECVCcTuGRfU2B3uCi3CL24itjf0027MyA6Pnt0rKzSN9Y3uRfJQJig89May
xRVFee6rsvB1NbnA0WC40AtnPJRhQW8sK5NtqNWce6hieJoXbQd6iQBFshBJDaKlFJN3ocPJo3lp
o/LQ59VphaHogXOzOIszzVgXaOqes0U64B9R9+SR5FRl9Ahd91H5/+ydR3Pk3Jml/8rErGYWmEh4
YDEbXJi09LY2iKpiFbz3+PX9gJ8iVEMpitFqqTs0LaVIfsVMZsLc+9rznqPv7jUKp2epLJ97ObxP
UDKgIL0bXSijZtdkqVix8lYUwyAgWvliDKmX5yFnqxaQMZlj/tADqiXCQQ49Mx+NqU4EfU8T5ZnI
l2G9cSamDlyZHeGpSG3pBKmOVMcROvSKAoFD6pdptAR6M2K+64ngcamP8Dv1960EZaTWZZcxjhRM
Xr76Y1oycYO+zrFRldHN++UpKoeXqrEbBnEGrwOxUpFpgkPZjRd5G4gKw2LPJl8dCCpCdH5hQ1wp
YJ9MaPT3swyJCFByQjHVAmIDebdQ0j49oP7e75GKXIKlXXJ3Z2fHqg37CykQYr3yrH0bzTR14wiv
ngzKrVo1076xJfSs1AS0DUxfdbtqP4xd3d4bWSd5a6ZRdlVJktYF1ia1lQ24cWcIRPo0Q1GN0SHy
JhgBzCG7TKVNXbXooUBuIB4l70hfhl1WuGas7W7StJfgx5HkFAqFQfOsobWvoaOPPTsZH4oE/TYG
skKUhKfCafpeFo2OGkCDZt7t2FMZ2E2m5HZqd1kRJmLDUJodhjY62J1RXUrqRL7ZTuRIKgl0W3Ht
6TyK1pClI0oinBnL4WEuF1iZCIOTMYM0AJZCxIAbNBHJmhQ7Hr0GPh2R6PMxHJTZ7cyyvprS6qBU
6XPdRZexlt7qMZVcKVFGb7eYCdyf3e1u2TFMZ/aLiHahuWeGzXB3kUVkp1vfLKNryUTKF8o3jRiR
YydBsuLDokaWgG2dmLxQ/GqmtrsOhSfR47wda5UFMBWUm9Wd6EgVRLpKDR31UXKyDXnuwN5yHbO5
habUiQd3f3GwCvPc952PyPDLtOx0Z8lNUtzGEpmWPHdpUnmkBqEDexzEjNra+XpmNHQu1p1L4+Gi
pRUoqRQf125oItU4l3bWOvTzU6eEVMFrVHP20G9NvNSqfSPXqNzFdedU4awwhp2pD6bUvQ42JTgU
+5CSl0zYdrXdKayyAa4Xa3KL2OpOmjU9doudULiqdn5R715SS40wLdm4Nwb7oTIIpxrG5S5KnHSZ
IM8MbLVGW1Yf7kwD8hFtzscrWEgilQxfqj27miGfKBffVsYvY2zf6yHljrRKA6z94Ga9EmJ/a+sw
zNnugdAwDRL7+wrnDLW5koLuzn4gRnyOkvmaJKJCt7qK7xMGvRd6NVcZoDt/2JnlRZPkNzM0KSLV
7g4RF7nt68BuVjij1QGglzUHeE048gaWhCknU7BsIb6dQyin1W9jXxziSnkMmxAygGx3t4ZadUyj
Ij2jOSGiDQCu2OVXw4qpXRXkNHIy0rYKte6QqTohRogLkUqrPK9pCr3bHB0nRuUDRZK/53L9EGXJ
1zFJ5GNUS/I+m9J8X9g5XSKC0VPUR3qgEqqdoZZsY3JmJB4qe/QWY7WvF1V5U4sxv892ynyokGsU
elzXt6rVwNxTxhXCJUMsSMzb22hVlqAsB+QZcCPnKZqgInzApE+HvJhqR82HJWC6hW1hVNGXeq5R
n6+gQ113XSqIvQ79hEjoEkog7PUxAI50yKf1tRjkcxcxVov4gdPMwzHPhutqYAEinQJZZZ6+LpV2
y/U+zKrm6eW2POGfUZdm51FRDbosuUcZ0Z1T2nrNUIY3ScyLGPQ9tQ3ytFJX39FFu1Pn1h+U+FDr
llsoSubgazy5GDnCpkYNJ2RkdYhvQOQ/SRFbvZ4PWQZH9NoMb1k+Z26IvEnHDLXObhhZGsE0pJd6
Zx0kxbqXDTUXo1Yc5y466mrmMWLnrHam3Mwp4wT0zgbHpvrownwD3rKzyRUbAzb48gWBSkLgsn5t
ZulGz2Khyd291sSL6Fb5MNFljMkEPXq49ctuRYaXSVqp6F1clDvn9eMuHhKSEtsvDfVKlWukNFCL
PAxQHl5FYbWv+iQUrZVoXlIUIV1X+lgKeIkpmr+tKPAdmWnKjqCqB0Kt8AWhKtXRJaIoIx9c9Oeg
tUUPxcuX+bWId5M3r+FFISXRx93Oa5sQ28A+ym1gEXVlX0c0B3yrMY+RFdunppMTsje1NJ8pdukO
KV/ilGE/XUNYempWYjmDNNIrjD7xKSPUL1q79DczM0lHKU2Siw12jSoBIyVRAQVzrhoBNZTkEHeS
4fdKDhsQTcP6SWvS6ZvWELR3MzUVFnmZf00MnUyc2FoLsfm1ukjeroO5aiack+rszTBGFI6TKKbZ
soMzwF6jkRiMfm3BeCq0gjwxaqancmeAyqQeSBG8N6GJBvEsJFGePlAljqhUJKN5n1i7bD+a8+hp
3fBdyzKqCjSgqEc4w5AcuIOCiLCiYA7lajNBZbMMun5UpuJOLoyRdoVEgrU8aWGJDk3WO8Nud2MM
a+YpZp2LImye8ni4mUblkTZn5hg1vX3J0FK3kSOUMdd2cRvd+t5GjUzSvRuCERHeh6EazaOlpXf9
ahys0Fb9oVFDoc7yAox2vYUsuPaKdqyO7bi6Rr7k9Nrl1xGqYzFtug46hfdO22W3OnfUZNbegQ6R
4DUywR+OpWNRfFVjuxNFHmbubIVXTJffmSUFic4c6d7HvYP32Y8xQt1hFPrVoH/pLPnLMM65aOkX
emOdyE6b9k9RNXy3d73bhDZtEkP3GP1PWMfqTTxMtV/lHW2efPfdyJJiLxkWMGeT3puZxSahgwI1
2tq4Q56f2n50o2EyDhD9Ar6l0ZBBq232PRDjSQ00mLT8tWvurFAmndbvegPe3Wg2Z7gcZuPcVtrg
oko3+mOBV8Z8qpCnmMKcosqlvxwf+zHRYGhoqr2dEbrTGqdQHpKImkZViDaynmQbfaSyzvRL3Cen
rkT6yCyjPbx11+i/14QTOJqQJKMF0VtASEpXMkEDHlaH1aA7mynp9bRDPJhJCGQ+kTURU5JkPkKJ
lRczGCcyS4nZdUtyyC0K0rBzmK5EauCE+XjWc+1+XEfDm/XptlFBg0DoAaNbuoONotb4VsWHZFS+
qjMliqq49FFZeItS5pcdZHIEoOizyBrJign7wbFCSrmkQktyl1DyTalpqk+jWs95cVNFtaz+WJU6
bNywoTPvGGtejQe1GszsNM+rsTh10+XqhX4rQG9ZH7P20FnIlpybuo2lmjJEQ5epjSQp9fXOnlqX
Gnn7Na3jnBp8363PMWW4+bajTFTDpDZRA+PJSb/05KCVl1uMuN3g38P2GhD58nNl6qT1aKPX1OIL
Rmv2RaGj/paE5Yhq6kwbpEJ6vamAKuqtJJ9BdhAQGosZvzJpF6lXPSi3+k6h4UU0zbrPkvOsJ9Vw
N7ahTeAaKU3qDuCPymMZxfbg27SyKcwjNGmIWm3GXVAZu5Y+crZWmXSKqKsuV9MccnJhWFGuYj6s
693USskWHHsc5WR22n6atZeymdbd0V7kVSWsmTUZYhGD9X6dAIxgHU+FZDiyZC3uJKcJBGWFZd+A
lLAg9JC/zY1+Y7U6rFfjaIjcKJOgz7rpDpIgcB5p3ey7MAxRiEP5/UuRTvWNlElj5rRlvypC2eFL
xa6UrQMgjrt1NHWotbKXqDV9I40pbsuhUArI+aJMvbGm4k0NB1cCXVM46dJqtzTFq2MkWbUlsIbD
+qQlg2X9HNtW2T5/NE522T1ONVzcUxP7UhR+j7VBDorcDOy0DeqRGLjNz4uewPCVyr1TpFVCmwPi
3XBFzmA2FZ/GRI74DU+Wab8e5KLK3baBZckx+/mpWXWIVubqFPYKyRth72kqltIp7Fk5wT4Uu4h0
6zelXqqUtduglVSmcWZ7CSa1/lZK1lWs2AU5UnOcamI8sqMZA7c2M9tSjz0pwo4aSt2KXcwOmXpT
fgw7E3s8K8YlR3PSpTK5AFNIw4M0ttrzMsPyJE3rc91nbxVBh9vPbZAyAbQ36yYVUW+j07Dq6TO8
yG8KM4+HoRquKrPNtqHAh3hO5tNI9et245zw9Mls/TTZfSn7MhZJ3OFloFKi6r/WkZ+SoJWQpKXV
V9MiobVRvNJmeuBzjLZkH88e0gwjSVVDk6FZjjTkmEewcYL2otSeJk9LkEcIDk+R+TLEiMfvym6+
jeTQgEulQNlcseEYluEuB61gXyAtv4PTs35g4iwDR7kat+D17P0EbtKlcdJ8D6c8c6bEjjzUTWb6
Lp2870bwW23bkUtsxCtxC12jytk7+FnJGdqmPLDbqala1ikBKPPW0BSgcL+i1TZN67WlLDtRZrbu
hLqkOFOYvWYG+WeX4NoqJb3P0nEWhTVbHi3W+3VmnMLOQlq2dkM0uAFCXb1I56dKUwuCGfBPR5rZ
wwKKgmvvxLtq0R1Q1utXoF/Kt9zO9eq2t0kOGVMfZb/M5RkkwFKlnd9DJ32E6bT+to42NUFn5EQ3
2uW1EghfPWeJnNA9rOpHUGs68y5Mu0kqzcthbY/rZrKcvguzi2bVJa2u8ryRSIpmR82ltuvOnbbg
BoGIdU/MkT6lWc2o+BxPR6ULZ8Y/SCQ6K8wz0dasA68MURoS7SATdXXlVO+O8ACy+9R+mK03kr6y
E+Og2541h+W5tTO30prpOEeVdgc5bXe0hgL1h1gybuxiXnz6DelVv8TlXVyX35U2Ui5s4lJkRS7d
VllxCwC4PrStpN3T8ggUM/+ht6nlSm16BhyLKVw17RYCvmF0EzmU3NWI0hB8T7z2J8uIvqh59UhX
cXCXZPWGZicd0pAUWUmSuzmjSact1Kbww3urUaUfZQN+oLJN0S1VkKKALuZmnQ5YCF/XAexYbBKv
kFIExLs8QxxKD2U8s5FdIqYPR5u+3S6XA7paDM1o06lGm+SgqFInQuY/GDCcfJhWufbT1CU3zH2M
hPMlvcY+Zgh5KSJXp/n/qNS9eYVQodmRGHY9TK3tTgCG7g9ynDGeFCvt45pmT9AX4LyH5o0EqL8D
XgeCoZruY8zuCqZqnn+gKfpAgSjxB3opdOHvomIXi7C1TeLv6YEQNHWKHXaiGWBHy4b6ebULmxJt
Ph3DbsetkXv63ZNRbtnF1E4MtzjLbPfpOdJ13aE5bj6qSA5e8knPfUAKCfoNCsSt6ttiF6tHsuzw
2dS3rHSlFj4YlVeAne3PZtyUmq/I0rcBjWqPOpF1UOZkd2UhCsGuY4WFMhiUqWV0c1Ijpp5S3dir
dP4RKOmXXsDwJl+tVf8l05vpMmRyFuRpt3j5EGkwcrTdlQoFuzPuyreS9ejWQ5KdmhZIqlOU0Q8j
TkABNd6EEjxV/fOisNPs5n4aK6BqUYxrb8azKZmubI/xvlABa6j9KhOMl4mAgi9hqSsd8Y8N7MKo
/IZmQweqh7b60R7k/UC7TVn63EWeUowtaIcule/tiCG0oj4XCpjWNatGpCojwLNaC8VwrpmDF612
fU7TVgKak8ZwGymx25YNndJokl0jDiunSaBA6lqt3g8U3jhfQF2JvTwVcs8wvBlT0ucqoQ8bAdlN
C2eY0zupk56kPlvoXdm1Y+tz6PTTsuLq9ZuqGLNTXur0q+iGJ2HRnaRsKn2AnnvacLMbw03hVBWF
SjXbjQAbrNc83sFIPEvfVXm5X+tBYdIvir2sHc/TlEq+NOorVFsr6SEqCz+2AvQBrt8fctprlpAN
uDYzQgVnktf1gHRrcQlLxvz/pMTy7xox+/99aPX3tCkC+sfuf/yv048feVJG//tPg6rdr6Ma2xv8
AX63DUYumMuBemqbOFMsRsH+GNTgGQuaHrb1Hyzgfx7TIKD+P5D1vGuAMcWx0/gbeup9/H//pyRD
8cP+ZSzVpvQNYeO/a1DN2Iab/wx7Z3KICVdwFBv43jJ2jM7+v7NDq5am+Wyr9HqZRdXHUxrtk/Zk
KddFceiR+AY3WN6DAnNqSs7abj/3e0M9GSusZqVKmfFYrm6TiyR0ptilXj+u+x1wKiYdLaB0nkFF
WRNdjezcPWTjqhRI4R5ICzkayHY0bhzZcmP099JjWx7U6Rwahyn2wkHouWv0QTGf6vWQVH447pPl
oWhxFJf4ZD51D8Xb/FX/OX8tA0m7WkBHUYPSDkX4CZ/Hu7r2767QdgV/IXdTEBxvw1hTAijIuy/L
D/O5+tJ8UQyhP+9+AO4yv8m1a36rvlRfhh80YTIo777NVIvuC0EWPSw/lsStQF6qDg1ZvdpPKerP
pMaUnpogXS8dUMPUX6pDnwVytNeH11z6uWSyU0yxM6c30+L+MprxV5hZ3on7fnNK1gdqFjOvUduI
uOmT+VK3t+ALd0z4S4+1cgNB4tX6U7q1XoZz8bA+Za+qJ0HX+9onAo6xcnVoj+wKYedOfTeFlAoJ
CEVLVMsf/gcP88MQ5X/RYX62QD7q9f0TLJDPrIK1Dcv8sub/+1kFJo8+mk1bNRjsBZ2ETu5HiqkC
9FgB95MaJGVDLziXc2Z5dchxDDdbesv7/U747NM+GOn/4Kcp2776YB4YEIQQWH8nDHlfHb/c/VZb
0WGnbhaAcg4WMXnwmbqpy6YX6KgICGd46CJxI58+p6t/Yp7kdyKS3xyA+cE+FTksOmERa4EWTN7O
A9O9DgIcKwAEiIX1l0X0511OC0uMD9bX+Q2EhPIIzBQUP99Bh0o7JzvW6Kc5DSDRNWjhdfyWHItZ
qKEr89vH4kd0SzOTEa+oEtmjdKUiandKHkEY8F98z36Mewqhf/xDQ5fYdFTyDNgyI2eAvcHLIH0N
CbM9OgN9KIyH6Nz/jAtXepQuwE3ohSJadoxuotf1aw0bHvijq8klY9AEsN1z6Azn9snIBZwoZ7N1
jBf5qXsbg+x6eUZa3S3uGhDVTnKXNUIDtqo7D6oP7jFqxAooWKdAxPCIv76mJDEuDAzJT4qR0c/6
e/m9/t6mzkSLmESdIt/V2+5Kxe3SUJI5YKHWjzmjbQxQUrOQRKu7s+YwXVN+UU50aS2HtiuA3uG+
D0LYnhlyOMF/+6lC76e3+YN9/9dt/me8zZ9Zk40v6Vdf8ve2Jhutyl/YEh22MxNSCAgGN9v6izFr
xlm24iXXglqJfkyKdrPMTeL0Zrfu7VZVKO4wAfV7c/3ZR35gevl7fOQ7Vf1fnKYhA3aF4AJQzAcX
kekKEhBqqQWdtwggEuLhefXiKzF8cm6fftCHcPhv/qAPrAbvmQlMkVtSAqMfldgPVzFRqlixukYL
RorgQGpoccJZVwmK03slmUHs13NENbQzhMqQky+tSe20BmO2bbtYni5LjauUSwGiI66PsYRUjZbk
wCwABZKWY3nbq6YeQdwy4CbSMCvdMHuYIbD2d0DoPrlu73y5H2/Qr6fz4QaVXWYwCJYC1lYFYN7J
2c1iJWtiWqblEEQ+iqh084TOjDM6O5CyLzNIjOYGx8HAjAZ99nwpv+bwXYNQEJ853b+6TX89vg/3
NSrynZ0WHB+NxfqAygEaaTmDqiK9b6+tF4C5e+WlJjdguOrbeKEJdEk+UcD87JbrH/z+P/kt1z/4
t//sW76tuN+syI9iOlUM7hGIgRY0Xxvk8jKn/tpRTb+UfzAkwCf012U2Plta+ods4h+xtD47VwgI
fvUCf/O5fuCL/MNqwe7HHAGMp/zvg9Xq6J6n65RpwcvLTlxfUy50Xl8f7+8/qUq835yPN+/Xz/lg
TgCuGfQv+JzlGN31h1g0zu4YBtG+P3yjwH/QCNshORXjoXNmJ5ACVYRO7RDbneur0vn69eh6UuAd
DX4pE5nWzrPmGE7pXPVicmi4fBLUf1AC/ssL89G+QAeSNBX2BaHU7A77F4Isu7X9+EamximYbNsd
2lVQCS5v4SK7pkK/0wRwlfDRPPzeP392LO8ssr/EBNE/8Fg+WzDv/vaXY/lbF8xf9du/LJiNZ+PX
HaDHEaXIggUzMi3gGMfuywEnUwWa7dS5N3/GxPvpNf6w6ae06Xa7lvvdu/N3Bjft6/yhSQTYXjV2
4wQoNc134jAn3YNytdWHbKR4KBowJQ7AuKH7xAp9tmPeb8QvF/q/fMd8eseoD/8979j7CviNSXkn
Nv7lAnVAPEd417WgLETFkL7IRLjXaMr9ZLAoc4rVhdPzP7gTP5jLf/gq+fQifLCrf4+L8NcKiNA4
2ToyKwr1pI9qHGqayYjQ1Frgul8q50vtT8HlS+H07oufus6PyHM6t3Ot61dx23mqs7+/v1KF5Szu
/rSIl727f0yd/e9vjGptV/4vVsOfD0r7EIvlA8CyauWgdgGcSi6ORhi3ujP78YMRDNBzuEBhCcKP
1ak7spFfjEvr726rn/13XlkLab+w9WFicZ4k/63Zq6+6OwhGMEWzz5zGsx5DkpPb0Lt9Ar90Y3jL
kXrJ/iAJSQDAPFBIE/PecsHEOHBeUnDpneAmclJ/PsX+D4bIvFV0bu39aE+gOLWHG0pTkkfs/KO6
hK520zs/JBEcssD0gFC4hiO8197JePtMWG+W+yPH23midY6dyxjVN1z1tyjo/IR3BbQTJOL7jX5x
ivON5Zqe7h1sPJQpao7DcHPHA0vg7A6jAHRx0HhF56PhE4Tn8pnZJs9w9TvzaiuXycHu8Jz+7I+D
/wwJ+5Hz+Z6J74Z7fp3c5yvLeaa8JZ5v7goRaHwcbcEDMpI44+CZp85d4ujHo2c5vFw95lvtbedX
h9I5Xt3f3jK16PS+7hjeqfO2x8skMuf0Nl+DE/Jh6nU7r3dPg3h7YvLSp3OJc0/FG6ybTsFftW55
RmzHfzkNzgWxIlYdDsKdxMvllB5at/GoDl3H51N53t6sdls/PkzH8aX5uQDWhFpDLMf0DAoGeI2g
8+MMx1RI/nwD1F+kZ0Ar19vHbkcYipCvJ8SKeGTO29WrHoTXlvN1/3Nwnp52twlzi87OcZpz7jRc
49pDUufFe80OvQeS0asOr4zWuZO7HiffvHCZJTE7h8gJIAp29qXYT5zfJzthCw1/txE+RPE1JAyG
vO1OEBpezplyAhf/UAWJc32Z3dUvz5Pn3pgB01HH1+7gyUcO0V98T7ifRH2fWQrtgxP/T7EUn12f
D46+hXcKiNT79dkWVXgxryfvIjmd04gvsru6tlOI49flLDw1YA/ArupHN+fj8f72k8vzudH6EOb/
y2j9y2j99zRaH2LHf+Sm/Mw+fCjA/iPtp6Js5/3RmNPWgikV7VHL+Ni3k7Q+XGOYKPBNrdu6u2Dz
j50HftwfPMjq/ZWfxdPszz69J7E9txwbvGT//rqtI7U9t4jVr76WB9mXfeu4urDOubqveLEovMxj
1sKVvHFv3o37cS8JwyWgcW1+JkTU+i0dH2UQAEPLJ8YZhOGcB9cbPf04el8j13Ytb/OkRpAeJk+6
Z8bsPLrM9fJbWABd+jTk7EQMKJm5WNOr1Imdx6+q+Frz+y3FJ2gIfsA+cQPczrnLgps7ze0JjEbn
rhJnZXCys33VfFeDVZzxtKVzvjk/vxoUBWJnnxM+PFWO7TBegdfGTb+dnnRiBeoZpkMEyPiRczs4
b9u1+bkd0P1P3DfPQ7D2HlS8vb3RDT2K1Mv8yM8DkJ4uHCD+4ENyx2WJ3e6xcRff8Au3DragAACy
mwe/99vcz0/u9YdQPrHmuIyYEAjA8LoDV28QFl/bnVdx5dudPI3u1uHcbqN2nLz6AJQ1qA+zu3iq
v6P1qFBEqYnCE0/f537kxX7KvyDY4kbHLgzfQnVNH4jn+++aAJg0xYzUTzxmv3meV/uVSDzm/oOM
Z+d9diHnrZlvvwYYxgSTvxKCZn5zXl6QJ+T/2rUctN7kdwfoRVwi/dBTHMWfPV1ERNM1MRgnw0Pm
qBIv5DQMvoDpHXTXJOKGT0kUJ0Zkr41A9ncUgvIDoDg3FPwlheOWBZb5ld8LZV8LUYKn8eK90zzs
DuuVeludm4Ny7gMRe5GLBKWA1JHDkY9QpTgO4bnXBKVfeP506K/6q50PcdKRd7rcuoNjifjIwLuo
ThZLeAs9e3cncgJJAkORPI38G51sd+YdR7rJvcMoNuu493ouxYm6EwGoEsA46MHp6JmcEEH7tnko
DOzNM6RB/t4WzP88LNeD7ySH6CBiJw3iz5bPp6biQ8HqX6bin9ZUoGD7e1PxMdkNB03KEgtTMfod
hqLzjGDE4M9+eDv/yTGE7CUFG7E9o7+EwWYfYJnwFnZgGOzEAkqidFO/CCTxfSRhZdF6BzjiqhdQ
4f7grl7hQnDBAxkokQdHt7z0F8DQLzPrWXNC6rAoPV4DO3DZFZFX+irRM/kFuxeOEJ8hPFe73jlX
ykt814v8aB/6oA/YfL4agL46xFfVgaa+sN53DtbuMxiK+Yn73HCJv5ak2jFl4HSCcUilJLDt6EGQ
yV8msbnHwdO/M1bv1rhF8N0v+WHFKmlYSNXd7OT2MAQqrwKeELfg6nVC85gCDFI/5rpF/HeEpYR8
12VSlJ+RVwXRMfFyvwuaQP622d4My1piX1O3CuL77e8K0Cnba5PbBOcLpM5tLvwdtlf+tr2DvE99
OEmD2OXeeIUIXUTnHZg9g+1Vf7yy+7G9ouIR+9v36Jj7yVHeNwE/+UToZkQXIHmFzWVk2Gfmm+8Z
R8ZMmFf7HBPnWOIFcn/gCDarj6YE51EEfF2KYDufrXIRHVN33Vfb8fjbT46TM6l41fbJ71/Xm5/Y
/g5jezXumYIkz5U8kwACdl6RiJvsUBAznAGAEz/kjn2rHyHTvEvvtJfqgPnGt/ZX3QNSi+7sWwEF
m/cgZyaz34IZnQeDv0HJXdAE/Ix4ucHDY2C/DS8PEMDBRlduf7V6WHexeReF+xXtt/XI1DKeccIv
1aIXjNa4oZPeMaFCQyFzGbq5YUjUj73Yc9PbmOCEuXzc++a6GhxC64fess+DCJe2+Itb8FzvU0nY
AgqNYx39zVXHwVansFhfpstI593iyuJs+fVPlDWoIiABQtCwOPoNvd1j5N5XoH4CputEGVh3jJG7
uPkQvxYKgpKFveW1XDmdK0lLBpJBwbzHxQx0YQfNoTt3ZzO4vzS4yhY3dpnwoQoH3orMfZF9nZPu
uECdV7Pst/2FUBDgp8xXRQQQ6rQ/2YfJedrO0OLCcMgcvrsf9vRzcbkM7bLvF7f1BreitAV54y2C
dHy27Tm4vtFxTKoGq3jcw6dChee8pxR+6A7Q+54Z03iBt+V75y7fI1YmM69n6zzuD+TV8AFuibaj
CMKvwjlRynEvq//ij5504dYSeUYBKLUb6TgHuSd+Qscofv7Mxe0b7XRx/3j1NXUeHyfnjagv5IaJ
YZ8+GlfuaYv2UFhz7rYSS+c8bJ/C2K4Dh4BgLtoxKfcUBIdP9h4yQQzVtswA/+/tm4g7bHGlGuLp
haW13VLdtXh561NvCqZ9daq4MZst3K5WyK1pWAeLw7yzw+pwzwCvKO9NvnqM90fu5BaOV1z+SWyL
iW45SygUqSBYZjnAY4VxhZuAOFOYQXUwA5kLpx6NF8Q3nDLgtMSV4upi4cKcRbzfynuOZwcelCbX
0fXPymMeKghZ+yUPcG2cwmaoVX5rcwtN1/Bi3kb6pGShv8NffpORfCzpaDVcNuPc0Sd5r9Y1nvKe
k2wbdotQt01BB+U9P5lfttxj29DVFc7Hj/aKp/vQkD/ovuxqQj4zzSCGq+hk8u/+sPPUxIn2mtj2
riEuW5iqn2v/m+wMj1gxt7x+j1SxapsdI2L1Sz87DkGDvSN6vV0eh6C9z93h0gWyg7XjdVjCQD5V
AXYay5xigSt81WbriHypbWYbSpAHaYYNS/L1fKvcK/fJeXiVr/RLdo4O+tX4XAWMx/NXtreVSKms
3tjkBpst3Oyw7HBsm5XFM2RBxr6F6wmXur23xL+is+a0ZEwaMSzLZh/5Fptsu0tbgZHY+iR7s4if
Jp9XUc5FcFJMN6MwDvMJyxzk98y38V7QCWJlKdz1HhFs+Qj7HTE2denn6bkNYM8i7kywbxnvzyrw
0sDCvKRs4gWnvbKavrZCEFa3LE/uE3cwDrpvOUlN7Sq35HHs/y0FSgP5QDWUVUi5dItu+Tn6251u
KbVurnMzzVt1ffsvyoy4/AYgT0sxluyUhUjMECTXCzVOiXcsg5x9Y2EeeXgpRrthAW9OeeBixKxq
mfr4QFi9w8LaAapSWM4rsJC+ed6KtOa7GUNjimIqJJ0OqoHsn8XfIvGBEivDd3zvPXhFyBVscg7o
Bthr23a1Mdg2aWrEFcm55rlQb4pnzNwhFAXpDPeKlVBg2raEl8QTxOjWwOh5/y3dGQ47R2DB2U7m
uyt6vzJ7ibc0X6eTdIBPC2vAw8+PYwBX16G82gGWLJ/Go37hdm1Fdyf+Kt3iyL3w3qA5wFK6grjt
wNf7UoQ+QvzhUGenfs44hC2J0K8sV+Vrc67ZIyOfdzjmU/E47pl1xDFvC257B1jBeMd/Y++7emQ3
1mv/iuB3nstikSwSsC/gItlN9uQ8s1+Iicw589ffVS0fqIczp3lly5YOvLEFSRN2V/7C+sISRgWM
kk1uR65wBlF2b73A825Q0MrRVwx6CH/EacQQ2srmVNkw51Vc5AhGwbAN4QLC6MAWZKfzWXdRbt1o
k1tW+t4BqDZwuiDbxMkJMRbhKrdb9PuruPWGe4wNErutXodbcauFh1w9iN2GVoSzg7t+K9SQdCt+
V3zXsBpX/L/mgbD2WmhO4Q2GW7hR8Abx2xau3YpBuOpjqwvw96eP/dPH7tBYAP0qm3/7F7LmTizg
eqazdk4HoHHofrURwr2BkfcsxKRytpaUCdbhFSdP/Pwgvv3TefnpvPx0Xn46Lz+dl3+U2CkQ0GOu
yyKyQ6QsC0whvpFqAEza2zLYxCtFgGtjLBKE/lNjrDthi1DBTyfspxP20wmD3fXTCfvznbBVK3oR
qPovWdFsRR4vSzRkuUrQnAmRksFS93GP0hOB8/yUXojAqsgcQ/yRA6xAdFfbxxBL+KYMuPFsq46C
OIYGrGkGDiPw7V9RI+TpGfbru8BlE+u9MLn89jDvAG+jXtLRtgNggw4gzoikR3S7RPqbAGQE5vEr
znoi/OO1vK/VlS5iHf+8K10Nf+0j6Qee0f/S8BfY5L8zeHQqWCplWQOT/GcPcqh7hSh9Ky4/0Drg
dQJzu79/u5+sF4Cq6BnJ7/GN0gaafoI0wQH/pgJaF3gfcChvtl+uZ35R4VcbC6D6rcQvkEqwyy/y
i2ZrXLYPyiXag56NV+pt6ZQAtCtkjjCEqxpAS/zy8vIVbdz5JVDNlF8Cipp38072kJO6m7eVjS6y
yLArgI6GG2IVHnitAKyLlJARznW44fjb6JC0e0L3tauPj5uQ3yAMgLlK9ltkX30gBkCxhgSBvQx5
HvciAUTanNyfAPg+7bhvvb3FFnI/EPkD+n9f2/cIbQAX1MSCkcKJrBAwL2BH8BOx+qt77MV+j/DJ
7Qb/wm+IpIKrt+PJHt+j6Acns/DtU3S7ToykA3cAAhOMnyDkY/1AF1S74I+Mb25RiPPQ84Bfj/x2
X8u+RfIyd0458l9OkUFzhxoZJ+C+HSHkIcJ2IMyyNujNBpAvQmACa4mBud6/IdVm2u/aB3JfYudj
Wkk33YdQvxjVBytZGNUj2p9qo4J4gP6jfPTfkWa9HXboWvqsX8lXytV42aA9JQdLF7p/o/RRNvlI
LLSnYmfGDYoDVfRMRPcpZP68FK86gnw2+FOk2Gp8VHiBS8pSrnSnH3j/dPwEqED6js17YaibHZqI
lj7exnROIsRp30UINLNeCWJGdsCjM9A13WUbYLqOZCc3yU14pnARuYsQERKYtsgPPj6nfYHdsTkt
zPq2Bt1QUorYCiJUqoVIFEIhdNOeGsjjEvE8JMTwxt3nmqCtLm+JUyATiDwMmx1yl1AxhcgmooDN
PiiDBuEWOMZETgxiRANCmOkZYkawmvKt9oQS1ZWrgF5AK3sqfn4gl+M8RF9RCfMX0QID8xVBWsQN
zkTKz4SQrYgOiPhQjsSlwQmuRfpSj0icf4/YD/LR2guRjdbcpfivCG+LILOP8LMIp4t0JhH+Fkn2
4r5HaLPpoFUC2BxVm14FtzUaA6t2RXkO4HlyY6RfN4hgNjYabAKle9YvZscVKT/olw51j8AvTtFA
4LRB3K/f7MNpAKHFjFNv3KclmXaC/DX1QuQr9A7dyTARcgSKP8rtcPL25jsfH3en79n2+hL919H/
G+8PMgo0QxyyauA3H6bdIENNoOMC8xZ6X/x7APKNuDUCBZ0rvhZRIIGVI7wIcL3ex5MRsv0vXi9l
USLRqTloRSmufMbBYolwAep1XbG9wx11QdqB6FnE0fURogSCd7eDxLgpLfRYte5kfpfZd3c3BYIc
+xVCJl69vaH73F5GHn8H31uIv8mUfYHmwT2SxzzqaYeJVtfpharD6kKm2RaMJSILbFvjkOZT5WFl
0DVtua8QOxj1p7b8n9KWq/dhEbX5Q+7DmjBWFsbTn/da1sTuPjPw4OL+FLt/LbG7sJD+Ylp9zVDa
N4o4uF3/E4bSmtGpLAylv4rRuWb2KwsD6a9r9jOBJnwxVRlTREcxDYUJC+moFVWApiMw9YyrHz0y
dy6K0fUu8hsQgrpI8rbfkUnhpPwdnXFhySH3wO7ukEZvRTuYF262Q24PR7IP3LvX0QLfBnLJ0LNq
q2/mswJITMyRqNefJfu8itwSVQbhnQnLG/Sq4VW5LXIeX9UVv0rh6aFYc8WUXV3ewj/7J1ue/m1o
2ZAZIbKOUt5lC0Aja7KoFQYWGIHy2w4pMuoDsx+FaS5yYUcbxrhV38L9gAOSuMmJvs8VrazuTOSB
xhtRJgJmGZ23YHtgSLRC3p4oHrDjCyRZbdAQGy6/SDnqECEXCZdI5bEozjSwxm2ACgLQlwz6ViPg
W3OOG3Kri1tYC/9Ui6PfZn4fnNzi3U1yEuSK2qNfBwPYcXJ1D1zj/hF+NHLvZKAg2+2lCsSlt/bo
5OX28qpEuQyx4I+suBNCbX2RAAczWTwRUGk0eqphJhcbb3dz/AxXl7nQmf+Ny9TEjh5b5wIo0GgR
6V0NqKZyRC5pcg52d76JIL1eBPjy4p0r/PnpdBugfjTaeeeAbNCdBj+5eEGyI36tsIChCVhhcn7Q
beOpm+xSOdVd/cRws5ug5YV7fPfEjI7NeKEdZ99khTFixuhtuzkBoHf849Vv3fyDk19osTYp1EJh
kB61iWZQHISgyf2LKCYjpyClxH9zZGBqrsjQFJnoqU3cDTkRaePCgw83oX3dZBb9qFGVD8RiOKUW
gXDwObXAC+HUHMlpvB8c//r4xFf2xVz6v6MuSyFI47bZ1RNKx67WHOzvtcZvG2MuIPiyGsOWVhjg
pEUV8YysUHTLstAD2wKEKvFbcTNm+N4vwFU3Ht+iki3HN7TNC2hg+Tv+eb9Er5u7mj+VsGlrjlmi
oE0ghCBksXY1v4YuRIHTDXC8D5nLSMv7WDldKnbhyO0xFfz8wN6TylmKwf4ECSMwVeCRJn+sAAAL
tPjHmfhOb4MSHvJdFEGdPonDk7Y1t48f1tq7Mxdi/K//7kwhSQ527ve+u7XruxC43R9+fRdC95/z
+i7E9X/X9V3RjuZCBv8u7bgmgPdI1sFF+8sIYOX7XUEgCtQWFJ0fFxI4TyTSaPqgbl9ClCc12wKN
ewA2PkDWWTcwUe4g72zUUogg1UrlApGFwPgq2H4bfCGd07lVCjCRo742s6rzGBVFM2phJ+ds39nr
InOomyPZXqTzmyimGtFsCnmeNxoKoV5O6pugBv0HD2MociReo6ZLSHj01KBub/tPSEnfnJ/LWIdi
f8RYRb81TmSEf8GvgaqcwqbWjYz/nbxxK0qNYgD20UZ2Y/QPCVBFgiCNAFpjR3ET+D/ZBux1SLHG
D1H9ocCABsesrdjPwo6u8IPjwhZ9N1c2ZyH1pypCF0ofJ2MzVFJPKKYREv+kgOqZYFaKL8GMws9+
yPtqGlFbg2pjfIfxx79HsUQV9ojacroROqLgojbgh4m/WeHbwmoSlTiiHlF82o+K42e//gkvxe+g
fzCcwluUgCGJX6T5lwhmIGToKAgOGhzVhtaI8i4RZUfLLfE10v1RkYSycNAmIvIuCiwG/C3UTuXc
3P6avU92BApqRD+a41v2D/TTb9dpoZ+ygGRdkeA6yfCSKv4ScK+yrm/BkCtMw4bn9kZ8Q9yRzMm9
Hz8eJvuBWuhcV8LoeX5+Qwcb6PCYv1197CLc+tICewyuyNrZrl78hV7633Txv20bZRi/neJCqYL6
Ke/LDKe4N+cFUiH+iEMT5lu8ufVuUUOEWiIUkO+N/gjne/vyUsEwu/q4v0frgfd3A72fEvjDvics
PNTTnu4+Pj5QS3jjWh8SwrHicHcKF+/ZukGJXoQSnRJ1ePkWBW4iXhvvbkJn4isyb3V1C43+z7W6
daG10PU/hdaq0FqYJX+a0Fq1FBY+5h9qKXxraJtEJiC0IQrdgxMH5pXv6xF4aaELoaXAwIUnDcY0
jlZ3M9896xuZp7sVGf1ty1njYMjFciNFavVYwZAhI2+jbKArhVGDgKV9UUOUn/ak32Yxqe0kybJN
PqNHqkrQalRNuCmrj8OARvtVBu41SS4vs155KUNwhOdTvdVY0nBzAPXhcfX3/QH9NmN1YcplcZJo
fgPBiU4kPepwkZITWqVH+XQGfLBFYa8LDrTN3bNIStidB+jPv6KB9yj/F4PuYAoLgy6rmTrpKqYA
x1qI6OvAEYVyop1dykVbGFE3GCBP6ArW1c1HilyIlU0QVtGxGSyspmzsmiSsMIMz4R2/XZ2JhogX
G/T0a0VXm7tdzK9WhvzWUDtY9NLs+OP3fd/J/NiqF/ZEU3btIElYNdlUsOSQF1ZZwL4AdVRIK6i2
M96LaIyATj49H+xz1PEJ0zDjVzmyCSIbCRKTiyMR1q8G2B8oB5KUPu6P79T3su5gpxaqfTR6SVJy
TPMe2vpFWJiwymB2AtIQJu2jve0t9CMq+aVosviqorGQaNu4Pa+FHyIKu133VlgCYuqDwGMsFKLf
33/cfByf6epFXqjpP/4irx7pQpP+SUe6JiYFa9khwvLni8m117qQ6+C3pUNS4g5m/Ozy1D1+b1Y+
fJnb/Ps+fE80ceSV7/MjDrRgPFJN9geoJLyWBg+YoE0JGpNYyVn80PJTUQUfWel5gZSqDi3H0F8D
7b5Kfo7mDCLj6U1EHJ6c4ytee9PLzN8/702TFSNi2UT+jzAiVrTRfvMOTuwP0Earl2QhY7M50llZ
i0siW2glFiCRF9YSNEBjida3QidI/Mdow+ffakiimwCAJBv/HLmIW+Qy3qA231qxTFbntJSmf4U5
LeTrH/mYfhcx5r93TVs/p9Fz/guYj9+fu1+Kj19u2uc2atrotflX8WGvRTnVURC2//fzl82vX4NU
wX5unz994eRt1E5X3Xs9Xb83XYq/+iv9gvjN/98f/vK+/5TbqXz/t395Lbq8FZ8WREV+yFxp4Mr9
n8OP/4+/dv6c4a9t6vf8NfzlRpBRvtf5L8/52y//nrfP9SuW98spvmyWH/YrDSZjf9NAKiZrGjM+
02BS829oeW0YBkPWg8KYSH3Ii/pXskvyN003NIJsew359qYInvydCFM1/2bqRNfxTQIitn/5+5wv
fxW62M1/yFCxkC1ElUGpjk8CQzU1KNEXtnccTWNbzAGaVGlhc5tQllyAl1Z/7mXV36S0r/ncJvKK
7N33RjhQCEQlugFeG4WCzxP8oHuP4EC8SGPjp6NqxqDhQquR7pxopyl7qc3TGX2c4hwMt1eNcl21
QC6Lmgcm4n7xbZXfqBHQ0OGp0wZeMNnL6pdaqTY9kXjSu4rvpWz0srD39O4qb9DZUjDIq+hSFJ8q
5m1FDAfEJFyKA24ms6M2ozV1+bYPCS9l9KIot4qPziis5gf35D/2/Jf8oNhf2BLHlrt4srSuCl0D
H7nFboyz6BxsbTADZ1tCmnh9UTr0Kr2vBQqpcNM7PvTayAsrZxhnSfZHjOzrHYoXxuHCrx8DEjtV
Hn10o+apzcfxEZfw75ezXdgphaaDxZxiyNJrHKQ+i8ZbQLjSDTpeu+gAxbPNzfEhv9zhz7dpH4Y8
uE1TUQygUsKIoYcQ8cVsAbtdgb++HYKoeMV4j9SUF4oAnOAzaRUUE4zsdTYiR9cugwrx2OI+i5+O
r0ZZ6N5fN/BgrMVtSbWaVX2MsYJz5IGXb8a2uqvRpaXYDo/5efAe7JQLNeLqSX4VbhHzp7cjKO8e
js+CCI93cWdNmWgG1VRFN5S9mX+wqWradDUIchOrkRxKbOMefK8z4/3klDoPUdVAuBKsPJSFFSpW
/mnMxW3NSK3LrZJgTJo4fYQubS3wiWAs0O0rmTcrK/w6GjNVkA5ougLJZ9KFwdEYkpRJKcktVkiq
FSjpeBWYhr9JplC384JSt5uaFhBJmZ2pguCeKprxPFV15zYVrU5KcHFf6KqpXEiRkbxPoC7/fbcO
4pHpigb5DCZkXVHJYj+IJhHIv0jiqhZGVq3IaORjRv4JlSZ0ufGlyPaDWlsRGcLlPjh4Bdyeukow
LDLyFEb3GdQHBy+TzEyJAnbILtQanhlBvUFZXeQe330hBQ5GoeBcVhW0IlZNqCANaX/4+cEo6TT0
cWQ0k6sbE0FpTqF3LY/1XLutZbm8GIuJndQZmcBmWesMnahmfS2HY3nFqQrtqihEBXO9hlnIC0nV
VspgGMQkrtLprROro3LS9H3hdApoJo0hIhuq6KB51+TYngKF4RKC+7xpY3+F/WshXTQZ9NimBvoL
bAcOfLnlc2G2edAE5aal+sylaK5O4rKqPLU23mnEBrcNjXhFBy/pPsSgUL+6YcqmaeDPYvUFLeJW
ykMMOo3ZTZl18ibqzOSOKXHihpTWGVdCcLqrgW+A0iGeKKAx2tSTZcx9CdZMkuQrHQ/27EMHtwJz
MvCGFKoyVVfZF27ZXpHDYqjmahMSBpbVbEpOfNZTq0pqfyP7xlsyoPdnERUWCSY01DUrfQUU+7ot
aI5NZcMAIRxFSqO22BZt9isi1RXKjGKThJY65EQGG2kvFzxkRXidC3B1M2tGFrplOfs3flhXz0zO
Cn1j5sMM4ThW/svx17K/AZ82Bs9RwyVRGRV/9IVOUIOhkfpK6TdSRIdxM+vmfB3naeTmWpNdM62N
Ki6rfUlsGkzja5tFmmGnjE7oY1jX8aWRZRnSJBUmFQ6r5vkuUmgQrWCYS9UvtCP43A0FnIUUL2eJ
IpjEbNnAct3F0/dPx7TOHsmQ+HzMAt2S+olsEkoabrBA5lpMJK+aBrQ2NFr4/xP6gqu+alhzq12G
UZlsx6Dtdiv7uBBu+xkyEGLK4MMEy/zSlU4m2rBOJrpbko64STAxZ5LHhuuJYfA2ChEfrkuFD2Qc
dgXxqVtENcLvRp05cWAQK1R9g8tsGlaUkdA1h+crds5A/jNEr6mBQ21x68qKtm0ZyLobqwztVmmI
ZupBjUwAGQy3x/fgm6GYDKZM0O4wxsg+8+xA8sqt1kVZGzDXnIN3uZ5Rt05r5mSGvBbXJgJA/rwq
wlSVwbRFJpuB5ODPQp40VTVWWuK7Ux2/TmYUb9sM61EoStyiNFdvGTOr5442BdfbBCGJuEZFVhWj
ZnhMQosNVbHyvPeFacspMUVRZSxdNcAZ+nlKA4U0Y6Hmu37bxm9jStUrs9M8OUgl0FgnyNMIo+Ik
DVtzk0u1ckemAQW/8dxuxiFC03Zf6k4avddDznqjdeqhzXfJ3GTbtojj6wrq2CH9XHu/98wIvEM4
aWByxVVRxEYfnFkK9WUoTeS7Xc/m0ygyUQbbVbKb+vK0cj3ETVtskIG7QVAzpxjIrREv6GAoLQlM
fYw00wVVQHdr1HEApK5QwDyNEldUFDKWbZWYJG4xzWW+qfNYM6zjq1W+vlICp1imkMMmgwZezGHS
uyRpCsV382aoHorBT67UUWuuynCkiZ36KviXIm3q0DdQ66W3HO8p4qVaqs5syBLYiea4vWN5PSCR
PJVoYBFWZ4ZtVFXxEVfhiPQImprJpm97etr1dfycabFWuCzTZBQEMK1E6kWhZSt+yhf1poo4IF4C
MXTw1JKl29uGedUHCdbltyHbZN3ELFqHSK2Vm9bRsjTf5HIw2ZqkoDixntETWmHd9vjmfn3+mINi
qLB+YNvR5QPQm5jNRoMHYI6s30RlOm/9PtVPMiWhK+convfiKsG6MygsSkhcc59McnCVYrkHv+ws
S26Y+qiWp31oA2oAa/g0GuDdBrF20mjgnipYuTLyN5fYxDIFgKJSuBXCuTkY2deAXqRZI7m1msp2
UWbIJKpm4pCkzG0J5J9OVrXlRVHWSE1SaeEc3+OFZwEtQ4QdZ8KEVmRV1hf3F0+5iYMxCjy1K+hu
KBuZ+90kX+aNOlnR2D0dH25pPi6HW8i0sQ0z2UiCwMPDNdxKDjWvk/V0M8HGs3vNR+Nlkib28UG/
uUeCr003CCEgmFYXBnxGe+iQLgm8NjB6p22kBwZRcC6zoVwZ6dvlGYwZsApN+ELCXz44zD5UlNYo
CJYH18TWVJ+DezR6YnPv72jmqzeaPP/4vYuDAJQNDEcUoFRLAZSokzH4FRYXKuWwZfEERxsWmlOq
9bxyV74+EgwlHqKOGhrkCCwOT6JDPdA2DrwmjgtUU+uoRyqjOa34oNHcMWqfwQmbkfsmhSur/Lqx
CtwOA8eoAmPE2J83dpzT2MwqbCwNjdyTjAikx0o/ntdM2JFR6dvyOGdrJpj41M9SAY9CIwA7cZyQ
hEvEMTZSQiYj8EhJygepTdqE6/kAZvKu8McPXcnTu2BmBVr6zmE9W4bik106meC0JnEePBVjuAYF
UPp1TjA1dB2WP7JJyTJNA7J6zOfENN3K0At7UJvMDWsYpHpYoVH/FAORyGvNVlJJ88wmnnZJCG9N
D6Ru6zMZrNV96l9lSSJbbUgKFy8ecax4mB4zFteOkhc+j+qysoxaG53Ij8vLVDU6j+VJ4qX5NNop
nDGvnYLskow+PWsnmu5kGhEnHvpqN05GakVGu8YG+/UCQDgqGi4evAsTj/jzBRjUqKhn8DK6Y4e6
eOV8hsXZao95dR71Cj/+pL4ZS5guMHHhHuhsmYM/xgV0cJ0HXhSx8KzqzEdGAnSrLnVw7pbpbTOn
4crT+kbfUkPVNWoQdILSoHY/ry9KlXYOWjPwgth/KwkNXL0NRy4k1sUsd43bMd/kqWmiNUNL2alf
TP6K5fZVFWAKUAOQDkQTxEufp1BEVdzOihR4iVH0HPjXs9RVga1PM/h1hiReUXxfpTKF1gGWJcNc
h22/eNJ5Pue0DILQM/Kp2xEpqs7mUelP02lqV0CLrzpWxA50sD3DkjaZvNCxUzt10xDmoTca+i4o
/JrHLGO2qjbptsFuwpr30aBaHnS7Uod4xWFagjfQsQKkgvzSNUBsQA0+b6wO81HqZynyyqJAa/Ip
MrwqoKFTmLS2cN/R6WPKpJemT4ljFP58kRfSQ6T3zPzdFxspn5DgonoVeNA+cfJAPRlprGVjaEZe
rtQACqrRJpk0P3XpQM/qkMq9FU/9ypjiYX6WoWJMFe6iqTBRePl58X4dD80MWMzTaYoSWRKHZzBg
h5W7+/UyqUQjFJabBmUIqf15lM40OimvjMgbcllzUqVSXFrPlIez3K4gnd9cJrGDgF0AOcqQEJ+H
Mms6qANLYy8tmn7X+9ptKgN6K3xfdgmcKkvtCxBQlrLOi1ydzo7Lpq+PFAuFpajAMQT6uUfkD46w
JEWX+EYZe3kzghDar4pN5WtINS+oN/esWXk5+zr35fHBNgVYAvELBHJxdyFlKgSfitiTZjBCDzoD
w5VcR84gNZGbNbl/3pV9vAvDKd9AZSUWMdrQDdu251VX55tW7tCdp4uiF7lD5RuKOJg7tZpvw8hF
S5jILL1Cgt0wh5WxbeU42Ep+Pp75s4Qm9kBjn7W+vaJUq++O7+M3AhcbCTmLqKXAq5ZBgyAhYdPl
TewpBol5Z+iZYyjVxEM/D7Yxq0+qsJF3w9h2tjHih2M0ySvW4rebq8sw2xDSlDWmL+RSIw0dMaYo
8UafVM4IrNsulZGif15D7jVNjy+kasLhhmjl52pMak+VXDMeCemnrdwbKJEoqqduyGanCfUIjaZ0
ENIFmuYaEjVPJTUobQZDe5cTeKF9pSEcKUlqzo1yeKb43IzRfNvos3x6fHO/KlCERzQGYx/SBnb3
QrRXWRnFYTiCGY+oyIosSe7M1YTWQ2lAbaXxUT5Z5tPz8UG/EwGCNNBAqERFkY34+cHLUEks9RqQ
Eq/SO43LxVgA/R2obdZasaK6vnmEwOI1iBuAv8zcg4sHQ0VB05G4rXF3JFR0R74cnHSBnG4UOo7b
JB7SlfG+kaEKVDIuq4614TV+XppZ1CqiLrirpCG6TdUaDYu0ql65juIpL546hoCOIhAvBiTM51Gk
mZWtFMyx5w967wIrCS0kTID4IoX33cq5eS4pQ2Hj3fgrhva36wOsz3BldET4xX4f7GcbxH0ZK0bs
NcTozgiRivuhMOvL4xfku1NDZAr2PO4lZJmwrA9GmYIuBNQhxV48mmghFsj+2TT1kisxKbnS/aZc
0Xzfj4ekAbgtwsMXr+RgPI3oWT102M8+AvMEeLo3it4FFsJkKjfatYDkd6cHIwPhT5hUiIUtBHVC
KQ1MhtFYQ7KTcOgSu9Xy2R2T2arJdKZX42MgBb8fP8BWIiaGV47sDPihnxdpIgyEYhIt9sJSAVdI
zKpNQNKOB/4E4qZI1q7+E4eoQ/ZhOAJ8anlVqlw1sz5MPK0kIOic0/zUj3F0gwlgsy8Gc+XpfaPt
FQp4T0dAHa9iqSZonhZGVMH3AeopWQPpYndsYDa26DDhSbJaOOZECiCuZugOKLReMTa+EWqwx2W4
eQIAJkubPPZzvZtGPfFKrA3IjDaej3H9Y0QU0D2+sd+PhKujMsBfCG99PsgQcWwzqcLUI30MupTI
rN06QuQcIGqy8ty/070KIpkqbHG4O4iifR5rivuRNEChvVBuw5eEzpU3TRXbVHNceeg7UHrBmIOw
rpjBlKKpzaPWN6selxhkKe6g+E1YjYBu1f0kD55niQaiuU+m2JMlzbdkvYFOpZLv0MycNyHriZOy
jLi4+6g9z0Mkd+s0xDXwS9fMpH57fPupSJJazEeXdUR5KRxdoFRLIEeVKCFKNUtuFFeE8JaFxUfW
quSCFSyct4AJJ9Vty0R9S+vUr7a66g+nYzVoT01bohXpqJMbPR/rM/B8T2i90I3KQywxkPEMPb2f
1CGR+VS26eVsAO/jchJOIVf6oPeM5Klv82tFqbuLrpw7Y4O4Z/buR/kwOko5ak9jQBsw4ZDYhuPI
SVjO10pH0vMczXAcH0bFdaaq5aVEwzjm+ZChP0qiyRP44VUYpnbl60nIo2AgaDM65yCv13MkOqlh
YIz2INEG4Dyitin3m7TZdnFVwubRkgwVpXFjYFCtTV8LOhv3WRZB4yLnc3gxyik9M+Q0fFClWUcV
RhYiFq0P1OddxxCoD7siU+wgr/RTuSbl2VgpbWzTeMwelQbSsK6DUd8iBom5TWPQoRupGjYOMXzz
uZqK5j6bJY3ZRMt6jSNzULppMe2QN0mQoYo2yshTJufBTTcWkcFRypIwXsltdCNpRSltEXozRj53
QcFTEmung1G+D1F8HzCJac6Y5uSxaqN8dJUJodhzwO3DSyUbqZPIvk45oOIYXH4xo67Yb3aRjVGD
Fqdh0J0YAHdyK+tggwGjVVnj0DqaHoykT15YiN63jg5N86QWbAjsrNWnJ5O0OrjrSKKCJ6yP2Hk5
T+GzlkS+6dUSI55U1xTdhbK+O5/bokGFajbkoIJDhay/zbXCeI2KbMTxpQXSfSS988/MUa9v/GQg
Gq+RBAEyL8mfDR51OYOqk+KJ2FJkzjeZGiGS2vmFkThJy/rZSsM+v8toORZbqpmtq4ZFcT3Uie7N
oQaEKdblM0PTymtm1IC9/a5C+IH1fX9V5nOFyE5jJig1mTtyK/uQJm6ddvHpLNfypY5DV3nij0nO
dUlKRj7pgxxuy0gO3E6v6GT52dQZNmn0s2LSx9e8Mk3ValXmo/XsULWVXSgyerQmWia/hbOfIH9p
nmXDVrqgfFSGsn8JmiQ2kYjHKtRF13L5RLWoeDfVtL2h2tw9z3JERlzmkdpqO5WYSTDEF3EbTJrV
TJr2orVDLVv+WMmlpSC7Z8A1DJEIOGr1TVclRsQNHzmJVt5p+nPThFNmTRBBz0mcDLEjEWY+KgkD
f+I8ZJRTkNNlVhCJz0njtLNmpAqpnjwU5KVIuxREYCjYuULUKVB4jj4msZXApbHNNlTvI5UZu7ya
4sFKI9L5lhTkPapBFTX/YQ4AWblRRFoHoHcKIocqKcj+oD5Q50yqCcBnlVDNUaGVH9mUhegEapZ4
SWqEgJXVyWEdbLq8myYnDaMOvVmnOUVALNbTy4zmzWURB1PO6cgCG2Kgfi2aMXuQaKx6WWEqKBMP
keHJc79vPHMY6f2c5P3bACwYWV1R0CNcFiU+Gq4kxIis2ZckpJeFafdUD7KZWBRJID+CmOY1V4bZ
qDbElP3XIe7a+2FK9clSgIiqPKCpAkK6sgszO0TqKRqrRupUeWYXt/dNHmbn6VD5GQrh6xEpnlmr
XcfyTOF0l6bwc/N6vAzVobyNmnLAgXa4upuuzpR3gMLam+zD+eFzGUyXdVyHIAnt4xbk1HWv4apH
ZXQJAR701qzRGRSz8xQ8D4DbZgtXr0dApG+T0z5Oxpfez8MXNpFB4XKP1BPu17LZ2zSZzeupGUxq
N4WRDyfwjuht2rEx4tMQACof9EYmDl7eiAqfqQP1tcrSq0yu2letjE/aOXqQZ00F9XeC5B44NF2g
egmrS9kupQGkj8hBRfk5qQGApv1Y1sgxiorwsgxVeZORiuVuocw9SC+lkDEbMSzpqpupjq7M8Vxf
N1EXXptGb74M2MzbIGtOM818gOsYx7beQdlYLYQ7EmPz7lSm8jw5MS7wU9n1JQqPE9wtOQ0kcNYF
yqRaWZ75s4M+0krkdEkU3cYpDZ4SUoX3+PiacaBROKc5mfzdHPT/j71zWW4b29L0qyhyUlURDRUB
EiQxOBVhUhfLspRKS3ZeJgpIgkmIF1AgQYqs6Iie9EP0uEdn0LMe9izfpJ+kv4WLhA3RkqyNPt6V
Ucg4eVKmvIl9WWuvy7/+5XV6oYWw9AjpRF+j1qWT9OyFNfk8AR35OZmP7+ZManzf7tnre2u251nW
FI7pKbZIbzh31wOurKb7qbtOaEl4P3M+ju9GLc72veVOetNkYcX73ZUXQ4TkXl5ymIajMQUA04V3
2/PIkqwWw9Fofx1PZ4ue28G+2kzmy07v/m64GPYTsExRb+StKBRsdO9pFTyP7N+Xy8H8cDVYLbu9
tj2bwBE+sFbHHOYmqfzmrLPcmyar2WyvHS3uO71xM1qcLhJEvLeetqPfJ3d3859nGIj052p69zTh
HhJw7jvWaNLorWYDIKHO3dL+zRq63ZPubONFmR/5XQj7n2fB9HwRB8HixJ+pAHoj8fS2hAu+Dah/
H/jxzc7RfCxIevnfyfVeNPXHxZ/Ny3D6dKwcT9/cJVeDX+SRmusSScLoWwXzxd9+6ji74CNIShKW
bjbw6fHXCjy96+xiGONtdLBBgdi1+VsFnt5t7gIy8IiYtwCke11ADxUI/XOQ+ifejcQNPIFrgCsE
slHxptqAtS6Xk4l1ZLnJ5CCJuvOTjR2dhbfRh8EsWh2sLsfRYeKuP6+i5HNpAc8yQ7uMNK+yWbot
UIQ2tQSk9xs2gBtxSEr2t7fYdGeRd3n7YTmax2ezxtyLMB0vo1+x2Sf+eDq0PkX2LNpfdsC/HC1a
92ta0ROmhHKgPdofTiPgj60ZDFuYQXSbILN+HA6nY/sgHjei35p2ZzDc6zQxuppJ0pohave3J+sk
XH4dYhBcrAk4frVuk8PWeHOf9C/tRJTOKDlpz+zB9TSefI5b9gyG/U3X6vY21OD9tram4dnYCw+n
02TaG7ebk6S3dFYwkruNu9v73tC6bPzcGYe32Up9lzydhNdxNI++LqqypFSq/IeTOkF0fVvqTsMk
UARLfj0TLItI2G5HIEYSX2l3AOEUkpV+hIiA5QLK1SazxKkvRMvu7nq4KEiOAyKAxHlJtGxvV0Lr
ZInw98GCEa79DtGqVG264kV3EXlczDZxLexY9Xxv3HFnMPas2eeGNZuMesthIx7u3zebH8ZYIpCh
bDp3p4vwcur0Js4aazVZtvGdYsc+RGts4MYJ72+pL55sBh9XsTdY4qtNVjfrUasDbvN29nnYuFvF
/bg7m5/M5o3h1WYzGWXJhv88eT8R53zu5J2Fi2s/pHIqU/mqepe/WpxCp8Up5Br1PBz3FomEx1PY
bOxCEwsKFuB2q80N8HgKneYu5VCCkSWqS6RVgi2Fgnfc3QYhZRKFrTZBX2Ij33EIRX8/xjhcT7LJ
1HIB66GbmoBf1DPY9hZ3s2Uy3Zy695G1P6GuphEPBr3pPcVJA4zlfmmRtuj0NGerfl+33QaUQKUY
gteohqviFk6q7Q2dU1TlGOO9Nd53MBT782X7dLNy/mjYY9jsAeeR5TmbTH6zBnfiQjjrF6IplcwK
E282pR7Bgc7CBpcnN2j5cok2k/ZiNY+i0xk2093G2WDQgTu2SX8e3839+WR6edgMh9RmtYad93Hs
fh3MV+fTTheP7T5xT6ed+S9J5E0PJ83VRSeahwCDW/Ynp3X5fnHbiA4G0YSuL3ETQsBFo7m3GCzD
o83vTnu26U3DVfRCFDCrZFAWVqo/RN9BItYBDFrJAMzcu+HEJYBxMhn2qYBL4l6y7jWvSRERmTho
OR+SxvvW+ENrdDRYHMSL9+P5L8R44jPSa7dJr0P2yOq3g+gDiiiOD+czf97dJ60fD3v3oz7zJcLZ
m59EJ+vo42140KX//KI3t3rTTo82E+4+gKa7vWanP2h9mng9sXVvAcIcODfuqDeyDoCYbk5XtyR1
3g9/tf8Yr/vrzmE4/0DYGSd2dXcU0ZriZ2/6pW1Nes3oemp/aLdBNBxJNnG6R61V0gdY5473cGe8
xqE9OUy6h834YDLcS3Bn6REBP5Z7MKaUFl6pVn8ICjvcm31KzvAv293e+JfZ587vzd89IjmDXufM
W/Ua1OJCyTv/ddTtebBwXgLJ6Vkfl/TkuKKvOIRFnZ79a/SL9asHTJre5u2D+8nBpbW/nl/fL/aX
zl40PNngmVyHce/usr9s7U2OZ3uXf4Bldb3eaNxb01locriGuJP6opPbk84RvZzP77r9Jk14gnnn
oEtLIfjUjgdX7Jp7ToCa6DGRjDuYxS6acIJdHkJ9cih+xkn462awd7l+Tyj0FtqIn1dfDoiwfEyO
L0/XcN5eRMeLg/HH+988u9c6mU77i8HecrA3uOKi6PbXH+ID+np/GrdoK9MDjnw/O5kPeiSjmmdL
q2cDW9lrE9H42fsdOpCPm98nV1MCLIeT2d7tfdpL3Tlcfb2Fs+SXMY3HvY8e3b0be3MCIv3ZH+uj
7sH9F+iLqW9v7zPHIwJmd8Mekarb3nDSo+Rp9vX2q3ffu/06hdSpcbSkrTW0nYOD6Hg1IEjf25zd
nrSiPRb0d7qw9MOju8XejE52UJyNbkZH0W/r20PvU/fj5tA7We6vjrxgeTo+9X6ZhD1rTbn9xkds
4/1Bs3e37LlxLzyz96e/TH9p0Y6YNuitHgTZt61ek/Rnoz9zM7X2n9fgT4777DX4qz8eh/PU4TlI
FsmUjGxWnXx087fs7xb3YKe9awNGkGyvA25Y9G3m5xCL6u5K4pLMngAGHwyx5i7JRuoI7KYL/iXN
xhVXoN3axSsiiIXtxF90IWH4jjuwUpBCJTPw8E6bS4C6BfI4VQLcwaoD/MBuLD7fJrfT217cnIxP
6bXSafTd+/vk0Fs1wAPdDwb0u1s7yytgC8mw122Q+SS5Rf95QoKn4/vm5BMlXpvDeQel//y1Wbml
5QWliIiXA2RI+oVlKl9WK1BJjbjbXnwGgHU2s53kAyi+7mZvNLlrHT3/VWqmNV0LEjxdlrxLTon9
Ur9qseysLgfuZvF5ba2jfrKK4SZuDG9fSPCkSNDSdcWMxB7i/se/YyebFdt3tblrW/FiMvxC1io5
tNsE2SbD1dn9XdToj+fzu4PGKpmteovF5ejCHq+7p5s762QUj4/j4aVL0GMwPbIT6p43xIPPJ11W
3LJBvt2u16ODzuWnUedudjxa3s7e3w5mzf5sPrw8HCZ3LtcHt8fzK1ahtJAlw5JvtxzqXRrUmIoP
Ut6d9WWrGa8n8+EXEoDDm04ybZ6thrN5Hw9jetAOZx4Rb/vDfQtAWdJazw6X401/sB41CLy72POz
zeF4PokJ5V64reXt/nI0CLNN/Q+kn/JX3cpz8BCPkE/TJvMX0X6VKeFVv1Qoge0D5arpBeIEKeBQ
PM70jVLOhucGGMMNsUhu4FawOwRgONfg8oCI8nAextF0kH9sdbu7FBA4wBhcvAIebG6+sLRC31qD
56f3lFHi6TjPzeBRcQNbkaI8vVXo7gonAuV9+SyR8PIqtJu7DcCOnqjbYpUMWwXNFWgS2gOJQ4k9
3Bb5PpdWoN3eJeJH1a5N+Z48KHWzFkCQmHpnYJf4HZE7CZ2WZm43dgViQzE+qyMPAmLWzG2JxWhN
vWnvSsgS91Jcf3mUJbA6uyBGHG707EMDlUAHC01rCWzOP0X/RKefKkACck0KxDPb0iTNpztpi8MN
kIpHAoelQ28Rl6fbLE+nnf6ffG7WqRc+da0dbyHvjktMJVd4wu5eWgIOBLVBWJb55WLQvoP60527
t9vqEkmmNDgTaS7Q0tzRB4gCiDSQ9enD0pi1+1I8qbX7RMcF7tpwJIhYmrrVQSSw9ImaS80Mj3H6
XtfkczB2eLDpCnWurADZOh6cKfkleYxbAKmW0tp8SLzIZ3DdbV8Bq9vCKAae6OErpY9x1k5xGz0S
sn2v4W81nV2yOS61yITryxLgtncbDgRESEB2QIyTfokXax0Ai5gMJAzwQkt7n/LkMfV2SVaj+cy7
8uyG7sF3nN0WiROEm3JLedTZ2ywL5HYofde4Ey+5KK09h7qPvCVM2vTLSx/12NsuphCZCEJ02cfG
qb2mrpfb2oXkSKrKCjsei7Z09mX32xCGdIDdp2ttkMlj6578FlSQkGpAq6He93LiSUYBv0fi5TFu
26sh7e9V9C372eseQ0i0PCUdpmp7ITPSknzLdvBmYBojvvOwyaWD3+IyIG0Nw8GjNcwXGnT8wUbp
rgGyTVgeiz8PY1Q8PtfdFY5FiaKbJvu6U2+BTWvBhESR8Lbdh+2V+nugscb597oermXbmHgdKjEp
VU2fynWPTiRHQ8EmJLfpY9rWt3WVn2Vzq3sdMEtcICWRtzoeSTnxgCiuLpbGNJnXFHkMfHRag5jt
N4LagH0IAlD3nasEDCLDlkBzBUhuNAAKeS6sa8Umlw9BG/lwqLtrkZEsPjdsBXJ75O1+HnYt3IWk
qztbEzy2Y4tLgCSYZ/mAJtM8AFh9QBY9djc/AGqYk0iI2ya9JS0oDNt3Icrhld6+7w0SNtQkNsCG
Fo+iAdtQo/MhBM6PH5u1BkI8orUEVrOFbStkHXYex1Rtf6vN523Bahc+n3EaUNvlI5pBMTOxvvyK
V1cAy5fcBsyhMI2kj3ELkLuib5eDNI4PKUZuAVVDHpbr7QqCWlCruSCYpgsEbqIlB20MYIoiuOS2
akHLa+/CMgOVtJvbQsa5AFDTaK4BLqANelhKTRQ1aLWB0BMSAe6c2wDGTV5XDTJ1waWBZMtkvBL0
syg9SN1/3L/sMS4EItwdWhKQ4toBd0ArqO4+aD6ZM0zveVAwU7gGuf4CSteauwUEnzsOIxeq/exR
1oCiJeKC1CxRJZLuv3HbL20JtZYACehIuQD0d+rUGxgAECWzOMbtu3a4mzymB9E8Wc5s01W9h2Us
vNB4Rqb6v1Q6aG57ZxdyfUjbhXI8fVTjx3LF+vekcC/Te1K3wjkzSPhhgNRcAwsfBxsY80YgMiXn
Vwpz8P5bhAhMmzUYa81ZM2lYfLBq85h2BdDUpWCJujLImPMEsHHSD/Bccwkk9ickW664UaV9twgI
OJThEg83LuAJobHmrK0GmXuylw/WftXelyQXVKiw9HSNu+eclq7S56JrdJg8kPjKpu9Skt2Aisc4
YacXhOaeN7ukLSkNhMoi0+PqgSehjyC0gTLlDl72fQZpecHoa9k3DuUqlJUACskjvepd7wJhpQKY
EICpgV4QCZpLwMmHPACCgSKHx8VZ1npdrjvsX1LbuS1gnPJztC39FscA7UeFUS4I2DOlNUDzIQiC
9ixgT+maGyQImKO6x6BLNBs5p7Yl22dVEiTi125i9oDuyXRFpnFNWgPdSAfV2F2ALsKJnB915RR4
BIah4OikjafkF4xTh9KCR0sdAl4WbnXYEPKUhyoHTmcXkhAK9Yj7pE+me0w6A9mevD3oKTFNT2j+
81Muue2SJiAxiHVMJ57CMTLuDAiXt9YZwBAUTU971SLoIZVLpTXAPpbUByfEVAdYKDi01oB7XyL7
kIs+4lpKK4AqBAFP8WQRFzTO/ZV25VorgK3PIQDhr2oAC7oiAsHUjBZFPcZZA3m1ydtVAPyapH7g
roD4RdQ8j3L+YUHchVaXZlzSe5tVNkj/STdmrX1HxQvtM3l9Zc7cffQYwfMtDCTjZi6lx1ozJ6PX
lHC2QF3TRzWAQEQITxWd4YxzBKULrN7UHdJYkueqnHQiXS1hUi8w8wYddO0Qp4W1RwqfiBmNItJH
dX5JfNDqFXtQ+i2aJeRpczmtDSeAy9ThQSigLZXMFtGOXaoWyW3k0GmDdl4aHelNXozcNpzThadT
PfVk9ShaJCpgnIsjJVdacyeECRsZVAyyryWLRqRBovnC0pBpv8yVMGjficdqTp4aDlC64NW9PGWp
SrwN4MGVS51QiGkin2fZ3m7UAFZvSqsKwhzbtJ3VpXDRgWqMhF62/8adfcjTdPdfAth0WYFY5eGM
l2QA55c/hlOr8HuM8+3y2qK3nwJQnU1SGA9pOymLKq1AWtEANynF/KYJAGhLzd2HpwGPDuK0Ck0B
Vx2JbJDOxtaxaBcto/XxZ2AqYfJbTB2p6JXyfUn4Fh8bZvFoV3G0KFIjdSVsnttkX1aIYgYiyebp
vTqAfLSoB8Yi3ZDkUe89q92gqhcgXxnqaNb+a6f3moB2pbetUCZnj6r4GpBYEOCnZY5pii/PO75d
51tEbGCLhJS0mLrq2ErUmyZIbVmcYmnM2v0n3HTfW8jHFPFk0IDZ8X8iAF1CnsKy/YB2Ns7+y8mj
3n4KsG3xeCS9s9X+E4cPhlgbTLehUDZ9qh4Qa9SsoObysLUa2cQ8EPOYFkuP4QCzxADWBU0TiDwm
8SvSOxU0nxT1S50f9evGJjhbunluMe9bIB1SkmZRdKoaRE3SzJP+jwXU2zwWAyFY4ki+XQlQqiqE
dIJuyjShCmwTvBt82J55lyAAdM2pQ8KNY0NyUzganu4+SN4unbaKej6qHkyzA4RJVWvzU1hb2msh
z1qpViC1vtiHzQZs+A8LZJb+a2d78vbjj5EPhQVQricGMAkdifrA7JPJhXG7b2uTeHiE+DnWUrWX
PTg6JdcfxC8P1FXFx8ZlObSpKsF6uULBT3eTbAVUAXA8QX9A8VIkdY0DN2iDe+FgRsiFjLfK5dER
xDccfnmUxaCwr9Ds6uk9Lj383oxZunTim9mRbz9IhHH7jTWuOfcmQk8mo+BerTo+AumF1wX2DiDd
6WPardfRNXldWHhdsh1scyb0qslDhpM2mx54HmMN37buElii+ISEFByvovPBOXDZC3WreeHelu5l
32Lj0eYuKA5l0gQ7cXW6tNt6dITNsnP0KzYBKtpCTCCtZcsaD7g3Gh4T/9ECNGvqeWXB2008CnYd
Zgh8Jw92VZw8OLtx8VrAmnIryDgzJ5dFjSWAgDbV6DCwpo96CNB4HsVRLEO+Atn9atCND5ey5rWH
jNNqQKpZUGwlARD0Gi0W0IPowvQxLtovfdO1zB2g7Jmul1ZIpbnDXyhNCx4QjQJ6MEz4OahaUxfz
lv4M5LKexrdE69NLmyUwbdpp7w2tedvtXWBrRDfyQ12JbFGw2kXeaYKV+3bZOhsk8U96sH1vgF+i
20xOGs9kWk117aRyT2xgqnxM231pV6i1+ZAUcp3TbU3gESV5J6APGTMpjW5et5N9kUG7DmGs5twt
KJgI2NNzT7BBpcnbbUEusixOMXvj9l137jRTokCdlEUh9CpIGR0IgVNDiBuynL9x13xePf12Q8eF
ntOjMo9wTnaZqxeeMPRzAqjoNNbaza7gt68AFBzYscRzipitqgKg8GP+UsuTrQ//Nk0MAGNp6gD0
HykdmmvKBSCPqgnoP0OfV85BDhs1SP9J/zEt1Q+oAbQiRATMPn1U9x6QLzj+DvxEOezDvIxWXkL3
dgmgglnYSalHUusVuBhQDNhEZHXSx7jbD2tNc/uhX6UilYqMkidXugOFxJIgADZvvv3GWb746JpL
YEkbZ0e4uYXuozR5vKBWi5aB9PvLRMO860/Xye0Qu6U4H8qCfIoV5S+KkUpGGnU8hkJQNyYpwGxT
3i79lK6jABvNTncrqM+CpZQoHytQlO8b5/k42mVLmDn0jGSaADvSR73/ZA0a8LlIhDsVNpP2X1f8
BbUJlrsBDaMi/RblahLnwfDJMW3GqX+Mck3dJxuPvwsLiGr3SmsqLn0aMBHvyB7TNh5iZc3JA9do
4T8KYil7KmtA2qeN/u8+xHmNu/y4mTTXgLAOIX7KMgtYYyXQS8Yf9m7CHsbdffQK0Zy7MHLQKpi0
ljppqyvsvDLpogFR5l8YpPUcbSSjRbgLHgqsG4HElKweAqCEecE3gmM0ztVLTTQtf4dAJg2kO5Td
b63KJ+ov2EbIih7Lts0yeOifo3nuhXcZzQeIo6LwMIQpbBEySlNR3BCqaU4egxaBfwCoofiV00/e
aFdCfoR5c4s3/T6TRF92TUsEsHjI1xPUoulK9lSWAGuP9oMutIWmTR7knebkqd+kg7sL23IR71Im
nzamgMWqU1j7xhm8bd1gvwtIE5Q+tOSPBDxl/Q+kKaXlLFxCA69+yqp1L39C2zYErbLP24TAonKf
El+iC4WMmGf96xdyk/Mj4Akd5dawJ2h2ByOIztOZU8h/mqcPdKWhRb02fWhRCLkFrLq+Eh1IQyPF
GhhnBzv5rmhEQKBrFf7GNmpxq/fPMcFGluKnh8/NsolSG1brTpTqFWEnpG5ZdQbgsqHelw51ubQZ
ZAmQrNe8DDH4nCzy++jlK1cBrcfFVBIu3/TJvtCgNYBvQHMNiPLTpIjwlxRJKpMnNg7coQsUJDv2
xk3e1mbmJ/tDdhf20m9UNAu+WWCv5lU061sAIFdJbQBdltro0sazJh5hH6eIhZpXxlMQ6rxd5QNs
JX7meICcMsFWPcF2e7fDwSffmZ18YTswS+Pz7ppyT+OtFkYwtXzq7kNhykVH36LH+IBhU9duTgU3
OfYOTLUFXl31gUE6QeDWwAkgJW7cxue8Om8/+9TokOxuCk35NsufABFEHkJQn2OejAv+UV+lefat
dhr2bcvF/nC3lVSg1YHiCain6xSU1sbdfcRtNRdB0v6wk4kWyNZAtfyboL+aoELoYfFwTExTBLqR
QNK7ogjgNHhMcZWOgWSHBRDacPMlMO4aoG2Y5ikQSmoKOehBnZu46k3o0ahFKlo74N3TxzwXWBsD
4qIN6FAJXWce8lSvA+neRAUMISPjfN8iQ/H2ywDGBnrQworQVieN9HfBBOEAmBoKt/U5arkJAT54
ZIFU1Uf/FjBBwsxcGAjGWQH6TA7IdbVWuaT6LGlQLBcgRGeGqn+Y+DR1H7EvqljIJRZsdaojROyr
RQ6gxWPe/uvG/ahnhMiFKq5SQUNp/yUVRmiE6+/RODDs9tfms5JUaMsm1SX1LKW5kwKV4kY8APO2
PbuC3q7vYS9JKay6BdJXnTokTzlJgkExrqK0VmPWsNHCRU74NnfoVX0vYB/sXNwB8zZc19VpeYQy
2l3k+BHBWDrrbeD/kPkQDMnMOwOTXdq0XWl9OqXKUPY+XGWlJaAEgigqNm7RpNc8n1+bvE3QLg5l
iw7UNFudPbkJcYKgN3xYIrPUfVPX18Pnx9D1hLlD0fY2LZjlHmyj9LO5G6cE8oq7t+s/atkxZlH8
uZBXCzw66ekgGkDON33MM3jauglvrjYPqx7+Srz4kvgD9ZQOxWh//jFv6zNl9PatF0eOViPEzPJQ
V+X0Q1oHtpvMn3laL6+0evvcudwI9EJfURx7NdQNzIt73yEQnEc6s5C6SZaPNmGZI/22WoLu52yX
Tz1BYMK/JI6LCKhxgR03e6O3b7/gvIjcSJcCZe7Ue7LvHS68Attinthr33ay8WDXyXE8Fu+U9p8M
B9h+8O1FW3bzYluurouLe494Y9wWxV2q1S9NemCxf0hvG4juydvkvF0EKOES1mqcm9y+52IvnYIU
7SlhIO5902SAuET6ShqTF9JmGs+64siXZ42DD/wTTIt5d542utECwY1iA8ZTXPjqqYek04OomMbk
xjm72sBeoCzEClyAm1vxfB5lDTRjo09vbhAYZ+5xVWueeelB42DmwljwGLgvn30QTbSmAOaeR0KM
u/aRTN01oOEwRC00Invwd1STH9hL2p0IpvrM+jHv8tMubALlDGkh4Wth/S0dAKr9CIM0qOvOHX3z
FL++4Uf+xpG6vocyB2UJpA2vdGW0KYLJF8G0y4/yA10hSHPbBDzJb2XuT9X5AQZP3AOOO/NUgD57
H2lrqXOptKmR/k3NLt2Ji8c4wSdEpbnxXPCkLuAnJKefPqr8N+lTQyxY6P1MPfswEWib/hSt496j
Ah7jmSUlKJhXClvpY5Z7v8adA2gXNM8Bc5RTTiIrN/1VOxAHkIgg1nFOF2lS1EOb1IXEvmDbAPWq
Sq/dzXrQ03o30wDm7bunC+vCrSXXIYU7uZKruHzoB5eiV2liYtytJ9tF2uHtLl8XC59tL/BaT/pT
0KSGxsuuSw+LbHWMQ3TZXd0DIC5AE/I2D07ih1NeUn4Wdf3Skxp8o3EOkO1lEvn2EyB2LykduBzz
qgVVA6Sspq0W/nEuHQZqAF3TjyuehC9y8IS5dRe8N1QXVHdnT5ZcNkn1a/fepnoB4YbQo7j2WM3S
4bepZ0rbVIH6ME39pdaqlvoDqkhdiEN9v6r04bF06clJEPBRI5iV3uWy0lT9BPU98GowueVRfdXu
ZWna8JhhET7GRUxbAl2TD65C6jbweoUloHTo6dsDvLX12LPUOKXn5Firt+t9aIvJ9FCsJWSwpblb
sJkT6sAiKLUsM2vj5Z7ObmKN6UNjSYNCCKy2XnsWFI5QOkB1WnRnyiwtg1S/o92kRJrQunRoTdtv
pRecchLIiLkuPRypaH8wi8w6CJQYaypBYWwSoAd1/dmj3gOW9K/iF4ACGWf6wbOoPXkAq/JPkdZV
tSBIOKJhFHuCc8ke4wwA7Q5tLTjb4K/B498a9LMo9sf3oUetsXA/bWC71KuT/qCIMbfwVQMQD5D2
9B1sQAMlIPPINW4B7DzaM4PoUY8+8RASQkT8OqYefTipNKUf5U9z7oYDWUH2sL9lO4AqnwZktqT8
jTUAtduzA2VsSxt2sl/ZGqi2kHA8OECizCU1xC/XPQYgHqjsFi2YyX9F/MmOgvWjiUF+SoxzgeX2
IkOtuQwWnZvoWC0ZnlwNqu4QPdqp8if+bSy1fUpEgn32dm3IEhDlIwVQLIF6FITlixhxOzeYDaR4
JFGvewzIAgAHaEtILH9UrQhADjI0urt18oIQ81xD/ZAQlHaY/ThH6gHgUmTTAQLmEmJevQ8VWLoH
ANQ74C9iwapFgDFALtS2HXJk6fQN3HfdJCBxUMp2ifQXqRB1+wX3D+857kAeFMt0rkkucV54+HYV
yBKA/nM7MFlsuw0tD5+ISwKcRJ4nzUJQBq1BGsrUugakcZEcAigfKzIADIj8J/WfXeNSYY4049Ga
trRzQvVT8JKrNwYs2cN2A+4rwMFYXOaJvnbyW3oatMQNTHuVlaaNJwTVFeyveW/MV530V/zSvDBU
+sNwfLM/XYSLMJj/kgTx+lMwT8aLF3/h2wPsBDLc+ujmbz+hrr2flN+8WM+CbOzst+Tnf7uOkulC
vnkQRtO0W0HpQ7GoSj8qvzt/8sv53NNp5d9V/qP98kyVFys+Kf7wfRjEfnw9XKcfrPNJnfqT4G8/
vfs6GPrTcL7wpz+VZotCfnzRv/2kvGlJOp4deRPEV354qw6MHtAeOJ4E09AvBpLNwcLWHbXnTwdj
/yaYD4ux0l2vYSFO1v504sfKsHW88DCpbhpXiPYyxMk0CItxZAmaNbxr359cRTfqngl5iO7bnsfh
zkd/OlIOg8SxdAdG6KbqoDUc3PfRdLBzLP86f/epeEdZYrtRw84dTW+iaTBXF9kW5hTdxWDk6qg1
iMUHf6aqhpRTUPddj9fxYL2pqjOiU/rLcBrFiyH7FwfKyYCcVH/s8yjZPnYNB+PY3/ij4dMlqUGu
P/rRvJh8epCltEF3C0/8az96IiJilWmPjOxF48pZFuC/9sD++CZcBupaSO1wDQP766pMt2vYudNg
5o+L90u3rlPD1p35sX8djHeO5mN/eqMuh2SHdZfjzB89MVXgUKthYGzHcDYLUaDFYLIoNOMtfhQL
7G2G0Hk4Hfgz1EYxVDqyRAV0l+Ni6Iey0MVI6cBSy6M9sH8bPl1poD11DB2uVL1P+8Mahk3ikZiF
VTUH6Fx/8M+bq2DLckjzR92V/hIGi6k/KQZKd7AOVffzfBFHy52jRRIns51/3dlfRHG0SHLJLH8d
rZUl/KY7kfwLj5OpPx+GMV9Z/Ge47UtxBZv6X3o+i/3FeL1N34DDrMP2OQlvbsbBzr4/XxSvK3sE
R+ezo6NFHkIIzzlJ+aqdD8NRhDXPqj38Z6ZDy19K2UCnI51xdPfqxB/7a58NisPx//1v/2M+kp8O
47V/4/MG7/2raOIXu6boQxpzUbZOZFT3DS7CSRRbH4P5QtGKDxkY3fHPA5yCUXHc5/+6F/rRGn8p
3Pklmd74UTED2UtBa0LLWvzR2xX9XjS6iVjAC3+EGxlOFDORdAdhkRo279hPwjgcFa8rMxAOIXAn
NRgyZ741Dq3rYehb83my5Ttq2PtzPO0tI9eggz76s8WwYtZkS/PiJbAtsvLQbbL/jchSEWD5/s9z
AXpUJcpQebTnmWjRjwkW9fxh7IdKoEhwM7rC2l/P4kTRM3XIySFuz875Ig5nxRtmolJDdOAoVi0Y
KvmK73i79jiax36gmuR1LC7vele8XLoAAnXQ3bEPUXxTWQIB9egOe5ys/FC5ZyGQ0B/2Y3DlTyP1
2NZxjf48qayBBM911+AXf6HGCqkm0B/13E9uwp13sX+ler8p8F33lc/XcWVUKaXUHfXzNFwEN+k7
7+xPQgy9im8mPUh0v+RXLJAdQr/KdUpTHv2Rfw9wR4phRPCAvxc/vl1JnEY7HLp/mu9U3T44c/VH
P4wYduc8ubrBj4rDa0UUyWbVoZYvkunVNnsdCyZFiOnP4t1VsnOSzBXrKx+9hjX690/75/ufvuzv
/dcdOTxBzIJVzz8oMDjs6W3vCPGhwAJftPt+nP0BzzAIQF374xlb5Qdltvr+FH+mOE4igXXo/MM4
CKZV4RMGN11NdBLch9eKXwJXhv6w59hri50zMoBxsEOoaOckvEsC0rLF0KlqkiII3Qnk+vp88URR
C5ZCd/Q+A8T+eOfdJEAxKdsKXVH3OcHGsnyVL9734/DqKqjc6WD6oSt6LsSYjf/jBBjAJYRNrxFg
MsZT1vGJ86AKb3TNGrzwO0pC+AcJ+Luv1ZPQeZr6y6f8yiPwborxdb2oHDBKdp/o7+8ctxLCT8EE
FZn4vhH3kziaKbETiIVaTyyM7xs0y3BtE7H0jtB64XcJJoVfSb6I6GoubZY52/LOaSulquL5vvX4
WSRBNW0BtXVbVPK2KObo0MkVYL/ed5xh7w+i6rdIrAgMkdAFdDsUqUk98TdV6GsVHGfGrxxEYeKA
lxcwHnjElLnkOdP3tV/U88fIEM539SqA91BowOAFZH4QY8N6W8O8ToJ5NCN8OlG3CivMBYUE1Iq2
0sJJI4UO2ot44g+GcXBVjCTXJy2dILXkOEiZhwf3ybNZo9cu4sN1tHMaLIZBLEYHfzebgHytIGsp
poFKC6YpiGQh0i4+3uJgZF/7426pTD295pZK/mMBqMYEF9SDV4Mx9Q4wRxwrZs6LIUxu8UEQPZdt
SHWw+q7SyeObMvHKW7MXjAdhouawnhO11w4bzVnY1Gh9H8SbYBAtK6Ac6Q1Zw8v7leijNPjTHjYZ
D7AnlR2UvmG64+4FgiVTwhV1xBWO4qDq1Agfpu7b7s8X1atNuEV1h+1vAklRFAOlOriGtT0In3h2
nefu3Vee4wM/joJtIY9n76PXDk4o+joor0S3Bok+DK+w1SqByDpwFofAcqfzYF1+YaEe0j0Rh0FM
XEwdto51wNtXV1calei+bD+O/IV6fMGE64/7PgFoEiuLYAvVlO77HgHpwfgoBhJxo4q5+HGLrfHK
s3u08Mfq2wr7nO7bfgjiygGjJrGGYYmMnvhrNaZLLZ/+yB/9xbJyGurAxn4MF8OkappQqKv/wufj
aAkQS9G/Kapfd+s+huj1RTAlrFrJMkrHKe3Rk/sAGHISD4qx0pNcB4rnJBrfsCbKuMKlqvvKJ9HU
rwQFhZtde1jR7cUw6SLUAcb5hptCvVvxVW9XFUQmVr6qK+q4ms8k4aEqNqFB013fM5DCyaACRKgj
SPwJYE7F2Ujpm3RfWCS6WlNBjEp/JcB6oDXjcKpEttP+gdrvPKtAEVK+Ze1Rlz4OXaycCeo0a1iJ
VXCjXh70/qxj2HBBoU31GKfV/Lpr8XkkaA/FuCROpP/OeabgGFzsTaS6jU8DuMljNOCVZsUXjKtr
zl2fyq3iZUXJOc/GR145OBqZCyoYxOqBrsOrOadeSr1UU2Im3V0ERxjsRF8RQyXnY7vw1RXLo6WY
KVwAsh9QfaK+PS3u67DnjqN5tFRW24NjlRbp+i//538XudnmmlG2S3EuJKZ2kyYWdOt8+et+YGhN
8hN/wcja1mSM+3Ku8sfthCSg/oIbMR6QdFUMxhp863dSi6MMWoNE96LFnPICZVi7jnGxjhT1WUcp
RA9sPqV1hR6TO6qOaoX+0FfMlzqu7E/BLLkak9PhIiEZsdOXSqryi0tRt+5NtRdMomtwXnzNy99X
wwmkKjWIIxUK8TJS5+Uwez8C3K4Wxrk1WJAPEIg07z19WKNi4eX8PJtPe6WJ0/dnwc6XIL5RLL9n
M5CvHHnvNsT/XignXnpg6B6c/cF6tiiGkWWoo0Ju/y7xKZoJAZ0cJpjBik5p16BT9uNwUaklFSJO
7cVYDMNopqrrOqobLhD7Q+q41ZGFzVL3jQ8pOFGUa7eGqPshtAbKlr1swb0s2U8PAlRn+gvQ//N/
L4Kdm386WkahWiZIKyn94Y+D6VpZCqGy0N61j+FV1SqAAbqGccnmL4bK5YK5X8O44VVlFYSHXPfs
noAxHPjz6wpmu45rhGhztFDroyDZreOVx/5K0cG2dLnWX4lxZdAapPiEi/S6GgGt4fCe+AnaN1Sr
Tux2DbKcjVyN0tl1XHMn0Ub0L/jNYrfkrqObTvGjhhsfYuIXw6Sj1nFlnMqo6n0B613xNW9/20wN
W71wPveTYrj0raWPtO5B/vTn35Mp7D3FSNnANSzyJzwTFZHs1EH8cR6sr4fBeFwpj6gjo5iD654A
LZ060orUaAaVILlTR1rxXMDO/s7HADqU8h6mHN+6h+OcCHwVxFhH9dd5UimoAs9VvPzbBeUiUr20
lNlTewn+/J/RzkU0+fPvKTbnLP7zf02vQxWMCv1ZDW+PGFbwikTiahjXn26qChraWv2BPw+eCHgd
mVziBCOQTzsH/lwxi2BQ1H9naMDCik2f9kLVPSX7xGGAmysmgVPHBfvHEx+EVur66/BHOLnyr1aq
xqijoC/ToU/lu460aA+ihQuMOaVsFFCy/nK8u1qrNGA09ZTebTAX088DsPAW4HZSSdX8uDhsVhKi
G4ktv7/oYMj+yn+0D5j8gWpQ+a7ik+IPn8NkAp4MN+qpq0HF9SOIUHY+VQoZ6qA62h/vnPvjpQ8+
tThlYiB1avD8Dgm4BFyviq/6tPSiesxedtshXrsR7Hv5hakILH58+/16ygLH/iBR3th+thrplaGy
M6IXKoGE/TJObtvpfObMZvSYxSHVIjEgDJKVSSmj5ULDBgUiK2v5+QWGzPIU/r/J3Ls4uVK3TP8o
UDoUchBSk6jnx1fYc8WgIh81iAcJkyQcq9JRB4uUvC3irEpHDe6OBAxhjOAYK0PXURve99cAYbYl
butAc/Urp6OO6MheNMEYUgsX6zBbinG3pwPqoKCj4rVaSFsHRgplf0MdaqL6DXX47+/hkFDMTlt6
OjxqoLexuH3gHFf2z66DgQB0lJjJ1aBOHQkjwarMxRdWciN2HTmiM3Dci0gMDNUjqYOFICtZPg4X
i3mqTU+DZahqkDr4yrJv+Zhcq/Eppw7IygWAt/DGv0lf/yK6osCvOIDpXVAHavgCpzBbnz7nMppv
U4b0Yyy+9+02TrZQX0LKDKgkF7yMJIAzrfCEL7GOkHpPIrPz4c6XMB6EW5U89Ar68/p8/uw31HBh
90DvVvI5Th12ch9bForUYgnSI1VHuPbcV60iOpMU36FxfIR/YJ/iX6IBarjdqSMUnJ1OTJjF8M+/
j4PJunhjWRW3nnAiEzjx+QYVvinNjGrIcGQTyG6BnX8+SMt5/qU8ibxH5fP3V9ls3s/90n+M5Z+V
cOua/c+4CD+KXWBbvXodkGig7F+j8SjX1+WdbgPJhGvCa0sT+W6XmvsXz9eP2/esvP4vuO/xQERN
xQ48y/X5So++B/N0pc6nDgBuL/Y3avyvWcPVJcEAJShVRwa+H42jKn6kDq7b/Wt8CTUcVQd1zgGO
z/VQwD8VJEkdkdsDfzz6Jvi4BqvtMKHrhBKBgCS0UDYatzlpcwJTytFIG0g+fz29HKIT5nDCJ8r1
nXYN0h44iJNi3mIT2C8r1Zff9nOcVF/WqUNCvpAS3UDPpGwcDA/FBL61cT/uGtjGh/IXvBQy1imo
3vxJpGxOHRZmj+LlariwBgfnXNRttNWBqqMdRj8Sr/OfjwMSGNPBv2zzP+vwBlNOImHZkzIyVNq2
76mj1LIfRYVNpgQb6qi3PAhvw0KERQfV0WrhgHIy4cS8yWl20hKf8Dp+2gPmWfKyVxov+V1IveT6
SY+ZOtId+fhprlQ2W8IMD2Rc0uKnQn3jFsv5LY34sg4nAKnUnj0lckoq+cyXx3wfUDqYn9B0DifX
ewQBxsWfKScLRhz9WRzDBX6Fa12MlF5xdYAv+sMYElBi91scFbsOJpPTYLXT98db6sbqKKY7DSso
uTqg1V/8KSlK1ZyoI0ZyChpRHbUOmZUF/iMgnVqpcO7WEA0/CxfXxLa2Xi7QiBWn8e3SeebPSKbJ
FLZgruthuh9XsYM1iCOX1BwG+u0dcOpIZWfhovfBmKTMf9l5NycoOwermEWaRWJJi9HFoZ9Mh4qd
Arub/qZcRCNsU+Wk0tO7jnEhLimGEQ2WdsbUtfwvEmq5Ky9bw8n8le0Ns8j7QbKg3Yny4nXkCp8Y
mfRJLb7k7RLVlwZHkrUphLYYUhbchUGuQ9vyJs2qQUa03DrYFfI674wGEOLZaRTv/JzQrwV7casZ
15EeGQ2ok+kN60Gw+HKVzQ90fLZQNOo6PuXZyEY/Dzgq//Z+HvMttT1VXua7Ps9zpXIutvFDKgPn
r4lp9CiuJkA8DoOI7JEim3U0IPuUzKuI1DqSyxd//h8gnuugLJKwfxY/fkvot52Af0zUfxuR5z/2
XGybe92nfxuD6F9wllvoS/96s9zGlmrYLF840vltcD3Gyfy3/wcAAP//</cx:binary>
              </cx:geoCache>
            </cx:geography>
          </cx:layoutPr>
          <cx:valueColors>
            <cx:minColor>
              <a:schemeClr val="accent6">
                <a:lumMod val="20000"/>
                <a:lumOff val="80000"/>
              </a:schemeClr>
            </cx:minColor>
            <cx:maxColor>
              <a:srgbClr val="0070C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504825</xdr:colOff>
      <xdr:row>2</xdr:row>
      <xdr:rowOff>95250</xdr:rowOff>
    </xdr:from>
    <xdr:to>
      <xdr:col>14</xdr:col>
      <xdr:colOff>123825</xdr:colOff>
      <xdr:row>18</xdr:row>
      <xdr:rowOff>76200</xdr:rowOff>
    </xdr:to>
    <xdr:sp macro="" textlink="">
      <xdr:nvSpPr>
        <xdr:cNvPr id="5" name="Rectangle: Rounded Corners 4">
          <a:extLst>
            <a:ext uri="{FF2B5EF4-FFF2-40B4-BE49-F238E27FC236}">
              <a16:creationId xmlns:a16="http://schemas.microsoft.com/office/drawing/2014/main" id="{9BFAAF54-8EE1-F3D8-D8C9-348F516DC592}"/>
            </a:ext>
          </a:extLst>
        </xdr:cNvPr>
        <xdr:cNvSpPr/>
      </xdr:nvSpPr>
      <xdr:spPr>
        <a:xfrm>
          <a:off x="7639050" y="457200"/>
          <a:ext cx="4800600" cy="2876550"/>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6</xdr:col>
      <xdr:colOff>514349</xdr:colOff>
      <xdr:row>3</xdr:row>
      <xdr:rowOff>42864</xdr:rowOff>
    </xdr:from>
    <xdr:to>
      <xdr:col>14</xdr:col>
      <xdr:colOff>123824</xdr:colOff>
      <xdr:row>18</xdr:row>
      <xdr:rowOff>71439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16AD6A5-6AA4-E368-8234-EB9F0A16F9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072562" y="585789"/>
              <a:ext cx="4791075" cy="2743200"/>
            </a:xfrm>
            <a:prstGeom prst="rect">
              <a:avLst/>
            </a:prstGeom>
            <a:solidFill>
              <a:prstClr val="white"/>
            </a:solidFill>
            <a:ln w="1">
              <a:solidFill>
                <a:prstClr val="green"/>
              </a:solidFill>
            </a:ln>
          </xdr:spPr>
          <xdr:txBody>
            <a:bodyPr vertOverflow="clip" horzOverflow="clip"/>
            <a:lstStyle/>
            <a:p>
              <a:r>
                <a:rPr lang="en-NZ"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402166</xdr:colOff>
      <xdr:row>72</xdr:row>
      <xdr:rowOff>0</xdr:rowOff>
    </xdr:from>
    <xdr:to>
      <xdr:col>6</xdr:col>
      <xdr:colOff>1423457</xdr:colOff>
      <xdr:row>88</xdr:row>
      <xdr:rowOff>36512</xdr:rowOff>
    </xdr:to>
    <xdr:sp macro="" textlink="">
      <xdr:nvSpPr>
        <xdr:cNvPr id="13" name="Rectangle: Rounded Corners 12">
          <a:extLst>
            <a:ext uri="{FF2B5EF4-FFF2-40B4-BE49-F238E27FC236}">
              <a16:creationId xmlns:a16="http://schemas.microsoft.com/office/drawing/2014/main" id="{7413C4C7-1524-4FEB-A981-86F7700BAD55}"/>
            </a:ext>
          </a:extLst>
        </xdr:cNvPr>
        <xdr:cNvSpPr/>
      </xdr:nvSpPr>
      <xdr:spPr>
        <a:xfrm>
          <a:off x="5286375" y="21410083"/>
          <a:ext cx="4254499" cy="2915179"/>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3</xdr:col>
      <xdr:colOff>428095</xdr:colOff>
      <xdr:row>54</xdr:row>
      <xdr:rowOff>10584</xdr:rowOff>
    </xdr:from>
    <xdr:to>
      <xdr:col>6</xdr:col>
      <xdr:colOff>1497541</xdr:colOff>
      <xdr:row>70</xdr:row>
      <xdr:rowOff>158750</xdr:rowOff>
    </xdr:to>
    <xdr:sp macro="" textlink="">
      <xdr:nvSpPr>
        <xdr:cNvPr id="12" name="Rectangle: Rounded Corners 11">
          <a:extLst>
            <a:ext uri="{FF2B5EF4-FFF2-40B4-BE49-F238E27FC236}">
              <a16:creationId xmlns:a16="http://schemas.microsoft.com/office/drawing/2014/main" id="{FACCC666-31CF-44F9-B3E1-FE152278BA9E}"/>
            </a:ext>
          </a:extLst>
        </xdr:cNvPr>
        <xdr:cNvSpPr/>
      </xdr:nvSpPr>
      <xdr:spPr>
        <a:xfrm>
          <a:off x="5312304" y="18182167"/>
          <a:ext cx="4302654" cy="3026833"/>
        </a:xfrm>
        <a:prstGeom prst="roundRect">
          <a:avLst/>
        </a:prstGeom>
        <a:solidFill>
          <a:sysClr val="window" lastClr="FFFFFF"/>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3</xdr:col>
      <xdr:colOff>449263</xdr:colOff>
      <xdr:row>39</xdr:row>
      <xdr:rowOff>15344</xdr:rowOff>
    </xdr:from>
    <xdr:to>
      <xdr:col>6</xdr:col>
      <xdr:colOff>1465791</xdr:colOff>
      <xdr:row>53</xdr:row>
      <xdr:rowOff>131761</xdr:rowOff>
    </xdr:to>
    <xdr:sp macro="" textlink="">
      <xdr:nvSpPr>
        <xdr:cNvPr id="11" name="Rectangle: Rounded Corners 10">
          <a:extLst>
            <a:ext uri="{FF2B5EF4-FFF2-40B4-BE49-F238E27FC236}">
              <a16:creationId xmlns:a16="http://schemas.microsoft.com/office/drawing/2014/main" id="{A99E24B1-1413-1F7A-3FCF-2773D63F9EE1}"/>
            </a:ext>
          </a:extLst>
        </xdr:cNvPr>
        <xdr:cNvSpPr/>
      </xdr:nvSpPr>
      <xdr:spPr>
        <a:xfrm>
          <a:off x="5333472" y="15488177"/>
          <a:ext cx="4249736" cy="2635251"/>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3</xdr:col>
      <xdr:colOff>438148</xdr:colOff>
      <xdr:row>39</xdr:row>
      <xdr:rowOff>152929</xdr:rowOff>
    </xdr:from>
    <xdr:to>
      <xdr:col>6</xdr:col>
      <xdr:colOff>1397000</xdr:colOff>
      <xdr:row>53</xdr:row>
      <xdr:rowOff>133348</xdr:rowOff>
    </xdr:to>
    <xdr:grpSp>
      <xdr:nvGrpSpPr>
        <xdr:cNvPr id="17" name="Group 16">
          <a:extLst>
            <a:ext uri="{FF2B5EF4-FFF2-40B4-BE49-F238E27FC236}">
              <a16:creationId xmlns:a16="http://schemas.microsoft.com/office/drawing/2014/main" id="{7F27650D-052D-71B9-BEB0-56983281320D}"/>
            </a:ext>
          </a:extLst>
        </xdr:cNvPr>
        <xdr:cNvGrpSpPr/>
      </xdr:nvGrpSpPr>
      <xdr:grpSpPr>
        <a:xfrm>
          <a:off x="4465107" y="7169679"/>
          <a:ext cx="4192060" cy="2499252"/>
          <a:chOff x="4414072" y="15561610"/>
          <a:chExt cx="4572000" cy="2743200"/>
        </a:xfrm>
        <a:noFill/>
      </xdr:grpSpPr>
      <xdr:graphicFrame macro="">
        <xdr:nvGraphicFramePr>
          <xdr:cNvPr id="15" name="Food service">
            <a:extLst>
              <a:ext uri="{FF2B5EF4-FFF2-40B4-BE49-F238E27FC236}">
                <a16:creationId xmlns:a16="http://schemas.microsoft.com/office/drawing/2014/main" id="{5C3580F2-F766-232D-B790-EFECE2B34E0A}"/>
              </a:ext>
            </a:extLst>
          </xdr:cNvPr>
          <xdr:cNvGraphicFramePr/>
        </xdr:nvGraphicFramePr>
        <xdr:xfrm>
          <a:off x="4414072" y="1556161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6" name="TextBox 15">
            <a:extLst>
              <a:ext uri="{FF2B5EF4-FFF2-40B4-BE49-F238E27FC236}">
                <a16:creationId xmlns:a16="http://schemas.microsoft.com/office/drawing/2014/main" id="{233D03E7-77F6-44B4-AD29-FB4500886B77}"/>
              </a:ext>
            </a:extLst>
          </xdr:cNvPr>
          <xdr:cNvSpPr txBox="1"/>
        </xdr:nvSpPr>
        <xdr:spPr>
          <a:xfrm>
            <a:off x="5457911" y="16761761"/>
            <a:ext cx="994952"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200" b="1" kern="1200"/>
              <a:t>Food Service</a:t>
            </a:r>
          </a:p>
        </xdr:txBody>
      </xdr:sp>
    </xdr:grpSp>
    <xdr:clientData/>
  </xdr:twoCellAnchor>
  <xdr:twoCellAnchor>
    <xdr:from>
      <xdr:col>3</xdr:col>
      <xdr:colOff>410633</xdr:colOff>
      <xdr:row>55</xdr:row>
      <xdr:rowOff>141287</xdr:rowOff>
    </xdr:from>
    <xdr:to>
      <xdr:col>6</xdr:col>
      <xdr:colOff>1476375</xdr:colOff>
      <xdr:row>70</xdr:row>
      <xdr:rowOff>169862</xdr:rowOff>
    </xdr:to>
    <xdr:grpSp>
      <xdr:nvGrpSpPr>
        <xdr:cNvPr id="20" name="Group 19">
          <a:extLst>
            <a:ext uri="{FF2B5EF4-FFF2-40B4-BE49-F238E27FC236}">
              <a16:creationId xmlns:a16="http://schemas.microsoft.com/office/drawing/2014/main" id="{7FE50671-3178-A700-93CA-DD640650F527}"/>
            </a:ext>
          </a:extLst>
        </xdr:cNvPr>
        <xdr:cNvGrpSpPr/>
      </xdr:nvGrpSpPr>
      <xdr:grpSpPr>
        <a:xfrm>
          <a:off x="4437592" y="10036704"/>
          <a:ext cx="4298950" cy="2727325"/>
          <a:chOff x="4162425" y="18488024"/>
          <a:chExt cx="4572000" cy="2743200"/>
        </a:xfrm>
        <a:noFill/>
      </xdr:grpSpPr>
      <xdr:graphicFrame macro="">
        <xdr:nvGraphicFramePr>
          <xdr:cNvPr id="18" name="Household">
            <a:extLst>
              <a:ext uri="{FF2B5EF4-FFF2-40B4-BE49-F238E27FC236}">
                <a16:creationId xmlns:a16="http://schemas.microsoft.com/office/drawing/2014/main" id="{864283D8-B208-AEC3-2518-A224AA4C5556}"/>
              </a:ext>
            </a:extLst>
          </xdr:cNvPr>
          <xdr:cNvGraphicFramePr/>
        </xdr:nvGraphicFramePr>
        <xdr:xfrm>
          <a:off x="4162425" y="18488024"/>
          <a:ext cx="4572000" cy="27432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9" name="TextBox 18">
            <a:extLst>
              <a:ext uri="{FF2B5EF4-FFF2-40B4-BE49-F238E27FC236}">
                <a16:creationId xmlns:a16="http://schemas.microsoft.com/office/drawing/2014/main" id="{71C4B1F0-59E3-1493-4B91-78E9A12EB069}"/>
              </a:ext>
            </a:extLst>
          </xdr:cNvPr>
          <xdr:cNvSpPr txBox="1"/>
        </xdr:nvSpPr>
        <xdr:spPr>
          <a:xfrm>
            <a:off x="5419725" y="19688175"/>
            <a:ext cx="871521" cy="280205"/>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200" b="1" kern="1200"/>
              <a:t>Household</a:t>
            </a:r>
          </a:p>
        </xdr:txBody>
      </xdr:sp>
    </xdr:grpSp>
    <xdr:clientData/>
  </xdr:twoCellAnchor>
  <xdr:twoCellAnchor>
    <xdr:from>
      <xdr:col>3</xdr:col>
      <xdr:colOff>369358</xdr:colOff>
      <xdr:row>73</xdr:row>
      <xdr:rowOff>46037</xdr:rowOff>
    </xdr:from>
    <xdr:to>
      <xdr:col>6</xdr:col>
      <xdr:colOff>1418166</xdr:colOff>
      <xdr:row>88</xdr:row>
      <xdr:rowOff>69850</xdr:rowOff>
    </xdr:to>
    <xdr:grpSp>
      <xdr:nvGrpSpPr>
        <xdr:cNvPr id="23" name="Group 22">
          <a:extLst>
            <a:ext uri="{FF2B5EF4-FFF2-40B4-BE49-F238E27FC236}">
              <a16:creationId xmlns:a16="http://schemas.microsoft.com/office/drawing/2014/main" id="{AB8AFE3B-DF6D-4847-B376-310E2F707B65}"/>
            </a:ext>
          </a:extLst>
        </xdr:cNvPr>
        <xdr:cNvGrpSpPr/>
      </xdr:nvGrpSpPr>
      <xdr:grpSpPr>
        <a:xfrm>
          <a:off x="4396317" y="13179954"/>
          <a:ext cx="4282016" cy="2722563"/>
          <a:chOff x="3724275" y="21383624"/>
          <a:chExt cx="4572000" cy="2743200"/>
        </a:xfrm>
      </xdr:grpSpPr>
      <xdr:graphicFrame macro="">
        <xdr:nvGraphicFramePr>
          <xdr:cNvPr id="21" name="Chart 20">
            <a:extLst>
              <a:ext uri="{FF2B5EF4-FFF2-40B4-BE49-F238E27FC236}">
                <a16:creationId xmlns:a16="http://schemas.microsoft.com/office/drawing/2014/main" id="{B0F90FC5-E961-D803-36C1-5D7D4686E32D}"/>
              </a:ext>
            </a:extLst>
          </xdr:cNvPr>
          <xdr:cNvGraphicFramePr/>
        </xdr:nvGraphicFramePr>
        <xdr:xfrm>
          <a:off x="3724275" y="21383624"/>
          <a:ext cx="4572000" cy="27432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2" name="TextBox 21">
            <a:extLst>
              <a:ext uri="{FF2B5EF4-FFF2-40B4-BE49-F238E27FC236}">
                <a16:creationId xmlns:a16="http://schemas.microsoft.com/office/drawing/2014/main" id="{4A92B77A-9D4B-D7D2-9A70-8BA1A41F89FE}"/>
              </a:ext>
            </a:extLst>
          </xdr:cNvPr>
          <xdr:cNvSpPr txBox="1"/>
        </xdr:nvSpPr>
        <xdr:spPr>
          <a:xfrm>
            <a:off x="5114925" y="22593300"/>
            <a:ext cx="54886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200" b="1" kern="1200"/>
              <a:t>Retail</a:t>
            </a:r>
          </a:p>
        </xdr:txBody>
      </xdr:sp>
    </xdr:grpSp>
    <xdr:clientData/>
  </xdr:twoCellAnchor>
  <xdr:twoCellAnchor>
    <xdr:from>
      <xdr:col>5</xdr:col>
      <xdr:colOff>1507596</xdr:colOff>
      <xdr:row>1</xdr:row>
      <xdr:rowOff>15345</xdr:rowOff>
    </xdr:from>
    <xdr:to>
      <xdr:col>9</xdr:col>
      <xdr:colOff>889000</xdr:colOff>
      <xdr:row>17</xdr:row>
      <xdr:rowOff>41274</xdr:rowOff>
    </xdr:to>
    <xdr:sp macro="" textlink="">
      <xdr:nvSpPr>
        <xdr:cNvPr id="2" name="Rectangle: Rounded Corners 1">
          <a:extLst>
            <a:ext uri="{FF2B5EF4-FFF2-40B4-BE49-F238E27FC236}">
              <a16:creationId xmlns:a16="http://schemas.microsoft.com/office/drawing/2014/main" id="{B3FB1227-1E34-AF4B-9F6C-18BD233BB9DA}"/>
            </a:ext>
          </a:extLst>
        </xdr:cNvPr>
        <xdr:cNvSpPr/>
      </xdr:nvSpPr>
      <xdr:spPr>
        <a:xfrm>
          <a:off x="10566929" y="195262"/>
          <a:ext cx="6324071" cy="2904595"/>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solidFill>
              <a:srgbClr val="F2F2F2"/>
            </a:solidFill>
          </a:endParaRPr>
        </a:p>
      </xdr:txBody>
    </xdr:sp>
    <xdr:clientData/>
  </xdr:twoCellAnchor>
  <xdr:twoCellAnchor>
    <xdr:from>
      <xdr:col>5</xdr:col>
      <xdr:colOff>1513417</xdr:colOff>
      <xdr:row>2</xdr:row>
      <xdr:rowOff>19049</xdr:rowOff>
    </xdr:from>
    <xdr:to>
      <xdr:col>9</xdr:col>
      <xdr:colOff>893762</xdr:colOff>
      <xdr:row>17</xdr:row>
      <xdr:rowOff>31750</xdr:rowOff>
    </xdr:to>
    <xdr:graphicFrame macro="">
      <xdr:nvGraphicFramePr>
        <xdr:cNvPr id="5" name="Region_tonnes">
          <a:extLst>
            <a:ext uri="{FF2B5EF4-FFF2-40B4-BE49-F238E27FC236}">
              <a16:creationId xmlns:a16="http://schemas.microsoft.com/office/drawing/2014/main" id="{52E8BD76-9ADB-8DF9-DC05-E6A839A96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169333</xdr:colOff>
      <xdr:row>0</xdr:row>
      <xdr:rowOff>169334</xdr:rowOff>
    </xdr:from>
    <xdr:ext cx="2000250" cy="264583"/>
    <xdr:sp macro="" textlink="">
      <xdr:nvSpPr>
        <xdr:cNvPr id="7" name="TextBox 6">
          <a:extLst>
            <a:ext uri="{FF2B5EF4-FFF2-40B4-BE49-F238E27FC236}">
              <a16:creationId xmlns:a16="http://schemas.microsoft.com/office/drawing/2014/main" id="{C6690329-77EA-309F-AD82-AF36937393C9}"/>
            </a:ext>
          </a:extLst>
        </xdr:cNvPr>
        <xdr:cNvSpPr txBox="1"/>
      </xdr:nvSpPr>
      <xdr:spPr>
        <a:xfrm>
          <a:off x="8286750" y="169334"/>
          <a:ext cx="2000250" cy="2645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NZ" sz="1200" b="1" i="0" baseline="0">
              <a:solidFill>
                <a:schemeClr val="tx1"/>
              </a:solidFill>
              <a:effectLst/>
              <a:latin typeface="+mn-lt"/>
              <a:ea typeface="+mn-ea"/>
              <a:cs typeface="+mn-cs"/>
            </a:rPr>
            <a:t>Food Waste by Region 2021</a:t>
          </a:r>
          <a:endParaRPr lang="en-NZ" sz="1200">
            <a:effectLst/>
          </a:endParaRPr>
        </a:p>
        <a:p>
          <a:endParaRPr lang="en-NZ" sz="1100" kern="1200"/>
        </a:p>
      </xdr:txBody>
    </xdr:sp>
    <xdr:clientData/>
  </xdr:oneCellAnchor>
  <xdr:twoCellAnchor>
    <xdr:from>
      <xdr:col>3</xdr:col>
      <xdr:colOff>464606</xdr:colOff>
      <xdr:row>22</xdr:row>
      <xdr:rowOff>20107</xdr:rowOff>
    </xdr:from>
    <xdr:to>
      <xdr:col>6</xdr:col>
      <xdr:colOff>1407583</xdr:colOff>
      <xdr:row>38</xdr:row>
      <xdr:rowOff>83607</xdr:rowOff>
    </xdr:to>
    <xdr:sp macro="" textlink="">
      <xdr:nvSpPr>
        <xdr:cNvPr id="8" name="Rectangle: Rounded Corners 7">
          <a:extLst>
            <a:ext uri="{FF2B5EF4-FFF2-40B4-BE49-F238E27FC236}">
              <a16:creationId xmlns:a16="http://schemas.microsoft.com/office/drawing/2014/main" id="{14291FEC-8EB4-44BE-EF59-553F1CCADEE5}"/>
            </a:ext>
          </a:extLst>
        </xdr:cNvPr>
        <xdr:cNvSpPr/>
      </xdr:nvSpPr>
      <xdr:spPr>
        <a:xfrm>
          <a:off x="5348815" y="12434357"/>
          <a:ext cx="4176185" cy="2942167"/>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3</xdr:col>
      <xdr:colOff>507999</xdr:colOff>
      <xdr:row>22</xdr:row>
      <xdr:rowOff>26985</xdr:rowOff>
    </xdr:from>
    <xdr:to>
      <xdr:col>6</xdr:col>
      <xdr:colOff>1444624</xdr:colOff>
      <xdr:row>38</xdr:row>
      <xdr:rowOff>64028</xdr:rowOff>
    </xdr:to>
    <xdr:graphicFrame macro="">
      <xdr:nvGraphicFramePr>
        <xdr:cNvPr id="4" name="Top 5">
          <a:extLst>
            <a:ext uri="{FF2B5EF4-FFF2-40B4-BE49-F238E27FC236}">
              <a16:creationId xmlns:a16="http://schemas.microsoft.com/office/drawing/2014/main" id="{32C77FF7-E90A-A25B-09F8-1995105B1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73555</xdr:colOff>
      <xdr:row>18</xdr:row>
      <xdr:rowOff>166159</xdr:rowOff>
    </xdr:from>
    <xdr:to>
      <xdr:col>8</xdr:col>
      <xdr:colOff>828077</xdr:colOff>
      <xdr:row>32</xdr:row>
      <xdr:rowOff>171451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B465C1E5-0578-7307-C5D1-E735AFA879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21347" y="3404659"/>
              <a:ext cx="2480135" cy="2524125"/>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1233486</xdr:colOff>
      <xdr:row>18</xdr:row>
      <xdr:rowOff>134409</xdr:rowOff>
    </xdr:from>
    <xdr:to>
      <xdr:col>9</xdr:col>
      <xdr:colOff>1326090</xdr:colOff>
      <xdr:row>32</xdr:row>
      <xdr:rowOff>153987</xdr:rowOff>
    </xdr:to>
    <mc:AlternateContent xmlns:mc="http://schemas.openxmlformats.org/markup-compatibility/2006" xmlns:a14="http://schemas.microsoft.com/office/drawing/2010/main">
      <mc:Choice Requires="a14">
        <xdr:graphicFrame macro="">
          <xdr:nvGraphicFramePr>
            <xdr:cNvPr id="24" name="Country">
              <a:extLst>
                <a:ext uri="{FF2B5EF4-FFF2-40B4-BE49-F238E27FC236}">
                  <a16:creationId xmlns:a16="http://schemas.microsoft.com/office/drawing/2014/main" id="{08BC0DF1-1FC1-EA05-6223-11B743CB175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811653" y="3372909"/>
              <a:ext cx="1822979" cy="2533649"/>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989541</xdr:colOff>
      <xdr:row>33</xdr:row>
      <xdr:rowOff>79375</xdr:rowOff>
    </xdr:from>
    <xdr:ext cx="1603375" cy="264560"/>
    <xdr:sp macro="" textlink="">
      <xdr:nvSpPr>
        <xdr:cNvPr id="3" name="TextBox 2">
          <a:extLst>
            <a:ext uri="{FF2B5EF4-FFF2-40B4-BE49-F238E27FC236}">
              <a16:creationId xmlns:a16="http://schemas.microsoft.com/office/drawing/2014/main" id="{27D9B543-8827-F6EB-7D69-D7BC34AB4A19}"/>
            </a:ext>
          </a:extLst>
        </xdr:cNvPr>
        <xdr:cNvSpPr txBox="1"/>
      </xdr:nvSpPr>
      <xdr:spPr>
        <a:xfrm>
          <a:off x="2730500" y="6016625"/>
          <a:ext cx="1603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Z" sz="1100" kern="1200"/>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314325</xdr:colOff>
      <xdr:row>0</xdr:row>
      <xdr:rowOff>161926</xdr:rowOff>
    </xdr:from>
    <xdr:ext cx="6153150" cy="571500"/>
    <xdr:sp macro="" textlink="">
      <xdr:nvSpPr>
        <xdr:cNvPr id="2" name="TextBox 1">
          <a:extLst>
            <a:ext uri="{FF2B5EF4-FFF2-40B4-BE49-F238E27FC236}">
              <a16:creationId xmlns:a16="http://schemas.microsoft.com/office/drawing/2014/main" id="{C892A8A2-2F6E-9C4C-418E-E1EA6A271DEB}"/>
            </a:ext>
          </a:extLst>
        </xdr:cNvPr>
        <xdr:cNvSpPr txBox="1"/>
      </xdr:nvSpPr>
      <xdr:spPr>
        <a:xfrm>
          <a:off x="962025" y="161926"/>
          <a:ext cx="615315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Z" sz="3200" kern="1200">
              <a:solidFill>
                <a:srgbClr val="F2F2F2"/>
              </a:solidFill>
              <a:latin typeface="Arial" panose="020B0604020202020204" pitchFamily="34" charset="0"/>
              <a:cs typeface="Arial" panose="020B0604020202020204" pitchFamily="34" charset="0"/>
            </a:rPr>
            <a:t>|</a:t>
          </a:r>
          <a:r>
            <a:rPr lang="en-NZ" sz="3200" kern="1200">
              <a:solidFill>
                <a:srgbClr val="F2F2F2"/>
              </a:solidFill>
            </a:rPr>
            <a:t>Food</a:t>
          </a:r>
          <a:r>
            <a:rPr lang="en-NZ" sz="3200" kern="1200" baseline="0">
              <a:solidFill>
                <a:srgbClr val="F2F2F2"/>
              </a:solidFill>
            </a:rPr>
            <a:t> Waste Global Estimate 2021</a:t>
          </a:r>
          <a:endParaRPr lang="en-NZ" sz="3200" kern="1200">
            <a:solidFill>
              <a:srgbClr val="F2F2F2"/>
            </a:solidFill>
          </a:endParaRPr>
        </a:p>
      </xdr:txBody>
    </xdr:sp>
    <xdr:clientData/>
  </xdr:oneCellAnchor>
  <xdr:twoCellAnchor editAs="oneCell">
    <xdr:from>
      <xdr:col>0</xdr:col>
      <xdr:colOff>114300</xdr:colOff>
      <xdr:row>0</xdr:row>
      <xdr:rowOff>96558</xdr:rowOff>
    </xdr:from>
    <xdr:to>
      <xdr:col>1</xdr:col>
      <xdr:colOff>304144</xdr:colOff>
      <xdr:row>4</xdr:row>
      <xdr:rowOff>114300</xdr:rowOff>
    </xdr:to>
    <xdr:pic>
      <xdr:nvPicPr>
        <xdr:cNvPr id="5" name="Picture 4">
          <a:extLst>
            <a:ext uri="{FF2B5EF4-FFF2-40B4-BE49-F238E27FC236}">
              <a16:creationId xmlns:a16="http://schemas.microsoft.com/office/drawing/2014/main" id="{3C59B04A-39E5-A303-E50F-B1C15B129C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96558"/>
          <a:ext cx="837544" cy="741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292555</xdr:colOff>
      <xdr:row>6</xdr:row>
      <xdr:rowOff>0</xdr:rowOff>
    </xdr:from>
    <xdr:to>
      <xdr:col>19</xdr:col>
      <xdr:colOff>483053</xdr:colOff>
      <xdr:row>25</xdr:row>
      <xdr:rowOff>163285</xdr:rowOff>
    </xdr:to>
    <xdr:sp macro="" textlink="">
      <xdr:nvSpPr>
        <xdr:cNvPr id="13" name="Rectangle: Rounded Corners 12">
          <a:extLst>
            <a:ext uri="{FF2B5EF4-FFF2-40B4-BE49-F238E27FC236}">
              <a16:creationId xmlns:a16="http://schemas.microsoft.com/office/drawing/2014/main" id="{CC7A44B0-9662-4166-B713-8D78BD33D444}"/>
            </a:ext>
          </a:extLst>
        </xdr:cNvPr>
        <xdr:cNvSpPr/>
      </xdr:nvSpPr>
      <xdr:spPr>
        <a:xfrm>
          <a:off x="5463269" y="1102179"/>
          <a:ext cx="7300231" cy="3653517"/>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solidFill>
              <a:srgbClr val="F2F2F2"/>
            </a:solidFill>
          </a:endParaRPr>
        </a:p>
      </xdr:txBody>
    </xdr:sp>
    <xdr:clientData/>
  </xdr:twoCellAnchor>
  <xdr:twoCellAnchor>
    <xdr:from>
      <xdr:col>8</xdr:col>
      <xdr:colOff>210911</xdr:colOff>
      <xdr:row>7</xdr:row>
      <xdr:rowOff>142873</xdr:rowOff>
    </xdr:from>
    <xdr:to>
      <xdr:col>19</xdr:col>
      <xdr:colOff>176892</xdr:colOff>
      <xdr:row>25</xdr:row>
      <xdr:rowOff>115659</xdr:rowOff>
    </xdr:to>
    <xdr:graphicFrame macro="">
      <xdr:nvGraphicFramePr>
        <xdr:cNvPr id="14" name="Chart 13">
          <a:extLst>
            <a:ext uri="{FF2B5EF4-FFF2-40B4-BE49-F238E27FC236}">
              <a16:creationId xmlns:a16="http://schemas.microsoft.com/office/drawing/2014/main" id="{EB94C76A-0985-48BF-BC3B-CBF8D59EF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623965</xdr:colOff>
      <xdr:row>6</xdr:row>
      <xdr:rowOff>54429</xdr:rowOff>
    </xdr:from>
    <xdr:ext cx="2349196" cy="299356"/>
    <xdr:sp macro="" textlink="">
      <xdr:nvSpPr>
        <xdr:cNvPr id="15" name="TextBox 14">
          <a:extLst>
            <a:ext uri="{FF2B5EF4-FFF2-40B4-BE49-F238E27FC236}">
              <a16:creationId xmlns:a16="http://schemas.microsoft.com/office/drawing/2014/main" id="{4335A524-746B-4A00-8693-B5D6B71C58FB}"/>
            </a:ext>
          </a:extLst>
        </xdr:cNvPr>
        <xdr:cNvSpPr txBox="1"/>
      </xdr:nvSpPr>
      <xdr:spPr>
        <a:xfrm>
          <a:off x="5794679" y="1156608"/>
          <a:ext cx="2349196" cy="299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NZ" sz="1400" b="1" i="0" baseline="0">
              <a:solidFill>
                <a:schemeClr val="tx1"/>
              </a:solidFill>
              <a:effectLst/>
              <a:latin typeface="+mn-lt"/>
              <a:ea typeface="+mn-ea"/>
              <a:cs typeface="+mn-cs"/>
            </a:rPr>
            <a:t>Food Waste by Region 2021</a:t>
          </a:r>
          <a:endParaRPr lang="en-NZ" sz="1400">
            <a:effectLst/>
          </a:endParaRPr>
        </a:p>
        <a:p>
          <a:endParaRPr lang="en-NZ" sz="1100" kern="1200"/>
        </a:p>
      </xdr:txBody>
    </xdr:sp>
    <xdr:clientData/>
  </xdr:oneCellAnchor>
  <xdr:twoCellAnchor>
    <xdr:from>
      <xdr:col>12</xdr:col>
      <xdr:colOff>271084</xdr:colOff>
      <xdr:row>26</xdr:row>
      <xdr:rowOff>122464</xdr:rowOff>
    </xdr:from>
    <xdr:to>
      <xdr:col>19</xdr:col>
      <xdr:colOff>449035</xdr:colOff>
      <xdr:row>43</xdr:row>
      <xdr:rowOff>44523</xdr:rowOff>
    </xdr:to>
    <xdr:grpSp>
      <xdr:nvGrpSpPr>
        <xdr:cNvPr id="30" name="Group 29">
          <a:extLst>
            <a:ext uri="{FF2B5EF4-FFF2-40B4-BE49-F238E27FC236}">
              <a16:creationId xmlns:a16="http://schemas.microsoft.com/office/drawing/2014/main" id="{1BC5BCAE-5F9B-244E-AA33-9248F4ABEC26}"/>
            </a:ext>
          </a:extLst>
        </xdr:cNvPr>
        <xdr:cNvGrpSpPr/>
      </xdr:nvGrpSpPr>
      <xdr:grpSpPr>
        <a:xfrm>
          <a:off x="8027155" y="4898571"/>
          <a:ext cx="4702327" cy="3044899"/>
          <a:chOff x="4736268" y="4191678"/>
          <a:chExt cx="4221993" cy="2942167"/>
        </a:xfrm>
      </xdr:grpSpPr>
      <xdr:sp macro="" textlink="">
        <xdr:nvSpPr>
          <xdr:cNvPr id="16" name="Rectangle: Rounded Corners 15">
            <a:extLst>
              <a:ext uri="{FF2B5EF4-FFF2-40B4-BE49-F238E27FC236}">
                <a16:creationId xmlns:a16="http://schemas.microsoft.com/office/drawing/2014/main" id="{674F5581-69A0-4167-AB49-09F6BD9E47A9}"/>
              </a:ext>
            </a:extLst>
          </xdr:cNvPr>
          <xdr:cNvSpPr/>
        </xdr:nvSpPr>
        <xdr:spPr>
          <a:xfrm>
            <a:off x="4772022" y="4191678"/>
            <a:ext cx="4186239" cy="2942167"/>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graphicFrame macro="">
        <xdr:nvGraphicFramePr>
          <xdr:cNvPr id="17" name="Chart 16">
            <a:extLst>
              <a:ext uri="{FF2B5EF4-FFF2-40B4-BE49-F238E27FC236}">
                <a16:creationId xmlns:a16="http://schemas.microsoft.com/office/drawing/2014/main" id="{7B4CE2D1-0070-42EB-B0AD-C087702CCFBB}"/>
              </a:ext>
            </a:extLst>
          </xdr:cNvPr>
          <xdr:cNvGraphicFramePr>
            <a:graphicFrameLocks/>
          </xdr:cNvGraphicFramePr>
        </xdr:nvGraphicFramePr>
        <xdr:xfrm>
          <a:off x="4736268" y="4203318"/>
          <a:ext cx="4105670" cy="291094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19</xdr:col>
      <xdr:colOff>643845</xdr:colOff>
      <xdr:row>6</xdr:row>
      <xdr:rowOff>74840</xdr:rowOff>
    </xdr:from>
    <xdr:to>
      <xdr:col>25</xdr:col>
      <xdr:colOff>326571</xdr:colOff>
      <xdr:row>18</xdr:row>
      <xdr:rowOff>61232</xdr:rowOff>
    </xdr:to>
    <xdr:sp macro="" textlink="">
      <xdr:nvSpPr>
        <xdr:cNvPr id="22" name="Rectangle: Rounded Corners 21">
          <a:extLst>
            <a:ext uri="{FF2B5EF4-FFF2-40B4-BE49-F238E27FC236}">
              <a16:creationId xmlns:a16="http://schemas.microsoft.com/office/drawing/2014/main" id="{A757E9D8-48DA-435E-9382-C222990507FC}"/>
            </a:ext>
          </a:extLst>
        </xdr:cNvPr>
        <xdr:cNvSpPr/>
      </xdr:nvSpPr>
      <xdr:spPr>
        <a:xfrm>
          <a:off x="12924292" y="1177019"/>
          <a:ext cx="3560762" cy="2190749"/>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20</xdr:col>
      <xdr:colOff>42636</xdr:colOff>
      <xdr:row>19</xdr:row>
      <xdr:rowOff>52387</xdr:rowOff>
    </xdr:from>
    <xdr:to>
      <xdr:col>25</xdr:col>
      <xdr:colOff>360589</xdr:colOff>
      <xdr:row>31</xdr:row>
      <xdr:rowOff>20410</xdr:rowOff>
    </xdr:to>
    <xdr:sp macro="" textlink="">
      <xdr:nvSpPr>
        <xdr:cNvPr id="26" name="Rectangle: Rounded Corners 25">
          <a:extLst>
            <a:ext uri="{FF2B5EF4-FFF2-40B4-BE49-F238E27FC236}">
              <a16:creationId xmlns:a16="http://schemas.microsoft.com/office/drawing/2014/main" id="{388F862A-28AC-4DFC-945A-D4AEE8D19280}"/>
            </a:ext>
          </a:extLst>
        </xdr:cNvPr>
        <xdr:cNvSpPr/>
      </xdr:nvSpPr>
      <xdr:spPr>
        <a:xfrm>
          <a:off x="12969422" y="3542620"/>
          <a:ext cx="3549650" cy="2172380"/>
        </a:xfrm>
        <a:prstGeom prst="roundRect">
          <a:avLst/>
        </a:prstGeom>
        <a:solidFill>
          <a:sysClr val="window" lastClr="FFFFFF"/>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20</xdr:col>
      <xdr:colOff>38781</xdr:colOff>
      <xdr:row>19</xdr:row>
      <xdr:rowOff>40821</xdr:rowOff>
    </xdr:from>
    <xdr:to>
      <xdr:col>25</xdr:col>
      <xdr:colOff>415017</xdr:colOff>
      <xdr:row>30</xdr:row>
      <xdr:rowOff>155031</xdr:rowOff>
    </xdr:to>
    <xdr:grpSp>
      <xdr:nvGrpSpPr>
        <xdr:cNvPr id="27" name="Group 26">
          <a:extLst>
            <a:ext uri="{FF2B5EF4-FFF2-40B4-BE49-F238E27FC236}">
              <a16:creationId xmlns:a16="http://schemas.microsoft.com/office/drawing/2014/main" id="{713373A9-3E5E-4844-A406-B975D590F83E}"/>
            </a:ext>
          </a:extLst>
        </xdr:cNvPr>
        <xdr:cNvGrpSpPr/>
      </xdr:nvGrpSpPr>
      <xdr:grpSpPr>
        <a:xfrm>
          <a:off x="12965567" y="3531054"/>
          <a:ext cx="3607933" cy="2134870"/>
          <a:chOff x="3915193" y="17828908"/>
          <a:chExt cx="4572000" cy="2759057"/>
        </a:xfrm>
        <a:noFill/>
      </xdr:grpSpPr>
      <xdr:graphicFrame macro="">
        <xdr:nvGraphicFramePr>
          <xdr:cNvPr id="28" name="Chart 27">
            <a:extLst>
              <a:ext uri="{FF2B5EF4-FFF2-40B4-BE49-F238E27FC236}">
                <a16:creationId xmlns:a16="http://schemas.microsoft.com/office/drawing/2014/main" id="{D95C380E-9075-1106-03AC-4078988E7BA0}"/>
              </a:ext>
            </a:extLst>
          </xdr:cNvPr>
          <xdr:cNvGraphicFramePr/>
        </xdr:nvGraphicFramePr>
        <xdr:xfrm>
          <a:off x="3915193" y="17828908"/>
          <a:ext cx="4572000" cy="2759057"/>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9" name="TextBox 28">
            <a:extLst>
              <a:ext uri="{FF2B5EF4-FFF2-40B4-BE49-F238E27FC236}">
                <a16:creationId xmlns:a16="http://schemas.microsoft.com/office/drawing/2014/main" id="{31139C2E-81B8-63FC-996A-C3C9D7DB62F3}"/>
              </a:ext>
            </a:extLst>
          </xdr:cNvPr>
          <xdr:cNvSpPr txBox="1"/>
        </xdr:nvSpPr>
        <xdr:spPr>
          <a:xfrm>
            <a:off x="4955553" y="19021822"/>
            <a:ext cx="991134" cy="381074"/>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000" b="1" kern="1200"/>
              <a:t>Household</a:t>
            </a:r>
          </a:p>
        </xdr:txBody>
      </xdr:sp>
    </xdr:grpSp>
    <xdr:clientData/>
  </xdr:twoCellAnchor>
  <xdr:twoCellAnchor>
    <xdr:from>
      <xdr:col>20</xdr:col>
      <xdr:colOff>33036</xdr:colOff>
      <xdr:row>31</xdr:row>
      <xdr:rowOff>161243</xdr:rowOff>
    </xdr:from>
    <xdr:to>
      <xdr:col>25</xdr:col>
      <xdr:colOff>387803</xdr:colOff>
      <xdr:row>43</xdr:row>
      <xdr:rowOff>20410</xdr:rowOff>
    </xdr:to>
    <xdr:sp macro="" textlink="">
      <xdr:nvSpPr>
        <xdr:cNvPr id="31" name="Rectangle: Rounded Corners 30">
          <a:extLst>
            <a:ext uri="{FF2B5EF4-FFF2-40B4-BE49-F238E27FC236}">
              <a16:creationId xmlns:a16="http://schemas.microsoft.com/office/drawing/2014/main" id="{16140021-5C65-4C85-961D-5AABCB31D48C}"/>
            </a:ext>
          </a:extLst>
        </xdr:cNvPr>
        <xdr:cNvSpPr/>
      </xdr:nvSpPr>
      <xdr:spPr>
        <a:xfrm>
          <a:off x="12959822" y="5855833"/>
          <a:ext cx="3586464" cy="2063524"/>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20</xdr:col>
      <xdr:colOff>25174</xdr:colOff>
      <xdr:row>31</xdr:row>
      <xdr:rowOff>61231</xdr:rowOff>
    </xdr:from>
    <xdr:to>
      <xdr:col>25</xdr:col>
      <xdr:colOff>394606</xdr:colOff>
      <xdr:row>43</xdr:row>
      <xdr:rowOff>58357</xdr:rowOff>
    </xdr:to>
    <xdr:grpSp>
      <xdr:nvGrpSpPr>
        <xdr:cNvPr id="42" name="Group 41">
          <a:extLst>
            <a:ext uri="{FF2B5EF4-FFF2-40B4-BE49-F238E27FC236}">
              <a16:creationId xmlns:a16="http://schemas.microsoft.com/office/drawing/2014/main" id="{BC580674-75F3-D285-B215-E5109ED633E0}"/>
            </a:ext>
          </a:extLst>
        </xdr:cNvPr>
        <xdr:cNvGrpSpPr/>
      </xdr:nvGrpSpPr>
      <xdr:grpSpPr>
        <a:xfrm>
          <a:off x="12951960" y="5755821"/>
          <a:ext cx="3601129" cy="2201483"/>
          <a:chOff x="8931049" y="5590495"/>
          <a:chExt cx="3356202" cy="2047041"/>
        </a:xfrm>
      </xdr:grpSpPr>
      <xdr:graphicFrame macro="">
        <xdr:nvGraphicFramePr>
          <xdr:cNvPr id="33" name="Chart 32">
            <a:extLst>
              <a:ext uri="{FF2B5EF4-FFF2-40B4-BE49-F238E27FC236}">
                <a16:creationId xmlns:a16="http://schemas.microsoft.com/office/drawing/2014/main" id="{C82895B5-2DB9-AD8B-7970-B67ACB6C18E2}"/>
              </a:ext>
            </a:extLst>
          </xdr:cNvPr>
          <xdr:cNvGraphicFramePr/>
        </xdr:nvGraphicFramePr>
        <xdr:xfrm>
          <a:off x="8931049" y="5590495"/>
          <a:ext cx="3356202" cy="2047041"/>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4" name="TextBox 33">
            <a:extLst>
              <a:ext uri="{FF2B5EF4-FFF2-40B4-BE49-F238E27FC236}">
                <a16:creationId xmlns:a16="http://schemas.microsoft.com/office/drawing/2014/main" id="{FB7560D8-46F4-4EFD-E4FE-A08027A6D0F2}"/>
              </a:ext>
            </a:extLst>
          </xdr:cNvPr>
          <xdr:cNvSpPr txBox="1"/>
        </xdr:nvSpPr>
        <xdr:spPr>
          <a:xfrm>
            <a:off x="9789889" y="6513388"/>
            <a:ext cx="513140" cy="2823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NZ" sz="1000" b="1" kern="1200"/>
              <a:t>Retail</a:t>
            </a:r>
          </a:p>
        </xdr:txBody>
      </xdr:sp>
    </xdr:grpSp>
    <xdr:clientData/>
  </xdr:twoCellAnchor>
  <xdr:twoCellAnchor>
    <xdr:from>
      <xdr:col>3</xdr:col>
      <xdr:colOff>605517</xdr:colOff>
      <xdr:row>27</xdr:row>
      <xdr:rowOff>13606</xdr:rowOff>
    </xdr:from>
    <xdr:to>
      <xdr:col>12</xdr:col>
      <xdr:colOff>115661</xdr:colOff>
      <xdr:row>43</xdr:row>
      <xdr:rowOff>27212</xdr:rowOff>
    </xdr:to>
    <xdr:sp macro="" textlink="">
      <xdr:nvSpPr>
        <xdr:cNvPr id="36" name="Rectangle: Rounded Corners 35">
          <a:extLst>
            <a:ext uri="{FF2B5EF4-FFF2-40B4-BE49-F238E27FC236}">
              <a16:creationId xmlns:a16="http://schemas.microsoft.com/office/drawing/2014/main" id="{63AD8888-3E22-4AAF-9F2B-8312C7CF5C5C}"/>
            </a:ext>
          </a:extLst>
        </xdr:cNvPr>
        <xdr:cNvSpPr/>
      </xdr:nvSpPr>
      <xdr:spPr>
        <a:xfrm>
          <a:off x="2544536" y="4973410"/>
          <a:ext cx="5327196" cy="2952749"/>
        </a:xfrm>
        <a:prstGeom prst="roundRect">
          <a:avLst/>
        </a:prstGeom>
        <a:solidFill>
          <a:schemeClr val="bg1"/>
        </a:solid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clientData/>
  </xdr:twoCellAnchor>
  <xdr:twoCellAnchor>
    <xdr:from>
      <xdr:col>3</xdr:col>
      <xdr:colOff>333374</xdr:colOff>
      <xdr:row>26</xdr:row>
      <xdr:rowOff>163285</xdr:rowOff>
    </xdr:from>
    <xdr:to>
      <xdr:col>12</xdr:col>
      <xdr:colOff>61233</xdr:colOff>
      <xdr:row>43</xdr:row>
      <xdr:rowOff>74836</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5BB55DE4-E032-4FA3-9EFA-7FCA68DFE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76474" y="4868635"/>
              <a:ext cx="5557159" cy="2988126"/>
            </a:xfrm>
            <a:prstGeom prst="rect">
              <a:avLst/>
            </a:prstGeom>
            <a:solidFill>
              <a:prstClr val="white"/>
            </a:solidFill>
            <a:ln w="1">
              <a:solidFill>
                <a:prstClr val="green"/>
              </a:solidFill>
            </a:ln>
          </xdr:spPr>
          <xdr:txBody>
            <a:bodyPr vertOverflow="clip" horzOverflow="clip"/>
            <a:lstStyle/>
            <a:p>
              <a:r>
                <a:rPr lang="en-NZ"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31978</xdr:colOff>
      <xdr:row>4</xdr:row>
      <xdr:rowOff>136073</xdr:rowOff>
    </xdr:from>
    <xdr:ext cx="1032655" cy="405432"/>
    <xdr:sp macro="" textlink="">
      <xdr:nvSpPr>
        <xdr:cNvPr id="38" name="TextBox 37">
          <a:extLst>
            <a:ext uri="{FF2B5EF4-FFF2-40B4-BE49-F238E27FC236}">
              <a16:creationId xmlns:a16="http://schemas.microsoft.com/office/drawing/2014/main" id="{A4551CEF-E589-5096-217F-35E9B09BFA4A}"/>
            </a:ext>
          </a:extLst>
        </xdr:cNvPr>
        <xdr:cNvSpPr txBox="1"/>
      </xdr:nvSpPr>
      <xdr:spPr>
        <a:xfrm>
          <a:off x="31978" y="870859"/>
          <a:ext cx="103265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2000" b="1" kern="1200"/>
            <a:t>Settings</a:t>
          </a:r>
        </a:p>
      </xdr:txBody>
    </xdr:sp>
    <xdr:clientData/>
  </xdr:oneCellAnchor>
  <xdr:twoCellAnchor editAs="oneCell">
    <xdr:from>
      <xdr:col>0</xdr:col>
      <xdr:colOff>9523</xdr:colOff>
      <xdr:row>6</xdr:row>
      <xdr:rowOff>170770</xdr:rowOff>
    </xdr:from>
    <xdr:to>
      <xdr:col>3</xdr:col>
      <xdr:colOff>421820</xdr:colOff>
      <xdr:row>43</xdr:row>
      <xdr:rowOff>47624</xdr:rowOff>
    </xdr:to>
    <mc:AlternateContent xmlns:mc="http://schemas.openxmlformats.org/markup-compatibility/2006" xmlns:a14="http://schemas.microsoft.com/office/drawing/2010/main">
      <mc:Choice Requires="a14">
        <xdr:graphicFrame macro="">
          <xdr:nvGraphicFramePr>
            <xdr:cNvPr id="39" name="Country 1">
              <a:extLst>
                <a:ext uri="{FF2B5EF4-FFF2-40B4-BE49-F238E27FC236}">
                  <a16:creationId xmlns:a16="http://schemas.microsoft.com/office/drawing/2014/main" id="{0AE2E541-915A-4518-A6A0-832A5F9E45C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523" y="1272949"/>
              <a:ext cx="2351316" cy="6598784"/>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476247</xdr:colOff>
      <xdr:row>14</xdr:row>
      <xdr:rowOff>81643</xdr:rowOff>
    </xdr:from>
    <xdr:to>
      <xdr:col>8</xdr:col>
      <xdr:colOff>197302</xdr:colOff>
      <xdr:row>26</xdr:row>
      <xdr:rowOff>129268</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22004A09-D1F3-456A-9CFB-03529F58EA3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15266" y="2653393"/>
              <a:ext cx="2952750" cy="2251982"/>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115660</xdr:colOff>
      <xdr:row>6</xdr:row>
      <xdr:rowOff>54428</xdr:rowOff>
    </xdr:from>
    <xdr:to>
      <xdr:col>25</xdr:col>
      <xdr:colOff>421820</xdr:colOff>
      <xdr:row>18</xdr:row>
      <xdr:rowOff>115660</xdr:rowOff>
    </xdr:to>
    <xdr:graphicFrame macro="">
      <xdr:nvGraphicFramePr>
        <xdr:cNvPr id="24" name="Chart 4">
          <a:extLst>
            <a:ext uri="{FF2B5EF4-FFF2-40B4-BE49-F238E27FC236}">
              <a16:creationId xmlns:a16="http://schemas.microsoft.com/office/drawing/2014/main" id="{04BA1240-8649-7216-86D3-4BF5A43A80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200036</xdr:colOff>
      <xdr:row>11</xdr:row>
      <xdr:rowOff>116149</xdr:rowOff>
    </xdr:from>
    <xdr:to>
      <xdr:col>22</xdr:col>
      <xdr:colOff>497335</xdr:colOff>
      <xdr:row>13</xdr:row>
      <xdr:rowOff>41391</xdr:rowOff>
    </xdr:to>
    <xdr:sp macro="" textlink="">
      <xdr:nvSpPr>
        <xdr:cNvPr id="25" name="TextBox 24">
          <a:extLst>
            <a:ext uri="{FF2B5EF4-FFF2-40B4-BE49-F238E27FC236}">
              <a16:creationId xmlns:a16="http://schemas.microsoft.com/office/drawing/2014/main" id="{CD4B03E2-E3AA-4722-AC7B-0195DD4B6648}"/>
            </a:ext>
          </a:extLst>
        </xdr:cNvPr>
        <xdr:cNvSpPr txBox="1"/>
      </xdr:nvSpPr>
      <xdr:spPr>
        <a:xfrm>
          <a:off x="13773162" y="2136810"/>
          <a:ext cx="943637" cy="292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Z" sz="1000" b="1" kern="1200"/>
            <a:t>Food Service</a:t>
          </a:r>
        </a:p>
      </xdr:txBody>
    </xdr:sp>
    <xdr:clientData/>
  </xdr:twoCellAnchor>
  <xdr:twoCellAnchor>
    <xdr:from>
      <xdr:col>3</xdr:col>
      <xdr:colOff>510267</xdr:colOff>
      <xdr:row>5</xdr:row>
      <xdr:rowOff>136071</xdr:rowOff>
    </xdr:from>
    <xdr:to>
      <xdr:col>8</xdr:col>
      <xdr:colOff>163287</xdr:colOff>
      <xdr:row>8</xdr:row>
      <xdr:rowOff>61233</xdr:rowOff>
    </xdr:to>
    <xdr:grpSp>
      <xdr:nvGrpSpPr>
        <xdr:cNvPr id="4" name="Group 3">
          <a:extLst>
            <a:ext uri="{FF2B5EF4-FFF2-40B4-BE49-F238E27FC236}">
              <a16:creationId xmlns:a16="http://schemas.microsoft.com/office/drawing/2014/main" id="{89F01D80-BBFB-1B8C-5F38-6DE368E0073A}"/>
            </a:ext>
          </a:extLst>
        </xdr:cNvPr>
        <xdr:cNvGrpSpPr/>
      </xdr:nvGrpSpPr>
      <xdr:grpSpPr>
        <a:xfrm>
          <a:off x="2449286" y="1054554"/>
          <a:ext cx="2884715" cy="476250"/>
          <a:chOff x="2422071" y="945696"/>
          <a:chExt cx="2884715" cy="476251"/>
        </a:xfrm>
        <a:solidFill>
          <a:schemeClr val="bg1"/>
        </a:solidFill>
      </xdr:grpSpPr>
      <xdr:sp macro="" textlink="">
        <xdr:nvSpPr>
          <xdr:cNvPr id="3" name="Rectangle: Rounded Corners 2">
            <a:extLst>
              <a:ext uri="{FF2B5EF4-FFF2-40B4-BE49-F238E27FC236}">
                <a16:creationId xmlns:a16="http://schemas.microsoft.com/office/drawing/2014/main" id="{042F7DC1-D93A-15DF-FBD7-2019EB6C02D0}"/>
              </a:ext>
            </a:extLst>
          </xdr:cNvPr>
          <xdr:cNvSpPr/>
        </xdr:nvSpPr>
        <xdr:spPr>
          <a:xfrm>
            <a:off x="2442482" y="959304"/>
            <a:ext cx="2864304" cy="449035"/>
          </a:xfrm>
          <a:prstGeom prst="roundRect">
            <a:avLst/>
          </a:prstGeom>
          <a:grp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sp macro="" textlink="Data_Visualisation!$A$92">
        <xdr:nvSpPr>
          <xdr:cNvPr id="8" name="TextBox 7">
            <a:extLst>
              <a:ext uri="{FF2B5EF4-FFF2-40B4-BE49-F238E27FC236}">
                <a16:creationId xmlns:a16="http://schemas.microsoft.com/office/drawing/2014/main" id="{CD1ED6EA-5F55-2605-3E64-51B0FE4BFB54}"/>
              </a:ext>
            </a:extLst>
          </xdr:cNvPr>
          <xdr:cNvSpPr txBox="1"/>
        </xdr:nvSpPr>
        <xdr:spPr>
          <a:xfrm>
            <a:off x="2510517" y="1149804"/>
            <a:ext cx="1074965"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738A10-75F9-44BD-90E5-E87DC4D02CDD}" type="TxLink">
              <a:rPr lang="en-US" sz="1100" b="1" i="0" u="none" strike="noStrike" kern="1200">
                <a:solidFill>
                  <a:schemeClr val="accent1">
                    <a:lumMod val="75000"/>
                  </a:schemeClr>
                </a:solidFill>
                <a:latin typeface="Calibri"/>
                <a:cs typeface="Calibri"/>
              </a:rPr>
              <a:pPr/>
              <a:t>930.863.854</a:t>
            </a:fld>
            <a:endParaRPr lang="en-NZ" sz="1100" b="1" kern="1200">
              <a:solidFill>
                <a:schemeClr val="accent1">
                  <a:lumMod val="75000"/>
                </a:schemeClr>
              </a:solidFill>
            </a:endParaRPr>
          </a:p>
        </xdr:txBody>
      </xdr:sp>
      <xdr:sp macro="" textlink="">
        <xdr:nvSpPr>
          <xdr:cNvPr id="10" name="TextBox 9">
            <a:extLst>
              <a:ext uri="{FF2B5EF4-FFF2-40B4-BE49-F238E27FC236}">
                <a16:creationId xmlns:a16="http://schemas.microsoft.com/office/drawing/2014/main" id="{55755B39-E8DB-7C22-2868-52C39727C269}"/>
              </a:ext>
            </a:extLst>
          </xdr:cNvPr>
          <xdr:cNvSpPr txBox="1"/>
        </xdr:nvSpPr>
        <xdr:spPr>
          <a:xfrm>
            <a:off x="2422071" y="945696"/>
            <a:ext cx="1764842"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100" b="1" kern="1200"/>
              <a:t>Total Food</a:t>
            </a:r>
            <a:r>
              <a:rPr lang="en-NZ" sz="1100" b="1" kern="1200" baseline="0"/>
              <a:t> waste in tonnes</a:t>
            </a:r>
            <a:endParaRPr lang="en-NZ" sz="1100" b="1" kern="1200"/>
          </a:p>
        </xdr:txBody>
      </xdr:sp>
    </xdr:grpSp>
    <xdr:clientData/>
  </xdr:twoCellAnchor>
  <xdr:twoCellAnchor>
    <xdr:from>
      <xdr:col>3</xdr:col>
      <xdr:colOff>524892</xdr:colOff>
      <xdr:row>8</xdr:row>
      <xdr:rowOff>115661</xdr:rowOff>
    </xdr:from>
    <xdr:to>
      <xdr:col>8</xdr:col>
      <xdr:colOff>170089</xdr:colOff>
      <xdr:row>11</xdr:row>
      <xdr:rowOff>115659</xdr:rowOff>
    </xdr:to>
    <xdr:grpSp>
      <xdr:nvGrpSpPr>
        <xdr:cNvPr id="7" name="Group 6">
          <a:extLst>
            <a:ext uri="{FF2B5EF4-FFF2-40B4-BE49-F238E27FC236}">
              <a16:creationId xmlns:a16="http://schemas.microsoft.com/office/drawing/2014/main" id="{58C6D213-FB25-1F9D-7950-866721B052B5}"/>
            </a:ext>
          </a:extLst>
        </xdr:cNvPr>
        <xdr:cNvGrpSpPr/>
      </xdr:nvGrpSpPr>
      <xdr:grpSpPr>
        <a:xfrm>
          <a:off x="2463911" y="1585232"/>
          <a:ext cx="2876892" cy="551088"/>
          <a:chOff x="2462893" y="1428750"/>
          <a:chExt cx="2816678" cy="488136"/>
        </a:xfrm>
        <a:solidFill>
          <a:schemeClr val="bg1"/>
        </a:solidFill>
      </xdr:grpSpPr>
      <xdr:sp macro="" textlink="">
        <xdr:nvSpPr>
          <xdr:cNvPr id="6" name="Rectangle: Rounded Corners 5">
            <a:extLst>
              <a:ext uri="{FF2B5EF4-FFF2-40B4-BE49-F238E27FC236}">
                <a16:creationId xmlns:a16="http://schemas.microsoft.com/office/drawing/2014/main" id="{F46E3C22-E426-2B28-471B-41C2F1FAAB17}"/>
              </a:ext>
            </a:extLst>
          </xdr:cNvPr>
          <xdr:cNvSpPr/>
        </xdr:nvSpPr>
        <xdr:spPr>
          <a:xfrm>
            <a:off x="2462893" y="1428750"/>
            <a:ext cx="2816678" cy="428625"/>
          </a:xfrm>
          <a:prstGeom prst="roundRect">
            <a:avLst/>
          </a:prstGeom>
          <a:grp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sp macro="" textlink="Data_Visualisation!$A$96">
        <xdr:nvSpPr>
          <xdr:cNvPr id="9" name="TextBox 8">
            <a:extLst>
              <a:ext uri="{FF2B5EF4-FFF2-40B4-BE49-F238E27FC236}">
                <a16:creationId xmlns:a16="http://schemas.microsoft.com/office/drawing/2014/main" id="{18A968E3-2979-48BC-A65A-FF02A3C1DFF9}"/>
              </a:ext>
            </a:extLst>
          </xdr:cNvPr>
          <xdr:cNvSpPr txBox="1"/>
        </xdr:nvSpPr>
        <xdr:spPr>
          <a:xfrm>
            <a:off x="2544108" y="1644743"/>
            <a:ext cx="1074965"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FCA8EFE-F44B-4C1B-8966-8E86F95983D9}" type="TxLink">
              <a:rPr lang="en-US" sz="1100" b="1" i="0" u="none" strike="noStrike" kern="1200">
                <a:solidFill>
                  <a:schemeClr val="accent1">
                    <a:lumMod val="75000"/>
                  </a:schemeClr>
                </a:solidFill>
                <a:latin typeface="Calibri"/>
                <a:ea typeface="+mn-ea"/>
                <a:cs typeface="Calibri"/>
              </a:rPr>
              <a:pPr marL="0" indent="0"/>
              <a:t>27.107</a:t>
            </a:fld>
            <a:endParaRPr lang="en-NZ" sz="1100" b="1" i="0" u="none" strike="noStrike" kern="1200">
              <a:solidFill>
                <a:schemeClr val="accent1">
                  <a:lumMod val="75000"/>
                </a:schemeClr>
              </a:solidFill>
              <a:latin typeface="Calibri"/>
              <a:ea typeface="+mn-ea"/>
              <a:cs typeface="Calibri"/>
            </a:endParaRPr>
          </a:p>
        </xdr:txBody>
      </xdr:sp>
      <xdr:sp macro="" textlink="">
        <xdr:nvSpPr>
          <xdr:cNvPr id="11" name="TextBox 10">
            <a:extLst>
              <a:ext uri="{FF2B5EF4-FFF2-40B4-BE49-F238E27FC236}">
                <a16:creationId xmlns:a16="http://schemas.microsoft.com/office/drawing/2014/main" id="{10F312B0-0823-410F-B90E-1BA214720B37}"/>
              </a:ext>
            </a:extLst>
          </xdr:cNvPr>
          <xdr:cNvSpPr txBox="1"/>
        </xdr:nvSpPr>
        <xdr:spPr>
          <a:xfrm>
            <a:off x="2488542" y="1455265"/>
            <a:ext cx="2073058" cy="2343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100" b="1" kern="1200"/>
              <a:t>Total Food</a:t>
            </a:r>
            <a:r>
              <a:rPr lang="en-NZ" sz="1100" b="1" kern="1200" baseline="0"/>
              <a:t> waste in kg per capita</a:t>
            </a:r>
            <a:endParaRPr lang="en-NZ" sz="1100" b="1" kern="1200"/>
          </a:p>
        </xdr:txBody>
      </xdr:sp>
    </xdr:grpSp>
    <xdr:clientData/>
  </xdr:twoCellAnchor>
  <xdr:twoCellAnchor>
    <xdr:from>
      <xdr:col>3</xdr:col>
      <xdr:colOff>523874</xdr:colOff>
      <xdr:row>11</xdr:row>
      <xdr:rowOff>115661</xdr:rowOff>
    </xdr:from>
    <xdr:to>
      <xdr:col>8</xdr:col>
      <xdr:colOff>169071</xdr:colOff>
      <xdr:row>14</xdr:row>
      <xdr:rowOff>110897</xdr:rowOff>
    </xdr:to>
    <xdr:grpSp>
      <xdr:nvGrpSpPr>
        <xdr:cNvPr id="12" name="Group 11">
          <a:extLst>
            <a:ext uri="{FF2B5EF4-FFF2-40B4-BE49-F238E27FC236}">
              <a16:creationId xmlns:a16="http://schemas.microsoft.com/office/drawing/2014/main" id="{FD133A45-258D-4CC7-BB50-71C302D33474}"/>
            </a:ext>
          </a:extLst>
        </xdr:cNvPr>
        <xdr:cNvGrpSpPr/>
      </xdr:nvGrpSpPr>
      <xdr:grpSpPr>
        <a:xfrm>
          <a:off x="2462893" y="2136322"/>
          <a:ext cx="2876892" cy="546325"/>
          <a:chOff x="2462893" y="1428750"/>
          <a:chExt cx="2816678" cy="488136"/>
        </a:xfrm>
        <a:solidFill>
          <a:schemeClr val="bg1"/>
        </a:solidFill>
      </xdr:grpSpPr>
      <xdr:sp macro="" textlink="">
        <xdr:nvSpPr>
          <xdr:cNvPr id="18" name="Rectangle: Rounded Corners 17">
            <a:extLst>
              <a:ext uri="{FF2B5EF4-FFF2-40B4-BE49-F238E27FC236}">
                <a16:creationId xmlns:a16="http://schemas.microsoft.com/office/drawing/2014/main" id="{5DF0CBAB-FD79-678D-A56F-3BED6AB1DDC6}"/>
              </a:ext>
            </a:extLst>
          </xdr:cNvPr>
          <xdr:cNvSpPr/>
        </xdr:nvSpPr>
        <xdr:spPr>
          <a:xfrm>
            <a:off x="2462893" y="1428750"/>
            <a:ext cx="2816678" cy="428625"/>
          </a:xfrm>
          <a:prstGeom prst="roundRect">
            <a:avLst/>
          </a:prstGeom>
          <a:grpFill/>
          <a:ln>
            <a:noFill/>
          </a:ln>
          <a:effectLst>
            <a:outerShdw blurRad="1016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kern="1200"/>
          </a:p>
        </xdr:txBody>
      </xdr:sp>
      <xdr:sp macro="" textlink="Data_Visualisation!$A$99">
        <xdr:nvSpPr>
          <xdr:cNvPr id="19" name="TextBox 18">
            <a:extLst>
              <a:ext uri="{FF2B5EF4-FFF2-40B4-BE49-F238E27FC236}">
                <a16:creationId xmlns:a16="http://schemas.microsoft.com/office/drawing/2014/main" id="{66797249-74E3-0263-C52C-6EDA0BE08E88}"/>
              </a:ext>
            </a:extLst>
          </xdr:cNvPr>
          <xdr:cNvSpPr txBox="1"/>
        </xdr:nvSpPr>
        <xdr:spPr>
          <a:xfrm>
            <a:off x="2544108" y="1644743"/>
            <a:ext cx="1074965"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46339B-FD04-4043-B308-07AD62C28A9A}" type="TxLink">
              <a:rPr lang="en-US" sz="1100" b="1" i="0" u="none" strike="noStrike" kern="1200">
                <a:solidFill>
                  <a:schemeClr val="accent1">
                    <a:lumMod val="75000"/>
                  </a:schemeClr>
                </a:solidFill>
                <a:latin typeface="Calibri"/>
                <a:ea typeface="+mn-ea"/>
                <a:cs typeface="Calibri"/>
              </a:rPr>
              <a:pPr marL="0" indent="0"/>
              <a:t>5.769</a:t>
            </a:fld>
            <a:endParaRPr lang="en-NZ" sz="1100" b="1" i="0" u="none" strike="noStrike" kern="1200">
              <a:solidFill>
                <a:schemeClr val="accent1">
                  <a:lumMod val="75000"/>
                </a:schemeClr>
              </a:solidFill>
              <a:latin typeface="Calibri"/>
              <a:ea typeface="+mn-ea"/>
              <a:cs typeface="Calibri"/>
            </a:endParaRPr>
          </a:p>
        </xdr:txBody>
      </xdr:sp>
      <xdr:sp macro="" textlink="">
        <xdr:nvSpPr>
          <xdr:cNvPr id="20" name="TextBox 19">
            <a:extLst>
              <a:ext uri="{FF2B5EF4-FFF2-40B4-BE49-F238E27FC236}">
                <a16:creationId xmlns:a16="http://schemas.microsoft.com/office/drawing/2014/main" id="{1DD48F8F-6395-DAA1-70EB-74260D4EE5A6}"/>
              </a:ext>
            </a:extLst>
          </xdr:cNvPr>
          <xdr:cNvSpPr txBox="1"/>
        </xdr:nvSpPr>
        <xdr:spPr>
          <a:xfrm>
            <a:off x="2488542" y="1455265"/>
            <a:ext cx="1375970" cy="2363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NZ" sz="1100" b="1" kern="1200"/>
              <a:t>Population in</a:t>
            </a:r>
            <a:r>
              <a:rPr lang="en-NZ" sz="1100" b="1" kern="1200" baseline="0"/>
              <a:t> million</a:t>
            </a:r>
            <a:endParaRPr lang="en-NZ" sz="1100" b="1" kern="1200"/>
          </a:p>
        </xdr:txBody>
      </xdr:sp>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pe" refreshedDate="45632.66069409722" createdVersion="8" refreshedVersion="8" minRefreshableVersion="3" recordCount="215" xr:uid="{A79F4C7D-2ED4-44B1-9D19-4B2F2E64E581}">
  <cacheSource type="worksheet">
    <worksheetSource name="Data"/>
  </cacheSource>
  <cacheFields count="14">
    <cacheField name="Region" numFmtId="49">
      <sharedItems count="17">
        <s v="Australia and New Zealand"/>
        <s v="Central Asia"/>
        <s v="Eastern Asia"/>
        <s v="Latin America and the Caribbean"/>
        <s v="Eastern Europe"/>
        <s v="Melanesia"/>
        <s v="Micronesia"/>
        <s v="Northern Africa"/>
        <s v="Northern America"/>
        <s v="Northern Europe"/>
        <s v="Polynesia"/>
        <s v="South-eastern Asia"/>
        <s v="Southern Asia"/>
        <s v="Southern Europe"/>
        <s v="Sub-Saharan Africa"/>
        <s v="Western Asia"/>
        <s v="Western Europe"/>
      </sharedItems>
    </cacheField>
    <cacheField name="Country" numFmtId="49">
      <sharedItems count="215">
        <s v="Australia"/>
        <s v="New Zealand"/>
        <s v="Kazakhstan"/>
        <s v="Kyrgyzstan"/>
        <s v="Tajikistan"/>
        <s v="Turkmenistan"/>
        <s v="Uzbekistan"/>
        <s v="China"/>
        <s v="China, Hong Kong SAR"/>
        <s v="China, Macao SAR"/>
        <s v="Dem. People's Rep. Korea"/>
        <s v="Belize"/>
        <s v="Japan"/>
        <s v="Brazil"/>
        <s v="Mongolia"/>
        <s v="Republic of Korea"/>
        <s v="Belarus"/>
        <s v="Colombia"/>
        <s v="Bulgaria"/>
        <s v="Czechia"/>
        <s v="Hungary"/>
        <s v="Poland"/>
        <s v="Republic of Moldova"/>
        <s v="Romania"/>
        <s v="Russian Federation"/>
        <s v="Slovakia"/>
        <s v="Ukraine"/>
        <s v="Antigua and Barbuda"/>
        <s v="Argentina"/>
        <s v="Aruba"/>
        <s v="Bahamas"/>
        <s v="Barbados"/>
        <s v="Bolivia (Plurin. State of)"/>
        <s v="British Virgin Islands"/>
        <s v="Cayman Islands"/>
        <s v="Chile"/>
        <s v="Mexico"/>
        <s v="Costa Rica"/>
        <s v="Cuba"/>
        <s v="Curaçao"/>
        <s v="Dominica"/>
        <s v="Dominican Republic"/>
        <s v="Ecuador"/>
        <s v="El Salvador"/>
        <s v="Grenada"/>
        <s v="Guatemala"/>
        <s v="Guyana"/>
        <s v="Haiti"/>
        <s v="Honduras"/>
        <s v="Jamaica"/>
        <s v="Nicaragua"/>
        <s v="Panama"/>
        <s v="Paraguay"/>
        <s v="Peru"/>
        <s v="Puerto Rico"/>
        <s v="Saint Kitts and Nevis"/>
        <s v="Saint Lucia"/>
        <s v="Saint Martin (French part)"/>
        <s v="Saint Vincent &amp; Grenadines"/>
        <s v="Sint Maarten (Dutch part)"/>
        <s v="Suriname"/>
        <s v="Trinidad and Tobago"/>
        <s v="Turks and Caicos Islands"/>
        <s v="United States Virgin Islands"/>
        <s v="Uruguay"/>
        <s v="Venezuela (Boliv. Rep. of)"/>
        <s v="Fiji"/>
        <s v="New Caledonia"/>
        <s v="Papua New Guinea"/>
        <s v="Solomon Islands"/>
        <s v="Vanuatu"/>
        <s v="Guam"/>
        <s v="Kiribati"/>
        <s v="Marshall Islands"/>
        <s v="Micronesia (Fed. States of)"/>
        <s v="Nauru"/>
        <s v="Northern Mariana Islands"/>
        <s v="Palau"/>
        <s v="Algeria"/>
        <s v="Egypt"/>
        <s v="Libya"/>
        <s v="Morocco"/>
        <s v="Sudan"/>
        <s v="Tunisia"/>
        <s v="Bermuda"/>
        <s v="Canada"/>
        <s v="Greenland"/>
        <s v="United States of America"/>
        <s v="Denmark"/>
        <s v="Estonia"/>
        <s v="Faroe Islands"/>
        <s v="Finland"/>
        <s v="Iceland"/>
        <s v="Ireland"/>
        <s v="Isle of Man"/>
        <s v="Latvia"/>
        <s v="Lithuania"/>
        <s v="Norway"/>
        <s v="Sweden"/>
        <s v="United Kingdom"/>
        <s v="American Samoa"/>
        <s v="French Polynesia"/>
        <s v="Samoa"/>
        <s v="Tonga"/>
        <s v="Tuvalu"/>
        <s v="Brunei Darussalam"/>
        <s v="Cambodia"/>
        <s v="Indonesia"/>
        <s v="Lao People's Dem. Rep."/>
        <s v="Malaysia"/>
        <s v="Myanmar"/>
        <s v="Philippines"/>
        <s v="Singapore"/>
        <s v="Thailand"/>
        <s v="Timor-Leste"/>
        <s v="Viet Nam"/>
        <s v="Afghanistan"/>
        <s v="Bangladesh"/>
        <s v="Bhutan"/>
        <s v="India"/>
        <s v="Iran (Islamic Republic of)"/>
        <s v="Maldives"/>
        <s v="Nepal"/>
        <s v="Pakistan"/>
        <s v="Sri Lanka"/>
        <s v="Albania"/>
        <s v="Andorra"/>
        <s v="Bosnia and Herzegovina"/>
        <s v="Croatia"/>
        <s v="Gibraltar"/>
        <s v="Greece"/>
        <s v="Italy"/>
        <s v="Malta"/>
        <s v="Montenegro"/>
        <s v="North Macedonia"/>
        <s v="Portugal"/>
        <s v="San Marino"/>
        <s v="Serbia"/>
        <s v="Slovenia"/>
        <s v="Spain"/>
        <s v="Angola"/>
        <s v="Benin"/>
        <s v="Botswana"/>
        <s v="Burkina Faso"/>
        <s v="Burundi"/>
        <s v="Cabo Verde"/>
        <s v="Cameroon"/>
        <s v="Central African Republic"/>
        <s v="Chad"/>
        <s v="Comoros"/>
        <s v="Congo"/>
        <s v="Côte d’Ivoire"/>
        <s v="Dem. Rep. of the Congo"/>
        <s v="Djibouti"/>
        <s v="Equatorial Guinea"/>
        <s v="Eritrea"/>
        <s v="Eswatini"/>
        <s v="Ethiopia"/>
        <s v="Gabon"/>
        <s v="Gambia"/>
        <s v="Ghana"/>
        <s v="Guinea"/>
        <s v="Guinea-Bissau"/>
        <s v="Kenya"/>
        <s v="Lesotho"/>
        <s v="Liberia"/>
        <s v="Madagascar"/>
        <s v="Malawi"/>
        <s v="Mali"/>
        <s v="Mauritania"/>
        <s v="Mauritius"/>
        <s v="Mozambique"/>
        <s v="Namibia"/>
        <s v="Niger"/>
        <s v="Nigeria"/>
        <s v="Rwanda"/>
        <s v="Sao Tome and Principe"/>
        <s v="Senegal"/>
        <s v="Seychelles"/>
        <s v="Sierra Leone"/>
        <s v="Somalia"/>
        <s v="South Africa"/>
        <s v="South Sudan"/>
        <s v="Togo"/>
        <s v="Uganda"/>
        <s v="United Rep. of Tanzania"/>
        <s v="Zambia"/>
        <s v="Zimbabwe"/>
        <s v="Armenia"/>
        <s v="Azerbaijan"/>
        <s v="Bahrain"/>
        <s v="Cyprus"/>
        <s v="Georgia"/>
        <s v="Iraq"/>
        <s v="Israel"/>
        <s v="Jordan"/>
        <s v="Kuwait"/>
        <s v="Lebanon"/>
        <s v="Oman"/>
        <s v="Qatar"/>
        <s v="Saudi Arabia"/>
        <s v="State of Palestine"/>
        <s v="Syrian Arab Republic"/>
        <s v="Turkey"/>
        <s v="United Arab Emirates"/>
        <s v="Yemen"/>
        <s v="Austria"/>
        <s v="Belgium"/>
        <s v="France"/>
        <s v="Germany"/>
        <s v="Liechtenstein"/>
        <s v="Luxembourg"/>
        <s v="Monaco"/>
        <s v="Netherlands"/>
        <s v="Switzerland"/>
      </sharedItems>
    </cacheField>
    <cacheField name="Country_Population_Millions" numFmtId="164">
      <sharedItems containsSemiMixedTypes="0" containsString="0" containsNumber="1" minValue="0" maxValue="1433.7837"/>
    </cacheField>
    <cacheField name="Food service estimate (kg/capita/year)" numFmtId="4">
      <sharedItems containsSemiMixedTypes="0" containsString="0" containsNumber="1" minValue="3.3391539473684211" maxValue="89.563549462297971"/>
    </cacheField>
    <cacheField name="Food service estimate (tonnes/year)" numFmtId="4">
      <sharedItems containsSemiMixedTypes="0" containsString="0" containsNumber="1" minValue="276.16051444331129" maxValue="65377740.841785006"/>
    </cacheField>
    <cacheField name="Confidence in estimate" numFmtId="49">
      <sharedItems count="4">
        <s v="High Confidence"/>
        <s v="Low Confidence"/>
        <s v="Very Low Confidence"/>
        <s v="Medium Confidence"/>
      </sharedItems>
    </cacheField>
    <cacheField name="Household estimate (kg/capita/year)" numFmtId="4">
      <sharedItems containsSemiMixedTypes="0" containsString="0" containsNumber="1" minValue="33.375520645851665" maxValue="188.79772500000001"/>
    </cacheField>
    <cacheField name="Household estimate (tonnes/year)" numFmtId="4">
      <sharedItems containsSemiMixedTypes="0" containsString="0" containsNumber="1" minValue="849.85559678994241" maxValue="91646212.706287846"/>
    </cacheField>
    <cacheField name="Confidence in estimate.1" numFmtId="49">
      <sharedItems count="4">
        <s v="High confidence"/>
        <s v="Very Low Confidence"/>
        <s v="Medium confidence"/>
        <s v="Low Confidence"/>
      </sharedItems>
    </cacheField>
    <cacheField name="Retail estimate (kg/capita/year)" numFmtId="4">
      <sharedItems containsSemiMixedTypes="0" containsString="0" containsNumber="1" minValue="3.12" maxValue="78.81736997673103"/>
    </cacheField>
    <cacheField name="Retail estimate (tonnes/year)" numFmtId="4">
      <sharedItems containsSemiMixedTypes="0" containsString="0" containsNumber="1" minValue="138.36214205323984" maxValue="22424704.823530402"/>
    </cacheField>
    <cacheField name="Confidence in estimate.2" numFmtId="49">
      <sharedItems count="4">
        <s v="High Confidence"/>
        <s v="Very Low Confidence"/>
        <s v="Low Confidence"/>
        <s v="Medium Confidence"/>
      </sharedItems>
    </cacheField>
    <cacheField name="Sum All Sector (tonnes/year)" numFmtId="4">
      <sharedItems containsSemiMixedTypes="0" containsString="0" containsNumber="1" minValue="1264.3782532864934" maxValue="179448658.37160325" count="215">
        <n v="3347697.5706743249"/>
        <n v="428998.23835498164"/>
        <n v="2207642.9857939016"/>
        <n v="861684.13065876649"/>
        <n v="1309698.8728509052"/>
        <n v="707118.3514929302"/>
        <n v="4429590.157600373"/>
        <n v="179448658.37160325"/>
        <n v="816399.16032023053"/>
        <n v="70307.68702685184"/>
        <n v="3181573.9021364544"/>
        <n v="37463.639744475302"/>
        <n v="11125934.243706318"/>
        <n v="21714283.047486477"/>
        <n v="389786.84494467051"/>
        <n v="5623879.3882832509"/>
        <n v="1055534.0879085341"/>
        <n v="5724606.1909427848"/>
        <n v="781689.74744705355"/>
        <n v="1157110.1745650959"/>
        <n v="1280384.5746070463"/>
        <n v="3573654.1117483354"/>
        <n v="482446.14707268524"/>
        <n v="2096225.6938202353"/>
        <n v="10902714.493604366"/>
        <n v="590722.43223082449"/>
        <n v="5249311.9026183765"/>
        <n v="10904.572471172312"/>
        <n v="5182043.466940701"/>
        <n v="11937.755444754037"/>
        <n v="43741.822631530551"/>
        <n v="32230.816675864615"/>
        <n v="1420394.1282497444"/>
        <n v="3369.0749138534438"/>
        <n v="7288.4320636362845"/>
        <n v="2128356.9255783493"/>
        <n v="17501891.193680443"/>
        <n v="584110.62363316957"/>
        <n v="1311517.9001795959"/>
        <n v="18350.228030788425"/>
        <n v="8308.7294509988078"/>
        <n v="1242722.0832071893"/>
        <n v="2010492.6582565177"/>
        <n v="796193.51400340046"/>
        <n v="12960.692179831009"/>
        <n v="2034539.3710687403"/>
        <n v="90585.980699747452"/>
        <n v="1424500.9293702196"/>
        <n v="1202395.8111485899"/>
        <n v="341178.64958746219"/>
        <n v="807531.40044459805"/>
        <n v="476881.3238062422"/>
        <n v="815204.39401819219"/>
        <n v="3762130.2063606787"/>
        <n v="329428.14507658978"/>
        <n v="5929.571848382061"/>
        <n v="21153.701164938469"/>
        <n v="4267.4948908810293"/>
        <n v="12798.683527583122"/>
        <n v="4761.6258782462019"/>
        <n v="67279.878869229899"/>
        <n v="156661.98349418514"/>
        <n v="4289.955390306719"/>
        <n v="11746.841199635677"/>
        <n v="388757.55430954893"/>
        <n v="3299861.6612645094"/>
        <n v="105911.26585360526"/>
        <n v="33107.978706427806"/>
        <n v="1178669.5707655046"/>
        <n v="89957.142523300208"/>
        <n v="40277.91436658366"/>
        <n v="19586.1557198917"/>
        <n v="15794.207167423268"/>
        <n v="6997.2836316763924"/>
        <n v="15283.850133101767"/>
        <n v="1264.3782532864934"/>
        <n v="6696.5218599988348"/>
        <n v="2107.2970888108225"/>
        <n v="5782224.3248281516"/>
        <n v="13482571.841360576"/>
        <n v="806532.13968855026"/>
        <n v="4898326.2327281293"/>
        <n v="6015706.4459972503"/>
        <n v="1570650.6340209597"/>
        <n v="7004.4129437639313"/>
        <n v="4374219.4010908511"/>
        <n v="6354.4034225826372"/>
        <n v="45446091.59477599"/>
        <n v="760585.87369452789"/>
        <n v="130998.85969403828"/>
        <n v="5579.4229715081146"/>
        <n v="561739.05981499434"/>
        <n v="38838.283107623218"/>
        <n v="603758.90043027652"/>
        <n v="9692.3856958847318"/>
        <n v="218445.29321918931"/>
        <n v="316159.66390500596"/>
        <n v="524630.5077944576"/>
        <n v="1119058.6000000001"/>
        <n v="6597700.54"/>
        <n v="6580.7786536004169"/>
        <n v="32698.226494714589"/>
        <n v="23455.180336792808"/>
        <n v="12435.648631125563"/>
        <n v="1380.4164987660911"/>
        <n v="51370.284856111124"/>
        <n v="2137069.6493981588"/>
        <n v="32653174.742726825"/>
        <n v="929349.51938617066"/>
        <n v="8301313.2257071827"/>
        <n v="7005658.2069925861"/>
        <n v="14014660.750075577"/>
        <n v="688134.18968457379"/>
        <n v="8492505.9479098357"/>
        <n v="167618.64335284987"/>
        <n v="11522397.4349158"/>
        <n v="4755917.6422377769"/>
        <n v="13712749.15911557"/>
        <n v="93033.467608209816"/>
        <n v="127910071.36297596"/>
        <n v="9474044.1537239775"/>
        <n v="60673.993692582691"/>
        <n v="3487834.5757607031"/>
        <n v="25322389.042875543"/>
        <n v="2540804.4784249384"/>
        <n v="363201.04528092046"/>
        <n v="9456.6317089944332"/>
        <n v="416163.92463199637"/>
        <n v="506598.26131854352"/>
        <n v="4133.4434318172807"/>
        <n v="1829139.2234190125"/>
        <n v="5827649.33116748"/>
        <n v="73714.912770470473"/>
        <n v="79173.2640620702"/>
        <n v="262671.17145433644"/>
        <n v="1254285.4368679491"/>
        <n v="4157.9742533710933"/>
        <n v="916028.23004200729"/>
        <n v="126757.57825280302"/>
        <n v="5407793.2468917435"/>
        <n v="4547186.1291279979"/>
        <n v="1686150.7337579012"/>
        <n v="311524.90404418926"/>
        <n v="2966571.5278275134"/>
        <n v="1683267.3762028171"/>
        <n v="78569.491957891543"/>
        <n v="3697209.6775762592"/>
        <n v="692716.80168921023"/>
        <n v="2327970.4890958583"/>
        <n v="121576.25151294767"/>
        <n v="768763.68699660921"/>
        <n v="3674363.229560134"/>
        <n v="12669920.519406468"/>
        <n v="139107.57841462668"/>
        <n v="183369.26244038748"/>
        <n v="510515.87439672445"/>
        <n v="164040.06858857116"/>
        <n v="15178932.259051915"/>
        <n v="293796.50411355885"/>
        <n v="342723.4332221527"/>
        <n v="3872071.0109786815"/>
        <n v="1864373.433729504"/>
        <n v="280418.04441642162"/>
        <n v="7430796.9934350885"/>
        <n v="303662.01356266037"/>
        <n v="720774.6642207508"/>
        <n v="3937049.4899681397"/>
        <n v="2719466.720818467"/>
        <n v="2869726.6474767118"/>
        <n v="646630.20504424395"/>
        <n v="167359.28509165719"/>
        <n v="4432908.7077667024"/>
        <n v="337326.419732704"/>
        <n v="3402957.4199478785"/>
        <n v="46640843.728986815"/>
        <n v="2622006.6915171435"/>
        <n v="30733.401927882293"/>
        <n v="2328423.1110066986"/>
        <n v="12877.846856308503"/>
        <n v="1140591.527218692"/>
        <n v="2254395.24083417"/>
        <n v="4864117.579913714"/>
        <n v="1614874.5114992438"/>
        <n v="1179890.0526791017"/>
        <n v="6462592.8778683012"/>
        <n v="9418609.0226250682"/>
        <n v="2164901.5027631419"/>
        <n v="2092543.1796132035"/>
        <n v="403228.32520122017"/>
        <n v="1369820.2127072723"/>
        <n v="279153.16453682643"/>
        <n v="159310.42099970949"/>
        <n v="576587.57327489648"/>
        <n v="6436088.9144606981"/>
        <n v="1520144.2249118919"/>
        <n v="1377182.1255317191"/>
        <n v="559181.43850148318"/>
        <n v="1014262.8592376173"/>
        <n v="661245.90728646319"/>
        <n v="376425.03196502361"/>
        <n v="5143841.8761960398"/>
        <n v="717238.15744341211"/>
        <n v="2510777.5895634103"/>
        <n v="11374100.781082502"/>
        <n v="1298633.7964105303"/>
        <n v="4289315.5276822755"/>
        <n v="680728.53350038442"/>
        <n v="915507.53543454676"/>
        <n v="8784505.6336816233"/>
        <n v="8480451.7313799914"/>
        <n v="4182.1609691028234"/>
        <n v="72252.39499999999"/>
        <n v="4292.2178367107927"/>
        <n v="1480103.0936563646"/>
        <n v="1069512.8831274509"/>
      </sharedItems>
    </cacheField>
    <cacheField name="Sum All Sector (kg/capita/year)" numFmtId="4">
      <sharedItems containsSemiMixedTypes="0" containsString="0" containsNumber="1" minValue="60.979255425411573" maxValue="259.82363663331796"/>
    </cacheField>
  </cacheFields>
  <extLst>
    <ext xmlns:x14="http://schemas.microsoft.com/office/spreadsheetml/2009/9/main" uri="{725AE2AE-9491-48be-B2B4-4EB974FC3084}">
      <x14:pivotCacheDefinition pivotCacheId="135085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
  <r>
    <x v="0"/>
    <x v="0"/>
    <n v="25.203199999999999"/>
    <n v="21.677391537791951"/>
    <n v="546339.63440527814"/>
    <x v="0"/>
    <n v="101.6978108246626"/>
    <n v="2563110.2657761364"/>
    <x v="0"/>
    <n v="9.4530722484807566"/>
    <n v="238247.6704929102"/>
    <x v="0"/>
    <x v="0"/>
    <n v="132.8282746109353"/>
  </r>
  <r>
    <x v="0"/>
    <x v="1"/>
    <n v="4.7831000000000001"/>
    <n v="25.5704180040103"/>
    <n v="122305.86635498166"/>
    <x v="1"/>
    <n v="61"/>
    <n v="291769.09999999998"/>
    <x v="0"/>
    <n v="3.12"/>
    <n v="14923.272000000001"/>
    <x v="0"/>
    <x v="1"/>
    <n v="89.690418004010297"/>
  </r>
  <r>
    <x v="1"/>
    <x v="2"/>
    <n v="0"/>
    <n v="27.648074566430626"/>
    <n v="512910.49051168113"/>
    <x v="2"/>
    <n v="75.713119146168523"/>
    <n v="1404584.3585282306"/>
    <x v="1"/>
    <n v="15.640228594822497"/>
    <n v="290148.13675399008"/>
    <x v="1"/>
    <x v="2"/>
    <n v="119.00142230742165"/>
  </r>
  <r>
    <x v="1"/>
    <x v="3"/>
    <n v="0"/>
    <n v="27.648074566430626"/>
    <n v="177387.28161076226"/>
    <x v="2"/>
    <n v="91.016179554931128"/>
    <n v="583950.70640648261"/>
    <x v="1"/>
    <n v="15.640228594822497"/>
    <n v="100346.14264152166"/>
    <x v="1"/>
    <x v="3"/>
    <n v="134.30448271618425"/>
  </r>
  <r>
    <x v="1"/>
    <x v="4"/>
    <n v="0"/>
    <n v="27.648074566430626"/>
    <n v="257707.70303369986"/>
    <x v="2"/>
    <n v="97.222250733275928"/>
    <n v="906208.59908486495"/>
    <x v="1"/>
    <n v="15.640228594822497"/>
    <n v="145782.57073234048"/>
    <x v="1"/>
    <x v="4"/>
    <n v="140.51055389452904"/>
  </r>
  <r>
    <x v="1"/>
    <x v="5"/>
    <n v="0"/>
    <n v="27.648074566430626"/>
    <n v="164287.62388118744"/>
    <x v="2"/>
    <n v="75.713119146168523"/>
    <n v="449894.92527844798"/>
    <x v="1"/>
    <n v="15.640228594822497"/>
    <n v="92935.802333294763"/>
    <x v="1"/>
    <x v="5"/>
    <n v="119.00142230742165"/>
  </r>
  <r>
    <x v="1"/>
    <x v="6"/>
    <n v="0"/>
    <n v="27.648074566430626"/>
    <n v="911880.5009276449"/>
    <x v="2"/>
    <n v="91.016179554931128"/>
    <n v="3001868.3292268715"/>
    <x v="1"/>
    <n v="15.640228594822497"/>
    <n v="515841.32744585711"/>
    <x v="1"/>
    <x v="6"/>
    <n v="134.30448271618425"/>
  </r>
  <r>
    <x v="2"/>
    <x v="7"/>
    <n v="1433.7837"/>
    <n v="45.598050000000001"/>
    <n v="65377740.841785006"/>
    <x v="0"/>
    <n v="63.919134180621413"/>
    <n v="91646212.706287846"/>
    <x v="2"/>
    <n v="15.640228594822497"/>
    <n v="22424704.823530402"/>
    <x v="1"/>
    <x v="7"/>
    <n v="125.15741277544392"/>
  </r>
  <r>
    <x v="2"/>
    <x v="8"/>
    <n v="0"/>
    <n v="25.5704180040103"/>
    <n v="190146.74236142138"/>
    <x v="1"/>
    <n v="71.405416561062623"/>
    <n v="530984.95863137383"/>
    <x v="1"/>
    <n v="12.811309449374059"/>
    <n v="95267.459327435368"/>
    <x v="2"/>
    <x v="8"/>
    <n v="109.78714401444698"/>
  </r>
  <r>
    <x v="2"/>
    <x v="9"/>
    <n v="0"/>
    <n v="25.5704180040103"/>
    <n v="16375.295689768194"/>
    <x v="1"/>
    <n v="71.405416561062623"/>
    <n v="45728.028765704505"/>
    <x v="1"/>
    <n v="12.811309449374059"/>
    <n v="8204.362571379148"/>
    <x v="2"/>
    <x v="9"/>
    <n v="109.78714401444698"/>
  </r>
  <r>
    <x v="2"/>
    <x v="10"/>
    <n v="0"/>
    <n v="27.648074566430626"/>
    <n v="709621.01143692166"/>
    <x v="2"/>
    <n v="80.671375409647695"/>
    <n v="2070527.6555390996"/>
    <x v="1"/>
    <n v="15.640228594822497"/>
    <n v="401425.23516043316"/>
    <x v="1"/>
    <x v="10"/>
    <n v="123.95967857090082"/>
  </r>
  <r>
    <x v="3"/>
    <x v="11"/>
    <n v="0.39040000000000002"/>
    <n v="27.648074566430626"/>
    <n v="10793.808310734516"/>
    <x v="2"/>
    <n v="52.673888807177477"/>
    <n v="20563.886190322086"/>
    <x v="2"/>
    <n v="15.640228594822497"/>
    <n v="6105.9452434187033"/>
    <x v="1"/>
    <x v="11"/>
    <n v="95.962191968430602"/>
  </r>
  <r>
    <x v="2"/>
    <x v="12"/>
    <n v="126.8603"/>
    <n v="14.746421607138945"/>
    <n v="1870735.4690081286"/>
    <x v="3"/>
    <n v="64.321865991417496"/>
    <n v="8159891.2162310211"/>
    <x v="2"/>
    <n v="8.6339663272684035"/>
    <n v="1095307.5584671679"/>
    <x v="3"/>
    <x v="12"/>
    <n v="87.702253925824834"/>
  </r>
  <r>
    <x v="3"/>
    <x v="13"/>
    <n v="211.04949999999999"/>
    <n v="27.648074566430626"/>
    <n v="5835112.3132079002"/>
    <x v="2"/>
    <n v="59.598853868194844"/>
    <n v="12578308.309455587"/>
    <x v="2"/>
    <n v="15.640228594822497"/>
    <n v="3300862.4248229908"/>
    <x v="1"/>
    <x v="13"/>
    <n v="102.88715702944798"/>
  </r>
  <r>
    <x v="2"/>
    <x v="14"/>
    <n v="0"/>
    <n v="27.648074566430626"/>
    <n v="89170.570091652044"/>
    <x v="2"/>
    <n v="77.568339820475302"/>
    <n v="250173.40958899696"/>
    <x v="1"/>
    <n v="15.640228594822497"/>
    <n v="50442.865264021515"/>
    <x v="1"/>
    <x v="14"/>
    <n v="120.85664298172843"/>
  </r>
  <r>
    <x v="2"/>
    <x v="15"/>
    <n v="0"/>
    <n v="25.5704180040103"/>
    <n v="1309852.3333808288"/>
    <x v="1"/>
    <n v="71.405416561062623"/>
    <n v="3657763.8849654011"/>
    <x v="1"/>
    <n v="12.811309449374059"/>
    <n v="656263.16993702098"/>
    <x v="2"/>
    <x v="15"/>
    <n v="109.78714401444698"/>
  </r>
  <r>
    <x v="4"/>
    <x v="16"/>
    <n v="0"/>
    <n v="27.648074566430626"/>
    <n v="261340.66003172885"/>
    <x v="2"/>
    <n v="68.380065497345115"/>
    <n v="646355.73110710504"/>
    <x v="1"/>
    <n v="15.640228594822497"/>
    <n v="147837.69676970018"/>
    <x v="1"/>
    <x v="16"/>
    <n v="111.66836865859824"/>
  </r>
  <r>
    <x v="3"/>
    <x v="17"/>
    <n v="50.339399999999998"/>
    <n v="27.648074566430626"/>
    <n v="1391787.4848293778"/>
    <x v="2"/>
    <n v="70.431888000000001"/>
    <n v="3545498.9827871998"/>
    <x v="2"/>
    <n v="15.640228594822497"/>
    <n v="787319.7233262076"/>
    <x v="1"/>
    <x v="17"/>
    <n v="113.72019116125313"/>
  </r>
  <r>
    <x v="4"/>
    <x v="18"/>
    <n v="0"/>
    <n v="27.648074566430626"/>
    <n v="193539.28677247104"/>
    <x v="2"/>
    <n v="68.380065497345115"/>
    <n v="478667.2964879655"/>
    <x v="1"/>
    <n v="15.640228594822497"/>
    <n v="109483.16418661697"/>
    <x v="1"/>
    <x v="18"/>
    <n v="111.66836865859824"/>
  </r>
  <r>
    <x v="4"/>
    <x v="19"/>
    <n v="0"/>
    <n v="25.5704180040103"/>
    <n v="273327.3121284669"/>
    <x v="1"/>
    <n v="69.868672442313738"/>
    <n v="746840.21347037994"/>
    <x v="1"/>
    <n v="12.811309449374059"/>
    <n v="136942.64896624919"/>
    <x v="2"/>
    <x v="19"/>
    <n v="108.2503998956981"/>
  </r>
  <r>
    <x v="4"/>
    <x v="20"/>
    <n v="9.6846999999999994"/>
    <n v="25.5704180040103"/>
    <n v="247641.82724343854"/>
    <x v="1"/>
    <n v="93.825214899713458"/>
    <n v="908669.05873925495"/>
    <x v="2"/>
    <n v="12.811309449374059"/>
    <n v="124073.68862435294"/>
    <x v="2"/>
    <x v="20"/>
    <n v="132.20694235309782"/>
  </r>
  <r>
    <x v="4"/>
    <x v="21"/>
    <n v="37.887799999999999"/>
    <n v="25.5704180040103"/>
    <n v="968806.88325234142"/>
    <x v="1"/>
    <n v="55.940300000000001"/>
    <n v="2119454.8983399998"/>
    <x v="2"/>
    <n v="12.811309449374059"/>
    <n v="485392.33015599445"/>
    <x v="2"/>
    <x v="21"/>
    <n v="94.322027453384365"/>
  </r>
  <r>
    <x v="4"/>
    <x v="22"/>
    <n v="0"/>
    <n v="27.648074566430626"/>
    <n v="111789.45989444897"/>
    <x v="2"/>
    <n v="76.031595701726417"/>
    <n v="307418.55090079043"/>
    <x v="1"/>
    <n v="15.640228594822497"/>
    <n v="63238.13627744581"/>
    <x v="1"/>
    <x v="22"/>
    <n v="119.31989886297954"/>
  </r>
  <r>
    <x v="4"/>
    <x v="23"/>
    <n v="0"/>
    <n v="25.5704180040103"/>
    <n v="495160.91648045782"/>
    <x v="1"/>
    <n v="69.868672442313738"/>
    <n v="1352978.8943764286"/>
    <x v="1"/>
    <n v="12.811309449374059"/>
    <n v="248085.88296334891"/>
    <x v="2"/>
    <x v="23"/>
    <n v="108.2503998956981"/>
  </r>
  <r>
    <x v="4"/>
    <x v="24"/>
    <n v="145.8723"/>
    <n v="27.648074566430626"/>
    <n v="4033088.2275767382"/>
    <x v="2"/>
    <n v="33.375520645851665"/>
    <n v="4868563.9603078682"/>
    <x v="2"/>
    <n v="13.71790467223564"/>
    <n v="2001062.3057197591"/>
    <x v="3"/>
    <x v="24"/>
    <n v="74.741499884517935"/>
  </r>
  <r>
    <x v="4"/>
    <x v="25"/>
    <n v="0"/>
    <n v="25.5704180040103"/>
    <n v="139537.77104788419"/>
    <x v="1"/>
    <n v="69.868672442313738"/>
    <n v="381273.34551770607"/>
    <x v="1"/>
    <n v="12.811309449374059"/>
    <n v="69911.315665234244"/>
    <x v="2"/>
    <x v="25"/>
    <n v="108.2503998956981"/>
  </r>
  <r>
    <x v="4"/>
    <x v="26"/>
    <n v="0"/>
    <n v="27.648074566430626"/>
    <n v="1216338.3332457223"/>
    <x v="2"/>
    <n v="76.031595701726417"/>
    <n v="3344903.6086634714"/>
    <x v="1"/>
    <n v="15.640228594822497"/>
    <n v="688069.96070918301"/>
    <x v="1"/>
    <x v="26"/>
    <n v="119.31989886297954"/>
  </r>
  <r>
    <x v="3"/>
    <x v="27"/>
    <n v="0"/>
    <n v="25.5704180040103"/>
    <n v="2482.8875881894"/>
    <x v="1"/>
    <n v="73.920769675063781"/>
    <n v="7177.7067354486926"/>
    <x v="1"/>
    <n v="12.811309449374059"/>
    <n v="1243.9781475342211"/>
    <x v="2"/>
    <x v="27"/>
    <n v="112.30249712844814"/>
  </r>
  <r>
    <x v="3"/>
    <x v="28"/>
    <n v="0"/>
    <n v="27.648074566430626"/>
    <n v="1238100.13273696"/>
    <x v="2"/>
    <n v="72.432162730095172"/>
    <n v="3243562.9495675731"/>
    <x v="1"/>
    <n v="15.640228594822497"/>
    <n v="700380.38463616779"/>
    <x v="1"/>
    <x v="28"/>
    <n v="115.7204658913483"/>
  </r>
  <r>
    <x v="3"/>
    <x v="29"/>
    <n v="0"/>
    <n v="25.5704180040103"/>
    <n v="2718.1354338262945"/>
    <x v="1"/>
    <n v="73.920769675063781"/>
    <n v="7857.7778164592792"/>
    <x v="1"/>
    <n v="12.811309449374059"/>
    <n v="1361.8421944684626"/>
    <x v="2"/>
    <x v="29"/>
    <n v="112.30249712844814"/>
  </r>
  <r>
    <x v="3"/>
    <x v="30"/>
    <n v="0"/>
    <n v="25.5704180040103"/>
    <n v="9959.6778125620112"/>
    <x v="1"/>
    <n v="73.920769675063781"/>
    <n v="28792.139788437344"/>
    <x v="1"/>
    <n v="12.811309449374059"/>
    <n v="4990.0050305311961"/>
    <x v="2"/>
    <x v="30"/>
    <n v="112.30249712844814"/>
  </r>
  <r>
    <x v="3"/>
    <x v="31"/>
    <n v="0"/>
    <n v="25.5704180040103"/>
    <n v="7338.7099671509568"/>
    <x v="1"/>
    <n v="73.920769675063781"/>
    <n v="21215.260896743304"/>
    <x v="1"/>
    <n v="12.811309449374059"/>
    <n v="3676.845811970355"/>
    <x v="2"/>
    <x v="31"/>
    <n v="112.30249712844814"/>
  </r>
  <r>
    <x v="3"/>
    <x v="32"/>
    <n v="0"/>
    <n v="27.648074566430626"/>
    <n v="318315.04729077243"/>
    <x v="2"/>
    <n v="80.08369293447646"/>
    <n v="922011.56512392091"/>
    <x v="1"/>
    <n v="15.640228594822497"/>
    <n v="180067.5158350509"/>
    <x v="1"/>
    <x v="32"/>
    <n v="123.37199609572959"/>
  </r>
  <r>
    <x v="3"/>
    <x v="33"/>
    <n v="0"/>
    <n v="25.5704180040103"/>
    <n v="767.11254012030895"/>
    <x v="1"/>
    <n v="73.920769675063781"/>
    <n v="2217.6230902519133"/>
    <x v="1"/>
    <n v="12.811309449374059"/>
    <n v="384.33928348122174"/>
    <x v="2"/>
    <x v="33"/>
    <n v="112.30249712844814"/>
  </r>
  <r>
    <x v="3"/>
    <x v="34"/>
    <n v="0"/>
    <n v="25.5704180040103"/>
    <n v="1659.5201284602686"/>
    <x v="1"/>
    <n v="73.920769675063781"/>
    <n v="4797.4579519116396"/>
    <x v="1"/>
    <n v="12.811309449374059"/>
    <n v="831.45398326437646"/>
    <x v="2"/>
    <x v="34"/>
    <n v="112.30249712844814"/>
  </r>
  <r>
    <x v="3"/>
    <x v="35"/>
    <n v="0"/>
    <n v="25.5704180040103"/>
    <n v="484610.56201200321"/>
    <x v="1"/>
    <n v="73.920769675063781"/>
    <n v="1400946.4268818088"/>
    <x v="1"/>
    <n v="12.811309449374059"/>
    <n v="242799.93668453718"/>
    <x v="2"/>
    <x v="35"/>
    <n v="112.30249712844814"/>
  </r>
  <r>
    <x v="3"/>
    <x v="36"/>
    <n v="127.57550000000001"/>
    <n v="27.648074566430626"/>
    <n v="3527216.9368496705"/>
    <x v="2"/>
    <n v="93.900194580714896"/>
    <n v="11979364.273731994"/>
    <x v="2"/>
    <n v="15.640228594822497"/>
    <n v="1995309.9830987775"/>
    <x v="1"/>
    <x v="36"/>
    <n v="137.18849774196801"/>
  </r>
  <r>
    <x v="3"/>
    <x v="37"/>
    <n v="0"/>
    <n v="27.648074566430626"/>
    <n v="139556.42118151521"/>
    <x v="2"/>
    <n v="72.432162730095172"/>
    <n v="365608.58459642838"/>
    <x v="1"/>
    <n v="15.640228594822497"/>
    <n v="78945.617855226039"/>
    <x v="1"/>
    <x v="37"/>
    <n v="115.7204658913483"/>
  </r>
  <r>
    <x v="3"/>
    <x v="38"/>
    <n v="0"/>
    <n v="27.648074566430626"/>
    <n v="313349.45309864153"/>
    <x v="2"/>
    <n v="72.432162730095172"/>
    <n v="820909.91630153358"/>
    <x v="1"/>
    <n v="15.640228594822497"/>
    <n v="177258.53077942078"/>
    <x v="1"/>
    <x v="38"/>
    <n v="115.7204658913483"/>
  </r>
  <r>
    <x v="3"/>
    <x v="39"/>
    <n v="0"/>
    <n v="25.5704180040103"/>
    <n v="4178.2063018552826"/>
    <x v="1"/>
    <n v="73.920769675063781"/>
    <n v="12078.653764905421"/>
    <x v="1"/>
    <n v="12.811309449374059"/>
    <n v="2093.3679640277214"/>
    <x v="2"/>
    <x v="39"/>
    <n v="112.30249712844814"/>
  </r>
  <r>
    <x v="3"/>
    <x v="40"/>
    <n v="0"/>
    <n v="27.648074566430626"/>
    <n v="1985.131753869719"/>
    <x v="2"/>
    <n v="72.432162730095172"/>
    <n v="5200.6292840208334"/>
    <x v="1"/>
    <n v="15.640228594822497"/>
    <n v="1122.9684131082552"/>
    <x v="1"/>
    <x v="40"/>
    <n v="115.7204658913483"/>
  </r>
  <r>
    <x v="3"/>
    <x v="41"/>
    <n v="0"/>
    <n v="27.648074566430626"/>
    <n v="296912.67276889848"/>
    <x v="2"/>
    <n v="72.432162730095172"/>
    <n v="777848.99555849202"/>
    <x v="1"/>
    <n v="15.640228594822497"/>
    <n v="167960.4148797988"/>
    <x v="1"/>
    <x v="41"/>
    <n v="115.7204658913483"/>
  </r>
  <r>
    <x v="3"/>
    <x v="42"/>
    <n v="0"/>
    <n v="27.648074566430626"/>
    <n v="480349.35309479578"/>
    <x v="2"/>
    <n v="72.432162730095172"/>
    <n v="1258414.6656238544"/>
    <x v="1"/>
    <n v="15.640228594822497"/>
    <n v="271728.63953786762"/>
    <x v="1"/>
    <x v="42"/>
    <n v="115.7204658913483"/>
  </r>
  <r>
    <x v="3"/>
    <x v="43"/>
    <n v="0"/>
    <n v="27.648074566430626"/>
    <n v="178429.6140219167"/>
    <x v="2"/>
    <n v="80.08369293447646"/>
    <n v="516828.12072193727"/>
    <x v="1"/>
    <n v="15.640228594822497"/>
    <n v="100935.77925954647"/>
    <x v="1"/>
    <x v="43"/>
    <n v="123.37199609572959"/>
  </r>
  <r>
    <x v="3"/>
    <x v="44"/>
    <n v="0"/>
    <n v="27.648074566430626"/>
    <n v="3096.58435144023"/>
    <x v="2"/>
    <n v="72.432162730095172"/>
    <n v="8112.4022257706592"/>
    <x v="1"/>
    <n v="15.640228594822497"/>
    <n v="1751.7056026201196"/>
    <x v="1"/>
    <x v="44"/>
    <n v="115.7204658913483"/>
  </r>
  <r>
    <x v="3"/>
    <x v="45"/>
    <n v="0"/>
    <n v="27.648074566430626"/>
    <n v="486094.62298970006"/>
    <x v="2"/>
    <n v="72.432162730095172"/>
    <n v="1273466.0690391683"/>
    <x v="1"/>
    <n v="15.640228594822497"/>
    <n v="274978.67903987173"/>
    <x v="1"/>
    <x v="45"/>
    <n v="115.7204658913483"/>
  </r>
  <r>
    <x v="3"/>
    <x v="46"/>
    <n v="0"/>
    <n v="27.648074566430626"/>
    <n v="21642.912770601895"/>
    <x v="2"/>
    <n v="72.432162730095172"/>
    <n v="56699.896985118503"/>
    <x v="1"/>
    <n v="15.640228594822497"/>
    <n v="12243.170944027052"/>
    <x v="1"/>
    <x v="46"/>
    <n v="115.7204658913483"/>
  </r>
  <r>
    <x v="3"/>
    <x v="47"/>
    <n v="0"/>
    <n v="27.648074566430626"/>
    <n v="311403.02864916477"/>
    <x v="2"/>
    <n v="83.186728523648867"/>
    <n v="936940.44203470962"/>
    <x v="1"/>
    <n v="15.640228594822497"/>
    <n v="176157.45868634529"/>
    <x v="1"/>
    <x v="47"/>
    <n v="126.47503168490199"/>
  </r>
  <r>
    <x v="3"/>
    <x v="48"/>
    <n v="0"/>
    <n v="27.648074566430626"/>
    <n v="269460.89953188947"/>
    <x v="2"/>
    <n v="80.08369293447646"/>
    <n v="780503.67970870098"/>
    <x v="1"/>
    <n v="15.640228594822497"/>
    <n v="152431.23190799955"/>
    <x v="1"/>
    <x v="48"/>
    <n v="123.37199609572959"/>
  </r>
  <r>
    <x v="3"/>
    <x v="49"/>
    <n v="0"/>
    <n v="27.648074566430626"/>
    <n v="81514.818244207418"/>
    <x v="2"/>
    <n v="72.432162730095172"/>
    <n v="213551.7453771396"/>
    <x v="1"/>
    <n v="15.640228594822497"/>
    <n v="46112.08596611517"/>
    <x v="1"/>
    <x v="49"/>
    <n v="115.7204658913483"/>
  </r>
  <r>
    <x v="3"/>
    <x v="50"/>
    <n v="0"/>
    <n v="27.648074566430626"/>
    <n v="180970.47207457168"/>
    <x v="2"/>
    <n v="80.08369293447646"/>
    <n v="524187.81210261566"/>
    <x v="1"/>
    <n v="15.640228594822497"/>
    <n v="102373.11626741065"/>
    <x v="1"/>
    <x v="50"/>
    <n v="123.37199609572959"/>
  </r>
  <r>
    <x v="3"/>
    <x v="51"/>
    <n v="0"/>
    <n v="25.5704180040103"/>
    <n v="108582.22301222934"/>
    <x v="1"/>
    <n v="73.920769675063781"/>
    <n v="313897.15634819085"/>
    <x v="1"/>
    <n v="12.811309449374059"/>
    <n v="54401.94444582201"/>
    <x v="2"/>
    <x v="51"/>
    <n v="112.30249712844814"/>
  </r>
  <r>
    <x v="3"/>
    <x v="52"/>
    <n v="0"/>
    <n v="27.648074566430626"/>
    <n v="194769.62609067719"/>
    <x v="2"/>
    <n v="72.432162730095172"/>
    <n v="510255.61356842844"/>
    <x v="1"/>
    <n v="15.640228594822497"/>
    <n v="110179.15435908658"/>
    <x v="1"/>
    <x v="52"/>
    <n v="115.7204658913483"/>
  </r>
  <r>
    <x v="3"/>
    <x v="53"/>
    <n v="0"/>
    <n v="27.648074566430626"/>
    <n v="898852.72819194291"/>
    <x v="2"/>
    <n v="72.432162730095172"/>
    <n v="2354805.826436759"/>
    <x v="1"/>
    <n v="15.640228594822497"/>
    <n v="508471.65173197683"/>
    <x v="1"/>
    <x v="53"/>
    <n v="115.7204658913483"/>
  </r>
  <r>
    <x v="3"/>
    <x v="54"/>
    <n v="0"/>
    <n v="25.5704180040103"/>
    <n v="75008.264172963813"/>
    <x v="1"/>
    <n v="73.920769675063781"/>
    <n v="216839.1857648321"/>
    <x v="1"/>
    <n v="12.811309449374059"/>
    <n v="37580.695138793861"/>
    <x v="2"/>
    <x v="54"/>
    <n v="112.30249712844814"/>
  </r>
  <r>
    <x v="3"/>
    <x v="55"/>
    <n v="0"/>
    <n v="25.5704180040103"/>
    <n v="1350.1180706117436"/>
    <x v="1"/>
    <n v="73.920769675063781"/>
    <n v="3903.0166388433677"/>
    <x v="1"/>
    <n v="12.811309449374059"/>
    <n v="676.4371389269503"/>
    <x v="2"/>
    <x v="55"/>
    <n v="112.30249712844814"/>
  </r>
  <r>
    <x v="3"/>
    <x v="56"/>
    <n v="0"/>
    <n v="27.648074566430626"/>
    <n v="5054.0680307435186"/>
    <x v="2"/>
    <n v="72.432162730095172"/>
    <n v="13240.599347061398"/>
    <x v="1"/>
    <n v="15.640228594822497"/>
    <n v="2859.0337871335528"/>
    <x v="1"/>
    <x v="56"/>
    <n v="115.7204658913483"/>
  </r>
  <r>
    <x v="3"/>
    <x v="57"/>
    <n v="0"/>
    <n v="25.5704180040103"/>
    <n v="971.67588415239129"/>
    <x v="1"/>
    <n v="73.920769675063781"/>
    <n v="2808.9892476524237"/>
    <x v="1"/>
    <n v="12.811309449374059"/>
    <n v="486.82975907621426"/>
    <x v="2"/>
    <x v="57"/>
    <n v="112.30249712844814"/>
  </r>
  <r>
    <x v="3"/>
    <x v="58"/>
    <n v="0"/>
    <n v="27.648074566430626"/>
    <n v="3057.8770470472273"/>
    <x v="2"/>
    <n v="72.432162730095172"/>
    <n v="8010.9971979485254"/>
    <x v="1"/>
    <n v="15.640228594822497"/>
    <n v="1729.8092825873682"/>
    <x v="1"/>
    <x v="58"/>
    <n v="115.7204658913483"/>
  </r>
  <r>
    <x v="3"/>
    <x v="59"/>
    <n v="0"/>
    <n v="25.5704180040103"/>
    <n v="1084.1857233700368"/>
    <x v="1"/>
    <n v="73.920769675063781"/>
    <n v="3134.2406342227046"/>
    <x v="1"/>
    <n v="12.811309449374059"/>
    <n v="543.19952065346013"/>
    <x v="2"/>
    <x v="59"/>
    <n v="112.30249712844814"/>
  </r>
  <r>
    <x v="3"/>
    <x v="60"/>
    <n v="0"/>
    <n v="27.648074566430626"/>
    <n v="16074.590552922768"/>
    <x v="2"/>
    <n v="72.432162730095172"/>
    <n v="42112.059411277332"/>
    <x v="1"/>
    <n v="15.640228594822497"/>
    <n v="9093.2289050298004"/>
    <x v="1"/>
    <x v="60"/>
    <n v="115.7204658913483"/>
  </r>
  <r>
    <x v="3"/>
    <x v="61"/>
    <n v="0"/>
    <n v="25.5704180040103"/>
    <n v="35670.733115594361"/>
    <x v="1"/>
    <n v="73.920769675063781"/>
    <n v="103119.47369671398"/>
    <x v="1"/>
    <n v="12.811309449374059"/>
    <n v="17871.77668187681"/>
    <x v="2"/>
    <x v="61"/>
    <n v="112.30249712844814"/>
  </r>
  <r>
    <x v="3"/>
    <x v="62"/>
    <n v="0"/>
    <n v="25.5704180040103"/>
    <n v="976.78996775319342"/>
    <x v="1"/>
    <n v="73.920769675063781"/>
    <n v="2823.7734015874366"/>
    <x v="1"/>
    <n v="12.811309449374059"/>
    <n v="489.39202096608904"/>
    <x v="2"/>
    <x v="62"/>
    <n v="112.30249712844814"/>
  </r>
  <r>
    <x v="3"/>
    <x v="63"/>
    <n v="0"/>
    <n v="25.5704180040103"/>
    <n v="2674.6657232194775"/>
    <x v="1"/>
    <n v="73.920769675063781"/>
    <n v="7732.1125080116717"/>
    <x v="1"/>
    <n v="12.811309449374059"/>
    <n v="1340.0629684045266"/>
    <x v="2"/>
    <x v="63"/>
    <n v="112.30249712844814"/>
  </r>
  <r>
    <x v="3"/>
    <x v="64"/>
    <n v="0"/>
    <n v="25.5704180040103"/>
    <n v="88517.11600448245"/>
    <x v="1"/>
    <n v="73.920769675063781"/>
    <n v="255891.52838416828"/>
    <x v="1"/>
    <n v="12.811309449374059"/>
    <n v="44348.909920898186"/>
    <x v="2"/>
    <x v="64"/>
    <n v="112.30249712844814"/>
  </r>
  <r>
    <x v="3"/>
    <x v="65"/>
    <n v="0"/>
    <n v="27.648074566430626"/>
    <n v="788406.96472142241"/>
    <x v="2"/>
    <n v="72.432162730095172"/>
    <n v="2065461.0659788479"/>
    <x v="1"/>
    <n v="15.640228594822497"/>
    <n v="445993.6305642394"/>
    <x v="1"/>
    <x v="65"/>
    <n v="115.7204658913483"/>
  </r>
  <r>
    <x v="5"/>
    <x v="66"/>
    <n v="0"/>
    <n v="27.648074566430626"/>
    <n v="24606.786364123258"/>
    <x v="2"/>
    <n v="75.713119146168523"/>
    <n v="67384.67604008998"/>
    <x v="1"/>
    <n v="15.640228594822497"/>
    <n v="13919.803449392022"/>
    <x v="1"/>
    <x v="66"/>
    <n v="119.00142230742165"/>
  </r>
  <r>
    <x v="5"/>
    <x v="67"/>
    <n v="0"/>
    <n v="25.5704180040103"/>
    <n v="7231.3142115341125"/>
    <x v="1"/>
    <n v="78.69033303610577"/>
    <n v="22253.626182610715"/>
    <x v="1"/>
    <n v="12.811309449374059"/>
    <n v="3623.038312282984"/>
    <x v="2"/>
    <x v="67"/>
    <n v="117.07206048949014"/>
  </r>
  <r>
    <x v="5"/>
    <x v="68"/>
    <n v="0"/>
    <n v="27.648074566430626"/>
    <n v="242642.26720245183"/>
    <x v="2"/>
    <n v="91.016179554931128"/>
    <n v="798767.09339203103"/>
    <x v="1"/>
    <n v="15.640228594822497"/>
    <n v="137260.21017102172"/>
    <x v="1"/>
    <x v="68"/>
    <n v="134.30448271618425"/>
  </r>
  <r>
    <x v="5"/>
    <x v="69"/>
    <n v="0"/>
    <n v="27.648074566430626"/>
    <n v="18518.680344595236"/>
    <x v="2"/>
    <n v="91.016179554931128"/>
    <n v="60962.637065892864"/>
    <x v="1"/>
    <n v="15.640228594822497"/>
    <n v="10475.82511281211"/>
    <x v="1"/>
    <x v="69"/>
    <n v="134.30448271618425"/>
  </r>
  <r>
    <x v="5"/>
    <x v="70"/>
    <n v="0"/>
    <n v="27.648074566430626"/>
    <n v="8291.6575624725447"/>
    <x v="2"/>
    <n v="91.016179554931128"/>
    <n v="27295.752248523848"/>
    <x v="1"/>
    <n v="15.640228594822497"/>
    <n v="4690.5045555872666"/>
    <x v="1"/>
    <x v="70"/>
    <n v="134.30448271618425"/>
  </r>
  <r>
    <x v="6"/>
    <x v="71"/>
    <n v="0"/>
    <n v="25.5704180040103"/>
    <n v="4277.9309320709226"/>
    <x v="1"/>
    <n v="78.69033303610577"/>
    <n v="13164.892716940496"/>
    <x v="1"/>
    <n v="12.811309449374059"/>
    <n v="2143.3320708802803"/>
    <x v="2"/>
    <x v="71"/>
    <n v="117.07206048949014"/>
  </r>
  <r>
    <x v="6"/>
    <x v="72"/>
    <n v="0"/>
    <n v="27.648074566430626"/>
    <n v="3251.4135690122416"/>
    <x v="2"/>
    <n v="91.016179554931128"/>
    <n v="10703.502715659901"/>
    <x v="1"/>
    <n v="15.640228594822497"/>
    <n v="1839.2908827511255"/>
    <x v="1"/>
    <x v="72"/>
    <n v="134.30448271618425"/>
  </r>
  <r>
    <x v="6"/>
    <x v="73"/>
    <n v="0"/>
    <n v="27.648074566430626"/>
    <n v="1625.7067845061208"/>
    <x v="2"/>
    <n v="75.713119146168523"/>
    <n v="4451.9314057947086"/>
    <x v="1"/>
    <n v="15.640228594822497"/>
    <n v="919.64544137556277"/>
    <x v="1"/>
    <x v="73"/>
    <n v="119.00142230742165"/>
  </r>
  <r>
    <x v="6"/>
    <x v="74"/>
    <n v="0"/>
    <n v="27.648074566430626"/>
    <n v="3146.350885659805"/>
    <x v="2"/>
    <n v="91.016179554931128"/>
    <n v="10357.641233351162"/>
    <x v="1"/>
    <n v="15.640228594822497"/>
    <n v="1779.8580140908002"/>
    <x v="1"/>
    <x v="74"/>
    <n v="134.30448271618425"/>
  </r>
  <r>
    <x v="6"/>
    <x v="75"/>
    <n v="0"/>
    <n v="25.5704180040103"/>
    <n v="276.16051444331129"/>
    <x v="1"/>
    <n v="78.69033303610577"/>
    <n v="849.85559678994241"/>
    <x v="1"/>
    <n v="12.811309449374059"/>
    <n v="138.36214205323984"/>
    <x v="2"/>
    <x v="75"/>
    <n v="117.07206048949014"/>
  </r>
  <r>
    <x v="6"/>
    <x v="76"/>
    <n v="0"/>
    <n v="25.5704180040103"/>
    <n v="1462.6279098293892"/>
    <x v="1"/>
    <n v="78.69033303610577"/>
    <n v="4501.0870496652497"/>
    <x v="1"/>
    <n v="12.811309449374059"/>
    <n v="732.80690050419616"/>
    <x v="2"/>
    <x v="76"/>
    <n v="117.07206048949014"/>
  </r>
  <r>
    <x v="6"/>
    <x v="77"/>
    <n v="0"/>
    <n v="25.5704180040103"/>
    <n v="460.26752407218538"/>
    <x v="1"/>
    <n v="78.69033303610577"/>
    <n v="1416.4259946499039"/>
    <x v="1"/>
    <n v="12.811309449374059"/>
    <n v="230.60357008873308"/>
    <x v="2"/>
    <x v="77"/>
    <n v="117.07206048949014"/>
  </r>
  <r>
    <x v="7"/>
    <x v="78"/>
    <n v="0"/>
    <n v="27.648074566430626"/>
    <n v="1190335.3191159945"/>
    <x v="2"/>
    <n v="91.016179554931128"/>
    <n v="3918528.6799964053"/>
    <x v="1"/>
    <n v="15.640228594822497"/>
    <n v="673360.32571575243"/>
    <x v="1"/>
    <x v="78"/>
    <n v="134.30448271618425"/>
  </r>
  <r>
    <x v="7"/>
    <x v="79"/>
    <n v="0"/>
    <n v="27.648074566430626"/>
    <n v="2775537.6743822941"/>
    <x v="2"/>
    <n v="91.016179554931128"/>
    <n v="9136941.3347783815"/>
    <x v="1"/>
    <n v="15.640228594822497"/>
    <n v="1570092.8321999004"/>
    <x v="1"/>
    <x v="79"/>
    <n v="134.30448271618425"/>
  </r>
  <r>
    <x v="7"/>
    <x v="80"/>
    <n v="0"/>
    <n v="27.648074566430626"/>
    <n v="187384.82537398356"/>
    <x v="2"/>
    <n v="75.713119146168523"/>
    <n v="513145.66501315718"/>
    <x v="1"/>
    <n v="15.640228594822497"/>
    <n v="106001.64930140949"/>
    <x v="1"/>
    <x v="80"/>
    <n v="119.00142230742165"/>
  </r>
  <r>
    <x v="7"/>
    <x v="81"/>
    <n v="0"/>
    <n v="27.648074566430626"/>
    <n v="1008375.0459719446"/>
    <x v="2"/>
    <n v="91.016179554931128"/>
    <n v="3319523.897491537"/>
    <x v="1"/>
    <n v="15.640228594822497"/>
    <n v="570427.28926464717"/>
    <x v="1"/>
    <x v="81"/>
    <n v="134.30448271618425"/>
  </r>
  <r>
    <x v="7"/>
    <x v="82"/>
    <n v="0"/>
    <n v="27.648074566430626"/>
    <n v="1183702.5460275079"/>
    <x v="2"/>
    <n v="97.222250733275928"/>
    <n v="4162395.6650938885"/>
    <x v="1"/>
    <n v="15.640228594822497"/>
    <n v="669608.23487585445"/>
    <x v="1"/>
    <x v="82"/>
    <n v="140.51055389452904"/>
  </r>
  <r>
    <x v="7"/>
    <x v="83"/>
    <n v="0"/>
    <n v="27.648074566430626"/>
    <n v="323335.93763203628"/>
    <x v="2"/>
    <n v="91.016179554931128"/>
    <n v="1064406.915041053"/>
    <x v="1"/>
    <n v="15.640228594822497"/>
    <n v="182907.78134787065"/>
    <x v="1"/>
    <x v="83"/>
    <n v="134.30448271618425"/>
  </r>
  <r>
    <x v="8"/>
    <x v="84"/>
    <n v="0"/>
    <n v="25.5704180040103"/>
    <n v="1598.1511252506439"/>
    <x v="1"/>
    <n v="73.688879646838529"/>
    <n v="4605.5549779274079"/>
    <x v="1"/>
    <n v="12.811309449374059"/>
    <n v="800.70684058587869"/>
    <x v="2"/>
    <x v="84"/>
    <n v="112.07060710022289"/>
  </r>
  <r>
    <x v="8"/>
    <x v="85"/>
    <n v="37.411000000000001"/>
    <n v="25.5704180040103"/>
    <n v="956614.90794802923"/>
    <x v="1"/>
    <n v="78.541621323468746"/>
    <n v="2938320.5953322891"/>
    <x v="0"/>
    <n v="12.811309449374059"/>
    <n v="479283.89781053294"/>
    <x v="2"/>
    <x v="85"/>
    <n v="116.9233487768531"/>
  </r>
  <r>
    <x v="8"/>
    <x v="86"/>
    <n v="0"/>
    <n v="25.5704180040103"/>
    <n v="1449.8427008273839"/>
    <x v="1"/>
    <n v="73.688879646838529"/>
    <n v="4178.1594759757445"/>
    <x v="1"/>
    <n v="12.811309449374059"/>
    <n v="726.40124577950917"/>
    <x v="2"/>
    <x v="86"/>
    <n v="112.07060710022289"/>
  </r>
  <r>
    <x v="8"/>
    <x v="87"/>
    <n v="329.06490000000002"/>
    <n v="63.619143418084469"/>
    <n v="20934827.066957623"/>
    <x v="0"/>
    <n v="58.833231191673804"/>
    <n v="19359951.338765021"/>
    <x v="0"/>
    <n v="15.654398840633984"/>
    <n v="5151313.189053338"/>
    <x v="0"/>
    <x v="87"/>
    <n v="138.10677345039224"/>
  </r>
  <r>
    <x v="9"/>
    <x v="88"/>
    <n v="5.7718999999999996"/>
    <n v="20.640389820228037"/>
    <n v="119134.2660033742"/>
    <x v="0"/>
    <n v="81.333527554384801"/>
    <n v="469448.98769115366"/>
    <x v="0"/>
    <n v="29.8"/>
    <n v="172002.62"/>
    <x v="0"/>
    <x v="88"/>
    <n v="131.77391737461284"/>
  </r>
  <r>
    <x v="9"/>
    <x v="89"/>
    <n v="1.3255999999999999"/>
    <n v="16.60574299916971"/>
    <n v="22012.572919699367"/>
    <x v="0"/>
    <n v="77.507163323782237"/>
    <n v="102743.49570200573"/>
    <x v="2"/>
    <n v="4.7094078698952826"/>
    <n v="6242.791072333187"/>
    <x v="3"/>
    <x v="89"/>
    <n v="98.82231419284723"/>
  </r>
  <r>
    <x v="9"/>
    <x v="90"/>
    <n v="0"/>
    <n v="25.5704180040103"/>
    <n v="1245.2793567953017"/>
    <x v="1"/>
    <n v="76.185479353763768"/>
    <n v="3710.2328445282956"/>
    <x v="3"/>
    <n v="12.811309449374059"/>
    <n v="623.91077018451665"/>
    <x v="2"/>
    <x v="90"/>
    <n v="114.56720680714814"/>
  </r>
  <r>
    <x v="9"/>
    <x v="91"/>
    <n v="5.5321999999999996"/>
    <n v="23.304906254164074"/>
    <n v="128927.40237928649"/>
    <x v="3"/>
    <n v="65.423688821785305"/>
    <n v="361936.93129988067"/>
    <x v="2"/>
    <n v="12.811309449374059"/>
    <n v="70874.726135827164"/>
    <x v="2"/>
    <x v="91"/>
    <n v="101.53990452532345"/>
  </r>
  <r>
    <x v="9"/>
    <x v="92"/>
    <n v="0"/>
    <n v="25.5704180040103"/>
    <n v="8668.3717033594912"/>
    <x v="1"/>
    <n v="76.185479353763768"/>
    <n v="25826.877500925919"/>
    <x v="3"/>
    <n v="12.811309449374059"/>
    <n v="4343.0339033378068"/>
    <x v="2"/>
    <x v="92"/>
    <n v="114.56720680714814"/>
  </r>
  <r>
    <x v="9"/>
    <x v="93"/>
    <n v="4.8825000000000003"/>
    <n v="56.14642745390838"/>
    <n v="274134.9320437077"/>
    <x v="3"/>
    <n v="54.7"/>
    <n v="267072.75"/>
    <x v="2"/>
    <n v="12.811309449374059"/>
    <n v="62551.218386568842"/>
    <x v="2"/>
    <x v="93"/>
    <n v="123.65773690328244"/>
  </r>
  <r>
    <x v="9"/>
    <x v="94"/>
    <n v="0"/>
    <n v="25.5704180040103"/>
    <n v="2163.2573631392711"/>
    <x v="1"/>
    <n v="76.185479353763768"/>
    <n v="6445.291553328414"/>
    <x v="3"/>
    <n v="12.811309449374059"/>
    <n v="1083.8367794170454"/>
    <x v="2"/>
    <x v="94"/>
    <n v="114.56720680714814"/>
  </r>
  <r>
    <x v="9"/>
    <x v="95"/>
    <n v="0"/>
    <n v="25.5704180040103"/>
    <n v="48755.116008246434"/>
    <x v="1"/>
    <n v="76.185479353763768"/>
    <n v="145262.85348382135"/>
    <x v="3"/>
    <n v="12.811309449374059"/>
    <n v="24427.323727121522"/>
    <x v="2"/>
    <x v="95"/>
    <n v="114.56720680714814"/>
  </r>
  <r>
    <x v="9"/>
    <x v="96"/>
    <n v="0"/>
    <n v="25.5704180040103"/>
    <n v="70564.125523866824"/>
    <x v="1"/>
    <n v="76.185479353763768"/>
    <n v="210241.4488246465"/>
    <x v="3"/>
    <n v="12.811309449374059"/>
    <n v="35354.089556492654"/>
    <x v="2"/>
    <x v="96"/>
    <n v="114.56720680714814"/>
  </r>
  <r>
    <x v="9"/>
    <x v="97"/>
    <n v="5.3788999999999998"/>
    <n v="4.961141497472104"/>
    <n v="26685.484000752698"/>
    <x v="3"/>
    <n v="78.8"/>
    <n v="423857.32"/>
    <x v="0"/>
    <n v="13.773764857815706"/>
    <n v="74087.703793704903"/>
    <x v="3"/>
    <x v="97"/>
    <n v="97.534906355287802"/>
  </r>
  <r>
    <x v="9"/>
    <x v="98"/>
    <n v="10.0364"/>
    <n v="20.5"/>
    <n v="205746.2"/>
    <x v="0"/>
    <n v="81"/>
    <n v="812948.4"/>
    <x v="0"/>
    <n v="10"/>
    <n v="100364"/>
    <x v="0"/>
    <x v="98"/>
    <n v="111.5"/>
  </r>
  <r>
    <x v="9"/>
    <x v="99"/>
    <n v="67.530199999999994"/>
    <n v="16.5"/>
    <n v="1114248.3"/>
    <x v="0"/>
    <n v="77"/>
    <n v="5199825.4000000004"/>
    <x v="0"/>
    <n v="4.2"/>
    <n v="283626.84000000003"/>
    <x v="0"/>
    <x v="99"/>
    <n v="97.7"/>
  </r>
  <r>
    <x v="10"/>
    <x v="100"/>
    <n v="0"/>
    <n v="27.648074566430626"/>
    <n v="1528.9385235236136"/>
    <x v="2"/>
    <n v="75.713119146168523"/>
    <n v="4186.9354887831196"/>
    <x v="1"/>
    <n v="15.640228594822497"/>
    <n v="864.90464129368411"/>
    <x v="1"/>
    <x v="100"/>
    <n v="119.00142230742165"/>
  </r>
  <r>
    <x v="10"/>
    <x v="101"/>
    <n v="0"/>
    <n v="25.5704180040103"/>
    <n v="7141.8177485200758"/>
    <x v="1"/>
    <n v="78.69033303610577"/>
    <n v="21978.21001698434"/>
    <x v="1"/>
    <n v="12.811309449374059"/>
    <n v="3578.1987292101749"/>
    <x v="2"/>
    <x v="101"/>
    <n v="117.07206048949014"/>
  </r>
  <r>
    <x v="10"/>
    <x v="102"/>
    <n v="0"/>
    <n v="27.648074566430626"/>
    <n v="5449.4354970434761"/>
    <x v="2"/>
    <n v="75.713119146168523"/>
    <n v="14923.055783709817"/>
    <x v="1"/>
    <n v="15.640228594822497"/>
    <n v="3082.6890560395145"/>
    <x v="1"/>
    <x v="102"/>
    <n v="119.00142230742165"/>
  </r>
  <r>
    <x v="10"/>
    <x v="103"/>
    <n v="0"/>
    <n v="27.648074566430626"/>
    <n v="2889.2237921920005"/>
    <x v="2"/>
    <n v="75.713119146168523"/>
    <n v="7912.0209507746113"/>
    <x v="1"/>
    <n v="15.640228594822497"/>
    <n v="1634.4038881589508"/>
    <x v="1"/>
    <x v="103"/>
    <n v="119.00142230742165"/>
  </r>
  <r>
    <x v="10"/>
    <x v="104"/>
    <n v="0"/>
    <n v="27.648074566430626"/>
    <n v="320.71766497059525"/>
    <x v="2"/>
    <n v="75.713119146168523"/>
    <n v="878.27218209555485"/>
    <x v="1"/>
    <n v="15.640228594822497"/>
    <n v="181.42665169994098"/>
    <x v="1"/>
    <x v="104"/>
    <n v="119.00142230742165"/>
  </r>
  <r>
    <x v="11"/>
    <x v="105"/>
    <n v="0"/>
    <n v="25.5704180040103"/>
    <n v="11079.662121137664"/>
    <x v="1"/>
    <n v="80.17420344001772"/>
    <n v="34739.48235055968"/>
    <x v="1"/>
    <n v="12.811309449374059"/>
    <n v="5551.1403844137794"/>
    <x v="2"/>
    <x v="105"/>
    <n v="118.55593089340208"/>
  </r>
  <r>
    <x v="11"/>
    <x v="106"/>
    <n v="0"/>
    <n v="27.648074566430626"/>
    <n v="455819.98133945855"/>
    <x v="2"/>
    <n v="86.337126699430399"/>
    <n v="1423397.0393301591"/>
    <x v="1"/>
    <n v="15.640228594822497"/>
    <n v="257852.62872854111"/>
    <x v="1"/>
    <x v="106"/>
    <n v="129.62542986068351"/>
  </r>
  <r>
    <x v="11"/>
    <x v="107"/>
    <n v="270.62560000000002"/>
    <n v="27.648074566430626"/>
    <n v="7482276.7683850275"/>
    <x v="2"/>
    <n v="77.369811750000011"/>
    <n v="20938251.726730805"/>
    <x v="2"/>
    <n v="15.640228594822497"/>
    <n v="4232646.2476109955"/>
    <x v="1"/>
    <x v="107"/>
    <n v="120.65811491125314"/>
  </r>
  <r>
    <x v="11"/>
    <x v="108"/>
    <n v="0"/>
    <n v="27.648074566430626"/>
    <n v="198222.87060402439"/>
    <x v="2"/>
    <n v="86.337126699430399"/>
    <n v="618994.02987156634"/>
    <x v="1"/>
    <n v="15.640228594822497"/>
    <n v="112132.61891057988"/>
    <x v="1"/>
    <x v="108"/>
    <n v="129.62542986068351"/>
  </r>
  <r>
    <x v="11"/>
    <x v="109"/>
    <n v="31.9498"/>
    <n v="89.563549462297971"/>
    <n v="2861537.4926105277"/>
    <x v="3"/>
    <n v="91.442717194288974"/>
    <n v="2921576.5258140941"/>
    <x v="2"/>
    <n v="78.81736997673103"/>
    <n v="2518199.2072825609"/>
    <x v="3"/>
    <x v="109"/>
    <n v="259.82363663331796"/>
  </r>
  <r>
    <x v="11"/>
    <x v="110"/>
    <n v="0"/>
    <n v="27.648074566430626"/>
    <n v="1494251.2491725697"/>
    <x v="2"/>
    <n v="86.337126699430399"/>
    <n v="4666124.5473213959"/>
    <x v="1"/>
    <n v="15.640228594822497"/>
    <n v="845282.41049861978"/>
    <x v="1"/>
    <x v="110"/>
    <n v="129.62542986068351"/>
  </r>
  <r>
    <x v="11"/>
    <x v="111"/>
    <n v="0"/>
    <n v="27.648074566430626"/>
    <n v="2989215.8186689536"/>
    <x v="2"/>
    <n v="86.337126699430399"/>
    <n v="9334476.5925116371"/>
    <x v="1"/>
    <n v="15.640228594822497"/>
    <n v="1690968.3388949858"/>
    <x v="1"/>
    <x v="111"/>
    <n v="129.62542986068351"/>
  </r>
  <r>
    <x v="11"/>
    <x v="112"/>
    <n v="0"/>
    <n v="25.5704180040103"/>
    <n v="148418.37722067698"/>
    <x v="1"/>
    <n v="80.17420344001772"/>
    <n v="465355.12902689487"/>
    <x v="1"/>
    <n v="12.811309449374059"/>
    <n v="74360.683437001848"/>
    <x v="2"/>
    <x v="112"/>
    <n v="118.55593089340208"/>
  </r>
  <r>
    <x v="11"/>
    <x v="113"/>
    <n v="0"/>
    <n v="27.648074566430626"/>
    <n v="1925013.7805324721"/>
    <x v="2"/>
    <n v="78.685596495049097"/>
    <n v="5478531.8673256906"/>
    <x v="1"/>
    <n v="15.640228594822497"/>
    <n v="1088960.3000516731"/>
    <x v="1"/>
    <x v="113"/>
    <n v="121.97389965630222"/>
  </r>
  <r>
    <x v="11"/>
    <x v="114"/>
    <n v="0"/>
    <n v="27.648074566430626"/>
    <n v="35751.725221851448"/>
    <x v="2"/>
    <n v="86.337126699430399"/>
    <n v="111642.53853503345"/>
    <x v="1"/>
    <n v="15.640228594822497"/>
    <n v="20224.379595964972"/>
    <x v="1"/>
    <x v="114"/>
    <n v="129.62542986068351"/>
  </r>
  <r>
    <x v="11"/>
    <x v="115"/>
    <n v="96.462100000000007"/>
    <n v="27.648074566430626"/>
    <n v="2666991.3336344878"/>
    <x v="2"/>
    <n v="76.161692587499999"/>
    <n v="7346716.8065446839"/>
    <x v="2"/>
    <n v="15.640228594822497"/>
    <n v="1508689.2947366273"/>
    <x v="1"/>
    <x v="115"/>
    <n v="119.44999574875312"/>
  </r>
  <r>
    <x v="12"/>
    <x v="116"/>
    <n v="0"/>
    <n v="27.648074566430626"/>
    <n v="1051782.5230412406"/>
    <x v="2"/>
    <n v="81.729904237917722"/>
    <n v="3109152.6710380181"/>
    <x v="1"/>
    <n v="15.640228594822497"/>
    <n v="594982.44815851841"/>
    <x v="1"/>
    <x v="116"/>
    <n v="125.01820739917085"/>
  </r>
  <r>
    <x v="12"/>
    <x v="117"/>
    <n v="163.0462"/>
    <n v="3.3391539473684211"/>
    <n v="544436.36233342113"/>
    <x v="3"/>
    <n v="65.124075000000005"/>
    <n v="10618232.957265001"/>
    <x v="2"/>
    <n v="15.640228594822497"/>
    <n v="2550079.8395171482"/>
    <x v="1"/>
    <x v="117"/>
    <n v="84.103457542190924"/>
  </r>
  <r>
    <x v="12"/>
    <x v="118"/>
    <n v="0"/>
    <n v="27.648074566430626"/>
    <n v="21098.245701643209"/>
    <x v="2"/>
    <n v="78.626868648745329"/>
    <n v="60000.163465857557"/>
    <x v="1"/>
    <n v="15.640228594822497"/>
    <n v="11935.058440709046"/>
    <x v="1"/>
    <x v="118"/>
    <n v="121.91517180999845"/>
  </r>
  <r>
    <x v="12"/>
    <x v="119"/>
    <n v="1366.4177999999999"/>
    <n v="27.648074566430626"/>
    <n v="37778821.223298088"/>
    <x v="2"/>
    <n v="50.321478095238092"/>
    <n v="68760163.39164342"/>
    <x v="2"/>
    <n v="15.640228594822497"/>
    <n v="21371086.748034447"/>
    <x v="1"/>
    <x v="119"/>
    <n v="93.609781256491218"/>
  </r>
  <r>
    <x v="12"/>
    <x v="120"/>
    <n v="0"/>
    <n v="27.648074566430626"/>
    <n v="2292409.6897935723"/>
    <x v="2"/>
    <n v="70.975338444364013"/>
    <n v="5884842.1142421532"/>
    <x v="1"/>
    <n v="15.640228594822497"/>
    <n v="1296792.3496882531"/>
    <x v="1"/>
    <x v="120"/>
    <n v="114.26364160561714"/>
  </r>
  <r>
    <x v="12"/>
    <x v="121"/>
    <n v="0"/>
    <n v="27.648074566430626"/>
    <n v="14681.127594774664"/>
    <x v="2"/>
    <n v="70.975338444364013"/>
    <n v="37687.904713957287"/>
    <x v="1"/>
    <n v="15.640228594822497"/>
    <n v="8304.9613838507466"/>
    <x v="1"/>
    <x v="121"/>
    <n v="114.26364160561714"/>
  </r>
  <r>
    <x v="12"/>
    <x v="122"/>
    <n v="0"/>
    <n v="27.648074566430626"/>
    <n v="790975.47084864392"/>
    <x v="2"/>
    <n v="78.626868648745329"/>
    <n v="2249412.4971113605"/>
    <x v="1"/>
    <n v="15.640228594822497"/>
    <n v="447446.60780069837"/>
    <x v="1"/>
    <x v="122"/>
    <n v="121.91517180999845"/>
  </r>
  <r>
    <x v="12"/>
    <x v="123"/>
    <n v="216.56530000000001"/>
    <n v="27.648074566430626"/>
    <n v="5987613.5629014187"/>
    <x v="2"/>
    <n v="73.638965624999997"/>
    <n v="15947644.682267813"/>
    <x v="2"/>
    <n v="15.640228594822497"/>
    <n v="3387130.7977063125"/>
    <x v="1"/>
    <x v="123"/>
    <n v="116.92726878625312"/>
  </r>
  <r>
    <x v="12"/>
    <x v="124"/>
    <n v="21.323699999999999"/>
    <n v="27.648074566430626"/>
    <n v="589559.24763219676"/>
    <x v="2"/>
    <n v="75.865712250000001"/>
    <n v="1617737.6883053251"/>
    <x v="2"/>
    <n v="15.640228594822497"/>
    <n v="333507.54248741653"/>
    <x v="1"/>
    <x v="124"/>
    <n v="119.15401541125313"/>
  </r>
  <r>
    <x v="13"/>
    <x v="125"/>
    <n v="0"/>
    <n v="27.648074566430626"/>
    <n v="79651.338018429989"/>
    <x v="2"/>
    <n v="82.783773370705802"/>
    <n v="238491.77270366636"/>
    <x v="3"/>
    <n v="15.640228594822497"/>
    <n v="45057.934558824127"/>
    <x v="1"/>
    <x v="125"/>
    <n v="126.07207653195893"/>
  </r>
  <r>
    <x v="13"/>
    <x v="126"/>
    <n v="0"/>
    <n v="25.5704180040103"/>
    <n v="1971.4792281091943"/>
    <x v="1"/>
    <n v="84.272380315674425"/>
    <n v="6497.4005223384984"/>
    <x v="3"/>
    <n v="12.811309449374059"/>
    <n v="987.75195854673996"/>
    <x v="2"/>
    <x v="126"/>
    <n v="122.6541077690588"/>
  </r>
  <r>
    <x v="13"/>
    <x v="127"/>
    <n v="0"/>
    <n v="27.648074566430626"/>
    <n v="91266.294143787498"/>
    <x v="2"/>
    <n v="82.783773370705802"/>
    <n v="273269.23589669983"/>
    <x v="3"/>
    <n v="15.640228594822497"/>
    <n v="51628.394591509066"/>
    <x v="1"/>
    <x v="127"/>
    <n v="126.07207653195893"/>
  </r>
  <r>
    <x v="13"/>
    <x v="128"/>
    <n v="0"/>
    <n v="25.5704180040103"/>
    <n v="105613.49748196374"/>
    <x v="1"/>
    <n v="84.272380315674425"/>
    <n v="348070.21241783007"/>
    <x v="3"/>
    <n v="12.811309449374059"/>
    <n v="52914.551418749674"/>
    <x v="2"/>
    <x v="128"/>
    <n v="122.6541077690588"/>
  </r>
  <r>
    <x v="13"/>
    <x v="129"/>
    <n v="0"/>
    <n v="25.5704180040103"/>
    <n v="861.72308673514704"/>
    <x v="1"/>
    <n v="84.272380315674425"/>
    <n v="2839.9792166382281"/>
    <x v="3"/>
    <n v="12.811309449374059"/>
    <n v="431.74112844390578"/>
    <x v="2"/>
    <x v="129"/>
    <n v="122.6541077690588"/>
  </r>
  <r>
    <x v="13"/>
    <x v="130"/>
    <n v="10.4735"/>
    <n v="25.5704180040103"/>
    <n v="267811.77296500187"/>
    <x v="1"/>
    <n v="141.69054441260747"/>
    <n v="1483995.9169054443"/>
    <x v="2"/>
    <n v="7.3835426121703698"/>
    <n v="77331.533548566367"/>
    <x v="3"/>
    <x v="130"/>
    <n v="174.64450502878813"/>
  </r>
  <r>
    <x v="13"/>
    <x v="131"/>
    <n v="60.5501"/>
    <n v="25.5704180040103"/>
    <n v="1548291.3671846238"/>
    <x v="1"/>
    <n v="67.048710601719208"/>
    <n v="4059806.1318051582"/>
    <x v="2"/>
    <n v="3.6259532548699025"/>
    <n v="219551.83217769809"/>
    <x v="0"/>
    <x v="131"/>
    <n v="96.245081860599413"/>
  </r>
  <r>
    <x v="13"/>
    <x v="132"/>
    <n v="0.44040000000000001"/>
    <n v="25.5704180040103"/>
    <n v="11261.212088966136"/>
    <x v="1"/>
    <n v="129"/>
    <n v="56811.6"/>
    <x v="0"/>
    <n v="12.811309449374059"/>
    <n v="5642.1006815043365"/>
    <x v="2"/>
    <x v="132"/>
    <n v="167.38172745338434"/>
  </r>
  <r>
    <x v="13"/>
    <x v="133"/>
    <n v="0"/>
    <n v="27.648074566430626"/>
    <n v="17362.990827718433"/>
    <x v="2"/>
    <n v="82.783773370705802"/>
    <n v="51988.20967680325"/>
    <x v="3"/>
    <n v="15.640228594822497"/>
    <n v="9822.0635575485285"/>
    <x v="1"/>
    <x v="133"/>
    <n v="126.07207653195893"/>
  </r>
  <r>
    <x v="13"/>
    <x v="134"/>
    <n v="0"/>
    <n v="27.648074566430626"/>
    <n v="57604.763359158213"/>
    <x v="2"/>
    <n v="82.783773370705802"/>
    <n v="172479.99181786555"/>
    <x v="3"/>
    <n v="15.640228594822497"/>
    <n v="32586.416277312674"/>
    <x v="1"/>
    <x v="134"/>
    <n v="126.07207653195893"/>
  </r>
  <r>
    <x v="13"/>
    <x v="135"/>
    <n v="0"/>
    <n v="25.5704180040103"/>
    <n v="261488.20859261011"/>
    <x v="1"/>
    <n v="84.272380315674425"/>
    <n v="861786.21558414982"/>
    <x v="3"/>
    <n v="12.811309449374059"/>
    <n v="131011.01269118901"/>
    <x v="2"/>
    <x v="135"/>
    <n v="122.6541077690588"/>
  </r>
  <r>
    <x v="13"/>
    <x v="136"/>
    <n v="0"/>
    <n v="25.5704180040103"/>
    <n v="866.83717033594917"/>
    <x v="1"/>
    <n v="84.272380315674425"/>
    <n v="2856.8336927013629"/>
    <x v="3"/>
    <n v="12.811309449374059"/>
    <n v="434.30339033378061"/>
    <x v="2"/>
    <x v="136"/>
    <n v="122.6541077690588"/>
  </r>
  <r>
    <x v="13"/>
    <x v="137"/>
    <n v="8.7721999999999998"/>
    <n v="6"/>
    <n v="52633.2"/>
    <x v="3"/>
    <n v="82.783773370705802"/>
    <n v="726195.81676250545"/>
    <x v="3"/>
    <n v="15.640228594822497"/>
    <n v="137199.21327950191"/>
    <x v="1"/>
    <x v="137"/>
    <n v="104.4240019655283"/>
  </r>
  <r>
    <x v="13"/>
    <x v="138"/>
    <n v="2.0787"/>
    <n v="20.080268514930744"/>
    <n v="41740.854161986535"/>
    <x v="3"/>
    <n v="34.207218234128007"/>
    <n v="71106.544543281881"/>
    <x v="2"/>
    <n v="6.6917686763528197"/>
    <n v="13910.179547534606"/>
    <x v="3"/>
    <x v="138"/>
    <n v="60.979255425411573"/>
  </r>
  <r>
    <x v="13"/>
    <x v="139"/>
    <n v="46.736800000000002"/>
    <n v="25.5704180040103"/>
    <n v="1195079.5121698286"/>
    <x v="1"/>
    <n v="77.325664727760767"/>
    <n v="3613954.1272484092"/>
    <x v="2"/>
    <n v="12.811309449374059"/>
    <n v="598759.60747350554"/>
    <x v="2"/>
    <x v="139"/>
    <n v="115.70739218114512"/>
  </r>
  <r>
    <x v="14"/>
    <x v="140"/>
    <n v="0"/>
    <n v="27.648074566430626"/>
    <n v="879908.26749902463"/>
    <x v="2"/>
    <n v="99.59129668943163"/>
    <n v="3169522.8945301687"/>
    <x v="3"/>
    <n v="15.640228594822497"/>
    <n v="497754.96709880442"/>
    <x v="1"/>
    <x v="140"/>
    <n v="142.87959985068474"/>
  </r>
  <r>
    <x v="14"/>
    <x v="141"/>
    <n v="0"/>
    <n v="27.648074566430626"/>
    <n v="326280.45757336111"/>
    <x v="2"/>
    <n v="99.59129668943163"/>
    <n v="1175296.8104913207"/>
    <x v="3"/>
    <n v="15.640228594822497"/>
    <n v="184573.46569321924"/>
    <x v="1"/>
    <x v="141"/>
    <n v="142.87959985068474"/>
  </r>
  <r>
    <x v="14"/>
    <x v="142"/>
    <n v="0"/>
    <n v="27.648074566430626"/>
    <n v="63692.869378686235"/>
    <x v="2"/>
    <n v="91.939766485050328"/>
    <n v="211801.64005161045"/>
    <x v="3"/>
    <n v="15.640228594822497"/>
    <n v="36030.394613892582"/>
    <x v="1"/>
    <x v="142"/>
    <n v="135.22806964630345"/>
  </r>
  <r>
    <x v="14"/>
    <x v="143"/>
    <n v="0"/>
    <n v="27.648074566430626"/>
    <n v="561847.5824942633"/>
    <x v="2"/>
    <n v="102.69433227860404"/>
    <n v="2086892.603966424"/>
    <x v="3"/>
    <n v="15.640228594822497"/>
    <n v="317831.34136682586"/>
    <x v="1"/>
    <x v="143"/>
    <n v="145.98263543985718"/>
  </r>
  <r>
    <x v="14"/>
    <x v="144"/>
    <n v="0"/>
    <n v="27.648074566430626"/>
    <n v="318798.88859568501"/>
    <x v="2"/>
    <n v="102.69433227860404"/>
    <n v="1184127.2677716718"/>
    <x v="3"/>
    <n v="15.640228594822497"/>
    <n v="180341.21983546027"/>
    <x v="1"/>
    <x v="144"/>
    <n v="145.98263543985718"/>
  </r>
  <r>
    <x v="14"/>
    <x v="145"/>
    <n v="0"/>
    <n v="27.648074566430626"/>
    <n v="15203.676204080202"/>
    <x v="2"/>
    <n v="99.59129668943163"/>
    <n v="54765.254049518451"/>
    <x v="3"/>
    <n v="15.640228594822497"/>
    <n v="8600.5617042928916"/>
    <x v="1"/>
    <x v="145"/>
    <n v="142.87959985068474"/>
  </r>
  <r>
    <x v="14"/>
    <x v="146"/>
    <n v="0"/>
    <n v="27.648074566430626"/>
    <n v="715432.63671078556"/>
    <x v="2"/>
    <n v="99.59129668943163"/>
    <n v="2577064.2296544085"/>
    <x v="3"/>
    <n v="15.640228594822497"/>
    <n v="404712.81121106487"/>
    <x v="1"/>
    <x v="146"/>
    <n v="142.87959985068474"/>
  </r>
  <r>
    <x v="14"/>
    <x v="147"/>
    <n v="0"/>
    <n v="27.648074566430626"/>
    <n v="131195.64343262662"/>
    <x v="2"/>
    <n v="102.69433227860404"/>
    <n v="487305.14552843187"/>
    <x v="3"/>
    <n v="15.640228594822497"/>
    <n v="74216.012728151705"/>
    <x v="1"/>
    <x v="147"/>
    <n v="145.98263543985718"/>
  </r>
  <r>
    <x v="14"/>
    <x v="148"/>
    <n v="0"/>
    <n v="27.648074566430626"/>
    <n v="440901.08030341257"/>
    <x v="2"/>
    <n v="102.69433227860404"/>
    <n v="1637656.2474136709"/>
    <x v="3"/>
    <n v="15.640228594822497"/>
    <n v="249413.16137877488"/>
    <x v="1"/>
    <x v="148"/>
    <n v="145.98263543985718"/>
  </r>
  <r>
    <x v="14"/>
    <x v="149"/>
    <n v="0"/>
    <n v="27.648074566430626"/>
    <n v="23525.74664857582"/>
    <x v="2"/>
    <n v="99.59129668943163"/>
    <n v="84742.234353037376"/>
    <x v="3"/>
    <n v="15.640228594822497"/>
    <n v="13308.270511334464"/>
    <x v="1"/>
    <x v="149"/>
    <n v="142.87959985068474"/>
  </r>
  <r>
    <x v="14"/>
    <x v="150"/>
    <n v="0"/>
    <n v="27.648074566430626"/>
    <n v="148760.46520467999"/>
    <x v="2"/>
    <n v="99.59129668943163"/>
    <n v="535850.97183748684"/>
    <x v="3"/>
    <n v="15.640228594822497"/>
    <n v="84152.249954442435"/>
    <x v="1"/>
    <x v="150"/>
    <n v="142.87959985068474"/>
  </r>
  <r>
    <x v="14"/>
    <x v="151"/>
    <n v="0"/>
    <n v="27.648074566430626"/>
    <n v="711011.70958761324"/>
    <x v="2"/>
    <n v="99.59129668943163"/>
    <n v="2561139.5813137684"/>
    <x v="3"/>
    <n v="15.640228594822497"/>
    <n v="402211.93865875271"/>
    <x v="1"/>
    <x v="151"/>
    <n v="142.87959985068474"/>
  </r>
  <r>
    <x v="14"/>
    <x v="152"/>
    <n v="0"/>
    <n v="27.648074566430626"/>
    <n v="2399592.9804652538"/>
    <x v="2"/>
    <n v="102.69433227860404"/>
    <n v="8912902.7150594126"/>
    <x v="3"/>
    <n v="15.640228594822497"/>
    <n v="1357424.8238818015"/>
    <x v="1"/>
    <x v="152"/>
    <n v="145.98263543985718"/>
  </r>
  <r>
    <x v="14"/>
    <x v="153"/>
    <n v="0"/>
    <n v="27.648074566430626"/>
    <n v="26918.165397876859"/>
    <x v="2"/>
    <n v="99.59129668943163"/>
    <n v="96962.086456830642"/>
    <x v="3"/>
    <n v="15.640228594822497"/>
    <n v="15227.326559919184"/>
    <x v="1"/>
    <x v="153"/>
    <n v="142.87959985068474"/>
  </r>
  <r>
    <x v="14"/>
    <x v="154"/>
    <n v="0"/>
    <n v="27.648074566430626"/>
    <n v="37490.789112079925"/>
    <x v="2"/>
    <n v="91.939766485050328"/>
    <n v="124670.32335372825"/>
    <x v="3"/>
    <n v="15.640228594822497"/>
    <n v="21208.149974579308"/>
    <x v="1"/>
    <x v="154"/>
    <n v="135.22806964630345"/>
  </r>
  <r>
    <x v="14"/>
    <x v="155"/>
    <n v="0"/>
    <n v="27.648074566430626"/>
    <n v="96688.081566264533"/>
    <x v="2"/>
    <n v="102.69433227860404"/>
    <n v="359132.34941150615"/>
    <x v="3"/>
    <n v="15.640228594822497"/>
    <n v="54695.443418953757"/>
    <x v="1"/>
    <x v="155"/>
    <n v="145.98263543985718"/>
  </r>
  <r>
    <x v="14"/>
    <x v="156"/>
    <n v="0"/>
    <n v="27.648074566430626"/>
    <n v="31742.754409719"/>
    <x v="2"/>
    <n v="99.59129668943163"/>
    <n v="114340.76772913645"/>
    <x v="3"/>
    <n v="15.640228594822497"/>
    <n v="17956.546449715712"/>
    <x v="1"/>
    <x v="156"/>
    <n v="142.87959985068474"/>
  </r>
  <r>
    <x v="14"/>
    <x v="157"/>
    <n v="112.0787"/>
    <n v="27.648074566430626"/>
    <n v="3098760.2549086083"/>
    <x v="2"/>
    <n v="92.142713249999986"/>
    <n v="10327235.515532775"/>
    <x v="2"/>
    <n v="15.640228594822497"/>
    <n v="1752936.4886105324"/>
    <x v="1"/>
    <x v="157"/>
    <n v="135.4310164112531"/>
  </r>
  <r>
    <x v="14"/>
    <x v="158"/>
    <n v="0"/>
    <n v="27.648074566430626"/>
    <n v="60068.206803027177"/>
    <x v="2"/>
    <n v="91.939766485050328"/>
    <n v="199748.33666542036"/>
    <x v="3"/>
    <n v="15.640228594822497"/>
    <n v="33979.960645111358"/>
    <x v="1"/>
    <x v="158"/>
    <n v="135.22806964630345"/>
  </r>
  <r>
    <x v="14"/>
    <x v="159"/>
    <n v="0"/>
    <n v="27.648074566430626"/>
    <n v="64909.384659609183"/>
    <x v="2"/>
    <n v="102.69433227860404"/>
    <n v="241095.4838904787"/>
    <x v="3"/>
    <n v="15.640228594822497"/>
    <n v="36718.564672064771"/>
    <x v="1"/>
    <x v="159"/>
    <n v="145.98263543985718"/>
  </r>
  <r>
    <x v="14"/>
    <x v="160"/>
    <n v="30.417899999999999"/>
    <n v="27.648074566430626"/>
    <n v="840996.36735423014"/>
    <x v="2"/>
    <n v="84.007500000000007"/>
    <n v="2555331.7342500002"/>
    <x v="0"/>
    <n v="15.640228594822497"/>
    <n v="475742.90937445121"/>
    <x v="1"/>
    <x v="160"/>
    <n v="127.29580316125313"/>
  </r>
  <r>
    <x v="14"/>
    <x v="161"/>
    <n v="0"/>
    <n v="27.648074566430626"/>
    <n v="353099.08990279882"/>
    <x v="2"/>
    <n v="102.69433227860404"/>
    <n v="1311529.8563965079"/>
    <x v="3"/>
    <n v="15.640228594822497"/>
    <n v="199744.4874301971"/>
    <x v="1"/>
    <x v="161"/>
    <n v="145.98263543985718"/>
  </r>
  <r>
    <x v="14"/>
    <x v="162"/>
    <n v="0"/>
    <n v="27.648074566430626"/>
    <n v="53109.186434656593"/>
    <x v="2"/>
    <n v="102.69433227860404"/>
    <n v="197265.54287397049"/>
    <x v="3"/>
    <n v="15.640228594822497"/>
    <n v="30043.315107794533"/>
    <x v="1"/>
    <x v="162"/>
    <n v="145.98263543985718"/>
  </r>
  <r>
    <x v="14"/>
    <x v="163"/>
    <n v="52.573999999999998"/>
    <n v="31.137437546052631"/>
    <n v="1637019.6415461709"/>
    <x v="3"/>
    <n v="99.238536991573298"/>
    <n v="5217366.8437949745"/>
    <x v="2"/>
    <n v="10.963794044469571"/>
    <n v="576410.50809394324"/>
    <x v="3"/>
    <x v="163"/>
    <n v="141.3397685820955"/>
  </r>
  <r>
    <x v="14"/>
    <x v="164"/>
    <n v="0"/>
    <n v="27.648074566430626"/>
    <n v="58760.452876035015"/>
    <x v="2"/>
    <n v="99.59129668943163"/>
    <n v="211661.38285404906"/>
    <x v="3"/>
    <n v="15.640228594822497"/>
    <n v="33240.17783257625"/>
    <x v="1"/>
    <x v="164"/>
    <n v="142.87959985068474"/>
  </r>
  <r>
    <x v="14"/>
    <x v="165"/>
    <n v="0"/>
    <n v="27.648074566430626"/>
    <n v="136509.6033642946"/>
    <x v="2"/>
    <n v="102.69433227860404"/>
    <n v="507042.99619237962"/>
    <x v="3"/>
    <n v="15.640228594822497"/>
    <n v="77222.064664076592"/>
    <x v="1"/>
    <x v="165"/>
    <n v="145.98263543985718"/>
  </r>
  <r>
    <x v="14"/>
    <x v="166"/>
    <n v="0"/>
    <n v="27.648074566430626"/>
    <n v="745649.21740443748"/>
    <x v="2"/>
    <n v="102.69433227860404"/>
    <n v="2769594.2555213557"/>
    <x v="3"/>
    <n v="15.640228594822497"/>
    <n v="421806.01704234636"/>
    <x v="1"/>
    <x v="166"/>
    <n v="145.98263543985718"/>
  </r>
  <r>
    <x v="14"/>
    <x v="167"/>
    <n v="0"/>
    <n v="27.648074566430626"/>
    <n v="515047.68667566619"/>
    <x v="2"/>
    <n v="102.69433227860404"/>
    <n v="1913061.907718431"/>
    <x v="3"/>
    <n v="15.640228594822497"/>
    <n v="291357.12642436987"/>
    <x v="1"/>
    <x v="167"/>
    <n v="145.98263543985718"/>
  </r>
  <r>
    <x v="14"/>
    <x v="168"/>
    <n v="0"/>
    <n v="27.648074566430626"/>
    <n v="543505.84982689319"/>
    <x v="2"/>
    <n v="102.69433227860404"/>
    <n v="2018765.1839327982"/>
    <x v="3"/>
    <n v="15.640228594822497"/>
    <n v="307455.61371702061"/>
    <x v="1"/>
    <x v="168"/>
    <n v="145.98263543985718"/>
  </r>
  <r>
    <x v="14"/>
    <x v="169"/>
    <n v="0"/>
    <n v="27.648074566430626"/>
    <n v="125126.89106529509"/>
    <x v="2"/>
    <n v="99.59129668943163"/>
    <n v="450720.33142736071"/>
    <x v="3"/>
    <n v="15.640228594822497"/>
    <n v="70782.982551588182"/>
    <x v="1"/>
    <x v="169"/>
    <n v="142.87959985068474"/>
  </r>
  <r>
    <x v="14"/>
    <x v="170"/>
    <n v="0"/>
    <n v="25.5704180040103"/>
    <n v="32466.759739691875"/>
    <x v="1"/>
    <n v="93.428373430018951"/>
    <n v="118626.00574409506"/>
    <x v="3"/>
    <n v="12.811309449374059"/>
    <n v="16266.519607870243"/>
    <x v="2"/>
    <x v="170"/>
    <n v="131.81010088340329"/>
  </r>
  <r>
    <x v="14"/>
    <x v="171"/>
    <n v="0"/>
    <n v="27.648074566430626"/>
    <n v="839561.43228423235"/>
    <x v="2"/>
    <n v="102.69433227860404"/>
    <n v="3118416.0939720902"/>
    <x v="3"/>
    <n v="15.640228594822497"/>
    <n v="474931.18151037995"/>
    <x v="1"/>
    <x v="171"/>
    <n v="145.98263543985718"/>
  </r>
  <r>
    <x v="14"/>
    <x v="172"/>
    <n v="0"/>
    <n v="27.648074566430626"/>
    <n v="68968.122005961195"/>
    <x v="2"/>
    <n v="91.939766485050328"/>
    <n v="229343.74749695804"/>
    <x v="3"/>
    <n v="15.640228594822497"/>
    <n v="39014.55022978472"/>
    <x v="1"/>
    <x v="172"/>
    <n v="135.22806964630345"/>
  </r>
  <r>
    <x v="14"/>
    <x v="173"/>
    <n v="0"/>
    <n v="27.648074566430626"/>
    <n v="644495.97179569432"/>
    <x v="2"/>
    <n v="102.69433227860404"/>
    <n v="2393876.7714468553"/>
    <x v="3"/>
    <n v="15.640228594822497"/>
    <n v="364584.67670532881"/>
    <x v="1"/>
    <x v="173"/>
    <n v="145.98263543985718"/>
  </r>
  <r>
    <x v="14"/>
    <x v="174"/>
    <n v="200.96360000000001"/>
    <n v="27.648074566430626"/>
    <n v="5556256.5979383374"/>
    <x v="2"/>
    <n v="188.79772500000001"/>
    <n v="37941470.487810008"/>
    <x v="2"/>
    <n v="15.640228594822497"/>
    <n v="3143116.6432384704"/>
    <x v="1"/>
    <x v="174"/>
    <n v="232.08602816125315"/>
  </r>
  <r>
    <x v="14"/>
    <x v="175"/>
    <n v="12.627000000000001"/>
    <n v="27.648074566430626"/>
    <n v="349112.23755031952"/>
    <x v="2"/>
    <n v="164.36250000000001"/>
    <n v="2075405.2875000003"/>
    <x v="2"/>
    <n v="15.640228594822497"/>
    <n v="197489.16646682366"/>
    <x v="1"/>
    <x v="175"/>
    <n v="207.65080316125315"/>
  </r>
  <r>
    <x v="14"/>
    <x v="176"/>
    <n v="0"/>
    <n v="27.648074566430626"/>
    <n v="5947.1008392392278"/>
    <x v="2"/>
    <n v="99.59129668943163"/>
    <n v="21422.087917896744"/>
    <x v="3"/>
    <n v="15.640228594822497"/>
    <n v="3364.2131707463191"/>
    <x v="1"/>
    <x v="176"/>
    <n v="142.87959985068474"/>
  </r>
  <r>
    <x v="14"/>
    <x v="177"/>
    <n v="0"/>
    <n v="27.648074566430626"/>
    <n v="450564.08236438001"/>
    <x v="2"/>
    <n v="99.59129668943163"/>
    <n v="1622979.6073696534"/>
    <x v="3"/>
    <n v="15.640228594822497"/>
    <n v="254879.42127266532"/>
    <x v="1"/>
    <x v="177"/>
    <n v="142.87959985068474"/>
  </r>
  <r>
    <x v="14"/>
    <x v="178"/>
    <n v="0"/>
    <n v="25.5704180040103"/>
    <n v="2498.2298389918064"/>
    <x v="1"/>
    <n v="93.428373430018951"/>
    <n v="9127.9520841128506"/>
    <x v="3"/>
    <n v="12.811309449374059"/>
    <n v="1251.6649332038455"/>
    <x v="2"/>
    <x v="178"/>
    <n v="131.81010088340329"/>
  </r>
  <r>
    <x v="14"/>
    <x v="179"/>
    <n v="0"/>
    <n v="27.648074566430626"/>
    <n v="216019.93620243575"/>
    <x v="2"/>
    <n v="102.69433227860404"/>
    <n v="802371.35695918906"/>
    <x v="3"/>
    <n v="15.640228594822497"/>
    <n v="122200.23405706714"/>
    <x v="1"/>
    <x v="179"/>
    <n v="145.98263543985718"/>
  </r>
  <r>
    <x v="14"/>
    <x v="180"/>
    <n v="0"/>
    <n v="27.648074566430626"/>
    <n v="426966.45072193153"/>
    <x v="2"/>
    <n v="102.69433227860404"/>
    <n v="1585898.3039452543"/>
    <x v="3"/>
    <n v="15.640228594822497"/>
    <n v="241530.48616698434"/>
    <x v="1"/>
    <x v="180"/>
    <n v="145.98263543985718"/>
  </r>
  <r>
    <x v="14"/>
    <x v="181"/>
    <n v="58.558300000000003"/>
    <n v="27.648074566430626"/>
    <n v="1619024.2448834146"/>
    <x v="2"/>
    <n v="39.776225349883873"/>
    <n v="2329228.1369061051"/>
    <x v="2"/>
    <n v="15.640228594822497"/>
    <n v="915865.19812419428"/>
    <x v="1"/>
    <x v="181"/>
    <n v="83.064528511136999"/>
  </r>
  <r>
    <x v="14"/>
    <x v="182"/>
    <n v="0"/>
    <n v="27.648074566430626"/>
    <n v="305845.76566131221"/>
    <x v="2"/>
    <n v="102.69433227860404"/>
    <n v="1136014.9730991456"/>
    <x v="3"/>
    <n v="15.640228594822497"/>
    <n v="173013.77273878595"/>
    <x v="1"/>
    <x v="182"/>
    <n v="145.98263543985718"/>
  </r>
  <r>
    <x v="14"/>
    <x v="183"/>
    <n v="0"/>
    <n v="27.648074566430626"/>
    <n v="223462.79787571888"/>
    <x v="2"/>
    <n v="102.69433227860404"/>
    <n v="830016.67120858934"/>
    <x v="3"/>
    <n v="15.640228594822497"/>
    <n v="126410.58359479335"/>
    <x v="1"/>
    <x v="183"/>
    <n v="145.98263543985718"/>
  </r>
  <r>
    <x v="14"/>
    <x v="184"/>
    <n v="0"/>
    <n v="27.648074566430626"/>
    <n v="1223969.2018260572"/>
    <x v="2"/>
    <n v="102.69433227860404"/>
    <n v="4546237.0122408895"/>
    <x v="3"/>
    <n v="15.640228594822497"/>
    <n v="692386.66380135401"/>
    <x v="1"/>
    <x v="184"/>
    <n v="145.98263543985718"/>
  </r>
  <r>
    <x v="14"/>
    <x v="185"/>
    <n v="58.005499999999998"/>
    <n v="27.648074566430626"/>
    <n v="1603740.3892630918"/>
    <x v="2"/>
    <n v="119.08611000000001"/>
    <n v="6907649.3536050003"/>
    <x v="2"/>
    <n v="15.640228594822497"/>
    <n v="907219.27975697641"/>
    <x v="1"/>
    <x v="185"/>
    <n v="162.37441316125313"/>
  </r>
  <r>
    <x v="14"/>
    <x v="186"/>
    <n v="17.861000000000001"/>
    <n v="27.648074566430626"/>
    <n v="493822.25983101741"/>
    <x v="2"/>
    <n v="77.92"/>
    <n v="1391729.12"/>
    <x v="2"/>
    <n v="15.640228594822497"/>
    <n v="279350.12293212459"/>
    <x v="1"/>
    <x v="186"/>
    <n v="121.20830316125313"/>
  </r>
  <r>
    <x v="14"/>
    <x v="187"/>
    <n v="0"/>
    <n v="27.648074566430626"/>
    <n v="404919.87606265972"/>
    <x v="2"/>
    <n v="99.59129668943163"/>
    <n v="1458564.3356650709"/>
    <x v="3"/>
    <n v="15.640228594822497"/>
    <n v="229058.9678854729"/>
    <x v="1"/>
    <x v="187"/>
    <n v="142.87959985068474"/>
  </r>
  <r>
    <x v="15"/>
    <x v="188"/>
    <n v="0"/>
    <n v="27.648074566430626"/>
    <n v="81774.710145131859"/>
    <x v="2"/>
    <n v="93.043415809981326"/>
    <n v="275194.5109411818"/>
    <x v="3"/>
    <n v="15.640228594822497"/>
    <n v="46259.104114906499"/>
    <x v="1"/>
    <x v="188"/>
    <n v="136.33171897123444"/>
  </r>
  <r>
    <x v="15"/>
    <x v="189"/>
    <n v="0"/>
    <n v="27.648074566430626"/>
    <n v="277799.55882112501"/>
    <x v="2"/>
    <n v="93.043415809981326"/>
    <n v="934872.32903394941"/>
    <x v="3"/>
    <n v="15.640228594822497"/>
    <n v="157148.32485219801"/>
    <x v="1"/>
    <x v="189"/>
    <n v="136.33171897123444"/>
  </r>
  <r>
    <x v="15"/>
    <x v="190"/>
    <n v="1.6412"/>
    <n v="25.5704180040103"/>
    <n v="41966.170028181703"/>
    <x v="1"/>
    <n v="131.70916002944918"/>
    <n v="216161.07344033199"/>
    <x v="2"/>
    <n v="12.811309449374059"/>
    <n v="21025.921068312706"/>
    <x v="2"/>
    <x v="190"/>
    <n v="170.09088748283352"/>
  </r>
  <r>
    <x v="15"/>
    <x v="191"/>
    <n v="0"/>
    <n v="25.5704180040103"/>
    <n v="30648.703019606746"/>
    <x v="1"/>
    <n v="94.532022754949935"/>
    <n v="113306.08247408298"/>
    <x v="3"/>
    <n v="12.811309449374059"/>
    <n v="15355.635506019747"/>
    <x v="2"/>
    <x v="191"/>
    <n v="132.91375020833428"/>
  </r>
  <r>
    <x v="15"/>
    <x v="192"/>
    <n v="3.9967999999999999"/>
    <n v="27.648074566430626"/>
    <n v="110503.82442710992"/>
    <x v="2"/>
    <n v="100.974"/>
    <n v="403572.88319999998"/>
    <x v="2"/>
    <n v="15.640228594822497"/>
    <n v="62510.865647786559"/>
    <x v="1"/>
    <x v="192"/>
    <n v="144.26230316125313"/>
  </r>
  <r>
    <x v="15"/>
    <x v="193"/>
    <n v="39.309800000000003"/>
    <n v="27.648074566430626"/>
    <n v="1086840.2815914745"/>
    <x v="2"/>
    <n v="120.43903491883626"/>
    <n v="4734434.3748524692"/>
    <x v="2"/>
    <n v="15.640228594822497"/>
    <n v="614814.25801675348"/>
    <x v="1"/>
    <x v="193"/>
    <n v="163.7273380800894"/>
  </r>
  <r>
    <x v="15"/>
    <x v="194"/>
    <n v="8.5193999999999992"/>
    <n v="27.437618593108716"/>
    <n v="233752.04784213039"/>
    <x v="3"/>
    <n v="99.583919436026534"/>
    <n v="848395.24324328441"/>
    <x v="2"/>
    <n v="51.411711367757945"/>
    <n v="437996.93382647703"/>
    <x v="3"/>
    <x v="194"/>
    <n v="178.43324939689319"/>
  </r>
  <r>
    <x v="15"/>
    <x v="195"/>
    <n v="0"/>
    <n v="27.648074566430626"/>
    <n v="279292.55484771228"/>
    <x v="2"/>
    <n v="93.043415809981326"/>
    <n v="939896.6734876883"/>
    <x v="3"/>
    <n v="15.640228594822497"/>
    <n v="157992.89719631843"/>
    <x v="1"/>
    <x v="195"/>
    <n v="136.33171897123444"/>
  </r>
  <r>
    <x v="15"/>
    <x v="196"/>
    <n v="0"/>
    <n v="25.5704180040103"/>
    <n v="107577.30558467173"/>
    <x v="1"/>
    <n v="94.532022754949935"/>
    <n v="397705.67293234984"/>
    <x v="3"/>
    <n v="12.811309449374059"/>
    <n v="53898.459984461602"/>
    <x v="2"/>
    <x v="196"/>
    <n v="132.91375020833428"/>
  </r>
  <r>
    <x v="15"/>
    <x v="197"/>
    <n v="6.8556999999999997"/>
    <n v="27.648074566430626"/>
    <n v="189546.90480507843"/>
    <x v="2"/>
    <n v="104.65616045845272"/>
    <n v="717491.23925501434"/>
    <x v="2"/>
    <n v="15.640228594822497"/>
    <n v="107224.7151775246"/>
    <x v="1"/>
    <x v="197"/>
    <n v="147.94446361970586"/>
  </r>
  <r>
    <x v="15"/>
    <x v="198"/>
    <n v="0"/>
    <n v="25.5704180040103"/>
    <n v="127212.82956995124"/>
    <x v="1"/>
    <n v="94.532022754949935"/>
    <n v="470296.81320587592"/>
    <x v="3"/>
    <n v="12.811309449374059"/>
    <n v="63736.264510635941"/>
    <x v="2"/>
    <x v="198"/>
    <n v="132.91375020833428"/>
  </r>
  <r>
    <x v="15"/>
    <x v="199"/>
    <n v="0"/>
    <n v="25.5704180040103"/>
    <n v="72417.980829157575"/>
    <x v="1"/>
    <n v="94.532022754949935"/>
    <n v="267724.14164429373"/>
    <x v="3"/>
    <n v="12.811309449374059"/>
    <n v="36282.909491572274"/>
    <x v="2"/>
    <x v="199"/>
    <n v="132.91375020833428"/>
  </r>
  <r>
    <x v="15"/>
    <x v="200"/>
    <n v="34.268500000000003"/>
    <n v="25.5704180040103"/>
    <n v="876259.86937042698"/>
    <x v="1"/>
    <n v="104.88"/>
    <n v="3594080.28"/>
    <x v="0"/>
    <n v="19.653668144961511"/>
    <n v="673501.72682561353"/>
    <x v="0"/>
    <x v="200"/>
    <n v="150.10408614897179"/>
  </r>
  <r>
    <x v="15"/>
    <x v="201"/>
    <n v="0"/>
    <n v="27.648074566430626"/>
    <n v="137726.1186452175"/>
    <x v="2"/>
    <n v="100.69494601436261"/>
    <n v="501601.80407594593"/>
    <x v="3"/>
    <n v="15.640228594822497"/>
    <n v="77910.234722248788"/>
    <x v="1"/>
    <x v="201"/>
    <n v="143.98324917561575"/>
  </r>
  <r>
    <x v="15"/>
    <x v="202"/>
    <n v="0"/>
    <n v="27.648074566430626"/>
    <n v="471955.39765642746"/>
    <x v="2"/>
    <n v="103.79798160353502"/>
    <n v="1771841.9257705032"/>
    <x v="1"/>
    <n v="15.640228594822497"/>
    <n v="266980.26613647951"/>
    <x v="1"/>
    <x v="202"/>
    <n v="147.08628476478816"/>
  </r>
  <r>
    <x v="15"/>
    <x v="203"/>
    <n v="0"/>
    <n v="27.648074566430626"/>
    <n v="2306667.8018474807"/>
    <x v="2"/>
    <n v="93.043415809981326"/>
    <n v="7762574.9636604181"/>
    <x v="3"/>
    <n v="15.640228594822497"/>
    <n v="1304858.0155746031"/>
    <x v="1"/>
    <x v="203"/>
    <n v="136.33171897123444"/>
  </r>
  <r>
    <x v="15"/>
    <x v="204"/>
    <n v="0"/>
    <n v="25.5704180040103"/>
    <n v="249835.76910818263"/>
    <x v="1"/>
    <n v="94.532022754949935"/>
    <n v="923625.12832723837"/>
    <x v="3"/>
    <n v="12.811309449374059"/>
    <n v="125172.89897510924"/>
    <x v="2"/>
    <x v="204"/>
    <n v="132.91375020833428"/>
  </r>
  <r>
    <x v="15"/>
    <x v="205"/>
    <n v="0"/>
    <n v="27.648074566430626"/>
    <n v="806270.38569879334"/>
    <x v="2"/>
    <n v="103.79798160353502"/>
    <n v="3026946.3597241277"/>
    <x v="1"/>
    <n v="15.640228594822497"/>
    <n v="456098.78225935419"/>
    <x v="1"/>
    <x v="205"/>
    <n v="147.08628476478816"/>
  </r>
  <r>
    <x v="16"/>
    <x v="206"/>
    <n v="8.9550999999999998"/>
    <n v="28.385021627168378"/>
    <n v="254190.70717345554"/>
    <x v="0"/>
    <n v="39"/>
    <n v="349248.9"/>
    <x v="0"/>
    <n v="8.6307161647473443"/>
    <n v="77288.926326928937"/>
    <x v="0"/>
    <x v="206"/>
    <n v="76.015737791915726"/>
  </r>
  <r>
    <x v="16"/>
    <x v="207"/>
    <n v="11.539300000000001"/>
    <n v="19.704067307692309"/>
    <n v="227371.14388365386"/>
    <x v="3"/>
    <n v="49.91951182692307"/>
    <n v="576036.22282441345"/>
    <x v="2"/>
    <n v="9.7146420256410249"/>
    <n v="112100.16872647947"/>
    <x v="3"/>
    <x v="207"/>
    <n v="79.33822116025641"/>
  </r>
  <r>
    <x v="16"/>
    <x v="208"/>
    <n v="65.1297"/>
    <n v="24.483138057587134"/>
    <n v="1594579.4367492327"/>
    <x v="3"/>
    <n v="84.790171811458606"/>
    <n v="5522358.4530287553"/>
    <x v="2"/>
    <n v="25.603798941245476"/>
    <n v="1667567.7439036355"/>
    <x v="3"/>
    <x v="208"/>
    <n v="134.87710881029122"/>
  </r>
  <r>
    <x v="16"/>
    <x v="209"/>
    <n v="83.516999999999996"/>
    <n v="20.575845383740386"/>
    <n v="1718432.8789138459"/>
    <x v="0"/>
    <n v="75"/>
    <n v="6263775"/>
    <x v="0"/>
    <n v="5.9657776556407045"/>
    <n v="498243.85246614472"/>
    <x v="0"/>
    <x v="209"/>
    <n v="101.54162303938109"/>
  </r>
  <r>
    <x v="16"/>
    <x v="210"/>
    <n v="0"/>
    <n v="25.5704180040103"/>
    <n v="971.67588415239129"/>
    <x v="1"/>
    <n v="71.675140154584682"/>
    <n v="2723.6553258742179"/>
    <x v="3"/>
    <n v="12.811309449374059"/>
    <n v="486.82975907621426"/>
    <x v="2"/>
    <x v="210"/>
    <n v="110.05686760796904"/>
  </r>
  <r>
    <x v="16"/>
    <x v="211"/>
    <n v="0.61570000000000003"/>
    <n v="20.9"/>
    <n v="12868.13"/>
    <x v="3"/>
    <n v="89.25"/>
    <n v="54951.224999999999"/>
    <x v="2"/>
    <n v="7.2"/>
    <n v="4433.04"/>
    <x v="3"/>
    <x v="211"/>
    <n v="117.35000000000001"/>
  </r>
  <r>
    <x v="16"/>
    <x v="212"/>
    <n v="0"/>
    <n v="25.5704180040103"/>
    <n v="997.24630215640173"/>
    <x v="1"/>
    <n v="71.675140154584682"/>
    <n v="2795.3304660288027"/>
    <x v="3"/>
    <n v="12.811309449374059"/>
    <n v="499.64106852558831"/>
    <x v="2"/>
    <x v="212"/>
    <n v="110.05686760796904"/>
  </r>
  <r>
    <x v="16"/>
    <x v="213"/>
    <n v="17.097100000000001"/>
    <n v="25.5704180040103"/>
    <n v="437179.9936563645"/>
    <x v="1"/>
    <n v="50"/>
    <n v="854855"/>
    <x v="0"/>
    <n v="11"/>
    <n v="188068.1"/>
    <x v="3"/>
    <x v="213"/>
    <n v="86.570418004010293"/>
  </r>
  <r>
    <x v="16"/>
    <x v="214"/>
    <n v="8.5914000000000001"/>
    <n v="40"/>
    <n v="343656"/>
    <x v="3"/>
    <n v="71.675140154584682"/>
    <n v="615789.79912409873"/>
    <x v="3"/>
    <n v="12.811309449374059"/>
    <n v="110067.0840033523"/>
    <x v="2"/>
    <x v="214"/>
    <n v="124.486449603958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CD0698-2101-4E60-B1D0-D4ED02FF8B3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ies">
  <location ref="A2:B218" firstHeaderRow="1" firstDataRow="1" firstDataCol="1"/>
  <pivotFields count="14">
    <pivotField showAll="0">
      <items count="18">
        <item x="0"/>
        <item x="1"/>
        <item x="2"/>
        <item x="4"/>
        <item x="3"/>
        <item x="5"/>
        <item x="6"/>
        <item x="7"/>
        <item x="8"/>
        <item x="9"/>
        <item x="10"/>
        <item x="11"/>
        <item x="12"/>
        <item x="13"/>
        <item x="14"/>
        <item x="15"/>
        <item x="16"/>
        <item t="default"/>
      </items>
    </pivotField>
    <pivotField axis="axisRow"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numFmtId="164" showAll="0"/>
    <pivotField numFmtId="4" showAll="0"/>
    <pivotField numFmtId="4" showAll="0"/>
    <pivotField showAll="0"/>
    <pivotField numFmtId="4" showAll="0"/>
    <pivotField numFmtId="4" showAll="0"/>
    <pivotField showAll="0"/>
    <pivotField numFmtId="4" showAll="0"/>
    <pivotField numFmtId="4" showAll="0"/>
    <pivotField showAll="0"/>
    <pivotField dataField="1" numFmtId="4" showAll="0"/>
    <pivotField numFmtId="4" showAll="0"/>
  </pivotFields>
  <rowFields count="1">
    <field x="1"/>
  </rowFields>
  <rowItems count="2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t="grand">
      <x/>
    </i>
  </rowItems>
  <colItems count="1">
    <i/>
  </colItems>
  <dataFields count="1">
    <dataField name="Total food waste per year (tonnes)" fld="12" baseField="0" baseItem="0" numFmtId="3"/>
  </dataFields>
  <formats count="1">
    <format dxfId="13">
      <pivotArea outline="0" collapsedLevelsAreSubtotals="1" fieldPosition="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8A1359-F272-4417-B18A-BAB71DEC28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8:A99" firstHeaderRow="1" firstDataRow="1" firstDataCol="0"/>
  <pivotFields count="14">
    <pivotField showAll="0">
      <items count="18">
        <item x="0"/>
        <item x="1"/>
        <item x="2"/>
        <item x="4"/>
        <item x="3"/>
        <item x="5"/>
        <item x="6"/>
        <item x="7"/>
        <item x="8"/>
        <item x="9"/>
        <item x="10"/>
        <item x="11"/>
        <item x="12"/>
        <item x="13"/>
        <item x="14"/>
        <item x="15"/>
        <item x="16"/>
        <item t="default"/>
      </items>
    </pivotField>
    <pivotField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dataField="1" numFmtId="164" showAll="0"/>
    <pivotField numFmtId="4" showAll="0"/>
    <pivotField numFmtId="4" showAll="0"/>
    <pivotField showAll="0"/>
    <pivotField numFmtId="4" showAll="0"/>
    <pivotField numFmtId="4" showAll="0"/>
    <pivotField showAll="0"/>
    <pivotField numFmtId="4" showAll="0"/>
    <pivotField numFmtId="4" showAll="0"/>
    <pivotField showAll="0"/>
    <pivotField numFmtId="4" showAll="0"/>
    <pivotField numFmtId="4" showAll="0"/>
  </pivotFields>
  <rowItems count="1">
    <i/>
  </rowItems>
  <colItems count="1">
    <i/>
  </colItems>
  <dataFields count="1">
    <dataField name="Population by countries (Millions)" fld="2"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B8D0B3-8BAB-4F11-BD91-67FFA324864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ta Confidence in Retail">
  <location ref="A74:B79" firstHeaderRow="1" firstDataRow="1" firstDataCol="1"/>
  <pivotFields count="14">
    <pivotField showAll="0">
      <items count="18">
        <item x="0"/>
        <item x="1"/>
        <item x="2"/>
        <item x="4"/>
        <item x="3"/>
        <item x="5"/>
        <item x="6"/>
        <item x="7"/>
        <item x="8"/>
        <item x="9"/>
        <item x="10"/>
        <item x="11"/>
        <item x="12"/>
        <item x="13"/>
        <item x="14"/>
        <item x="15"/>
        <item x="16"/>
        <item t="default"/>
      </items>
    </pivotField>
    <pivotField dataField="1"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numFmtId="164" showAll="0"/>
    <pivotField numFmtId="4" showAll="0"/>
    <pivotField numFmtId="4" showAll="0"/>
    <pivotField showAll="0"/>
    <pivotField numFmtId="4" showAll="0"/>
    <pivotField numFmtId="4" showAll="0"/>
    <pivotField showAll="0"/>
    <pivotField numFmtId="4" showAll="0"/>
    <pivotField numFmtId="4" showAll="0"/>
    <pivotField axis="axisRow" showAll="0">
      <items count="5">
        <item x="0"/>
        <item x="3"/>
        <item x="2"/>
        <item x="1"/>
        <item t="default"/>
      </items>
    </pivotField>
    <pivotField numFmtId="4" showAll="0"/>
    <pivotField numFmtId="4" showAll="0"/>
  </pivotFields>
  <rowFields count="1">
    <field x="11"/>
  </rowFields>
  <rowItems count="5">
    <i>
      <x/>
    </i>
    <i>
      <x v="1"/>
    </i>
    <i>
      <x v="2"/>
    </i>
    <i>
      <x v="3"/>
    </i>
    <i t="grand">
      <x/>
    </i>
  </rowItems>
  <colItems count="1">
    <i/>
  </colItems>
  <dataFields count="1">
    <dataField name="Count of Country"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2"/>
          </reference>
        </references>
      </pivotArea>
    </chartFormat>
    <chartFormat chart="1" format="4">
      <pivotArea type="data" outline="0" fieldPosition="0">
        <references count="2">
          <reference field="4294967294" count="1" selected="0">
            <x v="0"/>
          </reference>
          <reference field="11"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1" count="1" selected="0">
            <x v="0"/>
          </reference>
        </references>
      </pivotArea>
    </chartFormat>
    <chartFormat chart="14" format="12">
      <pivotArea type="data" outline="0" fieldPosition="0">
        <references count="2">
          <reference field="4294967294" count="1" selected="0">
            <x v="0"/>
          </reference>
          <reference field="11" count="1" selected="0">
            <x v="1"/>
          </reference>
        </references>
      </pivotArea>
    </chartFormat>
    <chartFormat chart="14" format="13">
      <pivotArea type="data" outline="0" fieldPosition="0">
        <references count="2">
          <reference field="4294967294" count="1" selected="0">
            <x v="0"/>
          </reference>
          <reference field="11" count="1" selected="0">
            <x v="2"/>
          </reference>
        </references>
      </pivotArea>
    </chartFormat>
    <chartFormat chart="14" format="14">
      <pivotArea type="data" outline="0" fieldPosition="0">
        <references count="2">
          <reference field="4294967294" count="1" selected="0">
            <x v="0"/>
          </reference>
          <reference field="11"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72FDDE-B3FF-46D2-A156-F362619C42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rowHeaderCaption="Region">
  <location ref="A2:E20" firstHeaderRow="0" firstDataRow="1" firstDataCol="1"/>
  <pivotFields count="14">
    <pivotField axis="axisRow" showAll="0" sortType="descending">
      <items count="18">
        <item x="0"/>
        <item x="1"/>
        <item x="2"/>
        <item x="4"/>
        <item x="3"/>
        <item x="5"/>
        <item x="6"/>
        <item x="7"/>
        <item x="8"/>
        <item x="9"/>
        <item x="10"/>
        <item x="11"/>
        <item x="12"/>
        <item x="13"/>
        <item x="14"/>
        <item x="15"/>
        <item x="16"/>
        <item t="default"/>
      </items>
      <autoSortScope>
        <pivotArea dataOnly="0" outline="0" fieldPosition="0">
          <references count="1">
            <reference field="4294967294" count="1" selected="0">
              <x v="2"/>
            </reference>
          </references>
        </pivotArea>
      </autoSortScope>
    </pivotField>
    <pivotField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dataField="1" numFmtId="164" showAll="0"/>
    <pivotField numFmtId="4" showAll="0"/>
    <pivotField dataField="1" numFmtId="4" showAll="0"/>
    <pivotField showAll="0"/>
    <pivotField numFmtId="4" showAll="0"/>
    <pivotField dataField="1" numFmtId="4" showAll="0"/>
    <pivotField showAll="0"/>
    <pivotField numFmtId="4" showAll="0"/>
    <pivotField dataField="1" numFmtId="4" showAll="0"/>
    <pivotField showAll="0"/>
    <pivotField numFmtId="4" showAll="0"/>
    <pivotField numFmtId="4" showAll="0"/>
  </pivotFields>
  <rowFields count="1">
    <field x="0"/>
  </rowFields>
  <rowItems count="18">
    <i>
      <x v="14"/>
    </i>
    <i>
      <x v="12"/>
    </i>
    <i>
      <x v="2"/>
    </i>
    <i>
      <x v="11"/>
    </i>
    <i>
      <x v="4"/>
    </i>
    <i>
      <x v="15"/>
    </i>
    <i>
      <x v="8"/>
    </i>
    <i>
      <x v="7"/>
    </i>
    <i>
      <x v="3"/>
    </i>
    <i>
      <x v="16"/>
    </i>
    <i>
      <x v="13"/>
    </i>
    <i>
      <x v="9"/>
    </i>
    <i>
      <x v="1"/>
    </i>
    <i>
      <x/>
    </i>
    <i>
      <x v="5"/>
    </i>
    <i>
      <x v="10"/>
    </i>
    <i>
      <x v="6"/>
    </i>
    <i t="grand">
      <x/>
    </i>
  </rowItems>
  <colFields count="1">
    <field x="-2"/>
  </colFields>
  <colItems count="4">
    <i>
      <x/>
    </i>
    <i i="1">
      <x v="1"/>
    </i>
    <i i="2">
      <x v="2"/>
    </i>
    <i i="3">
      <x v="3"/>
    </i>
  </colItems>
  <dataFields count="4">
    <dataField name="Food service" fld="4" baseField="0" baseItem="0" numFmtId="3"/>
    <dataField name="Retail estimate" fld="10" baseField="0" baseItem="0" numFmtId="3"/>
    <dataField name="Household" fld="7" baseField="0" baseItem="0" numFmtId="3"/>
    <dataField name="Population" fld="2" baseField="0" baseItem="0" numFmtId="164"/>
  </dataFields>
  <formats count="6">
    <format dxfId="6">
      <pivotArea collapsedLevelsAreSubtotals="1" fieldPosition="0">
        <references count="2">
          <reference field="4294967294" count="1" selected="0">
            <x v="3"/>
          </reference>
          <reference field="0" count="0"/>
        </references>
      </pivotArea>
    </format>
    <format dxfId="5">
      <pivotArea collapsedLevelsAreSubtotals="1" fieldPosition="0">
        <references count="2">
          <reference field="4294967294" count="1" selected="0">
            <x v="0"/>
          </reference>
          <reference field="0" count="0"/>
        </references>
      </pivotArea>
    </format>
    <format dxfId="4">
      <pivotArea outline="0" collapsedLevelsAreSubtotals="1" fieldPosition="0">
        <references count="1">
          <reference field="4294967294" count="1" selected="0">
            <x v="0"/>
          </reference>
        </references>
      </pivotArea>
    </format>
    <format dxfId="3">
      <pivotArea dataOnly="0" labelOnly="1" outline="0" fieldPosition="0">
        <references count="1">
          <reference field="4294967294" count="1">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s>
  <conditionalFormats count="5">
    <conditionalFormat priority="1">
      <pivotAreas count="1">
        <pivotArea type="data" collapsedLevelsAreSubtotals="1" fieldPosition="0">
          <references count="2">
            <reference field="4294967294" count="1" selected="0">
              <x v="3"/>
            </reference>
            <reference field="0" count="17">
              <x v="0"/>
              <x v="1"/>
              <x v="2"/>
              <x v="3"/>
              <x v="4"/>
              <x v="5"/>
              <x v="6"/>
              <x v="7"/>
              <x v="8"/>
              <x v="9"/>
              <x v="10"/>
              <x v="11"/>
              <x v="12"/>
              <x v="13"/>
              <x v="14"/>
              <x v="15"/>
              <x v="16"/>
            </reference>
          </references>
        </pivotArea>
      </pivotAreas>
    </conditionalFormat>
    <conditionalFormat priority="2">
      <pivotAreas count="1">
        <pivotArea type="data" collapsedLevelsAreSubtotals="1" fieldPosition="0">
          <references count="2">
            <reference field="4294967294" count="1" selected="0">
              <x v="2"/>
            </reference>
            <reference field="0" count="17">
              <x v="0"/>
              <x v="1"/>
              <x v="2"/>
              <x v="3"/>
              <x v="4"/>
              <x v="5"/>
              <x v="6"/>
              <x v="7"/>
              <x v="8"/>
              <x v="9"/>
              <x v="10"/>
              <x v="11"/>
              <x v="12"/>
              <x v="13"/>
              <x v="14"/>
              <x v="15"/>
              <x v="16"/>
            </reference>
          </references>
        </pivotArea>
      </pivotAreas>
    </conditionalFormat>
    <conditionalFormat priority="3">
      <pivotAreas count="1">
        <pivotArea type="data" collapsedLevelsAreSubtotals="1" fieldPosition="0">
          <references count="2">
            <reference field="4294967294" count="1" selected="0">
              <x v="1"/>
            </reference>
            <reference field="0" count="17">
              <x v="0"/>
              <x v="1"/>
              <x v="2"/>
              <x v="3"/>
              <x v="4"/>
              <x v="5"/>
              <x v="6"/>
              <x v="7"/>
              <x v="8"/>
              <x v="9"/>
              <x v="10"/>
              <x v="11"/>
              <x v="12"/>
              <x v="13"/>
              <x v="14"/>
              <x v="15"/>
              <x v="16"/>
            </reference>
          </references>
        </pivotArea>
      </pivotAreas>
    </conditionalFormat>
    <conditionalFormat priority="4">
      <pivotAreas count="1">
        <pivotArea type="data" collapsedLevelsAreSubtotals="1" fieldPosition="0">
          <references count="2">
            <reference field="4294967294" count="1" selected="0">
              <x v="0"/>
            </reference>
            <reference field="0"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2">
            <reference field="4294967294" count="1" selected="0">
              <x v="0"/>
            </reference>
            <reference field="0" count="1">
              <x v="8"/>
            </reference>
          </references>
        </pivotArea>
      </pivotAreas>
    </conditionalFormat>
  </conditionalFormats>
  <chartFormats count="12">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5" format="3" series="1">
      <pivotArea type="data" outline="0" fieldPosition="0">
        <references count="1">
          <reference field="4294967294" count="1" selected="0">
            <x v="3"/>
          </reference>
        </references>
      </pivotArea>
    </chartFormat>
    <chartFormat chart="45" format="8"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1"/>
          </reference>
        </references>
      </pivotArea>
    </chartFormat>
    <chartFormat chart="45" format="10" series="1">
      <pivotArea type="data" outline="0" fieldPosition="0">
        <references count="1">
          <reference field="4294967294" count="1" selected="0">
            <x v="2"/>
          </reference>
        </references>
      </pivotArea>
    </chartFormat>
    <chartFormat chart="45" format="11" series="1">
      <pivotArea type="data" outline="0" fieldPosition="0">
        <references count="1">
          <reference field="4294967294"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D3013-C5A0-4FD2-9741-37215AD2519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ata Confidence in Food service">
  <location ref="A41:B46" firstHeaderRow="1" firstDataRow="1" firstDataCol="1"/>
  <pivotFields count="14">
    <pivotField showAll="0">
      <items count="18">
        <item x="0"/>
        <item x="1"/>
        <item x="2"/>
        <item x="4"/>
        <item x="3"/>
        <item x="5"/>
        <item x="6"/>
        <item x="7"/>
        <item x="8"/>
        <item x="9"/>
        <item x="10"/>
        <item x="11"/>
        <item x="12"/>
        <item x="13"/>
        <item x="14"/>
        <item x="15"/>
        <item x="16"/>
        <item t="default"/>
      </items>
    </pivotField>
    <pivotField dataField="1"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numFmtId="164" showAll="0"/>
    <pivotField numFmtId="4" showAll="0"/>
    <pivotField numFmtId="4" showAll="0"/>
    <pivotField axis="axisRow" showAll="0">
      <items count="5">
        <item x="0"/>
        <item x="3"/>
        <item x="1"/>
        <item x="2"/>
        <item t="default"/>
      </items>
    </pivotField>
    <pivotField numFmtId="4" showAll="0"/>
    <pivotField numFmtId="4" showAll="0"/>
    <pivotField showAll="0"/>
    <pivotField numFmtId="4" showAll="0"/>
    <pivotField numFmtId="4" showAll="0"/>
    <pivotField showAll="0"/>
    <pivotField numFmtId="4" showAll="0"/>
    <pivotField numFmtId="4" showAll="0"/>
  </pivotFields>
  <rowFields count="1">
    <field x="5"/>
  </rowFields>
  <rowItems count="5">
    <i>
      <x/>
    </i>
    <i>
      <x v="1"/>
    </i>
    <i>
      <x v="2"/>
    </i>
    <i>
      <x v="3"/>
    </i>
    <i t="grand">
      <x/>
    </i>
  </rowItems>
  <colItems count="1">
    <i/>
  </colItems>
  <dataFields count="1">
    <dataField name="Count of Country" fld="1" subtotal="count" baseField="0" baseItem="0"/>
  </dataFields>
  <chartFormats count="10">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 chart="2" format="4">
      <pivotArea type="data" outline="0" fieldPosition="0">
        <references count="2">
          <reference field="4294967294" count="1" selected="0">
            <x v="0"/>
          </reference>
          <reference field="5" count="1" selected="0">
            <x v="2"/>
          </reference>
        </references>
      </pivotArea>
    </chartFormat>
    <chartFormat chart="2" format="5">
      <pivotArea type="data" outline="0" fieldPosition="0">
        <references count="2">
          <reference field="4294967294" count="1" selected="0">
            <x v="0"/>
          </reference>
          <reference field="5" count="1" selected="0">
            <x v="3"/>
          </reference>
        </references>
      </pivotArea>
    </chartFormat>
    <chartFormat chart="17" format="11" series="1">
      <pivotArea type="data" outline="0" fieldPosition="0">
        <references count="1">
          <reference field="4294967294" count="1" selected="0">
            <x v="0"/>
          </reference>
        </references>
      </pivotArea>
    </chartFormat>
    <chartFormat chart="17" format="12">
      <pivotArea type="data" outline="0" fieldPosition="0">
        <references count="2">
          <reference field="4294967294" count="1" selected="0">
            <x v="0"/>
          </reference>
          <reference field="5" count="1" selected="0">
            <x v="0"/>
          </reference>
        </references>
      </pivotArea>
    </chartFormat>
    <chartFormat chart="17" format="13">
      <pivotArea type="data" outline="0" fieldPosition="0">
        <references count="2">
          <reference field="4294967294" count="1" selected="0">
            <x v="0"/>
          </reference>
          <reference field="5" count="1" selected="0">
            <x v="1"/>
          </reference>
        </references>
      </pivotArea>
    </chartFormat>
    <chartFormat chart="17" format="14">
      <pivotArea type="data" outline="0" fieldPosition="0">
        <references count="2">
          <reference field="4294967294" count="1" selected="0">
            <x v="0"/>
          </reference>
          <reference field="5" count="1" selected="0">
            <x v="2"/>
          </reference>
        </references>
      </pivotArea>
    </chartFormat>
    <chartFormat chart="17" format="15">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482FD1-3B6F-4EF6-B8EF-5D3B843367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A96" firstHeaderRow="1" firstDataRow="1" firstDataCol="0"/>
  <pivotFields count="14">
    <pivotField showAll="0">
      <items count="18">
        <item x="0"/>
        <item x="1"/>
        <item x="2"/>
        <item x="4"/>
        <item x="3"/>
        <item x="5"/>
        <item x="6"/>
        <item x="7"/>
        <item x="8"/>
        <item x="9"/>
        <item x="10"/>
        <item x="11"/>
        <item x="12"/>
        <item x="13"/>
        <item x="14"/>
        <item x="15"/>
        <item x="16"/>
        <item t="default"/>
      </items>
    </pivotField>
    <pivotField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numFmtId="164" showAll="0"/>
    <pivotField numFmtId="4" showAll="0"/>
    <pivotField numFmtId="4" showAll="0"/>
    <pivotField showAll="0"/>
    <pivotField numFmtId="4" showAll="0"/>
    <pivotField numFmtId="4" showAll="0"/>
    <pivotField showAll="0"/>
    <pivotField numFmtId="4" showAll="0"/>
    <pivotField numFmtId="4" showAll="0"/>
    <pivotField showAll="0"/>
    <pivotField numFmtId="4" showAll="0"/>
    <pivotField dataField="1" numFmtId="4" showAll="0"/>
  </pivotFields>
  <rowItems count="1">
    <i/>
  </rowItems>
  <colItems count="1">
    <i/>
  </colItems>
  <dataFields count="1">
    <dataField name="Total Food waste estimate (kg/capita/year)" fld="13" baseField="0" baseItem="0" numFmtId="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961057-D8DA-458B-A0E7-3FB9DC85D5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A92" firstHeaderRow="1" firstDataRow="1" firstDataCol="0"/>
  <pivotFields count="14">
    <pivotField showAll="0">
      <items count="18">
        <item x="0"/>
        <item x="1"/>
        <item x="2"/>
        <item x="4"/>
        <item x="3"/>
        <item x="5"/>
        <item x="6"/>
        <item x="7"/>
        <item x="8"/>
        <item x="9"/>
        <item x="10"/>
        <item x="11"/>
        <item x="12"/>
        <item x="13"/>
        <item x="14"/>
        <item x="15"/>
        <item x="16"/>
        <item t="default"/>
      </items>
    </pivotField>
    <pivotField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numFmtId="164" showAll="0"/>
    <pivotField numFmtId="4" showAll="0"/>
    <pivotField numFmtId="4" showAll="0"/>
    <pivotField showAll="0"/>
    <pivotField numFmtId="4" showAll="0"/>
    <pivotField numFmtId="4" showAll="0"/>
    <pivotField showAll="0"/>
    <pivotField numFmtId="4" showAll="0"/>
    <pivotField numFmtId="4" showAll="0"/>
    <pivotField showAll="0"/>
    <pivotField dataField="1" numFmtId="4" showAll="0">
      <items count="216">
        <item x="75"/>
        <item x="104"/>
        <item x="77"/>
        <item x="33"/>
        <item x="129"/>
        <item x="136"/>
        <item x="210"/>
        <item x="57"/>
        <item x="62"/>
        <item x="212"/>
        <item x="59"/>
        <item x="90"/>
        <item x="55"/>
        <item x="86"/>
        <item x="100"/>
        <item x="76"/>
        <item x="73"/>
        <item x="84"/>
        <item x="34"/>
        <item x="40"/>
        <item x="126"/>
        <item x="94"/>
        <item x="27"/>
        <item x="63"/>
        <item x="29"/>
        <item x="103"/>
        <item x="58"/>
        <item x="178"/>
        <item x="44"/>
        <item x="74"/>
        <item x="72"/>
        <item x="39"/>
        <item x="71"/>
        <item x="56"/>
        <item x="102"/>
        <item x="176"/>
        <item x="31"/>
        <item x="101"/>
        <item x="67"/>
        <item x="11"/>
        <item x="92"/>
        <item x="70"/>
        <item x="30"/>
        <item x="105"/>
        <item x="121"/>
        <item x="60"/>
        <item x="9"/>
        <item x="211"/>
        <item x="132"/>
        <item x="145"/>
        <item x="133"/>
        <item x="69"/>
        <item x="46"/>
        <item x="118"/>
        <item x="66"/>
        <item x="149"/>
        <item x="138"/>
        <item x="89"/>
        <item x="153"/>
        <item x="61"/>
        <item x="191"/>
        <item x="156"/>
        <item x="170"/>
        <item x="114"/>
        <item x="154"/>
        <item x="95"/>
        <item x="134"/>
        <item x="190"/>
        <item x="162"/>
        <item x="158"/>
        <item x="164"/>
        <item x="142"/>
        <item x="96"/>
        <item x="54"/>
        <item x="172"/>
        <item x="49"/>
        <item x="159"/>
        <item x="125"/>
        <item x="199"/>
        <item x="64"/>
        <item x="14"/>
        <item x="188"/>
        <item x="127"/>
        <item x="1"/>
        <item x="51"/>
        <item x="22"/>
        <item x="128"/>
        <item x="155"/>
        <item x="97"/>
        <item x="196"/>
        <item x="91"/>
        <item x="192"/>
        <item x="37"/>
        <item x="25"/>
        <item x="93"/>
        <item x="169"/>
        <item x="198"/>
        <item x="206"/>
        <item x="112"/>
        <item x="147"/>
        <item x="5"/>
        <item x="201"/>
        <item x="165"/>
        <item x="88"/>
        <item x="150"/>
        <item x="18"/>
        <item x="43"/>
        <item x="80"/>
        <item x="50"/>
        <item x="52"/>
        <item x="8"/>
        <item x="3"/>
        <item x="207"/>
        <item x="137"/>
        <item x="108"/>
        <item x="197"/>
        <item x="16"/>
        <item x="214"/>
        <item x="98"/>
        <item x="179"/>
        <item x="19"/>
        <item x="68"/>
        <item x="183"/>
        <item x="48"/>
        <item x="41"/>
        <item x="135"/>
        <item x="20"/>
        <item x="204"/>
        <item x="4"/>
        <item x="38"/>
        <item x="189"/>
        <item x="195"/>
        <item x="32"/>
        <item x="47"/>
        <item x="213"/>
        <item x="194"/>
        <item x="83"/>
        <item x="182"/>
        <item x="144"/>
        <item x="141"/>
        <item x="130"/>
        <item x="161"/>
        <item x="42"/>
        <item x="45"/>
        <item x="187"/>
        <item x="23"/>
        <item x="35"/>
        <item x="106"/>
        <item x="186"/>
        <item x="2"/>
        <item x="180"/>
        <item x="148"/>
        <item x="177"/>
        <item x="202"/>
        <item x="124"/>
        <item x="175"/>
        <item x="167"/>
        <item x="168"/>
        <item x="143"/>
        <item x="10"/>
        <item x="65"/>
        <item x="0"/>
        <item x="173"/>
        <item x="122"/>
        <item x="21"/>
        <item x="151"/>
        <item x="146"/>
        <item x="53"/>
        <item x="160"/>
        <item x="166"/>
        <item x="205"/>
        <item x="85"/>
        <item x="6"/>
        <item x="171"/>
        <item x="140"/>
        <item x="116"/>
        <item x="181"/>
        <item x="81"/>
        <item x="200"/>
        <item x="28"/>
        <item x="26"/>
        <item x="139"/>
        <item x="15"/>
        <item x="17"/>
        <item x="78"/>
        <item x="131"/>
        <item x="82"/>
        <item x="193"/>
        <item x="184"/>
        <item x="99"/>
        <item x="110"/>
        <item x="163"/>
        <item x="109"/>
        <item x="209"/>
        <item x="113"/>
        <item x="208"/>
        <item x="185"/>
        <item x="120"/>
        <item x="24"/>
        <item x="12"/>
        <item x="203"/>
        <item x="115"/>
        <item x="152"/>
        <item x="79"/>
        <item x="117"/>
        <item x="111"/>
        <item x="157"/>
        <item x="36"/>
        <item x="13"/>
        <item x="123"/>
        <item x="107"/>
        <item x="87"/>
        <item x="174"/>
        <item x="119"/>
        <item x="7"/>
        <item t="default"/>
      </items>
    </pivotField>
    <pivotField numFmtId="4" showAll="0"/>
  </pivotFields>
  <rowItems count="1">
    <i/>
  </rowItems>
  <colItems count="1">
    <i/>
  </colItems>
  <dataFields count="1">
    <dataField name="Total Food waste estimate (tonnes/year)" fld="12" baseField="0" baseItem="0" numFmtId="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26172A-1C42-48C0-8CB1-DBDD6D7E94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Countries">
  <location ref="A24:C30" firstHeaderRow="0" firstDataRow="1" firstDataCol="1"/>
  <pivotFields count="14">
    <pivotField showAll="0">
      <items count="18">
        <item x="0"/>
        <item x="1"/>
        <item x="2"/>
        <item x="4"/>
        <item x="3"/>
        <item x="5"/>
        <item x="6"/>
        <item x="7"/>
        <item x="8"/>
        <item x="9"/>
        <item x="10"/>
        <item x="11"/>
        <item x="12"/>
        <item x="13"/>
        <item x="14"/>
        <item x="15"/>
        <item x="16"/>
        <item t="default"/>
      </items>
    </pivotField>
    <pivotField axis="axisRow" showAll="0" measureFilter="1" sortType="ascending">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autoSortScope>
        <pivotArea dataOnly="0" outline="0" fieldPosition="0">
          <references count="1">
            <reference field="4294967294" count="1" selected="0">
              <x v="1"/>
            </reference>
          </references>
        </pivotArea>
      </autoSortScope>
    </pivotField>
    <pivotField numFmtId="164" showAll="0"/>
    <pivotField numFmtId="4" showAll="0"/>
    <pivotField numFmtId="4" showAll="0"/>
    <pivotField showAll="0"/>
    <pivotField numFmtId="4" showAll="0"/>
    <pivotField numFmtId="4" showAll="0"/>
    <pivotField showAll="0"/>
    <pivotField numFmtId="4" showAll="0"/>
    <pivotField numFmtId="4" showAll="0"/>
    <pivotField showAll="0"/>
    <pivotField dataField="1" numFmtId="4" showAll="0"/>
    <pivotField dataField="1" numFmtId="4" showAll="0"/>
  </pivotFields>
  <rowFields count="1">
    <field x="1"/>
  </rowFields>
  <rowItems count="6">
    <i>
      <x v="91"/>
    </i>
    <i>
      <x v="205"/>
    </i>
    <i>
      <x v="140"/>
    </i>
    <i>
      <x v="90"/>
    </i>
    <i>
      <x v="40"/>
    </i>
    <i t="grand">
      <x/>
    </i>
  </rowItems>
  <colFields count="1">
    <field x="-2"/>
  </colFields>
  <colItems count="2">
    <i>
      <x/>
    </i>
    <i i="1">
      <x v="1"/>
    </i>
  </colItems>
  <dataFields count="2">
    <dataField name="Total food waste per capita (kg)" fld="13" baseField="0" baseItem="0" numFmtId="4"/>
    <dataField name="Total food waste per year (tonnes)" fld="12" baseField="0" baseItem="0" numFmtId="4"/>
  </dataFields>
  <formats count="1">
    <format dxfId="9">
      <pivotArea outline="0" collapsedLevelsAreSubtotals="1" fieldPosition="0"/>
    </format>
  </formats>
  <chartFormats count="1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1" format="2">
      <pivotArea type="data" outline="0" fieldPosition="0">
        <references count="2">
          <reference field="4294967294" count="1" selected="0">
            <x v="1"/>
          </reference>
          <reference field="1" count="1" selected="0">
            <x v="40"/>
          </reference>
        </references>
      </pivotArea>
    </chartFormat>
    <chartFormat chart="34" format="3"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1"/>
          </reference>
        </references>
      </pivotArea>
    </chartFormat>
    <chartFormat chart="35" format="5"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1"/>
          </reference>
        </references>
      </pivotArea>
    </chartFormat>
    <chartFormat chart="39" format="5" series="1">
      <pivotArea type="data" outline="0" fieldPosition="0">
        <references count="1">
          <reference field="4294967294" count="1" selected="0">
            <x v="0"/>
          </reference>
        </references>
      </pivotArea>
    </chartFormat>
    <chartFormat chart="39" format="6"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1" type="count" evalOrder="-1" id="7"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FBC8F2-498B-4C42-80CA-81D3C82EB2E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ata Confidence in Household">
  <location ref="A57:B62" firstHeaderRow="1" firstDataRow="1" firstDataCol="1"/>
  <pivotFields count="14">
    <pivotField showAll="0">
      <items count="18">
        <item x="0"/>
        <item x="1"/>
        <item x="2"/>
        <item x="4"/>
        <item x="3"/>
        <item x="5"/>
        <item x="6"/>
        <item x="7"/>
        <item x="8"/>
        <item x="9"/>
        <item x="10"/>
        <item x="11"/>
        <item x="12"/>
        <item x="13"/>
        <item x="14"/>
        <item x="15"/>
        <item x="16"/>
        <item t="default"/>
      </items>
    </pivotField>
    <pivotField dataField="1" showAll="0">
      <items count="216">
        <item x="116"/>
        <item x="125"/>
        <item x="78"/>
        <item x="100"/>
        <item x="126"/>
        <item x="140"/>
        <item x="27"/>
        <item x="28"/>
        <item x="188"/>
        <item x="29"/>
        <item x="0"/>
        <item x="206"/>
        <item x="189"/>
        <item x="30"/>
        <item x="190"/>
        <item x="117"/>
        <item x="31"/>
        <item x="16"/>
        <item x="207"/>
        <item x="11"/>
        <item x="141"/>
        <item x="84"/>
        <item x="118"/>
        <item x="32"/>
        <item x="127"/>
        <item x="142"/>
        <item x="13"/>
        <item x="33"/>
        <item x="105"/>
        <item x="18"/>
        <item x="143"/>
        <item x="144"/>
        <item x="145"/>
        <item x="106"/>
        <item x="146"/>
        <item x="85"/>
        <item x="34"/>
        <item x="147"/>
        <item x="148"/>
        <item x="35"/>
        <item x="7"/>
        <item x="8"/>
        <item x="9"/>
        <item x="17"/>
        <item x="149"/>
        <item x="150"/>
        <item x="37"/>
        <item x="151"/>
        <item x="128"/>
        <item x="38"/>
        <item x="39"/>
        <item x="191"/>
        <item x="19"/>
        <item x="10"/>
        <item x="152"/>
        <item x="88"/>
        <item x="153"/>
        <item x="40"/>
        <item x="41"/>
        <item x="42"/>
        <item x="79"/>
        <item x="43"/>
        <item x="154"/>
        <item x="155"/>
        <item x="89"/>
        <item x="156"/>
        <item x="157"/>
        <item x="90"/>
        <item x="66"/>
        <item x="91"/>
        <item x="208"/>
        <item x="101"/>
        <item x="158"/>
        <item x="159"/>
        <item x="192"/>
        <item x="209"/>
        <item x="160"/>
        <item x="129"/>
        <item x="130"/>
        <item x="86"/>
        <item x="44"/>
        <item x="71"/>
        <item x="45"/>
        <item x="161"/>
        <item x="162"/>
        <item x="46"/>
        <item x="47"/>
        <item x="48"/>
        <item x="20"/>
        <item x="92"/>
        <item x="119"/>
        <item x="107"/>
        <item x="120"/>
        <item x="193"/>
        <item x="93"/>
        <item x="94"/>
        <item x="194"/>
        <item x="131"/>
        <item x="49"/>
        <item x="12"/>
        <item x="195"/>
        <item x="2"/>
        <item x="163"/>
        <item x="72"/>
        <item x="196"/>
        <item x="3"/>
        <item x="108"/>
        <item x="95"/>
        <item x="197"/>
        <item x="164"/>
        <item x="165"/>
        <item x="80"/>
        <item x="210"/>
        <item x="96"/>
        <item x="211"/>
        <item x="166"/>
        <item x="167"/>
        <item x="109"/>
        <item x="121"/>
        <item x="168"/>
        <item x="132"/>
        <item x="73"/>
        <item x="169"/>
        <item x="170"/>
        <item x="36"/>
        <item x="74"/>
        <item x="212"/>
        <item x="14"/>
        <item x="133"/>
        <item x="81"/>
        <item x="171"/>
        <item x="110"/>
        <item x="172"/>
        <item x="75"/>
        <item x="122"/>
        <item x="213"/>
        <item x="67"/>
        <item x="1"/>
        <item x="50"/>
        <item x="173"/>
        <item x="174"/>
        <item x="134"/>
        <item x="76"/>
        <item x="97"/>
        <item x="198"/>
        <item x="123"/>
        <item x="77"/>
        <item x="51"/>
        <item x="68"/>
        <item x="52"/>
        <item x="53"/>
        <item x="111"/>
        <item x="21"/>
        <item x="135"/>
        <item x="54"/>
        <item x="199"/>
        <item x="15"/>
        <item x="22"/>
        <item x="23"/>
        <item x="24"/>
        <item x="175"/>
        <item x="55"/>
        <item x="56"/>
        <item x="57"/>
        <item x="58"/>
        <item x="102"/>
        <item x="136"/>
        <item x="176"/>
        <item x="200"/>
        <item x="177"/>
        <item x="137"/>
        <item x="178"/>
        <item x="179"/>
        <item x="112"/>
        <item x="59"/>
        <item x="25"/>
        <item x="138"/>
        <item x="69"/>
        <item x="180"/>
        <item x="181"/>
        <item x="182"/>
        <item x="139"/>
        <item x="124"/>
        <item x="201"/>
        <item x="82"/>
        <item x="60"/>
        <item x="98"/>
        <item x="214"/>
        <item x="202"/>
        <item x="4"/>
        <item x="113"/>
        <item x="114"/>
        <item x="183"/>
        <item x="103"/>
        <item x="61"/>
        <item x="83"/>
        <item x="203"/>
        <item x="5"/>
        <item x="62"/>
        <item x="104"/>
        <item x="184"/>
        <item x="26"/>
        <item x="204"/>
        <item x="99"/>
        <item x="185"/>
        <item x="87"/>
        <item x="63"/>
        <item x="64"/>
        <item x="6"/>
        <item x="70"/>
        <item x="65"/>
        <item x="115"/>
        <item x="205"/>
        <item x="186"/>
        <item x="187"/>
        <item t="default"/>
      </items>
    </pivotField>
    <pivotField numFmtId="164" showAll="0"/>
    <pivotField numFmtId="4" showAll="0"/>
    <pivotField numFmtId="4" showAll="0"/>
    <pivotField showAll="0"/>
    <pivotField numFmtId="4" showAll="0"/>
    <pivotField numFmtId="4" showAll="0"/>
    <pivotField axis="axisRow" showAll="0">
      <items count="5">
        <item x="0"/>
        <item x="2"/>
        <item x="3"/>
        <item x="1"/>
        <item t="default"/>
      </items>
    </pivotField>
    <pivotField numFmtId="4" showAll="0"/>
    <pivotField numFmtId="4" showAll="0"/>
    <pivotField showAll="0"/>
    <pivotField numFmtId="4" showAll="0"/>
    <pivotField numFmtId="4" showAll="0"/>
  </pivotFields>
  <rowFields count="1">
    <field x="8"/>
  </rowFields>
  <rowItems count="5">
    <i>
      <x/>
    </i>
    <i>
      <x v="1"/>
    </i>
    <i>
      <x v="2"/>
    </i>
    <i>
      <x v="3"/>
    </i>
    <i t="grand">
      <x/>
    </i>
  </rowItems>
  <colItems count="1">
    <i/>
  </colItems>
  <dataFields count="1">
    <dataField name="Count of Country"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1"/>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8" count="1" selected="0">
            <x v="0"/>
          </reference>
        </references>
      </pivotArea>
    </chartFormat>
    <chartFormat chart="10" format="12">
      <pivotArea type="data" outline="0" fieldPosition="0">
        <references count="2">
          <reference field="4294967294" count="1" selected="0">
            <x v="0"/>
          </reference>
          <reference field="8" count="1" selected="0">
            <x v="1"/>
          </reference>
        </references>
      </pivotArea>
    </chartFormat>
    <chartFormat chart="10" format="13">
      <pivotArea type="data" outline="0" fieldPosition="0">
        <references count="2">
          <reference field="4294967294" count="1" selected="0">
            <x v="0"/>
          </reference>
          <reference field="8" count="1" selected="0">
            <x v="2"/>
          </reference>
        </references>
      </pivotArea>
    </chartFormat>
    <chartFormat chart="10" format="14">
      <pivotArea type="data" outline="0" fieldPosition="0">
        <references count="2">
          <reference field="4294967294" count="1" selected="0">
            <x v="0"/>
          </reference>
          <reference field="8"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7" xr16:uid="{627B6987-39D5-49A2-94DC-BEA2D407166F}" autoFormatId="16" applyNumberFormats="0" applyBorderFormats="0" applyFontFormats="0" applyPatternFormats="0" applyAlignmentFormats="0" applyWidthHeightFormats="0">
  <queryTableRefresh nextId="7">
    <queryTableFields count="6">
      <queryTableField id="1" name="Region" tableColumnId="1"/>
      <queryTableField id="2" name="M49 code" tableColumnId="2"/>
      <queryTableField id="3" name="Country" tableColumnId="3"/>
      <queryTableField id="4" name="Retail estimate (kg/capita/year)" tableColumnId="4"/>
      <queryTableField id="5" name="Retail estimate (tonnes/year)" tableColumnId="5"/>
      <queryTableField id="6" name="Confidence in estimate"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BAE120A9-172E-4FBC-9471-D52252C0093F}" autoFormatId="16" applyNumberFormats="0" applyBorderFormats="0" applyFontFormats="0" applyPatternFormats="0" applyAlignmentFormats="0" applyWidthHeightFormats="0">
  <queryTableRefresh nextId="7">
    <queryTableFields count="6">
      <queryTableField id="1" name="Region" tableColumnId="1"/>
      <queryTableField id="2" name="M49 code" tableColumnId="2"/>
      <queryTableField id="3" name="Country" tableColumnId="3"/>
      <queryTableField id="4" name="Household estimate (kg/capita/year)" tableColumnId="4"/>
      <queryTableField id="5" name="Household estimate (tonnes/year)" tableColumnId="5"/>
      <queryTableField id="6" name="Confidence in estimat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516D350C-6CE2-46DB-B0A0-5BD1C1B30597}" autoFormatId="16" applyNumberFormats="0" applyBorderFormats="0" applyFontFormats="0" applyPatternFormats="0" applyAlignmentFormats="0" applyWidthHeightFormats="0">
  <queryTableRefresh nextId="13">
    <queryTableFields count="12">
      <queryTableField id="1" name="Region" tableColumnId="1"/>
      <queryTableField id="2" name="M49 code" tableColumnId="2"/>
      <queryTableField id="3" name="Country" tableColumnId="3"/>
      <queryTableField id="4" name="Food service estimate (kg/capita/year)" tableColumnId="4"/>
      <queryTableField id="5" name="Food service estimate (tonnes/year)" tableColumnId="5"/>
      <queryTableField id="6" name="Confidence in estimate" tableColumnId="6"/>
      <queryTableField id="7" name="Household estimate (kg/capita/year)" tableColumnId="7"/>
      <queryTableField id="8" name="Household estimate (tonnes/year)" tableColumnId="8"/>
      <queryTableField id="9" name="Confidence in estimate.1" tableColumnId="9"/>
      <queryTableField id="10" name="Retail estimate (kg/capita/year)" tableColumnId="10"/>
      <queryTableField id="11" name="Retail estimate (tonnes/year)" tableColumnId="11"/>
      <queryTableField id="12" name="Confidence in estimate.2"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5D8170A4-FD6D-47E5-BA1E-6B8BF400F30B}" autoFormatId="16" applyNumberFormats="0" applyBorderFormats="0" applyFontFormats="0" applyPatternFormats="0" applyAlignmentFormats="0" applyWidthHeightFormats="0">
  <queryTableRefresh nextId="7">
    <queryTableFields count="6">
      <queryTableField id="1" name="Region" tableColumnId="1"/>
      <queryTableField id="2" name="M49 code" tableColumnId="2"/>
      <queryTableField id="3" name="Country" tableColumnId="3"/>
      <queryTableField id="4" name="Food service estimate (kg/capita/year)" tableColumnId="4"/>
      <queryTableField id="5" name="Food service estimate (tonnes/year)" tableColumnId="5"/>
      <queryTableField id="6" name="Confidence in estimate"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 xr16:uid="{179C813D-19BD-4A00-964C-A8B9FC7C4675}" autoFormatId="16" applyNumberFormats="0" applyBorderFormats="0" applyFontFormats="0" applyPatternFormats="0" applyAlignmentFormats="0" applyWidthHeightFormats="0">
  <queryTableRefresh nextId="16">
    <queryTableFields count="14">
      <queryTableField id="1" name="Region" tableColumnId="1"/>
      <queryTableField id="3" name="Country" tableColumnId="3"/>
      <queryTableField id="4" name="Country_Population_Millions" tableColumnId="4"/>
      <queryTableField id="5" name="Food service estimate (kg/capita/year)" tableColumnId="5"/>
      <queryTableField id="6" name="Food service estimate (tonnes/year)" tableColumnId="6"/>
      <queryTableField id="7" name="Confidence in estimate" tableColumnId="7"/>
      <queryTableField id="8" name="Household estimate (kg/capita/year)" tableColumnId="8"/>
      <queryTableField id="9" name="Household estimate (tonnes/year)" tableColumnId="9"/>
      <queryTableField id="10" name="Confidence in estimate.1" tableColumnId="10"/>
      <queryTableField id="11" name="Retail estimate (kg/capita/year)" tableColumnId="11"/>
      <queryTableField id="12" name="Retail estimate (tonnes/year)" tableColumnId="12"/>
      <queryTableField id="13" name="Confidence in estimate.2" tableColumnId="13"/>
      <queryTableField id="14" name="Sum All Sector (tonnes/year)" tableColumnId="14"/>
      <queryTableField id="15" name="Sum All Sector (kg/capita/yea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1E29E4-E889-486B-A371-24A34E3B873E}" sourceName="Region">
  <pivotTables>
    <pivotTable tabId="9" name="PivotTable2"/>
    <pivotTable tabId="9" name="PivotTable6"/>
    <pivotTable tabId="9" name="PivotTable7"/>
    <pivotTable tabId="9" name="PivotTable8"/>
    <pivotTable tabId="10" name="PivotTable9"/>
    <pivotTable tabId="9" name="PivotTable1"/>
    <pivotTable tabId="9" name="PivotTable3"/>
    <pivotTable tabId="9" name="PivotTable4"/>
  </pivotTables>
  <data>
    <tabular pivotCacheId="13508591">
      <items count="17">
        <i x="0" s="1"/>
        <i x="1" s="1"/>
        <i x="2" s="1"/>
        <i x="4" s="1"/>
        <i x="3" s="1"/>
        <i x="5" s="1"/>
        <i x="6" s="1"/>
        <i x="7" s="1"/>
        <i x="8" s="1"/>
        <i x="9" s="1"/>
        <i x="10" s="1"/>
        <i x="11" s="1"/>
        <i x="12" s="1"/>
        <i x="13" s="1"/>
        <i x="14" s="1"/>
        <i x="15" s="1"/>
        <i x="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607EE6A-558A-448F-B4FA-68FFC53E5A30}" sourceName="Country">
  <pivotTables>
    <pivotTable tabId="9" name="PivotTable2"/>
    <pivotTable tabId="9" name="PivotTable6"/>
    <pivotTable tabId="9" name="PivotTable7"/>
    <pivotTable tabId="9" name="PivotTable8"/>
    <pivotTable tabId="10" name="PivotTable9"/>
    <pivotTable tabId="9" name="PivotTable1"/>
    <pivotTable tabId="9" name="PivotTable3"/>
    <pivotTable tabId="9" name="PivotTable4"/>
  </pivotTables>
  <data>
    <tabular pivotCacheId="13508591">
      <items count="215">
        <i x="116" s="1"/>
        <i x="125" s="1"/>
        <i x="78" s="1"/>
        <i x="100" s="1"/>
        <i x="126" s="1"/>
        <i x="140" s="1"/>
        <i x="27" s="1"/>
        <i x="28" s="1"/>
        <i x="188" s="1"/>
        <i x="29" s="1"/>
        <i x="0" s="1"/>
        <i x="206" s="1"/>
        <i x="189" s="1"/>
        <i x="30" s="1"/>
        <i x="190" s="1"/>
        <i x="117" s="1"/>
        <i x="31" s="1"/>
        <i x="16" s="1"/>
        <i x="207" s="1"/>
        <i x="11" s="1"/>
        <i x="141" s="1"/>
        <i x="84" s="1"/>
        <i x="118" s="1"/>
        <i x="32" s="1"/>
        <i x="127" s="1"/>
        <i x="142" s="1"/>
        <i x="13" s="1"/>
        <i x="33" s="1"/>
        <i x="105" s="1"/>
        <i x="18" s="1"/>
        <i x="143" s="1"/>
        <i x="144" s="1"/>
        <i x="145" s="1"/>
        <i x="106" s="1"/>
        <i x="146" s="1"/>
        <i x="85" s="1"/>
        <i x="34" s="1"/>
        <i x="147" s="1"/>
        <i x="148" s="1"/>
        <i x="35" s="1"/>
        <i x="7" s="1"/>
        <i x="8" s="1"/>
        <i x="9" s="1"/>
        <i x="17" s="1"/>
        <i x="149" s="1"/>
        <i x="150" s="1"/>
        <i x="37" s="1"/>
        <i x="151" s="1"/>
        <i x="128" s="1"/>
        <i x="38" s="1"/>
        <i x="39" s="1"/>
        <i x="191" s="1"/>
        <i x="19" s="1"/>
        <i x="10" s="1"/>
        <i x="152" s="1"/>
        <i x="88" s="1"/>
        <i x="153" s="1"/>
        <i x="40" s="1"/>
        <i x="41" s="1"/>
        <i x="42" s="1"/>
        <i x="79" s="1"/>
        <i x="43" s="1"/>
        <i x="154" s="1"/>
        <i x="155" s="1"/>
        <i x="89" s="1"/>
        <i x="156" s="1"/>
        <i x="157" s="1"/>
        <i x="90" s="1"/>
        <i x="66" s="1"/>
        <i x="91" s="1"/>
        <i x="208" s="1"/>
        <i x="101" s="1"/>
        <i x="158" s="1"/>
        <i x="159" s="1"/>
        <i x="192" s="1"/>
        <i x="209" s="1"/>
        <i x="160" s="1"/>
        <i x="129" s="1"/>
        <i x="130" s="1"/>
        <i x="86" s="1"/>
        <i x="44" s="1"/>
        <i x="71" s="1"/>
        <i x="45" s="1"/>
        <i x="161" s="1"/>
        <i x="162" s="1"/>
        <i x="46" s="1"/>
        <i x="47" s="1"/>
        <i x="48" s="1"/>
        <i x="20" s="1"/>
        <i x="92" s="1"/>
        <i x="119" s="1"/>
        <i x="107" s="1"/>
        <i x="120" s="1"/>
        <i x="193" s="1"/>
        <i x="93" s="1"/>
        <i x="94" s="1"/>
        <i x="194" s="1"/>
        <i x="131" s="1"/>
        <i x="49" s="1"/>
        <i x="12" s="1"/>
        <i x="195" s="1"/>
        <i x="2" s="1"/>
        <i x="163" s="1"/>
        <i x="72" s="1"/>
        <i x="196" s="1"/>
        <i x="3" s="1"/>
        <i x="108" s="1"/>
        <i x="95" s="1"/>
        <i x="197" s="1"/>
        <i x="164" s="1"/>
        <i x="165" s="1"/>
        <i x="80" s="1"/>
        <i x="210" s="1"/>
        <i x="96" s="1"/>
        <i x="211" s="1"/>
        <i x="166" s="1"/>
        <i x="167" s="1"/>
        <i x="109" s="1"/>
        <i x="121" s="1"/>
        <i x="168" s="1"/>
        <i x="132" s="1"/>
        <i x="73" s="1"/>
        <i x="169" s="1"/>
        <i x="170" s="1"/>
        <i x="36" s="1"/>
        <i x="74" s="1"/>
        <i x="212" s="1"/>
        <i x="14" s="1"/>
        <i x="133" s="1"/>
        <i x="81" s="1"/>
        <i x="171" s="1"/>
        <i x="110" s="1"/>
        <i x="172" s="1"/>
        <i x="75" s="1"/>
        <i x="122" s="1"/>
        <i x="213" s="1"/>
        <i x="67" s="1"/>
        <i x="1" s="1"/>
        <i x="50" s="1"/>
        <i x="173" s="1"/>
        <i x="174" s="1"/>
        <i x="134" s="1"/>
        <i x="76" s="1"/>
        <i x="97" s="1"/>
        <i x="198" s="1"/>
        <i x="123" s="1"/>
        <i x="77" s="1"/>
        <i x="51" s="1"/>
        <i x="68" s="1"/>
        <i x="52" s="1"/>
        <i x="53" s="1"/>
        <i x="111" s="1"/>
        <i x="21" s="1"/>
        <i x="135" s="1"/>
        <i x="54" s="1"/>
        <i x="199" s="1"/>
        <i x="15" s="1"/>
        <i x="22" s="1"/>
        <i x="23" s="1"/>
        <i x="24" s="1"/>
        <i x="175" s="1"/>
        <i x="55" s="1"/>
        <i x="56" s="1"/>
        <i x="57" s="1"/>
        <i x="58" s="1"/>
        <i x="102" s="1"/>
        <i x="136" s="1"/>
        <i x="176" s="1"/>
        <i x="200" s="1"/>
        <i x="177" s="1"/>
        <i x="137" s="1"/>
        <i x="178" s="1"/>
        <i x="179" s="1"/>
        <i x="112" s="1"/>
        <i x="59" s="1"/>
        <i x="25" s="1"/>
        <i x="138" s="1"/>
        <i x="69" s="1"/>
        <i x="180" s="1"/>
        <i x="181" s="1"/>
        <i x="182" s="1"/>
        <i x="139" s="1"/>
        <i x="124" s="1"/>
        <i x="201" s="1"/>
        <i x="82" s="1"/>
        <i x="60" s="1"/>
        <i x="98" s="1"/>
        <i x="214" s="1"/>
        <i x="202" s="1"/>
        <i x="4" s="1"/>
        <i x="113" s="1"/>
        <i x="114" s="1"/>
        <i x="183" s="1"/>
        <i x="103" s="1"/>
        <i x="61" s="1"/>
        <i x="83" s="1"/>
        <i x="203" s="1"/>
        <i x="5" s="1"/>
        <i x="62" s="1"/>
        <i x="104" s="1"/>
        <i x="184" s="1"/>
        <i x="26" s="1"/>
        <i x="204" s="1"/>
        <i x="99" s="1"/>
        <i x="185" s="1"/>
        <i x="87" s="1"/>
        <i x="63" s="1"/>
        <i x="64" s="1"/>
        <i x="6" s="1"/>
        <i x="70" s="1"/>
        <i x="65" s="1"/>
        <i x="115" s="1"/>
        <i x="205" s="1"/>
        <i x="186" s="1"/>
        <i x="18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8FF073A-3E8C-4E8E-AB8C-0E94F5B579F9}" cache="Slicer_Region" caption="Region" rowHeight="241300"/>
  <slicer name="Country" xr10:uid="{384E6C80-125D-48F5-8733-B894E76AF36B}" cache="Slicer_Country" caption="Countr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5316F16-9CB1-48BE-B8AE-09AE8C07A35A}" cache="Slicer_Region" caption="By Region" columnCount="2" style="SlicerStyleDark5" rowHeight="241300"/>
  <slicer name="Country 1" xr10:uid="{80289383-95E0-4051-971D-EB3BDDE2C3B9}" cache="Slicer_Country" caption="By Country" startItem="58" columnCount="2"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97CD9C-90AE-4C3C-987D-1F13271C9CA0}" name="Retail_Estimates" displayName="Retail_Estimates" ref="A1:F216" tableType="queryTable" totalsRowShown="0">
  <autoFilter ref="A1:F216" xr:uid="{9397CD9C-90AE-4C3C-987D-1F13271C9CA0}"/>
  <tableColumns count="6">
    <tableColumn id="1" xr3:uid="{080371FE-B13C-429C-9EDF-92B959E80E8D}" uniqueName="1" name="Region" queryTableFieldId="1" dataDxfId="43"/>
    <tableColumn id="2" xr3:uid="{31E1F3F5-9E91-42F5-B5DC-9ECD9B0BDEEF}" uniqueName="2" name="M49 code" queryTableFieldId="2"/>
    <tableColumn id="3" xr3:uid="{F5E6C236-4050-4DCA-AFB5-5B772D82F3AD}" uniqueName="3" name="Country" queryTableFieldId="3" dataDxfId="42"/>
    <tableColumn id="4" xr3:uid="{175785DD-1406-420C-B75C-6892DC7874EC}" uniqueName="4" name="Retail estimate (kg/capita/year)" queryTableFieldId="4"/>
    <tableColumn id="5" xr3:uid="{00DE8A3D-38C3-40CD-ACA2-673CBDBC7E96}" uniqueName="5" name="Retail estimate (tonnes/year)" queryTableFieldId="5"/>
    <tableColumn id="6" xr3:uid="{8A1FB90A-2638-4576-8C8E-46890A1C02EE}" uniqueName="6" name="Confidence in estimate" queryTableFieldId="6" dataDxfId="41"/>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06C5B5-8D60-4100-8BE9-1C491D488B2A}" name="Household_Estimates" displayName="Household_Estimates" ref="A1:F216" tableType="queryTable" totalsRowShown="0">
  <autoFilter ref="A1:F216" xr:uid="{7506C5B5-8D60-4100-8BE9-1C491D488B2A}"/>
  <tableColumns count="6">
    <tableColumn id="1" xr3:uid="{62769700-0439-4C32-A868-1FCCE2F091C1}" uniqueName="1" name="Region" queryTableFieldId="1" dataDxfId="40"/>
    <tableColumn id="2" xr3:uid="{5C6787B9-0A0F-49F6-8C73-CE9F716A0B84}" uniqueName="2" name="M49 code" queryTableFieldId="2"/>
    <tableColumn id="3" xr3:uid="{F52DBBB0-1B6E-4458-8763-A19234E26754}" uniqueName="3" name="Country" queryTableFieldId="3" dataDxfId="39"/>
    <tableColumn id="4" xr3:uid="{6368D709-C4A7-4EE8-8657-1F25631DDBD2}" uniqueName="4" name="Household estimate (kg/capita/year)" queryTableFieldId="4"/>
    <tableColumn id="5" xr3:uid="{A122172C-2A80-49EC-99AE-68752060DED1}" uniqueName="5" name="Household estimate (tonnes/year)" queryTableFieldId="5"/>
    <tableColumn id="6" xr3:uid="{C1CF768C-BA20-4028-AC28-DE0FBA561DD5}" uniqueName="6" name="Confidence in estimate" queryTableFieldId="6" dataDxfId="38"/>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49F7BB-6FE1-43A2-B106-6FDD6E685C2B}" name="All_Sector_Estimate" displayName="All_Sector_Estimate" ref="A1:L216" tableType="queryTable" totalsRowShown="0">
  <autoFilter ref="A1:L216" xr:uid="{6849F7BB-6FE1-43A2-B106-6FDD6E685C2B}"/>
  <tableColumns count="12">
    <tableColumn id="1" xr3:uid="{A1303D63-9CF6-4979-AC72-CDBF8DAC9E83}" uniqueName="1" name="Region" queryTableFieldId="1" dataDxfId="37"/>
    <tableColumn id="2" xr3:uid="{73BEF91F-BB4C-4BD3-B551-087ECB0ABE03}" uniqueName="2" name="M49 code" queryTableFieldId="2"/>
    <tableColumn id="3" xr3:uid="{32BF7C58-D3BC-408E-8BFC-3A020446050E}" uniqueName="3" name="Country" queryTableFieldId="3" dataDxfId="36"/>
    <tableColumn id="4" xr3:uid="{CA894B82-ED75-4C41-BA05-801C9C70EF88}" uniqueName="4" name="Food service estimate (kg/capita/year)" queryTableFieldId="4"/>
    <tableColumn id="5" xr3:uid="{719EFFB3-18B7-43B4-A547-6F3008309FF2}" uniqueName="5" name="Food service estimate (tonnes/year)" queryTableFieldId="5"/>
    <tableColumn id="6" xr3:uid="{65A8856A-DDC6-4A8C-9AB9-78E1C614389C}" uniqueName="6" name="Confidence in estimate" queryTableFieldId="6" dataDxfId="35"/>
    <tableColumn id="7" xr3:uid="{26DE5D2E-7AB5-4D58-92A4-B38751DB830D}" uniqueName="7" name="Household estimate (kg/capita/year)" queryTableFieldId="7"/>
    <tableColumn id="8" xr3:uid="{E46D8948-F888-46B5-BE3B-2E3B32F87E4E}" uniqueName="8" name="Household estimate (tonnes/year)" queryTableFieldId="8"/>
    <tableColumn id="9" xr3:uid="{5042C7CC-FBCF-4648-ADDD-749619DD3C23}" uniqueName="9" name="Confidence in estimate.1" queryTableFieldId="9" dataDxfId="34"/>
    <tableColumn id="10" xr3:uid="{EAC12B7C-B863-469F-AA69-F7BC1B41E060}" uniqueName="10" name="Retail estimate (kg/capita/year)" queryTableFieldId="10"/>
    <tableColumn id="11" xr3:uid="{0DD5F4A2-D537-43B6-868B-D5080B3277D7}" uniqueName="11" name="Retail estimate (tonnes/year)" queryTableFieldId="11"/>
    <tableColumn id="12" xr3:uid="{72BC0825-5848-4E30-BCA4-8B8337455AE4}" uniqueName="12" name="Confidence in estimate.2" queryTableFieldId="12" dataDxfId="33"/>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9714A-AE83-41AC-B963-BFBB1FC0396A}" name="Food_Service_Estimates" displayName="Food_Service_Estimates" ref="A1:F216" tableType="queryTable" totalsRowShown="0">
  <autoFilter ref="A1:F216" xr:uid="{0F99714A-AE83-41AC-B963-BFBB1FC0396A}"/>
  <tableColumns count="6">
    <tableColumn id="1" xr3:uid="{797DFDA8-6C64-4819-9402-FF4834D91EAD}" uniqueName="1" name="Region" queryTableFieldId="1" dataDxfId="32"/>
    <tableColumn id="2" xr3:uid="{260B32D0-5B52-47CD-AE7F-9DA52D180C2A}" uniqueName="2" name="M49 code" queryTableFieldId="2"/>
    <tableColumn id="3" xr3:uid="{A878BDBA-2078-4D6B-ABDF-A2A13C7B3A90}" uniqueName="3" name="Country" queryTableFieldId="3" dataDxfId="31"/>
    <tableColumn id="4" xr3:uid="{DF61C609-E43B-4387-85D5-FA589CDFDFEC}" uniqueName="4" name="Food service estimate (kg/capita/year)" queryTableFieldId="4"/>
    <tableColumn id="5" xr3:uid="{7542351C-6BA2-4255-9DD9-6FC7E095A83E}" uniqueName="5" name="Food service estimate (tonnes/year)" queryTableFieldId="5"/>
    <tableColumn id="6" xr3:uid="{E4AB5AED-D3F0-40E4-B908-8E0A76A78CD9}" uniqueName="6" name="Confidence in estimate" queryTableFieldId="6" dataDxfId="30"/>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DFB757-533C-4F7B-B111-342CE03384AB}" name="Data" displayName="Data" ref="A1:N216" tableType="queryTable" totalsRowShown="0">
  <autoFilter ref="A1:N216" xr:uid="{99DFB757-533C-4F7B-B111-342CE03384AB}"/>
  <tableColumns count="14">
    <tableColumn id="1" xr3:uid="{2561A1D4-25AC-4E8D-AEE1-D80EBA94E559}" uniqueName="1" name="Region" queryTableFieldId="1" dataDxfId="29"/>
    <tableColumn id="3" xr3:uid="{C3BC0C1A-B4B1-4DF4-93BD-68423A3092FC}" uniqueName="3" name="Country" queryTableFieldId="3" dataDxfId="28"/>
    <tableColumn id="4" xr3:uid="{2591CB63-1227-425C-A2FD-A17A11AC5896}" uniqueName="4" name="Country_Population_Millions" queryTableFieldId="4" dataDxfId="27"/>
    <tableColumn id="5" xr3:uid="{23DAF18D-3877-4499-B8DD-429708F8C481}" uniqueName="5" name="Food service estimate (kg/capita/year)" queryTableFieldId="5" dataDxfId="26"/>
    <tableColumn id="6" xr3:uid="{68C1948B-C005-4322-9379-EA3B4FBDB05A}" uniqueName="6" name="Food service estimate (tonnes/year)" queryTableFieldId="6" dataDxfId="25"/>
    <tableColumn id="7" xr3:uid="{AA2C11D8-E3E6-4641-8E96-F2CCE5BD1500}" uniqueName="7" name="Confidence in estimate" queryTableFieldId="7" dataDxfId="24"/>
    <tableColumn id="8" xr3:uid="{EEFFE294-4279-48CA-8D84-44062BEC2734}" uniqueName="8" name="Household estimate (kg/capita/year)" queryTableFieldId="8" dataDxfId="23"/>
    <tableColumn id="9" xr3:uid="{201AF0F9-9F84-49A5-B59D-7623A9FAFBA1}" uniqueName="9" name="Household estimate (tonnes/year)" queryTableFieldId="9" dataDxfId="22"/>
    <tableColumn id="10" xr3:uid="{2E30C548-B919-413A-BC2E-6ECE5B8FBFBC}" uniqueName="10" name="Confidence in estimate.1" queryTableFieldId="10" dataDxfId="21"/>
    <tableColumn id="11" xr3:uid="{618B4D26-D976-4A57-B17A-3F1E9B1EF34A}" uniqueName="11" name="Retail estimate (kg/capita/year)" queryTableFieldId="11" dataDxfId="20"/>
    <tableColumn id="12" xr3:uid="{5C817B6A-D01C-4494-AF17-EC74EC1AA9F4}" uniqueName="12" name="Retail estimate (tonnes/year)" queryTableFieldId="12" dataDxfId="19"/>
    <tableColumn id="13" xr3:uid="{5D0A5767-B460-4100-A11F-E5FF8CC3F8B3}" uniqueName="13" name="Confidence in estimate.2" queryTableFieldId="13" dataDxfId="18"/>
    <tableColumn id="14" xr3:uid="{72D9FB32-2C60-4FE8-8CB5-0F94E700E7B0}" uniqueName="14" name="Sum All Sector (tonnes/year)" queryTableFieldId="14" dataDxfId="17"/>
    <tableColumn id="15" xr3:uid="{F7534F4A-CF42-4B8E-AEBD-C9CD6ECC0884}" uniqueName="15" name="Sum All Sector (kg/capita/year)" queryTableFieldId="15" dataDxfId="16"/>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4DA5CA9-BE79-428F-AE3E-813D88792858}" name="Table8" displayName="Table8" ref="A1:B216" totalsRowShown="0">
  <autoFilter ref="A1:B216" xr:uid="{D4DA5CA9-BE79-428F-AE3E-813D88792858}"/>
  <tableColumns count="2">
    <tableColumn id="1" xr3:uid="{9441781F-68D5-48CE-BD2A-FE1B09C24867}" name="Country" dataDxfId="15"/>
    <tableColumn id="2" xr3:uid="{215F61F1-CAD7-4C56-BC0C-D5AA4C0D2582}" name="Sum All Sector (kg/capita/year)" dataDxfId="14"/>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8039F2-0AA2-4B7D-A85E-CDA7E18F0044}" name="Table5" displayName="Table5" ref="D2:E217" totalsRowShown="0" tableBorderDxfId="12">
  <autoFilter ref="D2:E217" xr:uid="{7C8039F2-0AA2-4B7D-A85E-CDA7E18F0044}"/>
  <tableColumns count="2">
    <tableColumn id="1" xr3:uid="{9FB7E3DD-F4AB-4095-877A-182C34729DD3}" name="Countries" dataDxfId="11"/>
    <tableColumn id="2" xr3:uid="{32A7F20B-5B77-4025-A1D9-70CCF048BCB0}" name="Total food waste per year (tonnes)" dataDxfId="10"/>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1.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A51B8-8F05-4371-BC88-DF4B3A97EA42}">
  <dimension ref="A1:F216"/>
  <sheetViews>
    <sheetView workbookViewId="0">
      <selection activeCell="C13" sqref="C13"/>
    </sheetView>
  </sheetViews>
  <sheetFormatPr defaultRowHeight="14.25" x14ac:dyDescent="0.45"/>
  <cols>
    <col min="1" max="1" width="28.19921875" bestFit="1" customWidth="1"/>
    <col min="2" max="2" width="11.1328125" bestFit="1" customWidth="1"/>
    <col min="3" max="3" width="23.9296875" bestFit="1" customWidth="1"/>
    <col min="4" max="4" width="30.06640625" bestFit="1" customWidth="1"/>
    <col min="5" max="5" width="28.06640625" bestFit="1" customWidth="1"/>
    <col min="6" max="6" width="22.73046875" bestFit="1" customWidth="1"/>
  </cols>
  <sheetData>
    <row r="1" spans="1:6" x14ac:dyDescent="0.45">
      <c r="A1" t="s">
        <v>0</v>
      </c>
      <c r="B1" t="s">
        <v>1</v>
      </c>
      <c r="C1" t="s">
        <v>2</v>
      </c>
      <c r="D1" t="s">
        <v>246</v>
      </c>
      <c r="E1" t="s">
        <v>247</v>
      </c>
      <c r="F1" t="s">
        <v>5</v>
      </c>
    </row>
    <row r="2" spans="1:6" x14ac:dyDescent="0.45">
      <c r="A2" t="s">
        <v>6</v>
      </c>
      <c r="B2">
        <v>36</v>
      </c>
      <c r="C2" t="s">
        <v>7</v>
      </c>
      <c r="D2">
        <v>9.4530722484807566</v>
      </c>
      <c r="E2">
        <v>238247.6704929102</v>
      </c>
      <c r="F2" t="s">
        <v>8</v>
      </c>
    </row>
    <row r="3" spans="1:6" x14ac:dyDescent="0.45">
      <c r="A3" t="s">
        <v>6</v>
      </c>
      <c r="B3">
        <v>554</v>
      </c>
      <c r="C3" t="s">
        <v>9</v>
      </c>
      <c r="D3">
        <v>3.12</v>
      </c>
      <c r="E3">
        <v>14923.272000000001</v>
      </c>
      <c r="F3" t="s">
        <v>8</v>
      </c>
    </row>
    <row r="4" spans="1:6" x14ac:dyDescent="0.45">
      <c r="A4" t="s">
        <v>11</v>
      </c>
      <c r="B4">
        <v>398</v>
      </c>
      <c r="C4" t="s">
        <v>12</v>
      </c>
      <c r="D4">
        <v>15.640228594822497</v>
      </c>
      <c r="E4">
        <v>290148.13675399008</v>
      </c>
      <c r="F4" t="s">
        <v>13</v>
      </c>
    </row>
    <row r="5" spans="1:6" x14ac:dyDescent="0.45">
      <c r="A5" t="s">
        <v>11</v>
      </c>
      <c r="B5">
        <v>417</v>
      </c>
      <c r="C5" t="s">
        <v>14</v>
      </c>
      <c r="D5">
        <v>15.640228594822497</v>
      </c>
      <c r="E5">
        <v>100346.14264152166</v>
      </c>
      <c r="F5" t="s">
        <v>13</v>
      </c>
    </row>
    <row r="6" spans="1:6" x14ac:dyDescent="0.45">
      <c r="A6" t="s">
        <v>11</v>
      </c>
      <c r="B6">
        <v>762</v>
      </c>
      <c r="C6" t="s">
        <v>15</v>
      </c>
      <c r="D6">
        <v>15.640228594822497</v>
      </c>
      <c r="E6">
        <v>145782.57073234048</v>
      </c>
      <c r="F6" t="s">
        <v>13</v>
      </c>
    </row>
    <row r="7" spans="1:6" x14ac:dyDescent="0.45">
      <c r="A7" t="s">
        <v>11</v>
      </c>
      <c r="B7">
        <v>795</v>
      </c>
      <c r="C7" t="s">
        <v>16</v>
      </c>
      <c r="D7">
        <v>15.640228594822497</v>
      </c>
      <c r="E7">
        <v>92935.802333294763</v>
      </c>
      <c r="F7" t="s">
        <v>13</v>
      </c>
    </row>
    <row r="8" spans="1:6" x14ac:dyDescent="0.45">
      <c r="A8" t="s">
        <v>11</v>
      </c>
      <c r="B8">
        <v>860</v>
      </c>
      <c r="C8" t="s">
        <v>17</v>
      </c>
      <c r="D8">
        <v>15.640228594822497</v>
      </c>
      <c r="E8">
        <v>515841.32744585711</v>
      </c>
      <c r="F8" t="s">
        <v>13</v>
      </c>
    </row>
    <row r="9" spans="1:6" x14ac:dyDescent="0.45">
      <c r="A9" t="s">
        <v>18</v>
      </c>
      <c r="B9">
        <v>156</v>
      </c>
      <c r="C9" t="s">
        <v>19</v>
      </c>
      <c r="D9">
        <v>15.640228594822497</v>
      </c>
      <c r="E9">
        <v>22424704.823530402</v>
      </c>
      <c r="F9" t="s">
        <v>13</v>
      </c>
    </row>
    <row r="10" spans="1:6" x14ac:dyDescent="0.45">
      <c r="A10" t="s">
        <v>18</v>
      </c>
      <c r="B10">
        <v>344</v>
      </c>
      <c r="C10" t="s">
        <v>20</v>
      </c>
      <c r="D10">
        <v>12.811309449374059</v>
      </c>
      <c r="E10">
        <v>95267.459327435368</v>
      </c>
      <c r="F10" t="s">
        <v>10</v>
      </c>
    </row>
    <row r="11" spans="1:6" x14ac:dyDescent="0.45">
      <c r="A11" t="s">
        <v>18</v>
      </c>
      <c r="B11">
        <v>446</v>
      </c>
      <c r="C11" t="s">
        <v>21</v>
      </c>
      <c r="D11">
        <v>12.811309449374059</v>
      </c>
      <c r="E11">
        <v>8204.362571379148</v>
      </c>
      <c r="F11" t="s">
        <v>10</v>
      </c>
    </row>
    <row r="12" spans="1:6" x14ac:dyDescent="0.45">
      <c r="A12" t="s">
        <v>18</v>
      </c>
      <c r="B12">
        <v>408</v>
      </c>
      <c r="C12" t="s">
        <v>22</v>
      </c>
      <c r="D12">
        <v>15.640228594822497</v>
      </c>
      <c r="E12">
        <v>401425.23516043316</v>
      </c>
      <c r="F12" t="s">
        <v>13</v>
      </c>
    </row>
    <row r="13" spans="1:6" x14ac:dyDescent="0.45">
      <c r="A13" t="s">
        <v>18</v>
      </c>
      <c r="B13">
        <v>392</v>
      </c>
      <c r="C13" t="s">
        <v>23</v>
      </c>
      <c r="D13">
        <v>8.6339663272684035</v>
      </c>
      <c r="E13">
        <v>1095307.5584671679</v>
      </c>
      <c r="F13" t="s">
        <v>24</v>
      </c>
    </row>
    <row r="14" spans="1:6" x14ac:dyDescent="0.45">
      <c r="A14" t="s">
        <v>18</v>
      </c>
      <c r="B14">
        <v>496</v>
      </c>
      <c r="C14" t="s">
        <v>25</v>
      </c>
      <c r="D14">
        <v>15.640228594822497</v>
      </c>
      <c r="E14">
        <v>50442.865264021515</v>
      </c>
      <c r="F14" t="s">
        <v>13</v>
      </c>
    </row>
    <row r="15" spans="1:6" x14ac:dyDescent="0.45">
      <c r="A15" t="s">
        <v>18</v>
      </c>
      <c r="B15">
        <v>410</v>
      </c>
      <c r="C15" t="s">
        <v>26</v>
      </c>
      <c r="D15">
        <v>12.811309449374059</v>
      </c>
      <c r="E15">
        <v>656263.16993702098</v>
      </c>
      <c r="F15" t="s">
        <v>10</v>
      </c>
    </row>
    <row r="16" spans="1:6" x14ac:dyDescent="0.45">
      <c r="A16" t="s">
        <v>27</v>
      </c>
      <c r="B16">
        <v>112</v>
      </c>
      <c r="C16" t="s">
        <v>28</v>
      </c>
      <c r="D16">
        <v>15.640228594822497</v>
      </c>
      <c r="E16">
        <v>147837.69676970018</v>
      </c>
      <c r="F16" t="s">
        <v>13</v>
      </c>
    </row>
    <row r="17" spans="1:6" x14ac:dyDescent="0.45">
      <c r="A17" t="s">
        <v>27</v>
      </c>
      <c r="B17">
        <v>100</v>
      </c>
      <c r="C17" t="s">
        <v>29</v>
      </c>
      <c r="D17">
        <v>15.640228594822497</v>
      </c>
      <c r="E17">
        <v>109483.16418661697</v>
      </c>
      <c r="F17" t="s">
        <v>13</v>
      </c>
    </row>
    <row r="18" spans="1:6" x14ac:dyDescent="0.45">
      <c r="A18" t="s">
        <v>27</v>
      </c>
      <c r="B18">
        <v>203</v>
      </c>
      <c r="C18" t="s">
        <v>30</v>
      </c>
      <c r="D18">
        <v>12.811309449374059</v>
      </c>
      <c r="E18">
        <v>136942.64896624919</v>
      </c>
      <c r="F18" t="s">
        <v>10</v>
      </c>
    </row>
    <row r="19" spans="1:6" x14ac:dyDescent="0.45">
      <c r="A19" t="s">
        <v>27</v>
      </c>
      <c r="B19">
        <v>348</v>
      </c>
      <c r="C19" t="s">
        <v>31</v>
      </c>
      <c r="D19">
        <v>12.811309449374059</v>
      </c>
      <c r="E19">
        <v>124073.68862435294</v>
      </c>
      <c r="F19" t="s">
        <v>10</v>
      </c>
    </row>
    <row r="20" spans="1:6" x14ac:dyDescent="0.45">
      <c r="A20" t="s">
        <v>27</v>
      </c>
      <c r="B20">
        <v>616</v>
      </c>
      <c r="C20" t="s">
        <v>32</v>
      </c>
      <c r="D20">
        <v>12.811309449374059</v>
      </c>
      <c r="E20">
        <v>485392.33015599445</v>
      </c>
      <c r="F20" t="s">
        <v>10</v>
      </c>
    </row>
    <row r="21" spans="1:6" x14ac:dyDescent="0.45">
      <c r="A21" t="s">
        <v>27</v>
      </c>
      <c r="B21">
        <v>498</v>
      </c>
      <c r="C21" t="s">
        <v>33</v>
      </c>
      <c r="D21">
        <v>15.640228594822497</v>
      </c>
      <c r="E21">
        <v>63238.13627744581</v>
      </c>
      <c r="F21" t="s">
        <v>13</v>
      </c>
    </row>
    <row r="22" spans="1:6" x14ac:dyDescent="0.45">
      <c r="A22" t="s">
        <v>27</v>
      </c>
      <c r="B22">
        <v>642</v>
      </c>
      <c r="C22" t="s">
        <v>34</v>
      </c>
      <c r="D22">
        <v>12.811309449374059</v>
      </c>
      <c r="E22">
        <v>248085.88296334891</v>
      </c>
      <c r="F22" t="s">
        <v>10</v>
      </c>
    </row>
    <row r="23" spans="1:6" x14ac:dyDescent="0.45">
      <c r="A23" t="s">
        <v>27</v>
      </c>
      <c r="B23">
        <v>643</v>
      </c>
      <c r="C23" t="s">
        <v>35</v>
      </c>
      <c r="D23">
        <v>13.71790467223564</v>
      </c>
      <c r="E23">
        <v>2001062.3057197591</v>
      </c>
      <c r="F23" t="s">
        <v>24</v>
      </c>
    </row>
    <row r="24" spans="1:6" x14ac:dyDescent="0.45">
      <c r="A24" t="s">
        <v>27</v>
      </c>
      <c r="B24">
        <v>703</v>
      </c>
      <c r="C24" t="s">
        <v>36</v>
      </c>
      <c r="D24">
        <v>12.811309449374059</v>
      </c>
      <c r="E24">
        <v>69911.315665234244</v>
      </c>
      <c r="F24" t="s">
        <v>10</v>
      </c>
    </row>
    <row r="25" spans="1:6" x14ac:dyDescent="0.45">
      <c r="A25" t="s">
        <v>27</v>
      </c>
      <c r="B25">
        <v>804</v>
      </c>
      <c r="C25" t="s">
        <v>37</v>
      </c>
      <c r="D25">
        <v>15.640228594822497</v>
      </c>
      <c r="E25">
        <v>688069.96070918301</v>
      </c>
      <c r="F25" t="s">
        <v>13</v>
      </c>
    </row>
    <row r="26" spans="1:6" x14ac:dyDescent="0.45">
      <c r="A26" t="s">
        <v>38</v>
      </c>
      <c r="B26">
        <v>28</v>
      </c>
      <c r="C26" t="s">
        <v>39</v>
      </c>
      <c r="D26">
        <v>12.811309449374059</v>
      </c>
      <c r="E26">
        <v>1243.9781475342211</v>
      </c>
      <c r="F26" t="s">
        <v>10</v>
      </c>
    </row>
    <row r="27" spans="1:6" x14ac:dyDescent="0.45">
      <c r="A27" t="s">
        <v>38</v>
      </c>
      <c r="B27">
        <v>32</v>
      </c>
      <c r="C27" t="s">
        <v>40</v>
      </c>
      <c r="D27">
        <v>15.640228594822497</v>
      </c>
      <c r="E27">
        <v>700380.38463616779</v>
      </c>
      <c r="F27" t="s">
        <v>13</v>
      </c>
    </row>
    <row r="28" spans="1:6" x14ac:dyDescent="0.45">
      <c r="A28" t="s">
        <v>38</v>
      </c>
      <c r="B28">
        <v>533</v>
      </c>
      <c r="C28" t="s">
        <v>41</v>
      </c>
      <c r="D28">
        <v>12.811309449374059</v>
      </c>
      <c r="E28">
        <v>1361.8421944684626</v>
      </c>
      <c r="F28" t="s">
        <v>10</v>
      </c>
    </row>
    <row r="29" spans="1:6" x14ac:dyDescent="0.45">
      <c r="A29" t="s">
        <v>38</v>
      </c>
      <c r="B29">
        <v>44</v>
      </c>
      <c r="C29" t="s">
        <v>42</v>
      </c>
      <c r="D29">
        <v>12.811309449374059</v>
      </c>
      <c r="E29">
        <v>4990.0050305311961</v>
      </c>
      <c r="F29" t="s">
        <v>10</v>
      </c>
    </row>
    <row r="30" spans="1:6" x14ac:dyDescent="0.45">
      <c r="A30" t="s">
        <v>38</v>
      </c>
      <c r="B30">
        <v>52</v>
      </c>
      <c r="C30" t="s">
        <v>43</v>
      </c>
      <c r="D30">
        <v>12.811309449374059</v>
      </c>
      <c r="E30">
        <v>3676.845811970355</v>
      </c>
      <c r="F30" t="s">
        <v>10</v>
      </c>
    </row>
    <row r="31" spans="1:6" x14ac:dyDescent="0.45">
      <c r="A31" t="s">
        <v>38</v>
      </c>
      <c r="B31">
        <v>84</v>
      </c>
      <c r="C31" t="s">
        <v>44</v>
      </c>
      <c r="D31">
        <v>15.640228594822497</v>
      </c>
      <c r="E31">
        <v>6105.9452434187033</v>
      </c>
      <c r="F31" t="s">
        <v>13</v>
      </c>
    </row>
    <row r="32" spans="1:6" x14ac:dyDescent="0.45">
      <c r="A32" t="s">
        <v>38</v>
      </c>
      <c r="B32">
        <v>68</v>
      </c>
      <c r="C32" t="s">
        <v>45</v>
      </c>
      <c r="D32">
        <v>15.640228594822497</v>
      </c>
      <c r="E32">
        <v>180067.5158350509</v>
      </c>
      <c r="F32" t="s">
        <v>13</v>
      </c>
    </row>
    <row r="33" spans="1:6" x14ac:dyDescent="0.45">
      <c r="A33" t="s">
        <v>38</v>
      </c>
      <c r="B33">
        <v>76</v>
      </c>
      <c r="C33" t="s">
        <v>46</v>
      </c>
      <c r="D33">
        <v>15.640228594822497</v>
      </c>
      <c r="E33">
        <v>3300862.4248229908</v>
      </c>
      <c r="F33" t="s">
        <v>13</v>
      </c>
    </row>
    <row r="34" spans="1:6" x14ac:dyDescent="0.45">
      <c r="A34" t="s">
        <v>38</v>
      </c>
      <c r="B34">
        <v>92</v>
      </c>
      <c r="C34" t="s">
        <v>47</v>
      </c>
      <c r="D34">
        <v>12.811309449374059</v>
      </c>
      <c r="E34">
        <v>384.33928348122174</v>
      </c>
      <c r="F34" t="s">
        <v>10</v>
      </c>
    </row>
    <row r="35" spans="1:6" x14ac:dyDescent="0.45">
      <c r="A35" t="s">
        <v>38</v>
      </c>
      <c r="B35">
        <v>136</v>
      </c>
      <c r="C35" t="s">
        <v>48</v>
      </c>
      <c r="D35">
        <v>12.811309449374059</v>
      </c>
      <c r="E35">
        <v>831.45398326437646</v>
      </c>
      <c r="F35" t="s">
        <v>10</v>
      </c>
    </row>
    <row r="36" spans="1:6" x14ac:dyDescent="0.45">
      <c r="A36" t="s">
        <v>38</v>
      </c>
      <c r="B36">
        <v>152</v>
      </c>
      <c r="C36" t="s">
        <v>49</v>
      </c>
      <c r="D36">
        <v>12.811309449374059</v>
      </c>
      <c r="E36">
        <v>242799.93668453718</v>
      </c>
      <c r="F36" t="s">
        <v>10</v>
      </c>
    </row>
    <row r="37" spans="1:6" x14ac:dyDescent="0.45">
      <c r="A37" t="s">
        <v>38</v>
      </c>
      <c r="B37">
        <v>170</v>
      </c>
      <c r="C37" t="s">
        <v>50</v>
      </c>
      <c r="D37">
        <v>15.640228594822497</v>
      </c>
      <c r="E37">
        <v>787319.7233262076</v>
      </c>
      <c r="F37" t="s">
        <v>13</v>
      </c>
    </row>
    <row r="38" spans="1:6" x14ac:dyDescent="0.45">
      <c r="A38" t="s">
        <v>38</v>
      </c>
      <c r="B38">
        <v>188</v>
      </c>
      <c r="C38" t="s">
        <v>51</v>
      </c>
      <c r="D38">
        <v>15.640228594822497</v>
      </c>
      <c r="E38">
        <v>78945.617855226039</v>
      </c>
      <c r="F38" t="s">
        <v>13</v>
      </c>
    </row>
    <row r="39" spans="1:6" x14ac:dyDescent="0.45">
      <c r="A39" t="s">
        <v>38</v>
      </c>
      <c r="B39">
        <v>192</v>
      </c>
      <c r="C39" t="s">
        <v>52</v>
      </c>
      <c r="D39">
        <v>15.640228594822497</v>
      </c>
      <c r="E39">
        <v>177258.53077942078</v>
      </c>
      <c r="F39" t="s">
        <v>13</v>
      </c>
    </row>
    <row r="40" spans="1:6" x14ac:dyDescent="0.45">
      <c r="A40" t="s">
        <v>38</v>
      </c>
      <c r="B40">
        <v>531</v>
      </c>
      <c r="C40" t="s">
        <v>53</v>
      </c>
      <c r="D40">
        <v>12.811309449374059</v>
      </c>
      <c r="E40">
        <v>2093.3679640277214</v>
      </c>
      <c r="F40" t="s">
        <v>10</v>
      </c>
    </row>
    <row r="41" spans="1:6" x14ac:dyDescent="0.45">
      <c r="A41" t="s">
        <v>38</v>
      </c>
      <c r="B41">
        <v>212</v>
      </c>
      <c r="C41" t="s">
        <v>54</v>
      </c>
      <c r="D41">
        <v>15.640228594822497</v>
      </c>
      <c r="E41">
        <v>1122.9684131082552</v>
      </c>
      <c r="F41" t="s">
        <v>13</v>
      </c>
    </row>
    <row r="42" spans="1:6" x14ac:dyDescent="0.45">
      <c r="A42" t="s">
        <v>38</v>
      </c>
      <c r="B42">
        <v>214</v>
      </c>
      <c r="C42" t="s">
        <v>55</v>
      </c>
      <c r="D42">
        <v>15.640228594822497</v>
      </c>
      <c r="E42">
        <v>167960.4148797988</v>
      </c>
      <c r="F42" t="s">
        <v>13</v>
      </c>
    </row>
    <row r="43" spans="1:6" x14ac:dyDescent="0.45">
      <c r="A43" t="s">
        <v>38</v>
      </c>
      <c r="B43">
        <v>218</v>
      </c>
      <c r="C43" t="s">
        <v>56</v>
      </c>
      <c r="D43">
        <v>15.640228594822497</v>
      </c>
      <c r="E43">
        <v>271728.63953786762</v>
      </c>
      <c r="F43" t="s">
        <v>13</v>
      </c>
    </row>
    <row r="44" spans="1:6" x14ac:dyDescent="0.45">
      <c r="A44" t="s">
        <v>38</v>
      </c>
      <c r="B44">
        <v>222</v>
      </c>
      <c r="C44" t="s">
        <v>57</v>
      </c>
      <c r="D44">
        <v>15.640228594822497</v>
      </c>
      <c r="E44">
        <v>100935.77925954647</v>
      </c>
      <c r="F44" t="s">
        <v>13</v>
      </c>
    </row>
    <row r="45" spans="1:6" x14ac:dyDescent="0.45">
      <c r="A45" t="s">
        <v>38</v>
      </c>
      <c r="B45">
        <v>308</v>
      </c>
      <c r="C45" t="s">
        <v>58</v>
      </c>
      <c r="D45">
        <v>15.640228594822497</v>
      </c>
      <c r="E45">
        <v>1751.7056026201196</v>
      </c>
      <c r="F45" t="s">
        <v>13</v>
      </c>
    </row>
    <row r="46" spans="1:6" x14ac:dyDescent="0.45">
      <c r="A46" t="s">
        <v>38</v>
      </c>
      <c r="B46">
        <v>320</v>
      </c>
      <c r="C46" t="s">
        <v>59</v>
      </c>
      <c r="D46">
        <v>15.640228594822497</v>
      </c>
      <c r="E46">
        <v>274978.67903987173</v>
      </c>
      <c r="F46" t="s">
        <v>13</v>
      </c>
    </row>
    <row r="47" spans="1:6" x14ac:dyDescent="0.45">
      <c r="A47" t="s">
        <v>38</v>
      </c>
      <c r="B47">
        <v>328</v>
      </c>
      <c r="C47" t="s">
        <v>60</v>
      </c>
      <c r="D47">
        <v>15.640228594822497</v>
      </c>
      <c r="E47">
        <v>12243.170944027052</v>
      </c>
      <c r="F47" t="s">
        <v>13</v>
      </c>
    </row>
    <row r="48" spans="1:6" x14ac:dyDescent="0.45">
      <c r="A48" t="s">
        <v>38</v>
      </c>
      <c r="B48">
        <v>332</v>
      </c>
      <c r="C48" t="s">
        <v>61</v>
      </c>
      <c r="D48">
        <v>15.640228594822497</v>
      </c>
      <c r="E48">
        <v>176157.45868634529</v>
      </c>
      <c r="F48" t="s">
        <v>13</v>
      </c>
    </row>
    <row r="49" spans="1:6" x14ac:dyDescent="0.45">
      <c r="A49" t="s">
        <v>38</v>
      </c>
      <c r="B49">
        <v>340</v>
      </c>
      <c r="C49" t="s">
        <v>62</v>
      </c>
      <c r="D49">
        <v>15.640228594822497</v>
      </c>
      <c r="E49">
        <v>152431.23190799955</v>
      </c>
      <c r="F49" t="s">
        <v>13</v>
      </c>
    </row>
    <row r="50" spans="1:6" x14ac:dyDescent="0.45">
      <c r="A50" t="s">
        <v>38</v>
      </c>
      <c r="B50">
        <v>388</v>
      </c>
      <c r="C50" t="s">
        <v>63</v>
      </c>
      <c r="D50">
        <v>15.640228594822497</v>
      </c>
      <c r="E50">
        <v>46112.08596611517</v>
      </c>
      <c r="F50" t="s">
        <v>13</v>
      </c>
    </row>
    <row r="51" spans="1:6" x14ac:dyDescent="0.45">
      <c r="A51" t="s">
        <v>38</v>
      </c>
      <c r="B51">
        <v>484</v>
      </c>
      <c r="C51" t="s">
        <v>64</v>
      </c>
      <c r="D51">
        <v>15.640228594822497</v>
      </c>
      <c r="E51">
        <v>1995309.9830987775</v>
      </c>
      <c r="F51" t="s">
        <v>13</v>
      </c>
    </row>
    <row r="52" spans="1:6" x14ac:dyDescent="0.45">
      <c r="A52" t="s">
        <v>38</v>
      </c>
      <c r="B52">
        <v>558</v>
      </c>
      <c r="C52" t="s">
        <v>65</v>
      </c>
      <c r="D52">
        <v>15.640228594822497</v>
      </c>
      <c r="E52">
        <v>102373.11626741065</v>
      </c>
      <c r="F52" t="s">
        <v>13</v>
      </c>
    </row>
    <row r="53" spans="1:6" x14ac:dyDescent="0.45">
      <c r="A53" t="s">
        <v>38</v>
      </c>
      <c r="B53">
        <v>591</v>
      </c>
      <c r="C53" t="s">
        <v>66</v>
      </c>
      <c r="D53">
        <v>12.811309449374059</v>
      </c>
      <c r="E53">
        <v>54401.94444582201</v>
      </c>
      <c r="F53" t="s">
        <v>10</v>
      </c>
    </row>
    <row r="54" spans="1:6" x14ac:dyDescent="0.45">
      <c r="A54" t="s">
        <v>38</v>
      </c>
      <c r="B54">
        <v>600</v>
      </c>
      <c r="C54" t="s">
        <v>67</v>
      </c>
      <c r="D54">
        <v>15.640228594822497</v>
      </c>
      <c r="E54">
        <v>110179.15435908658</v>
      </c>
      <c r="F54" t="s">
        <v>13</v>
      </c>
    </row>
    <row r="55" spans="1:6" x14ac:dyDescent="0.45">
      <c r="A55" t="s">
        <v>38</v>
      </c>
      <c r="B55">
        <v>604</v>
      </c>
      <c r="C55" t="s">
        <v>68</v>
      </c>
      <c r="D55">
        <v>15.640228594822497</v>
      </c>
      <c r="E55">
        <v>508471.65173197683</v>
      </c>
      <c r="F55" t="s">
        <v>13</v>
      </c>
    </row>
    <row r="56" spans="1:6" x14ac:dyDescent="0.45">
      <c r="A56" t="s">
        <v>38</v>
      </c>
      <c r="B56">
        <v>630</v>
      </c>
      <c r="C56" t="s">
        <v>69</v>
      </c>
      <c r="D56">
        <v>12.811309449374059</v>
      </c>
      <c r="E56">
        <v>37580.695138793861</v>
      </c>
      <c r="F56" t="s">
        <v>10</v>
      </c>
    </row>
    <row r="57" spans="1:6" x14ac:dyDescent="0.45">
      <c r="A57" t="s">
        <v>38</v>
      </c>
      <c r="B57">
        <v>659</v>
      </c>
      <c r="C57" t="s">
        <v>70</v>
      </c>
      <c r="D57">
        <v>12.811309449374059</v>
      </c>
      <c r="E57">
        <v>676.4371389269503</v>
      </c>
      <c r="F57" t="s">
        <v>10</v>
      </c>
    </row>
    <row r="58" spans="1:6" x14ac:dyDescent="0.45">
      <c r="A58" t="s">
        <v>38</v>
      </c>
      <c r="B58">
        <v>662</v>
      </c>
      <c r="C58" t="s">
        <v>71</v>
      </c>
      <c r="D58">
        <v>15.640228594822497</v>
      </c>
      <c r="E58">
        <v>2859.0337871335528</v>
      </c>
      <c r="F58" t="s">
        <v>13</v>
      </c>
    </row>
    <row r="59" spans="1:6" x14ac:dyDescent="0.45">
      <c r="A59" t="s">
        <v>38</v>
      </c>
      <c r="B59">
        <v>663</v>
      </c>
      <c r="C59" t="s">
        <v>72</v>
      </c>
      <c r="D59">
        <v>12.811309449374059</v>
      </c>
      <c r="E59">
        <v>486.82975907621426</v>
      </c>
      <c r="F59" t="s">
        <v>10</v>
      </c>
    </row>
    <row r="60" spans="1:6" x14ac:dyDescent="0.45">
      <c r="A60" t="s">
        <v>38</v>
      </c>
      <c r="B60">
        <v>670</v>
      </c>
      <c r="C60" t="s">
        <v>73</v>
      </c>
      <c r="D60">
        <v>15.640228594822497</v>
      </c>
      <c r="E60">
        <v>1729.8092825873682</v>
      </c>
      <c r="F60" t="s">
        <v>13</v>
      </c>
    </row>
    <row r="61" spans="1:6" x14ac:dyDescent="0.45">
      <c r="A61" t="s">
        <v>38</v>
      </c>
      <c r="B61">
        <v>534</v>
      </c>
      <c r="C61" t="s">
        <v>74</v>
      </c>
      <c r="D61">
        <v>12.811309449374059</v>
      </c>
      <c r="E61">
        <v>543.19952065346013</v>
      </c>
      <c r="F61" t="s">
        <v>10</v>
      </c>
    </row>
    <row r="62" spans="1:6" x14ac:dyDescent="0.45">
      <c r="A62" t="s">
        <v>38</v>
      </c>
      <c r="B62">
        <v>740</v>
      </c>
      <c r="C62" t="s">
        <v>75</v>
      </c>
      <c r="D62">
        <v>15.640228594822497</v>
      </c>
      <c r="E62">
        <v>9093.2289050298004</v>
      </c>
      <c r="F62" t="s">
        <v>13</v>
      </c>
    </row>
    <row r="63" spans="1:6" x14ac:dyDescent="0.45">
      <c r="A63" t="s">
        <v>38</v>
      </c>
      <c r="B63">
        <v>780</v>
      </c>
      <c r="C63" t="s">
        <v>76</v>
      </c>
      <c r="D63">
        <v>12.811309449374059</v>
      </c>
      <c r="E63">
        <v>17871.77668187681</v>
      </c>
      <c r="F63" t="s">
        <v>10</v>
      </c>
    </row>
    <row r="64" spans="1:6" x14ac:dyDescent="0.45">
      <c r="A64" t="s">
        <v>38</v>
      </c>
      <c r="B64">
        <v>796</v>
      </c>
      <c r="C64" t="s">
        <v>77</v>
      </c>
      <c r="D64">
        <v>12.811309449374059</v>
      </c>
      <c r="E64">
        <v>489.39202096608904</v>
      </c>
      <c r="F64" t="s">
        <v>10</v>
      </c>
    </row>
    <row r="65" spans="1:6" x14ac:dyDescent="0.45">
      <c r="A65" t="s">
        <v>38</v>
      </c>
      <c r="B65">
        <v>850</v>
      </c>
      <c r="C65" t="s">
        <v>78</v>
      </c>
      <c r="D65">
        <v>12.811309449374059</v>
      </c>
      <c r="E65">
        <v>1340.0629684045266</v>
      </c>
      <c r="F65" t="s">
        <v>10</v>
      </c>
    </row>
    <row r="66" spans="1:6" x14ac:dyDescent="0.45">
      <c r="A66" t="s">
        <v>38</v>
      </c>
      <c r="B66">
        <v>858</v>
      </c>
      <c r="C66" t="s">
        <v>79</v>
      </c>
      <c r="D66">
        <v>12.811309449374059</v>
      </c>
      <c r="E66">
        <v>44348.909920898186</v>
      </c>
      <c r="F66" t="s">
        <v>10</v>
      </c>
    </row>
    <row r="67" spans="1:6" x14ac:dyDescent="0.45">
      <c r="A67" t="s">
        <v>38</v>
      </c>
      <c r="B67">
        <v>862</v>
      </c>
      <c r="C67" t="s">
        <v>80</v>
      </c>
      <c r="D67">
        <v>15.640228594822497</v>
      </c>
      <c r="E67">
        <v>445993.6305642394</v>
      </c>
      <c r="F67" t="s">
        <v>13</v>
      </c>
    </row>
    <row r="68" spans="1:6" x14ac:dyDescent="0.45">
      <c r="A68" t="s">
        <v>81</v>
      </c>
      <c r="B68">
        <v>242</v>
      </c>
      <c r="C68" t="s">
        <v>82</v>
      </c>
      <c r="D68">
        <v>15.640228594822497</v>
      </c>
      <c r="E68">
        <v>13919.803449392022</v>
      </c>
      <c r="F68" t="s">
        <v>13</v>
      </c>
    </row>
    <row r="69" spans="1:6" x14ac:dyDescent="0.45">
      <c r="A69" t="s">
        <v>81</v>
      </c>
      <c r="B69">
        <v>540</v>
      </c>
      <c r="C69" t="s">
        <v>83</v>
      </c>
      <c r="D69">
        <v>12.811309449374059</v>
      </c>
      <c r="E69">
        <v>3623.038312282984</v>
      </c>
      <c r="F69" t="s">
        <v>10</v>
      </c>
    </row>
    <row r="70" spans="1:6" x14ac:dyDescent="0.45">
      <c r="A70" t="s">
        <v>81</v>
      </c>
      <c r="B70">
        <v>598</v>
      </c>
      <c r="C70" t="s">
        <v>84</v>
      </c>
      <c r="D70">
        <v>15.640228594822497</v>
      </c>
      <c r="E70">
        <v>137260.21017102172</v>
      </c>
      <c r="F70" t="s">
        <v>13</v>
      </c>
    </row>
    <row r="71" spans="1:6" x14ac:dyDescent="0.45">
      <c r="A71" t="s">
        <v>81</v>
      </c>
      <c r="B71">
        <v>90</v>
      </c>
      <c r="C71" t="s">
        <v>85</v>
      </c>
      <c r="D71">
        <v>15.640228594822497</v>
      </c>
      <c r="E71">
        <v>10475.82511281211</v>
      </c>
      <c r="F71" t="s">
        <v>13</v>
      </c>
    </row>
    <row r="72" spans="1:6" x14ac:dyDescent="0.45">
      <c r="A72" t="s">
        <v>81</v>
      </c>
      <c r="B72">
        <v>548</v>
      </c>
      <c r="C72" t="s">
        <v>86</v>
      </c>
      <c r="D72">
        <v>15.640228594822497</v>
      </c>
      <c r="E72">
        <v>4690.5045555872666</v>
      </c>
      <c r="F72" t="s">
        <v>13</v>
      </c>
    </row>
    <row r="73" spans="1:6" x14ac:dyDescent="0.45">
      <c r="A73" t="s">
        <v>87</v>
      </c>
      <c r="B73">
        <v>316</v>
      </c>
      <c r="C73" t="s">
        <v>88</v>
      </c>
      <c r="D73">
        <v>12.811309449374059</v>
      </c>
      <c r="E73">
        <v>2143.3320708802803</v>
      </c>
      <c r="F73" t="s">
        <v>10</v>
      </c>
    </row>
    <row r="74" spans="1:6" x14ac:dyDescent="0.45">
      <c r="A74" t="s">
        <v>87</v>
      </c>
      <c r="B74">
        <v>296</v>
      </c>
      <c r="C74" t="s">
        <v>89</v>
      </c>
      <c r="D74">
        <v>15.640228594822497</v>
      </c>
      <c r="E74">
        <v>1839.2908827511255</v>
      </c>
      <c r="F74" t="s">
        <v>13</v>
      </c>
    </row>
    <row r="75" spans="1:6" x14ac:dyDescent="0.45">
      <c r="A75" t="s">
        <v>87</v>
      </c>
      <c r="B75">
        <v>584</v>
      </c>
      <c r="C75" t="s">
        <v>90</v>
      </c>
      <c r="D75">
        <v>15.640228594822497</v>
      </c>
      <c r="E75">
        <v>919.64544137556277</v>
      </c>
      <c r="F75" t="s">
        <v>13</v>
      </c>
    </row>
    <row r="76" spans="1:6" x14ac:dyDescent="0.45">
      <c r="A76" t="s">
        <v>87</v>
      </c>
      <c r="B76">
        <v>583</v>
      </c>
      <c r="C76" t="s">
        <v>91</v>
      </c>
      <c r="D76">
        <v>15.640228594822497</v>
      </c>
      <c r="E76">
        <v>1779.8580140908002</v>
      </c>
      <c r="F76" t="s">
        <v>13</v>
      </c>
    </row>
    <row r="77" spans="1:6" x14ac:dyDescent="0.45">
      <c r="A77" t="s">
        <v>87</v>
      </c>
      <c r="B77">
        <v>520</v>
      </c>
      <c r="C77" t="s">
        <v>92</v>
      </c>
      <c r="D77">
        <v>12.811309449374059</v>
      </c>
      <c r="E77">
        <v>138.36214205323984</v>
      </c>
      <c r="F77" t="s">
        <v>10</v>
      </c>
    </row>
    <row r="78" spans="1:6" x14ac:dyDescent="0.45">
      <c r="A78" t="s">
        <v>87</v>
      </c>
      <c r="B78">
        <v>580</v>
      </c>
      <c r="C78" t="s">
        <v>93</v>
      </c>
      <c r="D78">
        <v>12.811309449374059</v>
      </c>
      <c r="E78">
        <v>732.80690050419616</v>
      </c>
      <c r="F78" t="s">
        <v>10</v>
      </c>
    </row>
    <row r="79" spans="1:6" x14ac:dyDescent="0.45">
      <c r="A79" t="s">
        <v>87</v>
      </c>
      <c r="B79">
        <v>585</v>
      </c>
      <c r="C79" t="s">
        <v>94</v>
      </c>
      <c r="D79">
        <v>12.811309449374059</v>
      </c>
      <c r="E79">
        <v>230.60357008873308</v>
      </c>
      <c r="F79" t="s">
        <v>10</v>
      </c>
    </row>
    <row r="80" spans="1:6" x14ac:dyDescent="0.45">
      <c r="A80" t="s">
        <v>95</v>
      </c>
      <c r="B80">
        <v>12</v>
      </c>
      <c r="C80" t="s">
        <v>96</v>
      </c>
      <c r="D80">
        <v>15.640228594822497</v>
      </c>
      <c r="E80">
        <v>673360.32571575243</v>
      </c>
      <c r="F80" t="s">
        <v>13</v>
      </c>
    </row>
    <row r="81" spans="1:6" x14ac:dyDescent="0.45">
      <c r="A81" t="s">
        <v>95</v>
      </c>
      <c r="B81">
        <v>818</v>
      </c>
      <c r="C81" t="s">
        <v>97</v>
      </c>
      <c r="D81">
        <v>15.640228594822497</v>
      </c>
      <c r="E81">
        <v>1570092.8321999004</v>
      </c>
      <c r="F81" t="s">
        <v>13</v>
      </c>
    </row>
    <row r="82" spans="1:6" x14ac:dyDescent="0.45">
      <c r="A82" t="s">
        <v>95</v>
      </c>
      <c r="B82">
        <v>434</v>
      </c>
      <c r="C82" t="s">
        <v>98</v>
      </c>
      <c r="D82">
        <v>15.640228594822497</v>
      </c>
      <c r="E82">
        <v>106001.64930140949</v>
      </c>
      <c r="F82" t="s">
        <v>13</v>
      </c>
    </row>
    <row r="83" spans="1:6" x14ac:dyDescent="0.45">
      <c r="A83" t="s">
        <v>95</v>
      </c>
      <c r="B83">
        <v>504</v>
      </c>
      <c r="C83" t="s">
        <v>99</v>
      </c>
      <c r="D83">
        <v>15.640228594822497</v>
      </c>
      <c r="E83">
        <v>570427.28926464717</v>
      </c>
      <c r="F83" t="s">
        <v>13</v>
      </c>
    </row>
    <row r="84" spans="1:6" x14ac:dyDescent="0.45">
      <c r="A84" t="s">
        <v>95</v>
      </c>
      <c r="B84">
        <v>729</v>
      </c>
      <c r="C84" t="s">
        <v>100</v>
      </c>
      <c r="D84">
        <v>15.640228594822497</v>
      </c>
      <c r="E84">
        <v>669608.23487585445</v>
      </c>
      <c r="F84" t="s">
        <v>13</v>
      </c>
    </row>
    <row r="85" spans="1:6" x14ac:dyDescent="0.45">
      <c r="A85" t="s">
        <v>95</v>
      </c>
      <c r="B85">
        <v>788</v>
      </c>
      <c r="C85" t="s">
        <v>101</v>
      </c>
      <c r="D85">
        <v>15.640228594822497</v>
      </c>
      <c r="E85">
        <v>182907.78134787065</v>
      </c>
      <c r="F85" t="s">
        <v>13</v>
      </c>
    </row>
    <row r="86" spans="1:6" x14ac:dyDescent="0.45">
      <c r="A86" t="s">
        <v>102</v>
      </c>
      <c r="B86">
        <v>60</v>
      </c>
      <c r="C86" t="s">
        <v>103</v>
      </c>
      <c r="D86">
        <v>12.811309449374059</v>
      </c>
      <c r="E86">
        <v>800.70684058587869</v>
      </c>
      <c r="F86" t="s">
        <v>10</v>
      </c>
    </row>
    <row r="87" spans="1:6" x14ac:dyDescent="0.45">
      <c r="A87" t="s">
        <v>102</v>
      </c>
      <c r="B87">
        <v>124</v>
      </c>
      <c r="C87" t="s">
        <v>104</v>
      </c>
      <c r="D87">
        <v>12.811309449374059</v>
      </c>
      <c r="E87">
        <v>479283.89781053294</v>
      </c>
      <c r="F87" t="s">
        <v>10</v>
      </c>
    </row>
    <row r="88" spans="1:6" x14ac:dyDescent="0.45">
      <c r="A88" t="s">
        <v>102</v>
      </c>
      <c r="B88">
        <v>304</v>
      </c>
      <c r="C88" t="s">
        <v>105</v>
      </c>
      <c r="D88">
        <v>12.811309449374059</v>
      </c>
      <c r="E88">
        <v>726.40124577950917</v>
      </c>
      <c r="F88" t="s">
        <v>10</v>
      </c>
    </row>
    <row r="89" spans="1:6" x14ac:dyDescent="0.45">
      <c r="A89" t="s">
        <v>102</v>
      </c>
      <c r="B89">
        <v>840</v>
      </c>
      <c r="C89" t="s">
        <v>106</v>
      </c>
      <c r="D89">
        <v>15.654398840633984</v>
      </c>
      <c r="E89">
        <v>5151313.189053338</v>
      </c>
      <c r="F89" t="s">
        <v>8</v>
      </c>
    </row>
    <row r="90" spans="1:6" x14ac:dyDescent="0.45">
      <c r="A90" t="s">
        <v>107</v>
      </c>
      <c r="B90">
        <v>208</v>
      </c>
      <c r="C90" t="s">
        <v>108</v>
      </c>
      <c r="D90">
        <v>29.8</v>
      </c>
      <c r="E90">
        <v>172002.62</v>
      </c>
      <c r="F90" t="s">
        <v>8</v>
      </c>
    </row>
    <row r="91" spans="1:6" x14ac:dyDescent="0.45">
      <c r="A91" t="s">
        <v>107</v>
      </c>
      <c r="B91">
        <v>233</v>
      </c>
      <c r="C91" t="s">
        <v>109</v>
      </c>
      <c r="D91">
        <v>4.7094078698952826</v>
      </c>
      <c r="E91">
        <v>6242.791072333187</v>
      </c>
      <c r="F91" t="s">
        <v>24</v>
      </c>
    </row>
    <row r="92" spans="1:6" x14ac:dyDescent="0.45">
      <c r="A92" t="s">
        <v>107</v>
      </c>
      <c r="B92">
        <v>234</v>
      </c>
      <c r="C92" t="s">
        <v>110</v>
      </c>
      <c r="D92">
        <v>12.811309449374059</v>
      </c>
      <c r="E92">
        <v>623.91077018451665</v>
      </c>
      <c r="F92" t="s">
        <v>10</v>
      </c>
    </row>
    <row r="93" spans="1:6" x14ac:dyDescent="0.45">
      <c r="A93" t="s">
        <v>107</v>
      </c>
      <c r="B93">
        <v>246</v>
      </c>
      <c r="C93" t="s">
        <v>111</v>
      </c>
      <c r="D93">
        <v>12.811309449374059</v>
      </c>
      <c r="E93">
        <v>70874.726135827164</v>
      </c>
      <c r="F93" t="s">
        <v>10</v>
      </c>
    </row>
    <row r="94" spans="1:6" x14ac:dyDescent="0.45">
      <c r="A94" t="s">
        <v>107</v>
      </c>
      <c r="B94">
        <v>352</v>
      </c>
      <c r="C94" t="s">
        <v>112</v>
      </c>
      <c r="D94">
        <v>12.811309449374059</v>
      </c>
      <c r="E94">
        <v>4343.0339033378068</v>
      </c>
      <c r="F94" t="s">
        <v>10</v>
      </c>
    </row>
    <row r="95" spans="1:6" x14ac:dyDescent="0.45">
      <c r="A95" t="s">
        <v>107</v>
      </c>
      <c r="B95">
        <v>372</v>
      </c>
      <c r="C95" t="s">
        <v>113</v>
      </c>
      <c r="D95">
        <v>12.811309449374059</v>
      </c>
      <c r="E95">
        <v>62551.218386568842</v>
      </c>
      <c r="F95" t="s">
        <v>10</v>
      </c>
    </row>
    <row r="96" spans="1:6" x14ac:dyDescent="0.45">
      <c r="A96" t="s">
        <v>107</v>
      </c>
      <c r="B96">
        <v>833</v>
      </c>
      <c r="C96" t="s">
        <v>114</v>
      </c>
      <c r="D96">
        <v>12.811309449374059</v>
      </c>
      <c r="E96">
        <v>1083.8367794170454</v>
      </c>
      <c r="F96" t="s">
        <v>10</v>
      </c>
    </row>
    <row r="97" spans="1:6" x14ac:dyDescent="0.45">
      <c r="A97" t="s">
        <v>107</v>
      </c>
      <c r="B97">
        <v>428</v>
      </c>
      <c r="C97" t="s">
        <v>115</v>
      </c>
      <c r="D97">
        <v>12.811309449374059</v>
      </c>
      <c r="E97">
        <v>24427.323727121522</v>
      </c>
      <c r="F97" t="s">
        <v>10</v>
      </c>
    </row>
    <row r="98" spans="1:6" x14ac:dyDescent="0.45">
      <c r="A98" t="s">
        <v>107</v>
      </c>
      <c r="B98">
        <v>440</v>
      </c>
      <c r="C98" t="s">
        <v>116</v>
      </c>
      <c r="D98">
        <v>12.811309449374059</v>
      </c>
      <c r="E98">
        <v>35354.089556492654</v>
      </c>
      <c r="F98" t="s">
        <v>10</v>
      </c>
    </row>
    <row r="99" spans="1:6" x14ac:dyDescent="0.45">
      <c r="A99" t="s">
        <v>107</v>
      </c>
      <c r="B99">
        <v>578</v>
      </c>
      <c r="C99" t="s">
        <v>117</v>
      </c>
      <c r="D99">
        <v>13.773764857815706</v>
      </c>
      <c r="E99">
        <v>74087.703793704903</v>
      </c>
      <c r="F99" t="s">
        <v>24</v>
      </c>
    </row>
    <row r="100" spans="1:6" x14ac:dyDescent="0.45">
      <c r="A100" t="s">
        <v>107</v>
      </c>
      <c r="B100">
        <v>752</v>
      </c>
      <c r="C100" t="s">
        <v>118</v>
      </c>
      <c r="D100">
        <v>10</v>
      </c>
      <c r="E100">
        <v>100364</v>
      </c>
      <c r="F100" t="s">
        <v>8</v>
      </c>
    </row>
    <row r="101" spans="1:6" x14ac:dyDescent="0.45">
      <c r="A101" t="s">
        <v>107</v>
      </c>
      <c r="B101">
        <v>826</v>
      </c>
      <c r="C101" t="s">
        <v>119</v>
      </c>
      <c r="D101">
        <v>4.2</v>
      </c>
      <c r="E101">
        <v>283626.84000000003</v>
      </c>
      <c r="F101" t="s">
        <v>8</v>
      </c>
    </row>
    <row r="102" spans="1:6" x14ac:dyDescent="0.45">
      <c r="A102" t="s">
        <v>120</v>
      </c>
      <c r="B102">
        <v>16</v>
      </c>
      <c r="C102" t="s">
        <v>121</v>
      </c>
      <c r="D102">
        <v>15.640228594822497</v>
      </c>
      <c r="E102">
        <v>864.90464129368411</v>
      </c>
      <c r="F102" t="s">
        <v>13</v>
      </c>
    </row>
    <row r="103" spans="1:6" x14ac:dyDescent="0.45">
      <c r="A103" t="s">
        <v>120</v>
      </c>
      <c r="B103">
        <v>258</v>
      </c>
      <c r="C103" t="s">
        <v>122</v>
      </c>
      <c r="D103">
        <v>12.811309449374059</v>
      </c>
      <c r="E103">
        <v>3578.1987292101749</v>
      </c>
      <c r="F103" t="s">
        <v>10</v>
      </c>
    </row>
    <row r="104" spans="1:6" x14ac:dyDescent="0.45">
      <c r="A104" t="s">
        <v>120</v>
      </c>
      <c r="B104">
        <v>882</v>
      </c>
      <c r="C104" t="s">
        <v>123</v>
      </c>
      <c r="D104">
        <v>15.640228594822497</v>
      </c>
      <c r="E104">
        <v>3082.6890560395145</v>
      </c>
      <c r="F104" t="s">
        <v>13</v>
      </c>
    </row>
    <row r="105" spans="1:6" x14ac:dyDescent="0.45">
      <c r="A105" t="s">
        <v>120</v>
      </c>
      <c r="B105">
        <v>776</v>
      </c>
      <c r="C105" t="s">
        <v>124</v>
      </c>
      <c r="D105">
        <v>15.640228594822497</v>
      </c>
      <c r="E105">
        <v>1634.4038881589508</v>
      </c>
      <c r="F105" t="s">
        <v>13</v>
      </c>
    </row>
    <row r="106" spans="1:6" x14ac:dyDescent="0.45">
      <c r="A106" t="s">
        <v>120</v>
      </c>
      <c r="B106">
        <v>798</v>
      </c>
      <c r="C106" t="s">
        <v>125</v>
      </c>
      <c r="D106">
        <v>15.640228594822497</v>
      </c>
      <c r="E106">
        <v>181.42665169994098</v>
      </c>
      <c r="F106" t="s">
        <v>13</v>
      </c>
    </row>
    <row r="107" spans="1:6" x14ac:dyDescent="0.45">
      <c r="A107" t="s">
        <v>126</v>
      </c>
      <c r="B107">
        <v>96</v>
      </c>
      <c r="C107" t="s">
        <v>127</v>
      </c>
      <c r="D107">
        <v>12.811309449374059</v>
      </c>
      <c r="E107">
        <v>5551.1403844137794</v>
      </c>
      <c r="F107" t="s">
        <v>10</v>
      </c>
    </row>
    <row r="108" spans="1:6" x14ac:dyDescent="0.45">
      <c r="A108" t="s">
        <v>126</v>
      </c>
      <c r="B108">
        <v>116</v>
      </c>
      <c r="C108" t="s">
        <v>128</v>
      </c>
      <c r="D108">
        <v>15.640228594822497</v>
      </c>
      <c r="E108">
        <v>257852.62872854111</v>
      </c>
      <c r="F108" t="s">
        <v>13</v>
      </c>
    </row>
    <row r="109" spans="1:6" x14ac:dyDescent="0.45">
      <c r="A109" t="s">
        <v>126</v>
      </c>
      <c r="B109">
        <v>360</v>
      </c>
      <c r="C109" t="s">
        <v>129</v>
      </c>
      <c r="D109">
        <v>15.640228594822497</v>
      </c>
      <c r="E109">
        <v>4232646.2476109955</v>
      </c>
      <c r="F109" t="s">
        <v>13</v>
      </c>
    </row>
    <row r="110" spans="1:6" x14ac:dyDescent="0.45">
      <c r="A110" t="s">
        <v>126</v>
      </c>
      <c r="B110">
        <v>418</v>
      </c>
      <c r="C110" t="s">
        <v>130</v>
      </c>
      <c r="D110">
        <v>15.640228594822497</v>
      </c>
      <c r="E110">
        <v>112132.61891057988</v>
      </c>
      <c r="F110" t="s">
        <v>13</v>
      </c>
    </row>
    <row r="111" spans="1:6" x14ac:dyDescent="0.45">
      <c r="A111" t="s">
        <v>126</v>
      </c>
      <c r="B111">
        <v>458</v>
      </c>
      <c r="C111" t="s">
        <v>131</v>
      </c>
      <c r="D111">
        <v>78.81736997673103</v>
      </c>
      <c r="E111">
        <v>2518199.2072825609</v>
      </c>
      <c r="F111" t="s">
        <v>24</v>
      </c>
    </row>
    <row r="112" spans="1:6" x14ac:dyDescent="0.45">
      <c r="A112" t="s">
        <v>126</v>
      </c>
      <c r="B112">
        <v>104</v>
      </c>
      <c r="C112" t="s">
        <v>132</v>
      </c>
      <c r="D112">
        <v>15.640228594822497</v>
      </c>
      <c r="E112">
        <v>845282.41049861978</v>
      </c>
      <c r="F112" t="s">
        <v>13</v>
      </c>
    </row>
    <row r="113" spans="1:6" x14ac:dyDescent="0.45">
      <c r="A113" t="s">
        <v>126</v>
      </c>
      <c r="B113">
        <v>608</v>
      </c>
      <c r="C113" t="s">
        <v>133</v>
      </c>
      <c r="D113">
        <v>15.640228594822497</v>
      </c>
      <c r="E113">
        <v>1690968.3388949858</v>
      </c>
      <c r="F113" t="s">
        <v>13</v>
      </c>
    </row>
    <row r="114" spans="1:6" x14ac:dyDescent="0.45">
      <c r="A114" t="s">
        <v>126</v>
      </c>
      <c r="B114">
        <v>702</v>
      </c>
      <c r="C114" t="s">
        <v>134</v>
      </c>
      <c r="D114">
        <v>12.811309449374059</v>
      </c>
      <c r="E114">
        <v>74360.683437001848</v>
      </c>
      <c r="F114" t="s">
        <v>10</v>
      </c>
    </row>
    <row r="115" spans="1:6" x14ac:dyDescent="0.45">
      <c r="A115" t="s">
        <v>126</v>
      </c>
      <c r="B115">
        <v>764</v>
      </c>
      <c r="C115" t="s">
        <v>135</v>
      </c>
      <c r="D115">
        <v>15.640228594822497</v>
      </c>
      <c r="E115">
        <v>1088960.3000516731</v>
      </c>
      <c r="F115" t="s">
        <v>13</v>
      </c>
    </row>
    <row r="116" spans="1:6" x14ac:dyDescent="0.45">
      <c r="A116" t="s">
        <v>126</v>
      </c>
      <c r="B116">
        <v>626</v>
      </c>
      <c r="C116" t="s">
        <v>136</v>
      </c>
      <c r="D116">
        <v>15.640228594822497</v>
      </c>
      <c r="E116">
        <v>20224.379595964972</v>
      </c>
      <c r="F116" t="s">
        <v>13</v>
      </c>
    </row>
    <row r="117" spans="1:6" x14ac:dyDescent="0.45">
      <c r="A117" t="s">
        <v>126</v>
      </c>
      <c r="B117">
        <v>704</v>
      </c>
      <c r="C117" t="s">
        <v>137</v>
      </c>
      <c r="D117">
        <v>15.640228594822497</v>
      </c>
      <c r="E117">
        <v>1508689.2947366273</v>
      </c>
      <c r="F117" t="s">
        <v>13</v>
      </c>
    </row>
    <row r="118" spans="1:6" x14ac:dyDescent="0.45">
      <c r="A118" t="s">
        <v>138</v>
      </c>
      <c r="B118">
        <v>4</v>
      </c>
      <c r="C118" t="s">
        <v>139</v>
      </c>
      <c r="D118">
        <v>15.640228594822497</v>
      </c>
      <c r="E118">
        <v>594982.44815851841</v>
      </c>
      <c r="F118" t="s">
        <v>13</v>
      </c>
    </row>
    <row r="119" spans="1:6" x14ac:dyDescent="0.45">
      <c r="A119" t="s">
        <v>138</v>
      </c>
      <c r="B119">
        <v>50</v>
      </c>
      <c r="C119" t="s">
        <v>140</v>
      </c>
      <c r="D119">
        <v>15.640228594822497</v>
      </c>
      <c r="E119">
        <v>2550079.8395171482</v>
      </c>
      <c r="F119" t="s">
        <v>13</v>
      </c>
    </row>
    <row r="120" spans="1:6" x14ac:dyDescent="0.45">
      <c r="A120" t="s">
        <v>138</v>
      </c>
      <c r="B120">
        <v>64</v>
      </c>
      <c r="C120" t="s">
        <v>141</v>
      </c>
      <c r="D120">
        <v>15.640228594822497</v>
      </c>
      <c r="E120">
        <v>11935.058440709046</v>
      </c>
      <c r="F120" t="s">
        <v>13</v>
      </c>
    </row>
    <row r="121" spans="1:6" x14ac:dyDescent="0.45">
      <c r="A121" t="s">
        <v>138</v>
      </c>
      <c r="B121">
        <v>356</v>
      </c>
      <c r="C121" t="s">
        <v>142</v>
      </c>
      <c r="D121">
        <v>15.640228594822497</v>
      </c>
      <c r="E121">
        <v>21371086.748034447</v>
      </c>
      <c r="F121" t="s">
        <v>13</v>
      </c>
    </row>
    <row r="122" spans="1:6" x14ac:dyDescent="0.45">
      <c r="A122" t="s">
        <v>138</v>
      </c>
      <c r="B122">
        <v>364</v>
      </c>
      <c r="C122" t="s">
        <v>143</v>
      </c>
      <c r="D122">
        <v>15.640228594822497</v>
      </c>
      <c r="E122">
        <v>1296792.3496882531</v>
      </c>
      <c r="F122" t="s">
        <v>13</v>
      </c>
    </row>
    <row r="123" spans="1:6" x14ac:dyDescent="0.45">
      <c r="A123" t="s">
        <v>138</v>
      </c>
      <c r="B123">
        <v>462</v>
      </c>
      <c r="C123" t="s">
        <v>144</v>
      </c>
      <c r="D123">
        <v>15.640228594822497</v>
      </c>
      <c r="E123">
        <v>8304.9613838507466</v>
      </c>
      <c r="F123" t="s">
        <v>13</v>
      </c>
    </row>
    <row r="124" spans="1:6" x14ac:dyDescent="0.45">
      <c r="A124" t="s">
        <v>138</v>
      </c>
      <c r="B124">
        <v>524</v>
      </c>
      <c r="C124" t="s">
        <v>145</v>
      </c>
      <c r="D124">
        <v>15.640228594822497</v>
      </c>
      <c r="E124">
        <v>447446.60780069837</v>
      </c>
      <c r="F124" t="s">
        <v>13</v>
      </c>
    </row>
    <row r="125" spans="1:6" x14ac:dyDescent="0.45">
      <c r="A125" t="s">
        <v>138</v>
      </c>
      <c r="B125">
        <v>586</v>
      </c>
      <c r="C125" t="s">
        <v>146</v>
      </c>
      <c r="D125">
        <v>15.640228594822497</v>
      </c>
      <c r="E125">
        <v>3387130.7977063125</v>
      </c>
      <c r="F125" t="s">
        <v>13</v>
      </c>
    </row>
    <row r="126" spans="1:6" x14ac:dyDescent="0.45">
      <c r="A126" t="s">
        <v>138</v>
      </c>
      <c r="B126">
        <v>144</v>
      </c>
      <c r="C126" t="s">
        <v>147</v>
      </c>
      <c r="D126">
        <v>15.640228594822497</v>
      </c>
      <c r="E126">
        <v>333507.54248741653</v>
      </c>
      <c r="F126" t="s">
        <v>13</v>
      </c>
    </row>
    <row r="127" spans="1:6" x14ac:dyDescent="0.45">
      <c r="A127" t="s">
        <v>148</v>
      </c>
      <c r="B127">
        <v>8</v>
      </c>
      <c r="C127" t="s">
        <v>149</v>
      </c>
      <c r="D127">
        <v>15.640228594822497</v>
      </c>
      <c r="E127">
        <v>45057.934558824127</v>
      </c>
      <c r="F127" t="s">
        <v>13</v>
      </c>
    </row>
    <row r="128" spans="1:6" x14ac:dyDescent="0.45">
      <c r="A128" t="s">
        <v>148</v>
      </c>
      <c r="B128">
        <v>20</v>
      </c>
      <c r="C128" t="s">
        <v>150</v>
      </c>
      <c r="D128">
        <v>12.811309449374059</v>
      </c>
      <c r="E128">
        <v>987.75195854673996</v>
      </c>
      <c r="F128" t="s">
        <v>10</v>
      </c>
    </row>
    <row r="129" spans="1:6" x14ac:dyDescent="0.45">
      <c r="A129" t="s">
        <v>148</v>
      </c>
      <c r="B129">
        <v>70</v>
      </c>
      <c r="C129" t="s">
        <v>151</v>
      </c>
      <c r="D129">
        <v>15.640228594822497</v>
      </c>
      <c r="E129">
        <v>51628.394591509066</v>
      </c>
      <c r="F129" t="s">
        <v>13</v>
      </c>
    </row>
    <row r="130" spans="1:6" x14ac:dyDescent="0.45">
      <c r="A130" t="s">
        <v>148</v>
      </c>
      <c r="B130">
        <v>191</v>
      </c>
      <c r="C130" t="s">
        <v>152</v>
      </c>
      <c r="D130">
        <v>12.811309449374059</v>
      </c>
      <c r="E130">
        <v>52914.551418749674</v>
      </c>
      <c r="F130" t="s">
        <v>10</v>
      </c>
    </row>
    <row r="131" spans="1:6" x14ac:dyDescent="0.45">
      <c r="A131" t="s">
        <v>148</v>
      </c>
      <c r="B131">
        <v>292</v>
      </c>
      <c r="C131" t="s">
        <v>153</v>
      </c>
      <c r="D131">
        <v>12.811309449374059</v>
      </c>
      <c r="E131">
        <v>431.74112844390578</v>
      </c>
      <c r="F131" t="s">
        <v>10</v>
      </c>
    </row>
    <row r="132" spans="1:6" x14ac:dyDescent="0.45">
      <c r="A132" t="s">
        <v>148</v>
      </c>
      <c r="B132">
        <v>300</v>
      </c>
      <c r="C132" t="s">
        <v>154</v>
      </c>
      <c r="D132">
        <v>7.3835426121703698</v>
      </c>
      <c r="E132">
        <v>77331.533548566367</v>
      </c>
      <c r="F132" t="s">
        <v>24</v>
      </c>
    </row>
    <row r="133" spans="1:6" x14ac:dyDescent="0.45">
      <c r="A133" t="s">
        <v>148</v>
      </c>
      <c r="B133">
        <v>380</v>
      </c>
      <c r="C133" t="s">
        <v>155</v>
      </c>
      <c r="D133">
        <v>3.6259532548699025</v>
      </c>
      <c r="E133">
        <v>219551.83217769809</v>
      </c>
      <c r="F133" t="s">
        <v>8</v>
      </c>
    </row>
    <row r="134" spans="1:6" x14ac:dyDescent="0.45">
      <c r="A134" t="s">
        <v>148</v>
      </c>
      <c r="B134">
        <v>470</v>
      </c>
      <c r="C134" t="s">
        <v>156</v>
      </c>
      <c r="D134">
        <v>12.811309449374059</v>
      </c>
      <c r="E134">
        <v>5642.1006815043365</v>
      </c>
      <c r="F134" t="s">
        <v>10</v>
      </c>
    </row>
    <row r="135" spans="1:6" x14ac:dyDescent="0.45">
      <c r="A135" t="s">
        <v>148</v>
      </c>
      <c r="B135">
        <v>499</v>
      </c>
      <c r="C135" t="s">
        <v>157</v>
      </c>
      <c r="D135">
        <v>15.640228594822497</v>
      </c>
      <c r="E135">
        <v>9822.0635575485285</v>
      </c>
      <c r="F135" t="s">
        <v>13</v>
      </c>
    </row>
    <row r="136" spans="1:6" x14ac:dyDescent="0.45">
      <c r="A136" t="s">
        <v>148</v>
      </c>
      <c r="B136">
        <v>807</v>
      </c>
      <c r="C136" t="s">
        <v>158</v>
      </c>
      <c r="D136">
        <v>15.640228594822497</v>
      </c>
      <c r="E136">
        <v>32586.416277312674</v>
      </c>
      <c r="F136" t="s">
        <v>13</v>
      </c>
    </row>
    <row r="137" spans="1:6" x14ac:dyDescent="0.45">
      <c r="A137" t="s">
        <v>148</v>
      </c>
      <c r="B137">
        <v>620</v>
      </c>
      <c r="C137" t="s">
        <v>159</v>
      </c>
      <c r="D137">
        <v>12.811309449374059</v>
      </c>
      <c r="E137">
        <v>131011.01269118901</v>
      </c>
      <c r="F137" t="s">
        <v>10</v>
      </c>
    </row>
    <row r="138" spans="1:6" x14ac:dyDescent="0.45">
      <c r="A138" t="s">
        <v>148</v>
      </c>
      <c r="B138">
        <v>674</v>
      </c>
      <c r="C138" t="s">
        <v>160</v>
      </c>
      <c r="D138">
        <v>12.811309449374059</v>
      </c>
      <c r="E138">
        <v>434.30339033378061</v>
      </c>
      <c r="F138" t="s">
        <v>10</v>
      </c>
    </row>
    <row r="139" spans="1:6" x14ac:dyDescent="0.45">
      <c r="A139" t="s">
        <v>148</v>
      </c>
      <c r="B139">
        <v>688</v>
      </c>
      <c r="C139" t="s">
        <v>161</v>
      </c>
      <c r="D139">
        <v>15.640228594822497</v>
      </c>
      <c r="E139">
        <v>137199.21327950191</v>
      </c>
      <c r="F139" t="s">
        <v>13</v>
      </c>
    </row>
    <row r="140" spans="1:6" x14ac:dyDescent="0.45">
      <c r="A140" t="s">
        <v>148</v>
      </c>
      <c r="B140">
        <v>705</v>
      </c>
      <c r="C140" t="s">
        <v>162</v>
      </c>
      <c r="D140">
        <v>6.6917686763528197</v>
      </c>
      <c r="E140">
        <v>13910.179547534606</v>
      </c>
      <c r="F140" t="s">
        <v>24</v>
      </c>
    </row>
    <row r="141" spans="1:6" x14ac:dyDescent="0.45">
      <c r="A141" t="s">
        <v>148</v>
      </c>
      <c r="B141">
        <v>724</v>
      </c>
      <c r="C141" t="s">
        <v>163</v>
      </c>
      <c r="D141">
        <v>12.811309449374059</v>
      </c>
      <c r="E141">
        <v>598759.60747350554</v>
      </c>
      <c r="F141" t="s">
        <v>10</v>
      </c>
    </row>
    <row r="142" spans="1:6" x14ac:dyDescent="0.45">
      <c r="A142" t="s">
        <v>164</v>
      </c>
      <c r="B142">
        <v>24</v>
      </c>
      <c r="C142" t="s">
        <v>165</v>
      </c>
      <c r="D142">
        <v>15.640228594822497</v>
      </c>
      <c r="E142">
        <v>497754.96709880442</v>
      </c>
      <c r="F142" t="s">
        <v>13</v>
      </c>
    </row>
    <row r="143" spans="1:6" x14ac:dyDescent="0.45">
      <c r="A143" t="s">
        <v>164</v>
      </c>
      <c r="B143">
        <v>204</v>
      </c>
      <c r="C143" t="s">
        <v>166</v>
      </c>
      <c r="D143">
        <v>15.640228594822497</v>
      </c>
      <c r="E143">
        <v>184573.46569321924</v>
      </c>
      <c r="F143" t="s">
        <v>13</v>
      </c>
    </row>
    <row r="144" spans="1:6" x14ac:dyDescent="0.45">
      <c r="A144" t="s">
        <v>164</v>
      </c>
      <c r="B144">
        <v>72</v>
      </c>
      <c r="C144" t="s">
        <v>167</v>
      </c>
      <c r="D144">
        <v>15.640228594822497</v>
      </c>
      <c r="E144">
        <v>36030.394613892582</v>
      </c>
      <c r="F144" t="s">
        <v>13</v>
      </c>
    </row>
    <row r="145" spans="1:6" x14ac:dyDescent="0.45">
      <c r="A145" t="s">
        <v>164</v>
      </c>
      <c r="B145">
        <v>854</v>
      </c>
      <c r="C145" t="s">
        <v>168</v>
      </c>
      <c r="D145">
        <v>15.640228594822497</v>
      </c>
      <c r="E145">
        <v>317831.34136682586</v>
      </c>
      <c r="F145" t="s">
        <v>13</v>
      </c>
    </row>
    <row r="146" spans="1:6" x14ac:dyDescent="0.45">
      <c r="A146" t="s">
        <v>164</v>
      </c>
      <c r="B146">
        <v>108</v>
      </c>
      <c r="C146" t="s">
        <v>169</v>
      </c>
      <c r="D146">
        <v>15.640228594822497</v>
      </c>
      <c r="E146">
        <v>180341.21983546027</v>
      </c>
      <c r="F146" t="s">
        <v>13</v>
      </c>
    </row>
    <row r="147" spans="1:6" x14ac:dyDescent="0.45">
      <c r="A147" t="s">
        <v>164</v>
      </c>
      <c r="B147">
        <v>132</v>
      </c>
      <c r="C147" t="s">
        <v>170</v>
      </c>
      <c r="D147">
        <v>15.640228594822497</v>
      </c>
      <c r="E147">
        <v>8600.5617042928916</v>
      </c>
      <c r="F147" t="s">
        <v>13</v>
      </c>
    </row>
    <row r="148" spans="1:6" x14ac:dyDescent="0.45">
      <c r="A148" t="s">
        <v>164</v>
      </c>
      <c r="B148">
        <v>120</v>
      </c>
      <c r="C148" t="s">
        <v>171</v>
      </c>
      <c r="D148">
        <v>15.640228594822497</v>
      </c>
      <c r="E148">
        <v>404712.81121106487</v>
      </c>
      <c r="F148" t="s">
        <v>13</v>
      </c>
    </row>
    <row r="149" spans="1:6" x14ac:dyDescent="0.45">
      <c r="A149" t="s">
        <v>164</v>
      </c>
      <c r="B149">
        <v>140</v>
      </c>
      <c r="C149" t="s">
        <v>172</v>
      </c>
      <c r="D149">
        <v>15.640228594822497</v>
      </c>
      <c r="E149">
        <v>74216.012728151705</v>
      </c>
      <c r="F149" t="s">
        <v>13</v>
      </c>
    </row>
    <row r="150" spans="1:6" x14ac:dyDescent="0.45">
      <c r="A150" t="s">
        <v>164</v>
      </c>
      <c r="B150">
        <v>148</v>
      </c>
      <c r="C150" t="s">
        <v>173</v>
      </c>
      <c r="D150">
        <v>15.640228594822497</v>
      </c>
      <c r="E150">
        <v>249413.16137877488</v>
      </c>
      <c r="F150" t="s">
        <v>13</v>
      </c>
    </row>
    <row r="151" spans="1:6" x14ac:dyDescent="0.45">
      <c r="A151" t="s">
        <v>164</v>
      </c>
      <c r="B151">
        <v>174</v>
      </c>
      <c r="C151" t="s">
        <v>174</v>
      </c>
      <c r="D151">
        <v>15.640228594822497</v>
      </c>
      <c r="E151">
        <v>13308.270511334464</v>
      </c>
      <c r="F151" t="s">
        <v>13</v>
      </c>
    </row>
    <row r="152" spans="1:6" x14ac:dyDescent="0.45">
      <c r="A152" t="s">
        <v>164</v>
      </c>
      <c r="B152">
        <v>178</v>
      </c>
      <c r="C152" t="s">
        <v>175</v>
      </c>
      <c r="D152">
        <v>15.640228594822497</v>
      </c>
      <c r="E152">
        <v>84152.249954442435</v>
      </c>
      <c r="F152" t="s">
        <v>13</v>
      </c>
    </row>
    <row r="153" spans="1:6" x14ac:dyDescent="0.45">
      <c r="A153" t="s">
        <v>164</v>
      </c>
      <c r="B153">
        <v>384</v>
      </c>
      <c r="C153" t="s">
        <v>176</v>
      </c>
      <c r="D153">
        <v>15.640228594822497</v>
      </c>
      <c r="E153">
        <v>402211.93865875271</v>
      </c>
      <c r="F153" t="s">
        <v>13</v>
      </c>
    </row>
    <row r="154" spans="1:6" x14ac:dyDescent="0.45">
      <c r="A154" t="s">
        <v>164</v>
      </c>
      <c r="B154">
        <v>180</v>
      </c>
      <c r="C154" t="s">
        <v>177</v>
      </c>
      <c r="D154">
        <v>15.640228594822497</v>
      </c>
      <c r="E154">
        <v>1357424.8238818015</v>
      </c>
      <c r="F154" t="s">
        <v>13</v>
      </c>
    </row>
    <row r="155" spans="1:6" x14ac:dyDescent="0.45">
      <c r="A155" t="s">
        <v>164</v>
      </c>
      <c r="B155">
        <v>262</v>
      </c>
      <c r="C155" t="s">
        <v>178</v>
      </c>
      <c r="D155">
        <v>15.640228594822497</v>
      </c>
      <c r="E155">
        <v>15227.326559919184</v>
      </c>
      <c r="F155" t="s">
        <v>13</v>
      </c>
    </row>
    <row r="156" spans="1:6" x14ac:dyDescent="0.45">
      <c r="A156" t="s">
        <v>164</v>
      </c>
      <c r="B156">
        <v>226</v>
      </c>
      <c r="C156" t="s">
        <v>179</v>
      </c>
      <c r="D156">
        <v>15.640228594822497</v>
      </c>
      <c r="E156">
        <v>21208.149974579308</v>
      </c>
      <c r="F156" t="s">
        <v>13</v>
      </c>
    </row>
    <row r="157" spans="1:6" x14ac:dyDescent="0.45">
      <c r="A157" t="s">
        <v>164</v>
      </c>
      <c r="B157">
        <v>232</v>
      </c>
      <c r="C157" t="s">
        <v>180</v>
      </c>
      <c r="D157">
        <v>15.640228594822497</v>
      </c>
      <c r="E157">
        <v>54695.443418953757</v>
      </c>
      <c r="F157" t="s">
        <v>13</v>
      </c>
    </row>
    <row r="158" spans="1:6" x14ac:dyDescent="0.45">
      <c r="A158" t="s">
        <v>164</v>
      </c>
      <c r="B158">
        <v>748</v>
      </c>
      <c r="C158" t="s">
        <v>181</v>
      </c>
      <c r="D158">
        <v>15.640228594822497</v>
      </c>
      <c r="E158">
        <v>17956.546449715712</v>
      </c>
      <c r="F158" t="s">
        <v>13</v>
      </c>
    </row>
    <row r="159" spans="1:6" x14ac:dyDescent="0.45">
      <c r="A159" t="s">
        <v>164</v>
      </c>
      <c r="B159">
        <v>231</v>
      </c>
      <c r="C159" t="s">
        <v>182</v>
      </c>
      <c r="D159">
        <v>15.640228594822497</v>
      </c>
      <c r="E159">
        <v>1752936.4886105324</v>
      </c>
      <c r="F159" t="s">
        <v>13</v>
      </c>
    </row>
    <row r="160" spans="1:6" x14ac:dyDescent="0.45">
      <c r="A160" t="s">
        <v>164</v>
      </c>
      <c r="B160">
        <v>266</v>
      </c>
      <c r="C160" t="s">
        <v>183</v>
      </c>
      <c r="D160">
        <v>15.640228594822497</v>
      </c>
      <c r="E160">
        <v>33979.960645111358</v>
      </c>
      <c r="F160" t="s">
        <v>13</v>
      </c>
    </row>
    <row r="161" spans="1:6" x14ac:dyDescent="0.45">
      <c r="A161" t="s">
        <v>164</v>
      </c>
      <c r="B161">
        <v>270</v>
      </c>
      <c r="C161" t="s">
        <v>184</v>
      </c>
      <c r="D161">
        <v>15.640228594822497</v>
      </c>
      <c r="E161">
        <v>36718.564672064771</v>
      </c>
      <c r="F161" t="s">
        <v>13</v>
      </c>
    </row>
    <row r="162" spans="1:6" x14ac:dyDescent="0.45">
      <c r="A162" t="s">
        <v>164</v>
      </c>
      <c r="B162">
        <v>288</v>
      </c>
      <c r="C162" t="s">
        <v>185</v>
      </c>
      <c r="D162">
        <v>15.640228594822497</v>
      </c>
      <c r="E162">
        <v>475742.90937445121</v>
      </c>
      <c r="F162" t="s">
        <v>13</v>
      </c>
    </row>
    <row r="163" spans="1:6" x14ac:dyDescent="0.45">
      <c r="A163" t="s">
        <v>164</v>
      </c>
      <c r="B163">
        <v>324</v>
      </c>
      <c r="C163" t="s">
        <v>186</v>
      </c>
      <c r="D163">
        <v>15.640228594822497</v>
      </c>
      <c r="E163">
        <v>199744.4874301971</v>
      </c>
      <c r="F163" t="s">
        <v>13</v>
      </c>
    </row>
    <row r="164" spans="1:6" x14ac:dyDescent="0.45">
      <c r="A164" t="s">
        <v>164</v>
      </c>
      <c r="B164">
        <v>624</v>
      </c>
      <c r="C164" t="s">
        <v>187</v>
      </c>
      <c r="D164">
        <v>15.640228594822497</v>
      </c>
      <c r="E164">
        <v>30043.315107794533</v>
      </c>
      <c r="F164" t="s">
        <v>13</v>
      </c>
    </row>
    <row r="165" spans="1:6" x14ac:dyDescent="0.45">
      <c r="A165" t="s">
        <v>164</v>
      </c>
      <c r="B165">
        <v>404</v>
      </c>
      <c r="C165" t="s">
        <v>188</v>
      </c>
      <c r="D165">
        <v>10.963794044469571</v>
      </c>
      <c r="E165">
        <v>576410.50809394324</v>
      </c>
      <c r="F165" t="s">
        <v>24</v>
      </c>
    </row>
    <row r="166" spans="1:6" x14ac:dyDescent="0.45">
      <c r="A166" t="s">
        <v>164</v>
      </c>
      <c r="B166">
        <v>426</v>
      </c>
      <c r="C166" t="s">
        <v>189</v>
      </c>
      <c r="D166">
        <v>15.640228594822497</v>
      </c>
      <c r="E166">
        <v>33240.17783257625</v>
      </c>
      <c r="F166" t="s">
        <v>13</v>
      </c>
    </row>
    <row r="167" spans="1:6" x14ac:dyDescent="0.45">
      <c r="A167" t="s">
        <v>164</v>
      </c>
      <c r="B167">
        <v>430</v>
      </c>
      <c r="C167" t="s">
        <v>190</v>
      </c>
      <c r="D167">
        <v>15.640228594822497</v>
      </c>
      <c r="E167">
        <v>77222.064664076592</v>
      </c>
      <c r="F167" t="s">
        <v>13</v>
      </c>
    </row>
    <row r="168" spans="1:6" x14ac:dyDescent="0.45">
      <c r="A168" t="s">
        <v>164</v>
      </c>
      <c r="B168">
        <v>450</v>
      </c>
      <c r="C168" t="s">
        <v>191</v>
      </c>
      <c r="D168">
        <v>15.640228594822497</v>
      </c>
      <c r="E168">
        <v>421806.01704234636</v>
      </c>
      <c r="F168" t="s">
        <v>13</v>
      </c>
    </row>
    <row r="169" spans="1:6" x14ac:dyDescent="0.45">
      <c r="A169" t="s">
        <v>164</v>
      </c>
      <c r="B169">
        <v>454</v>
      </c>
      <c r="C169" t="s">
        <v>192</v>
      </c>
      <c r="D169">
        <v>15.640228594822497</v>
      </c>
      <c r="E169">
        <v>291357.12642436987</v>
      </c>
      <c r="F169" t="s">
        <v>13</v>
      </c>
    </row>
    <row r="170" spans="1:6" x14ac:dyDescent="0.45">
      <c r="A170" t="s">
        <v>164</v>
      </c>
      <c r="B170">
        <v>466</v>
      </c>
      <c r="C170" t="s">
        <v>193</v>
      </c>
      <c r="D170">
        <v>15.640228594822497</v>
      </c>
      <c r="E170">
        <v>307455.61371702061</v>
      </c>
      <c r="F170" t="s">
        <v>13</v>
      </c>
    </row>
    <row r="171" spans="1:6" x14ac:dyDescent="0.45">
      <c r="A171" t="s">
        <v>164</v>
      </c>
      <c r="B171">
        <v>478</v>
      </c>
      <c r="C171" t="s">
        <v>194</v>
      </c>
      <c r="D171">
        <v>15.640228594822497</v>
      </c>
      <c r="E171">
        <v>70782.982551588182</v>
      </c>
      <c r="F171" t="s">
        <v>13</v>
      </c>
    </row>
    <row r="172" spans="1:6" x14ac:dyDescent="0.45">
      <c r="A172" t="s">
        <v>164</v>
      </c>
      <c r="B172">
        <v>480</v>
      </c>
      <c r="C172" t="s">
        <v>195</v>
      </c>
      <c r="D172">
        <v>12.811309449374059</v>
      </c>
      <c r="E172">
        <v>16266.519607870243</v>
      </c>
      <c r="F172" t="s">
        <v>10</v>
      </c>
    </row>
    <row r="173" spans="1:6" x14ac:dyDescent="0.45">
      <c r="A173" t="s">
        <v>164</v>
      </c>
      <c r="B173">
        <v>508</v>
      </c>
      <c r="C173" t="s">
        <v>196</v>
      </c>
      <c r="D173">
        <v>15.640228594822497</v>
      </c>
      <c r="E173">
        <v>474931.18151037995</v>
      </c>
      <c r="F173" t="s">
        <v>13</v>
      </c>
    </row>
    <row r="174" spans="1:6" x14ac:dyDescent="0.45">
      <c r="A174" t="s">
        <v>164</v>
      </c>
      <c r="B174">
        <v>516</v>
      </c>
      <c r="C174" t="s">
        <v>197</v>
      </c>
      <c r="D174">
        <v>15.640228594822497</v>
      </c>
      <c r="E174">
        <v>39014.55022978472</v>
      </c>
      <c r="F174" t="s">
        <v>13</v>
      </c>
    </row>
    <row r="175" spans="1:6" x14ac:dyDescent="0.45">
      <c r="A175" t="s">
        <v>164</v>
      </c>
      <c r="B175">
        <v>562</v>
      </c>
      <c r="C175" t="s">
        <v>198</v>
      </c>
      <c r="D175">
        <v>15.640228594822497</v>
      </c>
      <c r="E175">
        <v>364584.67670532881</v>
      </c>
      <c r="F175" t="s">
        <v>13</v>
      </c>
    </row>
    <row r="176" spans="1:6" x14ac:dyDescent="0.45">
      <c r="A176" t="s">
        <v>164</v>
      </c>
      <c r="B176">
        <v>566</v>
      </c>
      <c r="C176" t="s">
        <v>199</v>
      </c>
      <c r="D176">
        <v>15.640228594822497</v>
      </c>
      <c r="E176">
        <v>3143116.6432384704</v>
      </c>
      <c r="F176" t="s">
        <v>13</v>
      </c>
    </row>
    <row r="177" spans="1:6" x14ac:dyDescent="0.45">
      <c r="A177" t="s">
        <v>164</v>
      </c>
      <c r="B177">
        <v>646</v>
      </c>
      <c r="C177" t="s">
        <v>200</v>
      </c>
      <c r="D177">
        <v>15.640228594822497</v>
      </c>
      <c r="E177">
        <v>197489.16646682366</v>
      </c>
      <c r="F177" t="s">
        <v>13</v>
      </c>
    </row>
    <row r="178" spans="1:6" x14ac:dyDescent="0.45">
      <c r="A178" t="s">
        <v>164</v>
      </c>
      <c r="B178">
        <v>678</v>
      </c>
      <c r="C178" t="s">
        <v>201</v>
      </c>
      <c r="D178">
        <v>15.640228594822497</v>
      </c>
      <c r="E178">
        <v>3364.2131707463191</v>
      </c>
      <c r="F178" t="s">
        <v>13</v>
      </c>
    </row>
    <row r="179" spans="1:6" x14ac:dyDescent="0.45">
      <c r="A179" t="s">
        <v>164</v>
      </c>
      <c r="B179">
        <v>686</v>
      </c>
      <c r="C179" t="s">
        <v>202</v>
      </c>
      <c r="D179">
        <v>15.640228594822497</v>
      </c>
      <c r="E179">
        <v>254879.42127266532</v>
      </c>
      <c r="F179" t="s">
        <v>13</v>
      </c>
    </row>
    <row r="180" spans="1:6" x14ac:dyDescent="0.45">
      <c r="A180" t="s">
        <v>164</v>
      </c>
      <c r="B180">
        <v>690</v>
      </c>
      <c r="C180" t="s">
        <v>203</v>
      </c>
      <c r="D180">
        <v>12.811309449374059</v>
      </c>
      <c r="E180">
        <v>1251.6649332038455</v>
      </c>
      <c r="F180" t="s">
        <v>10</v>
      </c>
    </row>
    <row r="181" spans="1:6" x14ac:dyDescent="0.45">
      <c r="A181" t="s">
        <v>164</v>
      </c>
      <c r="B181">
        <v>694</v>
      </c>
      <c r="C181" t="s">
        <v>204</v>
      </c>
      <c r="D181">
        <v>15.640228594822497</v>
      </c>
      <c r="E181">
        <v>122200.23405706714</v>
      </c>
      <c r="F181" t="s">
        <v>13</v>
      </c>
    </row>
    <row r="182" spans="1:6" x14ac:dyDescent="0.45">
      <c r="A182" t="s">
        <v>164</v>
      </c>
      <c r="B182">
        <v>706</v>
      </c>
      <c r="C182" t="s">
        <v>205</v>
      </c>
      <c r="D182">
        <v>15.640228594822497</v>
      </c>
      <c r="E182">
        <v>241530.48616698434</v>
      </c>
      <c r="F182" t="s">
        <v>13</v>
      </c>
    </row>
    <row r="183" spans="1:6" x14ac:dyDescent="0.45">
      <c r="A183" t="s">
        <v>164</v>
      </c>
      <c r="B183">
        <v>710</v>
      </c>
      <c r="C183" t="s">
        <v>206</v>
      </c>
      <c r="D183">
        <v>15.640228594822497</v>
      </c>
      <c r="E183">
        <v>915865.19812419428</v>
      </c>
      <c r="F183" t="s">
        <v>13</v>
      </c>
    </row>
    <row r="184" spans="1:6" x14ac:dyDescent="0.45">
      <c r="A184" t="s">
        <v>164</v>
      </c>
      <c r="B184">
        <v>728</v>
      </c>
      <c r="C184" t="s">
        <v>207</v>
      </c>
      <c r="D184">
        <v>15.640228594822497</v>
      </c>
      <c r="E184">
        <v>173013.77273878595</v>
      </c>
      <c r="F184" t="s">
        <v>13</v>
      </c>
    </row>
    <row r="185" spans="1:6" x14ac:dyDescent="0.45">
      <c r="A185" t="s">
        <v>164</v>
      </c>
      <c r="B185">
        <v>768</v>
      </c>
      <c r="C185" t="s">
        <v>208</v>
      </c>
      <c r="D185">
        <v>15.640228594822497</v>
      </c>
      <c r="E185">
        <v>126410.58359479335</v>
      </c>
      <c r="F185" t="s">
        <v>13</v>
      </c>
    </row>
    <row r="186" spans="1:6" x14ac:dyDescent="0.45">
      <c r="A186" t="s">
        <v>164</v>
      </c>
      <c r="B186">
        <v>800</v>
      </c>
      <c r="C186" t="s">
        <v>209</v>
      </c>
      <c r="D186">
        <v>15.640228594822497</v>
      </c>
      <c r="E186">
        <v>692386.66380135401</v>
      </c>
      <c r="F186" t="s">
        <v>13</v>
      </c>
    </row>
    <row r="187" spans="1:6" x14ac:dyDescent="0.45">
      <c r="A187" t="s">
        <v>164</v>
      </c>
      <c r="B187">
        <v>834</v>
      </c>
      <c r="C187" t="s">
        <v>210</v>
      </c>
      <c r="D187">
        <v>15.640228594822497</v>
      </c>
      <c r="E187">
        <v>907219.27975697641</v>
      </c>
      <c r="F187" t="s">
        <v>13</v>
      </c>
    </row>
    <row r="188" spans="1:6" x14ac:dyDescent="0.45">
      <c r="A188" t="s">
        <v>164</v>
      </c>
      <c r="B188">
        <v>894</v>
      </c>
      <c r="C188" t="s">
        <v>211</v>
      </c>
      <c r="D188">
        <v>15.640228594822497</v>
      </c>
      <c r="E188">
        <v>279350.12293212459</v>
      </c>
      <c r="F188" t="s">
        <v>13</v>
      </c>
    </row>
    <row r="189" spans="1:6" x14ac:dyDescent="0.45">
      <c r="A189" t="s">
        <v>164</v>
      </c>
      <c r="B189">
        <v>716</v>
      </c>
      <c r="C189" t="s">
        <v>212</v>
      </c>
      <c r="D189">
        <v>15.640228594822497</v>
      </c>
      <c r="E189">
        <v>229058.9678854729</v>
      </c>
      <c r="F189" t="s">
        <v>13</v>
      </c>
    </row>
    <row r="190" spans="1:6" x14ac:dyDescent="0.45">
      <c r="A190" t="s">
        <v>213</v>
      </c>
      <c r="B190">
        <v>51</v>
      </c>
      <c r="C190" t="s">
        <v>214</v>
      </c>
      <c r="D190">
        <v>15.640228594822497</v>
      </c>
      <c r="E190">
        <v>46259.104114906499</v>
      </c>
      <c r="F190" t="s">
        <v>13</v>
      </c>
    </row>
    <row r="191" spans="1:6" x14ac:dyDescent="0.45">
      <c r="A191" t="s">
        <v>213</v>
      </c>
      <c r="B191">
        <v>31</v>
      </c>
      <c r="C191" t="s">
        <v>215</v>
      </c>
      <c r="D191">
        <v>15.640228594822497</v>
      </c>
      <c r="E191">
        <v>157148.32485219801</v>
      </c>
      <c r="F191" t="s">
        <v>13</v>
      </c>
    </row>
    <row r="192" spans="1:6" x14ac:dyDescent="0.45">
      <c r="A192" t="s">
        <v>213</v>
      </c>
      <c r="B192">
        <v>48</v>
      </c>
      <c r="C192" t="s">
        <v>216</v>
      </c>
      <c r="D192">
        <v>12.811309449374059</v>
      </c>
      <c r="E192">
        <v>21025.921068312706</v>
      </c>
      <c r="F192" t="s">
        <v>10</v>
      </c>
    </row>
    <row r="193" spans="1:6" x14ac:dyDescent="0.45">
      <c r="A193" t="s">
        <v>213</v>
      </c>
      <c r="B193">
        <v>196</v>
      </c>
      <c r="C193" t="s">
        <v>217</v>
      </c>
      <c r="D193">
        <v>12.811309449374059</v>
      </c>
      <c r="E193">
        <v>15355.635506019747</v>
      </c>
      <c r="F193" t="s">
        <v>10</v>
      </c>
    </row>
    <row r="194" spans="1:6" x14ac:dyDescent="0.45">
      <c r="A194" t="s">
        <v>213</v>
      </c>
      <c r="B194">
        <v>268</v>
      </c>
      <c r="C194" t="s">
        <v>218</v>
      </c>
      <c r="D194">
        <v>15.640228594822497</v>
      </c>
      <c r="E194">
        <v>62510.865647786559</v>
      </c>
      <c r="F194" t="s">
        <v>13</v>
      </c>
    </row>
    <row r="195" spans="1:6" x14ac:dyDescent="0.45">
      <c r="A195" t="s">
        <v>213</v>
      </c>
      <c r="B195">
        <v>368</v>
      </c>
      <c r="C195" t="s">
        <v>219</v>
      </c>
      <c r="D195">
        <v>15.640228594822497</v>
      </c>
      <c r="E195">
        <v>614814.25801675348</v>
      </c>
      <c r="F195" t="s">
        <v>13</v>
      </c>
    </row>
    <row r="196" spans="1:6" x14ac:dyDescent="0.45">
      <c r="A196" t="s">
        <v>213</v>
      </c>
      <c r="B196">
        <v>376</v>
      </c>
      <c r="C196" t="s">
        <v>220</v>
      </c>
      <c r="D196">
        <v>51.411711367757945</v>
      </c>
      <c r="E196">
        <v>437996.93382647703</v>
      </c>
      <c r="F196" t="s">
        <v>24</v>
      </c>
    </row>
    <row r="197" spans="1:6" x14ac:dyDescent="0.45">
      <c r="A197" t="s">
        <v>213</v>
      </c>
      <c r="B197">
        <v>400</v>
      </c>
      <c r="C197" t="s">
        <v>221</v>
      </c>
      <c r="D197">
        <v>15.640228594822497</v>
      </c>
      <c r="E197">
        <v>157992.89719631843</v>
      </c>
      <c r="F197" t="s">
        <v>13</v>
      </c>
    </row>
    <row r="198" spans="1:6" x14ac:dyDescent="0.45">
      <c r="A198" t="s">
        <v>213</v>
      </c>
      <c r="B198">
        <v>414</v>
      </c>
      <c r="C198" t="s">
        <v>222</v>
      </c>
      <c r="D198">
        <v>12.811309449374059</v>
      </c>
      <c r="E198">
        <v>53898.459984461602</v>
      </c>
      <c r="F198" t="s">
        <v>10</v>
      </c>
    </row>
    <row r="199" spans="1:6" x14ac:dyDescent="0.45">
      <c r="A199" t="s">
        <v>213</v>
      </c>
      <c r="B199">
        <v>422</v>
      </c>
      <c r="C199" t="s">
        <v>223</v>
      </c>
      <c r="D199">
        <v>15.640228594822497</v>
      </c>
      <c r="E199">
        <v>107224.7151775246</v>
      </c>
      <c r="F199" t="s">
        <v>13</v>
      </c>
    </row>
    <row r="200" spans="1:6" x14ac:dyDescent="0.45">
      <c r="A200" t="s">
        <v>213</v>
      </c>
      <c r="B200">
        <v>512</v>
      </c>
      <c r="C200" t="s">
        <v>224</v>
      </c>
      <c r="D200">
        <v>12.811309449374059</v>
      </c>
      <c r="E200">
        <v>63736.264510635941</v>
      </c>
      <c r="F200" t="s">
        <v>10</v>
      </c>
    </row>
    <row r="201" spans="1:6" x14ac:dyDescent="0.45">
      <c r="A201" t="s">
        <v>213</v>
      </c>
      <c r="B201">
        <v>634</v>
      </c>
      <c r="C201" t="s">
        <v>225</v>
      </c>
      <c r="D201">
        <v>12.811309449374059</v>
      </c>
      <c r="E201">
        <v>36282.909491572274</v>
      </c>
      <c r="F201" t="s">
        <v>10</v>
      </c>
    </row>
    <row r="202" spans="1:6" x14ac:dyDescent="0.45">
      <c r="A202" t="s">
        <v>213</v>
      </c>
      <c r="B202">
        <v>682</v>
      </c>
      <c r="C202" t="s">
        <v>226</v>
      </c>
      <c r="D202">
        <v>19.653668144961511</v>
      </c>
      <c r="E202">
        <v>673501.72682561353</v>
      </c>
      <c r="F202" t="s">
        <v>8</v>
      </c>
    </row>
    <row r="203" spans="1:6" x14ac:dyDescent="0.45">
      <c r="A203" t="s">
        <v>213</v>
      </c>
      <c r="B203">
        <v>275</v>
      </c>
      <c r="C203" t="s">
        <v>227</v>
      </c>
      <c r="D203">
        <v>15.640228594822497</v>
      </c>
      <c r="E203">
        <v>77910.234722248788</v>
      </c>
      <c r="F203" t="s">
        <v>13</v>
      </c>
    </row>
    <row r="204" spans="1:6" x14ac:dyDescent="0.45">
      <c r="A204" t="s">
        <v>213</v>
      </c>
      <c r="B204">
        <v>760</v>
      </c>
      <c r="C204" t="s">
        <v>228</v>
      </c>
      <c r="D204">
        <v>15.640228594822497</v>
      </c>
      <c r="E204">
        <v>266980.26613647951</v>
      </c>
      <c r="F204" t="s">
        <v>13</v>
      </c>
    </row>
    <row r="205" spans="1:6" x14ac:dyDescent="0.45">
      <c r="A205" t="s">
        <v>213</v>
      </c>
      <c r="B205">
        <v>792</v>
      </c>
      <c r="C205" t="s">
        <v>229</v>
      </c>
      <c r="D205">
        <v>15.640228594822497</v>
      </c>
      <c r="E205">
        <v>1304858.0155746031</v>
      </c>
      <c r="F205" t="s">
        <v>13</v>
      </c>
    </row>
    <row r="206" spans="1:6" x14ac:dyDescent="0.45">
      <c r="A206" t="s">
        <v>213</v>
      </c>
      <c r="B206">
        <v>784</v>
      </c>
      <c r="C206" t="s">
        <v>230</v>
      </c>
      <c r="D206">
        <v>12.811309449374059</v>
      </c>
      <c r="E206">
        <v>125172.89897510924</v>
      </c>
      <c r="F206" t="s">
        <v>10</v>
      </c>
    </row>
    <row r="207" spans="1:6" x14ac:dyDescent="0.45">
      <c r="A207" t="s">
        <v>213</v>
      </c>
      <c r="B207">
        <v>887</v>
      </c>
      <c r="C207" t="s">
        <v>231</v>
      </c>
      <c r="D207">
        <v>15.640228594822497</v>
      </c>
      <c r="E207">
        <v>456098.78225935419</v>
      </c>
      <c r="F207" t="s">
        <v>13</v>
      </c>
    </row>
    <row r="208" spans="1:6" x14ac:dyDescent="0.45">
      <c r="A208" t="s">
        <v>232</v>
      </c>
      <c r="B208">
        <v>40</v>
      </c>
      <c r="C208" t="s">
        <v>233</v>
      </c>
      <c r="D208">
        <v>8.6307161647473443</v>
      </c>
      <c r="E208">
        <v>77288.926326928937</v>
      </c>
      <c r="F208" t="s">
        <v>8</v>
      </c>
    </row>
    <row r="209" spans="1:6" x14ac:dyDescent="0.45">
      <c r="A209" t="s">
        <v>232</v>
      </c>
      <c r="B209">
        <v>56</v>
      </c>
      <c r="C209" t="s">
        <v>234</v>
      </c>
      <c r="D209">
        <v>9.7146420256410249</v>
      </c>
      <c r="E209">
        <v>112100.16872647947</v>
      </c>
      <c r="F209" t="s">
        <v>24</v>
      </c>
    </row>
    <row r="210" spans="1:6" x14ac:dyDescent="0.45">
      <c r="A210" t="s">
        <v>232</v>
      </c>
      <c r="B210">
        <v>250</v>
      </c>
      <c r="C210" t="s">
        <v>235</v>
      </c>
      <c r="D210">
        <v>25.603798941245476</v>
      </c>
      <c r="E210">
        <v>1667567.7439036355</v>
      </c>
      <c r="F210" t="s">
        <v>24</v>
      </c>
    </row>
    <row r="211" spans="1:6" x14ac:dyDescent="0.45">
      <c r="A211" t="s">
        <v>232</v>
      </c>
      <c r="B211">
        <v>276</v>
      </c>
      <c r="C211" t="s">
        <v>236</v>
      </c>
      <c r="D211">
        <v>5.9657776556407045</v>
      </c>
      <c r="E211">
        <v>498243.85246614472</v>
      </c>
      <c r="F211" t="s">
        <v>8</v>
      </c>
    </row>
    <row r="212" spans="1:6" x14ac:dyDescent="0.45">
      <c r="A212" t="s">
        <v>232</v>
      </c>
      <c r="B212">
        <v>438</v>
      </c>
      <c r="C212" t="s">
        <v>237</v>
      </c>
      <c r="D212">
        <v>12.811309449374059</v>
      </c>
      <c r="E212">
        <v>486.82975907621426</v>
      </c>
      <c r="F212" t="s">
        <v>10</v>
      </c>
    </row>
    <row r="213" spans="1:6" x14ac:dyDescent="0.45">
      <c r="A213" t="s">
        <v>232</v>
      </c>
      <c r="B213">
        <v>442</v>
      </c>
      <c r="C213" t="s">
        <v>238</v>
      </c>
      <c r="D213">
        <v>7.2</v>
      </c>
      <c r="E213">
        <v>4433.04</v>
      </c>
      <c r="F213" t="s">
        <v>24</v>
      </c>
    </row>
    <row r="214" spans="1:6" x14ac:dyDescent="0.45">
      <c r="A214" t="s">
        <v>232</v>
      </c>
      <c r="B214">
        <v>492</v>
      </c>
      <c r="C214" t="s">
        <v>239</v>
      </c>
      <c r="D214">
        <v>12.811309449374059</v>
      </c>
      <c r="E214">
        <v>499.64106852558831</v>
      </c>
      <c r="F214" t="s">
        <v>10</v>
      </c>
    </row>
    <row r="215" spans="1:6" x14ac:dyDescent="0.45">
      <c r="A215" t="s">
        <v>232</v>
      </c>
      <c r="B215">
        <v>528</v>
      </c>
      <c r="C215" t="s">
        <v>240</v>
      </c>
      <c r="D215">
        <v>11</v>
      </c>
      <c r="E215">
        <v>188068.1</v>
      </c>
      <c r="F215" t="s">
        <v>24</v>
      </c>
    </row>
    <row r="216" spans="1:6" x14ac:dyDescent="0.45">
      <c r="A216" t="s">
        <v>232</v>
      </c>
      <c r="B216">
        <v>756</v>
      </c>
      <c r="C216" t="s">
        <v>241</v>
      </c>
      <c r="D216">
        <v>12.811309449374059</v>
      </c>
      <c r="E216">
        <v>110067.0840033523</v>
      </c>
      <c r="F216" t="s">
        <v>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37005-978B-4DAC-B473-6B147E25638E}">
  <dimension ref="A1:F216"/>
  <sheetViews>
    <sheetView workbookViewId="0">
      <selection activeCell="C13" sqref="C13"/>
    </sheetView>
  </sheetViews>
  <sheetFormatPr defaultRowHeight="14.25" x14ac:dyDescent="0.45"/>
  <cols>
    <col min="1" max="1" width="28.19921875" bestFit="1" customWidth="1"/>
    <col min="2" max="2" width="11.1328125" bestFit="1" customWidth="1"/>
    <col min="3" max="3" width="23.9296875" bestFit="1" customWidth="1"/>
    <col min="4" max="4" width="34.33203125" bestFit="1" customWidth="1"/>
    <col min="5" max="5" width="32.33203125" bestFit="1" customWidth="1"/>
    <col min="6" max="6" width="22.73046875" bestFit="1" customWidth="1"/>
  </cols>
  <sheetData>
    <row r="1" spans="1:6" x14ac:dyDescent="0.45">
      <c r="A1" t="s">
        <v>0</v>
      </c>
      <c r="B1" t="s">
        <v>1</v>
      </c>
      <c r="C1" t="s">
        <v>2</v>
      </c>
      <c r="D1" t="s">
        <v>242</v>
      </c>
      <c r="E1" t="s">
        <v>243</v>
      </c>
      <c r="F1" t="s">
        <v>5</v>
      </c>
    </row>
    <row r="2" spans="1:6" x14ac:dyDescent="0.45">
      <c r="A2" t="s">
        <v>6</v>
      </c>
      <c r="B2">
        <v>36</v>
      </c>
      <c r="C2" t="s">
        <v>7</v>
      </c>
      <c r="D2">
        <v>101.6978108246626</v>
      </c>
      <c r="E2">
        <v>2563110.2657761364</v>
      </c>
      <c r="F2" t="s">
        <v>244</v>
      </c>
    </row>
    <row r="3" spans="1:6" x14ac:dyDescent="0.45">
      <c r="A3" t="s">
        <v>6</v>
      </c>
      <c r="B3">
        <v>554</v>
      </c>
      <c r="C3" t="s">
        <v>9</v>
      </c>
      <c r="D3">
        <v>61</v>
      </c>
      <c r="E3">
        <v>291769.09999999998</v>
      </c>
      <c r="F3" t="s">
        <v>244</v>
      </c>
    </row>
    <row r="4" spans="1:6" x14ac:dyDescent="0.45">
      <c r="A4" t="s">
        <v>11</v>
      </c>
      <c r="B4">
        <v>398</v>
      </c>
      <c r="C4" t="s">
        <v>12</v>
      </c>
      <c r="D4">
        <v>75.713119146168523</v>
      </c>
      <c r="E4">
        <v>1404584.3585282306</v>
      </c>
      <c r="F4" t="s">
        <v>13</v>
      </c>
    </row>
    <row r="5" spans="1:6" x14ac:dyDescent="0.45">
      <c r="A5" t="s">
        <v>11</v>
      </c>
      <c r="B5">
        <v>417</v>
      </c>
      <c r="C5" t="s">
        <v>14</v>
      </c>
      <c r="D5">
        <v>91.016179554931128</v>
      </c>
      <c r="E5">
        <v>583950.70640648261</v>
      </c>
      <c r="F5" t="s">
        <v>13</v>
      </c>
    </row>
    <row r="6" spans="1:6" x14ac:dyDescent="0.45">
      <c r="A6" t="s">
        <v>11</v>
      </c>
      <c r="B6">
        <v>762</v>
      </c>
      <c r="C6" t="s">
        <v>15</v>
      </c>
      <c r="D6">
        <v>97.222250733275928</v>
      </c>
      <c r="E6">
        <v>906208.59908486495</v>
      </c>
      <c r="F6" t="s">
        <v>13</v>
      </c>
    </row>
    <row r="7" spans="1:6" x14ac:dyDescent="0.45">
      <c r="A7" t="s">
        <v>11</v>
      </c>
      <c r="B7">
        <v>795</v>
      </c>
      <c r="C7" t="s">
        <v>16</v>
      </c>
      <c r="D7">
        <v>75.713119146168523</v>
      </c>
      <c r="E7">
        <v>449894.92527844798</v>
      </c>
      <c r="F7" t="s">
        <v>13</v>
      </c>
    </row>
    <row r="8" spans="1:6" x14ac:dyDescent="0.45">
      <c r="A8" t="s">
        <v>11</v>
      </c>
      <c r="B8">
        <v>860</v>
      </c>
      <c r="C8" t="s">
        <v>17</v>
      </c>
      <c r="D8">
        <v>91.016179554931128</v>
      </c>
      <c r="E8">
        <v>3001868.3292268715</v>
      </c>
      <c r="F8" t="s">
        <v>13</v>
      </c>
    </row>
    <row r="9" spans="1:6" x14ac:dyDescent="0.45">
      <c r="A9" t="s">
        <v>18</v>
      </c>
      <c r="B9">
        <v>156</v>
      </c>
      <c r="C9" t="s">
        <v>19</v>
      </c>
      <c r="D9">
        <v>63.919134180621413</v>
      </c>
      <c r="E9">
        <v>91646212.706287846</v>
      </c>
      <c r="F9" t="s">
        <v>245</v>
      </c>
    </row>
    <row r="10" spans="1:6" x14ac:dyDescent="0.45">
      <c r="A10" t="s">
        <v>18</v>
      </c>
      <c r="B10">
        <v>344</v>
      </c>
      <c r="C10" t="s">
        <v>20</v>
      </c>
      <c r="D10">
        <v>71.405416561062623</v>
      </c>
      <c r="E10">
        <v>530984.95863137383</v>
      </c>
      <c r="F10" t="s">
        <v>13</v>
      </c>
    </row>
    <row r="11" spans="1:6" x14ac:dyDescent="0.45">
      <c r="A11" t="s">
        <v>18</v>
      </c>
      <c r="B11">
        <v>446</v>
      </c>
      <c r="C11" t="s">
        <v>21</v>
      </c>
      <c r="D11">
        <v>71.405416561062623</v>
      </c>
      <c r="E11">
        <v>45728.028765704505</v>
      </c>
      <c r="F11" t="s">
        <v>13</v>
      </c>
    </row>
    <row r="12" spans="1:6" x14ac:dyDescent="0.45">
      <c r="A12" t="s">
        <v>18</v>
      </c>
      <c r="B12">
        <v>408</v>
      </c>
      <c r="C12" t="s">
        <v>22</v>
      </c>
      <c r="D12">
        <v>80.671375409647695</v>
      </c>
      <c r="E12">
        <v>2070527.6555390996</v>
      </c>
      <c r="F12" t="s">
        <v>13</v>
      </c>
    </row>
    <row r="13" spans="1:6" x14ac:dyDescent="0.45">
      <c r="A13" t="s">
        <v>18</v>
      </c>
      <c r="B13">
        <v>392</v>
      </c>
      <c r="C13" t="s">
        <v>23</v>
      </c>
      <c r="D13">
        <v>64.321865991417496</v>
      </c>
      <c r="E13">
        <v>8159891.2162310211</v>
      </c>
      <c r="F13" t="s">
        <v>245</v>
      </c>
    </row>
    <row r="14" spans="1:6" x14ac:dyDescent="0.45">
      <c r="A14" t="s">
        <v>18</v>
      </c>
      <c r="B14">
        <v>496</v>
      </c>
      <c r="C14" t="s">
        <v>25</v>
      </c>
      <c r="D14">
        <v>77.568339820475302</v>
      </c>
      <c r="E14">
        <v>250173.40958899696</v>
      </c>
      <c r="F14" t="s">
        <v>13</v>
      </c>
    </row>
    <row r="15" spans="1:6" x14ac:dyDescent="0.45">
      <c r="A15" t="s">
        <v>18</v>
      </c>
      <c r="B15">
        <v>410</v>
      </c>
      <c r="C15" t="s">
        <v>26</v>
      </c>
      <c r="D15">
        <v>71.405416561062623</v>
      </c>
      <c r="E15">
        <v>3657763.8849654011</v>
      </c>
      <c r="F15" t="s">
        <v>13</v>
      </c>
    </row>
    <row r="16" spans="1:6" x14ac:dyDescent="0.45">
      <c r="A16" t="s">
        <v>27</v>
      </c>
      <c r="B16">
        <v>112</v>
      </c>
      <c r="C16" t="s">
        <v>28</v>
      </c>
      <c r="D16">
        <v>68.380065497345115</v>
      </c>
      <c r="E16">
        <v>646355.73110710504</v>
      </c>
      <c r="F16" t="s">
        <v>13</v>
      </c>
    </row>
    <row r="17" spans="1:6" x14ac:dyDescent="0.45">
      <c r="A17" t="s">
        <v>27</v>
      </c>
      <c r="B17">
        <v>100</v>
      </c>
      <c r="C17" t="s">
        <v>29</v>
      </c>
      <c r="D17">
        <v>68.380065497345115</v>
      </c>
      <c r="E17">
        <v>478667.2964879655</v>
      </c>
      <c r="F17" t="s">
        <v>13</v>
      </c>
    </row>
    <row r="18" spans="1:6" x14ac:dyDescent="0.45">
      <c r="A18" t="s">
        <v>27</v>
      </c>
      <c r="B18">
        <v>203</v>
      </c>
      <c r="C18" t="s">
        <v>30</v>
      </c>
      <c r="D18">
        <v>69.868672442313738</v>
      </c>
      <c r="E18">
        <v>746840.21347037994</v>
      </c>
      <c r="F18" t="s">
        <v>13</v>
      </c>
    </row>
    <row r="19" spans="1:6" x14ac:dyDescent="0.45">
      <c r="A19" t="s">
        <v>27</v>
      </c>
      <c r="B19">
        <v>348</v>
      </c>
      <c r="C19" t="s">
        <v>31</v>
      </c>
      <c r="D19">
        <v>93.825214899713458</v>
      </c>
      <c r="E19">
        <v>908669.05873925495</v>
      </c>
      <c r="F19" t="s">
        <v>245</v>
      </c>
    </row>
    <row r="20" spans="1:6" x14ac:dyDescent="0.45">
      <c r="A20" t="s">
        <v>27</v>
      </c>
      <c r="B20">
        <v>616</v>
      </c>
      <c r="C20" t="s">
        <v>32</v>
      </c>
      <c r="D20">
        <v>55.940300000000001</v>
      </c>
      <c r="E20">
        <v>2119454.8983399998</v>
      </c>
      <c r="F20" t="s">
        <v>245</v>
      </c>
    </row>
    <row r="21" spans="1:6" x14ac:dyDescent="0.45">
      <c r="A21" t="s">
        <v>27</v>
      </c>
      <c r="B21">
        <v>498</v>
      </c>
      <c r="C21" t="s">
        <v>33</v>
      </c>
      <c r="D21">
        <v>76.031595701726417</v>
      </c>
      <c r="E21">
        <v>307418.55090079043</v>
      </c>
      <c r="F21" t="s">
        <v>13</v>
      </c>
    </row>
    <row r="22" spans="1:6" x14ac:dyDescent="0.45">
      <c r="A22" t="s">
        <v>27</v>
      </c>
      <c r="B22">
        <v>642</v>
      </c>
      <c r="C22" t="s">
        <v>34</v>
      </c>
      <c r="D22">
        <v>69.868672442313738</v>
      </c>
      <c r="E22">
        <v>1352978.8943764286</v>
      </c>
      <c r="F22" t="s">
        <v>13</v>
      </c>
    </row>
    <row r="23" spans="1:6" x14ac:dyDescent="0.45">
      <c r="A23" t="s">
        <v>27</v>
      </c>
      <c r="B23">
        <v>643</v>
      </c>
      <c r="C23" t="s">
        <v>35</v>
      </c>
      <c r="D23">
        <v>33.375520645851665</v>
      </c>
      <c r="E23">
        <v>4868563.9603078682</v>
      </c>
      <c r="F23" t="s">
        <v>245</v>
      </c>
    </row>
    <row r="24" spans="1:6" x14ac:dyDescent="0.45">
      <c r="A24" t="s">
        <v>27</v>
      </c>
      <c r="B24">
        <v>703</v>
      </c>
      <c r="C24" t="s">
        <v>36</v>
      </c>
      <c r="D24">
        <v>69.868672442313738</v>
      </c>
      <c r="E24">
        <v>381273.34551770607</v>
      </c>
      <c r="F24" t="s">
        <v>13</v>
      </c>
    </row>
    <row r="25" spans="1:6" x14ac:dyDescent="0.45">
      <c r="A25" t="s">
        <v>27</v>
      </c>
      <c r="B25">
        <v>804</v>
      </c>
      <c r="C25" t="s">
        <v>37</v>
      </c>
      <c r="D25">
        <v>76.031595701726417</v>
      </c>
      <c r="E25">
        <v>3344903.6086634714</v>
      </c>
      <c r="F25" t="s">
        <v>13</v>
      </c>
    </row>
    <row r="26" spans="1:6" x14ac:dyDescent="0.45">
      <c r="A26" t="s">
        <v>38</v>
      </c>
      <c r="B26">
        <v>28</v>
      </c>
      <c r="C26" t="s">
        <v>39</v>
      </c>
      <c r="D26">
        <v>73.920769675063781</v>
      </c>
      <c r="E26">
        <v>7177.7067354486926</v>
      </c>
      <c r="F26" t="s">
        <v>13</v>
      </c>
    </row>
    <row r="27" spans="1:6" x14ac:dyDescent="0.45">
      <c r="A27" t="s">
        <v>38</v>
      </c>
      <c r="B27">
        <v>32</v>
      </c>
      <c r="C27" t="s">
        <v>40</v>
      </c>
      <c r="D27">
        <v>72.432162730095172</v>
      </c>
      <c r="E27">
        <v>3243562.9495675731</v>
      </c>
      <c r="F27" t="s">
        <v>13</v>
      </c>
    </row>
    <row r="28" spans="1:6" x14ac:dyDescent="0.45">
      <c r="A28" t="s">
        <v>38</v>
      </c>
      <c r="B28">
        <v>533</v>
      </c>
      <c r="C28" t="s">
        <v>41</v>
      </c>
      <c r="D28">
        <v>73.920769675063781</v>
      </c>
      <c r="E28">
        <v>7857.7778164592792</v>
      </c>
      <c r="F28" t="s">
        <v>13</v>
      </c>
    </row>
    <row r="29" spans="1:6" x14ac:dyDescent="0.45">
      <c r="A29" t="s">
        <v>38</v>
      </c>
      <c r="B29">
        <v>44</v>
      </c>
      <c r="C29" t="s">
        <v>42</v>
      </c>
      <c r="D29">
        <v>73.920769675063781</v>
      </c>
      <c r="E29">
        <v>28792.139788437344</v>
      </c>
      <c r="F29" t="s">
        <v>13</v>
      </c>
    </row>
    <row r="30" spans="1:6" x14ac:dyDescent="0.45">
      <c r="A30" t="s">
        <v>38</v>
      </c>
      <c r="B30">
        <v>52</v>
      </c>
      <c r="C30" t="s">
        <v>43</v>
      </c>
      <c r="D30">
        <v>73.920769675063781</v>
      </c>
      <c r="E30">
        <v>21215.260896743304</v>
      </c>
      <c r="F30" t="s">
        <v>13</v>
      </c>
    </row>
    <row r="31" spans="1:6" x14ac:dyDescent="0.45">
      <c r="A31" t="s">
        <v>38</v>
      </c>
      <c r="B31">
        <v>84</v>
      </c>
      <c r="C31" t="s">
        <v>44</v>
      </c>
      <c r="D31">
        <v>52.673888807177477</v>
      </c>
      <c r="E31">
        <v>20563.886190322086</v>
      </c>
      <c r="F31" t="s">
        <v>245</v>
      </c>
    </row>
    <row r="32" spans="1:6" x14ac:dyDescent="0.45">
      <c r="A32" t="s">
        <v>38</v>
      </c>
      <c r="B32">
        <v>68</v>
      </c>
      <c r="C32" t="s">
        <v>45</v>
      </c>
      <c r="D32">
        <v>80.08369293447646</v>
      </c>
      <c r="E32">
        <v>922011.56512392091</v>
      </c>
      <c r="F32" t="s">
        <v>13</v>
      </c>
    </row>
    <row r="33" spans="1:6" x14ac:dyDescent="0.45">
      <c r="A33" t="s">
        <v>38</v>
      </c>
      <c r="B33">
        <v>76</v>
      </c>
      <c r="C33" t="s">
        <v>46</v>
      </c>
      <c r="D33">
        <v>59.598853868194844</v>
      </c>
      <c r="E33">
        <v>12578308.309455587</v>
      </c>
      <c r="F33" t="s">
        <v>245</v>
      </c>
    </row>
    <row r="34" spans="1:6" x14ac:dyDescent="0.45">
      <c r="A34" t="s">
        <v>38</v>
      </c>
      <c r="B34">
        <v>92</v>
      </c>
      <c r="C34" t="s">
        <v>47</v>
      </c>
      <c r="D34">
        <v>73.920769675063781</v>
      </c>
      <c r="E34">
        <v>2217.6230902519133</v>
      </c>
      <c r="F34" t="s">
        <v>13</v>
      </c>
    </row>
    <row r="35" spans="1:6" x14ac:dyDescent="0.45">
      <c r="A35" t="s">
        <v>38</v>
      </c>
      <c r="B35">
        <v>136</v>
      </c>
      <c r="C35" t="s">
        <v>48</v>
      </c>
      <c r="D35">
        <v>73.920769675063781</v>
      </c>
      <c r="E35">
        <v>4797.4579519116396</v>
      </c>
      <c r="F35" t="s">
        <v>13</v>
      </c>
    </row>
    <row r="36" spans="1:6" x14ac:dyDescent="0.45">
      <c r="A36" t="s">
        <v>38</v>
      </c>
      <c r="B36">
        <v>152</v>
      </c>
      <c r="C36" t="s">
        <v>49</v>
      </c>
      <c r="D36">
        <v>73.920769675063781</v>
      </c>
      <c r="E36">
        <v>1400946.4268818088</v>
      </c>
      <c r="F36" t="s">
        <v>13</v>
      </c>
    </row>
    <row r="37" spans="1:6" x14ac:dyDescent="0.45">
      <c r="A37" t="s">
        <v>38</v>
      </c>
      <c r="B37">
        <v>170</v>
      </c>
      <c r="C37" t="s">
        <v>50</v>
      </c>
      <c r="D37">
        <v>70.431888000000001</v>
      </c>
      <c r="E37">
        <v>3545498.9827871998</v>
      </c>
      <c r="F37" t="s">
        <v>245</v>
      </c>
    </row>
    <row r="38" spans="1:6" x14ac:dyDescent="0.45">
      <c r="A38" t="s">
        <v>38</v>
      </c>
      <c r="B38">
        <v>188</v>
      </c>
      <c r="C38" t="s">
        <v>51</v>
      </c>
      <c r="D38">
        <v>72.432162730095172</v>
      </c>
      <c r="E38">
        <v>365608.58459642838</v>
      </c>
      <c r="F38" t="s">
        <v>13</v>
      </c>
    </row>
    <row r="39" spans="1:6" x14ac:dyDescent="0.45">
      <c r="A39" t="s">
        <v>38</v>
      </c>
      <c r="B39">
        <v>192</v>
      </c>
      <c r="C39" t="s">
        <v>52</v>
      </c>
      <c r="D39">
        <v>72.432162730095172</v>
      </c>
      <c r="E39">
        <v>820909.91630153358</v>
      </c>
      <c r="F39" t="s">
        <v>13</v>
      </c>
    </row>
    <row r="40" spans="1:6" x14ac:dyDescent="0.45">
      <c r="A40" t="s">
        <v>38</v>
      </c>
      <c r="B40">
        <v>531</v>
      </c>
      <c r="C40" t="s">
        <v>53</v>
      </c>
      <c r="D40">
        <v>73.920769675063781</v>
      </c>
      <c r="E40">
        <v>12078.653764905421</v>
      </c>
      <c r="F40" t="s">
        <v>13</v>
      </c>
    </row>
    <row r="41" spans="1:6" x14ac:dyDescent="0.45">
      <c r="A41" t="s">
        <v>38</v>
      </c>
      <c r="B41">
        <v>212</v>
      </c>
      <c r="C41" t="s">
        <v>54</v>
      </c>
      <c r="D41">
        <v>72.432162730095172</v>
      </c>
      <c r="E41">
        <v>5200.6292840208334</v>
      </c>
      <c r="F41" t="s">
        <v>13</v>
      </c>
    </row>
    <row r="42" spans="1:6" x14ac:dyDescent="0.45">
      <c r="A42" t="s">
        <v>38</v>
      </c>
      <c r="B42">
        <v>214</v>
      </c>
      <c r="C42" t="s">
        <v>55</v>
      </c>
      <c r="D42">
        <v>72.432162730095172</v>
      </c>
      <c r="E42">
        <v>777848.99555849202</v>
      </c>
      <c r="F42" t="s">
        <v>13</v>
      </c>
    </row>
    <row r="43" spans="1:6" x14ac:dyDescent="0.45">
      <c r="A43" t="s">
        <v>38</v>
      </c>
      <c r="B43">
        <v>218</v>
      </c>
      <c r="C43" t="s">
        <v>56</v>
      </c>
      <c r="D43">
        <v>72.432162730095172</v>
      </c>
      <c r="E43">
        <v>1258414.6656238544</v>
      </c>
      <c r="F43" t="s">
        <v>13</v>
      </c>
    </row>
    <row r="44" spans="1:6" x14ac:dyDescent="0.45">
      <c r="A44" t="s">
        <v>38</v>
      </c>
      <c r="B44">
        <v>222</v>
      </c>
      <c r="C44" t="s">
        <v>57</v>
      </c>
      <c r="D44">
        <v>80.08369293447646</v>
      </c>
      <c r="E44">
        <v>516828.12072193727</v>
      </c>
      <c r="F44" t="s">
        <v>13</v>
      </c>
    </row>
    <row r="45" spans="1:6" x14ac:dyDescent="0.45">
      <c r="A45" t="s">
        <v>38</v>
      </c>
      <c r="B45">
        <v>308</v>
      </c>
      <c r="C45" t="s">
        <v>58</v>
      </c>
      <c r="D45">
        <v>72.432162730095172</v>
      </c>
      <c r="E45">
        <v>8112.4022257706592</v>
      </c>
      <c r="F45" t="s">
        <v>13</v>
      </c>
    </row>
    <row r="46" spans="1:6" x14ac:dyDescent="0.45">
      <c r="A46" t="s">
        <v>38</v>
      </c>
      <c r="B46">
        <v>320</v>
      </c>
      <c r="C46" t="s">
        <v>59</v>
      </c>
      <c r="D46">
        <v>72.432162730095172</v>
      </c>
      <c r="E46">
        <v>1273466.0690391683</v>
      </c>
      <c r="F46" t="s">
        <v>13</v>
      </c>
    </row>
    <row r="47" spans="1:6" x14ac:dyDescent="0.45">
      <c r="A47" t="s">
        <v>38</v>
      </c>
      <c r="B47">
        <v>328</v>
      </c>
      <c r="C47" t="s">
        <v>60</v>
      </c>
      <c r="D47">
        <v>72.432162730095172</v>
      </c>
      <c r="E47">
        <v>56699.896985118503</v>
      </c>
      <c r="F47" t="s">
        <v>13</v>
      </c>
    </row>
    <row r="48" spans="1:6" x14ac:dyDescent="0.45">
      <c r="A48" t="s">
        <v>38</v>
      </c>
      <c r="B48">
        <v>332</v>
      </c>
      <c r="C48" t="s">
        <v>61</v>
      </c>
      <c r="D48">
        <v>83.186728523648867</v>
      </c>
      <c r="E48">
        <v>936940.44203470962</v>
      </c>
      <c r="F48" t="s">
        <v>13</v>
      </c>
    </row>
    <row r="49" spans="1:6" x14ac:dyDescent="0.45">
      <c r="A49" t="s">
        <v>38</v>
      </c>
      <c r="B49">
        <v>340</v>
      </c>
      <c r="C49" t="s">
        <v>62</v>
      </c>
      <c r="D49">
        <v>80.08369293447646</v>
      </c>
      <c r="E49">
        <v>780503.67970870098</v>
      </c>
      <c r="F49" t="s">
        <v>13</v>
      </c>
    </row>
    <row r="50" spans="1:6" x14ac:dyDescent="0.45">
      <c r="A50" t="s">
        <v>38</v>
      </c>
      <c r="B50">
        <v>388</v>
      </c>
      <c r="C50" t="s">
        <v>63</v>
      </c>
      <c r="D50">
        <v>72.432162730095172</v>
      </c>
      <c r="E50">
        <v>213551.7453771396</v>
      </c>
      <c r="F50" t="s">
        <v>13</v>
      </c>
    </row>
    <row r="51" spans="1:6" x14ac:dyDescent="0.45">
      <c r="A51" t="s">
        <v>38</v>
      </c>
      <c r="B51">
        <v>484</v>
      </c>
      <c r="C51" t="s">
        <v>64</v>
      </c>
      <c r="D51">
        <v>93.900194580714896</v>
      </c>
      <c r="E51">
        <v>11979364.273731994</v>
      </c>
      <c r="F51" t="s">
        <v>245</v>
      </c>
    </row>
    <row r="52" spans="1:6" x14ac:dyDescent="0.45">
      <c r="A52" t="s">
        <v>38</v>
      </c>
      <c r="B52">
        <v>558</v>
      </c>
      <c r="C52" t="s">
        <v>65</v>
      </c>
      <c r="D52">
        <v>80.08369293447646</v>
      </c>
      <c r="E52">
        <v>524187.81210261566</v>
      </c>
      <c r="F52" t="s">
        <v>13</v>
      </c>
    </row>
    <row r="53" spans="1:6" x14ac:dyDescent="0.45">
      <c r="A53" t="s">
        <v>38</v>
      </c>
      <c r="B53">
        <v>591</v>
      </c>
      <c r="C53" t="s">
        <v>66</v>
      </c>
      <c r="D53">
        <v>73.920769675063781</v>
      </c>
      <c r="E53">
        <v>313897.15634819085</v>
      </c>
      <c r="F53" t="s">
        <v>13</v>
      </c>
    </row>
    <row r="54" spans="1:6" x14ac:dyDescent="0.45">
      <c r="A54" t="s">
        <v>38</v>
      </c>
      <c r="B54">
        <v>600</v>
      </c>
      <c r="C54" t="s">
        <v>67</v>
      </c>
      <c r="D54">
        <v>72.432162730095172</v>
      </c>
      <c r="E54">
        <v>510255.61356842844</v>
      </c>
      <c r="F54" t="s">
        <v>13</v>
      </c>
    </row>
    <row r="55" spans="1:6" x14ac:dyDescent="0.45">
      <c r="A55" t="s">
        <v>38</v>
      </c>
      <c r="B55">
        <v>604</v>
      </c>
      <c r="C55" t="s">
        <v>68</v>
      </c>
      <c r="D55">
        <v>72.432162730095172</v>
      </c>
      <c r="E55">
        <v>2354805.826436759</v>
      </c>
      <c r="F55" t="s">
        <v>13</v>
      </c>
    </row>
    <row r="56" spans="1:6" x14ac:dyDescent="0.45">
      <c r="A56" t="s">
        <v>38</v>
      </c>
      <c r="B56">
        <v>630</v>
      </c>
      <c r="C56" t="s">
        <v>69</v>
      </c>
      <c r="D56">
        <v>73.920769675063781</v>
      </c>
      <c r="E56">
        <v>216839.1857648321</v>
      </c>
      <c r="F56" t="s">
        <v>13</v>
      </c>
    </row>
    <row r="57" spans="1:6" x14ac:dyDescent="0.45">
      <c r="A57" t="s">
        <v>38</v>
      </c>
      <c r="B57">
        <v>659</v>
      </c>
      <c r="C57" t="s">
        <v>70</v>
      </c>
      <c r="D57">
        <v>73.920769675063781</v>
      </c>
      <c r="E57">
        <v>3903.0166388433677</v>
      </c>
      <c r="F57" t="s">
        <v>13</v>
      </c>
    </row>
    <row r="58" spans="1:6" x14ac:dyDescent="0.45">
      <c r="A58" t="s">
        <v>38</v>
      </c>
      <c r="B58">
        <v>662</v>
      </c>
      <c r="C58" t="s">
        <v>71</v>
      </c>
      <c r="D58">
        <v>72.432162730095172</v>
      </c>
      <c r="E58">
        <v>13240.599347061398</v>
      </c>
      <c r="F58" t="s">
        <v>13</v>
      </c>
    </row>
    <row r="59" spans="1:6" x14ac:dyDescent="0.45">
      <c r="A59" t="s">
        <v>38</v>
      </c>
      <c r="B59">
        <v>663</v>
      </c>
      <c r="C59" t="s">
        <v>72</v>
      </c>
      <c r="D59">
        <v>73.920769675063781</v>
      </c>
      <c r="E59">
        <v>2808.9892476524237</v>
      </c>
      <c r="F59" t="s">
        <v>13</v>
      </c>
    </row>
    <row r="60" spans="1:6" x14ac:dyDescent="0.45">
      <c r="A60" t="s">
        <v>38</v>
      </c>
      <c r="B60">
        <v>670</v>
      </c>
      <c r="C60" t="s">
        <v>73</v>
      </c>
      <c r="D60">
        <v>72.432162730095172</v>
      </c>
      <c r="E60">
        <v>8010.9971979485254</v>
      </c>
      <c r="F60" t="s">
        <v>13</v>
      </c>
    </row>
    <row r="61" spans="1:6" x14ac:dyDescent="0.45">
      <c r="A61" t="s">
        <v>38</v>
      </c>
      <c r="B61">
        <v>534</v>
      </c>
      <c r="C61" t="s">
        <v>74</v>
      </c>
      <c r="D61">
        <v>73.920769675063781</v>
      </c>
      <c r="E61">
        <v>3134.2406342227046</v>
      </c>
      <c r="F61" t="s">
        <v>13</v>
      </c>
    </row>
    <row r="62" spans="1:6" x14ac:dyDescent="0.45">
      <c r="A62" t="s">
        <v>38</v>
      </c>
      <c r="B62">
        <v>740</v>
      </c>
      <c r="C62" t="s">
        <v>75</v>
      </c>
      <c r="D62">
        <v>72.432162730095172</v>
      </c>
      <c r="E62">
        <v>42112.059411277332</v>
      </c>
      <c r="F62" t="s">
        <v>13</v>
      </c>
    </row>
    <row r="63" spans="1:6" x14ac:dyDescent="0.45">
      <c r="A63" t="s">
        <v>38</v>
      </c>
      <c r="B63">
        <v>780</v>
      </c>
      <c r="C63" t="s">
        <v>76</v>
      </c>
      <c r="D63">
        <v>73.920769675063781</v>
      </c>
      <c r="E63">
        <v>103119.47369671398</v>
      </c>
      <c r="F63" t="s">
        <v>13</v>
      </c>
    </row>
    <row r="64" spans="1:6" x14ac:dyDescent="0.45">
      <c r="A64" t="s">
        <v>38</v>
      </c>
      <c r="B64">
        <v>796</v>
      </c>
      <c r="C64" t="s">
        <v>77</v>
      </c>
      <c r="D64">
        <v>73.920769675063781</v>
      </c>
      <c r="E64">
        <v>2823.7734015874366</v>
      </c>
      <c r="F64" t="s">
        <v>13</v>
      </c>
    </row>
    <row r="65" spans="1:6" x14ac:dyDescent="0.45">
      <c r="A65" t="s">
        <v>38</v>
      </c>
      <c r="B65">
        <v>850</v>
      </c>
      <c r="C65" t="s">
        <v>78</v>
      </c>
      <c r="D65">
        <v>73.920769675063781</v>
      </c>
      <c r="E65">
        <v>7732.1125080116717</v>
      </c>
      <c r="F65" t="s">
        <v>13</v>
      </c>
    </row>
    <row r="66" spans="1:6" x14ac:dyDescent="0.45">
      <c r="A66" t="s">
        <v>38</v>
      </c>
      <c r="B66">
        <v>858</v>
      </c>
      <c r="C66" t="s">
        <v>79</v>
      </c>
      <c r="D66">
        <v>73.920769675063781</v>
      </c>
      <c r="E66">
        <v>255891.52838416828</v>
      </c>
      <c r="F66" t="s">
        <v>13</v>
      </c>
    </row>
    <row r="67" spans="1:6" x14ac:dyDescent="0.45">
      <c r="A67" t="s">
        <v>38</v>
      </c>
      <c r="B67">
        <v>862</v>
      </c>
      <c r="C67" t="s">
        <v>80</v>
      </c>
      <c r="D67">
        <v>72.432162730095172</v>
      </c>
      <c r="E67">
        <v>2065461.0659788479</v>
      </c>
      <c r="F67" t="s">
        <v>13</v>
      </c>
    </row>
    <row r="68" spans="1:6" x14ac:dyDescent="0.45">
      <c r="A68" t="s">
        <v>81</v>
      </c>
      <c r="B68">
        <v>242</v>
      </c>
      <c r="C68" t="s">
        <v>82</v>
      </c>
      <c r="D68">
        <v>75.713119146168523</v>
      </c>
      <c r="E68">
        <v>67384.67604008998</v>
      </c>
      <c r="F68" t="s">
        <v>13</v>
      </c>
    </row>
    <row r="69" spans="1:6" x14ac:dyDescent="0.45">
      <c r="A69" t="s">
        <v>81</v>
      </c>
      <c r="B69">
        <v>540</v>
      </c>
      <c r="C69" t="s">
        <v>83</v>
      </c>
      <c r="D69">
        <v>78.69033303610577</v>
      </c>
      <c r="E69">
        <v>22253.626182610715</v>
      </c>
      <c r="F69" t="s">
        <v>13</v>
      </c>
    </row>
    <row r="70" spans="1:6" x14ac:dyDescent="0.45">
      <c r="A70" t="s">
        <v>81</v>
      </c>
      <c r="B70">
        <v>598</v>
      </c>
      <c r="C70" t="s">
        <v>84</v>
      </c>
      <c r="D70">
        <v>91.016179554931128</v>
      </c>
      <c r="E70">
        <v>798767.09339203103</v>
      </c>
      <c r="F70" t="s">
        <v>13</v>
      </c>
    </row>
    <row r="71" spans="1:6" x14ac:dyDescent="0.45">
      <c r="A71" t="s">
        <v>81</v>
      </c>
      <c r="B71">
        <v>90</v>
      </c>
      <c r="C71" t="s">
        <v>85</v>
      </c>
      <c r="D71">
        <v>91.016179554931128</v>
      </c>
      <c r="E71">
        <v>60962.637065892864</v>
      </c>
      <c r="F71" t="s">
        <v>13</v>
      </c>
    </row>
    <row r="72" spans="1:6" x14ac:dyDescent="0.45">
      <c r="A72" t="s">
        <v>81</v>
      </c>
      <c r="B72">
        <v>548</v>
      </c>
      <c r="C72" t="s">
        <v>86</v>
      </c>
      <c r="D72">
        <v>91.016179554931128</v>
      </c>
      <c r="E72">
        <v>27295.752248523848</v>
      </c>
      <c r="F72" t="s">
        <v>13</v>
      </c>
    </row>
    <row r="73" spans="1:6" x14ac:dyDescent="0.45">
      <c r="A73" t="s">
        <v>87</v>
      </c>
      <c r="B73">
        <v>316</v>
      </c>
      <c r="C73" t="s">
        <v>88</v>
      </c>
      <c r="D73">
        <v>78.69033303610577</v>
      </c>
      <c r="E73">
        <v>13164.892716940496</v>
      </c>
      <c r="F73" t="s">
        <v>13</v>
      </c>
    </row>
    <row r="74" spans="1:6" x14ac:dyDescent="0.45">
      <c r="A74" t="s">
        <v>87</v>
      </c>
      <c r="B74">
        <v>296</v>
      </c>
      <c r="C74" t="s">
        <v>89</v>
      </c>
      <c r="D74">
        <v>91.016179554931128</v>
      </c>
      <c r="E74">
        <v>10703.502715659901</v>
      </c>
      <c r="F74" t="s">
        <v>13</v>
      </c>
    </row>
    <row r="75" spans="1:6" x14ac:dyDescent="0.45">
      <c r="A75" t="s">
        <v>87</v>
      </c>
      <c r="B75">
        <v>584</v>
      </c>
      <c r="C75" t="s">
        <v>90</v>
      </c>
      <c r="D75">
        <v>75.713119146168523</v>
      </c>
      <c r="E75">
        <v>4451.9314057947086</v>
      </c>
      <c r="F75" t="s">
        <v>13</v>
      </c>
    </row>
    <row r="76" spans="1:6" x14ac:dyDescent="0.45">
      <c r="A76" t="s">
        <v>87</v>
      </c>
      <c r="B76">
        <v>583</v>
      </c>
      <c r="C76" t="s">
        <v>91</v>
      </c>
      <c r="D76">
        <v>91.016179554931128</v>
      </c>
      <c r="E76">
        <v>10357.641233351162</v>
      </c>
      <c r="F76" t="s">
        <v>13</v>
      </c>
    </row>
    <row r="77" spans="1:6" x14ac:dyDescent="0.45">
      <c r="A77" t="s">
        <v>87</v>
      </c>
      <c r="B77">
        <v>520</v>
      </c>
      <c r="C77" t="s">
        <v>92</v>
      </c>
      <c r="D77">
        <v>78.69033303610577</v>
      </c>
      <c r="E77">
        <v>849.85559678994241</v>
      </c>
      <c r="F77" t="s">
        <v>13</v>
      </c>
    </row>
    <row r="78" spans="1:6" x14ac:dyDescent="0.45">
      <c r="A78" t="s">
        <v>87</v>
      </c>
      <c r="B78">
        <v>580</v>
      </c>
      <c r="C78" t="s">
        <v>93</v>
      </c>
      <c r="D78">
        <v>78.69033303610577</v>
      </c>
      <c r="E78">
        <v>4501.0870496652497</v>
      </c>
      <c r="F78" t="s">
        <v>13</v>
      </c>
    </row>
    <row r="79" spans="1:6" x14ac:dyDescent="0.45">
      <c r="A79" t="s">
        <v>87</v>
      </c>
      <c r="B79">
        <v>585</v>
      </c>
      <c r="C79" t="s">
        <v>94</v>
      </c>
      <c r="D79">
        <v>78.69033303610577</v>
      </c>
      <c r="E79">
        <v>1416.4259946499039</v>
      </c>
      <c r="F79" t="s">
        <v>13</v>
      </c>
    </row>
    <row r="80" spans="1:6" x14ac:dyDescent="0.45">
      <c r="A80" t="s">
        <v>95</v>
      </c>
      <c r="B80">
        <v>12</v>
      </c>
      <c r="C80" t="s">
        <v>96</v>
      </c>
      <c r="D80">
        <v>91.016179554931128</v>
      </c>
      <c r="E80">
        <v>3918528.6799964053</v>
      </c>
      <c r="F80" t="s">
        <v>13</v>
      </c>
    </row>
    <row r="81" spans="1:6" x14ac:dyDescent="0.45">
      <c r="A81" t="s">
        <v>95</v>
      </c>
      <c r="B81">
        <v>818</v>
      </c>
      <c r="C81" t="s">
        <v>97</v>
      </c>
      <c r="D81">
        <v>91.016179554931128</v>
      </c>
      <c r="E81">
        <v>9136941.3347783815</v>
      </c>
      <c r="F81" t="s">
        <v>13</v>
      </c>
    </row>
    <row r="82" spans="1:6" x14ac:dyDescent="0.45">
      <c r="A82" t="s">
        <v>95</v>
      </c>
      <c r="B82">
        <v>434</v>
      </c>
      <c r="C82" t="s">
        <v>98</v>
      </c>
      <c r="D82">
        <v>75.713119146168523</v>
      </c>
      <c r="E82">
        <v>513145.66501315718</v>
      </c>
      <c r="F82" t="s">
        <v>13</v>
      </c>
    </row>
    <row r="83" spans="1:6" x14ac:dyDescent="0.45">
      <c r="A83" t="s">
        <v>95</v>
      </c>
      <c r="B83">
        <v>504</v>
      </c>
      <c r="C83" t="s">
        <v>99</v>
      </c>
      <c r="D83">
        <v>91.016179554931128</v>
      </c>
      <c r="E83">
        <v>3319523.897491537</v>
      </c>
      <c r="F83" t="s">
        <v>13</v>
      </c>
    </row>
    <row r="84" spans="1:6" x14ac:dyDescent="0.45">
      <c r="A84" t="s">
        <v>95</v>
      </c>
      <c r="B84">
        <v>729</v>
      </c>
      <c r="C84" t="s">
        <v>100</v>
      </c>
      <c r="D84">
        <v>97.222250733275928</v>
      </c>
      <c r="E84">
        <v>4162395.6650938885</v>
      </c>
      <c r="F84" t="s">
        <v>13</v>
      </c>
    </row>
    <row r="85" spans="1:6" x14ac:dyDescent="0.45">
      <c r="A85" t="s">
        <v>95</v>
      </c>
      <c r="B85">
        <v>788</v>
      </c>
      <c r="C85" t="s">
        <v>101</v>
      </c>
      <c r="D85">
        <v>91.016179554931128</v>
      </c>
      <c r="E85">
        <v>1064406.915041053</v>
      </c>
      <c r="F85" t="s">
        <v>13</v>
      </c>
    </row>
    <row r="86" spans="1:6" x14ac:dyDescent="0.45">
      <c r="A86" t="s">
        <v>102</v>
      </c>
      <c r="B86">
        <v>60</v>
      </c>
      <c r="C86" t="s">
        <v>103</v>
      </c>
      <c r="D86">
        <v>73.688879646838529</v>
      </c>
      <c r="E86">
        <v>4605.5549779274079</v>
      </c>
      <c r="F86" t="s">
        <v>13</v>
      </c>
    </row>
    <row r="87" spans="1:6" x14ac:dyDescent="0.45">
      <c r="A87" t="s">
        <v>102</v>
      </c>
      <c r="B87">
        <v>124</v>
      </c>
      <c r="C87" t="s">
        <v>104</v>
      </c>
      <c r="D87">
        <v>78.541621323468746</v>
      </c>
      <c r="E87">
        <v>2938320.5953322891</v>
      </c>
      <c r="F87" t="s">
        <v>244</v>
      </c>
    </row>
    <row r="88" spans="1:6" x14ac:dyDescent="0.45">
      <c r="A88" t="s">
        <v>102</v>
      </c>
      <c r="B88">
        <v>304</v>
      </c>
      <c r="C88" t="s">
        <v>105</v>
      </c>
      <c r="D88">
        <v>73.688879646838529</v>
      </c>
      <c r="E88">
        <v>4178.1594759757445</v>
      </c>
      <c r="F88" t="s">
        <v>13</v>
      </c>
    </row>
    <row r="89" spans="1:6" x14ac:dyDescent="0.45">
      <c r="A89" t="s">
        <v>102</v>
      </c>
      <c r="B89">
        <v>840</v>
      </c>
      <c r="C89" t="s">
        <v>106</v>
      </c>
      <c r="D89">
        <v>58.833231191673804</v>
      </c>
      <c r="E89">
        <v>19359951.338765021</v>
      </c>
      <c r="F89" t="s">
        <v>244</v>
      </c>
    </row>
    <row r="90" spans="1:6" x14ac:dyDescent="0.45">
      <c r="A90" t="s">
        <v>107</v>
      </c>
      <c r="B90">
        <v>208</v>
      </c>
      <c r="C90" t="s">
        <v>108</v>
      </c>
      <c r="D90">
        <v>81.333527554384801</v>
      </c>
      <c r="E90">
        <v>469448.98769115366</v>
      </c>
      <c r="F90" t="s">
        <v>244</v>
      </c>
    </row>
    <row r="91" spans="1:6" x14ac:dyDescent="0.45">
      <c r="A91" t="s">
        <v>107</v>
      </c>
      <c r="B91">
        <v>233</v>
      </c>
      <c r="C91" t="s">
        <v>109</v>
      </c>
      <c r="D91">
        <v>77.507163323782237</v>
      </c>
      <c r="E91">
        <v>102743.49570200573</v>
      </c>
      <c r="F91" t="s">
        <v>245</v>
      </c>
    </row>
    <row r="92" spans="1:6" x14ac:dyDescent="0.45">
      <c r="A92" t="s">
        <v>107</v>
      </c>
      <c r="B92">
        <v>234</v>
      </c>
      <c r="C92" t="s">
        <v>110</v>
      </c>
      <c r="D92">
        <v>76.185479353763768</v>
      </c>
      <c r="E92">
        <v>3710.2328445282956</v>
      </c>
      <c r="F92" t="s">
        <v>10</v>
      </c>
    </row>
    <row r="93" spans="1:6" x14ac:dyDescent="0.45">
      <c r="A93" t="s">
        <v>107</v>
      </c>
      <c r="B93">
        <v>246</v>
      </c>
      <c r="C93" t="s">
        <v>111</v>
      </c>
      <c r="D93">
        <v>65.423688821785305</v>
      </c>
      <c r="E93">
        <v>361936.93129988067</v>
      </c>
      <c r="F93" t="s">
        <v>245</v>
      </c>
    </row>
    <row r="94" spans="1:6" x14ac:dyDescent="0.45">
      <c r="A94" t="s">
        <v>107</v>
      </c>
      <c r="B94">
        <v>352</v>
      </c>
      <c r="C94" t="s">
        <v>112</v>
      </c>
      <c r="D94">
        <v>76.185479353763768</v>
      </c>
      <c r="E94">
        <v>25826.877500925919</v>
      </c>
      <c r="F94" t="s">
        <v>10</v>
      </c>
    </row>
    <row r="95" spans="1:6" x14ac:dyDescent="0.45">
      <c r="A95" t="s">
        <v>107</v>
      </c>
      <c r="B95">
        <v>372</v>
      </c>
      <c r="C95" t="s">
        <v>113</v>
      </c>
      <c r="D95">
        <v>54.7</v>
      </c>
      <c r="E95">
        <v>267072.75</v>
      </c>
      <c r="F95" t="s">
        <v>245</v>
      </c>
    </row>
    <row r="96" spans="1:6" x14ac:dyDescent="0.45">
      <c r="A96" t="s">
        <v>107</v>
      </c>
      <c r="B96">
        <v>833</v>
      </c>
      <c r="C96" t="s">
        <v>114</v>
      </c>
      <c r="D96">
        <v>76.185479353763768</v>
      </c>
      <c r="E96">
        <v>6445.291553328414</v>
      </c>
      <c r="F96" t="s">
        <v>10</v>
      </c>
    </row>
    <row r="97" spans="1:6" x14ac:dyDescent="0.45">
      <c r="A97" t="s">
        <v>107</v>
      </c>
      <c r="B97">
        <v>428</v>
      </c>
      <c r="C97" t="s">
        <v>115</v>
      </c>
      <c r="D97">
        <v>76.185479353763768</v>
      </c>
      <c r="E97">
        <v>145262.85348382135</v>
      </c>
      <c r="F97" t="s">
        <v>10</v>
      </c>
    </row>
    <row r="98" spans="1:6" x14ac:dyDescent="0.45">
      <c r="A98" t="s">
        <v>107</v>
      </c>
      <c r="B98">
        <v>440</v>
      </c>
      <c r="C98" t="s">
        <v>116</v>
      </c>
      <c r="D98">
        <v>76.185479353763768</v>
      </c>
      <c r="E98">
        <v>210241.4488246465</v>
      </c>
      <c r="F98" t="s">
        <v>10</v>
      </c>
    </row>
    <row r="99" spans="1:6" x14ac:dyDescent="0.45">
      <c r="A99" t="s">
        <v>107</v>
      </c>
      <c r="B99">
        <v>578</v>
      </c>
      <c r="C99" t="s">
        <v>117</v>
      </c>
      <c r="D99">
        <v>78.8</v>
      </c>
      <c r="E99">
        <v>423857.32</v>
      </c>
      <c r="F99" t="s">
        <v>244</v>
      </c>
    </row>
    <row r="100" spans="1:6" x14ac:dyDescent="0.45">
      <c r="A100" t="s">
        <v>107</v>
      </c>
      <c r="B100">
        <v>752</v>
      </c>
      <c r="C100" t="s">
        <v>118</v>
      </c>
      <c r="D100">
        <v>81</v>
      </c>
      <c r="E100">
        <v>812948.4</v>
      </c>
      <c r="F100" t="s">
        <v>244</v>
      </c>
    </row>
    <row r="101" spans="1:6" x14ac:dyDescent="0.45">
      <c r="A101" t="s">
        <v>107</v>
      </c>
      <c r="B101">
        <v>826</v>
      </c>
      <c r="C101" t="s">
        <v>119</v>
      </c>
      <c r="D101">
        <v>77</v>
      </c>
      <c r="E101">
        <v>5199825.4000000004</v>
      </c>
      <c r="F101" t="s">
        <v>244</v>
      </c>
    </row>
    <row r="102" spans="1:6" x14ac:dyDescent="0.45">
      <c r="A102" t="s">
        <v>120</v>
      </c>
      <c r="B102">
        <v>16</v>
      </c>
      <c r="C102" t="s">
        <v>121</v>
      </c>
      <c r="D102">
        <v>75.713119146168523</v>
      </c>
      <c r="E102">
        <v>4186.9354887831196</v>
      </c>
      <c r="F102" t="s">
        <v>13</v>
      </c>
    </row>
    <row r="103" spans="1:6" x14ac:dyDescent="0.45">
      <c r="A103" t="s">
        <v>120</v>
      </c>
      <c r="B103">
        <v>258</v>
      </c>
      <c r="C103" t="s">
        <v>122</v>
      </c>
      <c r="D103">
        <v>78.69033303610577</v>
      </c>
      <c r="E103">
        <v>21978.21001698434</v>
      </c>
      <c r="F103" t="s">
        <v>13</v>
      </c>
    </row>
    <row r="104" spans="1:6" x14ac:dyDescent="0.45">
      <c r="A104" t="s">
        <v>120</v>
      </c>
      <c r="B104">
        <v>882</v>
      </c>
      <c r="C104" t="s">
        <v>123</v>
      </c>
      <c r="D104">
        <v>75.713119146168523</v>
      </c>
      <c r="E104">
        <v>14923.055783709817</v>
      </c>
      <c r="F104" t="s">
        <v>13</v>
      </c>
    </row>
    <row r="105" spans="1:6" x14ac:dyDescent="0.45">
      <c r="A105" t="s">
        <v>120</v>
      </c>
      <c r="B105">
        <v>776</v>
      </c>
      <c r="C105" t="s">
        <v>124</v>
      </c>
      <c r="D105">
        <v>75.713119146168523</v>
      </c>
      <c r="E105">
        <v>7912.0209507746113</v>
      </c>
      <c r="F105" t="s">
        <v>13</v>
      </c>
    </row>
    <row r="106" spans="1:6" x14ac:dyDescent="0.45">
      <c r="A106" t="s">
        <v>120</v>
      </c>
      <c r="B106">
        <v>798</v>
      </c>
      <c r="C106" t="s">
        <v>125</v>
      </c>
      <c r="D106">
        <v>75.713119146168523</v>
      </c>
      <c r="E106">
        <v>878.27218209555485</v>
      </c>
      <c r="F106" t="s">
        <v>13</v>
      </c>
    </row>
    <row r="107" spans="1:6" x14ac:dyDescent="0.45">
      <c r="A107" t="s">
        <v>126</v>
      </c>
      <c r="B107">
        <v>96</v>
      </c>
      <c r="C107" t="s">
        <v>127</v>
      </c>
      <c r="D107">
        <v>80.17420344001772</v>
      </c>
      <c r="E107">
        <v>34739.48235055968</v>
      </c>
      <c r="F107" t="s">
        <v>13</v>
      </c>
    </row>
    <row r="108" spans="1:6" x14ac:dyDescent="0.45">
      <c r="A108" t="s">
        <v>126</v>
      </c>
      <c r="B108">
        <v>116</v>
      </c>
      <c r="C108" t="s">
        <v>128</v>
      </c>
      <c r="D108">
        <v>86.337126699430399</v>
      </c>
      <c r="E108">
        <v>1423397.0393301591</v>
      </c>
      <c r="F108" t="s">
        <v>13</v>
      </c>
    </row>
    <row r="109" spans="1:6" x14ac:dyDescent="0.45">
      <c r="A109" t="s">
        <v>126</v>
      </c>
      <c r="B109">
        <v>360</v>
      </c>
      <c r="C109" t="s">
        <v>129</v>
      </c>
      <c r="D109">
        <v>77.369811750000011</v>
      </c>
      <c r="E109">
        <v>20938251.726730805</v>
      </c>
      <c r="F109" t="s">
        <v>245</v>
      </c>
    </row>
    <row r="110" spans="1:6" x14ac:dyDescent="0.45">
      <c r="A110" t="s">
        <v>126</v>
      </c>
      <c r="B110">
        <v>418</v>
      </c>
      <c r="C110" t="s">
        <v>130</v>
      </c>
      <c r="D110">
        <v>86.337126699430399</v>
      </c>
      <c r="E110">
        <v>618994.02987156634</v>
      </c>
      <c r="F110" t="s">
        <v>13</v>
      </c>
    </row>
    <row r="111" spans="1:6" x14ac:dyDescent="0.45">
      <c r="A111" t="s">
        <v>126</v>
      </c>
      <c r="B111">
        <v>458</v>
      </c>
      <c r="C111" t="s">
        <v>131</v>
      </c>
      <c r="D111">
        <v>91.442717194288974</v>
      </c>
      <c r="E111">
        <v>2921576.5258140941</v>
      </c>
      <c r="F111" t="s">
        <v>245</v>
      </c>
    </row>
    <row r="112" spans="1:6" x14ac:dyDescent="0.45">
      <c r="A112" t="s">
        <v>126</v>
      </c>
      <c r="B112">
        <v>104</v>
      </c>
      <c r="C112" t="s">
        <v>132</v>
      </c>
      <c r="D112">
        <v>86.337126699430399</v>
      </c>
      <c r="E112">
        <v>4666124.5473213959</v>
      </c>
      <c r="F112" t="s">
        <v>13</v>
      </c>
    </row>
    <row r="113" spans="1:6" x14ac:dyDescent="0.45">
      <c r="A113" t="s">
        <v>126</v>
      </c>
      <c r="B113">
        <v>608</v>
      </c>
      <c r="C113" t="s">
        <v>133</v>
      </c>
      <c r="D113">
        <v>86.337126699430399</v>
      </c>
      <c r="E113">
        <v>9334476.5925116371</v>
      </c>
      <c r="F113" t="s">
        <v>13</v>
      </c>
    </row>
    <row r="114" spans="1:6" x14ac:dyDescent="0.45">
      <c r="A114" t="s">
        <v>126</v>
      </c>
      <c r="B114">
        <v>702</v>
      </c>
      <c r="C114" t="s">
        <v>134</v>
      </c>
      <c r="D114">
        <v>80.17420344001772</v>
      </c>
      <c r="E114">
        <v>465355.12902689487</v>
      </c>
      <c r="F114" t="s">
        <v>13</v>
      </c>
    </row>
    <row r="115" spans="1:6" x14ac:dyDescent="0.45">
      <c r="A115" t="s">
        <v>126</v>
      </c>
      <c r="B115">
        <v>764</v>
      </c>
      <c r="C115" t="s">
        <v>135</v>
      </c>
      <c r="D115">
        <v>78.685596495049097</v>
      </c>
      <c r="E115">
        <v>5478531.8673256906</v>
      </c>
      <c r="F115" t="s">
        <v>13</v>
      </c>
    </row>
    <row r="116" spans="1:6" x14ac:dyDescent="0.45">
      <c r="A116" t="s">
        <v>126</v>
      </c>
      <c r="B116">
        <v>626</v>
      </c>
      <c r="C116" t="s">
        <v>136</v>
      </c>
      <c r="D116">
        <v>86.337126699430399</v>
      </c>
      <c r="E116">
        <v>111642.53853503345</v>
      </c>
      <c r="F116" t="s">
        <v>13</v>
      </c>
    </row>
    <row r="117" spans="1:6" x14ac:dyDescent="0.45">
      <c r="A117" t="s">
        <v>126</v>
      </c>
      <c r="B117">
        <v>704</v>
      </c>
      <c r="C117" t="s">
        <v>137</v>
      </c>
      <c r="D117">
        <v>76.161692587499999</v>
      </c>
      <c r="E117">
        <v>7346716.8065446839</v>
      </c>
      <c r="F117" t="s">
        <v>245</v>
      </c>
    </row>
    <row r="118" spans="1:6" x14ac:dyDescent="0.45">
      <c r="A118" t="s">
        <v>138</v>
      </c>
      <c r="B118">
        <v>4</v>
      </c>
      <c r="C118" t="s">
        <v>139</v>
      </c>
      <c r="D118">
        <v>81.729904237917722</v>
      </c>
      <c r="E118">
        <v>3109152.6710380181</v>
      </c>
      <c r="F118" t="s">
        <v>13</v>
      </c>
    </row>
    <row r="119" spans="1:6" x14ac:dyDescent="0.45">
      <c r="A119" t="s">
        <v>138</v>
      </c>
      <c r="B119">
        <v>50</v>
      </c>
      <c r="C119" t="s">
        <v>140</v>
      </c>
      <c r="D119">
        <v>65.124075000000005</v>
      </c>
      <c r="E119">
        <v>10618232.957265001</v>
      </c>
      <c r="F119" t="s">
        <v>245</v>
      </c>
    </row>
    <row r="120" spans="1:6" x14ac:dyDescent="0.45">
      <c r="A120" t="s">
        <v>138</v>
      </c>
      <c r="B120">
        <v>64</v>
      </c>
      <c r="C120" t="s">
        <v>141</v>
      </c>
      <c r="D120">
        <v>78.626868648745329</v>
      </c>
      <c r="E120">
        <v>60000.163465857557</v>
      </c>
      <c r="F120" t="s">
        <v>13</v>
      </c>
    </row>
    <row r="121" spans="1:6" x14ac:dyDescent="0.45">
      <c r="A121" t="s">
        <v>138</v>
      </c>
      <c r="B121">
        <v>356</v>
      </c>
      <c r="C121" t="s">
        <v>142</v>
      </c>
      <c r="D121">
        <v>50.321478095238092</v>
      </c>
      <c r="E121">
        <v>68760163.39164342</v>
      </c>
      <c r="F121" t="s">
        <v>245</v>
      </c>
    </row>
    <row r="122" spans="1:6" x14ac:dyDescent="0.45">
      <c r="A122" t="s">
        <v>138</v>
      </c>
      <c r="B122">
        <v>364</v>
      </c>
      <c r="C122" t="s">
        <v>143</v>
      </c>
      <c r="D122">
        <v>70.975338444364013</v>
      </c>
      <c r="E122">
        <v>5884842.1142421532</v>
      </c>
      <c r="F122" t="s">
        <v>13</v>
      </c>
    </row>
    <row r="123" spans="1:6" x14ac:dyDescent="0.45">
      <c r="A123" t="s">
        <v>138</v>
      </c>
      <c r="B123">
        <v>462</v>
      </c>
      <c r="C123" t="s">
        <v>144</v>
      </c>
      <c r="D123">
        <v>70.975338444364013</v>
      </c>
      <c r="E123">
        <v>37687.904713957287</v>
      </c>
      <c r="F123" t="s">
        <v>13</v>
      </c>
    </row>
    <row r="124" spans="1:6" x14ac:dyDescent="0.45">
      <c r="A124" t="s">
        <v>138</v>
      </c>
      <c r="B124">
        <v>524</v>
      </c>
      <c r="C124" t="s">
        <v>145</v>
      </c>
      <c r="D124">
        <v>78.626868648745329</v>
      </c>
      <c r="E124">
        <v>2249412.4971113605</v>
      </c>
      <c r="F124" t="s">
        <v>13</v>
      </c>
    </row>
    <row r="125" spans="1:6" x14ac:dyDescent="0.45">
      <c r="A125" t="s">
        <v>138</v>
      </c>
      <c r="B125">
        <v>586</v>
      </c>
      <c r="C125" t="s">
        <v>146</v>
      </c>
      <c r="D125">
        <v>73.638965624999997</v>
      </c>
      <c r="E125">
        <v>15947644.682267813</v>
      </c>
      <c r="F125" t="s">
        <v>245</v>
      </c>
    </row>
    <row r="126" spans="1:6" x14ac:dyDescent="0.45">
      <c r="A126" t="s">
        <v>138</v>
      </c>
      <c r="B126">
        <v>144</v>
      </c>
      <c r="C126" t="s">
        <v>147</v>
      </c>
      <c r="D126">
        <v>75.865712250000001</v>
      </c>
      <c r="E126">
        <v>1617737.6883053251</v>
      </c>
      <c r="F126" t="s">
        <v>245</v>
      </c>
    </row>
    <row r="127" spans="1:6" x14ac:dyDescent="0.45">
      <c r="A127" t="s">
        <v>148</v>
      </c>
      <c r="B127">
        <v>8</v>
      </c>
      <c r="C127" t="s">
        <v>149</v>
      </c>
      <c r="D127">
        <v>82.783773370705802</v>
      </c>
      <c r="E127">
        <v>238491.77270366636</v>
      </c>
      <c r="F127" t="s">
        <v>10</v>
      </c>
    </row>
    <row r="128" spans="1:6" x14ac:dyDescent="0.45">
      <c r="A128" t="s">
        <v>148</v>
      </c>
      <c r="B128">
        <v>20</v>
      </c>
      <c r="C128" t="s">
        <v>150</v>
      </c>
      <c r="D128">
        <v>84.272380315674425</v>
      </c>
      <c r="E128">
        <v>6497.4005223384984</v>
      </c>
      <c r="F128" t="s">
        <v>10</v>
      </c>
    </row>
    <row r="129" spans="1:6" x14ac:dyDescent="0.45">
      <c r="A129" t="s">
        <v>148</v>
      </c>
      <c r="B129">
        <v>70</v>
      </c>
      <c r="C129" t="s">
        <v>151</v>
      </c>
      <c r="D129">
        <v>82.783773370705802</v>
      </c>
      <c r="E129">
        <v>273269.23589669983</v>
      </c>
      <c r="F129" t="s">
        <v>10</v>
      </c>
    </row>
    <row r="130" spans="1:6" x14ac:dyDescent="0.45">
      <c r="A130" t="s">
        <v>148</v>
      </c>
      <c r="B130">
        <v>191</v>
      </c>
      <c r="C130" t="s">
        <v>152</v>
      </c>
      <c r="D130">
        <v>84.272380315674425</v>
      </c>
      <c r="E130">
        <v>348070.21241783007</v>
      </c>
      <c r="F130" t="s">
        <v>10</v>
      </c>
    </row>
    <row r="131" spans="1:6" x14ac:dyDescent="0.45">
      <c r="A131" t="s">
        <v>148</v>
      </c>
      <c r="B131">
        <v>292</v>
      </c>
      <c r="C131" t="s">
        <v>153</v>
      </c>
      <c r="D131">
        <v>84.272380315674425</v>
      </c>
      <c r="E131">
        <v>2839.9792166382281</v>
      </c>
      <c r="F131" t="s">
        <v>10</v>
      </c>
    </row>
    <row r="132" spans="1:6" x14ac:dyDescent="0.45">
      <c r="A132" t="s">
        <v>148</v>
      </c>
      <c r="B132">
        <v>300</v>
      </c>
      <c r="C132" t="s">
        <v>154</v>
      </c>
      <c r="D132">
        <v>141.69054441260747</v>
      </c>
      <c r="E132">
        <v>1483995.9169054443</v>
      </c>
      <c r="F132" t="s">
        <v>245</v>
      </c>
    </row>
    <row r="133" spans="1:6" x14ac:dyDescent="0.45">
      <c r="A133" t="s">
        <v>148</v>
      </c>
      <c r="B133">
        <v>380</v>
      </c>
      <c r="C133" t="s">
        <v>155</v>
      </c>
      <c r="D133">
        <v>67.048710601719208</v>
      </c>
      <c r="E133">
        <v>4059806.1318051582</v>
      </c>
      <c r="F133" t="s">
        <v>245</v>
      </c>
    </row>
    <row r="134" spans="1:6" x14ac:dyDescent="0.45">
      <c r="A134" t="s">
        <v>148</v>
      </c>
      <c r="B134">
        <v>470</v>
      </c>
      <c r="C134" t="s">
        <v>156</v>
      </c>
      <c r="D134">
        <v>129</v>
      </c>
      <c r="E134">
        <v>56811.6</v>
      </c>
      <c r="F134" t="s">
        <v>244</v>
      </c>
    </row>
    <row r="135" spans="1:6" x14ac:dyDescent="0.45">
      <c r="A135" t="s">
        <v>148</v>
      </c>
      <c r="B135">
        <v>499</v>
      </c>
      <c r="C135" t="s">
        <v>157</v>
      </c>
      <c r="D135">
        <v>82.783773370705802</v>
      </c>
      <c r="E135">
        <v>51988.20967680325</v>
      </c>
      <c r="F135" t="s">
        <v>10</v>
      </c>
    </row>
    <row r="136" spans="1:6" x14ac:dyDescent="0.45">
      <c r="A136" t="s">
        <v>148</v>
      </c>
      <c r="B136">
        <v>807</v>
      </c>
      <c r="C136" t="s">
        <v>158</v>
      </c>
      <c r="D136">
        <v>82.783773370705802</v>
      </c>
      <c r="E136">
        <v>172479.99181786555</v>
      </c>
      <c r="F136" t="s">
        <v>10</v>
      </c>
    </row>
    <row r="137" spans="1:6" x14ac:dyDescent="0.45">
      <c r="A137" t="s">
        <v>148</v>
      </c>
      <c r="B137">
        <v>620</v>
      </c>
      <c r="C137" t="s">
        <v>159</v>
      </c>
      <c r="D137">
        <v>84.272380315674425</v>
      </c>
      <c r="E137">
        <v>861786.21558414982</v>
      </c>
      <c r="F137" t="s">
        <v>10</v>
      </c>
    </row>
    <row r="138" spans="1:6" x14ac:dyDescent="0.45">
      <c r="A138" t="s">
        <v>148</v>
      </c>
      <c r="B138">
        <v>674</v>
      </c>
      <c r="C138" t="s">
        <v>160</v>
      </c>
      <c r="D138">
        <v>84.272380315674425</v>
      </c>
      <c r="E138">
        <v>2856.8336927013629</v>
      </c>
      <c r="F138" t="s">
        <v>10</v>
      </c>
    </row>
    <row r="139" spans="1:6" x14ac:dyDescent="0.45">
      <c r="A139" t="s">
        <v>148</v>
      </c>
      <c r="B139">
        <v>688</v>
      </c>
      <c r="C139" t="s">
        <v>161</v>
      </c>
      <c r="D139">
        <v>82.783773370705802</v>
      </c>
      <c r="E139">
        <v>726195.81676250545</v>
      </c>
      <c r="F139" t="s">
        <v>10</v>
      </c>
    </row>
    <row r="140" spans="1:6" x14ac:dyDescent="0.45">
      <c r="A140" t="s">
        <v>148</v>
      </c>
      <c r="B140">
        <v>705</v>
      </c>
      <c r="C140" t="s">
        <v>162</v>
      </c>
      <c r="D140">
        <v>34.207218234128007</v>
      </c>
      <c r="E140">
        <v>71106.544543281881</v>
      </c>
      <c r="F140" t="s">
        <v>245</v>
      </c>
    </row>
    <row r="141" spans="1:6" x14ac:dyDescent="0.45">
      <c r="A141" t="s">
        <v>148</v>
      </c>
      <c r="B141">
        <v>724</v>
      </c>
      <c r="C141" t="s">
        <v>163</v>
      </c>
      <c r="D141">
        <v>77.325664727760767</v>
      </c>
      <c r="E141">
        <v>3613954.1272484092</v>
      </c>
      <c r="F141" t="s">
        <v>245</v>
      </c>
    </row>
    <row r="142" spans="1:6" x14ac:dyDescent="0.45">
      <c r="A142" t="s">
        <v>164</v>
      </c>
      <c r="B142">
        <v>24</v>
      </c>
      <c r="C142" t="s">
        <v>165</v>
      </c>
      <c r="D142">
        <v>99.59129668943163</v>
      </c>
      <c r="E142">
        <v>3169522.8945301687</v>
      </c>
      <c r="F142" t="s">
        <v>10</v>
      </c>
    </row>
    <row r="143" spans="1:6" x14ac:dyDescent="0.45">
      <c r="A143" t="s">
        <v>164</v>
      </c>
      <c r="B143">
        <v>204</v>
      </c>
      <c r="C143" t="s">
        <v>166</v>
      </c>
      <c r="D143">
        <v>99.59129668943163</v>
      </c>
      <c r="E143">
        <v>1175296.8104913207</v>
      </c>
      <c r="F143" t="s">
        <v>10</v>
      </c>
    </row>
    <row r="144" spans="1:6" x14ac:dyDescent="0.45">
      <c r="A144" t="s">
        <v>164</v>
      </c>
      <c r="B144">
        <v>72</v>
      </c>
      <c r="C144" t="s">
        <v>167</v>
      </c>
      <c r="D144">
        <v>91.939766485050328</v>
      </c>
      <c r="E144">
        <v>211801.64005161045</v>
      </c>
      <c r="F144" t="s">
        <v>10</v>
      </c>
    </row>
    <row r="145" spans="1:6" x14ac:dyDescent="0.45">
      <c r="A145" t="s">
        <v>164</v>
      </c>
      <c r="B145">
        <v>854</v>
      </c>
      <c r="C145" t="s">
        <v>168</v>
      </c>
      <c r="D145">
        <v>102.69433227860404</v>
      </c>
      <c r="E145">
        <v>2086892.603966424</v>
      </c>
      <c r="F145" t="s">
        <v>10</v>
      </c>
    </row>
    <row r="146" spans="1:6" x14ac:dyDescent="0.45">
      <c r="A146" t="s">
        <v>164</v>
      </c>
      <c r="B146">
        <v>108</v>
      </c>
      <c r="C146" t="s">
        <v>169</v>
      </c>
      <c r="D146">
        <v>102.69433227860404</v>
      </c>
      <c r="E146">
        <v>1184127.2677716718</v>
      </c>
      <c r="F146" t="s">
        <v>10</v>
      </c>
    </row>
    <row r="147" spans="1:6" x14ac:dyDescent="0.45">
      <c r="A147" t="s">
        <v>164</v>
      </c>
      <c r="B147">
        <v>132</v>
      </c>
      <c r="C147" t="s">
        <v>170</v>
      </c>
      <c r="D147">
        <v>99.59129668943163</v>
      </c>
      <c r="E147">
        <v>54765.254049518451</v>
      </c>
      <c r="F147" t="s">
        <v>10</v>
      </c>
    </row>
    <row r="148" spans="1:6" x14ac:dyDescent="0.45">
      <c r="A148" t="s">
        <v>164</v>
      </c>
      <c r="B148">
        <v>120</v>
      </c>
      <c r="C148" t="s">
        <v>171</v>
      </c>
      <c r="D148">
        <v>99.59129668943163</v>
      </c>
      <c r="E148">
        <v>2577064.2296544085</v>
      </c>
      <c r="F148" t="s">
        <v>10</v>
      </c>
    </row>
    <row r="149" spans="1:6" x14ac:dyDescent="0.45">
      <c r="A149" t="s">
        <v>164</v>
      </c>
      <c r="B149">
        <v>140</v>
      </c>
      <c r="C149" t="s">
        <v>172</v>
      </c>
      <c r="D149">
        <v>102.69433227860404</v>
      </c>
      <c r="E149">
        <v>487305.14552843187</v>
      </c>
      <c r="F149" t="s">
        <v>10</v>
      </c>
    </row>
    <row r="150" spans="1:6" x14ac:dyDescent="0.45">
      <c r="A150" t="s">
        <v>164</v>
      </c>
      <c r="B150">
        <v>148</v>
      </c>
      <c r="C150" t="s">
        <v>173</v>
      </c>
      <c r="D150">
        <v>102.69433227860404</v>
      </c>
      <c r="E150">
        <v>1637656.2474136709</v>
      </c>
      <c r="F150" t="s">
        <v>10</v>
      </c>
    </row>
    <row r="151" spans="1:6" x14ac:dyDescent="0.45">
      <c r="A151" t="s">
        <v>164</v>
      </c>
      <c r="B151">
        <v>174</v>
      </c>
      <c r="C151" t="s">
        <v>174</v>
      </c>
      <c r="D151">
        <v>99.59129668943163</v>
      </c>
      <c r="E151">
        <v>84742.234353037376</v>
      </c>
      <c r="F151" t="s">
        <v>10</v>
      </c>
    </row>
    <row r="152" spans="1:6" x14ac:dyDescent="0.45">
      <c r="A152" t="s">
        <v>164</v>
      </c>
      <c r="B152">
        <v>178</v>
      </c>
      <c r="C152" t="s">
        <v>175</v>
      </c>
      <c r="D152">
        <v>99.59129668943163</v>
      </c>
      <c r="E152">
        <v>535850.97183748684</v>
      </c>
      <c r="F152" t="s">
        <v>10</v>
      </c>
    </row>
    <row r="153" spans="1:6" x14ac:dyDescent="0.45">
      <c r="A153" t="s">
        <v>164</v>
      </c>
      <c r="B153">
        <v>384</v>
      </c>
      <c r="C153" t="s">
        <v>176</v>
      </c>
      <c r="D153">
        <v>99.59129668943163</v>
      </c>
      <c r="E153">
        <v>2561139.5813137684</v>
      </c>
      <c r="F153" t="s">
        <v>10</v>
      </c>
    </row>
    <row r="154" spans="1:6" x14ac:dyDescent="0.45">
      <c r="A154" t="s">
        <v>164</v>
      </c>
      <c r="B154">
        <v>180</v>
      </c>
      <c r="C154" t="s">
        <v>177</v>
      </c>
      <c r="D154">
        <v>102.69433227860404</v>
      </c>
      <c r="E154">
        <v>8912902.7150594126</v>
      </c>
      <c r="F154" t="s">
        <v>10</v>
      </c>
    </row>
    <row r="155" spans="1:6" x14ac:dyDescent="0.45">
      <c r="A155" t="s">
        <v>164</v>
      </c>
      <c r="B155">
        <v>262</v>
      </c>
      <c r="C155" t="s">
        <v>178</v>
      </c>
      <c r="D155">
        <v>99.59129668943163</v>
      </c>
      <c r="E155">
        <v>96962.086456830642</v>
      </c>
      <c r="F155" t="s">
        <v>10</v>
      </c>
    </row>
    <row r="156" spans="1:6" x14ac:dyDescent="0.45">
      <c r="A156" t="s">
        <v>164</v>
      </c>
      <c r="B156">
        <v>226</v>
      </c>
      <c r="C156" t="s">
        <v>179</v>
      </c>
      <c r="D156">
        <v>91.939766485050328</v>
      </c>
      <c r="E156">
        <v>124670.32335372825</v>
      </c>
      <c r="F156" t="s">
        <v>10</v>
      </c>
    </row>
    <row r="157" spans="1:6" x14ac:dyDescent="0.45">
      <c r="A157" t="s">
        <v>164</v>
      </c>
      <c r="B157">
        <v>232</v>
      </c>
      <c r="C157" t="s">
        <v>180</v>
      </c>
      <c r="D157">
        <v>102.69433227860404</v>
      </c>
      <c r="E157">
        <v>359132.34941150615</v>
      </c>
      <c r="F157" t="s">
        <v>10</v>
      </c>
    </row>
    <row r="158" spans="1:6" x14ac:dyDescent="0.45">
      <c r="A158" t="s">
        <v>164</v>
      </c>
      <c r="B158">
        <v>748</v>
      </c>
      <c r="C158" t="s">
        <v>181</v>
      </c>
      <c r="D158">
        <v>99.59129668943163</v>
      </c>
      <c r="E158">
        <v>114340.76772913645</v>
      </c>
      <c r="F158" t="s">
        <v>10</v>
      </c>
    </row>
    <row r="159" spans="1:6" x14ac:dyDescent="0.45">
      <c r="A159" t="s">
        <v>164</v>
      </c>
      <c r="B159">
        <v>231</v>
      </c>
      <c r="C159" t="s">
        <v>182</v>
      </c>
      <c r="D159">
        <v>92.142713249999986</v>
      </c>
      <c r="E159">
        <v>10327235.515532775</v>
      </c>
      <c r="F159" t="s">
        <v>245</v>
      </c>
    </row>
    <row r="160" spans="1:6" x14ac:dyDescent="0.45">
      <c r="A160" t="s">
        <v>164</v>
      </c>
      <c r="B160">
        <v>266</v>
      </c>
      <c r="C160" t="s">
        <v>183</v>
      </c>
      <c r="D160">
        <v>91.939766485050328</v>
      </c>
      <c r="E160">
        <v>199748.33666542036</v>
      </c>
      <c r="F160" t="s">
        <v>10</v>
      </c>
    </row>
    <row r="161" spans="1:6" x14ac:dyDescent="0.45">
      <c r="A161" t="s">
        <v>164</v>
      </c>
      <c r="B161">
        <v>270</v>
      </c>
      <c r="C161" t="s">
        <v>184</v>
      </c>
      <c r="D161">
        <v>102.69433227860404</v>
      </c>
      <c r="E161">
        <v>241095.4838904787</v>
      </c>
      <c r="F161" t="s">
        <v>10</v>
      </c>
    </row>
    <row r="162" spans="1:6" x14ac:dyDescent="0.45">
      <c r="A162" t="s">
        <v>164</v>
      </c>
      <c r="B162">
        <v>288</v>
      </c>
      <c r="C162" t="s">
        <v>185</v>
      </c>
      <c r="D162">
        <v>84.007500000000007</v>
      </c>
      <c r="E162">
        <v>2555331.7342500002</v>
      </c>
      <c r="F162" t="s">
        <v>244</v>
      </c>
    </row>
    <row r="163" spans="1:6" x14ac:dyDescent="0.45">
      <c r="A163" t="s">
        <v>164</v>
      </c>
      <c r="B163">
        <v>324</v>
      </c>
      <c r="C163" t="s">
        <v>186</v>
      </c>
      <c r="D163">
        <v>102.69433227860404</v>
      </c>
      <c r="E163">
        <v>1311529.8563965079</v>
      </c>
      <c r="F163" t="s">
        <v>10</v>
      </c>
    </row>
    <row r="164" spans="1:6" x14ac:dyDescent="0.45">
      <c r="A164" t="s">
        <v>164</v>
      </c>
      <c r="B164">
        <v>624</v>
      </c>
      <c r="C164" t="s">
        <v>187</v>
      </c>
      <c r="D164">
        <v>102.69433227860404</v>
      </c>
      <c r="E164">
        <v>197265.54287397049</v>
      </c>
      <c r="F164" t="s">
        <v>10</v>
      </c>
    </row>
    <row r="165" spans="1:6" x14ac:dyDescent="0.45">
      <c r="A165" t="s">
        <v>164</v>
      </c>
      <c r="B165">
        <v>404</v>
      </c>
      <c r="C165" t="s">
        <v>188</v>
      </c>
      <c r="D165">
        <v>99.238536991573298</v>
      </c>
      <c r="E165">
        <v>5217366.8437949745</v>
      </c>
      <c r="F165" t="s">
        <v>245</v>
      </c>
    </row>
    <row r="166" spans="1:6" x14ac:dyDescent="0.45">
      <c r="A166" t="s">
        <v>164</v>
      </c>
      <c r="B166">
        <v>426</v>
      </c>
      <c r="C166" t="s">
        <v>189</v>
      </c>
      <c r="D166">
        <v>99.59129668943163</v>
      </c>
      <c r="E166">
        <v>211661.38285404906</v>
      </c>
      <c r="F166" t="s">
        <v>10</v>
      </c>
    </row>
    <row r="167" spans="1:6" x14ac:dyDescent="0.45">
      <c r="A167" t="s">
        <v>164</v>
      </c>
      <c r="B167">
        <v>430</v>
      </c>
      <c r="C167" t="s">
        <v>190</v>
      </c>
      <c r="D167">
        <v>102.69433227860404</v>
      </c>
      <c r="E167">
        <v>507042.99619237962</v>
      </c>
      <c r="F167" t="s">
        <v>10</v>
      </c>
    </row>
    <row r="168" spans="1:6" x14ac:dyDescent="0.45">
      <c r="A168" t="s">
        <v>164</v>
      </c>
      <c r="B168">
        <v>450</v>
      </c>
      <c r="C168" t="s">
        <v>191</v>
      </c>
      <c r="D168">
        <v>102.69433227860404</v>
      </c>
      <c r="E168">
        <v>2769594.2555213557</v>
      </c>
      <c r="F168" t="s">
        <v>10</v>
      </c>
    </row>
    <row r="169" spans="1:6" x14ac:dyDescent="0.45">
      <c r="A169" t="s">
        <v>164</v>
      </c>
      <c r="B169">
        <v>454</v>
      </c>
      <c r="C169" t="s">
        <v>192</v>
      </c>
      <c r="D169">
        <v>102.69433227860404</v>
      </c>
      <c r="E169">
        <v>1913061.907718431</v>
      </c>
      <c r="F169" t="s">
        <v>10</v>
      </c>
    </row>
    <row r="170" spans="1:6" x14ac:dyDescent="0.45">
      <c r="A170" t="s">
        <v>164</v>
      </c>
      <c r="B170">
        <v>466</v>
      </c>
      <c r="C170" t="s">
        <v>193</v>
      </c>
      <c r="D170">
        <v>102.69433227860404</v>
      </c>
      <c r="E170">
        <v>2018765.1839327982</v>
      </c>
      <c r="F170" t="s">
        <v>10</v>
      </c>
    </row>
    <row r="171" spans="1:6" x14ac:dyDescent="0.45">
      <c r="A171" t="s">
        <v>164</v>
      </c>
      <c r="B171">
        <v>478</v>
      </c>
      <c r="C171" t="s">
        <v>194</v>
      </c>
      <c r="D171">
        <v>99.59129668943163</v>
      </c>
      <c r="E171">
        <v>450720.33142736071</v>
      </c>
      <c r="F171" t="s">
        <v>10</v>
      </c>
    </row>
    <row r="172" spans="1:6" x14ac:dyDescent="0.45">
      <c r="A172" t="s">
        <v>164</v>
      </c>
      <c r="B172">
        <v>480</v>
      </c>
      <c r="C172" t="s">
        <v>195</v>
      </c>
      <c r="D172">
        <v>93.428373430018951</v>
      </c>
      <c r="E172">
        <v>118626.00574409506</v>
      </c>
      <c r="F172" t="s">
        <v>10</v>
      </c>
    </row>
    <row r="173" spans="1:6" x14ac:dyDescent="0.45">
      <c r="A173" t="s">
        <v>164</v>
      </c>
      <c r="B173">
        <v>508</v>
      </c>
      <c r="C173" t="s">
        <v>196</v>
      </c>
      <c r="D173">
        <v>102.69433227860404</v>
      </c>
      <c r="E173">
        <v>3118416.0939720902</v>
      </c>
      <c r="F173" t="s">
        <v>10</v>
      </c>
    </row>
    <row r="174" spans="1:6" x14ac:dyDescent="0.45">
      <c r="A174" t="s">
        <v>164</v>
      </c>
      <c r="B174">
        <v>516</v>
      </c>
      <c r="C174" t="s">
        <v>197</v>
      </c>
      <c r="D174">
        <v>91.939766485050328</v>
      </c>
      <c r="E174">
        <v>229343.74749695804</v>
      </c>
      <c r="F174" t="s">
        <v>10</v>
      </c>
    </row>
    <row r="175" spans="1:6" x14ac:dyDescent="0.45">
      <c r="A175" t="s">
        <v>164</v>
      </c>
      <c r="B175">
        <v>562</v>
      </c>
      <c r="C175" t="s">
        <v>198</v>
      </c>
      <c r="D175">
        <v>102.69433227860404</v>
      </c>
      <c r="E175">
        <v>2393876.7714468553</v>
      </c>
      <c r="F175" t="s">
        <v>10</v>
      </c>
    </row>
    <row r="176" spans="1:6" x14ac:dyDescent="0.45">
      <c r="A176" t="s">
        <v>164</v>
      </c>
      <c r="B176">
        <v>566</v>
      </c>
      <c r="C176" t="s">
        <v>199</v>
      </c>
      <c r="D176">
        <v>188.79772500000001</v>
      </c>
      <c r="E176">
        <v>37941470.487810008</v>
      </c>
      <c r="F176" t="s">
        <v>245</v>
      </c>
    </row>
    <row r="177" spans="1:6" x14ac:dyDescent="0.45">
      <c r="A177" t="s">
        <v>164</v>
      </c>
      <c r="B177">
        <v>646</v>
      </c>
      <c r="C177" t="s">
        <v>200</v>
      </c>
      <c r="D177">
        <v>164.36250000000001</v>
      </c>
      <c r="E177">
        <v>2075405.2875000003</v>
      </c>
      <c r="F177" t="s">
        <v>245</v>
      </c>
    </row>
    <row r="178" spans="1:6" x14ac:dyDescent="0.45">
      <c r="A178" t="s">
        <v>164</v>
      </c>
      <c r="B178">
        <v>678</v>
      </c>
      <c r="C178" t="s">
        <v>201</v>
      </c>
      <c r="D178">
        <v>99.59129668943163</v>
      </c>
      <c r="E178">
        <v>21422.087917896744</v>
      </c>
      <c r="F178" t="s">
        <v>10</v>
      </c>
    </row>
    <row r="179" spans="1:6" x14ac:dyDescent="0.45">
      <c r="A179" t="s">
        <v>164</v>
      </c>
      <c r="B179">
        <v>686</v>
      </c>
      <c r="C179" t="s">
        <v>202</v>
      </c>
      <c r="D179">
        <v>99.59129668943163</v>
      </c>
      <c r="E179">
        <v>1622979.6073696534</v>
      </c>
      <c r="F179" t="s">
        <v>10</v>
      </c>
    </row>
    <row r="180" spans="1:6" x14ac:dyDescent="0.45">
      <c r="A180" t="s">
        <v>164</v>
      </c>
      <c r="B180">
        <v>690</v>
      </c>
      <c r="C180" t="s">
        <v>203</v>
      </c>
      <c r="D180">
        <v>93.428373430018951</v>
      </c>
      <c r="E180">
        <v>9127.9520841128506</v>
      </c>
      <c r="F180" t="s">
        <v>10</v>
      </c>
    </row>
    <row r="181" spans="1:6" x14ac:dyDescent="0.45">
      <c r="A181" t="s">
        <v>164</v>
      </c>
      <c r="B181">
        <v>694</v>
      </c>
      <c r="C181" t="s">
        <v>204</v>
      </c>
      <c r="D181">
        <v>102.69433227860404</v>
      </c>
      <c r="E181">
        <v>802371.35695918906</v>
      </c>
      <c r="F181" t="s">
        <v>10</v>
      </c>
    </row>
    <row r="182" spans="1:6" x14ac:dyDescent="0.45">
      <c r="A182" t="s">
        <v>164</v>
      </c>
      <c r="B182">
        <v>706</v>
      </c>
      <c r="C182" t="s">
        <v>205</v>
      </c>
      <c r="D182">
        <v>102.69433227860404</v>
      </c>
      <c r="E182">
        <v>1585898.3039452543</v>
      </c>
      <c r="F182" t="s">
        <v>10</v>
      </c>
    </row>
    <row r="183" spans="1:6" x14ac:dyDescent="0.45">
      <c r="A183" t="s">
        <v>164</v>
      </c>
      <c r="B183">
        <v>710</v>
      </c>
      <c r="C183" t="s">
        <v>206</v>
      </c>
      <c r="D183">
        <v>39.776225349883873</v>
      </c>
      <c r="E183">
        <v>2329228.1369061051</v>
      </c>
      <c r="F183" t="s">
        <v>245</v>
      </c>
    </row>
    <row r="184" spans="1:6" x14ac:dyDescent="0.45">
      <c r="A184" t="s">
        <v>164</v>
      </c>
      <c r="B184">
        <v>728</v>
      </c>
      <c r="C184" t="s">
        <v>207</v>
      </c>
      <c r="D184">
        <v>102.69433227860404</v>
      </c>
      <c r="E184">
        <v>1136014.9730991456</v>
      </c>
      <c r="F184" t="s">
        <v>10</v>
      </c>
    </row>
    <row r="185" spans="1:6" x14ac:dyDescent="0.45">
      <c r="A185" t="s">
        <v>164</v>
      </c>
      <c r="B185">
        <v>768</v>
      </c>
      <c r="C185" t="s">
        <v>208</v>
      </c>
      <c r="D185">
        <v>102.69433227860404</v>
      </c>
      <c r="E185">
        <v>830016.67120858934</v>
      </c>
      <c r="F185" t="s">
        <v>10</v>
      </c>
    </row>
    <row r="186" spans="1:6" x14ac:dyDescent="0.45">
      <c r="A186" t="s">
        <v>164</v>
      </c>
      <c r="B186">
        <v>800</v>
      </c>
      <c r="C186" t="s">
        <v>209</v>
      </c>
      <c r="D186">
        <v>102.69433227860404</v>
      </c>
      <c r="E186">
        <v>4546237.0122408895</v>
      </c>
      <c r="F186" t="s">
        <v>10</v>
      </c>
    </row>
    <row r="187" spans="1:6" x14ac:dyDescent="0.45">
      <c r="A187" t="s">
        <v>164</v>
      </c>
      <c r="B187">
        <v>834</v>
      </c>
      <c r="C187" t="s">
        <v>210</v>
      </c>
      <c r="D187">
        <v>119.08611000000001</v>
      </c>
      <c r="E187">
        <v>6907649.3536050003</v>
      </c>
      <c r="F187" t="s">
        <v>245</v>
      </c>
    </row>
    <row r="188" spans="1:6" x14ac:dyDescent="0.45">
      <c r="A188" t="s">
        <v>164</v>
      </c>
      <c r="B188">
        <v>894</v>
      </c>
      <c r="C188" t="s">
        <v>211</v>
      </c>
      <c r="D188">
        <v>77.92</v>
      </c>
      <c r="E188">
        <v>1391729.12</v>
      </c>
      <c r="F188" t="s">
        <v>245</v>
      </c>
    </row>
    <row r="189" spans="1:6" x14ac:dyDescent="0.45">
      <c r="A189" t="s">
        <v>164</v>
      </c>
      <c r="B189">
        <v>716</v>
      </c>
      <c r="C189" t="s">
        <v>212</v>
      </c>
      <c r="D189">
        <v>99.59129668943163</v>
      </c>
      <c r="E189">
        <v>1458564.3356650709</v>
      </c>
      <c r="F189" t="s">
        <v>10</v>
      </c>
    </row>
    <row r="190" spans="1:6" x14ac:dyDescent="0.45">
      <c r="A190" t="s">
        <v>213</v>
      </c>
      <c r="B190">
        <v>51</v>
      </c>
      <c r="C190" t="s">
        <v>214</v>
      </c>
      <c r="D190">
        <v>93.043415809981326</v>
      </c>
      <c r="E190">
        <v>275194.5109411818</v>
      </c>
      <c r="F190" t="s">
        <v>10</v>
      </c>
    </row>
    <row r="191" spans="1:6" x14ac:dyDescent="0.45">
      <c r="A191" t="s">
        <v>213</v>
      </c>
      <c r="B191">
        <v>31</v>
      </c>
      <c r="C191" t="s">
        <v>215</v>
      </c>
      <c r="D191">
        <v>93.043415809981326</v>
      </c>
      <c r="E191">
        <v>934872.32903394941</v>
      </c>
      <c r="F191" t="s">
        <v>10</v>
      </c>
    </row>
    <row r="192" spans="1:6" x14ac:dyDescent="0.45">
      <c r="A192" t="s">
        <v>213</v>
      </c>
      <c r="B192">
        <v>48</v>
      </c>
      <c r="C192" t="s">
        <v>216</v>
      </c>
      <c r="D192">
        <v>131.70916002944918</v>
      </c>
      <c r="E192">
        <v>216161.07344033199</v>
      </c>
      <c r="F192" t="s">
        <v>245</v>
      </c>
    </row>
    <row r="193" spans="1:6" x14ac:dyDescent="0.45">
      <c r="A193" t="s">
        <v>213</v>
      </c>
      <c r="B193">
        <v>196</v>
      </c>
      <c r="C193" t="s">
        <v>217</v>
      </c>
      <c r="D193">
        <v>94.532022754949935</v>
      </c>
      <c r="E193">
        <v>113306.08247408298</v>
      </c>
      <c r="F193" t="s">
        <v>10</v>
      </c>
    </row>
    <row r="194" spans="1:6" x14ac:dyDescent="0.45">
      <c r="A194" t="s">
        <v>213</v>
      </c>
      <c r="B194">
        <v>268</v>
      </c>
      <c r="C194" t="s">
        <v>218</v>
      </c>
      <c r="D194">
        <v>100.974</v>
      </c>
      <c r="E194">
        <v>403572.88319999998</v>
      </c>
      <c r="F194" t="s">
        <v>245</v>
      </c>
    </row>
    <row r="195" spans="1:6" x14ac:dyDescent="0.45">
      <c r="A195" t="s">
        <v>213</v>
      </c>
      <c r="B195">
        <v>368</v>
      </c>
      <c r="C195" t="s">
        <v>219</v>
      </c>
      <c r="D195">
        <v>120.43903491883626</v>
      </c>
      <c r="E195">
        <v>4734434.3748524692</v>
      </c>
      <c r="F195" t="s">
        <v>245</v>
      </c>
    </row>
    <row r="196" spans="1:6" x14ac:dyDescent="0.45">
      <c r="A196" t="s">
        <v>213</v>
      </c>
      <c r="B196">
        <v>376</v>
      </c>
      <c r="C196" t="s">
        <v>220</v>
      </c>
      <c r="D196">
        <v>99.583919436026534</v>
      </c>
      <c r="E196">
        <v>848395.24324328441</v>
      </c>
      <c r="F196" t="s">
        <v>245</v>
      </c>
    </row>
    <row r="197" spans="1:6" x14ac:dyDescent="0.45">
      <c r="A197" t="s">
        <v>213</v>
      </c>
      <c r="B197">
        <v>400</v>
      </c>
      <c r="C197" t="s">
        <v>221</v>
      </c>
      <c r="D197">
        <v>93.043415809981326</v>
      </c>
      <c r="E197">
        <v>939896.6734876883</v>
      </c>
      <c r="F197" t="s">
        <v>10</v>
      </c>
    </row>
    <row r="198" spans="1:6" x14ac:dyDescent="0.45">
      <c r="A198" t="s">
        <v>213</v>
      </c>
      <c r="B198">
        <v>414</v>
      </c>
      <c r="C198" t="s">
        <v>222</v>
      </c>
      <c r="D198">
        <v>94.532022754949935</v>
      </c>
      <c r="E198">
        <v>397705.67293234984</v>
      </c>
      <c r="F198" t="s">
        <v>10</v>
      </c>
    </row>
    <row r="199" spans="1:6" x14ac:dyDescent="0.45">
      <c r="A199" t="s">
        <v>213</v>
      </c>
      <c r="B199">
        <v>422</v>
      </c>
      <c r="C199" t="s">
        <v>223</v>
      </c>
      <c r="D199">
        <v>104.65616045845272</v>
      </c>
      <c r="E199">
        <v>717491.23925501434</v>
      </c>
      <c r="F199" t="s">
        <v>245</v>
      </c>
    </row>
    <row r="200" spans="1:6" x14ac:dyDescent="0.45">
      <c r="A200" t="s">
        <v>213</v>
      </c>
      <c r="B200">
        <v>512</v>
      </c>
      <c r="C200" t="s">
        <v>224</v>
      </c>
      <c r="D200">
        <v>94.532022754949935</v>
      </c>
      <c r="E200">
        <v>470296.81320587592</v>
      </c>
      <c r="F200" t="s">
        <v>10</v>
      </c>
    </row>
    <row r="201" spans="1:6" x14ac:dyDescent="0.45">
      <c r="A201" t="s">
        <v>213</v>
      </c>
      <c r="B201">
        <v>634</v>
      </c>
      <c r="C201" t="s">
        <v>225</v>
      </c>
      <c r="D201">
        <v>94.532022754949935</v>
      </c>
      <c r="E201">
        <v>267724.14164429373</v>
      </c>
      <c r="F201" t="s">
        <v>10</v>
      </c>
    </row>
    <row r="202" spans="1:6" x14ac:dyDescent="0.45">
      <c r="A202" t="s">
        <v>213</v>
      </c>
      <c r="B202">
        <v>682</v>
      </c>
      <c r="C202" t="s">
        <v>226</v>
      </c>
      <c r="D202">
        <v>104.88</v>
      </c>
      <c r="E202">
        <v>3594080.28</v>
      </c>
      <c r="F202" t="s">
        <v>244</v>
      </c>
    </row>
    <row r="203" spans="1:6" x14ac:dyDescent="0.45">
      <c r="A203" t="s">
        <v>213</v>
      </c>
      <c r="B203">
        <v>275</v>
      </c>
      <c r="C203" t="s">
        <v>227</v>
      </c>
      <c r="D203">
        <v>100.69494601436261</v>
      </c>
      <c r="E203">
        <v>501601.80407594593</v>
      </c>
      <c r="F203" t="s">
        <v>10</v>
      </c>
    </row>
    <row r="204" spans="1:6" x14ac:dyDescent="0.45">
      <c r="A204" t="s">
        <v>213</v>
      </c>
      <c r="B204">
        <v>760</v>
      </c>
      <c r="C204" t="s">
        <v>228</v>
      </c>
      <c r="D204">
        <v>103.79798160353502</v>
      </c>
      <c r="E204">
        <v>1771841.9257705032</v>
      </c>
      <c r="F204" t="s">
        <v>13</v>
      </c>
    </row>
    <row r="205" spans="1:6" x14ac:dyDescent="0.45">
      <c r="A205" t="s">
        <v>213</v>
      </c>
      <c r="B205">
        <v>792</v>
      </c>
      <c r="C205" t="s">
        <v>229</v>
      </c>
      <c r="D205">
        <v>93.043415809981326</v>
      </c>
      <c r="E205">
        <v>7762574.9636604181</v>
      </c>
      <c r="F205" t="s">
        <v>10</v>
      </c>
    </row>
    <row r="206" spans="1:6" x14ac:dyDescent="0.45">
      <c r="A206" t="s">
        <v>213</v>
      </c>
      <c r="B206">
        <v>784</v>
      </c>
      <c r="C206" t="s">
        <v>230</v>
      </c>
      <c r="D206">
        <v>94.532022754949935</v>
      </c>
      <c r="E206">
        <v>923625.12832723837</v>
      </c>
      <c r="F206" t="s">
        <v>10</v>
      </c>
    </row>
    <row r="207" spans="1:6" x14ac:dyDescent="0.45">
      <c r="A207" t="s">
        <v>213</v>
      </c>
      <c r="B207">
        <v>887</v>
      </c>
      <c r="C207" t="s">
        <v>231</v>
      </c>
      <c r="D207">
        <v>103.79798160353502</v>
      </c>
      <c r="E207">
        <v>3026946.3597241277</v>
      </c>
      <c r="F207" t="s">
        <v>13</v>
      </c>
    </row>
    <row r="208" spans="1:6" x14ac:dyDescent="0.45">
      <c r="A208" t="s">
        <v>232</v>
      </c>
      <c r="B208">
        <v>40</v>
      </c>
      <c r="C208" t="s">
        <v>233</v>
      </c>
      <c r="D208">
        <v>39</v>
      </c>
      <c r="E208">
        <v>349248.9</v>
      </c>
      <c r="F208" t="s">
        <v>244</v>
      </c>
    </row>
    <row r="209" spans="1:6" x14ac:dyDescent="0.45">
      <c r="A209" t="s">
        <v>232</v>
      </c>
      <c r="B209">
        <v>56</v>
      </c>
      <c r="C209" t="s">
        <v>234</v>
      </c>
      <c r="D209">
        <v>49.91951182692307</v>
      </c>
      <c r="E209">
        <v>576036.22282441345</v>
      </c>
      <c r="F209" t="s">
        <v>245</v>
      </c>
    </row>
    <row r="210" spans="1:6" x14ac:dyDescent="0.45">
      <c r="A210" t="s">
        <v>232</v>
      </c>
      <c r="B210">
        <v>250</v>
      </c>
      <c r="C210" t="s">
        <v>235</v>
      </c>
      <c r="D210">
        <v>84.790171811458606</v>
      </c>
      <c r="E210">
        <v>5522358.4530287553</v>
      </c>
      <c r="F210" t="s">
        <v>245</v>
      </c>
    </row>
    <row r="211" spans="1:6" x14ac:dyDescent="0.45">
      <c r="A211" t="s">
        <v>232</v>
      </c>
      <c r="B211">
        <v>276</v>
      </c>
      <c r="C211" t="s">
        <v>236</v>
      </c>
      <c r="D211">
        <v>75</v>
      </c>
      <c r="E211">
        <v>6263775</v>
      </c>
      <c r="F211" t="s">
        <v>244</v>
      </c>
    </row>
    <row r="212" spans="1:6" x14ac:dyDescent="0.45">
      <c r="A212" t="s">
        <v>232</v>
      </c>
      <c r="B212">
        <v>438</v>
      </c>
      <c r="C212" t="s">
        <v>237</v>
      </c>
      <c r="D212">
        <v>71.675140154584682</v>
      </c>
      <c r="E212">
        <v>2723.6553258742179</v>
      </c>
      <c r="F212" t="s">
        <v>10</v>
      </c>
    </row>
    <row r="213" spans="1:6" x14ac:dyDescent="0.45">
      <c r="A213" t="s">
        <v>232</v>
      </c>
      <c r="B213">
        <v>442</v>
      </c>
      <c r="C213" t="s">
        <v>238</v>
      </c>
      <c r="D213">
        <v>89.25</v>
      </c>
      <c r="E213">
        <v>54951.224999999999</v>
      </c>
      <c r="F213" t="s">
        <v>245</v>
      </c>
    </row>
    <row r="214" spans="1:6" x14ac:dyDescent="0.45">
      <c r="A214" t="s">
        <v>232</v>
      </c>
      <c r="B214">
        <v>492</v>
      </c>
      <c r="C214" t="s">
        <v>239</v>
      </c>
      <c r="D214">
        <v>71.675140154584682</v>
      </c>
      <c r="E214">
        <v>2795.3304660288027</v>
      </c>
      <c r="F214" t="s">
        <v>10</v>
      </c>
    </row>
    <row r="215" spans="1:6" x14ac:dyDescent="0.45">
      <c r="A215" t="s">
        <v>232</v>
      </c>
      <c r="B215">
        <v>528</v>
      </c>
      <c r="C215" t="s">
        <v>240</v>
      </c>
      <c r="D215">
        <v>50</v>
      </c>
      <c r="E215">
        <v>854855</v>
      </c>
      <c r="F215" t="s">
        <v>244</v>
      </c>
    </row>
    <row r="216" spans="1:6" x14ac:dyDescent="0.45">
      <c r="A216" t="s">
        <v>232</v>
      </c>
      <c r="B216">
        <v>756</v>
      </c>
      <c r="C216" t="s">
        <v>241</v>
      </c>
      <c r="D216">
        <v>71.675140154584682</v>
      </c>
      <c r="E216">
        <v>615789.79912409873</v>
      </c>
      <c r="F216" t="s">
        <v>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D568-B4B5-4853-8DF4-677DBDEBC957}">
  <dimension ref="A1:L216"/>
  <sheetViews>
    <sheetView workbookViewId="0">
      <selection activeCell="C13" sqref="C13"/>
    </sheetView>
  </sheetViews>
  <sheetFormatPr defaultRowHeight="14.25" x14ac:dyDescent="0.45"/>
  <cols>
    <col min="1" max="1" width="28.19921875" bestFit="1" customWidth="1"/>
    <col min="2" max="2" width="11.1328125" bestFit="1" customWidth="1"/>
    <col min="3" max="3" width="23.9296875" bestFit="1" customWidth="1"/>
    <col min="4" max="4" width="35.796875" bestFit="1" customWidth="1"/>
    <col min="5" max="5" width="33.9296875" bestFit="1" customWidth="1"/>
    <col min="6" max="6" width="22.73046875" bestFit="1" customWidth="1"/>
    <col min="7" max="7" width="34.33203125" bestFit="1" customWidth="1"/>
    <col min="8" max="8" width="32.33203125" bestFit="1" customWidth="1"/>
    <col min="9" max="9" width="24.19921875" bestFit="1" customWidth="1"/>
    <col min="10" max="10" width="30.06640625" bestFit="1" customWidth="1"/>
    <col min="11" max="11" width="28.06640625" bestFit="1" customWidth="1"/>
    <col min="12" max="12" width="24.19921875" bestFit="1" customWidth="1"/>
  </cols>
  <sheetData>
    <row r="1" spans="1:12" x14ac:dyDescent="0.45">
      <c r="A1" t="s">
        <v>0</v>
      </c>
      <c r="B1" t="s">
        <v>1</v>
      </c>
      <c r="C1" t="s">
        <v>2</v>
      </c>
      <c r="D1" t="s">
        <v>3</v>
      </c>
      <c r="E1" t="s">
        <v>4</v>
      </c>
      <c r="F1" t="s">
        <v>5</v>
      </c>
      <c r="G1" t="s">
        <v>242</v>
      </c>
      <c r="H1" t="s">
        <v>243</v>
      </c>
      <c r="I1" t="s">
        <v>248</v>
      </c>
      <c r="J1" t="s">
        <v>246</v>
      </c>
      <c r="K1" t="s">
        <v>247</v>
      </c>
      <c r="L1" t="s">
        <v>249</v>
      </c>
    </row>
    <row r="2" spans="1:12" x14ac:dyDescent="0.45">
      <c r="A2" t="s">
        <v>6</v>
      </c>
      <c r="B2">
        <v>36</v>
      </c>
      <c r="C2" t="s">
        <v>7</v>
      </c>
      <c r="D2">
        <v>21.677391537791951</v>
      </c>
      <c r="E2">
        <v>546339.63440527814</v>
      </c>
      <c r="F2" t="s">
        <v>8</v>
      </c>
      <c r="G2">
        <v>101.6978108246626</v>
      </c>
      <c r="H2">
        <v>2563110.2657761364</v>
      </c>
      <c r="I2" t="s">
        <v>244</v>
      </c>
      <c r="J2">
        <v>9.4530722484807566</v>
      </c>
      <c r="K2">
        <v>238247.6704929102</v>
      </c>
      <c r="L2" t="s">
        <v>8</v>
      </c>
    </row>
    <row r="3" spans="1:12" x14ac:dyDescent="0.45">
      <c r="A3" t="s">
        <v>6</v>
      </c>
      <c r="B3">
        <v>554</v>
      </c>
      <c r="C3" t="s">
        <v>9</v>
      </c>
      <c r="D3">
        <v>25.5704180040103</v>
      </c>
      <c r="E3">
        <v>122305.86635498166</v>
      </c>
      <c r="F3" t="s">
        <v>10</v>
      </c>
      <c r="G3">
        <v>61</v>
      </c>
      <c r="H3">
        <v>291769.09999999998</v>
      </c>
      <c r="I3" t="s">
        <v>244</v>
      </c>
      <c r="J3">
        <v>3.12</v>
      </c>
      <c r="K3">
        <v>14923.272000000001</v>
      </c>
      <c r="L3" t="s">
        <v>8</v>
      </c>
    </row>
    <row r="4" spans="1:12" x14ac:dyDescent="0.45">
      <c r="A4" t="s">
        <v>11</v>
      </c>
      <c r="B4">
        <v>398</v>
      </c>
      <c r="C4" t="s">
        <v>12</v>
      </c>
      <c r="D4">
        <v>27.648074566430626</v>
      </c>
      <c r="E4">
        <v>512910.49051168113</v>
      </c>
      <c r="F4" t="s">
        <v>13</v>
      </c>
      <c r="G4">
        <v>75.713119146168523</v>
      </c>
      <c r="H4">
        <v>1404584.3585282306</v>
      </c>
      <c r="I4" t="s">
        <v>13</v>
      </c>
      <c r="J4">
        <v>15.640228594822497</v>
      </c>
      <c r="K4">
        <v>290148.13675399008</v>
      </c>
      <c r="L4" t="s">
        <v>13</v>
      </c>
    </row>
    <row r="5" spans="1:12" x14ac:dyDescent="0.45">
      <c r="A5" t="s">
        <v>11</v>
      </c>
      <c r="B5">
        <v>417</v>
      </c>
      <c r="C5" t="s">
        <v>14</v>
      </c>
      <c r="D5">
        <v>27.648074566430626</v>
      </c>
      <c r="E5">
        <v>177387.28161076226</v>
      </c>
      <c r="F5" t="s">
        <v>13</v>
      </c>
      <c r="G5">
        <v>91.016179554931128</v>
      </c>
      <c r="H5">
        <v>583950.70640648261</v>
      </c>
      <c r="I5" t="s">
        <v>13</v>
      </c>
      <c r="J5">
        <v>15.640228594822497</v>
      </c>
      <c r="K5">
        <v>100346.14264152166</v>
      </c>
      <c r="L5" t="s">
        <v>13</v>
      </c>
    </row>
    <row r="6" spans="1:12" x14ac:dyDescent="0.45">
      <c r="A6" t="s">
        <v>11</v>
      </c>
      <c r="B6">
        <v>762</v>
      </c>
      <c r="C6" t="s">
        <v>15</v>
      </c>
      <c r="D6">
        <v>27.648074566430626</v>
      </c>
      <c r="E6">
        <v>257707.70303369986</v>
      </c>
      <c r="F6" t="s">
        <v>13</v>
      </c>
      <c r="G6">
        <v>97.222250733275928</v>
      </c>
      <c r="H6">
        <v>906208.59908486495</v>
      </c>
      <c r="I6" t="s">
        <v>13</v>
      </c>
      <c r="J6">
        <v>15.640228594822497</v>
      </c>
      <c r="K6">
        <v>145782.57073234048</v>
      </c>
      <c r="L6" t="s">
        <v>13</v>
      </c>
    </row>
    <row r="7" spans="1:12" x14ac:dyDescent="0.45">
      <c r="A7" t="s">
        <v>11</v>
      </c>
      <c r="B7">
        <v>795</v>
      </c>
      <c r="C7" t="s">
        <v>16</v>
      </c>
      <c r="D7">
        <v>27.648074566430626</v>
      </c>
      <c r="E7">
        <v>164287.62388118744</v>
      </c>
      <c r="F7" t="s">
        <v>13</v>
      </c>
      <c r="G7">
        <v>75.713119146168523</v>
      </c>
      <c r="H7">
        <v>449894.92527844798</v>
      </c>
      <c r="I7" t="s">
        <v>13</v>
      </c>
      <c r="J7">
        <v>15.640228594822497</v>
      </c>
      <c r="K7">
        <v>92935.802333294763</v>
      </c>
      <c r="L7" t="s">
        <v>13</v>
      </c>
    </row>
    <row r="8" spans="1:12" x14ac:dyDescent="0.45">
      <c r="A8" t="s">
        <v>11</v>
      </c>
      <c r="B8">
        <v>860</v>
      </c>
      <c r="C8" t="s">
        <v>17</v>
      </c>
      <c r="D8">
        <v>27.648074566430626</v>
      </c>
      <c r="E8">
        <v>911880.5009276449</v>
      </c>
      <c r="F8" t="s">
        <v>13</v>
      </c>
      <c r="G8">
        <v>91.016179554931128</v>
      </c>
      <c r="H8">
        <v>3001868.3292268715</v>
      </c>
      <c r="I8" t="s">
        <v>13</v>
      </c>
      <c r="J8">
        <v>15.640228594822497</v>
      </c>
      <c r="K8">
        <v>515841.32744585711</v>
      </c>
      <c r="L8" t="s">
        <v>13</v>
      </c>
    </row>
    <row r="9" spans="1:12" x14ac:dyDescent="0.45">
      <c r="A9" t="s">
        <v>18</v>
      </c>
      <c r="B9">
        <v>156</v>
      </c>
      <c r="C9" t="s">
        <v>19</v>
      </c>
      <c r="D9">
        <v>45.598050000000001</v>
      </c>
      <c r="E9">
        <v>65377740.841785006</v>
      </c>
      <c r="F9" t="s">
        <v>8</v>
      </c>
      <c r="G9">
        <v>63.919134180621413</v>
      </c>
      <c r="H9">
        <v>91646212.706287846</v>
      </c>
      <c r="I9" t="s">
        <v>245</v>
      </c>
      <c r="J9">
        <v>15.640228594822497</v>
      </c>
      <c r="K9">
        <v>22424704.823530402</v>
      </c>
      <c r="L9" t="s">
        <v>13</v>
      </c>
    </row>
    <row r="10" spans="1:12" x14ac:dyDescent="0.45">
      <c r="A10" t="s">
        <v>18</v>
      </c>
      <c r="B10">
        <v>344</v>
      </c>
      <c r="C10" t="s">
        <v>20</v>
      </c>
      <c r="D10">
        <v>25.5704180040103</v>
      </c>
      <c r="E10">
        <v>190146.74236142138</v>
      </c>
      <c r="F10" t="s">
        <v>10</v>
      </c>
      <c r="G10">
        <v>71.405416561062623</v>
      </c>
      <c r="H10">
        <v>530984.95863137383</v>
      </c>
      <c r="I10" t="s">
        <v>13</v>
      </c>
      <c r="J10">
        <v>12.811309449374059</v>
      </c>
      <c r="K10">
        <v>95267.459327435368</v>
      </c>
      <c r="L10" t="s">
        <v>10</v>
      </c>
    </row>
    <row r="11" spans="1:12" x14ac:dyDescent="0.45">
      <c r="A11" t="s">
        <v>18</v>
      </c>
      <c r="B11">
        <v>446</v>
      </c>
      <c r="C11" t="s">
        <v>21</v>
      </c>
      <c r="D11">
        <v>25.5704180040103</v>
      </c>
      <c r="E11">
        <v>16375.295689768194</v>
      </c>
      <c r="F11" t="s">
        <v>10</v>
      </c>
      <c r="G11">
        <v>71.405416561062623</v>
      </c>
      <c r="H11">
        <v>45728.028765704505</v>
      </c>
      <c r="I11" t="s">
        <v>13</v>
      </c>
      <c r="J11">
        <v>12.811309449374059</v>
      </c>
      <c r="K11">
        <v>8204.362571379148</v>
      </c>
      <c r="L11" t="s">
        <v>10</v>
      </c>
    </row>
    <row r="12" spans="1:12" x14ac:dyDescent="0.45">
      <c r="A12" t="s">
        <v>18</v>
      </c>
      <c r="B12">
        <v>408</v>
      </c>
      <c r="C12" t="s">
        <v>22</v>
      </c>
      <c r="D12">
        <v>27.648074566430626</v>
      </c>
      <c r="E12">
        <v>709621.01143692166</v>
      </c>
      <c r="F12" t="s">
        <v>13</v>
      </c>
      <c r="G12">
        <v>80.671375409647695</v>
      </c>
      <c r="H12">
        <v>2070527.6555390996</v>
      </c>
      <c r="I12" t="s">
        <v>13</v>
      </c>
      <c r="J12">
        <v>15.640228594822497</v>
      </c>
      <c r="K12">
        <v>401425.23516043316</v>
      </c>
      <c r="L12" t="s">
        <v>13</v>
      </c>
    </row>
    <row r="13" spans="1:12" x14ac:dyDescent="0.45">
      <c r="A13" t="s">
        <v>18</v>
      </c>
      <c r="B13">
        <v>392</v>
      </c>
      <c r="C13" t="s">
        <v>23</v>
      </c>
      <c r="D13">
        <v>14.746421607138945</v>
      </c>
      <c r="E13">
        <v>1870735.4690081286</v>
      </c>
      <c r="F13" t="s">
        <v>24</v>
      </c>
      <c r="G13">
        <v>64.321865991417496</v>
      </c>
      <c r="H13">
        <v>8159891.2162310211</v>
      </c>
      <c r="I13" t="s">
        <v>245</v>
      </c>
      <c r="J13">
        <v>8.6339663272684035</v>
      </c>
      <c r="K13">
        <v>1095307.5584671679</v>
      </c>
      <c r="L13" t="s">
        <v>24</v>
      </c>
    </row>
    <row r="14" spans="1:12" x14ac:dyDescent="0.45">
      <c r="A14" t="s">
        <v>18</v>
      </c>
      <c r="B14">
        <v>496</v>
      </c>
      <c r="C14" t="s">
        <v>25</v>
      </c>
      <c r="D14">
        <v>27.648074566430626</v>
      </c>
      <c r="E14">
        <v>89170.570091652044</v>
      </c>
      <c r="F14" t="s">
        <v>13</v>
      </c>
      <c r="G14">
        <v>77.568339820475302</v>
      </c>
      <c r="H14">
        <v>250173.40958899696</v>
      </c>
      <c r="I14" t="s">
        <v>13</v>
      </c>
      <c r="J14">
        <v>15.640228594822497</v>
      </c>
      <c r="K14">
        <v>50442.865264021515</v>
      </c>
      <c r="L14" t="s">
        <v>13</v>
      </c>
    </row>
    <row r="15" spans="1:12" x14ac:dyDescent="0.45">
      <c r="A15" t="s">
        <v>18</v>
      </c>
      <c r="B15">
        <v>410</v>
      </c>
      <c r="C15" t="s">
        <v>26</v>
      </c>
      <c r="D15">
        <v>25.5704180040103</v>
      </c>
      <c r="E15">
        <v>1309852.3333808288</v>
      </c>
      <c r="F15" t="s">
        <v>10</v>
      </c>
      <c r="G15">
        <v>71.405416561062623</v>
      </c>
      <c r="H15">
        <v>3657763.8849654011</v>
      </c>
      <c r="I15" t="s">
        <v>13</v>
      </c>
      <c r="J15">
        <v>12.811309449374059</v>
      </c>
      <c r="K15">
        <v>656263.16993702098</v>
      </c>
      <c r="L15" t="s">
        <v>10</v>
      </c>
    </row>
    <row r="16" spans="1:12" x14ac:dyDescent="0.45">
      <c r="A16" t="s">
        <v>27</v>
      </c>
      <c r="B16">
        <v>112</v>
      </c>
      <c r="C16" t="s">
        <v>28</v>
      </c>
      <c r="D16">
        <v>27.648074566430626</v>
      </c>
      <c r="E16">
        <v>261340.66003172885</v>
      </c>
      <c r="F16" t="s">
        <v>13</v>
      </c>
      <c r="G16">
        <v>68.380065497345115</v>
      </c>
      <c r="H16">
        <v>646355.73110710504</v>
      </c>
      <c r="I16" t="s">
        <v>13</v>
      </c>
      <c r="J16">
        <v>15.640228594822497</v>
      </c>
      <c r="K16">
        <v>147837.69676970018</v>
      </c>
      <c r="L16" t="s">
        <v>13</v>
      </c>
    </row>
    <row r="17" spans="1:12" x14ac:dyDescent="0.45">
      <c r="A17" t="s">
        <v>27</v>
      </c>
      <c r="B17">
        <v>100</v>
      </c>
      <c r="C17" t="s">
        <v>29</v>
      </c>
      <c r="D17">
        <v>27.648074566430626</v>
      </c>
      <c r="E17">
        <v>193539.28677247104</v>
      </c>
      <c r="F17" t="s">
        <v>13</v>
      </c>
      <c r="G17">
        <v>68.380065497345115</v>
      </c>
      <c r="H17">
        <v>478667.2964879655</v>
      </c>
      <c r="I17" t="s">
        <v>13</v>
      </c>
      <c r="J17">
        <v>15.640228594822497</v>
      </c>
      <c r="K17">
        <v>109483.16418661697</v>
      </c>
      <c r="L17" t="s">
        <v>13</v>
      </c>
    </row>
    <row r="18" spans="1:12" x14ac:dyDescent="0.45">
      <c r="A18" t="s">
        <v>27</v>
      </c>
      <c r="B18">
        <v>203</v>
      </c>
      <c r="C18" t="s">
        <v>30</v>
      </c>
      <c r="D18">
        <v>25.5704180040103</v>
      </c>
      <c r="E18">
        <v>273327.3121284669</v>
      </c>
      <c r="F18" t="s">
        <v>10</v>
      </c>
      <c r="G18">
        <v>69.868672442313738</v>
      </c>
      <c r="H18">
        <v>746840.21347037994</v>
      </c>
      <c r="I18" t="s">
        <v>13</v>
      </c>
      <c r="J18">
        <v>12.811309449374059</v>
      </c>
      <c r="K18">
        <v>136942.64896624919</v>
      </c>
      <c r="L18" t="s">
        <v>10</v>
      </c>
    </row>
    <row r="19" spans="1:12" x14ac:dyDescent="0.45">
      <c r="A19" t="s">
        <v>27</v>
      </c>
      <c r="B19">
        <v>348</v>
      </c>
      <c r="C19" t="s">
        <v>31</v>
      </c>
      <c r="D19">
        <v>25.5704180040103</v>
      </c>
      <c r="E19">
        <v>247641.82724343854</v>
      </c>
      <c r="F19" t="s">
        <v>10</v>
      </c>
      <c r="G19">
        <v>93.825214899713458</v>
      </c>
      <c r="H19">
        <v>908669.05873925495</v>
      </c>
      <c r="I19" t="s">
        <v>245</v>
      </c>
      <c r="J19">
        <v>12.811309449374059</v>
      </c>
      <c r="K19">
        <v>124073.68862435294</v>
      </c>
      <c r="L19" t="s">
        <v>10</v>
      </c>
    </row>
    <row r="20" spans="1:12" x14ac:dyDescent="0.45">
      <c r="A20" t="s">
        <v>27</v>
      </c>
      <c r="B20">
        <v>616</v>
      </c>
      <c r="C20" t="s">
        <v>32</v>
      </c>
      <c r="D20">
        <v>25.5704180040103</v>
      </c>
      <c r="E20">
        <v>968806.88325234142</v>
      </c>
      <c r="F20" t="s">
        <v>10</v>
      </c>
      <c r="G20">
        <v>55.940300000000001</v>
      </c>
      <c r="H20">
        <v>2119454.8983399998</v>
      </c>
      <c r="I20" t="s">
        <v>245</v>
      </c>
      <c r="J20">
        <v>12.811309449374059</v>
      </c>
      <c r="K20">
        <v>485392.33015599445</v>
      </c>
      <c r="L20" t="s">
        <v>10</v>
      </c>
    </row>
    <row r="21" spans="1:12" x14ac:dyDescent="0.45">
      <c r="A21" t="s">
        <v>27</v>
      </c>
      <c r="B21">
        <v>498</v>
      </c>
      <c r="C21" t="s">
        <v>33</v>
      </c>
      <c r="D21">
        <v>27.648074566430626</v>
      </c>
      <c r="E21">
        <v>111789.45989444897</v>
      </c>
      <c r="F21" t="s">
        <v>13</v>
      </c>
      <c r="G21">
        <v>76.031595701726417</v>
      </c>
      <c r="H21">
        <v>307418.55090079043</v>
      </c>
      <c r="I21" t="s">
        <v>13</v>
      </c>
      <c r="J21">
        <v>15.640228594822497</v>
      </c>
      <c r="K21">
        <v>63238.13627744581</v>
      </c>
      <c r="L21" t="s">
        <v>13</v>
      </c>
    </row>
    <row r="22" spans="1:12" x14ac:dyDescent="0.45">
      <c r="A22" t="s">
        <v>27</v>
      </c>
      <c r="B22">
        <v>642</v>
      </c>
      <c r="C22" t="s">
        <v>34</v>
      </c>
      <c r="D22">
        <v>25.5704180040103</v>
      </c>
      <c r="E22">
        <v>495160.91648045782</v>
      </c>
      <c r="F22" t="s">
        <v>10</v>
      </c>
      <c r="G22">
        <v>69.868672442313738</v>
      </c>
      <c r="H22">
        <v>1352978.8943764286</v>
      </c>
      <c r="I22" t="s">
        <v>13</v>
      </c>
      <c r="J22">
        <v>12.811309449374059</v>
      </c>
      <c r="K22">
        <v>248085.88296334891</v>
      </c>
      <c r="L22" t="s">
        <v>10</v>
      </c>
    </row>
    <row r="23" spans="1:12" x14ac:dyDescent="0.45">
      <c r="A23" t="s">
        <v>27</v>
      </c>
      <c r="B23">
        <v>643</v>
      </c>
      <c r="C23" t="s">
        <v>35</v>
      </c>
      <c r="D23">
        <v>27.648074566430626</v>
      </c>
      <c r="E23">
        <v>4033088.2275767382</v>
      </c>
      <c r="F23" t="s">
        <v>13</v>
      </c>
      <c r="G23">
        <v>33.375520645851665</v>
      </c>
      <c r="H23">
        <v>4868563.9603078682</v>
      </c>
      <c r="I23" t="s">
        <v>245</v>
      </c>
      <c r="J23">
        <v>13.71790467223564</v>
      </c>
      <c r="K23">
        <v>2001062.3057197591</v>
      </c>
      <c r="L23" t="s">
        <v>24</v>
      </c>
    </row>
    <row r="24" spans="1:12" x14ac:dyDescent="0.45">
      <c r="A24" t="s">
        <v>27</v>
      </c>
      <c r="B24">
        <v>703</v>
      </c>
      <c r="C24" t="s">
        <v>36</v>
      </c>
      <c r="D24">
        <v>25.5704180040103</v>
      </c>
      <c r="E24">
        <v>139537.77104788419</v>
      </c>
      <c r="F24" t="s">
        <v>10</v>
      </c>
      <c r="G24">
        <v>69.868672442313738</v>
      </c>
      <c r="H24">
        <v>381273.34551770607</v>
      </c>
      <c r="I24" t="s">
        <v>13</v>
      </c>
      <c r="J24">
        <v>12.811309449374059</v>
      </c>
      <c r="K24">
        <v>69911.315665234244</v>
      </c>
      <c r="L24" t="s">
        <v>10</v>
      </c>
    </row>
    <row r="25" spans="1:12" x14ac:dyDescent="0.45">
      <c r="A25" t="s">
        <v>27</v>
      </c>
      <c r="B25">
        <v>804</v>
      </c>
      <c r="C25" t="s">
        <v>37</v>
      </c>
      <c r="D25">
        <v>27.648074566430626</v>
      </c>
      <c r="E25">
        <v>1216338.3332457223</v>
      </c>
      <c r="F25" t="s">
        <v>13</v>
      </c>
      <c r="G25">
        <v>76.031595701726417</v>
      </c>
      <c r="H25">
        <v>3344903.6086634714</v>
      </c>
      <c r="I25" t="s">
        <v>13</v>
      </c>
      <c r="J25">
        <v>15.640228594822497</v>
      </c>
      <c r="K25">
        <v>688069.96070918301</v>
      </c>
      <c r="L25" t="s">
        <v>13</v>
      </c>
    </row>
    <row r="26" spans="1:12" x14ac:dyDescent="0.45">
      <c r="A26" t="s">
        <v>38</v>
      </c>
      <c r="B26">
        <v>28</v>
      </c>
      <c r="C26" t="s">
        <v>39</v>
      </c>
      <c r="D26">
        <v>25.5704180040103</v>
      </c>
      <c r="E26">
        <v>2482.8875881894</v>
      </c>
      <c r="F26" t="s">
        <v>10</v>
      </c>
      <c r="G26">
        <v>73.920769675063781</v>
      </c>
      <c r="H26">
        <v>7177.7067354486926</v>
      </c>
      <c r="I26" t="s">
        <v>13</v>
      </c>
      <c r="J26">
        <v>12.811309449374059</v>
      </c>
      <c r="K26">
        <v>1243.9781475342211</v>
      </c>
      <c r="L26" t="s">
        <v>10</v>
      </c>
    </row>
    <row r="27" spans="1:12" x14ac:dyDescent="0.45">
      <c r="A27" t="s">
        <v>38</v>
      </c>
      <c r="B27">
        <v>32</v>
      </c>
      <c r="C27" t="s">
        <v>40</v>
      </c>
      <c r="D27">
        <v>27.648074566430626</v>
      </c>
      <c r="E27">
        <v>1238100.13273696</v>
      </c>
      <c r="F27" t="s">
        <v>13</v>
      </c>
      <c r="G27">
        <v>72.432162730095172</v>
      </c>
      <c r="H27">
        <v>3243562.9495675731</v>
      </c>
      <c r="I27" t="s">
        <v>13</v>
      </c>
      <c r="J27">
        <v>15.640228594822497</v>
      </c>
      <c r="K27">
        <v>700380.38463616779</v>
      </c>
      <c r="L27" t="s">
        <v>13</v>
      </c>
    </row>
    <row r="28" spans="1:12" x14ac:dyDescent="0.45">
      <c r="A28" t="s">
        <v>38</v>
      </c>
      <c r="B28">
        <v>533</v>
      </c>
      <c r="C28" t="s">
        <v>41</v>
      </c>
      <c r="D28">
        <v>25.5704180040103</v>
      </c>
      <c r="E28">
        <v>2718.1354338262945</v>
      </c>
      <c r="F28" t="s">
        <v>10</v>
      </c>
      <c r="G28">
        <v>73.920769675063781</v>
      </c>
      <c r="H28">
        <v>7857.7778164592792</v>
      </c>
      <c r="I28" t="s">
        <v>13</v>
      </c>
      <c r="J28">
        <v>12.811309449374059</v>
      </c>
      <c r="K28">
        <v>1361.8421944684626</v>
      </c>
      <c r="L28" t="s">
        <v>10</v>
      </c>
    </row>
    <row r="29" spans="1:12" x14ac:dyDescent="0.45">
      <c r="A29" t="s">
        <v>38</v>
      </c>
      <c r="B29">
        <v>44</v>
      </c>
      <c r="C29" t="s">
        <v>42</v>
      </c>
      <c r="D29">
        <v>25.5704180040103</v>
      </c>
      <c r="E29">
        <v>9959.6778125620112</v>
      </c>
      <c r="F29" t="s">
        <v>10</v>
      </c>
      <c r="G29">
        <v>73.920769675063781</v>
      </c>
      <c r="H29">
        <v>28792.139788437344</v>
      </c>
      <c r="I29" t="s">
        <v>13</v>
      </c>
      <c r="J29">
        <v>12.811309449374059</v>
      </c>
      <c r="K29">
        <v>4990.0050305311961</v>
      </c>
      <c r="L29" t="s">
        <v>10</v>
      </c>
    </row>
    <row r="30" spans="1:12" x14ac:dyDescent="0.45">
      <c r="A30" t="s">
        <v>38</v>
      </c>
      <c r="B30">
        <v>52</v>
      </c>
      <c r="C30" t="s">
        <v>43</v>
      </c>
      <c r="D30">
        <v>25.5704180040103</v>
      </c>
      <c r="E30">
        <v>7338.7099671509568</v>
      </c>
      <c r="F30" t="s">
        <v>10</v>
      </c>
      <c r="G30">
        <v>73.920769675063781</v>
      </c>
      <c r="H30">
        <v>21215.260896743304</v>
      </c>
      <c r="I30" t="s">
        <v>13</v>
      </c>
      <c r="J30">
        <v>12.811309449374059</v>
      </c>
      <c r="K30">
        <v>3676.845811970355</v>
      </c>
      <c r="L30" t="s">
        <v>10</v>
      </c>
    </row>
    <row r="31" spans="1:12" x14ac:dyDescent="0.45">
      <c r="A31" t="s">
        <v>38</v>
      </c>
      <c r="B31">
        <v>84</v>
      </c>
      <c r="C31" t="s">
        <v>44</v>
      </c>
      <c r="D31">
        <v>27.648074566430626</v>
      </c>
      <c r="E31">
        <v>10793.808310734516</v>
      </c>
      <c r="F31" t="s">
        <v>13</v>
      </c>
      <c r="G31">
        <v>52.673888807177477</v>
      </c>
      <c r="H31">
        <v>20563.886190322086</v>
      </c>
      <c r="I31" t="s">
        <v>245</v>
      </c>
      <c r="J31">
        <v>15.640228594822497</v>
      </c>
      <c r="K31">
        <v>6105.9452434187033</v>
      </c>
      <c r="L31" t="s">
        <v>13</v>
      </c>
    </row>
    <row r="32" spans="1:12" x14ac:dyDescent="0.45">
      <c r="A32" t="s">
        <v>38</v>
      </c>
      <c r="B32">
        <v>68</v>
      </c>
      <c r="C32" t="s">
        <v>45</v>
      </c>
      <c r="D32">
        <v>27.648074566430626</v>
      </c>
      <c r="E32">
        <v>318315.04729077243</v>
      </c>
      <c r="F32" t="s">
        <v>13</v>
      </c>
      <c r="G32">
        <v>80.08369293447646</v>
      </c>
      <c r="H32">
        <v>922011.56512392091</v>
      </c>
      <c r="I32" t="s">
        <v>13</v>
      </c>
      <c r="J32">
        <v>15.640228594822497</v>
      </c>
      <c r="K32">
        <v>180067.5158350509</v>
      </c>
      <c r="L32" t="s">
        <v>13</v>
      </c>
    </row>
    <row r="33" spans="1:12" x14ac:dyDescent="0.45">
      <c r="A33" t="s">
        <v>38</v>
      </c>
      <c r="B33">
        <v>76</v>
      </c>
      <c r="C33" t="s">
        <v>46</v>
      </c>
      <c r="D33">
        <v>27.648074566430626</v>
      </c>
      <c r="E33">
        <v>5835112.3132079002</v>
      </c>
      <c r="F33" t="s">
        <v>13</v>
      </c>
      <c r="G33">
        <v>59.598853868194844</v>
      </c>
      <c r="H33">
        <v>12578308.309455587</v>
      </c>
      <c r="I33" t="s">
        <v>245</v>
      </c>
      <c r="J33">
        <v>15.640228594822497</v>
      </c>
      <c r="K33">
        <v>3300862.4248229908</v>
      </c>
      <c r="L33" t="s">
        <v>13</v>
      </c>
    </row>
    <row r="34" spans="1:12" x14ac:dyDescent="0.45">
      <c r="A34" t="s">
        <v>38</v>
      </c>
      <c r="B34">
        <v>92</v>
      </c>
      <c r="C34" t="s">
        <v>47</v>
      </c>
      <c r="D34">
        <v>25.5704180040103</v>
      </c>
      <c r="E34">
        <v>767.11254012030895</v>
      </c>
      <c r="F34" t="s">
        <v>10</v>
      </c>
      <c r="G34">
        <v>73.920769675063781</v>
      </c>
      <c r="H34">
        <v>2217.6230902519133</v>
      </c>
      <c r="I34" t="s">
        <v>13</v>
      </c>
      <c r="J34">
        <v>12.811309449374059</v>
      </c>
      <c r="K34">
        <v>384.33928348122174</v>
      </c>
      <c r="L34" t="s">
        <v>10</v>
      </c>
    </row>
    <row r="35" spans="1:12" x14ac:dyDescent="0.45">
      <c r="A35" t="s">
        <v>38</v>
      </c>
      <c r="B35">
        <v>136</v>
      </c>
      <c r="C35" t="s">
        <v>48</v>
      </c>
      <c r="D35">
        <v>25.5704180040103</v>
      </c>
      <c r="E35">
        <v>1659.5201284602686</v>
      </c>
      <c r="F35" t="s">
        <v>10</v>
      </c>
      <c r="G35">
        <v>73.920769675063781</v>
      </c>
      <c r="H35">
        <v>4797.4579519116396</v>
      </c>
      <c r="I35" t="s">
        <v>13</v>
      </c>
      <c r="J35">
        <v>12.811309449374059</v>
      </c>
      <c r="K35">
        <v>831.45398326437646</v>
      </c>
      <c r="L35" t="s">
        <v>10</v>
      </c>
    </row>
    <row r="36" spans="1:12" x14ac:dyDescent="0.45">
      <c r="A36" t="s">
        <v>38</v>
      </c>
      <c r="B36">
        <v>152</v>
      </c>
      <c r="C36" t="s">
        <v>49</v>
      </c>
      <c r="D36">
        <v>25.5704180040103</v>
      </c>
      <c r="E36">
        <v>484610.56201200321</v>
      </c>
      <c r="F36" t="s">
        <v>10</v>
      </c>
      <c r="G36">
        <v>73.920769675063781</v>
      </c>
      <c r="H36">
        <v>1400946.4268818088</v>
      </c>
      <c r="I36" t="s">
        <v>13</v>
      </c>
      <c r="J36">
        <v>12.811309449374059</v>
      </c>
      <c r="K36">
        <v>242799.93668453718</v>
      </c>
      <c r="L36" t="s">
        <v>10</v>
      </c>
    </row>
    <row r="37" spans="1:12" x14ac:dyDescent="0.45">
      <c r="A37" t="s">
        <v>38</v>
      </c>
      <c r="B37">
        <v>170</v>
      </c>
      <c r="C37" t="s">
        <v>50</v>
      </c>
      <c r="D37">
        <v>27.648074566430626</v>
      </c>
      <c r="E37">
        <v>1391787.4848293778</v>
      </c>
      <c r="F37" t="s">
        <v>13</v>
      </c>
      <c r="G37">
        <v>70.431888000000001</v>
      </c>
      <c r="H37">
        <v>3545498.9827871998</v>
      </c>
      <c r="I37" t="s">
        <v>245</v>
      </c>
      <c r="J37">
        <v>15.640228594822497</v>
      </c>
      <c r="K37">
        <v>787319.7233262076</v>
      </c>
      <c r="L37" t="s">
        <v>13</v>
      </c>
    </row>
    <row r="38" spans="1:12" x14ac:dyDescent="0.45">
      <c r="A38" t="s">
        <v>38</v>
      </c>
      <c r="B38">
        <v>188</v>
      </c>
      <c r="C38" t="s">
        <v>51</v>
      </c>
      <c r="D38">
        <v>27.648074566430626</v>
      </c>
      <c r="E38">
        <v>139556.42118151521</v>
      </c>
      <c r="F38" t="s">
        <v>13</v>
      </c>
      <c r="G38">
        <v>72.432162730095172</v>
      </c>
      <c r="H38">
        <v>365608.58459642838</v>
      </c>
      <c r="I38" t="s">
        <v>13</v>
      </c>
      <c r="J38">
        <v>15.640228594822497</v>
      </c>
      <c r="K38">
        <v>78945.617855226039</v>
      </c>
      <c r="L38" t="s">
        <v>13</v>
      </c>
    </row>
    <row r="39" spans="1:12" x14ac:dyDescent="0.45">
      <c r="A39" t="s">
        <v>38</v>
      </c>
      <c r="B39">
        <v>192</v>
      </c>
      <c r="C39" t="s">
        <v>52</v>
      </c>
      <c r="D39">
        <v>27.648074566430626</v>
      </c>
      <c r="E39">
        <v>313349.45309864153</v>
      </c>
      <c r="F39" t="s">
        <v>13</v>
      </c>
      <c r="G39">
        <v>72.432162730095172</v>
      </c>
      <c r="H39">
        <v>820909.91630153358</v>
      </c>
      <c r="I39" t="s">
        <v>13</v>
      </c>
      <c r="J39">
        <v>15.640228594822497</v>
      </c>
      <c r="K39">
        <v>177258.53077942078</v>
      </c>
      <c r="L39" t="s">
        <v>13</v>
      </c>
    </row>
    <row r="40" spans="1:12" x14ac:dyDescent="0.45">
      <c r="A40" t="s">
        <v>38</v>
      </c>
      <c r="B40">
        <v>531</v>
      </c>
      <c r="C40" t="s">
        <v>53</v>
      </c>
      <c r="D40">
        <v>25.5704180040103</v>
      </c>
      <c r="E40">
        <v>4178.2063018552826</v>
      </c>
      <c r="F40" t="s">
        <v>10</v>
      </c>
      <c r="G40">
        <v>73.920769675063781</v>
      </c>
      <c r="H40">
        <v>12078.653764905421</v>
      </c>
      <c r="I40" t="s">
        <v>13</v>
      </c>
      <c r="J40">
        <v>12.811309449374059</v>
      </c>
      <c r="K40">
        <v>2093.3679640277214</v>
      </c>
      <c r="L40" t="s">
        <v>10</v>
      </c>
    </row>
    <row r="41" spans="1:12" x14ac:dyDescent="0.45">
      <c r="A41" t="s">
        <v>38</v>
      </c>
      <c r="B41">
        <v>212</v>
      </c>
      <c r="C41" t="s">
        <v>54</v>
      </c>
      <c r="D41">
        <v>27.648074566430626</v>
      </c>
      <c r="E41">
        <v>1985.131753869719</v>
      </c>
      <c r="F41" t="s">
        <v>13</v>
      </c>
      <c r="G41">
        <v>72.432162730095172</v>
      </c>
      <c r="H41">
        <v>5200.6292840208334</v>
      </c>
      <c r="I41" t="s">
        <v>13</v>
      </c>
      <c r="J41">
        <v>15.640228594822497</v>
      </c>
      <c r="K41">
        <v>1122.9684131082552</v>
      </c>
      <c r="L41" t="s">
        <v>13</v>
      </c>
    </row>
    <row r="42" spans="1:12" x14ac:dyDescent="0.45">
      <c r="A42" t="s">
        <v>38</v>
      </c>
      <c r="B42">
        <v>214</v>
      </c>
      <c r="C42" t="s">
        <v>55</v>
      </c>
      <c r="D42">
        <v>27.648074566430626</v>
      </c>
      <c r="E42">
        <v>296912.67276889848</v>
      </c>
      <c r="F42" t="s">
        <v>13</v>
      </c>
      <c r="G42">
        <v>72.432162730095172</v>
      </c>
      <c r="H42">
        <v>777848.99555849202</v>
      </c>
      <c r="I42" t="s">
        <v>13</v>
      </c>
      <c r="J42">
        <v>15.640228594822497</v>
      </c>
      <c r="K42">
        <v>167960.4148797988</v>
      </c>
      <c r="L42" t="s">
        <v>13</v>
      </c>
    </row>
    <row r="43" spans="1:12" x14ac:dyDescent="0.45">
      <c r="A43" t="s">
        <v>38</v>
      </c>
      <c r="B43">
        <v>218</v>
      </c>
      <c r="C43" t="s">
        <v>56</v>
      </c>
      <c r="D43">
        <v>27.648074566430626</v>
      </c>
      <c r="E43">
        <v>480349.35309479578</v>
      </c>
      <c r="F43" t="s">
        <v>13</v>
      </c>
      <c r="G43">
        <v>72.432162730095172</v>
      </c>
      <c r="H43">
        <v>1258414.6656238544</v>
      </c>
      <c r="I43" t="s">
        <v>13</v>
      </c>
      <c r="J43">
        <v>15.640228594822497</v>
      </c>
      <c r="K43">
        <v>271728.63953786762</v>
      </c>
      <c r="L43" t="s">
        <v>13</v>
      </c>
    </row>
    <row r="44" spans="1:12" x14ac:dyDescent="0.45">
      <c r="A44" t="s">
        <v>38</v>
      </c>
      <c r="B44">
        <v>222</v>
      </c>
      <c r="C44" t="s">
        <v>57</v>
      </c>
      <c r="D44">
        <v>27.648074566430626</v>
      </c>
      <c r="E44">
        <v>178429.6140219167</v>
      </c>
      <c r="F44" t="s">
        <v>13</v>
      </c>
      <c r="G44">
        <v>80.08369293447646</v>
      </c>
      <c r="H44">
        <v>516828.12072193727</v>
      </c>
      <c r="I44" t="s">
        <v>13</v>
      </c>
      <c r="J44">
        <v>15.640228594822497</v>
      </c>
      <c r="K44">
        <v>100935.77925954647</v>
      </c>
      <c r="L44" t="s">
        <v>13</v>
      </c>
    </row>
    <row r="45" spans="1:12" x14ac:dyDescent="0.45">
      <c r="A45" t="s">
        <v>38</v>
      </c>
      <c r="B45">
        <v>308</v>
      </c>
      <c r="C45" t="s">
        <v>58</v>
      </c>
      <c r="D45">
        <v>27.648074566430626</v>
      </c>
      <c r="E45">
        <v>3096.58435144023</v>
      </c>
      <c r="F45" t="s">
        <v>13</v>
      </c>
      <c r="G45">
        <v>72.432162730095172</v>
      </c>
      <c r="H45">
        <v>8112.4022257706592</v>
      </c>
      <c r="I45" t="s">
        <v>13</v>
      </c>
      <c r="J45">
        <v>15.640228594822497</v>
      </c>
      <c r="K45">
        <v>1751.7056026201196</v>
      </c>
      <c r="L45" t="s">
        <v>13</v>
      </c>
    </row>
    <row r="46" spans="1:12" x14ac:dyDescent="0.45">
      <c r="A46" t="s">
        <v>38</v>
      </c>
      <c r="B46">
        <v>320</v>
      </c>
      <c r="C46" t="s">
        <v>59</v>
      </c>
      <c r="D46">
        <v>27.648074566430626</v>
      </c>
      <c r="E46">
        <v>486094.62298970006</v>
      </c>
      <c r="F46" t="s">
        <v>13</v>
      </c>
      <c r="G46">
        <v>72.432162730095172</v>
      </c>
      <c r="H46">
        <v>1273466.0690391683</v>
      </c>
      <c r="I46" t="s">
        <v>13</v>
      </c>
      <c r="J46">
        <v>15.640228594822497</v>
      </c>
      <c r="K46">
        <v>274978.67903987173</v>
      </c>
      <c r="L46" t="s">
        <v>13</v>
      </c>
    </row>
    <row r="47" spans="1:12" x14ac:dyDescent="0.45">
      <c r="A47" t="s">
        <v>38</v>
      </c>
      <c r="B47">
        <v>328</v>
      </c>
      <c r="C47" t="s">
        <v>60</v>
      </c>
      <c r="D47">
        <v>27.648074566430626</v>
      </c>
      <c r="E47">
        <v>21642.912770601895</v>
      </c>
      <c r="F47" t="s">
        <v>13</v>
      </c>
      <c r="G47">
        <v>72.432162730095172</v>
      </c>
      <c r="H47">
        <v>56699.896985118503</v>
      </c>
      <c r="I47" t="s">
        <v>13</v>
      </c>
      <c r="J47">
        <v>15.640228594822497</v>
      </c>
      <c r="K47">
        <v>12243.170944027052</v>
      </c>
      <c r="L47" t="s">
        <v>13</v>
      </c>
    </row>
    <row r="48" spans="1:12" x14ac:dyDescent="0.45">
      <c r="A48" t="s">
        <v>38</v>
      </c>
      <c r="B48">
        <v>332</v>
      </c>
      <c r="C48" t="s">
        <v>61</v>
      </c>
      <c r="D48">
        <v>27.648074566430626</v>
      </c>
      <c r="E48">
        <v>311403.02864916477</v>
      </c>
      <c r="F48" t="s">
        <v>13</v>
      </c>
      <c r="G48">
        <v>83.186728523648867</v>
      </c>
      <c r="H48">
        <v>936940.44203470962</v>
      </c>
      <c r="I48" t="s">
        <v>13</v>
      </c>
      <c r="J48">
        <v>15.640228594822497</v>
      </c>
      <c r="K48">
        <v>176157.45868634529</v>
      </c>
      <c r="L48" t="s">
        <v>13</v>
      </c>
    </row>
    <row r="49" spans="1:12" x14ac:dyDescent="0.45">
      <c r="A49" t="s">
        <v>38</v>
      </c>
      <c r="B49">
        <v>340</v>
      </c>
      <c r="C49" t="s">
        <v>62</v>
      </c>
      <c r="D49">
        <v>27.648074566430626</v>
      </c>
      <c r="E49">
        <v>269460.89953188947</v>
      </c>
      <c r="F49" t="s">
        <v>13</v>
      </c>
      <c r="G49">
        <v>80.08369293447646</v>
      </c>
      <c r="H49">
        <v>780503.67970870098</v>
      </c>
      <c r="I49" t="s">
        <v>13</v>
      </c>
      <c r="J49">
        <v>15.640228594822497</v>
      </c>
      <c r="K49">
        <v>152431.23190799955</v>
      </c>
      <c r="L49" t="s">
        <v>13</v>
      </c>
    </row>
    <row r="50" spans="1:12" x14ac:dyDescent="0.45">
      <c r="A50" t="s">
        <v>38</v>
      </c>
      <c r="B50">
        <v>388</v>
      </c>
      <c r="C50" t="s">
        <v>63</v>
      </c>
      <c r="D50">
        <v>27.648074566430626</v>
      </c>
      <c r="E50">
        <v>81514.818244207418</v>
      </c>
      <c r="F50" t="s">
        <v>13</v>
      </c>
      <c r="G50">
        <v>72.432162730095172</v>
      </c>
      <c r="H50">
        <v>213551.7453771396</v>
      </c>
      <c r="I50" t="s">
        <v>13</v>
      </c>
      <c r="J50">
        <v>15.640228594822497</v>
      </c>
      <c r="K50">
        <v>46112.08596611517</v>
      </c>
      <c r="L50" t="s">
        <v>13</v>
      </c>
    </row>
    <row r="51" spans="1:12" x14ac:dyDescent="0.45">
      <c r="A51" t="s">
        <v>38</v>
      </c>
      <c r="B51">
        <v>484</v>
      </c>
      <c r="C51" t="s">
        <v>64</v>
      </c>
      <c r="D51">
        <v>27.648074566430626</v>
      </c>
      <c r="E51">
        <v>3527216.9368496705</v>
      </c>
      <c r="F51" t="s">
        <v>13</v>
      </c>
      <c r="G51">
        <v>93.900194580714896</v>
      </c>
      <c r="H51">
        <v>11979364.273731994</v>
      </c>
      <c r="I51" t="s">
        <v>245</v>
      </c>
      <c r="J51">
        <v>15.640228594822497</v>
      </c>
      <c r="K51">
        <v>1995309.9830987775</v>
      </c>
      <c r="L51" t="s">
        <v>13</v>
      </c>
    </row>
    <row r="52" spans="1:12" x14ac:dyDescent="0.45">
      <c r="A52" t="s">
        <v>38</v>
      </c>
      <c r="B52">
        <v>558</v>
      </c>
      <c r="C52" t="s">
        <v>65</v>
      </c>
      <c r="D52">
        <v>27.648074566430626</v>
      </c>
      <c r="E52">
        <v>180970.47207457168</v>
      </c>
      <c r="F52" t="s">
        <v>13</v>
      </c>
      <c r="G52">
        <v>80.08369293447646</v>
      </c>
      <c r="H52">
        <v>524187.81210261566</v>
      </c>
      <c r="I52" t="s">
        <v>13</v>
      </c>
      <c r="J52">
        <v>15.640228594822497</v>
      </c>
      <c r="K52">
        <v>102373.11626741065</v>
      </c>
      <c r="L52" t="s">
        <v>13</v>
      </c>
    </row>
    <row r="53" spans="1:12" x14ac:dyDescent="0.45">
      <c r="A53" t="s">
        <v>38</v>
      </c>
      <c r="B53">
        <v>591</v>
      </c>
      <c r="C53" t="s">
        <v>66</v>
      </c>
      <c r="D53">
        <v>25.5704180040103</v>
      </c>
      <c r="E53">
        <v>108582.22301222934</v>
      </c>
      <c r="F53" t="s">
        <v>10</v>
      </c>
      <c r="G53">
        <v>73.920769675063781</v>
      </c>
      <c r="H53">
        <v>313897.15634819085</v>
      </c>
      <c r="I53" t="s">
        <v>13</v>
      </c>
      <c r="J53">
        <v>12.811309449374059</v>
      </c>
      <c r="K53">
        <v>54401.94444582201</v>
      </c>
      <c r="L53" t="s">
        <v>10</v>
      </c>
    </row>
    <row r="54" spans="1:12" x14ac:dyDescent="0.45">
      <c r="A54" t="s">
        <v>38</v>
      </c>
      <c r="B54">
        <v>600</v>
      </c>
      <c r="C54" t="s">
        <v>67</v>
      </c>
      <c r="D54">
        <v>27.648074566430626</v>
      </c>
      <c r="E54">
        <v>194769.62609067719</v>
      </c>
      <c r="F54" t="s">
        <v>13</v>
      </c>
      <c r="G54">
        <v>72.432162730095172</v>
      </c>
      <c r="H54">
        <v>510255.61356842844</v>
      </c>
      <c r="I54" t="s">
        <v>13</v>
      </c>
      <c r="J54">
        <v>15.640228594822497</v>
      </c>
      <c r="K54">
        <v>110179.15435908658</v>
      </c>
      <c r="L54" t="s">
        <v>13</v>
      </c>
    </row>
    <row r="55" spans="1:12" x14ac:dyDescent="0.45">
      <c r="A55" t="s">
        <v>38</v>
      </c>
      <c r="B55">
        <v>604</v>
      </c>
      <c r="C55" t="s">
        <v>68</v>
      </c>
      <c r="D55">
        <v>27.648074566430626</v>
      </c>
      <c r="E55">
        <v>898852.72819194291</v>
      </c>
      <c r="F55" t="s">
        <v>13</v>
      </c>
      <c r="G55">
        <v>72.432162730095172</v>
      </c>
      <c r="H55">
        <v>2354805.826436759</v>
      </c>
      <c r="I55" t="s">
        <v>13</v>
      </c>
      <c r="J55">
        <v>15.640228594822497</v>
      </c>
      <c r="K55">
        <v>508471.65173197683</v>
      </c>
      <c r="L55" t="s">
        <v>13</v>
      </c>
    </row>
    <row r="56" spans="1:12" x14ac:dyDescent="0.45">
      <c r="A56" t="s">
        <v>38</v>
      </c>
      <c r="B56">
        <v>630</v>
      </c>
      <c r="C56" t="s">
        <v>69</v>
      </c>
      <c r="D56">
        <v>25.5704180040103</v>
      </c>
      <c r="E56">
        <v>75008.264172963813</v>
      </c>
      <c r="F56" t="s">
        <v>10</v>
      </c>
      <c r="G56">
        <v>73.920769675063781</v>
      </c>
      <c r="H56">
        <v>216839.1857648321</v>
      </c>
      <c r="I56" t="s">
        <v>13</v>
      </c>
      <c r="J56">
        <v>12.811309449374059</v>
      </c>
      <c r="K56">
        <v>37580.695138793861</v>
      </c>
      <c r="L56" t="s">
        <v>10</v>
      </c>
    </row>
    <row r="57" spans="1:12" x14ac:dyDescent="0.45">
      <c r="A57" t="s">
        <v>38</v>
      </c>
      <c r="B57">
        <v>659</v>
      </c>
      <c r="C57" t="s">
        <v>70</v>
      </c>
      <c r="D57">
        <v>25.5704180040103</v>
      </c>
      <c r="E57">
        <v>1350.1180706117436</v>
      </c>
      <c r="F57" t="s">
        <v>10</v>
      </c>
      <c r="G57">
        <v>73.920769675063781</v>
      </c>
      <c r="H57">
        <v>3903.0166388433677</v>
      </c>
      <c r="I57" t="s">
        <v>13</v>
      </c>
      <c r="J57">
        <v>12.811309449374059</v>
      </c>
      <c r="K57">
        <v>676.4371389269503</v>
      </c>
      <c r="L57" t="s">
        <v>10</v>
      </c>
    </row>
    <row r="58" spans="1:12" x14ac:dyDescent="0.45">
      <c r="A58" t="s">
        <v>38</v>
      </c>
      <c r="B58">
        <v>662</v>
      </c>
      <c r="C58" t="s">
        <v>71</v>
      </c>
      <c r="D58">
        <v>27.648074566430626</v>
      </c>
      <c r="E58">
        <v>5054.0680307435186</v>
      </c>
      <c r="F58" t="s">
        <v>13</v>
      </c>
      <c r="G58">
        <v>72.432162730095172</v>
      </c>
      <c r="H58">
        <v>13240.599347061398</v>
      </c>
      <c r="I58" t="s">
        <v>13</v>
      </c>
      <c r="J58">
        <v>15.640228594822497</v>
      </c>
      <c r="K58">
        <v>2859.0337871335528</v>
      </c>
      <c r="L58" t="s">
        <v>13</v>
      </c>
    </row>
    <row r="59" spans="1:12" x14ac:dyDescent="0.45">
      <c r="A59" t="s">
        <v>38</v>
      </c>
      <c r="B59">
        <v>663</v>
      </c>
      <c r="C59" t="s">
        <v>72</v>
      </c>
      <c r="D59">
        <v>25.5704180040103</v>
      </c>
      <c r="E59">
        <v>971.67588415239129</v>
      </c>
      <c r="F59" t="s">
        <v>10</v>
      </c>
      <c r="G59">
        <v>73.920769675063781</v>
      </c>
      <c r="H59">
        <v>2808.9892476524237</v>
      </c>
      <c r="I59" t="s">
        <v>13</v>
      </c>
      <c r="J59">
        <v>12.811309449374059</v>
      </c>
      <c r="K59">
        <v>486.82975907621426</v>
      </c>
      <c r="L59" t="s">
        <v>10</v>
      </c>
    </row>
    <row r="60" spans="1:12" x14ac:dyDescent="0.45">
      <c r="A60" t="s">
        <v>38</v>
      </c>
      <c r="B60">
        <v>670</v>
      </c>
      <c r="C60" t="s">
        <v>73</v>
      </c>
      <c r="D60">
        <v>27.648074566430626</v>
      </c>
      <c r="E60">
        <v>3057.8770470472273</v>
      </c>
      <c r="F60" t="s">
        <v>13</v>
      </c>
      <c r="G60">
        <v>72.432162730095172</v>
      </c>
      <c r="H60">
        <v>8010.9971979485254</v>
      </c>
      <c r="I60" t="s">
        <v>13</v>
      </c>
      <c r="J60">
        <v>15.640228594822497</v>
      </c>
      <c r="K60">
        <v>1729.8092825873682</v>
      </c>
      <c r="L60" t="s">
        <v>13</v>
      </c>
    </row>
    <row r="61" spans="1:12" x14ac:dyDescent="0.45">
      <c r="A61" t="s">
        <v>38</v>
      </c>
      <c r="B61">
        <v>534</v>
      </c>
      <c r="C61" t="s">
        <v>74</v>
      </c>
      <c r="D61">
        <v>25.5704180040103</v>
      </c>
      <c r="E61">
        <v>1084.1857233700368</v>
      </c>
      <c r="F61" t="s">
        <v>10</v>
      </c>
      <c r="G61">
        <v>73.920769675063781</v>
      </c>
      <c r="H61">
        <v>3134.2406342227046</v>
      </c>
      <c r="I61" t="s">
        <v>13</v>
      </c>
      <c r="J61">
        <v>12.811309449374059</v>
      </c>
      <c r="K61">
        <v>543.19952065346013</v>
      </c>
      <c r="L61" t="s">
        <v>10</v>
      </c>
    </row>
    <row r="62" spans="1:12" x14ac:dyDescent="0.45">
      <c r="A62" t="s">
        <v>38</v>
      </c>
      <c r="B62">
        <v>740</v>
      </c>
      <c r="C62" t="s">
        <v>75</v>
      </c>
      <c r="D62">
        <v>27.648074566430626</v>
      </c>
      <c r="E62">
        <v>16074.590552922768</v>
      </c>
      <c r="F62" t="s">
        <v>13</v>
      </c>
      <c r="G62">
        <v>72.432162730095172</v>
      </c>
      <c r="H62">
        <v>42112.059411277332</v>
      </c>
      <c r="I62" t="s">
        <v>13</v>
      </c>
      <c r="J62">
        <v>15.640228594822497</v>
      </c>
      <c r="K62">
        <v>9093.2289050298004</v>
      </c>
      <c r="L62" t="s">
        <v>13</v>
      </c>
    </row>
    <row r="63" spans="1:12" x14ac:dyDescent="0.45">
      <c r="A63" t="s">
        <v>38</v>
      </c>
      <c r="B63">
        <v>780</v>
      </c>
      <c r="C63" t="s">
        <v>76</v>
      </c>
      <c r="D63">
        <v>25.5704180040103</v>
      </c>
      <c r="E63">
        <v>35670.733115594361</v>
      </c>
      <c r="F63" t="s">
        <v>10</v>
      </c>
      <c r="G63">
        <v>73.920769675063781</v>
      </c>
      <c r="H63">
        <v>103119.47369671398</v>
      </c>
      <c r="I63" t="s">
        <v>13</v>
      </c>
      <c r="J63">
        <v>12.811309449374059</v>
      </c>
      <c r="K63">
        <v>17871.77668187681</v>
      </c>
      <c r="L63" t="s">
        <v>10</v>
      </c>
    </row>
    <row r="64" spans="1:12" x14ac:dyDescent="0.45">
      <c r="A64" t="s">
        <v>38</v>
      </c>
      <c r="B64">
        <v>796</v>
      </c>
      <c r="C64" t="s">
        <v>77</v>
      </c>
      <c r="D64">
        <v>25.5704180040103</v>
      </c>
      <c r="E64">
        <v>976.78996775319342</v>
      </c>
      <c r="F64" t="s">
        <v>10</v>
      </c>
      <c r="G64">
        <v>73.920769675063781</v>
      </c>
      <c r="H64">
        <v>2823.7734015874366</v>
      </c>
      <c r="I64" t="s">
        <v>13</v>
      </c>
      <c r="J64">
        <v>12.811309449374059</v>
      </c>
      <c r="K64">
        <v>489.39202096608904</v>
      </c>
      <c r="L64" t="s">
        <v>10</v>
      </c>
    </row>
    <row r="65" spans="1:12" x14ac:dyDescent="0.45">
      <c r="A65" t="s">
        <v>38</v>
      </c>
      <c r="B65">
        <v>850</v>
      </c>
      <c r="C65" t="s">
        <v>78</v>
      </c>
      <c r="D65">
        <v>25.5704180040103</v>
      </c>
      <c r="E65">
        <v>2674.6657232194775</v>
      </c>
      <c r="F65" t="s">
        <v>10</v>
      </c>
      <c r="G65">
        <v>73.920769675063781</v>
      </c>
      <c r="H65">
        <v>7732.1125080116717</v>
      </c>
      <c r="I65" t="s">
        <v>13</v>
      </c>
      <c r="J65">
        <v>12.811309449374059</v>
      </c>
      <c r="K65">
        <v>1340.0629684045266</v>
      </c>
      <c r="L65" t="s">
        <v>10</v>
      </c>
    </row>
    <row r="66" spans="1:12" x14ac:dyDescent="0.45">
      <c r="A66" t="s">
        <v>38</v>
      </c>
      <c r="B66">
        <v>858</v>
      </c>
      <c r="C66" t="s">
        <v>79</v>
      </c>
      <c r="D66">
        <v>25.5704180040103</v>
      </c>
      <c r="E66">
        <v>88517.11600448245</v>
      </c>
      <c r="F66" t="s">
        <v>10</v>
      </c>
      <c r="G66">
        <v>73.920769675063781</v>
      </c>
      <c r="H66">
        <v>255891.52838416828</v>
      </c>
      <c r="I66" t="s">
        <v>13</v>
      </c>
      <c r="J66">
        <v>12.811309449374059</v>
      </c>
      <c r="K66">
        <v>44348.909920898186</v>
      </c>
      <c r="L66" t="s">
        <v>10</v>
      </c>
    </row>
    <row r="67" spans="1:12" x14ac:dyDescent="0.45">
      <c r="A67" t="s">
        <v>38</v>
      </c>
      <c r="B67">
        <v>862</v>
      </c>
      <c r="C67" t="s">
        <v>80</v>
      </c>
      <c r="D67">
        <v>27.648074566430626</v>
      </c>
      <c r="E67">
        <v>788406.96472142241</v>
      </c>
      <c r="F67" t="s">
        <v>13</v>
      </c>
      <c r="G67">
        <v>72.432162730095172</v>
      </c>
      <c r="H67">
        <v>2065461.0659788479</v>
      </c>
      <c r="I67" t="s">
        <v>13</v>
      </c>
      <c r="J67">
        <v>15.640228594822497</v>
      </c>
      <c r="K67">
        <v>445993.6305642394</v>
      </c>
      <c r="L67" t="s">
        <v>13</v>
      </c>
    </row>
    <row r="68" spans="1:12" x14ac:dyDescent="0.45">
      <c r="A68" t="s">
        <v>81</v>
      </c>
      <c r="B68">
        <v>242</v>
      </c>
      <c r="C68" t="s">
        <v>82</v>
      </c>
      <c r="D68">
        <v>27.648074566430626</v>
      </c>
      <c r="E68">
        <v>24606.786364123258</v>
      </c>
      <c r="F68" t="s">
        <v>13</v>
      </c>
      <c r="G68">
        <v>75.713119146168523</v>
      </c>
      <c r="H68">
        <v>67384.67604008998</v>
      </c>
      <c r="I68" t="s">
        <v>13</v>
      </c>
      <c r="J68">
        <v>15.640228594822497</v>
      </c>
      <c r="K68">
        <v>13919.803449392022</v>
      </c>
      <c r="L68" t="s">
        <v>13</v>
      </c>
    </row>
    <row r="69" spans="1:12" x14ac:dyDescent="0.45">
      <c r="A69" t="s">
        <v>81</v>
      </c>
      <c r="B69">
        <v>540</v>
      </c>
      <c r="C69" t="s">
        <v>83</v>
      </c>
      <c r="D69">
        <v>25.5704180040103</v>
      </c>
      <c r="E69">
        <v>7231.3142115341125</v>
      </c>
      <c r="F69" t="s">
        <v>10</v>
      </c>
      <c r="G69">
        <v>78.69033303610577</v>
      </c>
      <c r="H69">
        <v>22253.626182610715</v>
      </c>
      <c r="I69" t="s">
        <v>13</v>
      </c>
      <c r="J69">
        <v>12.811309449374059</v>
      </c>
      <c r="K69">
        <v>3623.038312282984</v>
      </c>
      <c r="L69" t="s">
        <v>10</v>
      </c>
    </row>
    <row r="70" spans="1:12" x14ac:dyDescent="0.45">
      <c r="A70" t="s">
        <v>81</v>
      </c>
      <c r="B70">
        <v>598</v>
      </c>
      <c r="C70" t="s">
        <v>84</v>
      </c>
      <c r="D70">
        <v>27.648074566430626</v>
      </c>
      <c r="E70">
        <v>242642.26720245183</v>
      </c>
      <c r="F70" t="s">
        <v>13</v>
      </c>
      <c r="G70">
        <v>91.016179554931128</v>
      </c>
      <c r="H70">
        <v>798767.09339203103</v>
      </c>
      <c r="I70" t="s">
        <v>13</v>
      </c>
      <c r="J70">
        <v>15.640228594822497</v>
      </c>
      <c r="K70">
        <v>137260.21017102172</v>
      </c>
      <c r="L70" t="s">
        <v>13</v>
      </c>
    </row>
    <row r="71" spans="1:12" x14ac:dyDescent="0.45">
      <c r="A71" t="s">
        <v>81</v>
      </c>
      <c r="B71">
        <v>90</v>
      </c>
      <c r="C71" t="s">
        <v>85</v>
      </c>
      <c r="D71">
        <v>27.648074566430626</v>
      </c>
      <c r="E71">
        <v>18518.680344595236</v>
      </c>
      <c r="F71" t="s">
        <v>13</v>
      </c>
      <c r="G71">
        <v>91.016179554931128</v>
      </c>
      <c r="H71">
        <v>60962.637065892864</v>
      </c>
      <c r="I71" t="s">
        <v>13</v>
      </c>
      <c r="J71">
        <v>15.640228594822497</v>
      </c>
      <c r="K71">
        <v>10475.82511281211</v>
      </c>
      <c r="L71" t="s">
        <v>13</v>
      </c>
    </row>
    <row r="72" spans="1:12" x14ac:dyDescent="0.45">
      <c r="A72" t="s">
        <v>81</v>
      </c>
      <c r="B72">
        <v>548</v>
      </c>
      <c r="C72" t="s">
        <v>86</v>
      </c>
      <c r="D72">
        <v>27.648074566430626</v>
      </c>
      <c r="E72">
        <v>8291.6575624725447</v>
      </c>
      <c r="F72" t="s">
        <v>13</v>
      </c>
      <c r="G72">
        <v>91.016179554931128</v>
      </c>
      <c r="H72">
        <v>27295.752248523848</v>
      </c>
      <c r="I72" t="s">
        <v>13</v>
      </c>
      <c r="J72">
        <v>15.640228594822497</v>
      </c>
      <c r="K72">
        <v>4690.5045555872666</v>
      </c>
      <c r="L72" t="s">
        <v>13</v>
      </c>
    </row>
    <row r="73" spans="1:12" x14ac:dyDescent="0.45">
      <c r="A73" t="s">
        <v>87</v>
      </c>
      <c r="B73">
        <v>316</v>
      </c>
      <c r="C73" t="s">
        <v>88</v>
      </c>
      <c r="D73">
        <v>25.5704180040103</v>
      </c>
      <c r="E73">
        <v>4277.9309320709226</v>
      </c>
      <c r="F73" t="s">
        <v>10</v>
      </c>
      <c r="G73">
        <v>78.69033303610577</v>
      </c>
      <c r="H73">
        <v>13164.892716940496</v>
      </c>
      <c r="I73" t="s">
        <v>13</v>
      </c>
      <c r="J73">
        <v>12.811309449374059</v>
      </c>
      <c r="K73">
        <v>2143.3320708802803</v>
      </c>
      <c r="L73" t="s">
        <v>10</v>
      </c>
    </row>
    <row r="74" spans="1:12" x14ac:dyDescent="0.45">
      <c r="A74" t="s">
        <v>87</v>
      </c>
      <c r="B74">
        <v>296</v>
      </c>
      <c r="C74" t="s">
        <v>89</v>
      </c>
      <c r="D74">
        <v>27.648074566430626</v>
      </c>
      <c r="E74">
        <v>3251.4135690122416</v>
      </c>
      <c r="F74" t="s">
        <v>13</v>
      </c>
      <c r="G74">
        <v>91.016179554931128</v>
      </c>
      <c r="H74">
        <v>10703.502715659901</v>
      </c>
      <c r="I74" t="s">
        <v>13</v>
      </c>
      <c r="J74">
        <v>15.640228594822497</v>
      </c>
      <c r="K74">
        <v>1839.2908827511255</v>
      </c>
      <c r="L74" t="s">
        <v>13</v>
      </c>
    </row>
    <row r="75" spans="1:12" x14ac:dyDescent="0.45">
      <c r="A75" t="s">
        <v>87</v>
      </c>
      <c r="B75">
        <v>584</v>
      </c>
      <c r="C75" t="s">
        <v>90</v>
      </c>
      <c r="D75">
        <v>27.648074566430626</v>
      </c>
      <c r="E75">
        <v>1625.7067845061208</v>
      </c>
      <c r="F75" t="s">
        <v>13</v>
      </c>
      <c r="G75">
        <v>75.713119146168523</v>
      </c>
      <c r="H75">
        <v>4451.9314057947086</v>
      </c>
      <c r="I75" t="s">
        <v>13</v>
      </c>
      <c r="J75">
        <v>15.640228594822497</v>
      </c>
      <c r="K75">
        <v>919.64544137556277</v>
      </c>
      <c r="L75" t="s">
        <v>13</v>
      </c>
    </row>
    <row r="76" spans="1:12" x14ac:dyDescent="0.45">
      <c r="A76" t="s">
        <v>87</v>
      </c>
      <c r="B76">
        <v>583</v>
      </c>
      <c r="C76" t="s">
        <v>91</v>
      </c>
      <c r="D76">
        <v>27.648074566430626</v>
      </c>
      <c r="E76">
        <v>3146.350885659805</v>
      </c>
      <c r="F76" t="s">
        <v>13</v>
      </c>
      <c r="G76">
        <v>91.016179554931128</v>
      </c>
      <c r="H76">
        <v>10357.641233351162</v>
      </c>
      <c r="I76" t="s">
        <v>13</v>
      </c>
      <c r="J76">
        <v>15.640228594822497</v>
      </c>
      <c r="K76">
        <v>1779.8580140908002</v>
      </c>
      <c r="L76" t="s">
        <v>13</v>
      </c>
    </row>
    <row r="77" spans="1:12" x14ac:dyDescent="0.45">
      <c r="A77" t="s">
        <v>87</v>
      </c>
      <c r="B77">
        <v>520</v>
      </c>
      <c r="C77" t="s">
        <v>92</v>
      </c>
      <c r="D77">
        <v>25.5704180040103</v>
      </c>
      <c r="E77">
        <v>276.16051444331129</v>
      </c>
      <c r="F77" t="s">
        <v>10</v>
      </c>
      <c r="G77">
        <v>78.69033303610577</v>
      </c>
      <c r="H77">
        <v>849.85559678994241</v>
      </c>
      <c r="I77" t="s">
        <v>13</v>
      </c>
      <c r="J77">
        <v>12.811309449374059</v>
      </c>
      <c r="K77">
        <v>138.36214205323984</v>
      </c>
      <c r="L77" t="s">
        <v>10</v>
      </c>
    </row>
    <row r="78" spans="1:12" x14ac:dyDescent="0.45">
      <c r="A78" t="s">
        <v>87</v>
      </c>
      <c r="B78">
        <v>580</v>
      </c>
      <c r="C78" t="s">
        <v>93</v>
      </c>
      <c r="D78">
        <v>25.5704180040103</v>
      </c>
      <c r="E78">
        <v>1462.6279098293892</v>
      </c>
      <c r="F78" t="s">
        <v>10</v>
      </c>
      <c r="G78">
        <v>78.69033303610577</v>
      </c>
      <c r="H78">
        <v>4501.0870496652497</v>
      </c>
      <c r="I78" t="s">
        <v>13</v>
      </c>
      <c r="J78">
        <v>12.811309449374059</v>
      </c>
      <c r="K78">
        <v>732.80690050419616</v>
      </c>
      <c r="L78" t="s">
        <v>10</v>
      </c>
    </row>
    <row r="79" spans="1:12" x14ac:dyDescent="0.45">
      <c r="A79" t="s">
        <v>87</v>
      </c>
      <c r="B79">
        <v>585</v>
      </c>
      <c r="C79" t="s">
        <v>94</v>
      </c>
      <c r="D79">
        <v>25.5704180040103</v>
      </c>
      <c r="E79">
        <v>460.26752407218538</v>
      </c>
      <c r="F79" t="s">
        <v>10</v>
      </c>
      <c r="G79">
        <v>78.69033303610577</v>
      </c>
      <c r="H79">
        <v>1416.4259946499039</v>
      </c>
      <c r="I79" t="s">
        <v>13</v>
      </c>
      <c r="J79">
        <v>12.811309449374059</v>
      </c>
      <c r="K79">
        <v>230.60357008873308</v>
      </c>
      <c r="L79" t="s">
        <v>10</v>
      </c>
    </row>
    <row r="80" spans="1:12" x14ac:dyDescent="0.45">
      <c r="A80" t="s">
        <v>95</v>
      </c>
      <c r="B80">
        <v>12</v>
      </c>
      <c r="C80" t="s">
        <v>96</v>
      </c>
      <c r="D80">
        <v>27.648074566430626</v>
      </c>
      <c r="E80">
        <v>1190335.3191159945</v>
      </c>
      <c r="F80" t="s">
        <v>13</v>
      </c>
      <c r="G80">
        <v>91.016179554931128</v>
      </c>
      <c r="H80">
        <v>3918528.6799964053</v>
      </c>
      <c r="I80" t="s">
        <v>13</v>
      </c>
      <c r="J80">
        <v>15.640228594822497</v>
      </c>
      <c r="K80">
        <v>673360.32571575243</v>
      </c>
      <c r="L80" t="s">
        <v>13</v>
      </c>
    </row>
    <row r="81" spans="1:12" x14ac:dyDescent="0.45">
      <c r="A81" t="s">
        <v>95</v>
      </c>
      <c r="B81">
        <v>818</v>
      </c>
      <c r="C81" t="s">
        <v>97</v>
      </c>
      <c r="D81">
        <v>27.648074566430626</v>
      </c>
      <c r="E81">
        <v>2775537.6743822941</v>
      </c>
      <c r="F81" t="s">
        <v>13</v>
      </c>
      <c r="G81">
        <v>91.016179554931128</v>
      </c>
      <c r="H81">
        <v>9136941.3347783815</v>
      </c>
      <c r="I81" t="s">
        <v>13</v>
      </c>
      <c r="J81">
        <v>15.640228594822497</v>
      </c>
      <c r="K81">
        <v>1570092.8321999004</v>
      </c>
      <c r="L81" t="s">
        <v>13</v>
      </c>
    </row>
    <row r="82" spans="1:12" x14ac:dyDescent="0.45">
      <c r="A82" t="s">
        <v>95</v>
      </c>
      <c r="B82">
        <v>434</v>
      </c>
      <c r="C82" t="s">
        <v>98</v>
      </c>
      <c r="D82">
        <v>27.648074566430626</v>
      </c>
      <c r="E82">
        <v>187384.82537398356</v>
      </c>
      <c r="F82" t="s">
        <v>13</v>
      </c>
      <c r="G82">
        <v>75.713119146168523</v>
      </c>
      <c r="H82">
        <v>513145.66501315718</v>
      </c>
      <c r="I82" t="s">
        <v>13</v>
      </c>
      <c r="J82">
        <v>15.640228594822497</v>
      </c>
      <c r="K82">
        <v>106001.64930140949</v>
      </c>
      <c r="L82" t="s">
        <v>13</v>
      </c>
    </row>
    <row r="83" spans="1:12" x14ac:dyDescent="0.45">
      <c r="A83" t="s">
        <v>95</v>
      </c>
      <c r="B83">
        <v>504</v>
      </c>
      <c r="C83" t="s">
        <v>99</v>
      </c>
      <c r="D83">
        <v>27.648074566430626</v>
      </c>
      <c r="E83">
        <v>1008375.0459719446</v>
      </c>
      <c r="F83" t="s">
        <v>13</v>
      </c>
      <c r="G83">
        <v>91.016179554931128</v>
      </c>
      <c r="H83">
        <v>3319523.897491537</v>
      </c>
      <c r="I83" t="s">
        <v>13</v>
      </c>
      <c r="J83">
        <v>15.640228594822497</v>
      </c>
      <c r="K83">
        <v>570427.28926464717</v>
      </c>
      <c r="L83" t="s">
        <v>13</v>
      </c>
    </row>
    <row r="84" spans="1:12" x14ac:dyDescent="0.45">
      <c r="A84" t="s">
        <v>95</v>
      </c>
      <c r="B84">
        <v>729</v>
      </c>
      <c r="C84" t="s">
        <v>100</v>
      </c>
      <c r="D84">
        <v>27.648074566430626</v>
      </c>
      <c r="E84">
        <v>1183702.5460275079</v>
      </c>
      <c r="F84" t="s">
        <v>13</v>
      </c>
      <c r="G84">
        <v>97.222250733275928</v>
      </c>
      <c r="H84">
        <v>4162395.6650938885</v>
      </c>
      <c r="I84" t="s">
        <v>13</v>
      </c>
      <c r="J84">
        <v>15.640228594822497</v>
      </c>
      <c r="K84">
        <v>669608.23487585445</v>
      </c>
      <c r="L84" t="s">
        <v>13</v>
      </c>
    </row>
    <row r="85" spans="1:12" x14ac:dyDescent="0.45">
      <c r="A85" t="s">
        <v>95</v>
      </c>
      <c r="B85">
        <v>788</v>
      </c>
      <c r="C85" t="s">
        <v>101</v>
      </c>
      <c r="D85">
        <v>27.648074566430626</v>
      </c>
      <c r="E85">
        <v>323335.93763203628</v>
      </c>
      <c r="F85" t="s">
        <v>13</v>
      </c>
      <c r="G85">
        <v>91.016179554931128</v>
      </c>
      <c r="H85">
        <v>1064406.915041053</v>
      </c>
      <c r="I85" t="s">
        <v>13</v>
      </c>
      <c r="J85">
        <v>15.640228594822497</v>
      </c>
      <c r="K85">
        <v>182907.78134787065</v>
      </c>
      <c r="L85" t="s">
        <v>13</v>
      </c>
    </row>
    <row r="86" spans="1:12" x14ac:dyDescent="0.45">
      <c r="A86" t="s">
        <v>102</v>
      </c>
      <c r="B86">
        <v>60</v>
      </c>
      <c r="C86" t="s">
        <v>103</v>
      </c>
      <c r="D86">
        <v>25.5704180040103</v>
      </c>
      <c r="E86">
        <v>1598.1511252506439</v>
      </c>
      <c r="F86" t="s">
        <v>10</v>
      </c>
      <c r="G86">
        <v>73.688879646838529</v>
      </c>
      <c r="H86">
        <v>4605.5549779274079</v>
      </c>
      <c r="I86" t="s">
        <v>13</v>
      </c>
      <c r="J86">
        <v>12.811309449374059</v>
      </c>
      <c r="K86">
        <v>800.70684058587869</v>
      </c>
      <c r="L86" t="s">
        <v>10</v>
      </c>
    </row>
    <row r="87" spans="1:12" x14ac:dyDescent="0.45">
      <c r="A87" t="s">
        <v>102</v>
      </c>
      <c r="B87">
        <v>124</v>
      </c>
      <c r="C87" t="s">
        <v>104</v>
      </c>
      <c r="D87">
        <v>25.5704180040103</v>
      </c>
      <c r="E87">
        <v>956614.90794802923</v>
      </c>
      <c r="F87" t="s">
        <v>10</v>
      </c>
      <c r="G87">
        <v>78.541621323468746</v>
      </c>
      <c r="H87">
        <v>2938320.5953322891</v>
      </c>
      <c r="I87" t="s">
        <v>244</v>
      </c>
      <c r="J87">
        <v>12.811309449374059</v>
      </c>
      <c r="K87">
        <v>479283.89781053294</v>
      </c>
      <c r="L87" t="s">
        <v>10</v>
      </c>
    </row>
    <row r="88" spans="1:12" x14ac:dyDescent="0.45">
      <c r="A88" t="s">
        <v>102</v>
      </c>
      <c r="B88">
        <v>304</v>
      </c>
      <c r="C88" t="s">
        <v>105</v>
      </c>
      <c r="D88">
        <v>25.5704180040103</v>
      </c>
      <c r="E88">
        <v>1449.8427008273839</v>
      </c>
      <c r="F88" t="s">
        <v>10</v>
      </c>
      <c r="G88">
        <v>73.688879646838529</v>
      </c>
      <c r="H88">
        <v>4178.1594759757445</v>
      </c>
      <c r="I88" t="s">
        <v>13</v>
      </c>
      <c r="J88">
        <v>12.811309449374059</v>
      </c>
      <c r="K88">
        <v>726.40124577950917</v>
      </c>
      <c r="L88" t="s">
        <v>10</v>
      </c>
    </row>
    <row r="89" spans="1:12" x14ac:dyDescent="0.45">
      <c r="A89" t="s">
        <v>102</v>
      </c>
      <c r="B89">
        <v>840</v>
      </c>
      <c r="C89" t="s">
        <v>106</v>
      </c>
      <c r="D89">
        <v>63.619143418084469</v>
      </c>
      <c r="E89">
        <v>20934827.066957623</v>
      </c>
      <c r="F89" t="s">
        <v>8</v>
      </c>
      <c r="G89">
        <v>58.833231191673804</v>
      </c>
      <c r="H89">
        <v>19359951.338765021</v>
      </c>
      <c r="I89" t="s">
        <v>244</v>
      </c>
      <c r="J89">
        <v>15.654398840633984</v>
      </c>
      <c r="K89">
        <v>5151313.189053338</v>
      </c>
      <c r="L89" t="s">
        <v>8</v>
      </c>
    </row>
    <row r="90" spans="1:12" x14ac:dyDescent="0.45">
      <c r="A90" t="s">
        <v>107</v>
      </c>
      <c r="B90">
        <v>208</v>
      </c>
      <c r="C90" t="s">
        <v>108</v>
      </c>
      <c r="D90">
        <v>20.640389820228037</v>
      </c>
      <c r="E90">
        <v>119134.2660033742</v>
      </c>
      <c r="F90" t="s">
        <v>8</v>
      </c>
      <c r="G90">
        <v>81.333527554384801</v>
      </c>
      <c r="H90">
        <v>469448.98769115366</v>
      </c>
      <c r="I90" t="s">
        <v>244</v>
      </c>
      <c r="J90">
        <v>29.8</v>
      </c>
      <c r="K90">
        <v>172002.62</v>
      </c>
      <c r="L90" t="s">
        <v>8</v>
      </c>
    </row>
    <row r="91" spans="1:12" x14ac:dyDescent="0.45">
      <c r="A91" t="s">
        <v>107</v>
      </c>
      <c r="B91">
        <v>233</v>
      </c>
      <c r="C91" t="s">
        <v>109</v>
      </c>
      <c r="D91">
        <v>16.60574299916971</v>
      </c>
      <c r="E91">
        <v>22012.572919699367</v>
      </c>
      <c r="F91" t="s">
        <v>8</v>
      </c>
      <c r="G91">
        <v>77.507163323782237</v>
      </c>
      <c r="H91">
        <v>102743.49570200573</v>
      </c>
      <c r="I91" t="s">
        <v>245</v>
      </c>
      <c r="J91">
        <v>4.7094078698952826</v>
      </c>
      <c r="K91">
        <v>6242.791072333187</v>
      </c>
      <c r="L91" t="s">
        <v>24</v>
      </c>
    </row>
    <row r="92" spans="1:12" x14ac:dyDescent="0.45">
      <c r="A92" t="s">
        <v>107</v>
      </c>
      <c r="B92">
        <v>234</v>
      </c>
      <c r="C92" t="s">
        <v>110</v>
      </c>
      <c r="D92">
        <v>25.5704180040103</v>
      </c>
      <c r="E92">
        <v>1245.2793567953017</v>
      </c>
      <c r="F92" t="s">
        <v>10</v>
      </c>
      <c r="G92">
        <v>76.185479353763768</v>
      </c>
      <c r="H92">
        <v>3710.2328445282956</v>
      </c>
      <c r="I92" t="s">
        <v>10</v>
      </c>
      <c r="J92">
        <v>12.811309449374059</v>
      </c>
      <c r="K92">
        <v>623.91077018451665</v>
      </c>
      <c r="L92" t="s">
        <v>10</v>
      </c>
    </row>
    <row r="93" spans="1:12" x14ac:dyDescent="0.45">
      <c r="A93" t="s">
        <v>107</v>
      </c>
      <c r="B93">
        <v>246</v>
      </c>
      <c r="C93" t="s">
        <v>111</v>
      </c>
      <c r="D93">
        <v>23.304906254164074</v>
      </c>
      <c r="E93">
        <v>128927.40237928649</v>
      </c>
      <c r="F93" t="s">
        <v>24</v>
      </c>
      <c r="G93">
        <v>65.423688821785305</v>
      </c>
      <c r="H93">
        <v>361936.93129988067</v>
      </c>
      <c r="I93" t="s">
        <v>245</v>
      </c>
      <c r="J93">
        <v>12.811309449374059</v>
      </c>
      <c r="K93">
        <v>70874.726135827164</v>
      </c>
      <c r="L93" t="s">
        <v>10</v>
      </c>
    </row>
    <row r="94" spans="1:12" x14ac:dyDescent="0.45">
      <c r="A94" t="s">
        <v>107</v>
      </c>
      <c r="B94">
        <v>352</v>
      </c>
      <c r="C94" t="s">
        <v>112</v>
      </c>
      <c r="D94">
        <v>25.5704180040103</v>
      </c>
      <c r="E94">
        <v>8668.3717033594912</v>
      </c>
      <c r="F94" t="s">
        <v>10</v>
      </c>
      <c r="G94">
        <v>76.185479353763768</v>
      </c>
      <c r="H94">
        <v>25826.877500925919</v>
      </c>
      <c r="I94" t="s">
        <v>10</v>
      </c>
      <c r="J94">
        <v>12.811309449374059</v>
      </c>
      <c r="K94">
        <v>4343.0339033378068</v>
      </c>
      <c r="L94" t="s">
        <v>10</v>
      </c>
    </row>
    <row r="95" spans="1:12" x14ac:dyDescent="0.45">
      <c r="A95" t="s">
        <v>107</v>
      </c>
      <c r="B95">
        <v>372</v>
      </c>
      <c r="C95" t="s">
        <v>113</v>
      </c>
      <c r="D95">
        <v>56.14642745390838</v>
      </c>
      <c r="E95">
        <v>274134.9320437077</v>
      </c>
      <c r="F95" t="s">
        <v>24</v>
      </c>
      <c r="G95">
        <v>54.7</v>
      </c>
      <c r="H95">
        <v>267072.75</v>
      </c>
      <c r="I95" t="s">
        <v>245</v>
      </c>
      <c r="J95">
        <v>12.811309449374059</v>
      </c>
      <c r="K95">
        <v>62551.218386568842</v>
      </c>
      <c r="L95" t="s">
        <v>10</v>
      </c>
    </row>
    <row r="96" spans="1:12" x14ac:dyDescent="0.45">
      <c r="A96" t="s">
        <v>107</v>
      </c>
      <c r="B96">
        <v>833</v>
      </c>
      <c r="C96" t="s">
        <v>114</v>
      </c>
      <c r="D96">
        <v>25.5704180040103</v>
      </c>
      <c r="E96">
        <v>2163.2573631392711</v>
      </c>
      <c r="F96" t="s">
        <v>10</v>
      </c>
      <c r="G96">
        <v>76.185479353763768</v>
      </c>
      <c r="H96">
        <v>6445.291553328414</v>
      </c>
      <c r="I96" t="s">
        <v>10</v>
      </c>
      <c r="J96">
        <v>12.811309449374059</v>
      </c>
      <c r="K96">
        <v>1083.8367794170454</v>
      </c>
      <c r="L96" t="s">
        <v>10</v>
      </c>
    </row>
    <row r="97" spans="1:12" x14ac:dyDescent="0.45">
      <c r="A97" t="s">
        <v>107</v>
      </c>
      <c r="B97">
        <v>428</v>
      </c>
      <c r="C97" t="s">
        <v>115</v>
      </c>
      <c r="D97">
        <v>25.5704180040103</v>
      </c>
      <c r="E97">
        <v>48755.116008246434</v>
      </c>
      <c r="F97" t="s">
        <v>10</v>
      </c>
      <c r="G97">
        <v>76.185479353763768</v>
      </c>
      <c r="H97">
        <v>145262.85348382135</v>
      </c>
      <c r="I97" t="s">
        <v>10</v>
      </c>
      <c r="J97">
        <v>12.811309449374059</v>
      </c>
      <c r="K97">
        <v>24427.323727121522</v>
      </c>
      <c r="L97" t="s">
        <v>10</v>
      </c>
    </row>
    <row r="98" spans="1:12" x14ac:dyDescent="0.45">
      <c r="A98" t="s">
        <v>107</v>
      </c>
      <c r="B98">
        <v>440</v>
      </c>
      <c r="C98" t="s">
        <v>116</v>
      </c>
      <c r="D98">
        <v>25.5704180040103</v>
      </c>
      <c r="E98">
        <v>70564.125523866824</v>
      </c>
      <c r="F98" t="s">
        <v>10</v>
      </c>
      <c r="G98">
        <v>76.185479353763768</v>
      </c>
      <c r="H98">
        <v>210241.4488246465</v>
      </c>
      <c r="I98" t="s">
        <v>10</v>
      </c>
      <c r="J98">
        <v>12.811309449374059</v>
      </c>
      <c r="K98">
        <v>35354.089556492654</v>
      </c>
      <c r="L98" t="s">
        <v>10</v>
      </c>
    </row>
    <row r="99" spans="1:12" x14ac:dyDescent="0.45">
      <c r="A99" t="s">
        <v>107</v>
      </c>
      <c r="B99">
        <v>578</v>
      </c>
      <c r="C99" t="s">
        <v>117</v>
      </c>
      <c r="D99">
        <v>4.961141497472104</v>
      </c>
      <c r="E99">
        <v>26685.484000752698</v>
      </c>
      <c r="F99" t="s">
        <v>24</v>
      </c>
      <c r="G99">
        <v>78.8</v>
      </c>
      <c r="H99">
        <v>423857.32</v>
      </c>
      <c r="I99" t="s">
        <v>244</v>
      </c>
      <c r="J99">
        <v>13.773764857815706</v>
      </c>
      <c r="K99">
        <v>74087.703793704903</v>
      </c>
      <c r="L99" t="s">
        <v>24</v>
      </c>
    </row>
    <row r="100" spans="1:12" x14ac:dyDescent="0.45">
      <c r="A100" t="s">
        <v>107</v>
      </c>
      <c r="B100">
        <v>752</v>
      </c>
      <c r="C100" t="s">
        <v>118</v>
      </c>
      <c r="D100">
        <v>20.5</v>
      </c>
      <c r="E100">
        <v>205746.2</v>
      </c>
      <c r="F100" t="s">
        <v>8</v>
      </c>
      <c r="G100">
        <v>81</v>
      </c>
      <c r="H100">
        <v>812948.4</v>
      </c>
      <c r="I100" t="s">
        <v>244</v>
      </c>
      <c r="J100">
        <v>10</v>
      </c>
      <c r="K100">
        <v>100364</v>
      </c>
      <c r="L100" t="s">
        <v>8</v>
      </c>
    </row>
    <row r="101" spans="1:12" x14ac:dyDescent="0.45">
      <c r="A101" t="s">
        <v>107</v>
      </c>
      <c r="B101">
        <v>826</v>
      </c>
      <c r="C101" t="s">
        <v>119</v>
      </c>
      <c r="D101">
        <v>16.5</v>
      </c>
      <c r="E101">
        <v>1114248.3</v>
      </c>
      <c r="F101" t="s">
        <v>8</v>
      </c>
      <c r="G101">
        <v>77</v>
      </c>
      <c r="H101">
        <v>5199825.4000000004</v>
      </c>
      <c r="I101" t="s">
        <v>244</v>
      </c>
      <c r="J101">
        <v>4.2</v>
      </c>
      <c r="K101">
        <v>283626.84000000003</v>
      </c>
      <c r="L101" t="s">
        <v>8</v>
      </c>
    </row>
    <row r="102" spans="1:12" x14ac:dyDescent="0.45">
      <c r="A102" t="s">
        <v>120</v>
      </c>
      <c r="B102">
        <v>16</v>
      </c>
      <c r="C102" t="s">
        <v>121</v>
      </c>
      <c r="D102">
        <v>27.648074566430626</v>
      </c>
      <c r="E102">
        <v>1528.9385235236136</v>
      </c>
      <c r="F102" t="s">
        <v>13</v>
      </c>
      <c r="G102">
        <v>75.713119146168523</v>
      </c>
      <c r="H102">
        <v>4186.9354887831196</v>
      </c>
      <c r="I102" t="s">
        <v>13</v>
      </c>
      <c r="J102">
        <v>15.640228594822497</v>
      </c>
      <c r="K102">
        <v>864.90464129368411</v>
      </c>
      <c r="L102" t="s">
        <v>13</v>
      </c>
    </row>
    <row r="103" spans="1:12" x14ac:dyDescent="0.45">
      <c r="A103" t="s">
        <v>120</v>
      </c>
      <c r="B103">
        <v>258</v>
      </c>
      <c r="C103" t="s">
        <v>122</v>
      </c>
      <c r="D103">
        <v>25.5704180040103</v>
      </c>
      <c r="E103">
        <v>7141.8177485200758</v>
      </c>
      <c r="F103" t="s">
        <v>10</v>
      </c>
      <c r="G103">
        <v>78.69033303610577</v>
      </c>
      <c r="H103">
        <v>21978.21001698434</v>
      </c>
      <c r="I103" t="s">
        <v>13</v>
      </c>
      <c r="J103">
        <v>12.811309449374059</v>
      </c>
      <c r="K103">
        <v>3578.1987292101749</v>
      </c>
      <c r="L103" t="s">
        <v>10</v>
      </c>
    </row>
    <row r="104" spans="1:12" x14ac:dyDescent="0.45">
      <c r="A104" t="s">
        <v>120</v>
      </c>
      <c r="B104">
        <v>882</v>
      </c>
      <c r="C104" t="s">
        <v>123</v>
      </c>
      <c r="D104">
        <v>27.648074566430626</v>
      </c>
      <c r="E104">
        <v>5449.4354970434761</v>
      </c>
      <c r="F104" t="s">
        <v>13</v>
      </c>
      <c r="G104">
        <v>75.713119146168523</v>
      </c>
      <c r="H104">
        <v>14923.055783709817</v>
      </c>
      <c r="I104" t="s">
        <v>13</v>
      </c>
      <c r="J104">
        <v>15.640228594822497</v>
      </c>
      <c r="K104">
        <v>3082.6890560395145</v>
      </c>
      <c r="L104" t="s">
        <v>13</v>
      </c>
    </row>
    <row r="105" spans="1:12" x14ac:dyDescent="0.45">
      <c r="A105" t="s">
        <v>120</v>
      </c>
      <c r="B105">
        <v>776</v>
      </c>
      <c r="C105" t="s">
        <v>124</v>
      </c>
      <c r="D105">
        <v>27.648074566430626</v>
      </c>
      <c r="E105">
        <v>2889.2237921920005</v>
      </c>
      <c r="F105" t="s">
        <v>13</v>
      </c>
      <c r="G105">
        <v>75.713119146168523</v>
      </c>
      <c r="H105">
        <v>7912.0209507746113</v>
      </c>
      <c r="I105" t="s">
        <v>13</v>
      </c>
      <c r="J105">
        <v>15.640228594822497</v>
      </c>
      <c r="K105">
        <v>1634.4038881589508</v>
      </c>
      <c r="L105" t="s">
        <v>13</v>
      </c>
    </row>
    <row r="106" spans="1:12" x14ac:dyDescent="0.45">
      <c r="A106" t="s">
        <v>120</v>
      </c>
      <c r="B106">
        <v>798</v>
      </c>
      <c r="C106" t="s">
        <v>125</v>
      </c>
      <c r="D106">
        <v>27.648074566430626</v>
      </c>
      <c r="E106">
        <v>320.71766497059525</v>
      </c>
      <c r="F106" t="s">
        <v>13</v>
      </c>
      <c r="G106">
        <v>75.713119146168523</v>
      </c>
      <c r="H106">
        <v>878.27218209555485</v>
      </c>
      <c r="I106" t="s">
        <v>13</v>
      </c>
      <c r="J106">
        <v>15.640228594822497</v>
      </c>
      <c r="K106">
        <v>181.42665169994098</v>
      </c>
      <c r="L106" t="s">
        <v>13</v>
      </c>
    </row>
    <row r="107" spans="1:12" x14ac:dyDescent="0.45">
      <c r="A107" t="s">
        <v>126</v>
      </c>
      <c r="B107">
        <v>96</v>
      </c>
      <c r="C107" t="s">
        <v>127</v>
      </c>
      <c r="D107">
        <v>25.5704180040103</v>
      </c>
      <c r="E107">
        <v>11079.662121137664</v>
      </c>
      <c r="F107" t="s">
        <v>10</v>
      </c>
      <c r="G107">
        <v>80.17420344001772</v>
      </c>
      <c r="H107">
        <v>34739.48235055968</v>
      </c>
      <c r="I107" t="s">
        <v>13</v>
      </c>
      <c r="J107">
        <v>12.811309449374059</v>
      </c>
      <c r="K107">
        <v>5551.1403844137794</v>
      </c>
      <c r="L107" t="s">
        <v>10</v>
      </c>
    </row>
    <row r="108" spans="1:12" x14ac:dyDescent="0.45">
      <c r="A108" t="s">
        <v>126</v>
      </c>
      <c r="B108">
        <v>116</v>
      </c>
      <c r="C108" t="s">
        <v>128</v>
      </c>
      <c r="D108">
        <v>27.648074566430626</v>
      </c>
      <c r="E108">
        <v>455819.98133945855</v>
      </c>
      <c r="F108" t="s">
        <v>13</v>
      </c>
      <c r="G108">
        <v>86.337126699430399</v>
      </c>
      <c r="H108">
        <v>1423397.0393301591</v>
      </c>
      <c r="I108" t="s">
        <v>13</v>
      </c>
      <c r="J108">
        <v>15.640228594822497</v>
      </c>
      <c r="K108">
        <v>257852.62872854111</v>
      </c>
      <c r="L108" t="s">
        <v>13</v>
      </c>
    </row>
    <row r="109" spans="1:12" x14ac:dyDescent="0.45">
      <c r="A109" t="s">
        <v>126</v>
      </c>
      <c r="B109">
        <v>360</v>
      </c>
      <c r="C109" t="s">
        <v>129</v>
      </c>
      <c r="D109">
        <v>27.648074566430626</v>
      </c>
      <c r="E109">
        <v>7482276.7683850275</v>
      </c>
      <c r="F109" t="s">
        <v>13</v>
      </c>
      <c r="G109">
        <v>77.369811750000011</v>
      </c>
      <c r="H109">
        <v>20938251.726730805</v>
      </c>
      <c r="I109" t="s">
        <v>245</v>
      </c>
      <c r="J109">
        <v>15.640228594822497</v>
      </c>
      <c r="K109">
        <v>4232646.2476109955</v>
      </c>
      <c r="L109" t="s">
        <v>13</v>
      </c>
    </row>
    <row r="110" spans="1:12" x14ac:dyDescent="0.45">
      <c r="A110" t="s">
        <v>126</v>
      </c>
      <c r="B110">
        <v>418</v>
      </c>
      <c r="C110" t="s">
        <v>130</v>
      </c>
      <c r="D110">
        <v>27.648074566430626</v>
      </c>
      <c r="E110">
        <v>198222.87060402439</v>
      </c>
      <c r="F110" t="s">
        <v>13</v>
      </c>
      <c r="G110">
        <v>86.337126699430399</v>
      </c>
      <c r="H110">
        <v>618994.02987156634</v>
      </c>
      <c r="I110" t="s">
        <v>13</v>
      </c>
      <c r="J110">
        <v>15.640228594822497</v>
      </c>
      <c r="K110">
        <v>112132.61891057988</v>
      </c>
      <c r="L110" t="s">
        <v>13</v>
      </c>
    </row>
    <row r="111" spans="1:12" x14ac:dyDescent="0.45">
      <c r="A111" t="s">
        <v>126</v>
      </c>
      <c r="B111">
        <v>458</v>
      </c>
      <c r="C111" t="s">
        <v>131</v>
      </c>
      <c r="D111">
        <v>89.563549462297971</v>
      </c>
      <c r="E111">
        <v>2861537.4926105277</v>
      </c>
      <c r="F111" t="s">
        <v>24</v>
      </c>
      <c r="G111">
        <v>91.442717194288974</v>
      </c>
      <c r="H111">
        <v>2921576.5258140941</v>
      </c>
      <c r="I111" t="s">
        <v>245</v>
      </c>
      <c r="J111">
        <v>78.81736997673103</v>
      </c>
      <c r="K111">
        <v>2518199.2072825609</v>
      </c>
      <c r="L111" t="s">
        <v>24</v>
      </c>
    </row>
    <row r="112" spans="1:12" x14ac:dyDescent="0.45">
      <c r="A112" t="s">
        <v>126</v>
      </c>
      <c r="B112">
        <v>104</v>
      </c>
      <c r="C112" t="s">
        <v>132</v>
      </c>
      <c r="D112">
        <v>27.648074566430626</v>
      </c>
      <c r="E112">
        <v>1494251.2491725697</v>
      </c>
      <c r="F112" t="s">
        <v>13</v>
      </c>
      <c r="G112">
        <v>86.337126699430399</v>
      </c>
      <c r="H112">
        <v>4666124.5473213959</v>
      </c>
      <c r="I112" t="s">
        <v>13</v>
      </c>
      <c r="J112">
        <v>15.640228594822497</v>
      </c>
      <c r="K112">
        <v>845282.41049861978</v>
      </c>
      <c r="L112" t="s">
        <v>13</v>
      </c>
    </row>
    <row r="113" spans="1:12" x14ac:dyDescent="0.45">
      <c r="A113" t="s">
        <v>126</v>
      </c>
      <c r="B113">
        <v>608</v>
      </c>
      <c r="C113" t="s">
        <v>133</v>
      </c>
      <c r="D113">
        <v>27.648074566430626</v>
      </c>
      <c r="E113">
        <v>2989215.8186689536</v>
      </c>
      <c r="F113" t="s">
        <v>13</v>
      </c>
      <c r="G113">
        <v>86.337126699430399</v>
      </c>
      <c r="H113">
        <v>9334476.5925116371</v>
      </c>
      <c r="I113" t="s">
        <v>13</v>
      </c>
      <c r="J113">
        <v>15.640228594822497</v>
      </c>
      <c r="K113">
        <v>1690968.3388949858</v>
      </c>
      <c r="L113" t="s">
        <v>13</v>
      </c>
    </row>
    <row r="114" spans="1:12" x14ac:dyDescent="0.45">
      <c r="A114" t="s">
        <v>126</v>
      </c>
      <c r="B114">
        <v>702</v>
      </c>
      <c r="C114" t="s">
        <v>134</v>
      </c>
      <c r="D114">
        <v>25.5704180040103</v>
      </c>
      <c r="E114">
        <v>148418.37722067698</v>
      </c>
      <c r="F114" t="s">
        <v>10</v>
      </c>
      <c r="G114">
        <v>80.17420344001772</v>
      </c>
      <c r="H114">
        <v>465355.12902689487</v>
      </c>
      <c r="I114" t="s">
        <v>13</v>
      </c>
      <c r="J114">
        <v>12.811309449374059</v>
      </c>
      <c r="K114">
        <v>74360.683437001848</v>
      </c>
      <c r="L114" t="s">
        <v>10</v>
      </c>
    </row>
    <row r="115" spans="1:12" x14ac:dyDescent="0.45">
      <c r="A115" t="s">
        <v>126</v>
      </c>
      <c r="B115">
        <v>764</v>
      </c>
      <c r="C115" t="s">
        <v>135</v>
      </c>
      <c r="D115">
        <v>27.648074566430626</v>
      </c>
      <c r="E115">
        <v>1925013.7805324721</v>
      </c>
      <c r="F115" t="s">
        <v>13</v>
      </c>
      <c r="G115">
        <v>78.685596495049097</v>
      </c>
      <c r="H115">
        <v>5478531.8673256906</v>
      </c>
      <c r="I115" t="s">
        <v>13</v>
      </c>
      <c r="J115">
        <v>15.640228594822497</v>
      </c>
      <c r="K115">
        <v>1088960.3000516731</v>
      </c>
      <c r="L115" t="s">
        <v>13</v>
      </c>
    </row>
    <row r="116" spans="1:12" x14ac:dyDescent="0.45">
      <c r="A116" t="s">
        <v>126</v>
      </c>
      <c r="B116">
        <v>626</v>
      </c>
      <c r="C116" t="s">
        <v>136</v>
      </c>
      <c r="D116">
        <v>27.648074566430626</v>
      </c>
      <c r="E116">
        <v>35751.725221851448</v>
      </c>
      <c r="F116" t="s">
        <v>13</v>
      </c>
      <c r="G116">
        <v>86.337126699430399</v>
      </c>
      <c r="H116">
        <v>111642.53853503345</v>
      </c>
      <c r="I116" t="s">
        <v>13</v>
      </c>
      <c r="J116">
        <v>15.640228594822497</v>
      </c>
      <c r="K116">
        <v>20224.379595964972</v>
      </c>
      <c r="L116" t="s">
        <v>13</v>
      </c>
    </row>
    <row r="117" spans="1:12" x14ac:dyDescent="0.45">
      <c r="A117" t="s">
        <v>126</v>
      </c>
      <c r="B117">
        <v>704</v>
      </c>
      <c r="C117" t="s">
        <v>137</v>
      </c>
      <c r="D117">
        <v>27.648074566430626</v>
      </c>
      <c r="E117">
        <v>2666991.3336344878</v>
      </c>
      <c r="F117" t="s">
        <v>13</v>
      </c>
      <c r="G117">
        <v>76.161692587499999</v>
      </c>
      <c r="H117">
        <v>7346716.8065446839</v>
      </c>
      <c r="I117" t="s">
        <v>245</v>
      </c>
      <c r="J117">
        <v>15.640228594822497</v>
      </c>
      <c r="K117">
        <v>1508689.2947366273</v>
      </c>
      <c r="L117" t="s">
        <v>13</v>
      </c>
    </row>
    <row r="118" spans="1:12" x14ac:dyDescent="0.45">
      <c r="A118" t="s">
        <v>138</v>
      </c>
      <c r="B118">
        <v>4</v>
      </c>
      <c r="C118" t="s">
        <v>139</v>
      </c>
      <c r="D118">
        <v>27.648074566430626</v>
      </c>
      <c r="E118">
        <v>1051782.5230412406</v>
      </c>
      <c r="F118" t="s">
        <v>13</v>
      </c>
      <c r="G118">
        <v>81.729904237917722</v>
      </c>
      <c r="H118">
        <v>3109152.6710380181</v>
      </c>
      <c r="I118" t="s">
        <v>13</v>
      </c>
      <c r="J118">
        <v>15.640228594822497</v>
      </c>
      <c r="K118">
        <v>594982.44815851841</v>
      </c>
      <c r="L118" t="s">
        <v>13</v>
      </c>
    </row>
    <row r="119" spans="1:12" x14ac:dyDescent="0.45">
      <c r="A119" t="s">
        <v>138</v>
      </c>
      <c r="B119">
        <v>50</v>
      </c>
      <c r="C119" t="s">
        <v>140</v>
      </c>
      <c r="D119">
        <v>3.3391539473684211</v>
      </c>
      <c r="E119">
        <v>544436.36233342113</v>
      </c>
      <c r="F119" t="s">
        <v>24</v>
      </c>
      <c r="G119">
        <v>65.124075000000005</v>
      </c>
      <c r="H119">
        <v>10618232.957265001</v>
      </c>
      <c r="I119" t="s">
        <v>245</v>
      </c>
      <c r="J119">
        <v>15.640228594822497</v>
      </c>
      <c r="K119">
        <v>2550079.8395171482</v>
      </c>
      <c r="L119" t="s">
        <v>13</v>
      </c>
    </row>
    <row r="120" spans="1:12" x14ac:dyDescent="0.45">
      <c r="A120" t="s">
        <v>138</v>
      </c>
      <c r="B120">
        <v>64</v>
      </c>
      <c r="C120" t="s">
        <v>141</v>
      </c>
      <c r="D120">
        <v>27.648074566430626</v>
      </c>
      <c r="E120">
        <v>21098.245701643209</v>
      </c>
      <c r="F120" t="s">
        <v>13</v>
      </c>
      <c r="G120">
        <v>78.626868648745329</v>
      </c>
      <c r="H120">
        <v>60000.163465857557</v>
      </c>
      <c r="I120" t="s">
        <v>13</v>
      </c>
      <c r="J120">
        <v>15.640228594822497</v>
      </c>
      <c r="K120">
        <v>11935.058440709046</v>
      </c>
      <c r="L120" t="s">
        <v>13</v>
      </c>
    </row>
    <row r="121" spans="1:12" x14ac:dyDescent="0.45">
      <c r="A121" t="s">
        <v>138</v>
      </c>
      <c r="B121">
        <v>356</v>
      </c>
      <c r="C121" t="s">
        <v>142</v>
      </c>
      <c r="D121">
        <v>27.648074566430626</v>
      </c>
      <c r="E121">
        <v>37778821.223298088</v>
      </c>
      <c r="F121" t="s">
        <v>13</v>
      </c>
      <c r="G121">
        <v>50.321478095238092</v>
      </c>
      <c r="H121">
        <v>68760163.39164342</v>
      </c>
      <c r="I121" t="s">
        <v>245</v>
      </c>
      <c r="J121">
        <v>15.640228594822497</v>
      </c>
      <c r="K121">
        <v>21371086.748034447</v>
      </c>
      <c r="L121" t="s">
        <v>13</v>
      </c>
    </row>
    <row r="122" spans="1:12" x14ac:dyDescent="0.45">
      <c r="A122" t="s">
        <v>138</v>
      </c>
      <c r="B122">
        <v>364</v>
      </c>
      <c r="C122" t="s">
        <v>143</v>
      </c>
      <c r="D122">
        <v>27.648074566430626</v>
      </c>
      <c r="E122">
        <v>2292409.6897935723</v>
      </c>
      <c r="F122" t="s">
        <v>13</v>
      </c>
      <c r="G122">
        <v>70.975338444364013</v>
      </c>
      <c r="H122">
        <v>5884842.1142421532</v>
      </c>
      <c r="I122" t="s">
        <v>13</v>
      </c>
      <c r="J122">
        <v>15.640228594822497</v>
      </c>
      <c r="K122">
        <v>1296792.3496882531</v>
      </c>
      <c r="L122" t="s">
        <v>13</v>
      </c>
    </row>
    <row r="123" spans="1:12" x14ac:dyDescent="0.45">
      <c r="A123" t="s">
        <v>138</v>
      </c>
      <c r="B123">
        <v>462</v>
      </c>
      <c r="C123" t="s">
        <v>144</v>
      </c>
      <c r="D123">
        <v>27.648074566430626</v>
      </c>
      <c r="E123">
        <v>14681.127594774664</v>
      </c>
      <c r="F123" t="s">
        <v>13</v>
      </c>
      <c r="G123">
        <v>70.975338444364013</v>
      </c>
      <c r="H123">
        <v>37687.904713957287</v>
      </c>
      <c r="I123" t="s">
        <v>13</v>
      </c>
      <c r="J123">
        <v>15.640228594822497</v>
      </c>
      <c r="K123">
        <v>8304.9613838507466</v>
      </c>
      <c r="L123" t="s">
        <v>13</v>
      </c>
    </row>
    <row r="124" spans="1:12" x14ac:dyDescent="0.45">
      <c r="A124" t="s">
        <v>138</v>
      </c>
      <c r="B124">
        <v>524</v>
      </c>
      <c r="C124" t="s">
        <v>145</v>
      </c>
      <c r="D124">
        <v>27.648074566430626</v>
      </c>
      <c r="E124">
        <v>790975.47084864392</v>
      </c>
      <c r="F124" t="s">
        <v>13</v>
      </c>
      <c r="G124">
        <v>78.626868648745329</v>
      </c>
      <c r="H124">
        <v>2249412.4971113605</v>
      </c>
      <c r="I124" t="s">
        <v>13</v>
      </c>
      <c r="J124">
        <v>15.640228594822497</v>
      </c>
      <c r="K124">
        <v>447446.60780069837</v>
      </c>
      <c r="L124" t="s">
        <v>13</v>
      </c>
    </row>
    <row r="125" spans="1:12" x14ac:dyDescent="0.45">
      <c r="A125" t="s">
        <v>138</v>
      </c>
      <c r="B125">
        <v>586</v>
      </c>
      <c r="C125" t="s">
        <v>146</v>
      </c>
      <c r="D125">
        <v>27.648074566430626</v>
      </c>
      <c r="E125">
        <v>5987613.5629014187</v>
      </c>
      <c r="F125" t="s">
        <v>13</v>
      </c>
      <c r="G125">
        <v>73.638965624999997</v>
      </c>
      <c r="H125">
        <v>15947644.682267813</v>
      </c>
      <c r="I125" t="s">
        <v>245</v>
      </c>
      <c r="J125">
        <v>15.640228594822497</v>
      </c>
      <c r="K125">
        <v>3387130.7977063125</v>
      </c>
      <c r="L125" t="s">
        <v>13</v>
      </c>
    </row>
    <row r="126" spans="1:12" x14ac:dyDescent="0.45">
      <c r="A126" t="s">
        <v>138</v>
      </c>
      <c r="B126">
        <v>144</v>
      </c>
      <c r="C126" t="s">
        <v>147</v>
      </c>
      <c r="D126">
        <v>27.648074566430626</v>
      </c>
      <c r="E126">
        <v>589559.24763219676</v>
      </c>
      <c r="F126" t="s">
        <v>13</v>
      </c>
      <c r="G126">
        <v>75.865712250000001</v>
      </c>
      <c r="H126">
        <v>1617737.6883053251</v>
      </c>
      <c r="I126" t="s">
        <v>245</v>
      </c>
      <c r="J126">
        <v>15.640228594822497</v>
      </c>
      <c r="K126">
        <v>333507.54248741653</v>
      </c>
      <c r="L126" t="s">
        <v>13</v>
      </c>
    </row>
    <row r="127" spans="1:12" x14ac:dyDescent="0.45">
      <c r="A127" t="s">
        <v>148</v>
      </c>
      <c r="B127">
        <v>8</v>
      </c>
      <c r="C127" t="s">
        <v>149</v>
      </c>
      <c r="D127">
        <v>27.648074566430626</v>
      </c>
      <c r="E127">
        <v>79651.338018429989</v>
      </c>
      <c r="F127" t="s">
        <v>13</v>
      </c>
      <c r="G127">
        <v>82.783773370705802</v>
      </c>
      <c r="H127">
        <v>238491.77270366636</v>
      </c>
      <c r="I127" t="s">
        <v>10</v>
      </c>
      <c r="J127">
        <v>15.640228594822497</v>
      </c>
      <c r="K127">
        <v>45057.934558824127</v>
      </c>
      <c r="L127" t="s">
        <v>13</v>
      </c>
    </row>
    <row r="128" spans="1:12" x14ac:dyDescent="0.45">
      <c r="A128" t="s">
        <v>148</v>
      </c>
      <c r="B128">
        <v>20</v>
      </c>
      <c r="C128" t="s">
        <v>150</v>
      </c>
      <c r="D128">
        <v>25.5704180040103</v>
      </c>
      <c r="E128">
        <v>1971.4792281091943</v>
      </c>
      <c r="F128" t="s">
        <v>10</v>
      </c>
      <c r="G128">
        <v>84.272380315674425</v>
      </c>
      <c r="H128">
        <v>6497.4005223384984</v>
      </c>
      <c r="I128" t="s">
        <v>10</v>
      </c>
      <c r="J128">
        <v>12.811309449374059</v>
      </c>
      <c r="K128">
        <v>987.75195854673996</v>
      </c>
      <c r="L128" t="s">
        <v>10</v>
      </c>
    </row>
    <row r="129" spans="1:12" x14ac:dyDescent="0.45">
      <c r="A129" t="s">
        <v>148</v>
      </c>
      <c r="B129">
        <v>70</v>
      </c>
      <c r="C129" t="s">
        <v>151</v>
      </c>
      <c r="D129">
        <v>27.648074566430626</v>
      </c>
      <c r="E129">
        <v>91266.294143787498</v>
      </c>
      <c r="F129" t="s">
        <v>13</v>
      </c>
      <c r="G129">
        <v>82.783773370705802</v>
      </c>
      <c r="H129">
        <v>273269.23589669983</v>
      </c>
      <c r="I129" t="s">
        <v>10</v>
      </c>
      <c r="J129">
        <v>15.640228594822497</v>
      </c>
      <c r="K129">
        <v>51628.394591509066</v>
      </c>
      <c r="L129" t="s">
        <v>13</v>
      </c>
    </row>
    <row r="130" spans="1:12" x14ac:dyDescent="0.45">
      <c r="A130" t="s">
        <v>148</v>
      </c>
      <c r="B130">
        <v>191</v>
      </c>
      <c r="C130" t="s">
        <v>152</v>
      </c>
      <c r="D130">
        <v>25.5704180040103</v>
      </c>
      <c r="E130">
        <v>105613.49748196374</v>
      </c>
      <c r="F130" t="s">
        <v>10</v>
      </c>
      <c r="G130">
        <v>84.272380315674425</v>
      </c>
      <c r="H130">
        <v>348070.21241783007</v>
      </c>
      <c r="I130" t="s">
        <v>10</v>
      </c>
      <c r="J130">
        <v>12.811309449374059</v>
      </c>
      <c r="K130">
        <v>52914.551418749674</v>
      </c>
      <c r="L130" t="s">
        <v>10</v>
      </c>
    </row>
    <row r="131" spans="1:12" x14ac:dyDescent="0.45">
      <c r="A131" t="s">
        <v>148</v>
      </c>
      <c r="B131">
        <v>292</v>
      </c>
      <c r="C131" t="s">
        <v>153</v>
      </c>
      <c r="D131">
        <v>25.5704180040103</v>
      </c>
      <c r="E131">
        <v>861.72308673514704</v>
      </c>
      <c r="F131" t="s">
        <v>10</v>
      </c>
      <c r="G131">
        <v>84.272380315674425</v>
      </c>
      <c r="H131">
        <v>2839.9792166382281</v>
      </c>
      <c r="I131" t="s">
        <v>10</v>
      </c>
      <c r="J131">
        <v>12.811309449374059</v>
      </c>
      <c r="K131">
        <v>431.74112844390578</v>
      </c>
      <c r="L131" t="s">
        <v>10</v>
      </c>
    </row>
    <row r="132" spans="1:12" x14ac:dyDescent="0.45">
      <c r="A132" t="s">
        <v>148</v>
      </c>
      <c r="B132">
        <v>300</v>
      </c>
      <c r="C132" t="s">
        <v>154</v>
      </c>
      <c r="D132">
        <v>25.5704180040103</v>
      </c>
      <c r="E132">
        <v>267811.77296500187</v>
      </c>
      <c r="F132" t="s">
        <v>10</v>
      </c>
      <c r="G132">
        <v>141.69054441260747</v>
      </c>
      <c r="H132">
        <v>1483995.9169054443</v>
      </c>
      <c r="I132" t="s">
        <v>245</v>
      </c>
      <c r="J132">
        <v>7.3835426121703698</v>
      </c>
      <c r="K132">
        <v>77331.533548566367</v>
      </c>
      <c r="L132" t="s">
        <v>24</v>
      </c>
    </row>
    <row r="133" spans="1:12" x14ac:dyDescent="0.45">
      <c r="A133" t="s">
        <v>148</v>
      </c>
      <c r="B133">
        <v>380</v>
      </c>
      <c r="C133" t="s">
        <v>155</v>
      </c>
      <c r="D133">
        <v>25.5704180040103</v>
      </c>
      <c r="E133">
        <v>1548291.3671846238</v>
      </c>
      <c r="F133" t="s">
        <v>10</v>
      </c>
      <c r="G133">
        <v>67.048710601719208</v>
      </c>
      <c r="H133">
        <v>4059806.1318051582</v>
      </c>
      <c r="I133" t="s">
        <v>245</v>
      </c>
      <c r="J133">
        <v>3.6259532548699025</v>
      </c>
      <c r="K133">
        <v>219551.83217769809</v>
      </c>
      <c r="L133" t="s">
        <v>8</v>
      </c>
    </row>
    <row r="134" spans="1:12" x14ac:dyDescent="0.45">
      <c r="A134" t="s">
        <v>148</v>
      </c>
      <c r="B134">
        <v>470</v>
      </c>
      <c r="C134" t="s">
        <v>156</v>
      </c>
      <c r="D134">
        <v>25.5704180040103</v>
      </c>
      <c r="E134">
        <v>11261.212088966136</v>
      </c>
      <c r="F134" t="s">
        <v>10</v>
      </c>
      <c r="G134">
        <v>129</v>
      </c>
      <c r="H134">
        <v>56811.6</v>
      </c>
      <c r="I134" t="s">
        <v>244</v>
      </c>
      <c r="J134">
        <v>12.811309449374059</v>
      </c>
      <c r="K134">
        <v>5642.1006815043365</v>
      </c>
      <c r="L134" t="s">
        <v>10</v>
      </c>
    </row>
    <row r="135" spans="1:12" x14ac:dyDescent="0.45">
      <c r="A135" t="s">
        <v>148</v>
      </c>
      <c r="B135">
        <v>499</v>
      </c>
      <c r="C135" t="s">
        <v>157</v>
      </c>
      <c r="D135">
        <v>27.648074566430626</v>
      </c>
      <c r="E135">
        <v>17362.990827718433</v>
      </c>
      <c r="F135" t="s">
        <v>13</v>
      </c>
      <c r="G135">
        <v>82.783773370705802</v>
      </c>
      <c r="H135">
        <v>51988.20967680325</v>
      </c>
      <c r="I135" t="s">
        <v>10</v>
      </c>
      <c r="J135">
        <v>15.640228594822497</v>
      </c>
      <c r="K135">
        <v>9822.0635575485285</v>
      </c>
      <c r="L135" t="s">
        <v>13</v>
      </c>
    </row>
    <row r="136" spans="1:12" x14ac:dyDescent="0.45">
      <c r="A136" t="s">
        <v>148</v>
      </c>
      <c r="B136">
        <v>807</v>
      </c>
      <c r="C136" t="s">
        <v>158</v>
      </c>
      <c r="D136">
        <v>27.648074566430626</v>
      </c>
      <c r="E136">
        <v>57604.763359158213</v>
      </c>
      <c r="F136" t="s">
        <v>13</v>
      </c>
      <c r="G136">
        <v>82.783773370705802</v>
      </c>
      <c r="H136">
        <v>172479.99181786555</v>
      </c>
      <c r="I136" t="s">
        <v>10</v>
      </c>
      <c r="J136">
        <v>15.640228594822497</v>
      </c>
      <c r="K136">
        <v>32586.416277312674</v>
      </c>
      <c r="L136" t="s">
        <v>13</v>
      </c>
    </row>
    <row r="137" spans="1:12" x14ac:dyDescent="0.45">
      <c r="A137" t="s">
        <v>148</v>
      </c>
      <c r="B137">
        <v>620</v>
      </c>
      <c r="C137" t="s">
        <v>159</v>
      </c>
      <c r="D137">
        <v>25.5704180040103</v>
      </c>
      <c r="E137">
        <v>261488.20859261011</v>
      </c>
      <c r="F137" t="s">
        <v>10</v>
      </c>
      <c r="G137">
        <v>84.272380315674425</v>
      </c>
      <c r="H137">
        <v>861786.21558414982</v>
      </c>
      <c r="I137" t="s">
        <v>10</v>
      </c>
      <c r="J137">
        <v>12.811309449374059</v>
      </c>
      <c r="K137">
        <v>131011.01269118901</v>
      </c>
      <c r="L137" t="s">
        <v>10</v>
      </c>
    </row>
    <row r="138" spans="1:12" x14ac:dyDescent="0.45">
      <c r="A138" t="s">
        <v>148</v>
      </c>
      <c r="B138">
        <v>674</v>
      </c>
      <c r="C138" t="s">
        <v>160</v>
      </c>
      <c r="D138">
        <v>25.5704180040103</v>
      </c>
      <c r="E138">
        <v>866.83717033594917</v>
      </c>
      <c r="F138" t="s">
        <v>10</v>
      </c>
      <c r="G138">
        <v>84.272380315674425</v>
      </c>
      <c r="H138">
        <v>2856.8336927013629</v>
      </c>
      <c r="I138" t="s">
        <v>10</v>
      </c>
      <c r="J138">
        <v>12.811309449374059</v>
      </c>
      <c r="K138">
        <v>434.30339033378061</v>
      </c>
      <c r="L138" t="s">
        <v>10</v>
      </c>
    </row>
    <row r="139" spans="1:12" x14ac:dyDescent="0.45">
      <c r="A139" t="s">
        <v>148</v>
      </c>
      <c r="B139">
        <v>688</v>
      </c>
      <c r="C139" t="s">
        <v>161</v>
      </c>
      <c r="D139">
        <v>6</v>
      </c>
      <c r="E139">
        <v>52633.2</v>
      </c>
      <c r="F139" t="s">
        <v>24</v>
      </c>
      <c r="G139">
        <v>82.783773370705802</v>
      </c>
      <c r="H139">
        <v>726195.81676250545</v>
      </c>
      <c r="I139" t="s">
        <v>10</v>
      </c>
      <c r="J139">
        <v>15.640228594822497</v>
      </c>
      <c r="K139">
        <v>137199.21327950191</v>
      </c>
      <c r="L139" t="s">
        <v>13</v>
      </c>
    </row>
    <row r="140" spans="1:12" x14ac:dyDescent="0.45">
      <c r="A140" t="s">
        <v>148</v>
      </c>
      <c r="B140">
        <v>705</v>
      </c>
      <c r="C140" t="s">
        <v>162</v>
      </c>
      <c r="D140">
        <v>20.080268514930744</v>
      </c>
      <c r="E140">
        <v>41740.854161986535</v>
      </c>
      <c r="F140" t="s">
        <v>24</v>
      </c>
      <c r="G140">
        <v>34.207218234128007</v>
      </c>
      <c r="H140">
        <v>71106.544543281881</v>
      </c>
      <c r="I140" t="s">
        <v>245</v>
      </c>
      <c r="J140">
        <v>6.6917686763528197</v>
      </c>
      <c r="K140">
        <v>13910.179547534606</v>
      </c>
      <c r="L140" t="s">
        <v>24</v>
      </c>
    </row>
    <row r="141" spans="1:12" x14ac:dyDescent="0.45">
      <c r="A141" t="s">
        <v>148</v>
      </c>
      <c r="B141">
        <v>724</v>
      </c>
      <c r="C141" t="s">
        <v>163</v>
      </c>
      <c r="D141">
        <v>25.5704180040103</v>
      </c>
      <c r="E141">
        <v>1195079.5121698286</v>
      </c>
      <c r="F141" t="s">
        <v>10</v>
      </c>
      <c r="G141">
        <v>77.325664727760767</v>
      </c>
      <c r="H141">
        <v>3613954.1272484092</v>
      </c>
      <c r="I141" t="s">
        <v>245</v>
      </c>
      <c r="J141">
        <v>12.811309449374059</v>
      </c>
      <c r="K141">
        <v>598759.60747350554</v>
      </c>
      <c r="L141" t="s">
        <v>10</v>
      </c>
    </row>
    <row r="142" spans="1:12" x14ac:dyDescent="0.45">
      <c r="A142" t="s">
        <v>164</v>
      </c>
      <c r="B142">
        <v>24</v>
      </c>
      <c r="C142" t="s">
        <v>165</v>
      </c>
      <c r="D142">
        <v>27.648074566430626</v>
      </c>
      <c r="E142">
        <v>879908.26749902463</v>
      </c>
      <c r="F142" t="s">
        <v>13</v>
      </c>
      <c r="G142">
        <v>99.59129668943163</v>
      </c>
      <c r="H142">
        <v>3169522.8945301687</v>
      </c>
      <c r="I142" t="s">
        <v>10</v>
      </c>
      <c r="J142">
        <v>15.640228594822497</v>
      </c>
      <c r="K142">
        <v>497754.96709880442</v>
      </c>
      <c r="L142" t="s">
        <v>13</v>
      </c>
    </row>
    <row r="143" spans="1:12" x14ac:dyDescent="0.45">
      <c r="A143" t="s">
        <v>164</v>
      </c>
      <c r="B143">
        <v>204</v>
      </c>
      <c r="C143" t="s">
        <v>166</v>
      </c>
      <c r="D143">
        <v>27.648074566430626</v>
      </c>
      <c r="E143">
        <v>326280.45757336111</v>
      </c>
      <c r="F143" t="s">
        <v>13</v>
      </c>
      <c r="G143">
        <v>99.59129668943163</v>
      </c>
      <c r="H143">
        <v>1175296.8104913207</v>
      </c>
      <c r="I143" t="s">
        <v>10</v>
      </c>
      <c r="J143">
        <v>15.640228594822497</v>
      </c>
      <c r="K143">
        <v>184573.46569321924</v>
      </c>
      <c r="L143" t="s">
        <v>13</v>
      </c>
    </row>
    <row r="144" spans="1:12" x14ac:dyDescent="0.45">
      <c r="A144" t="s">
        <v>164</v>
      </c>
      <c r="B144">
        <v>72</v>
      </c>
      <c r="C144" t="s">
        <v>167</v>
      </c>
      <c r="D144">
        <v>27.648074566430626</v>
      </c>
      <c r="E144">
        <v>63692.869378686235</v>
      </c>
      <c r="F144" t="s">
        <v>13</v>
      </c>
      <c r="G144">
        <v>91.939766485050328</v>
      </c>
      <c r="H144">
        <v>211801.64005161045</v>
      </c>
      <c r="I144" t="s">
        <v>10</v>
      </c>
      <c r="J144">
        <v>15.640228594822497</v>
      </c>
      <c r="K144">
        <v>36030.394613892582</v>
      </c>
      <c r="L144" t="s">
        <v>13</v>
      </c>
    </row>
    <row r="145" spans="1:12" x14ac:dyDescent="0.45">
      <c r="A145" t="s">
        <v>164</v>
      </c>
      <c r="B145">
        <v>854</v>
      </c>
      <c r="C145" t="s">
        <v>168</v>
      </c>
      <c r="D145">
        <v>27.648074566430626</v>
      </c>
      <c r="E145">
        <v>561847.5824942633</v>
      </c>
      <c r="F145" t="s">
        <v>13</v>
      </c>
      <c r="G145">
        <v>102.69433227860404</v>
      </c>
      <c r="H145">
        <v>2086892.603966424</v>
      </c>
      <c r="I145" t="s">
        <v>10</v>
      </c>
      <c r="J145">
        <v>15.640228594822497</v>
      </c>
      <c r="K145">
        <v>317831.34136682586</v>
      </c>
      <c r="L145" t="s">
        <v>13</v>
      </c>
    </row>
    <row r="146" spans="1:12" x14ac:dyDescent="0.45">
      <c r="A146" t="s">
        <v>164</v>
      </c>
      <c r="B146">
        <v>108</v>
      </c>
      <c r="C146" t="s">
        <v>169</v>
      </c>
      <c r="D146">
        <v>27.648074566430626</v>
      </c>
      <c r="E146">
        <v>318798.88859568501</v>
      </c>
      <c r="F146" t="s">
        <v>13</v>
      </c>
      <c r="G146">
        <v>102.69433227860404</v>
      </c>
      <c r="H146">
        <v>1184127.2677716718</v>
      </c>
      <c r="I146" t="s">
        <v>10</v>
      </c>
      <c r="J146">
        <v>15.640228594822497</v>
      </c>
      <c r="K146">
        <v>180341.21983546027</v>
      </c>
      <c r="L146" t="s">
        <v>13</v>
      </c>
    </row>
    <row r="147" spans="1:12" x14ac:dyDescent="0.45">
      <c r="A147" t="s">
        <v>164</v>
      </c>
      <c r="B147">
        <v>132</v>
      </c>
      <c r="C147" t="s">
        <v>170</v>
      </c>
      <c r="D147">
        <v>27.648074566430626</v>
      </c>
      <c r="E147">
        <v>15203.676204080202</v>
      </c>
      <c r="F147" t="s">
        <v>13</v>
      </c>
      <c r="G147">
        <v>99.59129668943163</v>
      </c>
      <c r="H147">
        <v>54765.254049518451</v>
      </c>
      <c r="I147" t="s">
        <v>10</v>
      </c>
      <c r="J147">
        <v>15.640228594822497</v>
      </c>
      <c r="K147">
        <v>8600.5617042928916</v>
      </c>
      <c r="L147" t="s">
        <v>13</v>
      </c>
    </row>
    <row r="148" spans="1:12" x14ac:dyDescent="0.45">
      <c r="A148" t="s">
        <v>164</v>
      </c>
      <c r="B148">
        <v>120</v>
      </c>
      <c r="C148" t="s">
        <v>171</v>
      </c>
      <c r="D148">
        <v>27.648074566430626</v>
      </c>
      <c r="E148">
        <v>715432.63671078556</v>
      </c>
      <c r="F148" t="s">
        <v>13</v>
      </c>
      <c r="G148">
        <v>99.59129668943163</v>
      </c>
      <c r="H148">
        <v>2577064.2296544085</v>
      </c>
      <c r="I148" t="s">
        <v>10</v>
      </c>
      <c r="J148">
        <v>15.640228594822497</v>
      </c>
      <c r="K148">
        <v>404712.81121106487</v>
      </c>
      <c r="L148" t="s">
        <v>13</v>
      </c>
    </row>
    <row r="149" spans="1:12" x14ac:dyDescent="0.45">
      <c r="A149" t="s">
        <v>164</v>
      </c>
      <c r="B149">
        <v>140</v>
      </c>
      <c r="C149" t="s">
        <v>172</v>
      </c>
      <c r="D149">
        <v>27.648074566430626</v>
      </c>
      <c r="E149">
        <v>131195.64343262662</v>
      </c>
      <c r="F149" t="s">
        <v>13</v>
      </c>
      <c r="G149">
        <v>102.69433227860404</v>
      </c>
      <c r="H149">
        <v>487305.14552843187</v>
      </c>
      <c r="I149" t="s">
        <v>10</v>
      </c>
      <c r="J149">
        <v>15.640228594822497</v>
      </c>
      <c r="K149">
        <v>74216.012728151705</v>
      </c>
      <c r="L149" t="s">
        <v>13</v>
      </c>
    </row>
    <row r="150" spans="1:12" x14ac:dyDescent="0.45">
      <c r="A150" t="s">
        <v>164</v>
      </c>
      <c r="B150">
        <v>148</v>
      </c>
      <c r="C150" t="s">
        <v>173</v>
      </c>
      <c r="D150">
        <v>27.648074566430626</v>
      </c>
      <c r="E150">
        <v>440901.08030341257</v>
      </c>
      <c r="F150" t="s">
        <v>13</v>
      </c>
      <c r="G150">
        <v>102.69433227860404</v>
      </c>
      <c r="H150">
        <v>1637656.2474136709</v>
      </c>
      <c r="I150" t="s">
        <v>10</v>
      </c>
      <c r="J150">
        <v>15.640228594822497</v>
      </c>
      <c r="K150">
        <v>249413.16137877488</v>
      </c>
      <c r="L150" t="s">
        <v>13</v>
      </c>
    </row>
    <row r="151" spans="1:12" x14ac:dyDescent="0.45">
      <c r="A151" t="s">
        <v>164</v>
      </c>
      <c r="B151">
        <v>174</v>
      </c>
      <c r="C151" t="s">
        <v>174</v>
      </c>
      <c r="D151">
        <v>27.648074566430626</v>
      </c>
      <c r="E151">
        <v>23525.74664857582</v>
      </c>
      <c r="F151" t="s">
        <v>13</v>
      </c>
      <c r="G151">
        <v>99.59129668943163</v>
      </c>
      <c r="H151">
        <v>84742.234353037376</v>
      </c>
      <c r="I151" t="s">
        <v>10</v>
      </c>
      <c r="J151">
        <v>15.640228594822497</v>
      </c>
      <c r="K151">
        <v>13308.270511334464</v>
      </c>
      <c r="L151" t="s">
        <v>13</v>
      </c>
    </row>
    <row r="152" spans="1:12" x14ac:dyDescent="0.45">
      <c r="A152" t="s">
        <v>164</v>
      </c>
      <c r="B152">
        <v>178</v>
      </c>
      <c r="C152" t="s">
        <v>175</v>
      </c>
      <c r="D152">
        <v>27.648074566430626</v>
      </c>
      <c r="E152">
        <v>148760.46520467999</v>
      </c>
      <c r="F152" t="s">
        <v>13</v>
      </c>
      <c r="G152">
        <v>99.59129668943163</v>
      </c>
      <c r="H152">
        <v>535850.97183748684</v>
      </c>
      <c r="I152" t="s">
        <v>10</v>
      </c>
      <c r="J152">
        <v>15.640228594822497</v>
      </c>
      <c r="K152">
        <v>84152.249954442435</v>
      </c>
      <c r="L152" t="s">
        <v>13</v>
      </c>
    </row>
    <row r="153" spans="1:12" x14ac:dyDescent="0.45">
      <c r="A153" t="s">
        <v>164</v>
      </c>
      <c r="B153">
        <v>384</v>
      </c>
      <c r="C153" t="s">
        <v>176</v>
      </c>
      <c r="D153">
        <v>27.648074566430626</v>
      </c>
      <c r="E153">
        <v>711011.70958761324</v>
      </c>
      <c r="F153" t="s">
        <v>13</v>
      </c>
      <c r="G153">
        <v>99.59129668943163</v>
      </c>
      <c r="H153">
        <v>2561139.5813137684</v>
      </c>
      <c r="I153" t="s">
        <v>10</v>
      </c>
      <c r="J153">
        <v>15.640228594822497</v>
      </c>
      <c r="K153">
        <v>402211.93865875271</v>
      </c>
      <c r="L153" t="s">
        <v>13</v>
      </c>
    </row>
    <row r="154" spans="1:12" x14ac:dyDescent="0.45">
      <c r="A154" t="s">
        <v>164</v>
      </c>
      <c r="B154">
        <v>180</v>
      </c>
      <c r="C154" t="s">
        <v>177</v>
      </c>
      <c r="D154">
        <v>27.648074566430626</v>
      </c>
      <c r="E154">
        <v>2399592.9804652538</v>
      </c>
      <c r="F154" t="s">
        <v>13</v>
      </c>
      <c r="G154">
        <v>102.69433227860404</v>
      </c>
      <c r="H154">
        <v>8912902.7150594126</v>
      </c>
      <c r="I154" t="s">
        <v>10</v>
      </c>
      <c r="J154">
        <v>15.640228594822497</v>
      </c>
      <c r="K154">
        <v>1357424.8238818015</v>
      </c>
      <c r="L154" t="s">
        <v>13</v>
      </c>
    </row>
    <row r="155" spans="1:12" x14ac:dyDescent="0.45">
      <c r="A155" t="s">
        <v>164</v>
      </c>
      <c r="B155">
        <v>262</v>
      </c>
      <c r="C155" t="s">
        <v>178</v>
      </c>
      <c r="D155">
        <v>27.648074566430626</v>
      </c>
      <c r="E155">
        <v>26918.165397876859</v>
      </c>
      <c r="F155" t="s">
        <v>13</v>
      </c>
      <c r="G155">
        <v>99.59129668943163</v>
      </c>
      <c r="H155">
        <v>96962.086456830642</v>
      </c>
      <c r="I155" t="s">
        <v>10</v>
      </c>
      <c r="J155">
        <v>15.640228594822497</v>
      </c>
      <c r="K155">
        <v>15227.326559919184</v>
      </c>
      <c r="L155" t="s">
        <v>13</v>
      </c>
    </row>
    <row r="156" spans="1:12" x14ac:dyDescent="0.45">
      <c r="A156" t="s">
        <v>164</v>
      </c>
      <c r="B156">
        <v>226</v>
      </c>
      <c r="C156" t="s">
        <v>179</v>
      </c>
      <c r="D156">
        <v>27.648074566430626</v>
      </c>
      <c r="E156">
        <v>37490.789112079925</v>
      </c>
      <c r="F156" t="s">
        <v>13</v>
      </c>
      <c r="G156">
        <v>91.939766485050328</v>
      </c>
      <c r="H156">
        <v>124670.32335372825</v>
      </c>
      <c r="I156" t="s">
        <v>10</v>
      </c>
      <c r="J156">
        <v>15.640228594822497</v>
      </c>
      <c r="K156">
        <v>21208.149974579308</v>
      </c>
      <c r="L156" t="s">
        <v>13</v>
      </c>
    </row>
    <row r="157" spans="1:12" x14ac:dyDescent="0.45">
      <c r="A157" t="s">
        <v>164</v>
      </c>
      <c r="B157">
        <v>232</v>
      </c>
      <c r="C157" t="s">
        <v>180</v>
      </c>
      <c r="D157">
        <v>27.648074566430626</v>
      </c>
      <c r="E157">
        <v>96688.081566264533</v>
      </c>
      <c r="F157" t="s">
        <v>13</v>
      </c>
      <c r="G157">
        <v>102.69433227860404</v>
      </c>
      <c r="H157">
        <v>359132.34941150615</v>
      </c>
      <c r="I157" t="s">
        <v>10</v>
      </c>
      <c r="J157">
        <v>15.640228594822497</v>
      </c>
      <c r="K157">
        <v>54695.443418953757</v>
      </c>
      <c r="L157" t="s">
        <v>13</v>
      </c>
    </row>
    <row r="158" spans="1:12" x14ac:dyDescent="0.45">
      <c r="A158" t="s">
        <v>164</v>
      </c>
      <c r="B158">
        <v>748</v>
      </c>
      <c r="C158" t="s">
        <v>181</v>
      </c>
      <c r="D158">
        <v>27.648074566430626</v>
      </c>
      <c r="E158">
        <v>31742.754409719</v>
      </c>
      <c r="F158" t="s">
        <v>13</v>
      </c>
      <c r="G158">
        <v>99.59129668943163</v>
      </c>
      <c r="H158">
        <v>114340.76772913645</v>
      </c>
      <c r="I158" t="s">
        <v>10</v>
      </c>
      <c r="J158">
        <v>15.640228594822497</v>
      </c>
      <c r="K158">
        <v>17956.546449715712</v>
      </c>
      <c r="L158" t="s">
        <v>13</v>
      </c>
    </row>
    <row r="159" spans="1:12" x14ac:dyDescent="0.45">
      <c r="A159" t="s">
        <v>164</v>
      </c>
      <c r="B159">
        <v>231</v>
      </c>
      <c r="C159" t="s">
        <v>182</v>
      </c>
      <c r="D159">
        <v>27.648074566430626</v>
      </c>
      <c r="E159">
        <v>3098760.2549086083</v>
      </c>
      <c r="F159" t="s">
        <v>13</v>
      </c>
      <c r="G159">
        <v>92.142713249999986</v>
      </c>
      <c r="H159">
        <v>10327235.515532775</v>
      </c>
      <c r="I159" t="s">
        <v>245</v>
      </c>
      <c r="J159">
        <v>15.640228594822497</v>
      </c>
      <c r="K159">
        <v>1752936.4886105324</v>
      </c>
      <c r="L159" t="s">
        <v>13</v>
      </c>
    </row>
    <row r="160" spans="1:12" x14ac:dyDescent="0.45">
      <c r="A160" t="s">
        <v>164</v>
      </c>
      <c r="B160">
        <v>266</v>
      </c>
      <c r="C160" t="s">
        <v>183</v>
      </c>
      <c r="D160">
        <v>27.648074566430626</v>
      </c>
      <c r="E160">
        <v>60068.206803027177</v>
      </c>
      <c r="F160" t="s">
        <v>13</v>
      </c>
      <c r="G160">
        <v>91.939766485050328</v>
      </c>
      <c r="H160">
        <v>199748.33666542036</v>
      </c>
      <c r="I160" t="s">
        <v>10</v>
      </c>
      <c r="J160">
        <v>15.640228594822497</v>
      </c>
      <c r="K160">
        <v>33979.960645111358</v>
      </c>
      <c r="L160" t="s">
        <v>13</v>
      </c>
    </row>
    <row r="161" spans="1:12" x14ac:dyDescent="0.45">
      <c r="A161" t="s">
        <v>164</v>
      </c>
      <c r="B161">
        <v>270</v>
      </c>
      <c r="C161" t="s">
        <v>184</v>
      </c>
      <c r="D161">
        <v>27.648074566430626</v>
      </c>
      <c r="E161">
        <v>64909.384659609183</v>
      </c>
      <c r="F161" t="s">
        <v>13</v>
      </c>
      <c r="G161">
        <v>102.69433227860404</v>
      </c>
      <c r="H161">
        <v>241095.4838904787</v>
      </c>
      <c r="I161" t="s">
        <v>10</v>
      </c>
      <c r="J161">
        <v>15.640228594822497</v>
      </c>
      <c r="K161">
        <v>36718.564672064771</v>
      </c>
      <c r="L161" t="s">
        <v>13</v>
      </c>
    </row>
    <row r="162" spans="1:12" x14ac:dyDescent="0.45">
      <c r="A162" t="s">
        <v>164</v>
      </c>
      <c r="B162">
        <v>288</v>
      </c>
      <c r="C162" t="s">
        <v>185</v>
      </c>
      <c r="D162">
        <v>27.648074566430626</v>
      </c>
      <c r="E162">
        <v>840996.36735423014</v>
      </c>
      <c r="F162" t="s">
        <v>13</v>
      </c>
      <c r="G162">
        <v>84.007500000000007</v>
      </c>
      <c r="H162">
        <v>2555331.7342500002</v>
      </c>
      <c r="I162" t="s">
        <v>244</v>
      </c>
      <c r="J162">
        <v>15.640228594822497</v>
      </c>
      <c r="K162">
        <v>475742.90937445121</v>
      </c>
      <c r="L162" t="s">
        <v>13</v>
      </c>
    </row>
    <row r="163" spans="1:12" x14ac:dyDescent="0.45">
      <c r="A163" t="s">
        <v>164</v>
      </c>
      <c r="B163">
        <v>324</v>
      </c>
      <c r="C163" t="s">
        <v>186</v>
      </c>
      <c r="D163">
        <v>27.648074566430626</v>
      </c>
      <c r="E163">
        <v>353099.08990279882</v>
      </c>
      <c r="F163" t="s">
        <v>13</v>
      </c>
      <c r="G163">
        <v>102.69433227860404</v>
      </c>
      <c r="H163">
        <v>1311529.8563965079</v>
      </c>
      <c r="I163" t="s">
        <v>10</v>
      </c>
      <c r="J163">
        <v>15.640228594822497</v>
      </c>
      <c r="K163">
        <v>199744.4874301971</v>
      </c>
      <c r="L163" t="s">
        <v>13</v>
      </c>
    </row>
    <row r="164" spans="1:12" x14ac:dyDescent="0.45">
      <c r="A164" t="s">
        <v>164</v>
      </c>
      <c r="B164">
        <v>624</v>
      </c>
      <c r="C164" t="s">
        <v>187</v>
      </c>
      <c r="D164">
        <v>27.648074566430626</v>
      </c>
      <c r="E164">
        <v>53109.186434656593</v>
      </c>
      <c r="F164" t="s">
        <v>13</v>
      </c>
      <c r="G164">
        <v>102.69433227860404</v>
      </c>
      <c r="H164">
        <v>197265.54287397049</v>
      </c>
      <c r="I164" t="s">
        <v>10</v>
      </c>
      <c r="J164">
        <v>15.640228594822497</v>
      </c>
      <c r="K164">
        <v>30043.315107794533</v>
      </c>
      <c r="L164" t="s">
        <v>13</v>
      </c>
    </row>
    <row r="165" spans="1:12" x14ac:dyDescent="0.45">
      <c r="A165" t="s">
        <v>164</v>
      </c>
      <c r="B165">
        <v>404</v>
      </c>
      <c r="C165" t="s">
        <v>188</v>
      </c>
      <c r="D165">
        <v>31.137437546052631</v>
      </c>
      <c r="E165">
        <v>1637019.6415461709</v>
      </c>
      <c r="F165" t="s">
        <v>24</v>
      </c>
      <c r="G165">
        <v>99.238536991573298</v>
      </c>
      <c r="H165">
        <v>5217366.8437949745</v>
      </c>
      <c r="I165" t="s">
        <v>245</v>
      </c>
      <c r="J165">
        <v>10.963794044469571</v>
      </c>
      <c r="K165">
        <v>576410.50809394324</v>
      </c>
      <c r="L165" t="s">
        <v>24</v>
      </c>
    </row>
    <row r="166" spans="1:12" x14ac:dyDescent="0.45">
      <c r="A166" t="s">
        <v>164</v>
      </c>
      <c r="B166">
        <v>426</v>
      </c>
      <c r="C166" t="s">
        <v>189</v>
      </c>
      <c r="D166">
        <v>27.648074566430626</v>
      </c>
      <c r="E166">
        <v>58760.452876035015</v>
      </c>
      <c r="F166" t="s">
        <v>13</v>
      </c>
      <c r="G166">
        <v>99.59129668943163</v>
      </c>
      <c r="H166">
        <v>211661.38285404906</v>
      </c>
      <c r="I166" t="s">
        <v>10</v>
      </c>
      <c r="J166">
        <v>15.640228594822497</v>
      </c>
      <c r="K166">
        <v>33240.17783257625</v>
      </c>
      <c r="L166" t="s">
        <v>13</v>
      </c>
    </row>
    <row r="167" spans="1:12" x14ac:dyDescent="0.45">
      <c r="A167" t="s">
        <v>164</v>
      </c>
      <c r="B167">
        <v>430</v>
      </c>
      <c r="C167" t="s">
        <v>190</v>
      </c>
      <c r="D167">
        <v>27.648074566430626</v>
      </c>
      <c r="E167">
        <v>136509.6033642946</v>
      </c>
      <c r="F167" t="s">
        <v>13</v>
      </c>
      <c r="G167">
        <v>102.69433227860404</v>
      </c>
      <c r="H167">
        <v>507042.99619237962</v>
      </c>
      <c r="I167" t="s">
        <v>10</v>
      </c>
      <c r="J167">
        <v>15.640228594822497</v>
      </c>
      <c r="K167">
        <v>77222.064664076592</v>
      </c>
      <c r="L167" t="s">
        <v>13</v>
      </c>
    </row>
    <row r="168" spans="1:12" x14ac:dyDescent="0.45">
      <c r="A168" t="s">
        <v>164</v>
      </c>
      <c r="B168">
        <v>450</v>
      </c>
      <c r="C168" t="s">
        <v>191</v>
      </c>
      <c r="D168">
        <v>27.648074566430626</v>
      </c>
      <c r="E168">
        <v>745649.21740443748</v>
      </c>
      <c r="F168" t="s">
        <v>13</v>
      </c>
      <c r="G168">
        <v>102.69433227860404</v>
      </c>
      <c r="H168">
        <v>2769594.2555213557</v>
      </c>
      <c r="I168" t="s">
        <v>10</v>
      </c>
      <c r="J168">
        <v>15.640228594822497</v>
      </c>
      <c r="K168">
        <v>421806.01704234636</v>
      </c>
      <c r="L168" t="s">
        <v>13</v>
      </c>
    </row>
    <row r="169" spans="1:12" x14ac:dyDescent="0.45">
      <c r="A169" t="s">
        <v>164</v>
      </c>
      <c r="B169">
        <v>454</v>
      </c>
      <c r="C169" t="s">
        <v>192</v>
      </c>
      <c r="D169">
        <v>27.648074566430626</v>
      </c>
      <c r="E169">
        <v>515047.68667566619</v>
      </c>
      <c r="F169" t="s">
        <v>13</v>
      </c>
      <c r="G169">
        <v>102.69433227860404</v>
      </c>
      <c r="H169">
        <v>1913061.907718431</v>
      </c>
      <c r="I169" t="s">
        <v>10</v>
      </c>
      <c r="J169">
        <v>15.640228594822497</v>
      </c>
      <c r="K169">
        <v>291357.12642436987</v>
      </c>
      <c r="L169" t="s">
        <v>13</v>
      </c>
    </row>
    <row r="170" spans="1:12" x14ac:dyDescent="0.45">
      <c r="A170" t="s">
        <v>164</v>
      </c>
      <c r="B170">
        <v>466</v>
      </c>
      <c r="C170" t="s">
        <v>193</v>
      </c>
      <c r="D170">
        <v>27.648074566430626</v>
      </c>
      <c r="E170">
        <v>543505.84982689319</v>
      </c>
      <c r="F170" t="s">
        <v>13</v>
      </c>
      <c r="G170">
        <v>102.69433227860404</v>
      </c>
      <c r="H170">
        <v>2018765.1839327982</v>
      </c>
      <c r="I170" t="s">
        <v>10</v>
      </c>
      <c r="J170">
        <v>15.640228594822497</v>
      </c>
      <c r="K170">
        <v>307455.61371702061</v>
      </c>
      <c r="L170" t="s">
        <v>13</v>
      </c>
    </row>
    <row r="171" spans="1:12" x14ac:dyDescent="0.45">
      <c r="A171" t="s">
        <v>164</v>
      </c>
      <c r="B171">
        <v>478</v>
      </c>
      <c r="C171" t="s">
        <v>194</v>
      </c>
      <c r="D171">
        <v>27.648074566430626</v>
      </c>
      <c r="E171">
        <v>125126.89106529509</v>
      </c>
      <c r="F171" t="s">
        <v>13</v>
      </c>
      <c r="G171">
        <v>99.59129668943163</v>
      </c>
      <c r="H171">
        <v>450720.33142736071</v>
      </c>
      <c r="I171" t="s">
        <v>10</v>
      </c>
      <c r="J171">
        <v>15.640228594822497</v>
      </c>
      <c r="K171">
        <v>70782.982551588182</v>
      </c>
      <c r="L171" t="s">
        <v>13</v>
      </c>
    </row>
    <row r="172" spans="1:12" x14ac:dyDescent="0.45">
      <c r="A172" t="s">
        <v>164</v>
      </c>
      <c r="B172">
        <v>480</v>
      </c>
      <c r="C172" t="s">
        <v>195</v>
      </c>
      <c r="D172">
        <v>25.5704180040103</v>
      </c>
      <c r="E172">
        <v>32466.759739691875</v>
      </c>
      <c r="F172" t="s">
        <v>10</v>
      </c>
      <c r="G172">
        <v>93.428373430018951</v>
      </c>
      <c r="H172">
        <v>118626.00574409506</v>
      </c>
      <c r="I172" t="s">
        <v>10</v>
      </c>
      <c r="J172">
        <v>12.811309449374059</v>
      </c>
      <c r="K172">
        <v>16266.519607870243</v>
      </c>
      <c r="L172" t="s">
        <v>10</v>
      </c>
    </row>
    <row r="173" spans="1:12" x14ac:dyDescent="0.45">
      <c r="A173" t="s">
        <v>164</v>
      </c>
      <c r="B173">
        <v>508</v>
      </c>
      <c r="C173" t="s">
        <v>196</v>
      </c>
      <c r="D173">
        <v>27.648074566430626</v>
      </c>
      <c r="E173">
        <v>839561.43228423235</v>
      </c>
      <c r="F173" t="s">
        <v>13</v>
      </c>
      <c r="G173">
        <v>102.69433227860404</v>
      </c>
      <c r="H173">
        <v>3118416.0939720902</v>
      </c>
      <c r="I173" t="s">
        <v>10</v>
      </c>
      <c r="J173">
        <v>15.640228594822497</v>
      </c>
      <c r="K173">
        <v>474931.18151037995</v>
      </c>
      <c r="L173" t="s">
        <v>13</v>
      </c>
    </row>
    <row r="174" spans="1:12" x14ac:dyDescent="0.45">
      <c r="A174" t="s">
        <v>164</v>
      </c>
      <c r="B174">
        <v>516</v>
      </c>
      <c r="C174" t="s">
        <v>197</v>
      </c>
      <c r="D174">
        <v>27.648074566430626</v>
      </c>
      <c r="E174">
        <v>68968.122005961195</v>
      </c>
      <c r="F174" t="s">
        <v>13</v>
      </c>
      <c r="G174">
        <v>91.939766485050328</v>
      </c>
      <c r="H174">
        <v>229343.74749695804</v>
      </c>
      <c r="I174" t="s">
        <v>10</v>
      </c>
      <c r="J174">
        <v>15.640228594822497</v>
      </c>
      <c r="K174">
        <v>39014.55022978472</v>
      </c>
      <c r="L174" t="s">
        <v>13</v>
      </c>
    </row>
    <row r="175" spans="1:12" x14ac:dyDescent="0.45">
      <c r="A175" t="s">
        <v>164</v>
      </c>
      <c r="B175">
        <v>562</v>
      </c>
      <c r="C175" t="s">
        <v>198</v>
      </c>
      <c r="D175">
        <v>27.648074566430626</v>
      </c>
      <c r="E175">
        <v>644495.97179569432</v>
      </c>
      <c r="F175" t="s">
        <v>13</v>
      </c>
      <c r="G175">
        <v>102.69433227860404</v>
      </c>
      <c r="H175">
        <v>2393876.7714468553</v>
      </c>
      <c r="I175" t="s">
        <v>10</v>
      </c>
      <c r="J175">
        <v>15.640228594822497</v>
      </c>
      <c r="K175">
        <v>364584.67670532881</v>
      </c>
      <c r="L175" t="s">
        <v>13</v>
      </c>
    </row>
    <row r="176" spans="1:12" x14ac:dyDescent="0.45">
      <c r="A176" t="s">
        <v>164</v>
      </c>
      <c r="B176">
        <v>566</v>
      </c>
      <c r="C176" t="s">
        <v>199</v>
      </c>
      <c r="D176">
        <v>27.648074566430626</v>
      </c>
      <c r="E176">
        <v>5556256.5979383374</v>
      </c>
      <c r="F176" t="s">
        <v>13</v>
      </c>
      <c r="G176">
        <v>188.79772500000001</v>
      </c>
      <c r="H176">
        <v>37941470.487810008</v>
      </c>
      <c r="I176" t="s">
        <v>245</v>
      </c>
      <c r="J176">
        <v>15.640228594822497</v>
      </c>
      <c r="K176">
        <v>3143116.6432384704</v>
      </c>
      <c r="L176" t="s">
        <v>13</v>
      </c>
    </row>
    <row r="177" spans="1:12" x14ac:dyDescent="0.45">
      <c r="A177" t="s">
        <v>164</v>
      </c>
      <c r="B177">
        <v>646</v>
      </c>
      <c r="C177" t="s">
        <v>200</v>
      </c>
      <c r="D177">
        <v>27.648074566430626</v>
      </c>
      <c r="E177">
        <v>349112.23755031952</v>
      </c>
      <c r="F177" t="s">
        <v>13</v>
      </c>
      <c r="G177">
        <v>164.36250000000001</v>
      </c>
      <c r="H177">
        <v>2075405.2875000003</v>
      </c>
      <c r="I177" t="s">
        <v>245</v>
      </c>
      <c r="J177">
        <v>15.640228594822497</v>
      </c>
      <c r="K177">
        <v>197489.16646682366</v>
      </c>
      <c r="L177" t="s">
        <v>13</v>
      </c>
    </row>
    <row r="178" spans="1:12" x14ac:dyDescent="0.45">
      <c r="A178" t="s">
        <v>164</v>
      </c>
      <c r="B178">
        <v>678</v>
      </c>
      <c r="C178" t="s">
        <v>201</v>
      </c>
      <c r="D178">
        <v>27.648074566430626</v>
      </c>
      <c r="E178">
        <v>5947.1008392392278</v>
      </c>
      <c r="F178" t="s">
        <v>13</v>
      </c>
      <c r="G178">
        <v>99.59129668943163</v>
      </c>
      <c r="H178">
        <v>21422.087917896744</v>
      </c>
      <c r="I178" t="s">
        <v>10</v>
      </c>
      <c r="J178">
        <v>15.640228594822497</v>
      </c>
      <c r="K178">
        <v>3364.2131707463191</v>
      </c>
      <c r="L178" t="s">
        <v>13</v>
      </c>
    </row>
    <row r="179" spans="1:12" x14ac:dyDescent="0.45">
      <c r="A179" t="s">
        <v>164</v>
      </c>
      <c r="B179">
        <v>686</v>
      </c>
      <c r="C179" t="s">
        <v>202</v>
      </c>
      <c r="D179">
        <v>27.648074566430626</v>
      </c>
      <c r="E179">
        <v>450564.08236438001</v>
      </c>
      <c r="F179" t="s">
        <v>13</v>
      </c>
      <c r="G179">
        <v>99.59129668943163</v>
      </c>
      <c r="H179">
        <v>1622979.6073696534</v>
      </c>
      <c r="I179" t="s">
        <v>10</v>
      </c>
      <c r="J179">
        <v>15.640228594822497</v>
      </c>
      <c r="K179">
        <v>254879.42127266532</v>
      </c>
      <c r="L179" t="s">
        <v>13</v>
      </c>
    </row>
    <row r="180" spans="1:12" x14ac:dyDescent="0.45">
      <c r="A180" t="s">
        <v>164</v>
      </c>
      <c r="B180">
        <v>690</v>
      </c>
      <c r="C180" t="s">
        <v>203</v>
      </c>
      <c r="D180">
        <v>25.5704180040103</v>
      </c>
      <c r="E180">
        <v>2498.2298389918064</v>
      </c>
      <c r="F180" t="s">
        <v>10</v>
      </c>
      <c r="G180">
        <v>93.428373430018951</v>
      </c>
      <c r="H180">
        <v>9127.9520841128506</v>
      </c>
      <c r="I180" t="s">
        <v>10</v>
      </c>
      <c r="J180">
        <v>12.811309449374059</v>
      </c>
      <c r="K180">
        <v>1251.6649332038455</v>
      </c>
      <c r="L180" t="s">
        <v>10</v>
      </c>
    </row>
    <row r="181" spans="1:12" x14ac:dyDescent="0.45">
      <c r="A181" t="s">
        <v>164</v>
      </c>
      <c r="B181">
        <v>694</v>
      </c>
      <c r="C181" t="s">
        <v>204</v>
      </c>
      <c r="D181">
        <v>27.648074566430626</v>
      </c>
      <c r="E181">
        <v>216019.93620243575</v>
      </c>
      <c r="F181" t="s">
        <v>13</v>
      </c>
      <c r="G181">
        <v>102.69433227860404</v>
      </c>
      <c r="H181">
        <v>802371.35695918906</v>
      </c>
      <c r="I181" t="s">
        <v>10</v>
      </c>
      <c r="J181">
        <v>15.640228594822497</v>
      </c>
      <c r="K181">
        <v>122200.23405706714</v>
      </c>
      <c r="L181" t="s">
        <v>13</v>
      </c>
    </row>
    <row r="182" spans="1:12" x14ac:dyDescent="0.45">
      <c r="A182" t="s">
        <v>164</v>
      </c>
      <c r="B182">
        <v>706</v>
      </c>
      <c r="C182" t="s">
        <v>205</v>
      </c>
      <c r="D182">
        <v>27.648074566430626</v>
      </c>
      <c r="E182">
        <v>426966.45072193153</v>
      </c>
      <c r="F182" t="s">
        <v>13</v>
      </c>
      <c r="G182">
        <v>102.69433227860404</v>
      </c>
      <c r="H182">
        <v>1585898.3039452543</v>
      </c>
      <c r="I182" t="s">
        <v>10</v>
      </c>
      <c r="J182">
        <v>15.640228594822497</v>
      </c>
      <c r="K182">
        <v>241530.48616698434</v>
      </c>
      <c r="L182" t="s">
        <v>13</v>
      </c>
    </row>
    <row r="183" spans="1:12" x14ac:dyDescent="0.45">
      <c r="A183" t="s">
        <v>164</v>
      </c>
      <c r="B183">
        <v>710</v>
      </c>
      <c r="C183" t="s">
        <v>206</v>
      </c>
      <c r="D183">
        <v>27.648074566430626</v>
      </c>
      <c r="E183">
        <v>1619024.2448834146</v>
      </c>
      <c r="F183" t="s">
        <v>13</v>
      </c>
      <c r="G183">
        <v>39.776225349883873</v>
      </c>
      <c r="H183">
        <v>2329228.1369061051</v>
      </c>
      <c r="I183" t="s">
        <v>245</v>
      </c>
      <c r="J183">
        <v>15.640228594822497</v>
      </c>
      <c r="K183">
        <v>915865.19812419428</v>
      </c>
      <c r="L183" t="s">
        <v>13</v>
      </c>
    </row>
    <row r="184" spans="1:12" x14ac:dyDescent="0.45">
      <c r="A184" t="s">
        <v>164</v>
      </c>
      <c r="B184">
        <v>728</v>
      </c>
      <c r="C184" t="s">
        <v>207</v>
      </c>
      <c r="D184">
        <v>27.648074566430626</v>
      </c>
      <c r="E184">
        <v>305845.76566131221</v>
      </c>
      <c r="F184" t="s">
        <v>13</v>
      </c>
      <c r="G184">
        <v>102.69433227860404</v>
      </c>
      <c r="H184">
        <v>1136014.9730991456</v>
      </c>
      <c r="I184" t="s">
        <v>10</v>
      </c>
      <c r="J184">
        <v>15.640228594822497</v>
      </c>
      <c r="K184">
        <v>173013.77273878595</v>
      </c>
      <c r="L184" t="s">
        <v>13</v>
      </c>
    </row>
    <row r="185" spans="1:12" x14ac:dyDescent="0.45">
      <c r="A185" t="s">
        <v>164</v>
      </c>
      <c r="B185">
        <v>768</v>
      </c>
      <c r="C185" t="s">
        <v>208</v>
      </c>
      <c r="D185">
        <v>27.648074566430626</v>
      </c>
      <c r="E185">
        <v>223462.79787571888</v>
      </c>
      <c r="F185" t="s">
        <v>13</v>
      </c>
      <c r="G185">
        <v>102.69433227860404</v>
      </c>
      <c r="H185">
        <v>830016.67120858934</v>
      </c>
      <c r="I185" t="s">
        <v>10</v>
      </c>
      <c r="J185">
        <v>15.640228594822497</v>
      </c>
      <c r="K185">
        <v>126410.58359479335</v>
      </c>
      <c r="L185" t="s">
        <v>13</v>
      </c>
    </row>
    <row r="186" spans="1:12" x14ac:dyDescent="0.45">
      <c r="A186" t="s">
        <v>164</v>
      </c>
      <c r="B186">
        <v>800</v>
      </c>
      <c r="C186" t="s">
        <v>209</v>
      </c>
      <c r="D186">
        <v>27.648074566430626</v>
      </c>
      <c r="E186">
        <v>1223969.2018260572</v>
      </c>
      <c r="F186" t="s">
        <v>13</v>
      </c>
      <c r="G186">
        <v>102.69433227860404</v>
      </c>
      <c r="H186">
        <v>4546237.0122408895</v>
      </c>
      <c r="I186" t="s">
        <v>10</v>
      </c>
      <c r="J186">
        <v>15.640228594822497</v>
      </c>
      <c r="K186">
        <v>692386.66380135401</v>
      </c>
      <c r="L186" t="s">
        <v>13</v>
      </c>
    </row>
    <row r="187" spans="1:12" x14ac:dyDescent="0.45">
      <c r="A187" t="s">
        <v>164</v>
      </c>
      <c r="B187">
        <v>834</v>
      </c>
      <c r="C187" t="s">
        <v>210</v>
      </c>
      <c r="D187">
        <v>27.648074566430626</v>
      </c>
      <c r="E187">
        <v>1603740.3892630918</v>
      </c>
      <c r="F187" t="s">
        <v>13</v>
      </c>
      <c r="G187">
        <v>119.08611000000001</v>
      </c>
      <c r="H187">
        <v>6907649.3536050003</v>
      </c>
      <c r="I187" t="s">
        <v>245</v>
      </c>
      <c r="J187">
        <v>15.640228594822497</v>
      </c>
      <c r="K187">
        <v>907219.27975697641</v>
      </c>
      <c r="L187" t="s">
        <v>13</v>
      </c>
    </row>
    <row r="188" spans="1:12" x14ac:dyDescent="0.45">
      <c r="A188" t="s">
        <v>164</v>
      </c>
      <c r="B188">
        <v>894</v>
      </c>
      <c r="C188" t="s">
        <v>211</v>
      </c>
      <c r="D188">
        <v>27.648074566430626</v>
      </c>
      <c r="E188">
        <v>493822.25983101741</v>
      </c>
      <c r="F188" t="s">
        <v>13</v>
      </c>
      <c r="G188">
        <v>77.92</v>
      </c>
      <c r="H188">
        <v>1391729.12</v>
      </c>
      <c r="I188" t="s">
        <v>245</v>
      </c>
      <c r="J188">
        <v>15.640228594822497</v>
      </c>
      <c r="K188">
        <v>279350.12293212459</v>
      </c>
      <c r="L188" t="s">
        <v>13</v>
      </c>
    </row>
    <row r="189" spans="1:12" x14ac:dyDescent="0.45">
      <c r="A189" t="s">
        <v>164</v>
      </c>
      <c r="B189">
        <v>716</v>
      </c>
      <c r="C189" t="s">
        <v>212</v>
      </c>
      <c r="D189">
        <v>27.648074566430626</v>
      </c>
      <c r="E189">
        <v>404919.87606265972</v>
      </c>
      <c r="F189" t="s">
        <v>13</v>
      </c>
      <c r="G189">
        <v>99.59129668943163</v>
      </c>
      <c r="H189">
        <v>1458564.3356650709</v>
      </c>
      <c r="I189" t="s">
        <v>10</v>
      </c>
      <c r="J189">
        <v>15.640228594822497</v>
      </c>
      <c r="K189">
        <v>229058.9678854729</v>
      </c>
      <c r="L189" t="s">
        <v>13</v>
      </c>
    </row>
    <row r="190" spans="1:12" x14ac:dyDescent="0.45">
      <c r="A190" t="s">
        <v>213</v>
      </c>
      <c r="B190">
        <v>51</v>
      </c>
      <c r="C190" t="s">
        <v>214</v>
      </c>
      <c r="D190">
        <v>27.648074566430626</v>
      </c>
      <c r="E190">
        <v>81774.710145131859</v>
      </c>
      <c r="F190" t="s">
        <v>13</v>
      </c>
      <c r="G190">
        <v>93.043415809981326</v>
      </c>
      <c r="H190">
        <v>275194.5109411818</v>
      </c>
      <c r="I190" t="s">
        <v>10</v>
      </c>
      <c r="J190">
        <v>15.640228594822497</v>
      </c>
      <c r="K190">
        <v>46259.104114906499</v>
      </c>
      <c r="L190" t="s">
        <v>13</v>
      </c>
    </row>
    <row r="191" spans="1:12" x14ac:dyDescent="0.45">
      <c r="A191" t="s">
        <v>213</v>
      </c>
      <c r="B191">
        <v>31</v>
      </c>
      <c r="C191" t="s">
        <v>215</v>
      </c>
      <c r="D191">
        <v>27.648074566430626</v>
      </c>
      <c r="E191">
        <v>277799.55882112501</v>
      </c>
      <c r="F191" t="s">
        <v>13</v>
      </c>
      <c r="G191">
        <v>93.043415809981326</v>
      </c>
      <c r="H191">
        <v>934872.32903394941</v>
      </c>
      <c r="I191" t="s">
        <v>10</v>
      </c>
      <c r="J191">
        <v>15.640228594822497</v>
      </c>
      <c r="K191">
        <v>157148.32485219801</v>
      </c>
      <c r="L191" t="s">
        <v>13</v>
      </c>
    </row>
    <row r="192" spans="1:12" x14ac:dyDescent="0.45">
      <c r="A192" t="s">
        <v>213</v>
      </c>
      <c r="B192">
        <v>48</v>
      </c>
      <c r="C192" t="s">
        <v>216</v>
      </c>
      <c r="D192">
        <v>25.5704180040103</v>
      </c>
      <c r="E192">
        <v>41966.170028181703</v>
      </c>
      <c r="F192" t="s">
        <v>10</v>
      </c>
      <c r="G192">
        <v>131.70916002944918</v>
      </c>
      <c r="H192">
        <v>216161.07344033199</v>
      </c>
      <c r="I192" t="s">
        <v>245</v>
      </c>
      <c r="J192">
        <v>12.811309449374059</v>
      </c>
      <c r="K192">
        <v>21025.921068312706</v>
      </c>
      <c r="L192" t="s">
        <v>10</v>
      </c>
    </row>
    <row r="193" spans="1:12" x14ac:dyDescent="0.45">
      <c r="A193" t="s">
        <v>213</v>
      </c>
      <c r="B193">
        <v>196</v>
      </c>
      <c r="C193" t="s">
        <v>217</v>
      </c>
      <c r="D193">
        <v>25.5704180040103</v>
      </c>
      <c r="E193">
        <v>30648.703019606746</v>
      </c>
      <c r="F193" t="s">
        <v>10</v>
      </c>
      <c r="G193">
        <v>94.532022754949935</v>
      </c>
      <c r="H193">
        <v>113306.08247408298</v>
      </c>
      <c r="I193" t="s">
        <v>10</v>
      </c>
      <c r="J193">
        <v>12.811309449374059</v>
      </c>
      <c r="K193">
        <v>15355.635506019747</v>
      </c>
      <c r="L193" t="s">
        <v>10</v>
      </c>
    </row>
    <row r="194" spans="1:12" x14ac:dyDescent="0.45">
      <c r="A194" t="s">
        <v>213</v>
      </c>
      <c r="B194">
        <v>268</v>
      </c>
      <c r="C194" t="s">
        <v>218</v>
      </c>
      <c r="D194">
        <v>27.648074566430626</v>
      </c>
      <c r="E194">
        <v>110503.82442710992</v>
      </c>
      <c r="F194" t="s">
        <v>13</v>
      </c>
      <c r="G194">
        <v>100.974</v>
      </c>
      <c r="H194">
        <v>403572.88319999998</v>
      </c>
      <c r="I194" t="s">
        <v>245</v>
      </c>
      <c r="J194">
        <v>15.640228594822497</v>
      </c>
      <c r="K194">
        <v>62510.865647786559</v>
      </c>
      <c r="L194" t="s">
        <v>13</v>
      </c>
    </row>
    <row r="195" spans="1:12" x14ac:dyDescent="0.45">
      <c r="A195" t="s">
        <v>213</v>
      </c>
      <c r="B195">
        <v>368</v>
      </c>
      <c r="C195" t="s">
        <v>219</v>
      </c>
      <c r="D195">
        <v>27.648074566430626</v>
      </c>
      <c r="E195">
        <v>1086840.2815914745</v>
      </c>
      <c r="F195" t="s">
        <v>13</v>
      </c>
      <c r="G195">
        <v>120.43903491883626</v>
      </c>
      <c r="H195">
        <v>4734434.3748524692</v>
      </c>
      <c r="I195" t="s">
        <v>245</v>
      </c>
      <c r="J195">
        <v>15.640228594822497</v>
      </c>
      <c r="K195">
        <v>614814.25801675348</v>
      </c>
      <c r="L195" t="s">
        <v>13</v>
      </c>
    </row>
    <row r="196" spans="1:12" x14ac:dyDescent="0.45">
      <c r="A196" t="s">
        <v>213</v>
      </c>
      <c r="B196">
        <v>376</v>
      </c>
      <c r="C196" t="s">
        <v>220</v>
      </c>
      <c r="D196">
        <v>27.437618593108716</v>
      </c>
      <c r="E196">
        <v>233752.04784213039</v>
      </c>
      <c r="F196" t="s">
        <v>24</v>
      </c>
      <c r="G196">
        <v>99.583919436026534</v>
      </c>
      <c r="H196">
        <v>848395.24324328441</v>
      </c>
      <c r="I196" t="s">
        <v>245</v>
      </c>
      <c r="J196">
        <v>51.411711367757945</v>
      </c>
      <c r="K196">
        <v>437996.93382647703</v>
      </c>
      <c r="L196" t="s">
        <v>24</v>
      </c>
    </row>
    <row r="197" spans="1:12" x14ac:dyDescent="0.45">
      <c r="A197" t="s">
        <v>213</v>
      </c>
      <c r="B197">
        <v>400</v>
      </c>
      <c r="C197" t="s">
        <v>221</v>
      </c>
      <c r="D197">
        <v>27.648074566430626</v>
      </c>
      <c r="E197">
        <v>279292.55484771228</v>
      </c>
      <c r="F197" t="s">
        <v>13</v>
      </c>
      <c r="G197">
        <v>93.043415809981326</v>
      </c>
      <c r="H197">
        <v>939896.6734876883</v>
      </c>
      <c r="I197" t="s">
        <v>10</v>
      </c>
      <c r="J197">
        <v>15.640228594822497</v>
      </c>
      <c r="K197">
        <v>157992.89719631843</v>
      </c>
      <c r="L197" t="s">
        <v>13</v>
      </c>
    </row>
    <row r="198" spans="1:12" x14ac:dyDescent="0.45">
      <c r="A198" t="s">
        <v>213</v>
      </c>
      <c r="B198">
        <v>414</v>
      </c>
      <c r="C198" t="s">
        <v>222</v>
      </c>
      <c r="D198">
        <v>25.5704180040103</v>
      </c>
      <c r="E198">
        <v>107577.30558467173</v>
      </c>
      <c r="F198" t="s">
        <v>10</v>
      </c>
      <c r="G198">
        <v>94.532022754949935</v>
      </c>
      <c r="H198">
        <v>397705.67293234984</v>
      </c>
      <c r="I198" t="s">
        <v>10</v>
      </c>
      <c r="J198">
        <v>12.811309449374059</v>
      </c>
      <c r="K198">
        <v>53898.459984461602</v>
      </c>
      <c r="L198" t="s">
        <v>10</v>
      </c>
    </row>
    <row r="199" spans="1:12" x14ac:dyDescent="0.45">
      <c r="A199" t="s">
        <v>213</v>
      </c>
      <c r="B199">
        <v>422</v>
      </c>
      <c r="C199" t="s">
        <v>223</v>
      </c>
      <c r="D199">
        <v>27.648074566430626</v>
      </c>
      <c r="E199">
        <v>189546.90480507843</v>
      </c>
      <c r="F199" t="s">
        <v>13</v>
      </c>
      <c r="G199">
        <v>104.65616045845272</v>
      </c>
      <c r="H199">
        <v>717491.23925501434</v>
      </c>
      <c r="I199" t="s">
        <v>245</v>
      </c>
      <c r="J199">
        <v>15.640228594822497</v>
      </c>
      <c r="K199">
        <v>107224.7151775246</v>
      </c>
      <c r="L199" t="s">
        <v>13</v>
      </c>
    </row>
    <row r="200" spans="1:12" x14ac:dyDescent="0.45">
      <c r="A200" t="s">
        <v>213</v>
      </c>
      <c r="B200">
        <v>512</v>
      </c>
      <c r="C200" t="s">
        <v>224</v>
      </c>
      <c r="D200">
        <v>25.5704180040103</v>
      </c>
      <c r="E200">
        <v>127212.82956995124</v>
      </c>
      <c r="F200" t="s">
        <v>10</v>
      </c>
      <c r="G200">
        <v>94.532022754949935</v>
      </c>
      <c r="H200">
        <v>470296.81320587592</v>
      </c>
      <c r="I200" t="s">
        <v>10</v>
      </c>
      <c r="J200">
        <v>12.811309449374059</v>
      </c>
      <c r="K200">
        <v>63736.264510635941</v>
      </c>
      <c r="L200" t="s">
        <v>10</v>
      </c>
    </row>
    <row r="201" spans="1:12" x14ac:dyDescent="0.45">
      <c r="A201" t="s">
        <v>213</v>
      </c>
      <c r="B201">
        <v>634</v>
      </c>
      <c r="C201" t="s">
        <v>225</v>
      </c>
      <c r="D201">
        <v>25.5704180040103</v>
      </c>
      <c r="E201">
        <v>72417.980829157575</v>
      </c>
      <c r="F201" t="s">
        <v>10</v>
      </c>
      <c r="G201">
        <v>94.532022754949935</v>
      </c>
      <c r="H201">
        <v>267724.14164429373</v>
      </c>
      <c r="I201" t="s">
        <v>10</v>
      </c>
      <c r="J201">
        <v>12.811309449374059</v>
      </c>
      <c r="K201">
        <v>36282.909491572274</v>
      </c>
      <c r="L201" t="s">
        <v>10</v>
      </c>
    </row>
    <row r="202" spans="1:12" x14ac:dyDescent="0.45">
      <c r="A202" t="s">
        <v>213</v>
      </c>
      <c r="B202">
        <v>682</v>
      </c>
      <c r="C202" t="s">
        <v>226</v>
      </c>
      <c r="D202">
        <v>25.5704180040103</v>
      </c>
      <c r="E202">
        <v>876259.86937042698</v>
      </c>
      <c r="F202" t="s">
        <v>10</v>
      </c>
      <c r="G202">
        <v>104.88</v>
      </c>
      <c r="H202">
        <v>3594080.28</v>
      </c>
      <c r="I202" t="s">
        <v>244</v>
      </c>
      <c r="J202">
        <v>19.653668144961511</v>
      </c>
      <c r="K202">
        <v>673501.72682561353</v>
      </c>
      <c r="L202" t="s">
        <v>8</v>
      </c>
    </row>
    <row r="203" spans="1:12" x14ac:dyDescent="0.45">
      <c r="A203" t="s">
        <v>213</v>
      </c>
      <c r="B203">
        <v>275</v>
      </c>
      <c r="C203" t="s">
        <v>227</v>
      </c>
      <c r="D203">
        <v>27.648074566430626</v>
      </c>
      <c r="E203">
        <v>137726.1186452175</v>
      </c>
      <c r="F203" t="s">
        <v>13</v>
      </c>
      <c r="G203">
        <v>100.69494601436261</v>
      </c>
      <c r="H203">
        <v>501601.80407594593</v>
      </c>
      <c r="I203" t="s">
        <v>10</v>
      </c>
      <c r="J203">
        <v>15.640228594822497</v>
      </c>
      <c r="K203">
        <v>77910.234722248788</v>
      </c>
      <c r="L203" t="s">
        <v>13</v>
      </c>
    </row>
    <row r="204" spans="1:12" x14ac:dyDescent="0.45">
      <c r="A204" t="s">
        <v>213</v>
      </c>
      <c r="B204">
        <v>760</v>
      </c>
      <c r="C204" t="s">
        <v>228</v>
      </c>
      <c r="D204">
        <v>27.648074566430626</v>
      </c>
      <c r="E204">
        <v>471955.39765642746</v>
      </c>
      <c r="F204" t="s">
        <v>13</v>
      </c>
      <c r="G204">
        <v>103.79798160353502</v>
      </c>
      <c r="H204">
        <v>1771841.9257705032</v>
      </c>
      <c r="I204" t="s">
        <v>13</v>
      </c>
      <c r="J204">
        <v>15.640228594822497</v>
      </c>
      <c r="K204">
        <v>266980.26613647951</v>
      </c>
      <c r="L204" t="s">
        <v>13</v>
      </c>
    </row>
    <row r="205" spans="1:12" x14ac:dyDescent="0.45">
      <c r="A205" t="s">
        <v>213</v>
      </c>
      <c r="B205">
        <v>792</v>
      </c>
      <c r="C205" t="s">
        <v>229</v>
      </c>
      <c r="D205">
        <v>27.648074566430626</v>
      </c>
      <c r="E205">
        <v>2306667.8018474807</v>
      </c>
      <c r="F205" t="s">
        <v>13</v>
      </c>
      <c r="G205">
        <v>93.043415809981326</v>
      </c>
      <c r="H205">
        <v>7762574.9636604181</v>
      </c>
      <c r="I205" t="s">
        <v>10</v>
      </c>
      <c r="J205">
        <v>15.640228594822497</v>
      </c>
      <c r="K205">
        <v>1304858.0155746031</v>
      </c>
      <c r="L205" t="s">
        <v>13</v>
      </c>
    </row>
    <row r="206" spans="1:12" x14ac:dyDescent="0.45">
      <c r="A206" t="s">
        <v>213</v>
      </c>
      <c r="B206">
        <v>784</v>
      </c>
      <c r="C206" t="s">
        <v>230</v>
      </c>
      <c r="D206">
        <v>25.5704180040103</v>
      </c>
      <c r="E206">
        <v>249835.76910818263</v>
      </c>
      <c r="F206" t="s">
        <v>10</v>
      </c>
      <c r="G206">
        <v>94.532022754949935</v>
      </c>
      <c r="H206">
        <v>923625.12832723837</v>
      </c>
      <c r="I206" t="s">
        <v>10</v>
      </c>
      <c r="J206">
        <v>12.811309449374059</v>
      </c>
      <c r="K206">
        <v>125172.89897510924</v>
      </c>
      <c r="L206" t="s">
        <v>10</v>
      </c>
    </row>
    <row r="207" spans="1:12" x14ac:dyDescent="0.45">
      <c r="A207" t="s">
        <v>213</v>
      </c>
      <c r="B207">
        <v>887</v>
      </c>
      <c r="C207" t="s">
        <v>231</v>
      </c>
      <c r="D207">
        <v>27.648074566430626</v>
      </c>
      <c r="E207">
        <v>806270.38569879334</v>
      </c>
      <c r="F207" t="s">
        <v>13</v>
      </c>
      <c r="G207">
        <v>103.79798160353502</v>
      </c>
      <c r="H207">
        <v>3026946.3597241277</v>
      </c>
      <c r="I207" t="s">
        <v>13</v>
      </c>
      <c r="J207">
        <v>15.640228594822497</v>
      </c>
      <c r="K207">
        <v>456098.78225935419</v>
      </c>
      <c r="L207" t="s">
        <v>13</v>
      </c>
    </row>
    <row r="208" spans="1:12" x14ac:dyDescent="0.45">
      <c r="A208" t="s">
        <v>232</v>
      </c>
      <c r="B208">
        <v>40</v>
      </c>
      <c r="C208" t="s">
        <v>233</v>
      </c>
      <c r="D208">
        <v>28.385021627168378</v>
      </c>
      <c r="E208">
        <v>254190.70717345554</v>
      </c>
      <c r="F208" t="s">
        <v>8</v>
      </c>
      <c r="G208">
        <v>39</v>
      </c>
      <c r="H208">
        <v>349248.9</v>
      </c>
      <c r="I208" t="s">
        <v>244</v>
      </c>
      <c r="J208">
        <v>8.6307161647473443</v>
      </c>
      <c r="K208">
        <v>77288.926326928937</v>
      </c>
      <c r="L208" t="s">
        <v>8</v>
      </c>
    </row>
    <row r="209" spans="1:12" x14ac:dyDescent="0.45">
      <c r="A209" t="s">
        <v>232</v>
      </c>
      <c r="B209">
        <v>56</v>
      </c>
      <c r="C209" t="s">
        <v>234</v>
      </c>
      <c r="D209">
        <v>19.704067307692309</v>
      </c>
      <c r="E209">
        <v>227371.14388365386</v>
      </c>
      <c r="F209" t="s">
        <v>24</v>
      </c>
      <c r="G209">
        <v>49.91951182692307</v>
      </c>
      <c r="H209">
        <v>576036.22282441345</v>
      </c>
      <c r="I209" t="s">
        <v>245</v>
      </c>
      <c r="J209">
        <v>9.7146420256410249</v>
      </c>
      <c r="K209">
        <v>112100.16872647947</v>
      </c>
      <c r="L209" t="s">
        <v>24</v>
      </c>
    </row>
    <row r="210" spans="1:12" x14ac:dyDescent="0.45">
      <c r="A210" t="s">
        <v>232</v>
      </c>
      <c r="B210">
        <v>250</v>
      </c>
      <c r="C210" t="s">
        <v>235</v>
      </c>
      <c r="D210">
        <v>24.483138057587134</v>
      </c>
      <c r="E210">
        <v>1594579.4367492327</v>
      </c>
      <c r="F210" t="s">
        <v>24</v>
      </c>
      <c r="G210">
        <v>84.790171811458606</v>
      </c>
      <c r="H210">
        <v>5522358.4530287553</v>
      </c>
      <c r="I210" t="s">
        <v>245</v>
      </c>
      <c r="J210">
        <v>25.603798941245476</v>
      </c>
      <c r="K210">
        <v>1667567.7439036355</v>
      </c>
      <c r="L210" t="s">
        <v>24</v>
      </c>
    </row>
    <row r="211" spans="1:12" x14ac:dyDescent="0.45">
      <c r="A211" t="s">
        <v>232</v>
      </c>
      <c r="B211">
        <v>276</v>
      </c>
      <c r="C211" t="s">
        <v>236</v>
      </c>
      <c r="D211">
        <v>20.575845383740386</v>
      </c>
      <c r="E211">
        <v>1718432.8789138459</v>
      </c>
      <c r="F211" t="s">
        <v>8</v>
      </c>
      <c r="G211">
        <v>75</v>
      </c>
      <c r="H211">
        <v>6263775</v>
      </c>
      <c r="I211" t="s">
        <v>244</v>
      </c>
      <c r="J211">
        <v>5.9657776556407045</v>
      </c>
      <c r="K211">
        <v>498243.85246614472</v>
      </c>
      <c r="L211" t="s">
        <v>8</v>
      </c>
    </row>
    <row r="212" spans="1:12" x14ac:dyDescent="0.45">
      <c r="A212" t="s">
        <v>232</v>
      </c>
      <c r="B212">
        <v>438</v>
      </c>
      <c r="C212" t="s">
        <v>237</v>
      </c>
      <c r="D212">
        <v>25.5704180040103</v>
      </c>
      <c r="E212">
        <v>971.67588415239129</v>
      </c>
      <c r="F212" t="s">
        <v>10</v>
      </c>
      <c r="G212">
        <v>71.675140154584682</v>
      </c>
      <c r="H212">
        <v>2723.6553258742179</v>
      </c>
      <c r="I212" t="s">
        <v>10</v>
      </c>
      <c r="J212">
        <v>12.811309449374059</v>
      </c>
      <c r="K212">
        <v>486.82975907621426</v>
      </c>
      <c r="L212" t="s">
        <v>10</v>
      </c>
    </row>
    <row r="213" spans="1:12" x14ac:dyDescent="0.45">
      <c r="A213" t="s">
        <v>232</v>
      </c>
      <c r="B213">
        <v>442</v>
      </c>
      <c r="C213" t="s">
        <v>238</v>
      </c>
      <c r="D213">
        <v>20.9</v>
      </c>
      <c r="E213">
        <v>12868.13</v>
      </c>
      <c r="F213" t="s">
        <v>24</v>
      </c>
      <c r="G213">
        <v>89.25</v>
      </c>
      <c r="H213">
        <v>54951.224999999999</v>
      </c>
      <c r="I213" t="s">
        <v>245</v>
      </c>
      <c r="J213">
        <v>7.2</v>
      </c>
      <c r="K213">
        <v>4433.04</v>
      </c>
      <c r="L213" t="s">
        <v>24</v>
      </c>
    </row>
    <row r="214" spans="1:12" x14ac:dyDescent="0.45">
      <c r="A214" t="s">
        <v>232</v>
      </c>
      <c r="B214">
        <v>492</v>
      </c>
      <c r="C214" t="s">
        <v>239</v>
      </c>
      <c r="D214">
        <v>25.5704180040103</v>
      </c>
      <c r="E214">
        <v>997.24630215640173</v>
      </c>
      <c r="F214" t="s">
        <v>10</v>
      </c>
      <c r="G214">
        <v>71.675140154584682</v>
      </c>
      <c r="H214">
        <v>2795.3304660288027</v>
      </c>
      <c r="I214" t="s">
        <v>10</v>
      </c>
      <c r="J214">
        <v>12.811309449374059</v>
      </c>
      <c r="K214">
        <v>499.64106852558831</v>
      </c>
      <c r="L214" t="s">
        <v>10</v>
      </c>
    </row>
    <row r="215" spans="1:12" x14ac:dyDescent="0.45">
      <c r="A215" t="s">
        <v>232</v>
      </c>
      <c r="B215">
        <v>528</v>
      </c>
      <c r="C215" t="s">
        <v>240</v>
      </c>
      <c r="D215">
        <v>25.5704180040103</v>
      </c>
      <c r="E215">
        <v>437179.9936563645</v>
      </c>
      <c r="F215" t="s">
        <v>10</v>
      </c>
      <c r="G215">
        <v>50</v>
      </c>
      <c r="H215">
        <v>854855</v>
      </c>
      <c r="I215" t="s">
        <v>244</v>
      </c>
      <c r="J215">
        <v>11</v>
      </c>
      <c r="K215">
        <v>188068.1</v>
      </c>
      <c r="L215" t="s">
        <v>24</v>
      </c>
    </row>
    <row r="216" spans="1:12" x14ac:dyDescent="0.45">
      <c r="A216" t="s">
        <v>232</v>
      </c>
      <c r="B216">
        <v>756</v>
      </c>
      <c r="C216" t="s">
        <v>241</v>
      </c>
      <c r="D216">
        <v>40</v>
      </c>
      <c r="E216">
        <v>343656</v>
      </c>
      <c r="F216" t="s">
        <v>24</v>
      </c>
      <c r="G216">
        <v>71.675140154584682</v>
      </c>
      <c r="H216">
        <v>615789.79912409873</v>
      </c>
      <c r="I216" t="s">
        <v>10</v>
      </c>
      <c r="J216">
        <v>12.811309449374059</v>
      </c>
      <c r="K216">
        <v>110067.0840033523</v>
      </c>
      <c r="L216" t="s">
        <v>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2095E-42B6-4868-A55E-D82D95E8C81F}">
  <dimension ref="A1:F216"/>
  <sheetViews>
    <sheetView workbookViewId="0">
      <selection activeCell="C13" sqref="C13"/>
    </sheetView>
  </sheetViews>
  <sheetFormatPr defaultRowHeight="14.25" x14ac:dyDescent="0.45"/>
  <cols>
    <col min="1" max="1" width="28.19921875" bestFit="1" customWidth="1"/>
    <col min="2" max="2" width="11.1328125" bestFit="1" customWidth="1"/>
    <col min="3" max="3" width="23.9296875" bestFit="1" customWidth="1"/>
    <col min="4" max="4" width="35.796875" bestFit="1" customWidth="1"/>
    <col min="5" max="5" width="33.9296875" bestFit="1" customWidth="1"/>
    <col min="6" max="6" width="22.73046875" bestFit="1" customWidth="1"/>
  </cols>
  <sheetData>
    <row r="1" spans="1:6" x14ac:dyDescent="0.45">
      <c r="A1" t="s">
        <v>0</v>
      </c>
      <c r="B1" t="s">
        <v>1</v>
      </c>
      <c r="C1" t="s">
        <v>2</v>
      </c>
      <c r="D1" t="s">
        <v>3</v>
      </c>
      <c r="E1" t="s">
        <v>4</v>
      </c>
      <c r="F1" t="s">
        <v>5</v>
      </c>
    </row>
    <row r="2" spans="1:6" x14ac:dyDescent="0.45">
      <c r="A2" t="s">
        <v>6</v>
      </c>
      <c r="B2">
        <v>36</v>
      </c>
      <c r="C2" t="s">
        <v>7</v>
      </c>
      <c r="D2">
        <v>21.677391537791951</v>
      </c>
      <c r="E2">
        <v>546339.63440527814</v>
      </c>
      <c r="F2" t="s">
        <v>8</v>
      </c>
    </row>
    <row r="3" spans="1:6" x14ac:dyDescent="0.45">
      <c r="A3" t="s">
        <v>6</v>
      </c>
      <c r="B3">
        <v>554</v>
      </c>
      <c r="C3" t="s">
        <v>9</v>
      </c>
      <c r="D3">
        <v>25.5704180040103</v>
      </c>
      <c r="E3">
        <v>122305.86635498166</v>
      </c>
      <c r="F3" t="s">
        <v>10</v>
      </c>
    </row>
    <row r="4" spans="1:6" x14ac:dyDescent="0.45">
      <c r="A4" t="s">
        <v>11</v>
      </c>
      <c r="B4">
        <v>398</v>
      </c>
      <c r="C4" t="s">
        <v>12</v>
      </c>
      <c r="D4">
        <v>27.648074566430626</v>
      </c>
      <c r="E4">
        <v>512910.49051168113</v>
      </c>
      <c r="F4" t="s">
        <v>13</v>
      </c>
    </row>
    <row r="5" spans="1:6" x14ac:dyDescent="0.45">
      <c r="A5" t="s">
        <v>11</v>
      </c>
      <c r="B5">
        <v>417</v>
      </c>
      <c r="C5" t="s">
        <v>14</v>
      </c>
      <c r="D5">
        <v>27.648074566430626</v>
      </c>
      <c r="E5">
        <v>177387.28161076226</v>
      </c>
      <c r="F5" t="s">
        <v>13</v>
      </c>
    </row>
    <row r="6" spans="1:6" x14ac:dyDescent="0.45">
      <c r="A6" t="s">
        <v>11</v>
      </c>
      <c r="B6">
        <v>762</v>
      </c>
      <c r="C6" t="s">
        <v>15</v>
      </c>
      <c r="D6">
        <v>27.648074566430626</v>
      </c>
      <c r="E6">
        <v>257707.70303369986</v>
      </c>
      <c r="F6" t="s">
        <v>13</v>
      </c>
    </row>
    <row r="7" spans="1:6" x14ac:dyDescent="0.45">
      <c r="A7" t="s">
        <v>11</v>
      </c>
      <c r="B7">
        <v>795</v>
      </c>
      <c r="C7" t="s">
        <v>16</v>
      </c>
      <c r="D7">
        <v>27.648074566430626</v>
      </c>
      <c r="E7">
        <v>164287.62388118744</v>
      </c>
      <c r="F7" t="s">
        <v>13</v>
      </c>
    </row>
    <row r="8" spans="1:6" x14ac:dyDescent="0.45">
      <c r="A8" t="s">
        <v>11</v>
      </c>
      <c r="B8">
        <v>860</v>
      </c>
      <c r="C8" t="s">
        <v>17</v>
      </c>
      <c r="D8">
        <v>27.648074566430626</v>
      </c>
      <c r="E8">
        <v>911880.5009276449</v>
      </c>
      <c r="F8" t="s">
        <v>13</v>
      </c>
    </row>
    <row r="9" spans="1:6" x14ac:dyDescent="0.45">
      <c r="A9" t="s">
        <v>18</v>
      </c>
      <c r="B9">
        <v>156</v>
      </c>
      <c r="C9" t="s">
        <v>19</v>
      </c>
      <c r="D9">
        <v>45.598050000000001</v>
      </c>
      <c r="E9">
        <v>65377740.841785006</v>
      </c>
      <c r="F9" t="s">
        <v>8</v>
      </c>
    </row>
    <row r="10" spans="1:6" x14ac:dyDescent="0.45">
      <c r="A10" t="s">
        <v>18</v>
      </c>
      <c r="B10">
        <v>344</v>
      </c>
      <c r="C10" t="s">
        <v>20</v>
      </c>
      <c r="D10">
        <v>25.5704180040103</v>
      </c>
      <c r="E10">
        <v>190146.74236142138</v>
      </c>
      <c r="F10" t="s">
        <v>10</v>
      </c>
    </row>
    <row r="11" spans="1:6" x14ac:dyDescent="0.45">
      <c r="A11" t="s">
        <v>18</v>
      </c>
      <c r="B11">
        <v>446</v>
      </c>
      <c r="C11" t="s">
        <v>21</v>
      </c>
      <c r="D11">
        <v>25.5704180040103</v>
      </c>
      <c r="E11">
        <v>16375.295689768194</v>
      </c>
      <c r="F11" t="s">
        <v>10</v>
      </c>
    </row>
    <row r="12" spans="1:6" x14ac:dyDescent="0.45">
      <c r="A12" t="s">
        <v>18</v>
      </c>
      <c r="B12">
        <v>408</v>
      </c>
      <c r="C12" t="s">
        <v>22</v>
      </c>
      <c r="D12">
        <v>27.648074566430626</v>
      </c>
      <c r="E12">
        <v>709621.01143692166</v>
      </c>
      <c r="F12" t="s">
        <v>13</v>
      </c>
    </row>
    <row r="13" spans="1:6" x14ac:dyDescent="0.45">
      <c r="A13" t="s">
        <v>18</v>
      </c>
      <c r="B13">
        <v>392</v>
      </c>
      <c r="C13" t="s">
        <v>23</v>
      </c>
      <c r="D13">
        <v>14.746421607138945</v>
      </c>
      <c r="E13">
        <v>1870735.4690081286</v>
      </c>
      <c r="F13" t="s">
        <v>24</v>
      </c>
    </row>
    <row r="14" spans="1:6" x14ac:dyDescent="0.45">
      <c r="A14" t="s">
        <v>18</v>
      </c>
      <c r="B14">
        <v>496</v>
      </c>
      <c r="C14" t="s">
        <v>25</v>
      </c>
      <c r="D14">
        <v>27.648074566430626</v>
      </c>
      <c r="E14">
        <v>89170.570091652044</v>
      </c>
      <c r="F14" t="s">
        <v>13</v>
      </c>
    </row>
    <row r="15" spans="1:6" x14ac:dyDescent="0.45">
      <c r="A15" t="s">
        <v>18</v>
      </c>
      <c r="B15">
        <v>410</v>
      </c>
      <c r="C15" t="s">
        <v>26</v>
      </c>
      <c r="D15">
        <v>25.5704180040103</v>
      </c>
      <c r="E15">
        <v>1309852.3333808288</v>
      </c>
      <c r="F15" t="s">
        <v>10</v>
      </c>
    </row>
    <row r="16" spans="1:6" x14ac:dyDescent="0.45">
      <c r="A16" t="s">
        <v>27</v>
      </c>
      <c r="B16">
        <v>112</v>
      </c>
      <c r="C16" t="s">
        <v>28</v>
      </c>
      <c r="D16">
        <v>27.648074566430626</v>
      </c>
      <c r="E16">
        <v>261340.66003172885</v>
      </c>
      <c r="F16" t="s">
        <v>13</v>
      </c>
    </row>
    <row r="17" spans="1:6" x14ac:dyDescent="0.45">
      <c r="A17" t="s">
        <v>27</v>
      </c>
      <c r="B17">
        <v>100</v>
      </c>
      <c r="C17" t="s">
        <v>29</v>
      </c>
      <c r="D17">
        <v>27.648074566430626</v>
      </c>
      <c r="E17">
        <v>193539.28677247104</v>
      </c>
      <c r="F17" t="s">
        <v>13</v>
      </c>
    </row>
    <row r="18" spans="1:6" x14ac:dyDescent="0.45">
      <c r="A18" t="s">
        <v>27</v>
      </c>
      <c r="B18">
        <v>203</v>
      </c>
      <c r="C18" t="s">
        <v>30</v>
      </c>
      <c r="D18">
        <v>25.5704180040103</v>
      </c>
      <c r="E18">
        <v>273327.3121284669</v>
      </c>
      <c r="F18" t="s">
        <v>10</v>
      </c>
    </row>
    <row r="19" spans="1:6" x14ac:dyDescent="0.45">
      <c r="A19" t="s">
        <v>27</v>
      </c>
      <c r="B19">
        <v>348</v>
      </c>
      <c r="C19" t="s">
        <v>31</v>
      </c>
      <c r="D19">
        <v>25.5704180040103</v>
      </c>
      <c r="E19">
        <v>247641.82724343854</v>
      </c>
      <c r="F19" t="s">
        <v>10</v>
      </c>
    </row>
    <row r="20" spans="1:6" x14ac:dyDescent="0.45">
      <c r="A20" t="s">
        <v>27</v>
      </c>
      <c r="B20">
        <v>616</v>
      </c>
      <c r="C20" t="s">
        <v>32</v>
      </c>
      <c r="D20">
        <v>25.5704180040103</v>
      </c>
      <c r="E20">
        <v>968806.88325234142</v>
      </c>
      <c r="F20" t="s">
        <v>10</v>
      </c>
    </row>
    <row r="21" spans="1:6" x14ac:dyDescent="0.45">
      <c r="A21" t="s">
        <v>27</v>
      </c>
      <c r="B21">
        <v>498</v>
      </c>
      <c r="C21" t="s">
        <v>33</v>
      </c>
      <c r="D21">
        <v>27.648074566430626</v>
      </c>
      <c r="E21">
        <v>111789.45989444897</v>
      </c>
      <c r="F21" t="s">
        <v>13</v>
      </c>
    </row>
    <row r="22" spans="1:6" x14ac:dyDescent="0.45">
      <c r="A22" t="s">
        <v>27</v>
      </c>
      <c r="B22">
        <v>642</v>
      </c>
      <c r="C22" t="s">
        <v>34</v>
      </c>
      <c r="D22">
        <v>25.5704180040103</v>
      </c>
      <c r="E22">
        <v>495160.91648045782</v>
      </c>
      <c r="F22" t="s">
        <v>10</v>
      </c>
    </row>
    <row r="23" spans="1:6" x14ac:dyDescent="0.45">
      <c r="A23" t="s">
        <v>27</v>
      </c>
      <c r="B23">
        <v>643</v>
      </c>
      <c r="C23" t="s">
        <v>35</v>
      </c>
      <c r="D23">
        <v>27.648074566430626</v>
      </c>
      <c r="E23">
        <v>4033088.2275767382</v>
      </c>
      <c r="F23" t="s">
        <v>13</v>
      </c>
    </row>
    <row r="24" spans="1:6" x14ac:dyDescent="0.45">
      <c r="A24" t="s">
        <v>27</v>
      </c>
      <c r="B24">
        <v>703</v>
      </c>
      <c r="C24" t="s">
        <v>36</v>
      </c>
      <c r="D24">
        <v>25.5704180040103</v>
      </c>
      <c r="E24">
        <v>139537.77104788419</v>
      </c>
      <c r="F24" t="s">
        <v>10</v>
      </c>
    </row>
    <row r="25" spans="1:6" x14ac:dyDescent="0.45">
      <c r="A25" t="s">
        <v>27</v>
      </c>
      <c r="B25">
        <v>804</v>
      </c>
      <c r="C25" t="s">
        <v>37</v>
      </c>
      <c r="D25">
        <v>27.648074566430626</v>
      </c>
      <c r="E25">
        <v>1216338.3332457223</v>
      </c>
      <c r="F25" t="s">
        <v>13</v>
      </c>
    </row>
    <row r="26" spans="1:6" x14ac:dyDescent="0.45">
      <c r="A26" t="s">
        <v>38</v>
      </c>
      <c r="B26">
        <v>28</v>
      </c>
      <c r="C26" t="s">
        <v>39</v>
      </c>
      <c r="D26">
        <v>25.5704180040103</v>
      </c>
      <c r="E26">
        <v>2482.8875881894</v>
      </c>
      <c r="F26" t="s">
        <v>10</v>
      </c>
    </row>
    <row r="27" spans="1:6" x14ac:dyDescent="0.45">
      <c r="A27" t="s">
        <v>38</v>
      </c>
      <c r="B27">
        <v>32</v>
      </c>
      <c r="C27" t="s">
        <v>40</v>
      </c>
      <c r="D27">
        <v>27.648074566430626</v>
      </c>
      <c r="E27">
        <v>1238100.13273696</v>
      </c>
      <c r="F27" t="s">
        <v>13</v>
      </c>
    </row>
    <row r="28" spans="1:6" x14ac:dyDescent="0.45">
      <c r="A28" t="s">
        <v>38</v>
      </c>
      <c r="B28">
        <v>533</v>
      </c>
      <c r="C28" t="s">
        <v>41</v>
      </c>
      <c r="D28">
        <v>25.5704180040103</v>
      </c>
      <c r="E28">
        <v>2718.1354338262945</v>
      </c>
      <c r="F28" t="s">
        <v>10</v>
      </c>
    </row>
    <row r="29" spans="1:6" x14ac:dyDescent="0.45">
      <c r="A29" t="s">
        <v>38</v>
      </c>
      <c r="B29">
        <v>44</v>
      </c>
      <c r="C29" t="s">
        <v>42</v>
      </c>
      <c r="D29">
        <v>25.5704180040103</v>
      </c>
      <c r="E29">
        <v>9959.6778125620112</v>
      </c>
      <c r="F29" t="s">
        <v>10</v>
      </c>
    </row>
    <row r="30" spans="1:6" x14ac:dyDescent="0.45">
      <c r="A30" t="s">
        <v>38</v>
      </c>
      <c r="B30">
        <v>52</v>
      </c>
      <c r="C30" t="s">
        <v>43</v>
      </c>
      <c r="D30">
        <v>25.5704180040103</v>
      </c>
      <c r="E30">
        <v>7338.7099671509568</v>
      </c>
      <c r="F30" t="s">
        <v>10</v>
      </c>
    </row>
    <row r="31" spans="1:6" x14ac:dyDescent="0.45">
      <c r="A31" t="s">
        <v>38</v>
      </c>
      <c r="B31">
        <v>84</v>
      </c>
      <c r="C31" t="s">
        <v>44</v>
      </c>
      <c r="D31">
        <v>27.648074566430626</v>
      </c>
      <c r="E31">
        <v>10793.808310734516</v>
      </c>
      <c r="F31" t="s">
        <v>13</v>
      </c>
    </row>
    <row r="32" spans="1:6" x14ac:dyDescent="0.45">
      <c r="A32" t="s">
        <v>38</v>
      </c>
      <c r="B32">
        <v>68</v>
      </c>
      <c r="C32" t="s">
        <v>45</v>
      </c>
      <c r="D32">
        <v>27.648074566430626</v>
      </c>
      <c r="E32">
        <v>318315.04729077243</v>
      </c>
      <c r="F32" t="s">
        <v>13</v>
      </c>
    </row>
    <row r="33" spans="1:6" x14ac:dyDescent="0.45">
      <c r="A33" t="s">
        <v>38</v>
      </c>
      <c r="B33">
        <v>76</v>
      </c>
      <c r="C33" t="s">
        <v>46</v>
      </c>
      <c r="D33">
        <v>27.648074566430626</v>
      </c>
      <c r="E33">
        <v>5835112.3132079002</v>
      </c>
      <c r="F33" t="s">
        <v>13</v>
      </c>
    </row>
    <row r="34" spans="1:6" x14ac:dyDescent="0.45">
      <c r="A34" t="s">
        <v>38</v>
      </c>
      <c r="B34">
        <v>92</v>
      </c>
      <c r="C34" t="s">
        <v>47</v>
      </c>
      <c r="D34">
        <v>25.5704180040103</v>
      </c>
      <c r="E34">
        <v>767.11254012030895</v>
      </c>
      <c r="F34" t="s">
        <v>10</v>
      </c>
    </row>
    <row r="35" spans="1:6" x14ac:dyDescent="0.45">
      <c r="A35" t="s">
        <v>38</v>
      </c>
      <c r="B35">
        <v>136</v>
      </c>
      <c r="C35" t="s">
        <v>48</v>
      </c>
      <c r="D35">
        <v>25.5704180040103</v>
      </c>
      <c r="E35">
        <v>1659.5201284602686</v>
      </c>
      <c r="F35" t="s">
        <v>10</v>
      </c>
    </row>
    <row r="36" spans="1:6" x14ac:dyDescent="0.45">
      <c r="A36" t="s">
        <v>38</v>
      </c>
      <c r="B36">
        <v>152</v>
      </c>
      <c r="C36" t="s">
        <v>49</v>
      </c>
      <c r="D36">
        <v>25.5704180040103</v>
      </c>
      <c r="E36">
        <v>484610.56201200321</v>
      </c>
      <c r="F36" t="s">
        <v>10</v>
      </c>
    </row>
    <row r="37" spans="1:6" x14ac:dyDescent="0.45">
      <c r="A37" t="s">
        <v>38</v>
      </c>
      <c r="B37">
        <v>170</v>
      </c>
      <c r="C37" t="s">
        <v>50</v>
      </c>
      <c r="D37">
        <v>27.648074566430626</v>
      </c>
      <c r="E37">
        <v>1391787.4848293778</v>
      </c>
      <c r="F37" t="s">
        <v>13</v>
      </c>
    </row>
    <row r="38" spans="1:6" x14ac:dyDescent="0.45">
      <c r="A38" t="s">
        <v>38</v>
      </c>
      <c r="B38">
        <v>188</v>
      </c>
      <c r="C38" t="s">
        <v>51</v>
      </c>
      <c r="D38">
        <v>27.648074566430626</v>
      </c>
      <c r="E38">
        <v>139556.42118151521</v>
      </c>
      <c r="F38" t="s">
        <v>13</v>
      </c>
    </row>
    <row r="39" spans="1:6" x14ac:dyDescent="0.45">
      <c r="A39" t="s">
        <v>38</v>
      </c>
      <c r="B39">
        <v>192</v>
      </c>
      <c r="C39" t="s">
        <v>52</v>
      </c>
      <c r="D39">
        <v>27.648074566430626</v>
      </c>
      <c r="E39">
        <v>313349.45309864153</v>
      </c>
      <c r="F39" t="s">
        <v>13</v>
      </c>
    </row>
    <row r="40" spans="1:6" x14ac:dyDescent="0.45">
      <c r="A40" t="s">
        <v>38</v>
      </c>
      <c r="B40">
        <v>531</v>
      </c>
      <c r="C40" t="s">
        <v>53</v>
      </c>
      <c r="D40">
        <v>25.5704180040103</v>
      </c>
      <c r="E40">
        <v>4178.2063018552826</v>
      </c>
      <c r="F40" t="s">
        <v>10</v>
      </c>
    </row>
    <row r="41" spans="1:6" x14ac:dyDescent="0.45">
      <c r="A41" t="s">
        <v>38</v>
      </c>
      <c r="B41">
        <v>212</v>
      </c>
      <c r="C41" t="s">
        <v>54</v>
      </c>
      <c r="D41">
        <v>27.648074566430626</v>
      </c>
      <c r="E41">
        <v>1985.131753869719</v>
      </c>
      <c r="F41" t="s">
        <v>13</v>
      </c>
    </row>
    <row r="42" spans="1:6" x14ac:dyDescent="0.45">
      <c r="A42" t="s">
        <v>38</v>
      </c>
      <c r="B42">
        <v>214</v>
      </c>
      <c r="C42" t="s">
        <v>55</v>
      </c>
      <c r="D42">
        <v>27.648074566430626</v>
      </c>
      <c r="E42">
        <v>296912.67276889848</v>
      </c>
      <c r="F42" t="s">
        <v>13</v>
      </c>
    </row>
    <row r="43" spans="1:6" x14ac:dyDescent="0.45">
      <c r="A43" t="s">
        <v>38</v>
      </c>
      <c r="B43">
        <v>218</v>
      </c>
      <c r="C43" t="s">
        <v>56</v>
      </c>
      <c r="D43">
        <v>27.648074566430626</v>
      </c>
      <c r="E43">
        <v>480349.35309479578</v>
      </c>
      <c r="F43" t="s">
        <v>13</v>
      </c>
    </row>
    <row r="44" spans="1:6" x14ac:dyDescent="0.45">
      <c r="A44" t="s">
        <v>38</v>
      </c>
      <c r="B44">
        <v>222</v>
      </c>
      <c r="C44" t="s">
        <v>57</v>
      </c>
      <c r="D44">
        <v>27.648074566430626</v>
      </c>
      <c r="E44">
        <v>178429.6140219167</v>
      </c>
      <c r="F44" t="s">
        <v>13</v>
      </c>
    </row>
    <row r="45" spans="1:6" x14ac:dyDescent="0.45">
      <c r="A45" t="s">
        <v>38</v>
      </c>
      <c r="B45">
        <v>308</v>
      </c>
      <c r="C45" t="s">
        <v>58</v>
      </c>
      <c r="D45">
        <v>27.648074566430626</v>
      </c>
      <c r="E45">
        <v>3096.58435144023</v>
      </c>
      <c r="F45" t="s">
        <v>13</v>
      </c>
    </row>
    <row r="46" spans="1:6" x14ac:dyDescent="0.45">
      <c r="A46" t="s">
        <v>38</v>
      </c>
      <c r="B46">
        <v>320</v>
      </c>
      <c r="C46" t="s">
        <v>59</v>
      </c>
      <c r="D46">
        <v>27.648074566430626</v>
      </c>
      <c r="E46">
        <v>486094.62298970006</v>
      </c>
      <c r="F46" t="s">
        <v>13</v>
      </c>
    </row>
    <row r="47" spans="1:6" x14ac:dyDescent="0.45">
      <c r="A47" t="s">
        <v>38</v>
      </c>
      <c r="B47">
        <v>328</v>
      </c>
      <c r="C47" t="s">
        <v>60</v>
      </c>
      <c r="D47">
        <v>27.648074566430626</v>
      </c>
      <c r="E47">
        <v>21642.912770601895</v>
      </c>
      <c r="F47" t="s">
        <v>13</v>
      </c>
    </row>
    <row r="48" spans="1:6" x14ac:dyDescent="0.45">
      <c r="A48" t="s">
        <v>38</v>
      </c>
      <c r="B48">
        <v>332</v>
      </c>
      <c r="C48" t="s">
        <v>61</v>
      </c>
      <c r="D48">
        <v>27.648074566430626</v>
      </c>
      <c r="E48">
        <v>311403.02864916477</v>
      </c>
      <c r="F48" t="s">
        <v>13</v>
      </c>
    </row>
    <row r="49" spans="1:6" x14ac:dyDescent="0.45">
      <c r="A49" t="s">
        <v>38</v>
      </c>
      <c r="B49">
        <v>340</v>
      </c>
      <c r="C49" t="s">
        <v>62</v>
      </c>
      <c r="D49">
        <v>27.648074566430626</v>
      </c>
      <c r="E49">
        <v>269460.89953188947</v>
      </c>
      <c r="F49" t="s">
        <v>13</v>
      </c>
    </row>
    <row r="50" spans="1:6" x14ac:dyDescent="0.45">
      <c r="A50" t="s">
        <v>38</v>
      </c>
      <c r="B50">
        <v>388</v>
      </c>
      <c r="C50" t="s">
        <v>63</v>
      </c>
      <c r="D50">
        <v>27.648074566430626</v>
      </c>
      <c r="E50">
        <v>81514.818244207418</v>
      </c>
      <c r="F50" t="s">
        <v>13</v>
      </c>
    </row>
    <row r="51" spans="1:6" x14ac:dyDescent="0.45">
      <c r="A51" t="s">
        <v>38</v>
      </c>
      <c r="B51">
        <v>484</v>
      </c>
      <c r="C51" t="s">
        <v>64</v>
      </c>
      <c r="D51">
        <v>27.648074566430626</v>
      </c>
      <c r="E51">
        <v>3527216.9368496705</v>
      </c>
      <c r="F51" t="s">
        <v>13</v>
      </c>
    </row>
    <row r="52" spans="1:6" x14ac:dyDescent="0.45">
      <c r="A52" t="s">
        <v>38</v>
      </c>
      <c r="B52">
        <v>558</v>
      </c>
      <c r="C52" t="s">
        <v>65</v>
      </c>
      <c r="D52">
        <v>27.648074566430626</v>
      </c>
      <c r="E52">
        <v>180970.47207457168</v>
      </c>
      <c r="F52" t="s">
        <v>13</v>
      </c>
    </row>
    <row r="53" spans="1:6" x14ac:dyDescent="0.45">
      <c r="A53" t="s">
        <v>38</v>
      </c>
      <c r="B53">
        <v>591</v>
      </c>
      <c r="C53" t="s">
        <v>66</v>
      </c>
      <c r="D53">
        <v>25.5704180040103</v>
      </c>
      <c r="E53">
        <v>108582.22301222934</v>
      </c>
      <c r="F53" t="s">
        <v>10</v>
      </c>
    </row>
    <row r="54" spans="1:6" x14ac:dyDescent="0.45">
      <c r="A54" t="s">
        <v>38</v>
      </c>
      <c r="B54">
        <v>600</v>
      </c>
      <c r="C54" t="s">
        <v>67</v>
      </c>
      <c r="D54">
        <v>27.648074566430626</v>
      </c>
      <c r="E54">
        <v>194769.62609067719</v>
      </c>
      <c r="F54" t="s">
        <v>13</v>
      </c>
    </row>
    <row r="55" spans="1:6" x14ac:dyDescent="0.45">
      <c r="A55" t="s">
        <v>38</v>
      </c>
      <c r="B55">
        <v>604</v>
      </c>
      <c r="C55" t="s">
        <v>68</v>
      </c>
      <c r="D55">
        <v>27.648074566430626</v>
      </c>
      <c r="E55">
        <v>898852.72819194291</v>
      </c>
      <c r="F55" t="s">
        <v>13</v>
      </c>
    </row>
    <row r="56" spans="1:6" x14ac:dyDescent="0.45">
      <c r="A56" t="s">
        <v>38</v>
      </c>
      <c r="B56">
        <v>630</v>
      </c>
      <c r="C56" t="s">
        <v>69</v>
      </c>
      <c r="D56">
        <v>25.5704180040103</v>
      </c>
      <c r="E56">
        <v>75008.264172963813</v>
      </c>
      <c r="F56" t="s">
        <v>10</v>
      </c>
    </row>
    <row r="57" spans="1:6" x14ac:dyDescent="0.45">
      <c r="A57" t="s">
        <v>38</v>
      </c>
      <c r="B57">
        <v>659</v>
      </c>
      <c r="C57" t="s">
        <v>70</v>
      </c>
      <c r="D57">
        <v>25.5704180040103</v>
      </c>
      <c r="E57">
        <v>1350.1180706117436</v>
      </c>
      <c r="F57" t="s">
        <v>10</v>
      </c>
    </row>
    <row r="58" spans="1:6" x14ac:dyDescent="0.45">
      <c r="A58" t="s">
        <v>38</v>
      </c>
      <c r="B58">
        <v>662</v>
      </c>
      <c r="C58" t="s">
        <v>71</v>
      </c>
      <c r="D58">
        <v>27.648074566430626</v>
      </c>
      <c r="E58">
        <v>5054.0680307435186</v>
      </c>
      <c r="F58" t="s">
        <v>13</v>
      </c>
    </row>
    <row r="59" spans="1:6" x14ac:dyDescent="0.45">
      <c r="A59" t="s">
        <v>38</v>
      </c>
      <c r="B59">
        <v>663</v>
      </c>
      <c r="C59" t="s">
        <v>72</v>
      </c>
      <c r="D59">
        <v>25.5704180040103</v>
      </c>
      <c r="E59">
        <v>971.67588415239129</v>
      </c>
      <c r="F59" t="s">
        <v>10</v>
      </c>
    </row>
    <row r="60" spans="1:6" x14ac:dyDescent="0.45">
      <c r="A60" t="s">
        <v>38</v>
      </c>
      <c r="B60">
        <v>670</v>
      </c>
      <c r="C60" t="s">
        <v>73</v>
      </c>
      <c r="D60">
        <v>27.648074566430626</v>
      </c>
      <c r="E60">
        <v>3057.8770470472273</v>
      </c>
      <c r="F60" t="s">
        <v>13</v>
      </c>
    </row>
    <row r="61" spans="1:6" x14ac:dyDescent="0.45">
      <c r="A61" t="s">
        <v>38</v>
      </c>
      <c r="B61">
        <v>534</v>
      </c>
      <c r="C61" t="s">
        <v>74</v>
      </c>
      <c r="D61">
        <v>25.5704180040103</v>
      </c>
      <c r="E61">
        <v>1084.1857233700368</v>
      </c>
      <c r="F61" t="s">
        <v>10</v>
      </c>
    </row>
    <row r="62" spans="1:6" x14ac:dyDescent="0.45">
      <c r="A62" t="s">
        <v>38</v>
      </c>
      <c r="B62">
        <v>740</v>
      </c>
      <c r="C62" t="s">
        <v>75</v>
      </c>
      <c r="D62">
        <v>27.648074566430626</v>
      </c>
      <c r="E62">
        <v>16074.590552922768</v>
      </c>
      <c r="F62" t="s">
        <v>13</v>
      </c>
    </row>
    <row r="63" spans="1:6" x14ac:dyDescent="0.45">
      <c r="A63" t="s">
        <v>38</v>
      </c>
      <c r="B63">
        <v>780</v>
      </c>
      <c r="C63" t="s">
        <v>76</v>
      </c>
      <c r="D63">
        <v>25.5704180040103</v>
      </c>
      <c r="E63">
        <v>35670.733115594361</v>
      </c>
      <c r="F63" t="s">
        <v>10</v>
      </c>
    </row>
    <row r="64" spans="1:6" x14ac:dyDescent="0.45">
      <c r="A64" t="s">
        <v>38</v>
      </c>
      <c r="B64">
        <v>796</v>
      </c>
      <c r="C64" t="s">
        <v>77</v>
      </c>
      <c r="D64">
        <v>25.5704180040103</v>
      </c>
      <c r="E64">
        <v>976.78996775319342</v>
      </c>
      <c r="F64" t="s">
        <v>10</v>
      </c>
    </row>
    <row r="65" spans="1:6" x14ac:dyDescent="0.45">
      <c r="A65" t="s">
        <v>38</v>
      </c>
      <c r="B65">
        <v>850</v>
      </c>
      <c r="C65" t="s">
        <v>78</v>
      </c>
      <c r="D65">
        <v>25.5704180040103</v>
      </c>
      <c r="E65">
        <v>2674.6657232194775</v>
      </c>
      <c r="F65" t="s">
        <v>10</v>
      </c>
    </row>
    <row r="66" spans="1:6" x14ac:dyDescent="0.45">
      <c r="A66" t="s">
        <v>38</v>
      </c>
      <c r="B66">
        <v>858</v>
      </c>
      <c r="C66" t="s">
        <v>79</v>
      </c>
      <c r="D66">
        <v>25.5704180040103</v>
      </c>
      <c r="E66">
        <v>88517.11600448245</v>
      </c>
      <c r="F66" t="s">
        <v>10</v>
      </c>
    </row>
    <row r="67" spans="1:6" x14ac:dyDescent="0.45">
      <c r="A67" t="s">
        <v>38</v>
      </c>
      <c r="B67">
        <v>862</v>
      </c>
      <c r="C67" t="s">
        <v>80</v>
      </c>
      <c r="D67">
        <v>27.648074566430626</v>
      </c>
      <c r="E67">
        <v>788406.96472142241</v>
      </c>
      <c r="F67" t="s">
        <v>13</v>
      </c>
    </row>
    <row r="68" spans="1:6" x14ac:dyDescent="0.45">
      <c r="A68" t="s">
        <v>81</v>
      </c>
      <c r="B68">
        <v>242</v>
      </c>
      <c r="C68" t="s">
        <v>82</v>
      </c>
      <c r="D68">
        <v>27.648074566430626</v>
      </c>
      <c r="E68">
        <v>24606.786364123258</v>
      </c>
      <c r="F68" t="s">
        <v>13</v>
      </c>
    </row>
    <row r="69" spans="1:6" x14ac:dyDescent="0.45">
      <c r="A69" t="s">
        <v>81</v>
      </c>
      <c r="B69">
        <v>540</v>
      </c>
      <c r="C69" t="s">
        <v>83</v>
      </c>
      <c r="D69">
        <v>25.5704180040103</v>
      </c>
      <c r="E69">
        <v>7231.3142115341125</v>
      </c>
      <c r="F69" t="s">
        <v>10</v>
      </c>
    </row>
    <row r="70" spans="1:6" x14ac:dyDescent="0.45">
      <c r="A70" t="s">
        <v>81</v>
      </c>
      <c r="B70">
        <v>598</v>
      </c>
      <c r="C70" t="s">
        <v>84</v>
      </c>
      <c r="D70">
        <v>27.648074566430626</v>
      </c>
      <c r="E70">
        <v>242642.26720245183</v>
      </c>
      <c r="F70" t="s">
        <v>13</v>
      </c>
    </row>
    <row r="71" spans="1:6" x14ac:dyDescent="0.45">
      <c r="A71" t="s">
        <v>81</v>
      </c>
      <c r="B71">
        <v>90</v>
      </c>
      <c r="C71" t="s">
        <v>85</v>
      </c>
      <c r="D71">
        <v>27.648074566430626</v>
      </c>
      <c r="E71">
        <v>18518.680344595236</v>
      </c>
      <c r="F71" t="s">
        <v>13</v>
      </c>
    </row>
    <row r="72" spans="1:6" x14ac:dyDescent="0.45">
      <c r="A72" t="s">
        <v>81</v>
      </c>
      <c r="B72">
        <v>548</v>
      </c>
      <c r="C72" t="s">
        <v>86</v>
      </c>
      <c r="D72">
        <v>27.648074566430626</v>
      </c>
      <c r="E72">
        <v>8291.6575624725447</v>
      </c>
      <c r="F72" t="s">
        <v>13</v>
      </c>
    </row>
    <row r="73" spans="1:6" x14ac:dyDescent="0.45">
      <c r="A73" t="s">
        <v>87</v>
      </c>
      <c r="B73">
        <v>316</v>
      </c>
      <c r="C73" t="s">
        <v>88</v>
      </c>
      <c r="D73">
        <v>25.5704180040103</v>
      </c>
      <c r="E73">
        <v>4277.9309320709226</v>
      </c>
      <c r="F73" t="s">
        <v>10</v>
      </c>
    </row>
    <row r="74" spans="1:6" x14ac:dyDescent="0.45">
      <c r="A74" t="s">
        <v>87</v>
      </c>
      <c r="B74">
        <v>296</v>
      </c>
      <c r="C74" t="s">
        <v>89</v>
      </c>
      <c r="D74">
        <v>27.648074566430626</v>
      </c>
      <c r="E74">
        <v>3251.4135690122416</v>
      </c>
      <c r="F74" t="s">
        <v>13</v>
      </c>
    </row>
    <row r="75" spans="1:6" x14ac:dyDescent="0.45">
      <c r="A75" t="s">
        <v>87</v>
      </c>
      <c r="B75">
        <v>584</v>
      </c>
      <c r="C75" t="s">
        <v>90</v>
      </c>
      <c r="D75">
        <v>27.648074566430626</v>
      </c>
      <c r="E75">
        <v>1625.7067845061208</v>
      </c>
      <c r="F75" t="s">
        <v>13</v>
      </c>
    </row>
    <row r="76" spans="1:6" x14ac:dyDescent="0.45">
      <c r="A76" t="s">
        <v>87</v>
      </c>
      <c r="B76">
        <v>583</v>
      </c>
      <c r="C76" t="s">
        <v>91</v>
      </c>
      <c r="D76">
        <v>27.648074566430626</v>
      </c>
      <c r="E76">
        <v>3146.350885659805</v>
      </c>
      <c r="F76" t="s">
        <v>13</v>
      </c>
    </row>
    <row r="77" spans="1:6" x14ac:dyDescent="0.45">
      <c r="A77" t="s">
        <v>87</v>
      </c>
      <c r="B77">
        <v>520</v>
      </c>
      <c r="C77" t="s">
        <v>92</v>
      </c>
      <c r="D77">
        <v>25.5704180040103</v>
      </c>
      <c r="E77">
        <v>276.16051444331129</v>
      </c>
      <c r="F77" t="s">
        <v>10</v>
      </c>
    </row>
    <row r="78" spans="1:6" x14ac:dyDescent="0.45">
      <c r="A78" t="s">
        <v>87</v>
      </c>
      <c r="B78">
        <v>580</v>
      </c>
      <c r="C78" t="s">
        <v>93</v>
      </c>
      <c r="D78">
        <v>25.5704180040103</v>
      </c>
      <c r="E78">
        <v>1462.6279098293892</v>
      </c>
      <c r="F78" t="s">
        <v>10</v>
      </c>
    </row>
    <row r="79" spans="1:6" x14ac:dyDescent="0.45">
      <c r="A79" t="s">
        <v>87</v>
      </c>
      <c r="B79">
        <v>585</v>
      </c>
      <c r="C79" t="s">
        <v>94</v>
      </c>
      <c r="D79">
        <v>25.5704180040103</v>
      </c>
      <c r="E79">
        <v>460.26752407218538</v>
      </c>
      <c r="F79" t="s">
        <v>10</v>
      </c>
    </row>
    <row r="80" spans="1:6" x14ac:dyDescent="0.45">
      <c r="A80" t="s">
        <v>95</v>
      </c>
      <c r="B80">
        <v>12</v>
      </c>
      <c r="C80" t="s">
        <v>96</v>
      </c>
      <c r="D80">
        <v>27.648074566430626</v>
      </c>
      <c r="E80">
        <v>1190335.3191159945</v>
      </c>
      <c r="F80" t="s">
        <v>13</v>
      </c>
    </row>
    <row r="81" spans="1:6" x14ac:dyDescent="0.45">
      <c r="A81" t="s">
        <v>95</v>
      </c>
      <c r="B81">
        <v>818</v>
      </c>
      <c r="C81" t="s">
        <v>97</v>
      </c>
      <c r="D81">
        <v>27.648074566430626</v>
      </c>
      <c r="E81">
        <v>2775537.6743822941</v>
      </c>
      <c r="F81" t="s">
        <v>13</v>
      </c>
    </row>
    <row r="82" spans="1:6" x14ac:dyDescent="0.45">
      <c r="A82" t="s">
        <v>95</v>
      </c>
      <c r="B82">
        <v>434</v>
      </c>
      <c r="C82" t="s">
        <v>98</v>
      </c>
      <c r="D82">
        <v>27.648074566430626</v>
      </c>
      <c r="E82">
        <v>187384.82537398356</v>
      </c>
      <c r="F82" t="s">
        <v>13</v>
      </c>
    </row>
    <row r="83" spans="1:6" x14ac:dyDescent="0.45">
      <c r="A83" t="s">
        <v>95</v>
      </c>
      <c r="B83">
        <v>504</v>
      </c>
      <c r="C83" t="s">
        <v>99</v>
      </c>
      <c r="D83">
        <v>27.648074566430626</v>
      </c>
      <c r="E83">
        <v>1008375.0459719446</v>
      </c>
      <c r="F83" t="s">
        <v>13</v>
      </c>
    </row>
    <row r="84" spans="1:6" x14ac:dyDescent="0.45">
      <c r="A84" t="s">
        <v>95</v>
      </c>
      <c r="B84">
        <v>729</v>
      </c>
      <c r="C84" t="s">
        <v>100</v>
      </c>
      <c r="D84">
        <v>27.648074566430626</v>
      </c>
      <c r="E84">
        <v>1183702.5460275079</v>
      </c>
      <c r="F84" t="s">
        <v>13</v>
      </c>
    </row>
    <row r="85" spans="1:6" x14ac:dyDescent="0.45">
      <c r="A85" t="s">
        <v>95</v>
      </c>
      <c r="B85">
        <v>788</v>
      </c>
      <c r="C85" t="s">
        <v>101</v>
      </c>
      <c r="D85">
        <v>27.648074566430626</v>
      </c>
      <c r="E85">
        <v>323335.93763203628</v>
      </c>
      <c r="F85" t="s">
        <v>13</v>
      </c>
    </row>
    <row r="86" spans="1:6" x14ac:dyDescent="0.45">
      <c r="A86" t="s">
        <v>102</v>
      </c>
      <c r="B86">
        <v>60</v>
      </c>
      <c r="C86" t="s">
        <v>103</v>
      </c>
      <c r="D86">
        <v>25.5704180040103</v>
      </c>
      <c r="E86">
        <v>1598.1511252506439</v>
      </c>
      <c r="F86" t="s">
        <v>10</v>
      </c>
    </row>
    <row r="87" spans="1:6" x14ac:dyDescent="0.45">
      <c r="A87" t="s">
        <v>102</v>
      </c>
      <c r="B87">
        <v>124</v>
      </c>
      <c r="C87" t="s">
        <v>104</v>
      </c>
      <c r="D87">
        <v>25.5704180040103</v>
      </c>
      <c r="E87">
        <v>956614.90794802923</v>
      </c>
      <c r="F87" t="s">
        <v>10</v>
      </c>
    </row>
    <row r="88" spans="1:6" x14ac:dyDescent="0.45">
      <c r="A88" t="s">
        <v>102</v>
      </c>
      <c r="B88">
        <v>304</v>
      </c>
      <c r="C88" t="s">
        <v>105</v>
      </c>
      <c r="D88">
        <v>25.5704180040103</v>
      </c>
      <c r="E88">
        <v>1449.8427008273839</v>
      </c>
      <c r="F88" t="s">
        <v>10</v>
      </c>
    </row>
    <row r="89" spans="1:6" x14ac:dyDescent="0.45">
      <c r="A89" t="s">
        <v>102</v>
      </c>
      <c r="B89">
        <v>840</v>
      </c>
      <c r="C89" t="s">
        <v>106</v>
      </c>
      <c r="D89">
        <v>63.619143418084469</v>
      </c>
      <c r="E89">
        <v>20934827.066957623</v>
      </c>
      <c r="F89" t="s">
        <v>8</v>
      </c>
    </row>
    <row r="90" spans="1:6" x14ac:dyDescent="0.45">
      <c r="A90" t="s">
        <v>107</v>
      </c>
      <c r="B90">
        <v>208</v>
      </c>
      <c r="C90" t="s">
        <v>108</v>
      </c>
      <c r="D90">
        <v>20.640389820228037</v>
      </c>
      <c r="E90">
        <v>119134.2660033742</v>
      </c>
      <c r="F90" t="s">
        <v>8</v>
      </c>
    </row>
    <row r="91" spans="1:6" x14ac:dyDescent="0.45">
      <c r="A91" t="s">
        <v>107</v>
      </c>
      <c r="B91">
        <v>233</v>
      </c>
      <c r="C91" t="s">
        <v>109</v>
      </c>
      <c r="D91">
        <v>16.60574299916971</v>
      </c>
      <c r="E91">
        <v>22012.572919699367</v>
      </c>
      <c r="F91" t="s">
        <v>8</v>
      </c>
    </row>
    <row r="92" spans="1:6" x14ac:dyDescent="0.45">
      <c r="A92" t="s">
        <v>107</v>
      </c>
      <c r="B92">
        <v>234</v>
      </c>
      <c r="C92" t="s">
        <v>110</v>
      </c>
      <c r="D92">
        <v>25.5704180040103</v>
      </c>
      <c r="E92">
        <v>1245.2793567953017</v>
      </c>
      <c r="F92" t="s">
        <v>10</v>
      </c>
    </row>
    <row r="93" spans="1:6" x14ac:dyDescent="0.45">
      <c r="A93" t="s">
        <v>107</v>
      </c>
      <c r="B93">
        <v>246</v>
      </c>
      <c r="C93" t="s">
        <v>111</v>
      </c>
      <c r="D93">
        <v>23.304906254164074</v>
      </c>
      <c r="E93">
        <v>128927.40237928649</v>
      </c>
      <c r="F93" t="s">
        <v>24</v>
      </c>
    </row>
    <row r="94" spans="1:6" x14ac:dyDescent="0.45">
      <c r="A94" t="s">
        <v>107</v>
      </c>
      <c r="B94">
        <v>352</v>
      </c>
      <c r="C94" t="s">
        <v>112</v>
      </c>
      <c r="D94">
        <v>25.5704180040103</v>
      </c>
      <c r="E94">
        <v>8668.3717033594912</v>
      </c>
      <c r="F94" t="s">
        <v>10</v>
      </c>
    </row>
    <row r="95" spans="1:6" x14ac:dyDescent="0.45">
      <c r="A95" t="s">
        <v>107</v>
      </c>
      <c r="B95">
        <v>372</v>
      </c>
      <c r="C95" t="s">
        <v>113</v>
      </c>
      <c r="D95">
        <v>56.14642745390838</v>
      </c>
      <c r="E95">
        <v>274134.9320437077</v>
      </c>
      <c r="F95" t="s">
        <v>24</v>
      </c>
    </row>
    <row r="96" spans="1:6" x14ac:dyDescent="0.45">
      <c r="A96" t="s">
        <v>107</v>
      </c>
      <c r="B96">
        <v>833</v>
      </c>
      <c r="C96" t="s">
        <v>114</v>
      </c>
      <c r="D96">
        <v>25.5704180040103</v>
      </c>
      <c r="E96">
        <v>2163.2573631392711</v>
      </c>
      <c r="F96" t="s">
        <v>10</v>
      </c>
    </row>
    <row r="97" spans="1:6" x14ac:dyDescent="0.45">
      <c r="A97" t="s">
        <v>107</v>
      </c>
      <c r="B97">
        <v>428</v>
      </c>
      <c r="C97" t="s">
        <v>115</v>
      </c>
      <c r="D97">
        <v>25.5704180040103</v>
      </c>
      <c r="E97">
        <v>48755.116008246434</v>
      </c>
      <c r="F97" t="s">
        <v>10</v>
      </c>
    </row>
    <row r="98" spans="1:6" x14ac:dyDescent="0.45">
      <c r="A98" t="s">
        <v>107</v>
      </c>
      <c r="B98">
        <v>440</v>
      </c>
      <c r="C98" t="s">
        <v>116</v>
      </c>
      <c r="D98">
        <v>25.5704180040103</v>
      </c>
      <c r="E98">
        <v>70564.125523866824</v>
      </c>
      <c r="F98" t="s">
        <v>10</v>
      </c>
    </row>
    <row r="99" spans="1:6" x14ac:dyDescent="0.45">
      <c r="A99" t="s">
        <v>107</v>
      </c>
      <c r="B99">
        <v>578</v>
      </c>
      <c r="C99" t="s">
        <v>117</v>
      </c>
      <c r="D99">
        <v>4.961141497472104</v>
      </c>
      <c r="E99">
        <v>26685.484000752698</v>
      </c>
      <c r="F99" t="s">
        <v>24</v>
      </c>
    </row>
    <row r="100" spans="1:6" x14ac:dyDescent="0.45">
      <c r="A100" t="s">
        <v>107</v>
      </c>
      <c r="B100">
        <v>752</v>
      </c>
      <c r="C100" t="s">
        <v>118</v>
      </c>
      <c r="D100">
        <v>20.5</v>
      </c>
      <c r="E100">
        <v>205746.2</v>
      </c>
      <c r="F100" t="s">
        <v>8</v>
      </c>
    </row>
    <row r="101" spans="1:6" x14ac:dyDescent="0.45">
      <c r="A101" t="s">
        <v>107</v>
      </c>
      <c r="B101">
        <v>826</v>
      </c>
      <c r="C101" t="s">
        <v>119</v>
      </c>
      <c r="D101">
        <v>16.5</v>
      </c>
      <c r="E101">
        <v>1114248.3</v>
      </c>
      <c r="F101" t="s">
        <v>8</v>
      </c>
    </row>
    <row r="102" spans="1:6" x14ac:dyDescent="0.45">
      <c r="A102" t="s">
        <v>120</v>
      </c>
      <c r="B102">
        <v>16</v>
      </c>
      <c r="C102" t="s">
        <v>121</v>
      </c>
      <c r="D102">
        <v>27.648074566430626</v>
      </c>
      <c r="E102">
        <v>1528.9385235236136</v>
      </c>
      <c r="F102" t="s">
        <v>13</v>
      </c>
    </row>
    <row r="103" spans="1:6" x14ac:dyDescent="0.45">
      <c r="A103" t="s">
        <v>120</v>
      </c>
      <c r="B103">
        <v>258</v>
      </c>
      <c r="C103" t="s">
        <v>122</v>
      </c>
      <c r="D103">
        <v>25.5704180040103</v>
      </c>
      <c r="E103">
        <v>7141.8177485200758</v>
      </c>
      <c r="F103" t="s">
        <v>10</v>
      </c>
    </row>
    <row r="104" spans="1:6" x14ac:dyDescent="0.45">
      <c r="A104" t="s">
        <v>120</v>
      </c>
      <c r="B104">
        <v>882</v>
      </c>
      <c r="C104" t="s">
        <v>123</v>
      </c>
      <c r="D104">
        <v>27.648074566430626</v>
      </c>
      <c r="E104">
        <v>5449.4354970434761</v>
      </c>
      <c r="F104" t="s">
        <v>13</v>
      </c>
    </row>
    <row r="105" spans="1:6" x14ac:dyDescent="0.45">
      <c r="A105" t="s">
        <v>120</v>
      </c>
      <c r="B105">
        <v>776</v>
      </c>
      <c r="C105" t="s">
        <v>124</v>
      </c>
      <c r="D105">
        <v>27.648074566430626</v>
      </c>
      <c r="E105">
        <v>2889.2237921920005</v>
      </c>
      <c r="F105" t="s">
        <v>13</v>
      </c>
    </row>
    <row r="106" spans="1:6" x14ac:dyDescent="0.45">
      <c r="A106" t="s">
        <v>120</v>
      </c>
      <c r="B106">
        <v>798</v>
      </c>
      <c r="C106" t="s">
        <v>125</v>
      </c>
      <c r="D106">
        <v>27.648074566430626</v>
      </c>
      <c r="E106">
        <v>320.71766497059525</v>
      </c>
      <c r="F106" t="s">
        <v>13</v>
      </c>
    </row>
    <row r="107" spans="1:6" x14ac:dyDescent="0.45">
      <c r="A107" t="s">
        <v>126</v>
      </c>
      <c r="B107">
        <v>96</v>
      </c>
      <c r="C107" t="s">
        <v>127</v>
      </c>
      <c r="D107">
        <v>25.5704180040103</v>
      </c>
      <c r="E107">
        <v>11079.662121137664</v>
      </c>
      <c r="F107" t="s">
        <v>10</v>
      </c>
    </row>
    <row r="108" spans="1:6" x14ac:dyDescent="0.45">
      <c r="A108" t="s">
        <v>126</v>
      </c>
      <c r="B108">
        <v>116</v>
      </c>
      <c r="C108" t="s">
        <v>128</v>
      </c>
      <c r="D108">
        <v>27.648074566430626</v>
      </c>
      <c r="E108">
        <v>455819.98133945855</v>
      </c>
      <c r="F108" t="s">
        <v>13</v>
      </c>
    </row>
    <row r="109" spans="1:6" x14ac:dyDescent="0.45">
      <c r="A109" t="s">
        <v>126</v>
      </c>
      <c r="B109">
        <v>360</v>
      </c>
      <c r="C109" t="s">
        <v>129</v>
      </c>
      <c r="D109">
        <v>27.648074566430626</v>
      </c>
      <c r="E109">
        <v>7482276.7683850275</v>
      </c>
      <c r="F109" t="s">
        <v>13</v>
      </c>
    </row>
    <row r="110" spans="1:6" x14ac:dyDescent="0.45">
      <c r="A110" t="s">
        <v>126</v>
      </c>
      <c r="B110">
        <v>418</v>
      </c>
      <c r="C110" t="s">
        <v>130</v>
      </c>
      <c r="D110">
        <v>27.648074566430626</v>
      </c>
      <c r="E110">
        <v>198222.87060402439</v>
      </c>
      <c r="F110" t="s">
        <v>13</v>
      </c>
    </row>
    <row r="111" spans="1:6" x14ac:dyDescent="0.45">
      <c r="A111" t="s">
        <v>126</v>
      </c>
      <c r="B111">
        <v>458</v>
      </c>
      <c r="C111" t="s">
        <v>131</v>
      </c>
      <c r="D111">
        <v>89.563549462297971</v>
      </c>
      <c r="E111">
        <v>2861537.4926105277</v>
      </c>
      <c r="F111" t="s">
        <v>24</v>
      </c>
    </row>
    <row r="112" spans="1:6" x14ac:dyDescent="0.45">
      <c r="A112" t="s">
        <v>126</v>
      </c>
      <c r="B112">
        <v>104</v>
      </c>
      <c r="C112" t="s">
        <v>132</v>
      </c>
      <c r="D112">
        <v>27.648074566430626</v>
      </c>
      <c r="E112">
        <v>1494251.2491725697</v>
      </c>
      <c r="F112" t="s">
        <v>13</v>
      </c>
    </row>
    <row r="113" spans="1:6" x14ac:dyDescent="0.45">
      <c r="A113" t="s">
        <v>126</v>
      </c>
      <c r="B113">
        <v>608</v>
      </c>
      <c r="C113" t="s">
        <v>133</v>
      </c>
      <c r="D113">
        <v>27.648074566430626</v>
      </c>
      <c r="E113">
        <v>2989215.8186689536</v>
      </c>
      <c r="F113" t="s">
        <v>13</v>
      </c>
    </row>
    <row r="114" spans="1:6" x14ac:dyDescent="0.45">
      <c r="A114" t="s">
        <v>126</v>
      </c>
      <c r="B114">
        <v>702</v>
      </c>
      <c r="C114" t="s">
        <v>134</v>
      </c>
      <c r="D114">
        <v>25.5704180040103</v>
      </c>
      <c r="E114">
        <v>148418.37722067698</v>
      </c>
      <c r="F114" t="s">
        <v>10</v>
      </c>
    </row>
    <row r="115" spans="1:6" x14ac:dyDescent="0.45">
      <c r="A115" t="s">
        <v>126</v>
      </c>
      <c r="B115">
        <v>764</v>
      </c>
      <c r="C115" t="s">
        <v>135</v>
      </c>
      <c r="D115">
        <v>27.648074566430626</v>
      </c>
      <c r="E115">
        <v>1925013.7805324721</v>
      </c>
      <c r="F115" t="s">
        <v>13</v>
      </c>
    </row>
    <row r="116" spans="1:6" x14ac:dyDescent="0.45">
      <c r="A116" t="s">
        <v>126</v>
      </c>
      <c r="B116">
        <v>626</v>
      </c>
      <c r="C116" t="s">
        <v>136</v>
      </c>
      <c r="D116">
        <v>27.648074566430626</v>
      </c>
      <c r="E116">
        <v>35751.725221851448</v>
      </c>
      <c r="F116" t="s">
        <v>13</v>
      </c>
    </row>
    <row r="117" spans="1:6" x14ac:dyDescent="0.45">
      <c r="A117" t="s">
        <v>126</v>
      </c>
      <c r="B117">
        <v>704</v>
      </c>
      <c r="C117" t="s">
        <v>137</v>
      </c>
      <c r="D117">
        <v>27.648074566430626</v>
      </c>
      <c r="E117">
        <v>2666991.3336344878</v>
      </c>
      <c r="F117" t="s">
        <v>13</v>
      </c>
    </row>
    <row r="118" spans="1:6" x14ac:dyDescent="0.45">
      <c r="A118" t="s">
        <v>138</v>
      </c>
      <c r="B118">
        <v>4</v>
      </c>
      <c r="C118" t="s">
        <v>139</v>
      </c>
      <c r="D118">
        <v>27.648074566430626</v>
      </c>
      <c r="E118">
        <v>1051782.5230412406</v>
      </c>
      <c r="F118" t="s">
        <v>13</v>
      </c>
    </row>
    <row r="119" spans="1:6" x14ac:dyDescent="0.45">
      <c r="A119" t="s">
        <v>138</v>
      </c>
      <c r="B119">
        <v>50</v>
      </c>
      <c r="C119" t="s">
        <v>140</v>
      </c>
      <c r="D119">
        <v>3.3391539473684211</v>
      </c>
      <c r="E119">
        <v>544436.36233342113</v>
      </c>
      <c r="F119" t="s">
        <v>24</v>
      </c>
    </row>
    <row r="120" spans="1:6" x14ac:dyDescent="0.45">
      <c r="A120" t="s">
        <v>138</v>
      </c>
      <c r="B120">
        <v>64</v>
      </c>
      <c r="C120" t="s">
        <v>141</v>
      </c>
      <c r="D120">
        <v>27.648074566430626</v>
      </c>
      <c r="E120">
        <v>21098.245701643209</v>
      </c>
      <c r="F120" t="s">
        <v>13</v>
      </c>
    </row>
    <row r="121" spans="1:6" x14ac:dyDescent="0.45">
      <c r="A121" t="s">
        <v>138</v>
      </c>
      <c r="B121">
        <v>356</v>
      </c>
      <c r="C121" t="s">
        <v>142</v>
      </c>
      <c r="D121">
        <v>27.648074566430626</v>
      </c>
      <c r="E121">
        <v>37778821.223298088</v>
      </c>
      <c r="F121" t="s">
        <v>13</v>
      </c>
    </row>
    <row r="122" spans="1:6" x14ac:dyDescent="0.45">
      <c r="A122" t="s">
        <v>138</v>
      </c>
      <c r="B122">
        <v>364</v>
      </c>
      <c r="C122" t="s">
        <v>143</v>
      </c>
      <c r="D122">
        <v>27.648074566430626</v>
      </c>
      <c r="E122">
        <v>2292409.6897935723</v>
      </c>
      <c r="F122" t="s">
        <v>13</v>
      </c>
    </row>
    <row r="123" spans="1:6" x14ac:dyDescent="0.45">
      <c r="A123" t="s">
        <v>138</v>
      </c>
      <c r="B123">
        <v>462</v>
      </c>
      <c r="C123" t="s">
        <v>144</v>
      </c>
      <c r="D123">
        <v>27.648074566430626</v>
      </c>
      <c r="E123">
        <v>14681.127594774664</v>
      </c>
      <c r="F123" t="s">
        <v>13</v>
      </c>
    </row>
    <row r="124" spans="1:6" x14ac:dyDescent="0.45">
      <c r="A124" t="s">
        <v>138</v>
      </c>
      <c r="B124">
        <v>524</v>
      </c>
      <c r="C124" t="s">
        <v>145</v>
      </c>
      <c r="D124">
        <v>27.648074566430626</v>
      </c>
      <c r="E124">
        <v>790975.47084864392</v>
      </c>
      <c r="F124" t="s">
        <v>13</v>
      </c>
    </row>
    <row r="125" spans="1:6" x14ac:dyDescent="0.45">
      <c r="A125" t="s">
        <v>138</v>
      </c>
      <c r="B125">
        <v>586</v>
      </c>
      <c r="C125" t="s">
        <v>146</v>
      </c>
      <c r="D125">
        <v>27.648074566430626</v>
      </c>
      <c r="E125">
        <v>5987613.5629014187</v>
      </c>
      <c r="F125" t="s">
        <v>13</v>
      </c>
    </row>
    <row r="126" spans="1:6" x14ac:dyDescent="0.45">
      <c r="A126" t="s">
        <v>138</v>
      </c>
      <c r="B126">
        <v>144</v>
      </c>
      <c r="C126" t="s">
        <v>147</v>
      </c>
      <c r="D126">
        <v>27.648074566430626</v>
      </c>
      <c r="E126">
        <v>589559.24763219676</v>
      </c>
      <c r="F126" t="s">
        <v>13</v>
      </c>
    </row>
    <row r="127" spans="1:6" x14ac:dyDescent="0.45">
      <c r="A127" t="s">
        <v>148</v>
      </c>
      <c r="B127">
        <v>8</v>
      </c>
      <c r="C127" t="s">
        <v>149</v>
      </c>
      <c r="D127">
        <v>27.648074566430626</v>
      </c>
      <c r="E127">
        <v>79651.338018429989</v>
      </c>
      <c r="F127" t="s">
        <v>13</v>
      </c>
    </row>
    <row r="128" spans="1:6" x14ac:dyDescent="0.45">
      <c r="A128" t="s">
        <v>148</v>
      </c>
      <c r="B128">
        <v>20</v>
      </c>
      <c r="C128" t="s">
        <v>150</v>
      </c>
      <c r="D128">
        <v>25.5704180040103</v>
      </c>
      <c r="E128">
        <v>1971.4792281091943</v>
      </c>
      <c r="F128" t="s">
        <v>10</v>
      </c>
    </row>
    <row r="129" spans="1:6" x14ac:dyDescent="0.45">
      <c r="A129" t="s">
        <v>148</v>
      </c>
      <c r="B129">
        <v>70</v>
      </c>
      <c r="C129" t="s">
        <v>151</v>
      </c>
      <c r="D129">
        <v>27.648074566430626</v>
      </c>
      <c r="E129">
        <v>91266.294143787498</v>
      </c>
      <c r="F129" t="s">
        <v>13</v>
      </c>
    </row>
    <row r="130" spans="1:6" x14ac:dyDescent="0.45">
      <c r="A130" t="s">
        <v>148</v>
      </c>
      <c r="B130">
        <v>191</v>
      </c>
      <c r="C130" t="s">
        <v>152</v>
      </c>
      <c r="D130">
        <v>25.5704180040103</v>
      </c>
      <c r="E130">
        <v>105613.49748196374</v>
      </c>
      <c r="F130" t="s">
        <v>10</v>
      </c>
    </row>
    <row r="131" spans="1:6" x14ac:dyDescent="0.45">
      <c r="A131" t="s">
        <v>148</v>
      </c>
      <c r="B131">
        <v>292</v>
      </c>
      <c r="C131" t="s">
        <v>153</v>
      </c>
      <c r="D131">
        <v>25.5704180040103</v>
      </c>
      <c r="E131">
        <v>861.72308673514704</v>
      </c>
      <c r="F131" t="s">
        <v>10</v>
      </c>
    </row>
    <row r="132" spans="1:6" x14ac:dyDescent="0.45">
      <c r="A132" t="s">
        <v>148</v>
      </c>
      <c r="B132">
        <v>300</v>
      </c>
      <c r="C132" t="s">
        <v>154</v>
      </c>
      <c r="D132">
        <v>25.5704180040103</v>
      </c>
      <c r="E132">
        <v>267811.77296500187</v>
      </c>
      <c r="F132" t="s">
        <v>10</v>
      </c>
    </row>
    <row r="133" spans="1:6" x14ac:dyDescent="0.45">
      <c r="A133" t="s">
        <v>148</v>
      </c>
      <c r="B133">
        <v>380</v>
      </c>
      <c r="C133" t="s">
        <v>155</v>
      </c>
      <c r="D133">
        <v>25.5704180040103</v>
      </c>
      <c r="E133">
        <v>1548291.3671846238</v>
      </c>
      <c r="F133" t="s">
        <v>10</v>
      </c>
    </row>
    <row r="134" spans="1:6" x14ac:dyDescent="0.45">
      <c r="A134" t="s">
        <v>148</v>
      </c>
      <c r="B134">
        <v>470</v>
      </c>
      <c r="C134" t="s">
        <v>156</v>
      </c>
      <c r="D134">
        <v>25.5704180040103</v>
      </c>
      <c r="E134">
        <v>11261.212088966136</v>
      </c>
      <c r="F134" t="s">
        <v>10</v>
      </c>
    </row>
    <row r="135" spans="1:6" x14ac:dyDescent="0.45">
      <c r="A135" t="s">
        <v>148</v>
      </c>
      <c r="B135">
        <v>499</v>
      </c>
      <c r="C135" t="s">
        <v>157</v>
      </c>
      <c r="D135">
        <v>27.648074566430626</v>
      </c>
      <c r="E135">
        <v>17362.990827718433</v>
      </c>
      <c r="F135" t="s">
        <v>13</v>
      </c>
    </row>
    <row r="136" spans="1:6" x14ac:dyDescent="0.45">
      <c r="A136" t="s">
        <v>148</v>
      </c>
      <c r="B136">
        <v>807</v>
      </c>
      <c r="C136" t="s">
        <v>158</v>
      </c>
      <c r="D136">
        <v>27.648074566430626</v>
      </c>
      <c r="E136">
        <v>57604.763359158213</v>
      </c>
      <c r="F136" t="s">
        <v>13</v>
      </c>
    </row>
    <row r="137" spans="1:6" x14ac:dyDescent="0.45">
      <c r="A137" t="s">
        <v>148</v>
      </c>
      <c r="B137">
        <v>620</v>
      </c>
      <c r="C137" t="s">
        <v>159</v>
      </c>
      <c r="D137">
        <v>25.5704180040103</v>
      </c>
      <c r="E137">
        <v>261488.20859261011</v>
      </c>
      <c r="F137" t="s">
        <v>10</v>
      </c>
    </row>
    <row r="138" spans="1:6" x14ac:dyDescent="0.45">
      <c r="A138" t="s">
        <v>148</v>
      </c>
      <c r="B138">
        <v>674</v>
      </c>
      <c r="C138" t="s">
        <v>160</v>
      </c>
      <c r="D138">
        <v>25.5704180040103</v>
      </c>
      <c r="E138">
        <v>866.83717033594917</v>
      </c>
      <c r="F138" t="s">
        <v>10</v>
      </c>
    </row>
    <row r="139" spans="1:6" x14ac:dyDescent="0.45">
      <c r="A139" t="s">
        <v>148</v>
      </c>
      <c r="B139">
        <v>688</v>
      </c>
      <c r="C139" t="s">
        <v>161</v>
      </c>
      <c r="D139">
        <v>6</v>
      </c>
      <c r="E139">
        <v>52633.2</v>
      </c>
      <c r="F139" t="s">
        <v>24</v>
      </c>
    </row>
    <row r="140" spans="1:6" x14ac:dyDescent="0.45">
      <c r="A140" t="s">
        <v>148</v>
      </c>
      <c r="B140">
        <v>705</v>
      </c>
      <c r="C140" t="s">
        <v>162</v>
      </c>
      <c r="D140">
        <v>20.080268514930744</v>
      </c>
      <c r="E140">
        <v>41740.854161986535</v>
      </c>
      <c r="F140" t="s">
        <v>24</v>
      </c>
    </row>
    <row r="141" spans="1:6" x14ac:dyDescent="0.45">
      <c r="A141" t="s">
        <v>148</v>
      </c>
      <c r="B141">
        <v>724</v>
      </c>
      <c r="C141" t="s">
        <v>163</v>
      </c>
      <c r="D141">
        <v>25.5704180040103</v>
      </c>
      <c r="E141">
        <v>1195079.5121698286</v>
      </c>
      <c r="F141" t="s">
        <v>10</v>
      </c>
    </row>
    <row r="142" spans="1:6" x14ac:dyDescent="0.45">
      <c r="A142" t="s">
        <v>164</v>
      </c>
      <c r="B142">
        <v>24</v>
      </c>
      <c r="C142" t="s">
        <v>165</v>
      </c>
      <c r="D142">
        <v>27.648074566430626</v>
      </c>
      <c r="E142">
        <v>879908.26749902463</v>
      </c>
      <c r="F142" t="s">
        <v>13</v>
      </c>
    </row>
    <row r="143" spans="1:6" x14ac:dyDescent="0.45">
      <c r="A143" t="s">
        <v>164</v>
      </c>
      <c r="B143">
        <v>204</v>
      </c>
      <c r="C143" t="s">
        <v>166</v>
      </c>
      <c r="D143">
        <v>27.648074566430626</v>
      </c>
      <c r="E143">
        <v>326280.45757336111</v>
      </c>
      <c r="F143" t="s">
        <v>13</v>
      </c>
    </row>
    <row r="144" spans="1:6" x14ac:dyDescent="0.45">
      <c r="A144" t="s">
        <v>164</v>
      </c>
      <c r="B144">
        <v>72</v>
      </c>
      <c r="C144" t="s">
        <v>167</v>
      </c>
      <c r="D144">
        <v>27.648074566430626</v>
      </c>
      <c r="E144">
        <v>63692.869378686235</v>
      </c>
      <c r="F144" t="s">
        <v>13</v>
      </c>
    </row>
    <row r="145" spans="1:6" x14ac:dyDescent="0.45">
      <c r="A145" t="s">
        <v>164</v>
      </c>
      <c r="B145">
        <v>854</v>
      </c>
      <c r="C145" t="s">
        <v>168</v>
      </c>
      <c r="D145">
        <v>27.648074566430626</v>
      </c>
      <c r="E145">
        <v>561847.5824942633</v>
      </c>
      <c r="F145" t="s">
        <v>13</v>
      </c>
    </row>
    <row r="146" spans="1:6" x14ac:dyDescent="0.45">
      <c r="A146" t="s">
        <v>164</v>
      </c>
      <c r="B146">
        <v>108</v>
      </c>
      <c r="C146" t="s">
        <v>169</v>
      </c>
      <c r="D146">
        <v>27.648074566430626</v>
      </c>
      <c r="E146">
        <v>318798.88859568501</v>
      </c>
      <c r="F146" t="s">
        <v>13</v>
      </c>
    </row>
    <row r="147" spans="1:6" x14ac:dyDescent="0.45">
      <c r="A147" t="s">
        <v>164</v>
      </c>
      <c r="B147">
        <v>132</v>
      </c>
      <c r="C147" t="s">
        <v>170</v>
      </c>
      <c r="D147">
        <v>27.648074566430626</v>
      </c>
      <c r="E147">
        <v>15203.676204080202</v>
      </c>
      <c r="F147" t="s">
        <v>13</v>
      </c>
    </row>
    <row r="148" spans="1:6" x14ac:dyDescent="0.45">
      <c r="A148" t="s">
        <v>164</v>
      </c>
      <c r="B148">
        <v>120</v>
      </c>
      <c r="C148" t="s">
        <v>171</v>
      </c>
      <c r="D148">
        <v>27.648074566430626</v>
      </c>
      <c r="E148">
        <v>715432.63671078556</v>
      </c>
      <c r="F148" t="s">
        <v>13</v>
      </c>
    </row>
    <row r="149" spans="1:6" x14ac:dyDescent="0.45">
      <c r="A149" t="s">
        <v>164</v>
      </c>
      <c r="B149">
        <v>140</v>
      </c>
      <c r="C149" t="s">
        <v>172</v>
      </c>
      <c r="D149">
        <v>27.648074566430626</v>
      </c>
      <c r="E149">
        <v>131195.64343262662</v>
      </c>
      <c r="F149" t="s">
        <v>13</v>
      </c>
    </row>
    <row r="150" spans="1:6" x14ac:dyDescent="0.45">
      <c r="A150" t="s">
        <v>164</v>
      </c>
      <c r="B150">
        <v>148</v>
      </c>
      <c r="C150" t="s">
        <v>173</v>
      </c>
      <c r="D150">
        <v>27.648074566430626</v>
      </c>
      <c r="E150">
        <v>440901.08030341257</v>
      </c>
      <c r="F150" t="s">
        <v>13</v>
      </c>
    </row>
    <row r="151" spans="1:6" x14ac:dyDescent="0.45">
      <c r="A151" t="s">
        <v>164</v>
      </c>
      <c r="B151">
        <v>174</v>
      </c>
      <c r="C151" t="s">
        <v>174</v>
      </c>
      <c r="D151">
        <v>27.648074566430626</v>
      </c>
      <c r="E151">
        <v>23525.74664857582</v>
      </c>
      <c r="F151" t="s">
        <v>13</v>
      </c>
    </row>
    <row r="152" spans="1:6" x14ac:dyDescent="0.45">
      <c r="A152" t="s">
        <v>164</v>
      </c>
      <c r="B152">
        <v>178</v>
      </c>
      <c r="C152" t="s">
        <v>175</v>
      </c>
      <c r="D152">
        <v>27.648074566430626</v>
      </c>
      <c r="E152">
        <v>148760.46520467999</v>
      </c>
      <c r="F152" t="s">
        <v>13</v>
      </c>
    </row>
    <row r="153" spans="1:6" x14ac:dyDescent="0.45">
      <c r="A153" t="s">
        <v>164</v>
      </c>
      <c r="B153">
        <v>384</v>
      </c>
      <c r="C153" t="s">
        <v>176</v>
      </c>
      <c r="D153">
        <v>27.648074566430626</v>
      </c>
      <c r="E153">
        <v>711011.70958761324</v>
      </c>
      <c r="F153" t="s">
        <v>13</v>
      </c>
    </row>
    <row r="154" spans="1:6" x14ac:dyDescent="0.45">
      <c r="A154" t="s">
        <v>164</v>
      </c>
      <c r="B154">
        <v>180</v>
      </c>
      <c r="C154" t="s">
        <v>177</v>
      </c>
      <c r="D154">
        <v>27.648074566430626</v>
      </c>
      <c r="E154">
        <v>2399592.9804652538</v>
      </c>
      <c r="F154" t="s">
        <v>13</v>
      </c>
    </row>
    <row r="155" spans="1:6" x14ac:dyDescent="0.45">
      <c r="A155" t="s">
        <v>164</v>
      </c>
      <c r="B155">
        <v>262</v>
      </c>
      <c r="C155" t="s">
        <v>178</v>
      </c>
      <c r="D155">
        <v>27.648074566430626</v>
      </c>
      <c r="E155">
        <v>26918.165397876859</v>
      </c>
      <c r="F155" t="s">
        <v>13</v>
      </c>
    </row>
    <row r="156" spans="1:6" x14ac:dyDescent="0.45">
      <c r="A156" t="s">
        <v>164</v>
      </c>
      <c r="B156">
        <v>226</v>
      </c>
      <c r="C156" t="s">
        <v>179</v>
      </c>
      <c r="D156">
        <v>27.648074566430626</v>
      </c>
      <c r="E156">
        <v>37490.789112079925</v>
      </c>
      <c r="F156" t="s">
        <v>13</v>
      </c>
    </row>
    <row r="157" spans="1:6" x14ac:dyDescent="0.45">
      <c r="A157" t="s">
        <v>164</v>
      </c>
      <c r="B157">
        <v>232</v>
      </c>
      <c r="C157" t="s">
        <v>180</v>
      </c>
      <c r="D157">
        <v>27.648074566430626</v>
      </c>
      <c r="E157">
        <v>96688.081566264533</v>
      </c>
      <c r="F157" t="s">
        <v>13</v>
      </c>
    </row>
    <row r="158" spans="1:6" x14ac:dyDescent="0.45">
      <c r="A158" t="s">
        <v>164</v>
      </c>
      <c r="B158">
        <v>748</v>
      </c>
      <c r="C158" t="s">
        <v>181</v>
      </c>
      <c r="D158">
        <v>27.648074566430626</v>
      </c>
      <c r="E158">
        <v>31742.754409719</v>
      </c>
      <c r="F158" t="s">
        <v>13</v>
      </c>
    </row>
    <row r="159" spans="1:6" x14ac:dyDescent="0.45">
      <c r="A159" t="s">
        <v>164</v>
      </c>
      <c r="B159">
        <v>231</v>
      </c>
      <c r="C159" t="s">
        <v>182</v>
      </c>
      <c r="D159">
        <v>27.648074566430626</v>
      </c>
      <c r="E159">
        <v>3098760.2549086083</v>
      </c>
      <c r="F159" t="s">
        <v>13</v>
      </c>
    </row>
    <row r="160" spans="1:6" x14ac:dyDescent="0.45">
      <c r="A160" t="s">
        <v>164</v>
      </c>
      <c r="B160">
        <v>266</v>
      </c>
      <c r="C160" t="s">
        <v>183</v>
      </c>
      <c r="D160">
        <v>27.648074566430626</v>
      </c>
      <c r="E160">
        <v>60068.206803027177</v>
      </c>
      <c r="F160" t="s">
        <v>13</v>
      </c>
    </row>
    <row r="161" spans="1:6" x14ac:dyDescent="0.45">
      <c r="A161" t="s">
        <v>164</v>
      </c>
      <c r="B161">
        <v>270</v>
      </c>
      <c r="C161" t="s">
        <v>184</v>
      </c>
      <c r="D161">
        <v>27.648074566430626</v>
      </c>
      <c r="E161">
        <v>64909.384659609183</v>
      </c>
      <c r="F161" t="s">
        <v>13</v>
      </c>
    </row>
    <row r="162" spans="1:6" x14ac:dyDescent="0.45">
      <c r="A162" t="s">
        <v>164</v>
      </c>
      <c r="B162">
        <v>288</v>
      </c>
      <c r="C162" t="s">
        <v>185</v>
      </c>
      <c r="D162">
        <v>27.648074566430626</v>
      </c>
      <c r="E162">
        <v>840996.36735423014</v>
      </c>
      <c r="F162" t="s">
        <v>13</v>
      </c>
    </row>
    <row r="163" spans="1:6" x14ac:dyDescent="0.45">
      <c r="A163" t="s">
        <v>164</v>
      </c>
      <c r="B163">
        <v>324</v>
      </c>
      <c r="C163" t="s">
        <v>186</v>
      </c>
      <c r="D163">
        <v>27.648074566430626</v>
      </c>
      <c r="E163">
        <v>353099.08990279882</v>
      </c>
      <c r="F163" t="s">
        <v>13</v>
      </c>
    </row>
    <row r="164" spans="1:6" x14ac:dyDescent="0.45">
      <c r="A164" t="s">
        <v>164</v>
      </c>
      <c r="B164">
        <v>624</v>
      </c>
      <c r="C164" t="s">
        <v>187</v>
      </c>
      <c r="D164">
        <v>27.648074566430626</v>
      </c>
      <c r="E164">
        <v>53109.186434656593</v>
      </c>
      <c r="F164" t="s">
        <v>13</v>
      </c>
    </row>
    <row r="165" spans="1:6" x14ac:dyDescent="0.45">
      <c r="A165" t="s">
        <v>164</v>
      </c>
      <c r="B165">
        <v>404</v>
      </c>
      <c r="C165" t="s">
        <v>188</v>
      </c>
      <c r="D165">
        <v>31.137437546052631</v>
      </c>
      <c r="E165">
        <v>1637019.6415461709</v>
      </c>
      <c r="F165" t="s">
        <v>24</v>
      </c>
    </row>
    <row r="166" spans="1:6" x14ac:dyDescent="0.45">
      <c r="A166" t="s">
        <v>164</v>
      </c>
      <c r="B166">
        <v>426</v>
      </c>
      <c r="C166" t="s">
        <v>189</v>
      </c>
      <c r="D166">
        <v>27.648074566430626</v>
      </c>
      <c r="E166">
        <v>58760.452876035015</v>
      </c>
      <c r="F166" t="s">
        <v>13</v>
      </c>
    </row>
    <row r="167" spans="1:6" x14ac:dyDescent="0.45">
      <c r="A167" t="s">
        <v>164</v>
      </c>
      <c r="B167">
        <v>430</v>
      </c>
      <c r="C167" t="s">
        <v>190</v>
      </c>
      <c r="D167">
        <v>27.648074566430626</v>
      </c>
      <c r="E167">
        <v>136509.6033642946</v>
      </c>
      <c r="F167" t="s">
        <v>13</v>
      </c>
    </row>
    <row r="168" spans="1:6" x14ac:dyDescent="0.45">
      <c r="A168" t="s">
        <v>164</v>
      </c>
      <c r="B168">
        <v>450</v>
      </c>
      <c r="C168" t="s">
        <v>191</v>
      </c>
      <c r="D168">
        <v>27.648074566430626</v>
      </c>
      <c r="E168">
        <v>745649.21740443748</v>
      </c>
      <c r="F168" t="s">
        <v>13</v>
      </c>
    </row>
    <row r="169" spans="1:6" x14ac:dyDescent="0.45">
      <c r="A169" t="s">
        <v>164</v>
      </c>
      <c r="B169">
        <v>454</v>
      </c>
      <c r="C169" t="s">
        <v>192</v>
      </c>
      <c r="D169">
        <v>27.648074566430626</v>
      </c>
      <c r="E169">
        <v>515047.68667566619</v>
      </c>
      <c r="F169" t="s">
        <v>13</v>
      </c>
    </row>
    <row r="170" spans="1:6" x14ac:dyDescent="0.45">
      <c r="A170" t="s">
        <v>164</v>
      </c>
      <c r="B170">
        <v>466</v>
      </c>
      <c r="C170" t="s">
        <v>193</v>
      </c>
      <c r="D170">
        <v>27.648074566430626</v>
      </c>
      <c r="E170">
        <v>543505.84982689319</v>
      </c>
      <c r="F170" t="s">
        <v>13</v>
      </c>
    </row>
    <row r="171" spans="1:6" x14ac:dyDescent="0.45">
      <c r="A171" t="s">
        <v>164</v>
      </c>
      <c r="B171">
        <v>478</v>
      </c>
      <c r="C171" t="s">
        <v>194</v>
      </c>
      <c r="D171">
        <v>27.648074566430626</v>
      </c>
      <c r="E171">
        <v>125126.89106529509</v>
      </c>
      <c r="F171" t="s">
        <v>13</v>
      </c>
    </row>
    <row r="172" spans="1:6" x14ac:dyDescent="0.45">
      <c r="A172" t="s">
        <v>164</v>
      </c>
      <c r="B172">
        <v>480</v>
      </c>
      <c r="C172" t="s">
        <v>195</v>
      </c>
      <c r="D172">
        <v>25.5704180040103</v>
      </c>
      <c r="E172">
        <v>32466.759739691875</v>
      </c>
      <c r="F172" t="s">
        <v>10</v>
      </c>
    </row>
    <row r="173" spans="1:6" x14ac:dyDescent="0.45">
      <c r="A173" t="s">
        <v>164</v>
      </c>
      <c r="B173">
        <v>508</v>
      </c>
      <c r="C173" t="s">
        <v>196</v>
      </c>
      <c r="D173">
        <v>27.648074566430626</v>
      </c>
      <c r="E173">
        <v>839561.43228423235</v>
      </c>
      <c r="F173" t="s">
        <v>13</v>
      </c>
    </row>
    <row r="174" spans="1:6" x14ac:dyDescent="0.45">
      <c r="A174" t="s">
        <v>164</v>
      </c>
      <c r="B174">
        <v>516</v>
      </c>
      <c r="C174" t="s">
        <v>197</v>
      </c>
      <c r="D174">
        <v>27.648074566430626</v>
      </c>
      <c r="E174">
        <v>68968.122005961195</v>
      </c>
      <c r="F174" t="s">
        <v>13</v>
      </c>
    </row>
    <row r="175" spans="1:6" x14ac:dyDescent="0.45">
      <c r="A175" t="s">
        <v>164</v>
      </c>
      <c r="B175">
        <v>562</v>
      </c>
      <c r="C175" t="s">
        <v>198</v>
      </c>
      <c r="D175">
        <v>27.648074566430626</v>
      </c>
      <c r="E175">
        <v>644495.97179569432</v>
      </c>
      <c r="F175" t="s">
        <v>13</v>
      </c>
    </row>
    <row r="176" spans="1:6" x14ac:dyDescent="0.45">
      <c r="A176" t="s">
        <v>164</v>
      </c>
      <c r="B176">
        <v>566</v>
      </c>
      <c r="C176" t="s">
        <v>199</v>
      </c>
      <c r="D176">
        <v>27.648074566430626</v>
      </c>
      <c r="E176">
        <v>5556256.5979383374</v>
      </c>
      <c r="F176" t="s">
        <v>13</v>
      </c>
    </row>
    <row r="177" spans="1:6" x14ac:dyDescent="0.45">
      <c r="A177" t="s">
        <v>164</v>
      </c>
      <c r="B177">
        <v>646</v>
      </c>
      <c r="C177" t="s">
        <v>200</v>
      </c>
      <c r="D177">
        <v>27.648074566430626</v>
      </c>
      <c r="E177">
        <v>349112.23755031952</v>
      </c>
      <c r="F177" t="s">
        <v>13</v>
      </c>
    </row>
    <row r="178" spans="1:6" x14ac:dyDescent="0.45">
      <c r="A178" t="s">
        <v>164</v>
      </c>
      <c r="B178">
        <v>678</v>
      </c>
      <c r="C178" t="s">
        <v>201</v>
      </c>
      <c r="D178">
        <v>27.648074566430626</v>
      </c>
      <c r="E178">
        <v>5947.1008392392278</v>
      </c>
      <c r="F178" t="s">
        <v>13</v>
      </c>
    </row>
    <row r="179" spans="1:6" x14ac:dyDescent="0.45">
      <c r="A179" t="s">
        <v>164</v>
      </c>
      <c r="B179">
        <v>686</v>
      </c>
      <c r="C179" t="s">
        <v>202</v>
      </c>
      <c r="D179">
        <v>27.648074566430626</v>
      </c>
      <c r="E179">
        <v>450564.08236438001</v>
      </c>
      <c r="F179" t="s">
        <v>13</v>
      </c>
    </row>
    <row r="180" spans="1:6" x14ac:dyDescent="0.45">
      <c r="A180" t="s">
        <v>164</v>
      </c>
      <c r="B180">
        <v>690</v>
      </c>
      <c r="C180" t="s">
        <v>203</v>
      </c>
      <c r="D180">
        <v>25.5704180040103</v>
      </c>
      <c r="E180">
        <v>2498.2298389918064</v>
      </c>
      <c r="F180" t="s">
        <v>10</v>
      </c>
    </row>
    <row r="181" spans="1:6" x14ac:dyDescent="0.45">
      <c r="A181" t="s">
        <v>164</v>
      </c>
      <c r="B181">
        <v>694</v>
      </c>
      <c r="C181" t="s">
        <v>204</v>
      </c>
      <c r="D181">
        <v>27.648074566430626</v>
      </c>
      <c r="E181">
        <v>216019.93620243575</v>
      </c>
      <c r="F181" t="s">
        <v>13</v>
      </c>
    </row>
    <row r="182" spans="1:6" x14ac:dyDescent="0.45">
      <c r="A182" t="s">
        <v>164</v>
      </c>
      <c r="B182">
        <v>706</v>
      </c>
      <c r="C182" t="s">
        <v>205</v>
      </c>
      <c r="D182">
        <v>27.648074566430626</v>
      </c>
      <c r="E182">
        <v>426966.45072193153</v>
      </c>
      <c r="F182" t="s">
        <v>13</v>
      </c>
    </row>
    <row r="183" spans="1:6" x14ac:dyDescent="0.45">
      <c r="A183" t="s">
        <v>164</v>
      </c>
      <c r="B183">
        <v>710</v>
      </c>
      <c r="C183" t="s">
        <v>206</v>
      </c>
      <c r="D183">
        <v>27.648074566430626</v>
      </c>
      <c r="E183">
        <v>1619024.2448834146</v>
      </c>
      <c r="F183" t="s">
        <v>13</v>
      </c>
    </row>
    <row r="184" spans="1:6" x14ac:dyDescent="0.45">
      <c r="A184" t="s">
        <v>164</v>
      </c>
      <c r="B184">
        <v>728</v>
      </c>
      <c r="C184" t="s">
        <v>207</v>
      </c>
      <c r="D184">
        <v>27.648074566430626</v>
      </c>
      <c r="E184">
        <v>305845.76566131221</v>
      </c>
      <c r="F184" t="s">
        <v>13</v>
      </c>
    </row>
    <row r="185" spans="1:6" x14ac:dyDescent="0.45">
      <c r="A185" t="s">
        <v>164</v>
      </c>
      <c r="B185">
        <v>768</v>
      </c>
      <c r="C185" t="s">
        <v>208</v>
      </c>
      <c r="D185">
        <v>27.648074566430626</v>
      </c>
      <c r="E185">
        <v>223462.79787571888</v>
      </c>
      <c r="F185" t="s">
        <v>13</v>
      </c>
    </row>
    <row r="186" spans="1:6" x14ac:dyDescent="0.45">
      <c r="A186" t="s">
        <v>164</v>
      </c>
      <c r="B186">
        <v>800</v>
      </c>
      <c r="C186" t="s">
        <v>209</v>
      </c>
      <c r="D186">
        <v>27.648074566430626</v>
      </c>
      <c r="E186">
        <v>1223969.2018260572</v>
      </c>
      <c r="F186" t="s">
        <v>13</v>
      </c>
    </row>
    <row r="187" spans="1:6" x14ac:dyDescent="0.45">
      <c r="A187" t="s">
        <v>164</v>
      </c>
      <c r="B187">
        <v>834</v>
      </c>
      <c r="C187" t="s">
        <v>210</v>
      </c>
      <c r="D187">
        <v>27.648074566430626</v>
      </c>
      <c r="E187">
        <v>1603740.3892630918</v>
      </c>
      <c r="F187" t="s">
        <v>13</v>
      </c>
    </row>
    <row r="188" spans="1:6" x14ac:dyDescent="0.45">
      <c r="A188" t="s">
        <v>164</v>
      </c>
      <c r="B188">
        <v>894</v>
      </c>
      <c r="C188" t="s">
        <v>211</v>
      </c>
      <c r="D188">
        <v>27.648074566430626</v>
      </c>
      <c r="E188">
        <v>493822.25983101741</v>
      </c>
      <c r="F188" t="s">
        <v>13</v>
      </c>
    </row>
    <row r="189" spans="1:6" x14ac:dyDescent="0.45">
      <c r="A189" t="s">
        <v>164</v>
      </c>
      <c r="B189">
        <v>716</v>
      </c>
      <c r="C189" t="s">
        <v>212</v>
      </c>
      <c r="D189">
        <v>27.648074566430626</v>
      </c>
      <c r="E189">
        <v>404919.87606265972</v>
      </c>
      <c r="F189" t="s">
        <v>13</v>
      </c>
    </row>
    <row r="190" spans="1:6" x14ac:dyDescent="0.45">
      <c r="A190" t="s">
        <v>213</v>
      </c>
      <c r="B190">
        <v>51</v>
      </c>
      <c r="C190" t="s">
        <v>214</v>
      </c>
      <c r="D190">
        <v>27.648074566430626</v>
      </c>
      <c r="E190">
        <v>81774.710145131859</v>
      </c>
      <c r="F190" t="s">
        <v>13</v>
      </c>
    </row>
    <row r="191" spans="1:6" x14ac:dyDescent="0.45">
      <c r="A191" t="s">
        <v>213</v>
      </c>
      <c r="B191">
        <v>31</v>
      </c>
      <c r="C191" t="s">
        <v>215</v>
      </c>
      <c r="D191">
        <v>27.648074566430626</v>
      </c>
      <c r="E191">
        <v>277799.55882112501</v>
      </c>
      <c r="F191" t="s">
        <v>13</v>
      </c>
    </row>
    <row r="192" spans="1:6" x14ac:dyDescent="0.45">
      <c r="A192" t="s">
        <v>213</v>
      </c>
      <c r="B192">
        <v>48</v>
      </c>
      <c r="C192" t="s">
        <v>216</v>
      </c>
      <c r="D192">
        <v>25.5704180040103</v>
      </c>
      <c r="E192">
        <v>41966.170028181703</v>
      </c>
      <c r="F192" t="s">
        <v>10</v>
      </c>
    </row>
    <row r="193" spans="1:6" x14ac:dyDescent="0.45">
      <c r="A193" t="s">
        <v>213</v>
      </c>
      <c r="B193">
        <v>196</v>
      </c>
      <c r="C193" t="s">
        <v>217</v>
      </c>
      <c r="D193">
        <v>25.5704180040103</v>
      </c>
      <c r="E193">
        <v>30648.703019606746</v>
      </c>
      <c r="F193" t="s">
        <v>10</v>
      </c>
    </row>
    <row r="194" spans="1:6" x14ac:dyDescent="0.45">
      <c r="A194" t="s">
        <v>213</v>
      </c>
      <c r="B194">
        <v>268</v>
      </c>
      <c r="C194" t="s">
        <v>218</v>
      </c>
      <c r="D194">
        <v>27.648074566430626</v>
      </c>
      <c r="E194">
        <v>110503.82442710992</v>
      </c>
      <c r="F194" t="s">
        <v>13</v>
      </c>
    </row>
    <row r="195" spans="1:6" x14ac:dyDescent="0.45">
      <c r="A195" t="s">
        <v>213</v>
      </c>
      <c r="B195">
        <v>368</v>
      </c>
      <c r="C195" t="s">
        <v>219</v>
      </c>
      <c r="D195">
        <v>27.648074566430626</v>
      </c>
      <c r="E195">
        <v>1086840.2815914745</v>
      </c>
      <c r="F195" t="s">
        <v>13</v>
      </c>
    </row>
    <row r="196" spans="1:6" x14ac:dyDescent="0.45">
      <c r="A196" t="s">
        <v>213</v>
      </c>
      <c r="B196">
        <v>376</v>
      </c>
      <c r="C196" t="s">
        <v>220</v>
      </c>
      <c r="D196">
        <v>27.437618593108716</v>
      </c>
      <c r="E196">
        <v>233752.04784213039</v>
      </c>
      <c r="F196" t="s">
        <v>24</v>
      </c>
    </row>
    <row r="197" spans="1:6" x14ac:dyDescent="0.45">
      <c r="A197" t="s">
        <v>213</v>
      </c>
      <c r="B197">
        <v>400</v>
      </c>
      <c r="C197" t="s">
        <v>221</v>
      </c>
      <c r="D197">
        <v>27.648074566430626</v>
      </c>
      <c r="E197">
        <v>279292.55484771228</v>
      </c>
      <c r="F197" t="s">
        <v>13</v>
      </c>
    </row>
    <row r="198" spans="1:6" x14ac:dyDescent="0.45">
      <c r="A198" t="s">
        <v>213</v>
      </c>
      <c r="B198">
        <v>414</v>
      </c>
      <c r="C198" t="s">
        <v>222</v>
      </c>
      <c r="D198">
        <v>25.5704180040103</v>
      </c>
      <c r="E198">
        <v>107577.30558467173</v>
      </c>
      <c r="F198" t="s">
        <v>10</v>
      </c>
    </row>
    <row r="199" spans="1:6" x14ac:dyDescent="0.45">
      <c r="A199" t="s">
        <v>213</v>
      </c>
      <c r="B199">
        <v>422</v>
      </c>
      <c r="C199" t="s">
        <v>223</v>
      </c>
      <c r="D199">
        <v>27.648074566430626</v>
      </c>
      <c r="E199">
        <v>189546.90480507843</v>
      </c>
      <c r="F199" t="s">
        <v>13</v>
      </c>
    </row>
    <row r="200" spans="1:6" x14ac:dyDescent="0.45">
      <c r="A200" t="s">
        <v>213</v>
      </c>
      <c r="B200">
        <v>512</v>
      </c>
      <c r="C200" t="s">
        <v>224</v>
      </c>
      <c r="D200">
        <v>25.5704180040103</v>
      </c>
      <c r="E200">
        <v>127212.82956995124</v>
      </c>
      <c r="F200" t="s">
        <v>10</v>
      </c>
    </row>
    <row r="201" spans="1:6" x14ac:dyDescent="0.45">
      <c r="A201" t="s">
        <v>213</v>
      </c>
      <c r="B201">
        <v>634</v>
      </c>
      <c r="C201" t="s">
        <v>225</v>
      </c>
      <c r="D201">
        <v>25.5704180040103</v>
      </c>
      <c r="E201">
        <v>72417.980829157575</v>
      </c>
      <c r="F201" t="s">
        <v>10</v>
      </c>
    </row>
    <row r="202" spans="1:6" x14ac:dyDescent="0.45">
      <c r="A202" t="s">
        <v>213</v>
      </c>
      <c r="B202">
        <v>682</v>
      </c>
      <c r="C202" t="s">
        <v>226</v>
      </c>
      <c r="D202">
        <v>25.5704180040103</v>
      </c>
      <c r="E202">
        <v>876259.86937042698</v>
      </c>
      <c r="F202" t="s">
        <v>10</v>
      </c>
    </row>
    <row r="203" spans="1:6" x14ac:dyDescent="0.45">
      <c r="A203" t="s">
        <v>213</v>
      </c>
      <c r="B203">
        <v>275</v>
      </c>
      <c r="C203" t="s">
        <v>227</v>
      </c>
      <c r="D203">
        <v>27.648074566430626</v>
      </c>
      <c r="E203">
        <v>137726.1186452175</v>
      </c>
      <c r="F203" t="s">
        <v>13</v>
      </c>
    </row>
    <row r="204" spans="1:6" x14ac:dyDescent="0.45">
      <c r="A204" t="s">
        <v>213</v>
      </c>
      <c r="B204">
        <v>760</v>
      </c>
      <c r="C204" t="s">
        <v>228</v>
      </c>
      <c r="D204">
        <v>27.648074566430626</v>
      </c>
      <c r="E204">
        <v>471955.39765642746</v>
      </c>
      <c r="F204" t="s">
        <v>13</v>
      </c>
    </row>
    <row r="205" spans="1:6" x14ac:dyDescent="0.45">
      <c r="A205" t="s">
        <v>213</v>
      </c>
      <c r="B205">
        <v>792</v>
      </c>
      <c r="C205" t="s">
        <v>229</v>
      </c>
      <c r="D205">
        <v>27.648074566430626</v>
      </c>
      <c r="E205">
        <v>2306667.8018474807</v>
      </c>
      <c r="F205" t="s">
        <v>13</v>
      </c>
    </row>
    <row r="206" spans="1:6" x14ac:dyDescent="0.45">
      <c r="A206" t="s">
        <v>213</v>
      </c>
      <c r="B206">
        <v>784</v>
      </c>
      <c r="C206" t="s">
        <v>230</v>
      </c>
      <c r="D206">
        <v>25.5704180040103</v>
      </c>
      <c r="E206">
        <v>249835.76910818263</v>
      </c>
      <c r="F206" t="s">
        <v>10</v>
      </c>
    </row>
    <row r="207" spans="1:6" x14ac:dyDescent="0.45">
      <c r="A207" t="s">
        <v>213</v>
      </c>
      <c r="B207">
        <v>887</v>
      </c>
      <c r="C207" t="s">
        <v>231</v>
      </c>
      <c r="D207">
        <v>27.648074566430626</v>
      </c>
      <c r="E207">
        <v>806270.38569879334</v>
      </c>
      <c r="F207" t="s">
        <v>13</v>
      </c>
    </row>
    <row r="208" spans="1:6" x14ac:dyDescent="0.45">
      <c r="A208" t="s">
        <v>232</v>
      </c>
      <c r="B208">
        <v>40</v>
      </c>
      <c r="C208" t="s">
        <v>233</v>
      </c>
      <c r="D208">
        <v>28.385021627168378</v>
      </c>
      <c r="E208">
        <v>254190.70717345554</v>
      </c>
      <c r="F208" t="s">
        <v>8</v>
      </c>
    </row>
    <row r="209" spans="1:6" x14ac:dyDescent="0.45">
      <c r="A209" t="s">
        <v>232</v>
      </c>
      <c r="B209">
        <v>56</v>
      </c>
      <c r="C209" t="s">
        <v>234</v>
      </c>
      <c r="D209">
        <v>19.704067307692309</v>
      </c>
      <c r="E209">
        <v>227371.14388365386</v>
      </c>
      <c r="F209" t="s">
        <v>24</v>
      </c>
    </row>
    <row r="210" spans="1:6" x14ac:dyDescent="0.45">
      <c r="A210" t="s">
        <v>232</v>
      </c>
      <c r="B210">
        <v>250</v>
      </c>
      <c r="C210" t="s">
        <v>235</v>
      </c>
      <c r="D210">
        <v>24.483138057587134</v>
      </c>
      <c r="E210">
        <v>1594579.4367492327</v>
      </c>
      <c r="F210" t="s">
        <v>24</v>
      </c>
    </row>
    <row r="211" spans="1:6" x14ac:dyDescent="0.45">
      <c r="A211" t="s">
        <v>232</v>
      </c>
      <c r="B211">
        <v>276</v>
      </c>
      <c r="C211" t="s">
        <v>236</v>
      </c>
      <c r="D211">
        <v>20.575845383740386</v>
      </c>
      <c r="E211">
        <v>1718432.8789138459</v>
      </c>
      <c r="F211" t="s">
        <v>8</v>
      </c>
    </row>
    <row r="212" spans="1:6" x14ac:dyDescent="0.45">
      <c r="A212" t="s">
        <v>232</v>
      </c>
      <c r="B212">
        <v>438</v>
      </c>
      <c r="C212" t="s">
        <v>237</v>
      </c>
      <c r="D212">
        <v>25.5704180040103</v>
      </c>
      <c r="E212">
        <v>971.67588415239129</v>
      </c>
      <c r="F212" t="s">
        <v>10</v>
      </c>
    </row>
    <row r="213" spans="1:6" x14ac:dyDescent="0.45">
      <c r="A213" t="s">
        <v>232</v>
      </c>
      <c r="B213">
        <v>442</v>
      </c>
      <c r="C213" t="s">
        <v>238</v>
      </c>
      <c r="D213">
        <v>20.9</v>
      </c>
      <c r="E213">
        <v>12868.13</v>
      </c>
      <c r="F213" t="s">
        <v>24</v>
      </c>
    </row>
    <row r="214" spans="1:6" x14ac:dyDescent="0.45">
      <c r="A214" t="s">
        <v>232</v>
      </c>
      <c r="B214">
        <v>492</v>
      </c>
      <c r="C214" t="s">
        <v>239</v>
      </c>
      <c r="D214">
        <v>25.5704180040103</v>
      </c>
      <c r="E214">
        <v>997.24630215640173</v>
      </c>
      <c r="F214" t="s">
        <v>10</v>
      </c>
    </row>
    <row r="215" spans="1:6" x14ac:dyDescent="0.45">
      <c r="A215" t="s">
        <v>232</v>
      </c>
      <c r="B215">
        <v>528</v>
      </c>
      <c r="C215" t="s">
        <v>240</v>
      </c>
      <c r="D215">
        <v>25.5704180040103</v>
      </c>
      <c r="E215">
        <v>437179.9936563645</v>
      </c>
      <c r="F215" t="s">
        <v>10</v>
      </c>
    </row>
    <row r="216" spans="1:6" x14ac:dyDescent="0.45">
      <c r="A216" t="s">
        <v>232</v>
      </c>
      <c r="B216">
        <v>756</v>
      </c>
      <c r="C216" t="s">
        <v>241</v>
      </c>
      <c r="D216">
        <v>40</v>
      </c>
      <c r="E216">
        <v>343656</v>
      </c>
      <c r="F216" t="s">
        <v>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6A9DD-4656-44BE-9F7C-209FE01F2D28}">
  <dimension ref="A1:O216"/>
  <sheetViews>
    <sheetView tabSelected="1" topLeftCell="G1" workbookViewId="0">
      <selection activeCell="D2" sqref="D2"/>
    </sheetView>
  </sheetViews>
  <sheetFormatPr defaultRowHeight="14.25" x14ac:dyDescent="0.45"/>
  <cols>
    <col min="1" max="1" width="28.19921875" style="1" bestFit="1" customWidth="1"/>
    <col min="2" max="2" width="23.9296875" style="2" bestFit="1" customWidth="1"/>
    <col min="3" max="3" width="27.9296875" style="1" bestFit="1" customWidth="1"/>
    <col min="4" max="4" width="35.796875" style="4" bestFit="1" customWidth="1"/>
    <col min="5" max="5" width="33.9296875" style="5" bestFit="1" customWidth="1"/>
    <col min="6" max="6" width="22.73046875" style="5" bestFit="1" customWidth="1"/>
    <col min="7" max="7" width="34.33203125" style="1" bestFit="1" customWidth="1"/>
    <col min="8" max="8" width="32.33203125" style="5" bestFit="1" customWidth="1"/>
    <col min="9" max="9" width="24.19921875" style="5" bestFit="1" customWidth="1"/>
    <col min="10" max="10" width="30.06640625" style="1" bestFit="1" customWidth="1"/>
    <col min="11" max="11" width="28.06640625" style="5" bestFit="1" customWidth="1"/>
    <col min="12" max="12" width="24.19921875" style="5" bestFit="1" customWidth="1"/>
    <col min="13" max="13" width="27.3984375" style="1" bestFit="1" customWidth="1"/>
    <col min="14" max="15" width="29.265625" style="5" bestFit="1" customWidth="1"/>
  </cols>
  <sheetData>
    <row r="1" spans="1:15" x14ac:dyDescent="0.45">
      <c r="A1" s="1" t="s">
        <v>0</v>
      </c>
      <c r="B1" s="1" t="s">
        <v>2</v>
      </c>
      <c r="C1" s="4" t="s">
        <v>250</v>
      </c>
      <c r="D1" s="5" t="s">
        <v>3</v>
      </c>
      <c r="E1" s="5" t="s">
        <v>4</v>
      </c>
      <c r="F1" s="1" t="s">
        <v>5</v>
      </c>
      <c r="G1" s="5" t="s">
        <v>242</v>
      </c>
      <c r="H1" s="5" t="s">
        <v>243</v>
      </c>
      <c r="I1" s="1" t="s">
        <v>248</v>
      </c>
      <c r="J1" s="5" t="s">
        <v>246</v>
      </c>
      <c r="K1" s="5" t="s">
        <v>247</v>
      </c>
      <c r="L1" s="1" t="s">
        <v>249</v>
      </c>
      <c r="M1" s="5" t="s">
        <v>251</v>
      </c>
      <c r="N1" s="5" t="s">
        <v>252</v>
      </c>
      <c r="O1"/>
    </row>
    <row r="2" spans="1:15" x14ac:dyDescent="0.45">
      <c r="A2" s="1" t="s">
        <v>6</v>
      </c>
      <c r="B2" s="1" t="s">
        <v>7</v>
      </c>
      <c r="C2" s="4">
        <v>25.203199999999999</v>
      </c>
      <c r="D2" s="5">
        <v>21.677391537792001</v>
      </c>
      <c r="E2" s="5">
        <v>546339.63440527814</v>
      </c>
      <c r="F2" s="1" t="s">
        <v>8</v>
      </c>
      <c r="G2" s="5">
        <v>101.6978108246626</v>
      </c>
      <c r="H2" s="5">
        <v>2563110.2657761364</v>
      </c>
      <c r="I2" s="1" t="s">
        <v>244</v>
      </c>
      <c r="J2" s="5">
        <v>9.4530722484807566</v>
      </c>
      <c r="K2" s="5">
        <v>238247.6704929102</v>
      </c>
      <c r="L2" s="1" t="s">
        <v>8</v>
      </c>
      <c r="M2" s="5">
        <v>3347697.5706743249</v>
      </c>
      <c r="N2" s="5">
        <v>132.8282746109353</v>
      </c>
      <c r="O2"/>
    </row>
    <row r="3" spans="1:15" x14ac:dyDescent="0.45">
      <c r="A3" s="1" t="s">
        <v>6</v>
      </c>
      <c r="B3" s="1" t="s">
        <v>9</v>
      </c>
      <c r="C3" s="4">
        <v>4.7831000000000001</v>
      </c>
      <c r="D3" s="5">
        <v>25.5704180040103</v>
      </c>
      <c r="E3" s="5">
        <v>122305.86635498166</v>
      </c>
      <c r="F3" s="1" t="s">
        <v>10</v>
      </c>
      <c r="G3" s="5">
        <v>61</v>
      </c>
      <c r="H3" s="5">
        <v>291769.09999999998</v>
      </c>
      <c r="I3" s="1" t="s">
        <v>244</v>
      </c>
      <c r="J3" s="5">
        <v>3.12</v>
      </c>
      <c r="K3" s="5">
        <v>14923.272000000001</v>
      </c>
      <c r="L3" s="1" t="s">
        <v>8</v>
      </c>
      <c r="M3" s="5">
        <v>428998.23835498164</v>
      </c>
      <c r="N3" s="5">
        <v>89.690418004010297</v>
      </c>
      <c r="O3"/>
    </row>
    <row r="4" spans="1:15" x14ac:dyDescent="0.45">
      <c r="A4" s="1" t="s">
        <v>11</v>
      </c>
      <c r="B4" s="1" t="s">
        <v>12</v>
      </c>
      <c r="C4" s="4">
        <v>0</v>
      </c>
      <c r="D4" s="5">
        <v>27.648074566430626</v>
      </c>
      <c r="E4" s="5">
        <v>512910.49051168113</v>
      </c>
      <c r="F4" s="1" t="s">
        <v>13</v>
      </c>
      <c r="G4" s="5">
        <v>75.713119146168523</v>
      </c>
      <c r="H4" s="5">
        <v>1404584.3585282306</v>
      </c>
      <c r="I4" s="1" t="s">
        <v>13</v>
      </c>
      <c r="J4" s="5">
        <v>15.640228594822497</v>
      </c>
      <c r="K4" s="5">
        <v>290148.13675399008</v>
      </c>
      <c r="L4" s="1" t="s">
        <v>13</v>
      </c>
      <c r="M4" s="5">
        <v>2207642.9857939016</v>
      </c>
      <c r="N4" s="5">
        <v>119.00142230742165</v>
      </c>
      <c r="O4"/>
    </row>
    <row r="5" spans="1:15" x14ac:dyDescent="0.45">
      <c r="A5" s="1" t="s">
        <v>11</v>
      </c>
      <c r="B5" s="1" t="s">
        <v>14</v>
      </c>
      <c r="C5" s="4">
        <v>0</v>
      </c>
      <c r="D5" s="5">
        <v>27.648074566430626</v>
      </c>
      <c r="E5" s="5">
        <v>177387.28161076226</v>
      </c>
      <c r="F5" s="1" t="s">
        <v>13</v>
      </c>
      <c r="G5" s="5">
        <v>91.016179554931128</v>
      </c>
      <c r="H5" s="5">
        <v>583950.70640648261</v>
      </c>
      <c r="I5" s="1" t="s">
        <v>13</v>
      </c>
      <c r="J5" s="5">
        <v>15.640228594822497</v>
      </c>
      <c r="K5" s="5">
        <v>100346.14264152166</v>
      </c>
      <c r="L5" s="1" t="s">
        <v>13</v>
      </c>
      <c r="M5" s="5">
        <v>861684.13065876649</v>
      </c>
      <c r="N5" s="5">
        <v>134.30448271618425</v>
      </c>
      <c r="O5"/>
    </row>
    <row r="6" spans="1:15" x14ac:dyDescent="0.45">
      <c r="A6" s="1" t="s">
        <v>11</v>
      </c>
      <c r="B6" s="1" t="s">
        <v>15</v>
      </c>
      <c r="C6" s="4">
        <v>0</v>
      </c>
      <c r="D6" s="5">
        <v>27.648074566430626</v>
      </c>
      <c r="E6" s="5">
        <v>257707.70303369986</v>
      </c>
      <c r="F6" s="1" t="s">
        <v>13</v>
      </c>
      <c r="G6" s="5">
        <v>97.222250733275928</v>
      </c>
      <c r="H6" s="5">
        <v>906208.59908486495</v>
      </c>
      <c r="I6" s="1" t="s">
        <v>13</v>
      </c>
      <c r="J6" s="5">
        <v>15.640228594822497</v>
      </c>
      <c r="K6" s="5">
        <v>145782.57073234048</v>
      </c>
      <c r="L6" s="1" t="s">
        <v>13</v>
      </c>
      <c r="M6" s="5">
        <v>1309698.8728509052</v>
      </c>
      <c r="N6" s="5">
        <v>140.51055389452904</v>
      </c>
      <c r="O6"/>
    </row>
    <row r="7" spans="1:15" x14ac:dyDescent="0.45">
      <c r="A7" s="1" t="s">
        <v>11</v>
      </c>
      <c r="B7" s="1" t="s">
        <v>16</v>
      </c>
      <c r="C7" s="4">
        <v>0</v>
      </c>
      <c r="D7" s="5">
        <v>27.648074566430626</v>
      </c>
      <c r="E7" s="5">
        <v>164287.62388118744</v>
      </c>
      <c r="F7" s="1" t="s">
        <v>13</v>
      </c>
      <c r="G7" s="5">
        <v>75.713119146168523</v>
      </c>
      <c r="H7" s="5">
        <v>449894.92527844798</v>
      </c>
      <c r="I7" s="1" t="s">
        <v>13</v>
      </c>
      <c r="J7" s="5">
        <v>15.640228594822497</v>
      </c>
      <c r="K7" s="5">
        <v>92935.802333294763</v>
      </c>
      <c r="L7" s="1" t="s">
        <v>13</v>
      </c>
      <c r="M7" s="5">
        <v>707118.3514929302</v>
      </c>
      <c r="N7" s="5">
        <v>119.00142230742165</v>
      </c>
      <c r="O7"/>
    </row>
    <row r="8" spans="1:15" x14ac:dyDescent="0.45">
      <c r="A8" s="1" t="s">
        <v>11</v>
      </c>
      <c r="B8" s="1" t="s">
        <v>17</v>
      </c>
      <c r="C8" s="4">
        <v>0</v>
      </c>
      <c r="D8" s="5">
        <v>27.648074566430626</v>
      </c>
      <c r="E8" s="5">
        <v>911880.5009276449</v>
      </c>
      <c r="F8" s="1" t="s">
        <v>13</v>
      </c>
      <c r="G8" s="5">
        <v>91.016179554931128</v>
      </c>
      <c r="H8" s="5">
        <v>3001868.3292268715</v>
      </c>
      <c r="I8" s="1" t="s">
        <v>13</v>
      </c>
      <c r="J8" s="5">
        <v>15.640228594822497</v>
      </c>
      <c r="K8" s="5">
        <v>515841.32744585711</v>
      </c>
      <c r="L8" s="1" t="s">
        <v>13</v>
      </c>
      <c r="M8" s="5">
        <v>4429590.157600373</v>
      </c>
      <c r="N8" s="5">
        <v>134.30448271618425</v>
      </c>
      <c r="O8"/>
    </row>
    <row r="9" spans="1:15" x14ac:dyDescent="0.45">
      <c r="A9" s="1" t="s">
        <v>18</v>
      </c>
      <c r="B9" s="1" t="s">
        <v>19</v>
      </c>
      <c r="C9" s="4">
        <v>1433.7837</v>
      </c>
      <c r="D9" s="5">
        <v>45.598050000000001</v>
      </c>
      <c r="E9" s="5">
        <v>65377740.841785006</v>
      </c>
      <c r="F9" s="1" t="s">
        <v>8</v>
      </c>
      <c r="G9" s="5">
        <v>63.919134180621413</v>
      </c>
      <c r="H9" s="5">
        <v>91646212.706287846</v>
      </c>
      <c r="I9" s="1" t="s">
        <v>245</v>
      </c>
      <c r="J9" s="5">
        <v>15.640228594822497</v>
      </c>
      <c r="K9" s="5">
        <v>22424704.823530402</v>
      </c>
      <c r="L9" s="1" t="s">
        <v>13</v>
      </c>
      <c r="M9" s="5">
        <v>179448658.37160325</v>
      </c>
      <c r="N9" s="5">
        <v>125.15741277544392</v>
      </c>
      <c r="O9"/>
    </row>
    <row r="10" spans="1:15" x14ac:dyDescent="0.45">
      <c r="A10" s="1" t="s">
        <v>18</v>
      </c>
      <c r="B10" s="1" t="s">
        <v>20</v>
      </c>
      <c r="C10" s="4">
        <v>0</v>
      </c>
      <c r="D10" s="5">
        <v>25.5704180040103</v>
      </c>
      <c r="E10" s="5">
        <v>190146.74236142138</v>
      </c>
      <c r="F10" s="1" t="s">
        <v>10</v>
      </c>
      <c r="G10" s="5">
        <v>71.405416561062623</v>
      </c>
      <c r="H10" s="5">
        <v>530984.95863137383</v>
      </c>
      <c r="I10" s="1" t="s">
        <v>13</v>
      </c>
      <c r="J10" s="5">
        <v>12.811309449374059</v>
      </c>
      <c r="K10" s="5">
        <v>95267.459327435368</v>
      </c>
      <c r="L10" s="1" t="s">
        <v>10</v>
      </c>
      <c r="M10" s="5">
        <v>816399.16032023053</v>
      </c>
      <c r="N10" s="5">
        <v>109.78714401444698</v>
      </c>
      <c r="O10"/>
    </row>
    <row r="11" spans="1:15" x14ac:dyDescent="0.45">
      <c r="A11" s="1" t="s">
        <v>18</v>
      </c>
      <c r="B11" s="1" t="s">
        <v>21</v>
      </c>
      <c r="C11" s="4">
        <v>0</v>
      </c>
      <c r="D11" s="5">
        <v>25.5704180040103</v>
      </c>
      <c r="E11" s="5">
        <v>16375.295689768194</v>
      </c>
      <c r="F11" s="1" t="s">
        <v>10</v>
      </c>
      <c r="G11" s="5">
        <v>71.405416561062623</v>
      </c>
      <c r="H11" s="5">
        <v>45728.028765704505</v>
      </c>
      <c r="I11" s="1" t="s">
        <v>13</v>
      </c>
      <c r="J11" s="5">
        <v>12.811309449374059</v>
      </c>
      <c r="K11" s="5">
        <v>8204.362571379148</v>
      </c>
      <c r="L11" s="1" t="s">
        <v>10</v>
      </c>
      <c r="M11" s="5">
        <v>70307.68702685184</v>
      </c>
      <c r="N11" s="5">
        <v>109.78714401444698</v>
      </c>
      <c r="O11"/>
    </row>
    <row r="12" spans="1:15" x14ac:dyDescent="0.45">
      <c r="A12" s="1" t="s">
        <v>18</v>
      </c>
      <c r="B12" s="1" t="s">
        <v>22</v>
      </c>
      <c r="C12" s="4">
        <v>0</v>
      </c>
      <c r="D12" s="5">
        <v>27.648074566430626</v>
      </c>
      <c r="E12" s="5">
        <v>709621.01143692166</v>
      </c>
      <c r="F12" s="1" t="s">
        <v>13</v>
      </c>
      <c r="G12" s="5">
        <v>80.671375409647695</v>
      </c>
      <c r="H12" s="5">
        <v>2070527.6555390996</v>
      </c>
      <c r="I12" s="1" t="s">
        <v>13</v>
      </c>
      <c r="J12" s="5">
        <v>15.640228594822497</v>
      </c>
      <c r="K12" s="5">
        <v>401425.23516043316</v>
      </c>
      <c r="L12" s="1" t="s">
        <v>13</v>
      </c>
      <c r="M12" s="5">
        <v>3181573.9021364544</v>
      </c>
      <c r="N12" s="5">
        <v>123.95967857090082</v>
      </c>
      <c r="O12"/>
    </row>
    <row r="13" spans="1:15" x14ac:dyDescent="0.45">
      <c r="A13" s="1" t="s">
        <v>38</v>
      </c>
      <c r="B13" s="1" t="s">
        <v>44</v>
      </c>
      <c r="C13" s="4">
        <v>0.39040000000000002</v>
      </c>
      <c r="D13" s="5">
        <v>27.648074566430626</v>
      </c>
      <c r="E13" s="5">
        <v>10793.808310734516</v>
      </c>
      <c r="F13" s="1" t="s">
        <v>13</v>
      </c>
      <c r="G13" s="5">
        <v>52.673888807177477</v>
      </c>
      <c r="H13" s="5">
        <v>20563.886190322086</v>
      </c>
      <c r="I13" s="1" t="s">
        <v>245</v>
      </c>
      <c r="J13" s="5">
        <v>15.640228594822497</v>
      </c>
      <c r="K13" s="5">
        <v>6105.9452434187033</v>
      </c>
      <c r="L13" s="1" t="s">
        <v>13</v>
      </c>
      <c r="M13" s="5">
        <v>37463.639744475302</v>
      </c>
      <c r="N13" s="5">
        <v>95.962191968430602</v>
      </c>
      <c r="O13"/>
    </row>
    <row r="14" spans="1:15" x14ac:dyDescent="0.45">
      <c r="A14" s="1" t="s">
        <v>18</v>
      </c>
      <c r="B14" s="1" t="s">
        <v>23</v>
      </c>
      <c r="C14" s="4">
        <v>126.8603</v>
      </c>
      <c r="D14" s="5">
        <v>14.746421607138945</v>
      </c>
      <c r="E14" s="5">
        <v>1870735.4690081286</v>
      </c>
      <c r="F14" s="1" t="s">
        <v>24</v>
      </c>
      <c r="G14" s="5">
        <v>64.321865991417496</v>
      </c>
      <c r="H14" s="5">
        <v>8159891.2162310211</v>
      </c>
      <c r="I14" s="1" t="s">
        <v>245</v>
      </c>
      <c r="J14" s="5">
        <v>8.6339663272684035</v>
      </c>
      <c r="K14" s="5">
        <v>1095307.5584671679</v>
      </c>
      <c r="L14" s="1" t="s">
        <v>24</v>
      </c>
      <c r="M14" s="5">
        <v>11125934.243706318</v>
      </c>
      <c r="N14" s="5">
        <v>87.702253925824834</v>
      </c>
      <c r="O14"/>
    </row>
    <row r="15" spans="1:15" x14ac:dyDescent="0.45">
      <c r="A15" s="1" t="s">
        <v>38</v>
      </c>
      <c r="B15" s="1" t="s">
        <v>46</v>
      </c>
      <c r="C15" s="4">
        <v>211.04949999999999</v>
      </c>
      <c r="D15" s="5">
        <v>27.648074566430626</v>
      </c>
      <c r="E15" s="5">
        <v>5835112.3132079002</v>
      </c>
      <c r="F15" s="1" t="s">
        <v>13</v>
      </c>
      <c r="G15" s="5">
        <v>59.598853868194844</v>
      </c>
      <c r="H15" s="5">
        <v>12578308.309455587</v>
      </c>
      <c r="I15" s="1" t="s">
        <v>245</v>
      </c>
      <c r="J15" s="5">
        <v>15.640228594822497</v>
      </c>
      <c r="K15" s="5">
        <v>3300862.4248229908</v>
      </c>
      <c r="L15" s="1" t="s">
        <v>13</v>
      </c>
      <c r="M15" s="5">
        <v>21714283.047486477</v>
      </c>
      <c r="N15" s="5">
        <v>102.88715702944798</v>
      </c>
      <c r="O15"/>
    </row>
    <row r="16" spans="1:15" x14ac:dyDescent="0.45">
      <c r="A16" s="1" t="s">
        <v>18</v>
      </c>
      <c r="B16" s="1" t="s">
        <v>25</v>
      </c>
      <c r="C16" s="4">
        <v>0</v>
      </c>
      <c r="D16" s="5">
        <v>27.648074566430626</v>
      </c>
      <c r="E16" s="5">
        <v>89170.570091652044</v>
      </c>
      <c r="F16" s="1" t="s">
        <v>13</v>
      </c>
      <c r="G16" s="5">
        <v>77.568339820475302</v>
      </c>
      <c r="H16" s="5">
        <v>250173.40958899696</v>
      </c>
      <c r="I16" s="1" t="s">
        <v>13</v>
      </c>
      <c r="J16" s="5">
        <v>15.640228594822497</v>
      </c>
      <c r="K16" s="5">
        <v>50442.865264021515</v>
      </c>
      <c r="L16" s="1" t="s">
        <v>13</v>
      </c>
      <c r="M16" s="5">
        <v>389786.84494467051</v>
      </c>
      <c r="N16" s="5">
        <v>120.85664298172843</v>
      </c>
      <c r="O16"/>
    </row>
    <row r="17" spans="1:15" x14ac:dyDescent="0.45">
      <c r="A17" s="1" t="s">
        <v>18</v>
      </c>
      <c r="B17" s="1" t="s">
        <v>26</v>
      </c>
      <c r="C17" s="4">
        <v>0</v>
      </c>
      <c r="D17" s="5">
        <v>25.5704180040103</v>
      </c>
      <c r="E17" s="5">
        <v>1309852.3333808288</v>
      </c>
      <c r="F17" s="1" t="s">
        <v>10</v>
      </c>
      <c r="G17" s="5">
        <v>71.405416561062623</v>
      </c>
      <c r="H17" s="5">
        <v>3657763.8849654011</v>
      </c>
      <c r="I17" s="1" t="s">
        <v>13</v>
      </c>
      <c r="J17" s="5">
        <v>12.811309449374059</v>
      </c>
      <c r="K17" s="5">
        <v>656263.16993702098</v>
      </c>
      <c r="L17" s="1" t="s">
        <v>10</v>
      </c>
      <c r="M17" s="5">
        <v>5623879.3882832509</v>
      </c>
      <c r="N17" s="5">
        <v>109.78714401444698</v>
      </c>
      <c r="O17"/>
    </row>
    <row r="18" spans="1:15" x14ac:dyDescent="0.45">
      <c r="A18" s="1" t="s">
        <v>27</v>
      </c>
      <c r="B18" s="1" t="s">
        <v>28</v>
      </c>
      <c r="C18" s="4">
        <v>0</v>
      </c>
      <c r="D18" s="5">
        <v>27.648074566430626</v>
      </c>
      <c r="E18" s="5">
        <v>261340.66003172885</v>
      </c>
      <c r="F18" s="1" t="s">
        <v>13</v>
      </c>
      <c r="G18" s="5">
        <v>68.380065497345115</v>
      </c>
      <c r="H18" s="5">
        <v>646355.73110710504</v>
      </c>
      <c r="I18" s="1" t="s">
        <v>13</v>
      </c>
      <c r="J18" s="5">
        <v>15.640228594822497</v>
      </c>
      <c r="K18" s="5">
        <v>147837.69676970018</v>
      </c>
      <c r="L18" s="1" t="s">
        <v>13</v>
      </c>
      <c r="M18" s="5">
        <v>1055534.0879085341</v>
      </c>
      <c r="N18" s="5">
        <v>111.66836865859824</v>
      </c>
      <c r="O18"/>
    </row>
    <row r="19" spans="1:15" x14ac:dyDescent="0.45">
      <c r="A19" s="1" t="s">
        <v>38</v>
      </c>
      <c r="B19" s="1" t="s">
        <v>50</v>
      </c>
      <c r="C19" s="4">
        <v>50.339399999999998</v>
      </c>
      <c r="D19" s="5">
        <v>27.648074566430626</v>
      </c>
      <c r="E19" s="5">
        <v>1391787.4848293778</v>
      </c>
      <c r="F19" s="1" t="s">
        <v>13</v>
      </c>
      <c r="G19" s="5">
        <v>70.431888000000001</v>
      </c>
      <c r="H19" s="5">
        <v>3545498.9827871998</v>
      </c>
      <c r="I19" s="1" t="s">
        <v>245</v>
      </c>
      <c r="J19" s="5">
        <v>15.640228594822497</v>
      </c>
      <c r="K19" s="5">
        <v>787319.7233262076</v>
      </c>
      <c r="L19" s="1" t="s">
        <v>13</v>
      </c>
      <c r="M19" s="5">
        <v>5724606.1909427848</v>
      </c>
      <c r="N19" s="5">
        <v>113.72019116125313</v>
      </c>
      <c r="O19"/>
    </row>
    <row r="20" spans="1:15" x14ac:dyDescent="0.45">
      <c r="A20" s="1" t="s">
        <v>27</v>
      </c>
      <c r="B20" s="1" t="s">
        <v>29</v>
      </c>
      <c r="C20" s="4">
        <v>0</v>
      </c>
      <c r="D20" s="5">
        <v>27.648074566430626</v>
      </c>
      <c r="E20" s="5">
        <v>193539.28677247104</v>
      </c>
      <c r="F20" s="1" t="s">
        <v>13</v>
      </c>
      <c r="G20" s="5">
        <v>68.380065497345115</v>
      </c>
      <c r="H20" s="5">
        <v>478667.2964879655</v>
      </c>
      <c r="I20" s="1" t="s">
        <v>13</v>
      </c>
      <c r="J20" s="5">
        <v>15.640228594822497</v>
      </c>
      <c r="K20" s="5">
        <v>109483.16418661697</v>
      </c>
      <c r="L20" s="1" t="s">
        <v>13</v>
      </c>
      <c r="M20" s="5">
        <v>781689.74744705355</v>
      </c>
      <c r="N20" s="5">
        <v>111.66836865859824</v>
      </c>
      <c r="O20"/>
    </row>
    <row r="21" spans="1:15" x14ac:dyDescent="0.45">
      <c r="A21" s="1" t="s">
        <v>27</v>
      </c>
      <c r="B21" s="1" t="s">
        <v>30</v>
      </c>
      <c r="C21" s="4">
        <v>0</v>
      </c>
      <c r="D21" s="5">
        <v>25.5704180040103</v>
      </c>
      <c r="E21" s="5">
        <v>273327.3121284669</v>
      </c>
      <c r="F21" s="1" t="s">
        <v>10</v>
      </c>
      <c r="G21" s="5">
        <v>69.868672442313738</v>
      </c>
      <c r="H21" s="5">
        <v>746840.21347037994</v>
      </c>
      <c r="I21" s="1" t="s">
        <v>13</v>
      </c>
      <c r="J21" s="5">
        <v>12.811309449374059</v>
      </c>
      <c r="K21" s="5">
        <v>136942.64896624919</v>
      </c>
      <c r="L21" s="1" t="s">
        <v>10</v>
      </c>
      <c r="M21" s="5">
        <v>1157110.1745650959</v>
      </c>
      <c r="N21" s="5">
        <v>108.2503998956981</v>
      </c>
      <c r="O21"/>
    </row>
    <row r="22" spans="1:15" x14ac:dyDescent="0.45">
      <c r="A22" s="1" t="s">
        <v>27</v>
      </c>
      <c r="B22" s="1" t="s">
        <v>31</v>
      </c>
      <c r="C22" s="4">
        <v>9.6846999999999994</v>
      </c>
      <c r="D22" s="5">
        <v>25.5704180040103</v>
      </c>
      <c r="E22" s="5">
        <v>247641.82724343854</v>
      </c>
      <c r="F22" s="1" t="s">
        <v>10</v>
      </c>
      <c r="G22" s="5">
        <v>93.825214899713458</v>
      </c>
      <c r="H22" s="5">
        <v>908669.05873925495</v>
      </c>
      <c r="I22" s="1" t="s">
        <v>245</v>
      </c>
      <c r="J22" s="5">
        <v>12.811309449374059</v>
      </c>
      <c r="K22" s="5">
        <v>124073.68862435294</v>
      </c>
      <c r="L22" s="1" t="s">
        <v>10</v>
      </c>
      <c r="M22" s="5">
        <v>1280384.5746070463</v>
      </c>
      <c r="N22" s="5">
        <v>132.20694235309782</v>
      </c>
      <c r="O22"/>
    </row>
    <row r="23" spans="1:15" x14ac:dyDescent="0.45">
      <c r="A23" s="1" t="s">
        <v>27</v>
      </c>
      <c r="B23" s="1" t="s">
        <v>32</v>
      </c>
      <c r="C23" s="4">
        <v>37.887799999999999</v>
      </c>
      <c r="D23" s="5">
        <v>25.5704180040103</v>
      </c>
      <c r="E23" s="5">
        <v>968806.88325234142</v>
      </c>
      <c r="F23" s="1" t="s">
        <v>10</v>
      </c>
      <c r="G23" s="5">
        <v>55.940300000000001</v>
      </c>
      <c r="H23" s="5">
        <v>2119454.8983399998</v>
      </c>
      <c r="I23" s="1" t="s">
        <v>245</v>
      </c>
      <c r="J23" s="5">
        <v>12.811309449374059</v>
      </c>
      <c r="K23" s="5">
        <v>485392.33015599445</v>
      </c>
      <c r="L23" s="1" t="s">
        <v>10</v>
      </c>
      <c r="M23" s="5">
        <v>3573654.1117483354</v>
      </c>
      <c r="N23" s="5">
        <v>94.322027453384365</v>
      </c>
      <c r="O23"/>
    </row>
    <row r="24" spans="1:15" x14ac:dyDescent="0.45">
      <c r="A24" s="1" t="s">
        <v>27</v>
      </c>
      <c r="B24" s="1" t="s">
        <v>33</v>
      </c>
      <c r="C24" s="4">
        <v>0</v>
      </c>
      <c r="D24" s="5">
        <v>27.648074566430626</v>
      </c>
      <c r="E24" s="5">
        <v>111789.45989444897</v>
      </c>
      <c r="F24" s="1" t="s">
        <v>13</v>
      </c>
      <c r="G24" s="5">
        <v>76.031595701726417</v>
      </c>
      <c r="H24" s="5">
        <v>307418.55090079043</v>
      </c>
      <c r="I24" s="1" t="s">
        <v>13</v>
      </c>
      <c r="J24" s="5">
        <v>15.640228594822497</v>
      </c>
      <c r="K24" s="5">
        <v>63238.13627744581</v>
      </c>
      <c r="L24" s="1" t="s">
        <v>13</v>
      </c>
      <c r="M24" s="5">
        <v>482446.14707268524</v>
      </c>
      <c r="N24" s="5">
        <v>119.31989886297954</v>
      </c>
      <c r="O24"/>
    </row>
    <row r="25" spans="1:15" x14ac:dyDescent="0.45">
      <c r="A25" s="1" t="s">
        <v>27</v>
      </c>
      <c r="B25" s="1" t="s">
        <v>34</v>
      </c>
      <c r="C25" s="4">
        <v>0</v>
      </c>
      <c r="D25" s="5">
        <v>25.5704180040103</v>
      </c>
      <c r="E25" s="5">
        <v>495160.91648045782</v>
      </c>
      <c r="F25" s="1" t="s">
        <v>10</v>
      </c>
      <c r="G25" s="5">
        <v>69.868672442313738</v>
      </c>
      <c r="H25" s="5">
        <v>1352978.8943764286</v>
      </c>
      <c r="I25" s="1" t="s">
        <v>13</v>
      </c>
      <c r="J25" s="5">
        <v>12.811309449374059</v>
      </c>
      <c r="K25" s="5">
        <v>248085.88296334891</v>
      </c>
      <c r="L25" s="1" t="s">
        <v>10</v>
      </c>
      <c r="M25" s="5">
        <v>2096225.6938202353</v>
      </c>
      <c r="N25" s="5">
        <v>108.2503998956981</v>
      </c>
      <c r="O25"/>
    </row>
    <row r="26" spans="1:15" x14ac:dyDescent="0.45">
      <c r="A26" s="1" t="s">
        <v>27</v>
      </c>
      <c r="B26" s="1" t="s">
        <v>35</v>
      </c>
      <c r="C26" s="4">
        <v>145.8723</v>
      </c>
      <c r="D26" s="5">
        <v>27.648074566430626</v>
      </c>
      <c r="E26" s="5">
        <v>4033088.2275767382</v>
      </c>
      <c r="F26" s="1" t="s">
        <v>13</v>
      </c>
      <c r="G26" s="5">
        <v>33.375520645851665</v>
      </c>
      <c r="H26" s="5">
        <v>4868563.9603078682</v>
      </c>
      <c r="I26" s="1" t="s">
        <v>245</v>
      </c>
      <c r="J26" s="5">
        <v>13.71790467223564</v>
      </c>
      <c r="K26" s="5">
        <v>2001062.3057197591</v>
      </c>
      <c r="L26" s="1" t="s">
        <v>24</v>
      </c>
      <c r="M26" s="5">
        <v>10902714.493604366</v>
      </c>
      <c r="N26" s="5">
        <v>74.741499884517935</v>
      </c>
      <c r="O26"/>
    </row>
    <row r="27" spans="1:15" x14ac:dyDescent="0.45">
      <c r="A27" s="1" t="s">
        <v>27</v>
      </c>
      <c r="B27" s="1" t="s">
        <v>36</v>
      </c>
      <c r="C27" s="4">
        <v>0</v>
      </c>
      <c r="D27" s="5">
        <v>25.5704180040103</v>
      </c>
      <c r="E27" s="5">
        <v>139537.77104788419</v>
      </c>
      <c r="F27" s="1" t="s">
        <v>10</v>
      </c>
      <c r="G27" s="5">
        <v>69.868672442313738</v>
      </c>
      <c r="H27" s="5">
        <v>381273.34551770607</v>
      </c>
      <c r="I27" s="1" t="s">
        <v>13</v>
      </c>
      <c r="J27" s="5">
        <v>12.811309449374059</v>
      </c>
      <c r="K27" s="5">
        <v>69911.315665234244</v>
      </c>
      <c r="L27" s="1" t="s">
        <v>10</v>
      </c>
      <c r="M27" s="5">
        <v>590722.43223082449</v>
      </c>
      <c r="N27" s="5">
        <v>108.2503998956981</v>
      </c>
      <c r="O27"/>
    </row>
    <row r="28" spans="1:15" x14ac:dyDescent="0.45">
      <c r="A28" s="1" t="s">
        <v>27</v>
      </c>
      <c r="B28" s="1" t="s">
        <v>37</v>
      </c>
      <c r="C28" s="4">
        <v>0</v>
      </c>
      <c r="D28" s="5">
        <v>27.648074566430626</v>
      </c>
      <c r="E28" s="5">
        <v>1216338.3332457223</v>
      </c>
      <c r="F28" s="1" t="s">
        <v>13</v>
      </c>
      <c r="G28" s="5">
        <v>76.031595701726417</v>
      </c>
      <c r="H28" s="5">
        <v>3344903.6086634714</v>
      </c>
      <c r="I28" s="1" t="s">
        <v>13</v>
      </c>
      <c r="J28" s="5">
        <v>15.640228594822497</v>
      </c>
      <c r="K28" s="5">
        <v>688069.96070918301</v>
      </c>
      <c r="L28" s="1" t="s">
        <v>13</v>
      </c>
      <c r="M28" s="5">
        <v>5249311.9026183765</v>
      </c>
      <c r="N28" s="5">
        <v>119.31989886297954</v>
      </c>
      <c r="O28"/>
    </row>
    <row r="29" spans="1:15" x14ac:dyDescent="0.45">
      <c r="A29" s="1" t="s">
        <v>38</v>
      </c>
      <c r="B29" s="1" t="s">
        <v>39</v>
      </c>
      <c r="C29" s="4">
        <v>0</v>
      </c>
      <c r="D29" s="5">
        <v>25.5704180040103</v>
      </c>
      <c r="E29" s="5">
        <v>2482.8875881894</v>
      </c>
      <c r="F29" s="1" t="s">
        <v>10</v>
      </c>
      <c r="G29" s="5">
        <v>73.920769675063781</v>
      </c>
      <c r="H29" s="5">
        <v>7177.7067354486926</v>
      </c>
      <c r="I29" s="1" t="s">
        <v>13</v>
      </c>
      <c r="J29" s="5">
        <v>12.811309449374059</v>
      </c>
      <c r="K29" s="5">
        <v>1243.9781475342211</v>
      </c>
      <c r="L29" s="1" t="s">
        <v>10</v>
      </c>
      <c r="M29" s="5">
        <v>10904.572471172312</v>
      </c>
      <c r="N29" s="5">
        <v>112.30249712844814</v>
      </c>
      <c r="O29"/>
    </row>
    <row r="30" spans="1:15" x14ac:dyDescent="0.45">
      <c r="A30" s="1" t="s">
        <v>38</v>
      </c>
      <c r="B30" s="1" t="s">
        <v>40</v>
      </c>
      <c r="C30" s="4">
        <v>0</v>
      </c>
      <c r="D30" s="5">
        <v>27.648074566430626</v>
      </c>
      <c r="E30" s="5">
        <v>1238100.13273696</v>
      </c>
      <c r="F30" s="1" t="s">
        <v>13</v>
      </c>
      <c r="G30" s="5">
        <v>72.432162730095172</v>
      </c>
      <c r="H30" s="5">
        <v>3243562.9495675731</v>
      </c>
      <c r="I30" s="1" t="s">
        <v>13</v>
      </c>
      <c r="J30" s="5">
        <v>15.640228594822497</v>
      </c>
      <c r="K30" s="5">
        <v>700380.38463616779</v>
      </c>
      <c r="L30" s="1" t="s">
        <v>13</v>
      </c>
      <c r="M30" s="5">
        <v>5182043.466940701</v>
      </c>
      <c r="N30" s="5">
        <v>115.7204658913483</v>
      </c>
      <c r="O30"/>
    </row>
    <row r="31" spans="1:15" x14ac:dyDescent="0.45">
      <c r="A31" s="1" t="s">
        <v>38</v>
      </c>
      <c r="B31" s="1" t="s">
        <v>41</v>
      </c>
      <c r="C31" s="4">
        <v>0</v>
      </c>
      <c r="D31" s="5">
        <v>25.5704180040103</v>
      </c>
      <c r="E31" s="5">
        <v>2718.1354338262945</v>
      </c>
      <c r="F31" s="1" t="s">
        <v>10</v>
      </c>
      <c r="G31" s="5">
        <v>73.920769675063781</v>
      </c>
      <c r="H31" s="5">
        <v>7857.7778164592792</v>
      </c>
      <c r="I31" s="1" t="s">
        <v>13</v>
      </c>
      <c r="J31" s="5">
        <v>12.811309449374059</v>
      </c>
      <c r="K31" s="5">
        <v>1361.8421944684626</v>
      </c>
      <c r="L31" s="1" t="s">
        <v>10</v>
      </c>
      <c r="M31" s="5">
        <v>11937.755444754037</v>
      </c>
      <c r="N31" s="5">
        <v>112.30249712844814</v>
      </c>
      <c r="O31"/>
    </row>
    <row r="32" spans="1:15" x14ac:dyDescent="0.45">
      <c r="A32" s="1" t="s">
        <v>38</v>
      </c>
      <c r="B32" s="1" t="s">
        <v>42</v>
      </c>
      <c r="C32" s="4">
        <v>0</v>
      </c>
      <c r="D32" s="5">
        <v>25.5704180040103</v>
      </c>
      <c r="E32" s="5">
        <v>9959.6778125620112</v>
      </c>
      <c r="F32" s="1" t="s">
        <v>10</v>
      </c>
      <c r="G32" s="5">
        <v>73.920769675063781</v>
      </c>
      <c r="H32" s="5">
        <v>28792.139788437344</v>
      </c>
      <c r="I32" s="1" t="s">
        <v>13</v>
      </c>
      <c r="J32" s="5">
        <v>12.811309449374059</v>
      </c>
      <c r="K32" s="5">
        <v>4990.0050305311961</v>
      </c>
      <c r="L32" s="1" t="s">
        <v>10</v>
      </c>
      <c r="M32" s="5">
        <v>43741.822631530551</v>
      </c>
      <c r="N32" s="5">
        <v>112.30249712844814</v>
      </c>
      <c r="O32"/>
    </row>
    <row r="33" spans="1:15" x14ac:dyDescent="0.45">
      <c r="A33" s="1" t="s">
        <v>38</v>
      </c>
      <c r="B33" s="1" t="s">
        <v>43</v>
      </c>
      <c r="C33" s="4">
        <v>0</v>
      </c>
      <c r="D33" s="5">
        <v>25.5704180040103</v>
      </c>
      <c r="E33" s="5">
        <v>7338.7099671509568</v>
      </c>
      <c r="F33" s="1" t="s">
        <v>10</v>
      </c>
      <c r="G33" s="5">
        <v>73.920769675063781</v>
      </c>
      <c r="H33" s="5">
        <v>21215.260896743304</v>
      </c>
      <c r="I33" s="1" t="s">
        <v>13</v>
      </c>
      <c r="J33" s="5">
        <v>12.811309449374059</v>
      </c>
      <c r="K33" s="5">
        <v>3676.845811970355</v>
      </c>
      <c r="L33" s="1" t="s">
        <v>10</v>
      </c>
      <c r="M33" s="5">
        <v>32230.816675864615</v>
      </c>
      <c r="N33" s="5">
        <v>112.30249712844814</v>
      </c>
      <c r="O33"/>
    </row>
    <row r="34" spans="1:15" x14ac:dyDescent="0.45">
      <c r="A34" s="1" t="s">
        <v>38</v>
      </c>
      <c r="B34" s="1" t="s">
        <v>45</v>
      </c>
      <c r="C34" s="4">
        <v>0</v>
      </c>
      <c r="D34" s="5">
        <v>27.648074566430626</v>
      </c>
      <c r="E34" s="5">
        <v>318315.04729077243</v>
      </c>
      <c r="F34" s="1" t="s">
        <v>13</v>
      </c>
      <c r="G34" s="5">
        <v>80.08369293447646</v>
      </c>
      <c r="H34" s="5">
        <v>922011.56512392091</v>
      </c>
      <c r="I34" s="1" t="s">
        <v>13</v>
      </c>
      <c r="J34" s="5">
        <v>15.640228594822497</v>
      </c>
      <c r="K34" s="5">
        <v>180067.5158350509</v>
      </c>
      <c r="L34" s="1" t="s">
        <v>13</v>
      </c>
      <c r="M34" s="5">
        <v>1420394.1282497444</v>
      </c>
      <c r="N34" s="5">
        <v>123.37199609572959</v>
      </c>
      <c r="O34"/>
    </row>
    <row r="35" spans="1:15" x14ac:dyDescent="0.45">
      <c r="A35" s="1" t="s">
        <v>38</v>
      </c>
      <c r="B35" s="1" t="s">
        <v>47</v>
      </c>
      <c r="C35" s="4">
        <v>0</v>
      </c>
      <c r="D35" s="5">
        <v>25.5704180040103</v>
      </c>
      <c r="E35" s="5">
        <v>767.11254012030895</v>
      </c>
      <c r="F35" s="1" t="s">
        <v>10</v>
      </c>
      <c r="G35" s="5">
        <v>73.920769675063781</v>
      </c>
      <c r="H35" s="5">
        <v>2217.6230902519133</v>
      </c>
      <c r="I35" s="1" t="s">
        <v>13</v>
      </c>
      <c r="J35" s="5">
        <v>12.811309449374059</v>
      </c>
      <c r="K35" s="5">
        <v>384.33928348122174</v>
      </c>
      <c r="L35" s="1" t="s">
        <v>10</v>
      </c>
      <c r="M35" s="5">
        <v>3369.0749138534438</v>
      </c>
      <c r="N35" s="5">
        <v>112.30249712844814</v>
      </c>
      <c r="O35"/>
    </row>
    <row r="36" spans="1:15" x14ac:dyDescent="0.45">
      <c r="A36" s="1" t="s">
        <v>38</v>
      </c>
      <c r="B36" s="1" t="s">
        <v>48</v>
      </c>
      <c r="C36" s="4">
        <v>0</v>
      </c>
      <c r="D36" s="5">
        <v>25.5704180040103</v>
      </c>
      <c r="E36" s="5">
        <v>1659.5201284602686</v>
      </c>
      <c r="F36" s="1" t="s">
        <v>10</v>
      </c>
      <c r="G36" s="5">
        <v>73.920769675063781</v>
      </c>
      <c r="H36" s="5">
        <v>4797.4579519116396</v>
      </c>
      <c r="I36" s="1" t="s">
        <v>13</v>
      </c>
      <c r="J36" s="5">
        <v>12.811309449374059</v>
      </c>
      <c r="K36" s="5">
        <v>831.45398326437646</v>
      </c>
      <c r="L36" s="1" t="s">
        <v>10</v>
      </c>
      <c r="M36" s="5">
        <v>7288.4320636362845</v>
      </c>
      <c r="N36" s="5">
        <v>112.30249712844814</v>
      </c>
      <c r="O36"/>
    </row>
    <row r="37" spans="1:15" x14ac:dyDescent="0.45">
      <c r="A37" s="1" t="s">
        <v>38</v>
      </c>
      <c r="B37" s="1" t="s">
        <v>49</v>
      </c>
      <c r="C37" s="4">
        <v>0</v>
      </c>
      <c r="D37" s="5">
        <v>25.5704180040103</v>
      </c>
      <c r="E37" s="5">
        <v>484610.56201200321</v>
      </c>
      <c r="F37" s="1" t="s">
        <v>10</v>
      </c>
      <c r="G37" s="5">
        <v>73.920769675063781</v>
      </c>
      <c r="H37" s="5">
        <v>1400946.4268818088</v>
      </c>
      <c r="I37" s="1" t="s">
        <v>13</v>
      </c>
      <c r="J37" s="5">
        <v>12.811309449374059</v>
      </c>
      <c r="K37" s="5">
        <v>242799.93668453718</v>
      </c>
      <c r="L37" s="1" t="s">
        <v>10</v>
      </c>
      <c r="M37" s="5">
        <v>2128356.9255783493</v>
      </c>
      <c r="N37" s="5">
        <v>112.30249712844814</v>
      </c>
      <c r="O37"/>
    </row>
    <row r="38" spans="1:15" x14ac:dyDescent="0.45">
      <c r="A38" s="1" t="s">
        <v>38</v>
      </c>
      <c r="B38" s="1" t="s">
        <v>64</v>
      </c>
      <c r="C38" s="4">
        <v>127.57550000000001</v>
      </c>
      <c r="D38" s="5">
        <v>27.648074566430626</v>
      </c>
      <c r="E38" s="5">
        <v>3527216.9368496705</v>
      </c>
      <c r="F38" s="1" t="s">
        <v>13</v>
      </c>
      <c r="G38" s="5">
        <v>93.900194580714896</v>
      </c>
      <c r="H38" s="5">
        <v>11979364.273731994</v>
      </c>
      <c r="I38" s="1" t="s">
        <v>245</v>
      </c>
      <c r="J38" s="5">
        <v>15.640228594822497</v>
      </c>
      <c r="K38" s="5">
        <v>1995309.9830987775</v>
      </c>
      <c r="L38" s="1" t="s">
        <v>13</v>
      </c>
      <c r="M38" s="5">
        <v>17501891.193680443</v>
      </c>
      <c r="N38" s="5">
        <v>137.18849774196801</v>
      </c>
      <c r="O38"/>
    </row>
    <row r="39" spans="1:15" x14ac:dyDescent="0.45">
      <c r="A39" s="1" t="s">
        <v>38</v>
      </c>
      <c r="B39" s="1" t="s">
        <v>51</v>
      </c>
      <c r="C39" s="4">
        <v>0</v>
      </c>
      <c r="D39" s="5">
        <v>27.648074566430626</v>
      </c>
      <c r="E39" s="5">
        <v>139556.42118151521</v>
      </c>
      <c r="F39" s="1" t="s">
        <v>13</v>
      </c>
      <c r="G39" s="5">
        <v>72.432162730095172</v>
      </c>
      <c r="H39" s="5">
        <v>365608.58459642838</v>
      </c>
      <c r="I39" s="1" t="s">
        <v>13</v>
      </c>
      <c r="J39" s="5">
        <v>15.640228594822497</v>
      </c>
      <c r="K39" s="5">
        <v>78945.617855226039</v>
      </c>
      <c r="L39" s="1" t="s">
        <v>13</v>
      </c>
      <c r="M39" s="5">
        <v>584110.62363316957</v>
      </c>
      <c r="N39" s="5">
        <v>115.7204658913483</v>
      </c>
      <c r="O39"/>
    </row>
    <row r="40" spans="1:15" x14ac:dyDescent="0.45">
      <c r="A40" s="1" t="s">
        <v>38</v>
      </c>
      <c r="B40" s="1" t="s">
        <v>52</v>
      </c>
      <c r="C40" s="4">
        <v>0</v>
      </c>
      <c r="D40" s="5">
        <v>27.648074566430626</v>
      </c>
      <c r="E40" s="5">
        <v>313349.45309864153</v>
      </c>
      <c r="F40" s="1" t="s">
        <v>13</v>
      </c>
      <c r="G40" s="5">
        <v>72.432162730095172</v>
      </c>
      <c r="H40" s="5">
        <v>820909.91630153358</v>
      </c>
      <c r="I40" s="1" t="s">
        <v>13</v>
      </c>
      <c r="J40" s="5">
        <v>15.640228594822497</v>
      </c>
      <c r="K40" s="5">
        <v>177258.53077942078</v>
      </c>
      <c r="L40" s="1" t="s">
        <v>13</v>
      </c>
      <c r="M40" s="5">
        <v>1311517.9001795959</v>
      </c>
      <c r="N40" s="5">
        <v>115.7204658913483</v>
      </c>
      <c r="O40"/>
    </row>
    <row r="41" spans="1:15" x14ac:dyDescent="0.45">
      <c r="A41" s="1" t="s">
        <v>38</v>
      </c>
      <c r="B41" s="1" t="s">
        <v>53</v>
      </c>
      <c r="C41" s="4">
        <v>0</v>
      </c>
      <c r="D41" s="5">
        <v>25.5704180040103</v>
      </c>
      <c r="E41" s="5">
        <v>4178.2063018552826</v>
      </c>
      <c r="F41" s="1" t="s">
        <v>10</v>
      </c>
      <c r="G41" s="5">
        <v>73.920769675063781</v>
      </c>
      <c r="H41" s="5">
        <v>12078.653764905421</v>
      </c>
      <c r="I41" s="1" t="s">
        <v>13</v>
      </c>
      <c r="J41" s="5">
        <v>12.811309449374059</v>
      </c>
      <c r="K41" s="5">
        <v>2093.3679640277214</v>
      </c>
      <c r="L41" s="1" t="s">
        <v>10</v>
      </c>
      <c r="M41" s="5">
        <v>18350.228030788425</v>
      </c>
      <c r="N41" s="5">
        <v>112.30249712844814</v>
      </c>
      <c r="O41"/>
    </row>
    <row r="42" spans="1:15" x14ac:dyDescent="0.45">
      <c r="A42" s="1" t="s">
        <v>38</v>
      </c>
      <c r="B42" s="1" t="s">
        <v>54</v>
      </c>
      <c r="C42" s="4">
        <v>0</v>
      </c>
      <c r="D42" s="5">
        <v>27.648074566430626</v>
      </c>
      <c r="E42" s="5">
        <v>1985.131753869719</v>
      </c>
      <c r="F42" s="1" t="s">
        <v>13</v>
      </c>
      <c r="G42" s="5">
        <v>72.432162730095172</v>
      </c>
      <c r="H42" s="5">
        <v>5200.6292840208334</v>
      </c>
      <c r="I42" s="1" t="s">
        <v>13</v>
      </c>
      <c r="J42" s="5">
        <v>15.640228594822497</v>
      </c>
      <c r="K42" s="5">
        <v>1122.9684131082552</v>
      </c>
      <c r="L42" s="1" t="s">
        <v>13</v>
      </c>
      <c r="M42" s="5">
        <v>8308.7294509988078</v>
      </c>
      <c r="N42" s="5">
        <v>115.7204658913483</v>
      </c>
      <c r="O42"/>
    </row>
    <row r="43" spans="1:15" x14ac:dyDescent="0.45">
      <c r="A43" s="1" t="s">
        <v>38</v>
      </c>
      <c r="B43" s="1" t="s">
        <v>55</v>
      </c>
      <c r="C43" s="4">
        <v>0</v>
      </c>
      <c r="D43" s="5">
        <v>27.648074566430626</v>
      </c>
      <c r="E43" s="5">
        <v>296912.67276889848</v>
      </c>
      <c r="F43" s="1" t="s">
        <v>13</v>
      </c>
      <c r="G43" s="5">
        <v>72.432162730095172</v>
      </c>
      <c r="H43" s="5">
        <v>777848.99555849202</v>
      </c>
      <c r="I43" s="1" t="s">
        <v>13</v>
      </c>
      <c r="J43" s="5">
        <v>15.640228594822497</v>
      </c>
      <c r="K43" s="5">
        <v>167960.4148797988</v>
      </c>
      <c r="L43" s="1" t="s">
        <v>13</v>
      </c>
      <c r="M43" s="5">
        <v>1242722.0832071893</v>
      </c>
      <c r="N43" s="5">
        <v>115.7204658913483</v>
      </c>
      <c r="O43"/>
    </row>
    <row r="44" spans="1:15" x14ac:dyDescent="0.45">
      <c r="A44" s="1" t="s">
        <v>38</v>
      </c>
      <c r="B44" s="1" t="s">
        <v>56</v>
      </c>
      <c r="C44" s="4">
        <v>0</v>
      </c>
      <c r="D44" s="5">
        <v>27.648074566430626</v>
      </c>
      <c r="E44" s="5">
        <v>480349.35309479578</v>
      </c>
      <c r="F44" s="1" t="s">
        <v>13</v>
      </c>
      <c r="G44" s="5">
        <v>72.432162730095172</v>
      </c>
      <c r="H44" s="5">
        <v>1258414.6656238544</v>
      </c>
      <c r="I44" s="1" t="s">
        <v>13</v>
      </c>
      <c r="J44" s="5">
        <v>15.640228594822497</v>
      </c>
      <c r="K44" s="5">
        <v>271728.63953786762</v>
      </c>
      <c r="L44" s="1" t="s">
        <v>13</v>
      </c>
      <c r="M44" s="5">
        <v>2010492.6582565177</v>
      </c>
      <c r="N44" s="5">
        <v>115.7204658913483</v>
      </c>
      <c r="O44"/>
    </row>
    <row r="45" spans="1:15" x14ac:dyDescent="0.45">
      <c r="A45" s="1" t="s">
        <v>38</v>
      </c>
      <c r="B45" s="1" t="s">
        <v>57</v>
      </c>
      <c r="C45" s="4">
        <v>0</v>
      </c>
      <c r="D45" s="5">
        <v>27.648074566430626</v>
      </c>
      <c r="E45" s="5">
        <v>178429.6140219167</v>
      </c>
      <c r="F45" s="1" t="s">
        <v>13</v>
      </c>
      <c r="G45" s="5">
        <v>80.08369293447646</v>
      </c>
      <c r="H45" s="5">
        <v>516828.12072193727</v>
      </c>
      <c r="I45" s="1" t="s">
        <v>13</v>
      </c>
      <c r="J45" s="5">
        <v>15.640228594822497</v>
      </c>
      <c r="K45" s="5">
        <v>100935.77925954647</v>
      </c>
      <c r="L45" s="1" t="s">
        <v>13</v>
      </c>
      <c r="M45" s="5">
        <v>796193.51400340046</v>
      </c>
      <c r="N45" s="5">
        <v>123.37199609572959</v>
      </c>
      <c r="O45"/>
    </row>
    <row r="46" spans="1:15" x14ac:dyDescent="0.45">
      <c r="A46" s="1" t="s">
        <v>38</v>
      </c>
      <c r="B46" s="1" t="s">
        <v>58</v>
      </c>
      <c r="C46" s="4">
        <v>0</v>
      </c>
      <c r="D46" s="5">
        <v>27.648074566430626</v>
      </c>
      <c r="E46" s="5">
        <v>3096.58435144023</v>
      </c>
      <c r="F46" s="1" t="s">
        <v>13</v>
      </c>
      <c r="G46" s="5">
        <v>72.432162730095172</v>
      </c>
      <c r="H46" s="5">
        <v>8112.4022257706592</v>
      </c>
      <c r="I46" s="1" t="s">
        <v>13</v>
      </c>
      <c r="J46" s="5">
        <v>15.640228594822497</v>
      </c>
      <c r="K46" s="5">
        <v>1751.7056026201196</v>
      </c>
      <c r="L46" s="1" t="s">
        <v>13</v>
      </c>
      <c r="M46" s="5">
        <v>12960.692179831009</v>
      </c>
      <c r="N46" s="5">
        <v>115.7204658913483</v>
      </c>
      <c r="O46"/>
    </row>
    <row r="47" spans="1:15" x14ac:dyDescent="0.45">
      <c r="A47" s="1" t="s">
        <v>38</v>
      </c>
      <c r="B47" s="1" t="s">
        <v>59</v>
      </c>
      <c r="C47" s="4">
        <v>0</v>
      </c>
      <c r="D47" s="5">
        <v>27.648074566430626</v>
      </c>
      <c r="E47" s="5">
        <v>486094.62298970006</v>
      </c>
      <c r="F47" s="1" t="s">
        <v>13</v>
      </c>
      <c r="G47" s="5">
        <v>72.432162730095172</v>
      </c>
      <c r="H47" s="5">
        <v>1273466.0690391683</v>
      </c>
      <c r="I47" s="1" t="s">
        <v>13</v>
      </c>
      <c r="J47" s="5">
        <v>15.640228594822497</v>
      </c>
      <c r="K47" s="5">
        <v>274978.67903987173</v>
      </c>
      <c r="L47" s="1" t="s">
        <v>13</v>
      </c>
      <c r="M47" s="5">
        <v>2034539.3710687403</v>
      </c>
      <c r="N47" s="5">
        <v>115.7204658913483</v>
      </c>
      <c r="O47"/>
    </row>
    <row r="48" spans="1:15" x14ac:dyDescent="0.45">
      <c r="A48" s="1" t="s">
        <v>38</v>
      </c>
      <c r="B48" s="1" t="s">
        <v>60</v>
      </c>
      <c r="C48" s="4">
        <v>0</v>
      </c>
      <c r="D48" s="5">
        <v>27.648074566430626</v>
      </c>
      <c r="E48" s="5">
        <v>21642.912770601895</v>
      </c>
      <c r="F48" s="1" t="s">
        <v>13</v>
      </c>
      <c r="G48" s="5">
        <v>72.432162730095172</v>
      </c>
      <c r="H48" s="5">
        <v>56699.896985118503</v>
      </c>
      <c r="I48" s="1" t="s">
        <v>13</v>
      </c>
      <c r="J48" s="5">
        <v>15.640228594822497</v>
      </c>
      <c r="K48" s="5">
        <v>12243.170944027052</v>
      </c>
      <c r="L48" s="1" t="s">
        <v>13</v>
      </c>
      <c r="M48" s="5">
        <v>90585.980699747452</v>
      </c>
      <c r="N48" s="5">
        <v>115.7204658913483</v>
      </c>
      <c r="O48"/>
    </row>
    <row r="49" spans="1:15" x14ac:dyDescent="0.45">
      <c r="A49" s="1" t="s">
        <v>38</v>
      </c>
      <c r="B49" s="1" t="s">
        <v>61</v>
      </c>
      <c r="C49" s="4">
        <v>0</v>
      </c>
      <c r="D49" s="5">
        <v>27.648074566430626</v>
      </c>
      <c r="E49" s="5">
        <v>311403.02864916477</v>
      </c>
      <c r="F49" s="1" t="s">
        <v>13</v>
      </c>
      <c r="G49" s="5">
        <v>83.186728523648867</v>
      </c>
      <c r="H49" s="5">
        <v>936940.44203470962</v>
      </c>
      <c r="I49" s="1" t="s">
        <v>13</v>
      </c>
      <c r="J49" s="5">
        <v>15.640228594822497</v>
      </c>
      <c r="K49" s="5">
        <v>176157.45868634529</v>
      </c>
      <c r="L49" s="1" t="s">
        <v>13</v>
      </c>
      <c r="M49" s="5">
        <v>1424500.9293702196</v>
      </c>
      <c r="N49" s="5">
        <v>126.47503168490199</v>
      </c>
      <c r="O49"/>
    </row>
    <row r="50" spans="1:15" x14ac:dyDescent="0.45">
      <c r="A50" s="1" t="s">
        <v>38</v>
      </c>
      <c r="B50" s="1" t="s">
        <v>62</v>
      </c>
      <c r="C50" s="4">
        <v>0</v>
      </c>
      <c r="D50" s="5">
        <v>27.648074566430626</v>
      </c>
      <c r="E50" s="5">
        <v>269460.89953188947</v>
      </c>
      <c r="F50" s="1" t="s">
        <v>13</v>
      </c>
      <c r="G50" s="5">
        <v>80.08369293447646</v>
      </c>
      <c r="H50" s="5">
        <v>780503.67970870098</v>
      </c>
      <c r="I50" s="1" t="s">
        <v>13</v>
      </c>
      <c r="J50" s="5">
        <v>15.640228594822497</v>
      </c>
      <c r="K50" s="5">
        <v>152431.23190799955</v>
      </c>
      <c r="L50" s="1" t="s">
        <v>13</v>
      </c>
      <c r="M50" s="5">
        <v>1202395.8111485899</v>
      </c>
      <c r="N50" s="5">
        <v>123.37199609572959</v>
      </c>
      <c r="O50"/>
    </row>
    <row r="51" spans="1:15" x14ac:dyDescent="0.45">
      <c r="A51" s="1" t="s">
        <v>38</v>
      </c>
      <c r="B51" s="1" t="s">
        <v>63</v>
      </c>
      <c r="C51" s="4">
        <v>0</v>
      </c>
      <c r="D51" s="5">
        <v>27.648074566430626</v>
      </c>
      <c r="E51" s="5">
        <v>81514.818244207418</v>
      </c>
      <c r="F51" s="1" t="s">
        <v>13</v>
      </c>
      <c r="G51" s="5">
        <v>72.432162730095172</v>
      </c>
      <c r="H51" s="5">
        <v>213551.7453771396</v>
      </c>
      <c r="I51" s="1" t="s">
        <v>13</v>
      </c>
      <c r="J51" s="5">
        <v>15.640228594822497</v>
      </c>
      <c r="K51" s="5">
        <v>46112.08596611517</v>
      </c>
      <c r="L51" s="1" t="s">
        <v>13</v>
      </c>
      <c r="M51" s="5">
        <v>341178.64958746219</v>
      </c>
      <c r="N51" s="5">
        <v>115.7204658913483</v>
      </c>
      <c r="O51"/>
    </row>
    <row r="52" spans="1:15" x14ac:dyDescent="0.45">
      <c r="A52" s="1" t="s">
        <v>38</v>
      </c>
      <c r="B52" s="1" t="s">
        <v>65</v>
      </c>
      <c r="C52" s="4">
        <v>0</v>
      </c>
      <c r="D52" s="5">
        <v>27.648074566430626</v>
      </c>
      <c r="E52" s="5">
        <v>180970.47207457168</v>
      </c>
      <c r="F52" s="1" t="s">
        <v>13</v>
      </c>
      <c r="G52" s="5">
        <v>80.08369293447646</v>
      </c>
      <c r="H52" s="5">
        <v>524187.81210261566</v>
      </c>
      <c r="I52" s="1" t="s">
        <v>13</v>
      </c>
      <c r="J52" s="5">
        <v>15.640228594822497</v>
      </c>
      <c r="K52" s="5">
        <v>102373.11626741065</v>
      </c>
      <c r="L52" s="1" t="s">
        <v>13</v>
      </c>
      <c r="M52" s="5">
        <v>807531.40044459805</v>
      </c>
      <c r="N52" s="5">
        <v>123.37199609572959</v>
      </c>
      <c r="O52"/>
    </row>
    <row r="53" spans="1:15" x14ac:dyDescent="0.45">
      <c r="A53" s="1" t="s">
        <v>38</v>
      </c>
      <c r="B53" s="1" t="s">
        <v>66</v>
      </c>
      <c r="C53" s="4">
        <v>0</v>
      </c>
      <c r="D53" s="5">
        <v>25.5704180040103</v>
      </c>
      <c r="E53" s="5">
        <v>108582.22301222934</v>
      </c>
      <c r="F53" s="1" t="s">
        <v>10</v>
      </c>
      <c r="G53" s="5">
        <v>73.920769675063781</v>
      </c>
      <c r="H53" s="5">
        <v>313897.15634819085</v>
      </c>
      <c r="I53" s="1" t="s">
        <v>13</v>
      </c>
      <c r="J53" s="5">
        <v>12.811309449374059</v>
      </c>
      <c r="K53" s="5">
        <v>54401.94444582201</v>
      </c>
      <c r="L53" s="1" t="s">
        <v>10</v>
      </c>
      <c r="M53" s="5">
        <v>476881.3238062422</v>
      </c>
      <c r="N53" s="5">
        <v>112.30249712844814</v>
      </c>
      <c r="O53"/>
    </row>
    <row r="54" spans="1:15" x14ac:dyDescent="0.45">
      <c r="A54" s="1" t="s">
        <v>38</v>
      </c>
      <c r="B54" s="1" t="s">
        <v>67</v>
      </c>
      <c r="C54" s="4">
        <v>0</v>
      </c>
      <c r="D54" s="5">
        <v>27.648074566430626</v>
      </c>
      <c r="E54" s="5">
        <v>194769.62609067719</v>
      </c>
      <c r="F54" s="1" t="s">
        <v>13</v>
      </c>
      <c r="G54" s="5">
        <v>72.432162730095172</v>
      </c>
      <c r="H54" s="5">
        <v>510255.61356842844</v>
      </c>
      <c r="I54" s="1" t="s">
        <v>13</v>
      </c>
      <c r="J54" s="5">
        <v>15.640228594822497</v>
      </c>
      <c r="K54" s="5">
        <v>110179.15435908658</v>
      </c>
      <c r="L54" s="1" t="s">
        <v>13</v>
      </c>
      <c r="M54" s="5">
        <v>815204.39401819219</v>
      </c>
      <c r="N54" s="5">
        <v>115.7204658913483</v>
      </c>
      <c r="O54"/>
    </row>
    <row r="55" spans="1:15" x14ac:dyDescent="0.45">
      <c r="A55" s="1" t="s">
        <v>38</v>
      </c>
      <c r="B55" s="1" t="s">
        <v>68</v>
      </c>
      <c r="C55" s="4">
        <v>0</v>
      </c>
      <c r="D55" s="5">
        <v>27.648074566430626</v>
      </c>
      <c r="E55" s="5">
        <v>898852.72819194291</v>
      </c>
      <c r="F55" s="1" t="s">
        <v>13</v>
      </c>
      <c r="G55" s="5">
        <v>72.432162730095172</v>
      </c>
      <c r="H55" s="5">
        <v>2354805.826436759</v>
      </c>
      <c r="I55" s="1" t="s">
        <v>13</v>
      </c>
      <c r="J55" s="5">
        <v>15.640228594822497</v>
      </c>
      <c r="K55" s="5">
        <v>508471.65173197683</v>
      </c>
      <c r="L55" s="1" t="s">
        <v>13</v>
      </c>
      <c r="M55" s="5">
        <v>3762130.2063606787</v>
      </c>
      <c r="N55" s="5">
        <v>115.7204658913483</v>
      </c>
      <c r="O55"/>
    </row>
    <row r="56" spans="1:15" x14ac:dyDescent="0.45">
      <c r="A56" s="1" t="s">
        <v>38</v>
      </c>
      <c r="B56" s="1" t="s">
        <v>69</v>
      </c>
      <c r="C56" s="4">
        <v>0</v>
      </c>
      <c r="D56" s="5">
        <v>25.5704180040103</v>
      </c>
      <c r="E56" s="5">
        <v>75008.264172963813</v>
      </c>
      <c r="F56" s="1" t="s">
        <v>10</v>
      </c>
      <c r="G56" s="5">
        <v>73.920769675063781</v>
      </c>
      <c r="H56" s="5">
        <v>216839.1857648321</v>
      </c>
      <c r="I56" s="1" t="s">
        <v>13</v>
      </c>
      <c r="J56" s="5">
        <v>12.811309449374059</v>
      </c>
      <c r="K56" s="5">
        <v>37580.695138793861</v>
      </c>
      <c r="L56" s="1" t="s">
        <v>10</v>
      </c>
      <c r="M56" s="5">
        <v>329428.14507658978</v>
      </c>
      <c r="N56" s="5">
        <v>112.30249712844814</v>
      </c>
      <c r="O56"/>
    </row>
    <row r="57" spans="1:15" x14ac:dyDescent="0.45">
      <c r="A57" s="1" t="s">
        <v>38</v>
      </c>
      <c r="B57" s="1" t="s">
        <v>70</v>
      </c>
      <c r="C57" s="4">
        <v>0</v>
      </c>
      <c r="D57" s="5">
        <v>25.5704180040103</v>
      </c>
      <c r="E57" s="5">
        <v>1350.1180706117436</v>
      </c>
      <c r="F57" s="1" t="s">
        <v>10</v>
      </c>
      <c r="G57" s="5">
        <v>73.920769675063781</v>
      </c>
      <c r="H57" s="5">
        <v>3903.0166388433677</v>
      </c>
      <c r="I57" s="1" t="s">
        <v>13</v>
      </c>
      <c r="J57" s="5">
        <v>12.811309449374059</v>
      </c>
      <c r="K57" s="5">
        <v>676.4371389269503</v>
      </c>
      <c r="L57" s="1" t="s">
        <v>10</v>
      </c>
      <c r="M57" s="5">
        <v>5929.571848382061</v>
      </c>
      <c r="N57" s="5">
        <v>112.30249712844814</v>
      </c>
      <c r="O57"/>
    </row>
    <row r="58" spans="1:15" x14ac:dyDescent="0.45">
      <c r="A58" s="1" t="s">
        <v>38</v>
      </c>
      <c r="B58" s="1" t="s">
        <v>71</v>
      </c>
      <c r="C58" s="4">
        <v>0</v>
      </c>
      <c r="D58" s="5">
        <v>27.648074566430626</v>
      </c>
      <c r="E58" s="5">
        <v>5054.0680307435186</v>
      </c>
      <c r="F58" s="1" t="s">
        <v>13</v>
      </c>
      <c r="G58" s="5">
        <v>72.432162730095172</v>
      </c>
      <c r="H58" s="5">
        <v>13240.599347061398</v>
      </c>
      <c r="I58" s="1" t="s">
        <v>13</v>
      </c>
      <c r="J58" s="5">
        <v>15.640228594822497</v>
      </c>
      <c r="K58" s="5">
        <v>2859.0337871335528</v>
      </c>
      <c r="L58" s="1" t="s">
        <v>13</v>
      </c>
      <c r="M58" s="5">
        <v>21153.701164938469</v>
      </c>
      <c r="N58" s="5">
        <v>115.7204658913483</v>
      </c>
      <c r="O58"/>
    </row>
    <row r="59" spans="1:15" x14ac:dyDescent="0.45">
      <c r="A59" s="1" t="s">
        <v>38</v>
      </c>
      <c r="B59" s="1" t="s">
        <v>72</v>
      </c>
      <c r="C59" s="4">
        <v>0</v>
      </c>
      <c r="D59" s="5">
        <v>25.5704180040103</v>
      </c>
      <c r="E59" s="5">
        <v>971.67588415239129</v>
      </c>
      <c r="F59" s="1" t="s">
        <v>10</v>
      </c>
      <c r="G59" s="5">
        <v>73.920769675063781</v>
      </c>
      <c r="H59" s="5">
        <v>2808.9892476524237</v>
      </c>
      <c r="I59" s="1" t="s">
        <v>13</v>
      </c>
      <c r="J59" s="5">
        <v>12.811309449374059</v>
      </c>
      <c r="K59" s="5">
        <v>486.82975907621426</v>
      </c>
      <c r="L59" s="1" t="s">
        <v>10</v>
      </c>
      <c r="M59" s="5">
        <v>4267.4948908810293</v>
      </c>
      <c r="N59" s="5">
        <v>112.30249712844814</v>
      </c>
      <c r="O59"/>
    </row>
    <row r="60" spans="1:15" x14ac:dyDescent="0.45">
      <c r="A60" s="1" t="s">
        <v>38</v>
      </c>
      <c r="B60" s="1" t="s">
        <v>73</v>
      </c>
      <c r="C60" s="4">
        <v>0</v>
      </c>
      <c r="D60" s="5">
        <v>27.648074566430626</v>
      </c>
      <c r="E60" s="5">
        <v>3057.8770470472273</v>
      </c>
      <c r="F60" s="1" t="s">
        <v>13</v>
      </c>
      <c r="G60" s="5">
        <v>72.432162730095172</v>
      </c>
      <c r="H60" s="5">
        <v>8010.9971979485254</v>
      </c>
      <c r="I60" s="1" t="s">
        <v>13</v>
      </c>
      <c r="J60" s="5">
        <v>15.640228594822497</v>
      </c>
      <c r="K60" s="5">
        <v>1729.8092825873682</v>
      </c>
      <c r="L60" s="1" t="s">
        <v>13</v>
      </c>
      <c r="M60" s="5">
        <v>12798.683527583122</v>
      </c>
      <c r="N60" s="5">
        <v>115.7204658913483</v>
      </c>
      <c r="O60"/>
    </row>
    <row r="61" spans="1:15" x14ac:dyDescent="0.45">
      <c r="A61" s="1" t="s">
        <v>38</v>
      </c>
      <c r="B61" s="1" t="s">
        <v>74</v>
      </c>
      <c r="C61" s="4">
        <v>0</v>
      </c>
      <c r="D61" s="5">
        <v>25.5704180040103</v>
      </c>
      <c r="E61" s="5">
        <v>1084.1857233700368</v>
      </c>
      <c r="F61" s="1" t="s">
        <v>10</v>
      </c>
      <c r="G61" s="5">
        <v>73.920769675063781</v>
      </c>
      <c r="H61" s="5">
        <v>3134.2406342227046</v>
      </c>
      <c r="I61" s="1" t="s">
        <v>13</v>
      </c>
      <c r="J61" s="5">
        <v>12.811309449374059</v>
      </c>
      <c r="K61" s="5">
        <v>543.19952065346013</v>
      </c>
      <c r="L61" s="1" t="s">
        <v>10</v>
      </c>
      <c r="M61" s="5">
        <v>4761.6258782462019</v>
      </c>
      <c r="N61" s="5">
        <v>112.30249712844814</v>
      </c>
      <c r="O61"/>
    </row>
    <row r="62" spans="1:15" x14ac:dyDescent="0.45">
      <c r="A62" s="1" t="s">
        <v>38</v>
      </c>
      <c r="B62" s="1" t="s">
        <v>75</v>
      </c>
      <c r="C62" s="4">
        <v>0</v>
      </c>
      <c r="D62" s="5">
        <v>27.648074566430626</v>
      </c>
      <c r="E62" s="5">
        <v>16074.590552922768</v>
      </c>
      <c r="F62" s="1" t="s">
        <v>13</v>
      </c>
      <c r="G62" s="5">
        <v>72.432162730095172</v>
      </c>
      <c r="H62" s="5">
        <v>42112.059411277332</v>
      </c>
      <c r="I62" s="1" t="s">
        <v>13</v>
      </c>
      <c r="J62" s="5">
        <v>15.640228594822497</v>
      </c>
      <c r="K62" s="5">
        <v>9093.2289050298004</v>
      </c>
      <c r="L62" s="1" t="s">
        <v>13</v>
      </c>
      <c r="M62" s="5">
        <v>67279.878869229899</v>
      </c>
      <c r="N62" s="5">
        <v>115.7204658913483</v>
      </c>
      <c r="O62"/>
    </row>
    <row r="63" spans="1:15" x14ac:dyDescent="0.45">
      <c r="A63" s="1" t="s">
        <v>38</v>
      </c>
      <c r="B63" s="1" t="s">
        <v>76</v>
      </c>
      <c r="C63" s="4">
        <v>0</v>
      </c>
      <c r="D63" s="5">
        <v>25.5704180040103</v>
      </c>
      <c r="E63" s="5">
        <v>35670.733115594361</v>
      </c>
      <c r="F63" s="1" t="s">
        <v>10</v>
      </c>
      <c r="G63" s="5">
        <v>73.920769675063781</v>
      </c>
      <c r="H63" s="5">
        <v>103119.47369671398</v>
      </c>
      <c r="I63" s="1" t="s">
        <v>13</v>
      </c>
      <c r="J63" s="5">
        <v>12.811309449374059</v>
      </c>
      <c r="K63" s="5">
        <v>17871.77668187681</v>
      </c>
      <c r="L63" s="1" t="s">
        <v>10</v>
      </c>
      <c r="M63" s="5">
        <v>156661.98349418514</v>
      </c>
      <c r="N63" s="5">
        <v>112.30249712844814</v>
      </c>
      <c r="O63"/>
    </row>
    <row r="64" spans="1:15" x14ac:dyDescent="0.45">
      <c r="A64" s="1" t="s">
        <v>38</v>
      </c>
      <c r="B64" s="1" t="s">
        <v>77</v>
      </c>
      <c r="C64" s="4">
        <v>0</v>
      </c>
      <c r="D64" s="5">
        <v>25.5704180040103</v>
      </c>
      <c r="E64" s="5">
        <v>976.78996775319342</v>
      </c>
      <c r="F64" s="1" t="s">
        <v>10</v>
      </c>
      <c r="G64" s="5">
        <v>73.920769675063781</v>
      </c>
      <c r="H64" s="5">
        <v>2823.7734015874366</v>
      </c>
      <c r="I64" s="1" t="s">
        <v>13</v>
      </c>
      <c r="J64" s="5">
        <v>12.811309449374059</v>
      </c>
      <c r="K64" s="5">
        <v>489.39202096608904</v>
      </c>
      <c r="L64" s="1" t="s">
        <v>10</v>
      </c>
      <c r="M64" s="5">
        <v>4289.955390306719</v>
      </c>
      <c r="N64" s="5">
        <v>112.30249712844814</v>
      </c>
      <c r="O64"/>
    </row>
    <row r="65" spans="1:15" x14ac:dyDescent="0.45">
      <c r="A65" s="1" t="s">
        <v>38</v>
      </c>
      <c r="B65" s="1" t="s">
        <v>78</v>
      </c>
      <c r="C65" s="4">
        <v>0</v>
      </c>
      <c r="D65" s="5">
        <v>25.5704180040103</v>
      </c>
      <c r="E65" s="5">
        <v>2674.6657232194775</v>
      </c>
      <c r="F65" s="1" t="s">
        <v>10</v>
      </c>
      <c r="G65" s="5">
        <v>73.920769675063781</v>
      </c>
      <c r="H65" s="5">
        <v>7732.1125080116717</v>
      </c>
      <c r="I65" s="1" t="s">
        <v>13</v>
      </c>
      <c r="J65" s="5">
        <v>12.811309449374059</v>
      </c>
      <c r="K65" s="5">
        <v>1340.0629684045266</v>
      </c>
      <c r="L65" s="1" t="s">
        <v>10</v>
      </c>
      <c r="M65" s="5">
        <v>11746.841199635677</v>
      </c>
      <c r="N65" s="5">
        <v>112.30249712844814</v>
      </c>
      <c r="O65"/>
    </row>
    <row r="66" spans="1:15" x14ac:dyDescent="0.45">
      <c r="A66" s="1" t="s">
        <v>38</v>
      </c>
      <c r="B66" s="1" t="s">
        <v>79</v>
      </c>
      <c r="C66" s="4">
        <v>0</v>
      </c>
      <c r="D66" s="5">
        <v>25.5704180040103</v>
      </c>
      <c r="E66" s="5">
        <v>88517.11600448245</v>
      </c>
      <c r="F66" s="1" t="s">
        <v>10</v>
      </c>
      <c r="G66" s="5">
        <v>73.920769675063781</v>
      </c>
      <c r="H66" s="5">
        <v>255891.52838416828</v>
      </c>
      <c r="I66" s="1" t="s">
        <v>13</v>
      </c>
      <c r="J66" s="5">
        <v>12.811309449374059</v>
      </c>
      <c r="K66" s="5">
        <v>44348.909920898186</v>
      </c>
      <c r="L66" s="1" t="s">
        <v>10</v>
      </c>
      <c r="M66" s="5">
        <v>388757.55430954893</v>
      </c>
      <c r="N66" s="5">
        <v>112.30249712844814</v>
      </c>
      <c r="O66"/>
    </row>
    <row r="67" spans="1:15" x14ac:dyDescent="0.45">
      <c r="A67" s="1" t="s">
        <v>38</v>
      </c>
      <c r="B67" s="1" t="s">
        <v>80</v>
      </c>
      <c r="C67" s="4">
        <v>0</v>
      </c>
      <c r="D67" s="5">
        <v>27.648074566430626</v>
      </c>
      <c r="E67" s="5">
        <v>788406.96472142241</v>
      </c>
      <c r="F67" s="1" t="s">
        <v>13</v>
      </c>
      <c r="G67" s="5">
        <v>72.432162730095172</v>
      </c>
      <c r="H67" s="5">
        <v>2065461.0659788479</v>
      </c>
      <c r="I67" s="1" t="s">
        <v>13</v>
      </c>
      <c r="J67" s="5">
        <v>15.640228594822497</v>
      </c>
      <c r="K67" s="5">
        <v>445993.6305642394</v>
      </c>
      <c r="L67" s="1" t="s">
        <v>13</v>
      </c>
      <c r="M67" s="5">
        <v>3299861.6612645094</v>
      </c>
      <c r="N67" s="5">
        <v>115.7204658913483</v>
      </c>
      <c r="O67"/>
    </row>
    <row r="68" spans="1:15" x14ac:dyDescent="0.45">
      <c r="A68" s="1" t="s">
        <v>81</v>
      </c>
      <c r="B68" s="1" t="s">
        <v>82</v>
      </c>
      <c r="C68" s="4">
        <v>0</v>
      </c>
      <c r="D68" s="5">
        <v>27.648074566430626</v>
      </c>
      <c r="E68" s="5">
        <v>24606.786364123258</v>
      </c>
      <c r="F68" s="1" t="s">
        <v>13</v>
      </c>
      <c r="G68" s="5">
        <v>75.713119146168523</v>
      </c>
      <c r="H68" s="5">
        <v>67384.67604008998</v>
      </c>
      <c r="I68" s="1" t="s">
        <v>13</v>
      </c>
      <c r="J68" s="5">
        <v>15.640228594822497</v>
      </c>
      <c r="K68" s="5">
        <v>13919.803449392022</v>
      </c>
      <c r="L68" s="1" t="s">
        <v>13</v>
      </c>
      <c r="M68" s="5">
        <v>105911.26585360526</v>
      </c>
      <c r="N68" s="5">
        <v>119.00142230742165</v>
      </c>
      <c r="O68"/>
    </row>
    <row r="69" spans="1:15" x14ac:dyDescent="0.45">
      <c r="A69" s="1" t="s">
        <v>81</v>
      </c>
      <c r="B69" s="1" t="s">
        <v>83</v>
      </c>
      <c r="C69" s="4">
        <v>0</v>
      </c>
      <c r="D69" s="5">
        <v>25.5704180040103</v>
      </c>
      <c r="E69" s="5">
        <v>7231.3142115341125</v>
      </c>
      <c r="F69" s="1" t="s">
        <v>10</v>
      </c>
      <c r="G69" s="5">
        <v>78.69033303610577</v>
      </c>
      <c r="H69" s="5">
        <v>22253.626182610715</v>
      </c>
      <c r="I69" s="1" t="s">
        <v>13</v>
      </c>
      <c r="J69" s="5">
        <v>12.811309449374059</v>
      </c>
      <c r="K69" s="5">
        <v>3623.038312282984</v>
      </c>
      <c r="L69" s="1" t="s">
        <v>10</v>
      </c>
      <c r="M69" s="5">
        <v>33107.978706427806</v>
      </c>
      <c r="N69" s="5">
        <v>117.07206048949014</v>
      </c>
      <c r="O69"/>
    </row>
    <row r="70" spans="1:15" x14ac:dyDescent="0.45">
      <c r="A70" s="1" t="s">
        <v>81</v>
      </c>
      <c r="B70" s="1" t="s">
        <v>84</v>
      </c>
      <c r="C70" s="4">
        <v>0</v>
      </c>
      <c r="D70" s="5">
        <v>27.648074566430626</v>
      </c>
      <c r="E70" s="5">
        <v>242642.26720245183</v>
      </c>
      <c r="F70" s="1" t="s">
        <v>13</v>
      </c>
      <c r="G70" s="5">
        <v>91.016179554931128</v>
      </c>
      <c r="H70" s="5">
        <v>798767.09339203103</v>
      </c>
      <c r="I70" s="1" t="s">
        <v>13</v>
      </c>
      <c r="J70" s="5">
        <v>15.640228594822497</v>
      </c>
      <c r="K70" s="5">
        <v>137260.21017102172</v>
      </c>
      <c r="L70" s="1" t="s">
        <v>13</v>
      </c>
      <c r="M70" s="5">
        <v>1178669.5707655046</v>
      </c>
      <c r="N70" s="5">
        <v>134.30448271618425</v>
      </c>
      <c r="O70"/>
    </row>
    <row r="71" spans="1:15" x14ac:dyDescent="0.45">
      <c r="A71" s="1" t="s">
        <v>81</v>
      </c>
      <c r="B71" s="1" t="s">
        <v>85</v>
      </c>
      <c r="C71" s="4">
        <v>0</v>
      </c>
      <c r="D71" s="5">
        <v>27.648074566430626</v>
      </c>
      <c r="E71" s="5">
        <v>18518.680344595236</v>
      </c>
      <c r="F71" s="1" t="s">
        <v>13</v>
      </c>
      <c r="G71" s="5">
        <v>91.016179554931128</v>
      </c>
      <c r="H71" s="5">
        <v>60962.637065892864</v>
      </c>
      <c r="I71" s="1" t="s">
        <v>13</v>
      </c>
      <c r="J71" s="5">
        <v>15.640228594822497</v>
      </c>
      <c r="K71" s="5">
        <v>10475.82511281211</v>
      </c>
      <c r="L71" s="1" t="s">
        <v>13</v>
      </c>
      <c r="M71" s="5">
        <v>89957.142523300208</v>
      </c>
      <c r="N71" s="5">
        <v>134.30448271618425</v>
      </c>
      <c r="O71"/>
    </row>
    <row r="72" spans="1:15" x14ac:dyDescent="0.45">
      <c r="A72" s="1" t="s">
        <v>81</v>
      </c>
      <c r="B72" s="1" t="s">
        <v>86</v>
      </c>
      <c r="C72" s="4">
        <v>0</v>
      </c>
      <c r="D72" s="5">
        <v>27.648074566430626</v>
      </c>
      <c r="E72" s="5">
        <v>8291.6575624725447</v>
      </c>
      <c r="F72" s="1" t="s">
        <v>13</v>
      </c>
      <c r="G72" s="5">
        <v>91.016179554931128</v>
      </c>
      <c r="H72" s="5">
        <v>27295.752248523848</v>
      </c>
      <c r="I72" s="1" t="s">
        <v>13</v>
      </c>
      <c r="J72" s="5">
        <v>15.640228594822497</v>
      </c>
      <c r="K72" s="5">
        <v>4690.5045555872666</v>
      </c>
      <c r="L72" s="1" t="s">
        <v>13</v>
      </c>
      <c r="M72" s="5">
        <v>40277.91436658366</v>
      </c>
      <c r="N72" s="5">
        <v>134.30448271618425</v>
      </c>
      <c r="O72"/>
    </row>
    <row r="73" spans="1:15" x14ac:dyDescent="0.45">
      <c r="A73" s="1" t="s">
        <v>87</v>
      </c>
      <c r="B73" s="1" t="s">
        <v>88</v>
      </c>
      <c r="C73" s="4">
        <v>0</v>
      </c>
      <c r="D73" s="5">
        <v>25.5704180040103</v>
      </c>
      <c r="E73" s="5">
        <v>4277.9309320709226</v>
      </c>
      <c r="F73" s="1" t="s">
        <v>10</v>
      </c>
      <c r="G73" s="5">
        <v>78.69033303610577</v>
      </c>
      <c r="H73" s="5">
        <v>13164.892716940496</v>
      </c>
      <c r="I73" s="1" t="s">
        <v>13</v>
      </c>
      <c r="J73" s="5">
        <v>12.811309449374059</v>
      </c>
      <c r="K73" s="5">
        <v>2143.3320708802803</v>
      </c>
      <c r="L73" s="1" t="s">
        <v>10</v>
      </c>
      <c r="M73" s="5">
        <v>19586.1557198917</v>
      </c>
      <c r="N73" s="5">
        <v>117.07206048949014</v>
      </c>
      <c r="O73"/>
    </row>
    <row r="74" spans="1:15" x14ac:dyDescent="0.45">
      <c r="A74" s="1" t="s">
        <v>87</v>
      </c>
      <c r="B74" s="1" t="s">
        <v>89</v>
      </c>
      <c r="C74" s="4">
        <v>0</v>
      </c>
      <c r="D74" s="5">
        <v>27.648074566430626</v>
      </c>
      <c r="E74" s="5">
        <v>3251.4135690122416</v>
      </c>
      <c r="F74" s="1" t="s">
        <v>13</v>
      </c>
      <c r="G74" s="5">
        <v>91.016179554931128</v>
      </c>
      <c r="H74" s="5">
        <v>10703.502715659901</v>
      </c>
      <c r="I74" s="1" t="s">
        <v>13</v>
      </c>
      <c r="J74" s="5">
        <v>15.640228594822497</v>
      </c>
      <c r="K74" s="5">
        <v>1839.2908827511255</v>
      </c>
      <c r="L74" s="1" t="s">
        <v>13</v>
      </c>
      <c r="M74" s="5">
        <v>15794.207167423268</v>
      </c>
      <c r="N74" s="5">
        <v>134.30448271618425</v>
      </c>
      <c r="O74"/>
    </row>
    <row r="75" spans="1:15" x14ac:dyDescent="0.45">
      <c r="A75" s="1" t="s">
        <v>87</v>
      </c>
      <c r="B75" s="1" t="s">
        <v>90</v>
      </c>
      <c r="C75" s="4">
        <v>0</v>
      </c>
      <c r="D75" s="5">
        <v>27.648074566430626</v>
      </c>
      <c r="E75" s="5">
        <v>1625.7067845061208</v>
      </c>
      <c r="F75" s="1" t="s">
        <v>13</v>
      </c>
      <c r="G75" s="5">
        <v>75.713119146168523</v>
      </c>
      <c r="H75" s="5">
        <v>4451.9314057947086</v>
      </c>
      <c r="I75" s="1" t="s">
        <v>13</v>
      </c>
      <c r="J75" s="5">
        <v>15.640228594822497</v>
      </c>
      <c r="K75" s="5">
        <v>919.64544137556277</v>
      </c>
      <c r="L75" s="1" t="s">
        <v>13</v>
      </c>
      <c r="M75" s="5">
        <v>6997.2836316763924</v>
      </c>
      <c r="N75" s="5">
        <v>119.00142230742165</v>
      </c>
      <c r="O75"/>
    </row>
    <row r="76" spans="1:15" x14ac:dyDescent="0.45">
      <c r="A76" s="1" t="s">
        <v>87</v>
      </c>
      <c r="B76" s="1" t="s">
        <v>91</v>
      </c>
      <c r="C76" s="4">
        <v>0</v>
      </c>
      <c r="D76" s="5">
        <v>27.648074566430626</v>
      </c>
      <c r="E76" s="5">
        <v>3146.350885659805</v>
      </c>
      <c r="F76" s="1" t="s">
        <v>13</v>
      </c>
      <c r="G76" s="5">
        <v>91.016179554931128</v>
      </c>
      <c r="H76" s="5">
        <v>10357.641233351162</v>
      </c>
      <c r="I76" s="1" t="s">
        <v>13</v>
      </c>
      <c r="J76" s="5">
        <v>15.640228594822497</v>
      </c>
      <c r="K76" s="5">
        <v>1779.8580140908002</v>
      </c>
      <c r="L76" s="1" t="s">
        <v>13</v>
      </c>
      <c r="M76" s="5">
        <v>15283.850133101767</v>
      </c>
      <c r="N76" s="5">
        <v>134.30448271618425</v>
      </c>
      <c r="O76"/>
    </row>
    <row r="77" spans="1:15" x14ac:dyDescent="0.45">
      <c r="A77" s="1" t="s">
        <v>87</v>
      </c>
      <c r="B77" s="1" t="s">
        <v>92</v>
      </c>
      <c r="C77" s="4">
        <v>0</v>
      </c>
      <c r="D77" s="5">
        <v>25.5704180040103</v>
      </c>
      <c r="E77" s="5">
        <v>276.16051444331129</v>
      </c>
      <c r="F77" s="1" t="s">
        <v>10</v>
      </c>
      <c r="G77" s="5">
        <v>78.69033303610577</v>
      </c>
      <c r="H77" s="5">
        <v>849.85559678994241</v>
      </c>
      <c r="I77" s="1" t="s">
        <v>13</v>
      </c>
      <c r="J77" s="5">
        <v>12.811309449374059</v>
      </c>
      <c r="K77" s="5">
        <v>138.36214205323984</v>
      </c>
      <c r="L77" s="1" t="s">
        <v>10</v>
      </c>
      <c r="M77" s="5">
        <v>1264.3782532864934</v>
      </c>
      <c r="N77" s="5">
        <v>117.07206048949014</v>
      </c>
      <c r="O77"/>
    </row>
    <row r="78" spans="1:15" x14ac:dyDescent="0.45">
      <c r="A78" s="1" t="s">
        <v>87</v>
      </c>
      <c r="B78" s="1" t="s">
        <v>93</v>
      </c>
      <c r="C78" s="4">
        <v>0</v>
      </c>
      <c r="D78" s="5">
        <v>25.5704180040103</v>
      </c>
      <c r="E78" s="5">
        <v>1462.6279098293892</v>
      </c>
      <c r="F78" s="1" t="s">
        <v>10</v>
      </c>
      <c r="G78" s="5">
        <v>78.69033303610577</v>
      </c>
      <c r="H78" s="5">
        <v>4501.0870496652497</v>
      </c>
      <c r="I78" s="1" t="s">
        <v>13</v>
      </c>
      <c r="J78" s="5">
        <v>12.811309449374059</v>
      </c>
      <c r="K78" s="5">
        <v>732.80690050419616</v>
      </c>
      <c r="L78" s="1" t="s">
        <v>10</v>
      </c>
      <c r="M78" s="5">
        <v>6696.5218599988348</v>
      </c>
      <c r="N78" s="5">
        <v>117.07206048949014</v>
      </c>
      <c r="O78"/>
    </row>
    <row r="79" spans="1:15" x14ac:dyDescent="0.45">
      <c r="A79" s="1" t="s">
        <v>87</v>
      </c>
      <c r="B79" s="1" t="s">
        <v>94</v>
      </c>
      <c r="C79" s="4">
        <v>0</v>
      </c>
      <c r="D79" s="5">
        <v>25.5704180040103</v>
      </c>
      <c r="E79" s="5">
        <v>460.26752407218538</v>
      </c>
      <c r="F79" s="1" t="s">
        <v>10</v>
      </c>
      <c r="G79" s="5">
        <v>78.69033303610577</v>
      </c>
      <c r="H79" s="5">
        <v>1416.4259946499039</v>
      </c>
      <c r="I79" s="1" t="s">
        <v>13</v>
      </c>
      <c r="J79" s="5">
        <v>12.811309449374059</v>
      </c>
      <c r="K79" s="5">
        <v>230.60357008873308</v>
      </c>
      <c r="L79" s="1" t="s">
        <v>10</v>
      </c>
      <c r="M79" s="5">
        <v>2107.2970888108225</v>
      </c>
      <c r="N79" s="5">
        <v>117.07206048949014</v>
      </c>
      <c r="O79"/>
    </row>
    <row r="80" spans="1:15" x14ac:dyDescent="0.45">
      <c r="A80" s="1" t="s">
        <v>95</v>
      </c>
      <c r="B80" s="1" t="s">
        <v>96</v>
      </c>
      <c r="C80" s="4">
        <v>0</v>
      </c>
      <c r="D80" s="5">
        <v>27.648074566430626</v>
      </c>
      <c r="E80" s="5">
        <v>1190335.3191159945</v>
      </c>
      <c r="F80" s="1" t="s">
        <v>13</v>
      </c>
      <c r="G80" s="5">
        <v>91.016179554931128</v>
      </c>
      <c r="H80" s="5">
        <v>3918528.6799964053</v>
      </c>
      <c r="I80" s="1" t="s">
        <v>13</v>
      </c>
      <c r="J80" s="5">
        <v>15.640228594822497</v>
      </c>
      <c r="K80" s="5">
        <v>673360.32571575243</v>
      </c>
      <c r="L80" s="1" t="s">
        <v>13</v>
      </c>
      <c r="M80" s="5">
        <v>5782224.3248281516</v>
      </c>
      <c r="N80" s="5">
        <v>134.30448271618425</v>
      </c>
      <c r="O80"/>
    </row>
    <row r="81" spans="1:15" x14ac:dyDescent="0.45">
      <c r="A81" s="1" t="s">
        <v>95</v>
      </c>
      <c r="B81" s="1" t="s">
        <v>97</v>
      </c>
      <c r="C81" s="4">
        <v>0</v>
      </c>
      <c r="D81" s="5">
        <v>27.648074566430626</v>
      </c>
      <c r="E81" s="5">
        <v>2775537.6743822941</v>
      </c>
      <c r="F81" s="1" t="s">
        <v>13</v>
      </c>
      <c r="G81" s="5">
        <v>91.016179554931128</v>
      </c>
      <c r="H81" s="5">
        <v>9136941.3347783815</v>
      </c>
      <c r="I81" s="1" t="s">
        <v>13</v>
      </c>
      <c r="J81" s="5">
        <v>15.640228594822497</v>
      </c>
      <c r="K81" s="5">
        <v>1570092.8321999004</v>
      </c>
      <c r="L81" s="1" t="s">
        <v>13</v>
      </c>
      <c r="M81" s="5">
        <v>13482571.841360576</v>
      </c>
      <c r="N81" s="5">
        <v>134.30448271618425</v>
      </c>
      <c r="O81"/>
    </row>
    <row r="82" spans="1:15" x14ac:dyDescent="0.45">
      <c r="A82" s="1" t="s">
        <v>95</v>
      </c>
      <c r="B82" s="1" t="s">
        <v>98</v>
      </c>
      <c r="C82" s="4">
        <v>0</v>
      </c>
      <c r="D82" s="5">
        <v>27.648074566430626</v>
      </c>
      <c r="E82" s="5">
        <v>187384.82537398356</v>
      </c>
      <c r="F82" s="1" t="s">
        <v>13</v>
      </c>
      <c r="G82" s="5">
        <v>75.713119146168523</v>
      </c>
      <c r="H82" s="5">
        <v>513145.66501315718</v>
      </c>
      <c r="I82" s="1" t="s">
        <v>13</v>
      </c>
      <c r="J82" s="5">
        <v>15.640228594822497</v>
      </c>
      <c r="K82" s="5">
        <v>106001.64930140949</v>
      </c>
      <c r="L82" s="1" t="s">
        <v>13</v>
      </c>
      <c r="M82" s="5">
        <v>806532.13968855026</v>
      </c>
      <c r="N82" s="5">
        <v>119.00142230742165</v>
      </c>
      <c r="O82"/>
    </row>
    <row r="83" spans="1:15" x14ac:dyDescent="0.45">
      <c r="A83" s="1" t="s">
        <v>95</v>
      </c>
      <c r="B83" s="1" t="s">
        <v>99</v>
      </c>
      <c r="C83" s="4">
        <v>0</v>
      </c>
      <c r="D83" s="5">
        <v>27.648074566430626</v>
      </c>
      <c r="E83" s="5">
        <v>1008375.0459719446</v>
      </c>
      <c r="F83" s="1" t="s">
        <v>13</v>
      </c>
      <c r="G83" s="5">
        <v>91.016179554931128</v>
      </c>
      <c r="H83" s="5">
        <v>3319523.897491537</v>
      </c>
      <c r="I83" s="1" t="s">
        <v>13</v>
      </c>
      <c r="J83" s="5">
        <v>15.640228594822497</v>
      </c>
      <c r="K83" s="5">
        <v>570427.28926464717</v>
      </c>
      <c r="L83" s="1" t="s">
        <v>13</v>
      </c>
      <c r="M83" s="5">
        <v>4898326.2327281293</v>
      </c>
      <c r="N83" s="5">
        <v>134.30448271618425</v>
      </c>
      <c r="O83"/>
    </row>
    <row r="84" spans="1:15" x14ac:dyDescent="0.45">
      <c r="A84" s="1" t="s">
        <v>95</v>
      </c>
      <c r="B84" s="1" t="s">
        <v>100</v>
      </c>
      <c r="C84" s="4">
        <v>0</v>
      </c>
      <c r="D84" s="5">
        <v>27.648074566430626</v>
      </c>
      <c r="E84" s="5">
        <v>1183702.5460275079</v>
      </c>
      <c r="F84" s="1" t="s">
        <v>13</v>
      </c>
      <c r="G84" s="5">
        <v>97.222250733275928</v>
      </c>
      <c r="H84" s="5">
        <v>4162395.6650938885</v>
      </c>
      <c r="I84" s="1" t="s">
        <v>13</v>
      </c>
      <c r="J84" s="5">
        <v>15.640228594822497</v>
      </c>
      <c r="K84" s="5">
        <v>669608.23487585445</v>
      </c>
      <c r="L84" s="1" t="s">
        <v>13</v>
      </c>
      <c r="M84" s="5">
        <v>6015706.4459972503</v>
      </c>
      <c r="N84" s="5">
        <v>140.51055389452904</v>
      </c>
      <c r="O84"/>
    </row>
    <row r="85" spans="1:15" x14ac:dyDescent="0.45">
      <c r="A85" s="1" t="s">
        <v>95</v>
      </c>
      <c r="B85" s="1" t="s">
        <v>101</v>
      </c>
      <c r="C85" s="4">
        <v>0</v>
      </c>
      <c r="D85" s="5">
        <v>27.648074566430626</v>
      </c>
      <c r="E85" s="5">
        <v>323335.93763203628</v>
      </c>
      <c r="F85" s="1" t="s">
        <v>13</v>
      </c>
      <c r="G85" s="5">
        <v>91.016179554931128</v>
      </c>
      <c r="H85" s="5">
        <v>1064406.915041053</v>
      </c>
      <c r="I85" s="1" t="s">
        <v>13</v>
      </c>
      <c r="J85" s="5">
        <v>15.640228594822497</v>
      </c>
      <c r="K85" s="5">
        <v>182907.78134787065</v>
      </c>
      <c r="L85" s="1" t="s">
        <v>13</v>
      </c>
      <c r="M85" s="5">
        <v>1570650.6340209597</v>
      </c>
      <c r="N85" s="5">
        <v>134.30448271618425</v>
      </c>
      <c r="O85"/>
    </row>
    <row r="86" spans="1:15" x14ac:dyDescent="0.45">
      <c r="A86" s="1" t="s">
        <v>102</v>
      </c>
      <c r="B86" s="1" t="s">
        <v>103</v>
      </c>
      <c r="C86" s="4">
        <v>0</v>
      </c>
      <c r="D86" s="5">
        <v>25.5704180040103</v>
      </c>
      <c r="E86" s="5">
        <v>1598.1511252506439</v>
      </c>
      <c r="F86" s="1" t="s">
        <v>10</v>
      </c>
      <c r="G86" s="5">
        <v>73.688879646838529</v>
      </c>
      <c r="H86" s="5">
        <v>4605.5549779274079</v>
      </c>
      <c r="I86" s="1" t="s">
        <v>13</v>
      </c>
      <c r="J86" s="5">
        <v>12.811309449374059</v>
      </c>
      <c r="K86" s="5">
        <v>800.70684058587869</v>
      </c>
      <c r="L86" s="1" t="s">
        <v>10</v>
      </c>
      <c r="M86" s="5">
        <v>7004.4129437639313</v>
      </c>
      <c r="N86" s="5">
        <v>112.07060710022289</v>
      </c>
      <c r="O86"/>
    </row>
    <row r="87" spans="1:15" x14ac:dyDescent="0.45">
      <c r="A87" s="1" t="s">
        <v>102</v>
      </c>
      <c r="B87" s="1" t="s">
        <v>104</v>
      </c>
      <c r="C87" s="4">
        <v>37.411000000000001</v>
      </c>
      <c r="D87" s="5">
        <v>25.5704180040103</v>
      </c>
      <c r="E87" s="5">
        <v>956614.90794802923</v>
      </c>
      <c r="F87" s="1" t="s">
        <v>10</v>
      </c>
      <c r="G87" s="5">
        <v>78.541621323468746</v>
      </c>
      <c r="H87" s="5">
        <v>2938320.5953322891</v>
      </c>
      <c r="I87" s="1" t="s">
        <v>244</v>
      </c>
      <c r="J87" s="5">
        <v>12.811309449374059</v>
      </c>
      <c r="K87" s="5">
        <v>479283.89781053294</v>
      </c>
      <c r="L87" s="1" t="s">
        <v>10</v>
      </c>
      <c r="M87" s="5">
        <v>4374219.4010908511</v>
      </c>
      <c r="N87" s="5">
        <v>116.9233487768531</v>
      </c>
      <c r="O87"/>
    </row>
    <row r="88" spans="1:15" x14ac:dyDescent="0.45">
      <c r="A88" s="1" t="s">
        <v>102</v>
      </c>
      <c r="B88" s="1" t="s">
        <v>105</v>
      </c>
      <c r="C88" s="4">
        <v>0</v>
      </c>
      <c r="D88" s="5">
        <v>25.5704180040103</v>
      </c>
      <c r="E88" s="5">
        <v>1449.8427008273839</v>
      </c>
      <c r="F88" s="1" t="s">
        <v>10</v>
      </c>
      <c r="G88" s="5">
        <v>73.688879646838529</v>
      </c>
      <c r="H88" s="5">
        <v>4178.1594759757445</v>
      </c>
      <c r="I88" s="1" t="s">
        <v>13</v>
      </c>
      <c r="J88" s="5">
        <v>12.811309449374059</v>
      </c>
      <c r="K88" s="5">
        <v>726.40124577950917</v>
      </c>
      <c r="L88" s="1" t="s">
        <v>10</v>
      </c>
      <c r="M88" s="5">
        <v>6354.4034225826372</v>
      </c>
      <c r="N88" s="5">
        <v>112.07060710022289</v>
      </c>
      <c r="O88"/>
    </row>
    <row r="89" spans="1:15" x14ac:dyDescent="0.45">
      <c r="A89" s="1" t="s">
        <v>102</v>
      </c>
      <c r="B89" s="1" t="s">
        <v>106</v>
      </c>
      <c r="C89" s="4">
        <v>329.06490000000002</v>
      </c>
      <c r="D89" s="5">
        <v>63.619143418084469</v>
      </c>
      <c r="E89" s="5">
        <v>20934827.066957623</v>
      </c>
      <c r="F89" s="1" t="s">
        <v>8</v>
      </c>
      <c r="G89" s="5">
        <v>58.833231191673804</v>
      </c>
      <c r="H89" s="5">
        <v>19359951.338765021</v>
      </c>
      <c r="I89" s="1" t="s">
        <v>244</v>
      </c>
      <c r="J89" s="5">
        <v>15.654398840633984</v>
      </c>
      <c r="K89" s="5">
        <v>5151313.189053338</v>
      </c>
      <c r="L89" s="1" t="s">
        <v>8</v>
      </c>
      <c r="M89" s="5">
        <v>45446091.59477599</v>
      </c>
      <c r="N89" s="5">
        <v>138.10677345039224</v>
      </c>
      <c r="O89"/>
    </row>
    <row r="90" spans="1:15" x14ac:dyDescent="0.45">
      <c r="A90" s="1" t="s">
        <v>107</v>
      </c>
      <c r="B90" s="1" t="s">
        <v>108</v>
      </c>
      <c r="C90" s="4">
        <v>5.7718999999999996</v>
      </c>
      <c r="D90" s="5">
        <v>20.640389820228037</v>
      </c>
      <c r="E90" s="5">
        <v>119134.2660033742</v>
      </c>
      <c r="F90" s="1" t="s">
        <v>8</v>
      </c>
      <c r="G90" s="5">
        <v>81.333527554384801</v>
      </c>
      <c r="H90" s="5">
        <v>469448.98769115366</v>
      </c>
      <c r="I90" s="1" t="s">
        <v>244</v>
      </c>
      <c r="J90" s="5">
        <v>29.8</v>
      </c>
      <c r="K90" s="5">
        <v>172002.62</v>
      </c>
      <c r="L90" s="1" t="s">
        <v>8</v>
      </c>
      <c r="M90" s="5">
        <v>760585.87369452789</v>
      </c>
      <c r="N90" s="5">
        <v>131.77391737461284</v>
      </c>
      <c r="O90"/>
    </row>
    <row r="91" spans="1:15" x14ac:dyDescent="0.45">
      <c r="A91" s="1" t="s">
        <v>107</v>
      </c>
      <c r="B91" s="1" t="s">
        <v>109</v>
      </c>
      <c r="C91" s="4">
        <v>1.3255999999999999</v>
      </c>
      <c r="D91" s="5">
        <v>16.60574299916971</v>
      </c>
      <c r="E91" s="5">
        <v>22012.572919699367</v>
      </c>
      <c r="F91" s="1" t="s">
        <v>8</v>
      </c>
      <c r="G91" s="5">
        <v>77.507163323782237</v>
      </c>
      <c r="H91" s="5">
        <v>102743.49570200573</v>
      </c>
      <c r="I91" s="1" t="s">
        <v>245</v>
      </c>
      <c r="J91" s="5">
        <v>4.7094078698952826</v>
      </c>
      <c r="K91" s="5">
        <v>6242.791072333187</v>
      </c>
      <c r="L91" s="1" t="s">
        <v>24</v>
      </c>
      <c r="M91" s="5">
        <v>130998.85969403828</v>
      </c>
      <c r="N91" s="5">
        <v>98.82231419284723</v>
      </c>
      <c r="O91"/>
    </row>
    <row r="92" spans="1:15" x14ac:dyDescent="0.45">
      <c r="A92" s="1" t="s">
        <v>107</v>
      </c>
      <c r="B92" s="1" t="s">
        <v>110</v>
      </c>
      <c r="C92" s="4">
        <v>0</v>
      </c>
      <c r="D92" s="5">
        <v>25.5704180040103</v>
      </c>
      <c r="E92" s="5">
        <v>1245.2793567953017</v>
      </c>
      <c r="F92" s="1" t="s">
        <v>10</v>
      </c>
      <c r="G92" s="5">
        <v>76.185479353763768</v>
      </c>
      <c r="H92" s="5">
        <v>3710.2328445282956</v>
      </c>
      <c r="I92" s="1" t="s">
        <v>10</v>
      </c>
      <c r="J92" s="5">
        <v>12.811309449374059</v>
      </c>
      <c r="K92" s="5">
        <v>623.91077018451665</v>
      </c>
      <c r="L92" s="1" t="s">
        <v>10</v>
      </c>
      <c r="M92" s="5">
        <v>5579.4229715081146</v>
      </c>
      <c r="N92" s="5">
        <v>114.56720680714814</v>
      </c>
      <c r="O92"/>
    </row>
    <row r="93" spans="1:15" x14ac:dyDescent="0.45">
      <c r="A93" s="1" t="s">
        <v>107</v>
      </c>
      <c r="B93" s="1" t="s">
        <v>111</v>
      </c>
      <c r="C93" s="4">
        <v>5.5321999999999996</v>
      </c>
      <c r="D93" s="5">
        <v>23.304906254164074</v>
      </c>
      <c r="E93" s="5">
        <v>128927.40237928649</v>
      </c>
      <c r="F93" s="1" t="s">
        <v>24</v>
      </c>
      <c r="G93" s="5">
        <v>65.423688821785305</v>
      </c>
      <c r="H93" s="5">
        <v>361936.93129988067</v>
      </c>
      <c r="I93" s="1" t="s">
        <v>245</v>
      </c>
      <c r="J93" s="5">
        <v>12.811309449374059</v>
      </c>
      <c r="K93" s="5">
        <v>70874.726135827164</v>
      </c>
      <c r="L93" s="1" t="s">
        <v>10</v>
      </c>
      <c r="M93" s="5">
        <v>561739.05981499434</v>
      </c>
      <c r="N93" s="5">
        <v>101.53990452532345</v>
      </c>
      <c r="O93"/>
    </row>
    <row r="94" spans="1:15" x14ac:dyDescent="0.45">
      <c r="A94" s="1" t="s">
        <v>107</v>
      </c>
      <c r="B94" s="1" t="s">
        <v>112</v>
      </c>
      <c r="C94" s="4">
        <v>0</v>
      </c>
      <c r="D94" s="5">
        <v>25.5704180040103</v>
      </c>
      <c r="E94" s="5">
        <v>8668.3717033594912</v>
      </c>
      <c r="F94" s="1" t="s">
        <v>10</v>
      </c>
      <c r="G94" s="5">
        <v>76.185479353763768</v>
      </c>
      <c r="H94" s="5">
        <v>25826.877500925919</v>
      </c>
      <c r="I94" s="1" t="s">
        <v>10</v>
      </c>
      <c r="J94" s="5">
        <v>12.811309449374059</v>
      </c>
      <c r="K94" s="5">
        <v>4343.0339033378068</v>
      </c>
      <c r="L94" s="1" t="s">
        <v>10</v>
      </c>
      <c r="M94" s="5">
        <v>38838.283107623218</v>
      </c>
      <c r="N94" s="5">
        <v>114.56720680714814</v>
      </c>
      <c r="O94"/>
    </row>
    <row r="95" spans="1:15" x14ac:dyDescent="0.45">
      <c r="A95" s="1" t="s">
        <v>107</v>
      </c>
      <c r="B95" s="1" t="s">
        <v>113</v>
      </c>
      <c r="C95" s="4">
        <v>4.8825000000000003</v>
      </c>
      <c r="D95" s="5">
        <v>56.14642745390838</v>
      </c>
      <c r="E95" s="5">
        <v>274134.9320437077</v>
      </c>
      <c r="F95" s="1" t="s">
        <v>24</v>
      </c>
      <c r="G95" s="5">
        <v>54.7</v>
      </c>
      <c r="H95" s="5">
        <v>267072.75</v>
      </c>
      <c r="I95" s="1" t="s">
        <v>245</v>
      </c>
      <c r="J95" s="5">
        <v>12.811309449374059</v>
      </c>
      <c r="K95" s="5">
        <v>62551.218386568842</v>
      </c>
      <c r="L95" s="1" t="s">
        <v>10</v>
      </c>
      <c r="M95" s="5">
        <v>603758.90043027652</v>
      </c>
      <c r="N95" s="5">
        <v>123.65773690328244</v>
      </c>
      <c r="O95"/>
    </row>
    <row r="96" spans="1:15" x14ac:dyDescent="0.45">
      <c r="A96" s="1" t="s">
        <v>107</v>
      </c>
      <c r="B96" s="1" t="s">
        <v>114</v>
      </c>
      <c r="C96" s="4">
        <v>0</v>
      </c>
      <c r="D96" s="5">
        <v>25.5704180040103</v>
      </c>
      <c r="E96" s="5">
        <v>2163.2573631392711</v>
      </c>
      <c r="F96" s="1" t="s">
        <v>10</v>
      </c>
      <c r="G96" s="5">
        <v>76.185479353763768</v>
      </c>
      <c r="H96" s="5">
        <v>6445.291553328414</v>
      </c>
      <c r="I96" s="1" t="s">
        <v>10</v>
      </c>
      <c r="J96" s="5">
        <v>12.811309449374059</v>
      </c>
      <c r="K96" s="5">
        <v>1083.8367794170454</v>
      </c>
      <c r="L96" s="1" t="s">
        <v>10</v>
      </c>
      <c r="M96" s="5">
        <v>9692.3856958847318</v>
      </c>
      <c r="N96" s="5">
        <v>114.56720680714814</v>
      </c>
      <c r="O96"/>
    </row>
    <row r="97" spans="1:15" x14ac:dyDescent="0.45">
      <c r="A97" s="1" t="s">
        <v>107</v>
      </c>
      <c r="B97" s="1" t="s">
        <v>115</v>
      </c>
      <c r="C97" s="4">
        <v>0</v>
      </c>
      <c r="D97" s="5">
        <v>25.5704180040103</v>
      </c>
      <c r="E97" s="5">
        <v>48755.116008246434</v>
      </c>
      <c r="F97" s="1" t="s">
        <v>10</v>
      </c>
      <c r="G97" s="5">
        <v>76.185479353763768</v>
      </c>
      <c r="H97" s="5">
        <v>145262.85348382135</v>
      </c>
      <c r="I97" s="1" t="s">
        <v>10</v>
      </c>
      <c r="J97" s="5">
        <v>12.811309449374059</v>
      </c>
      <c r="K97" s="5">
        <v>24427.323727121522</v>
      </c>
      <c r="L97" s="1" t="s">
        <v>10</v>
      </c>
      <c r="M97" s="5">
        <v>218445.29321918931</v>
      </c>
      <c r="N97" s="5">
        <v>114.56720680714814</v>
      </c>
      <c r="O97"/>
    </row>
    <row r="98" spans="1:15" x14ac:dyDescent="0.45">
      <c r="A98" s="1" t="s">
        <v>107</v>
      </c>
      <c r="B98" s="1" t="s">
        <v>116</v>
      </c>
      <c r="C98" s="4">
        <v>0</v>
      </c>
      <c r="D98" s="5">
        <v>25.5704180040103</v>
      </c>
      <c r="E98" s="5">
        <v>70564.125523866824</v>
      </c>
      <c r="F98" s="1" t="s">
        <v>10</v>
      </c>
      <c r="G98" s="5">
        <v>76.185479353763768</v>
      </c>
      <c r="H98" s="5">
        <v>210241.4488246465</v>
      </c>
      <c r="I98" s="1" t="s">
        <v>10</v>
      </c>
      <c r="J98" s="5">
        <v>12.811309449374059</v>
      </c>
      <c r="K98" s="5">
        <v>35354.089556492654</v>
      </c>
      <c r="L98" s="1" t="s">
        <v>10</v>
      </c>
      <c r="M98" s="5">
        <v>316159.66390500596</v>
      </c>
      <c r="N98" s="5">
        <v>114.56720680714814</v>
      </c>
      <c r="O98"/>
    </row>
    <row r="99" spans="1:15" x14ac:dyDescent="0.45">
      <c r="A99" s="1" t="s">
        <v>107</v>
      </c>
      <c r="B99" s="1" t="s">
        <v>117</v>
      </c>
      <c r="C99" s="4">
        <v>5.3788999999999998</v>
      </c>
      <c r="D99" s="5">
        <v>4.961141497472104</v>
      </c>
      <c r="E99" s="5">
        <v>26685.484000752698</v>
      </c>
      <c r="F99" s="1" t="s">
        <v>24</v>
      </c>
      <c r="G99" s="5">
        <v>78.8</v>
      </c>
      <c r="H99" s="5">
        <v>423857.32</v>
      </c>
      <c r="I99" s="1" t="s">
        <v>244</v>
      </c>
      <c r="J99" s="5">
        <v>13.773764857815706</v>
      </c>
      <c r="K99" s="5">
        <v>74087.703793704903</v>
      </c>
      <c r="L99" s="1" t="s">
        <v>24</v>
      </c>
      <c r="M99" s="5">
        <v>524630.5077944576</v>
      </c>
      <c r="N99" s="5">
        <v>97.534906355287802</v>
      </c>
      <c r="O99"/>
    </row>
    <row r="100" spans="1:15" x14ac:dyDescent="0.45">
      <c r="A100" s="1" t="s">
        <v>107</v>
      </c>
      <c r="B100" s="1" t="s">
        <v>118</v>
      </c>
      <c r="C100" s="4">
        <v>10.0364</v>
      </c>
      <c r="D100" s="5">
        <v>20.5</v>
      </c>
      <c r="E100" s="5">
        <v>205746.2</v>
      </c>
      <c r="F100" s="1" t="s">
        <v>8</v>
      </c>
      <c r="G100" s="5">
        <v>81</v>
      </c>
      <c r="H100" s="5">
        <v>812948.4</v>
      </c>
      <c r="I100" s="1" t="s">
        <v>244</v>
      </c>
      <c r="J100" s="5">
        <v>10</v>
      </c>
      <c r="K100" s="5">
        <v>100364</v>
      </c>
      <c r="L100" s="1" t="s">
        <v>8</v>
      </c>
      <c r="M100" s="5">
        <v>1119058.6000000001</v>
      </c>
      <c r="N100" s="5">
        <v>111.5</v>
      </c>
      <c r="O100"/>
    </row>
    <row r="101" spans="1:15" x14ac:dyDescent="0.45">
      <c r="A101" s="1" t="s">
        <v>107</v>
      </c>
      <c r="B101" s="1" t="s">
        <v>119</v>
      </c>
      <c r="C101" s="4">
        <v>67.530199999999994</v>
      </c>
      <c r="D101" s="5">
        <v>16.5</v>
      </c>
      <c r="E101" s="5">
        <v>1114248.3</v>
      </c>
      <c r="F101" s="1" t="s">
        <v>8</v>
      </c>
      <c r="G101" s="5">
        <v>77</v>
      </c>
      <c r="H101" s="5">
        <v>5199825.4000000004</v>
      </c>
      <c r="I101" s="1" t="s">
        <v>244</v>
      </c>
      <c r="J101" s="5">
        <v>4.2</v>
      </c>
      <c r="K101" s="5">
        <v>283626.84000000003</v>
      </c>
      <c r="L101" s="1" t="s">
        <v>8</v>
      </c>
      <c r="M101" s="5">
        <v>6597700.54</v>
      </c>
      <c r="N101" s="5">
        <v>97.7</v>
      </c>
      <c r="O101"/>
    </row>
    <row r="102" spans="1:15" x14ac:dyDescent="0.45">
      <c r="A102" s="1" t="s">
        <v>120</v>
      </c>
      <c r="B102" s="1" t="s">
        <v>121</v>
      </c>
      <c r="C102" s="4">
        <v>0</v>
      </c>
      <c r="D102" s="5">
        <v>27.648074566430626</v>
      </c>
      <c r="E102" s="5">
        <v>1528.9385235236136</v>
      </c>
      <c r="F102" s="1" t="s">
        <v>13</v>
      </c>
      <c r="G102" s="5">
        <v>75.713119146168523</v>
      </c>
      <c r="H102" s="5">
        <v>4186.9354887831196</v>
      </c>
      <c r="I102" s="1" t="s">
        <v>13</v>
      </c>
      <c r="J102" s="5">
        <v>15.640228594822497</v>
      </c>
      <c r="K102" s="5">
        <v>864.90464129368411</v>
      </c>
      <c r="L102" s="1" t="s">
        <v>13</v>
      </c>
      <c r="M102" s="5">
        <v>6580.7786536004169</v>
      </c>
      <c r="N102" s="5">
        <v>119.00142230742165</v>
      </c>
      <c r="O102"/>
    </row>
    <row r="103" spans="1:15" x14ac:dyDescent="0.45">
      <c r="A103" s="1" t="s">
        <v>120</v>
      </c>
      <c r="B103" s="1" t="s">
        <v>122</v>
      </c>
      <c r="C103" s="4">
        <v>0</v>
      </c>
      <c r="D103" s="5">
        <v>25.5704180040103</v>
      </c>
      <c r="E103" s="5">
        <v>7141.8177485200758</v>
      </c>
      <c r="F103" s="1" t="s">
        <v>10</v>
      </c>
      <c r="G103" s="5">
        <v>78.69033303610577</v>
      </c>
      <c r="H103" s="5">
        <v>21978.21001698434</v>
      </c>
      <c r="I103" s="1" t="s">
        <v>13</v>
      </c>
      <c r="J103" s="5">
        <v>12.811309449374059</v>
      </c>
      <c r="K103" s="5">
        <v>3578.1987292101749</v>
      </c>
      <c r="L103" s="1" t="s">
        <v>10</v>
      </c>
      <c r="M103" s="5">
        <v>32698.226494714589</v>
      </c>
      <c r="N103" s="5">
        <v>117.07206048949014</v>
      </c>
      <c r="O103"/>
    </row>
    <row r="104" spans="1:15" x14ac:dyDescent="0.45">
      <c r="A104" s="1" t="s">
        <v>120</v>
      </c>
      <c r="B104" s="1" t="s">
        <v>123</v>
      </c>
      <c r="C104" s="4">
        <v>0</v>
      </c>
      <c r="D104" s="5">
        <v>27.648074566430626</v>
      </c>
      <c r="E104" s="5">
        <v>5449.4354970434761</v>
      </c>
      <c r="F104" s="1" t="s">
        <v>13</v>
      </c>
      <c r="G104" s="5">
        <v>75.713119146168523</v>
      </c>
      <c r="H104" s="5">
        <v>14923.055783709817</v>
      </c>
      <c r="I104" s="1" t="s">
        <v>13</v>
      </c>
      <c r="J104" s="5">
        <v>15.640228594822497</v>
      </c>
      <c r="K104" s="5">
        <v>3082.6890560395145</v>
      </c>
      <c r="L104" s="1" t="s">
        <v>13</v>
      </c>
      <c r="M104" s="5">
        <v>23455.180336792808</v>
      </c>
      <c r="N104" s="5">
        <v>119.00142230742165</v>
      </c>
      <c r="O104"/>
    </row>
    <row r="105" spans="1:15" x14ac:dyDescent="0.45">
      <c r="A105" s="1" t="s">
        <v>120</v>
      </c>
      <c r="B105" s="1" t="s">
        <v>124</v>
      </c>
      <c r="C105" s="4">
        <v>0</v>
      </c>
      <c r="D105" s="5">
        <v>27.648074566430626</v>
      </c>
      <c r="E105" s="5">
        <v>2889.2237921920005</v>
      </c>
      <c r="F105" s="1" t="s">
        <v>13</v>
      </c>
      <c r="G105" s="5">
        <v>75.713119146168523</v>
      </c>
      <c r="H105" s="5">
        <v>7912.0209507746113</v>
      </c>
      <c r="I105" s="1" t="s">
        <v>13</v>
      </c>
      <c r="J105" s="5">
        <v>15.640228594822497</v>
      </c>
      <c r="K105" s="5">
        <v>1634.4038881589508</v>
      </c>
      <c r="L105" s="1" t="s">
        <v>13</v>
      </c>
      <c r="M105" s="5">
        <v>12435.648631125563</v>
      </c>
      <c r="N105" s="5">
        <v>119.00142230742165</v>
      </c>
      <c r="O105"/>
    </row>
    <row r="106" spans="1:15" x14ac:dyDescent="0.45">
      <c r="A106" s="1" t="s">
        <v>120</v>
      </c>
      <c r="B106" s="1" t="s">
        <v>125</v>
      </c>
      <c r="C106" s="4">
        <v>0</v>
      </c>
      <c r="D106" s="5">
        <v>27.648074566430626</v>
      </c>
      <c r="E106" s="5">
        <v>320.71766497059525</v>
      </c>
      <c r="F106" s="1" t="s">
        <v>13</v>
      </c>
      <c r="G106" s="5">
        <v>75.713119146168523</v>
      </c>
      <c r="H106" s="5">
        <v>878.27218209555485</v>
      </c>
      <c r="I106" s="1" t="s">
        <v>13</v>
      </c>
      <c r="J106" s="5">
        <v>15.640228594822497</v>
      </c>
      <c r="K106" s="5">
        <v>181.42665169994098</v>
      </c>
      <c r="L106" s="1" t="s">
        <v>13</v>
      </c>
      <c r="M106" s="5">
        <v>1380.4164987660911</v>
      </c>
      <c r="N106" s="5">
        <v>119.00142230742165</v>
      </c>
      <c r="O106"/>
    </row>
    <row r="107" spans="1:15" x14ac:dyDescent="0.45">
      <c r="A107" s="1" t="s">
        <v>126</v>
      </c>
      <c r="B107" s="1" t="s">
        <v>127</v>
      </c>
      <c r="C107" s="4">
        <v>0</v>
      </c>
      <c r="D107" s="5">
        <v>25.5704180040103</v>
      </c>
      <c r="E107" s="5">
        <v>11079.662121137664</v>
      </c>
      <c r="F107" s="1" t="s">
        <v>10</v>
      </c>
      <c r="G107" s="5">
        <v>80.17420344001772</v>
      </c>
      <c r="H107" s="5">
        <v>34739.48235055968</v>
      </c>
      <c r="I107" s="1" t="s">
        <v>13</v>
      </c>
      <c r="J107" s="5">
        <v>12.811309449374059</v>
      </c>
      <c r="K107" s="5">
        <v>5551.1403844137794</v>
      </c>
      <c r="L107" s="1" t="s">
        <v>10</v>
      </c>
      <c r="M107" s="5">
        <v>51370.284856111124</v>
      </c>
      <c r="N107" s="5">
        <v>118.55593089340208</v>
      </c>
      <c r="O107"/>
    </row>
    <row r="108" spans="1:15" x14ac:dyDescent="0.45">
      <c r="A108" s="1" t="s">
        <v>126</v>
      </c>
      <c r="B108" s="1" t="s">
        <v>128</v>
      </c>
      <c r="C108" s="4">
        <v>0</v>
      </c>
      <c r="D108" s="5">
        <v>27.648074566430626</v>
      </c>
      <c r="E108" s="5">
        <v>455819.98133945855</v>
      </c>
      <c r="F108" s="1" t="s">
        <v>13</v>
      </c>
      <c r="G108" s="5">
        <v>86.337126699430399</v>
      </c>
      <c r="H108" s="5">
        <v>1423397.0393301591</v>
      </c>
      <c r="I108" s="1" t="s">
        <v>13</v>
      </c>
      <c r="J108" s="5">
        <v>15.640228594822497</v>
      </c>
      <c r="K108" s="5">
        <v>257852.62872854111</v>
      </c>
      <c r="L108" s="1" t="s">
        <v>13</v>
      </c>
      <c r="M108" s="5">
        <v>2137069.6493981588</v>
      </c>
      <c r="N108" s="5">
        <v>129.62542986068351</v>
      </c>
      <c r="O108"/>
    </row>
    <row r="109" spans="1:15" x14ac:dyDescent="0.45">
      <c r="A109" s="1" t="s">
        <v>126</v>
      </c>
      <c r="B109" s="1" t="s">
        <v>129</v>
      </c>
      <c r="C109" s="4">
        <v>270.62560000000002</v>
      </c>
      <c r="D109" s="5">
        <v>27.648074566430626</v>
      </c>
      <c r="E109" s="5">
        <v>7482276.7683850275</v>
      </c>
      <c r="F109" s="1" t="s">
        <v>13</v>
      </c>
      <c r="G109" s="5">
        <v>77.369811750000011</v>
      </c>
      <c r="H109" s="5">
        <v>20938251.726730805</v>
      </c>
      <c r="I109" s="1" t="s">
        <v>245</v>
      </c>
      <c r="J109" s="5">
        <v>15.640228594822497</v>
      </c>
      <c r="K109" s="5">
        <v>4232646.2476109955</v>
      </c>
      <c r="L109" s="1" t="s">
        <v>13</v>
      </c>
      <c r="M109" s="5">
        <v>32653174.742726825</v>
      </c>
      <c r="N109" s="5">
        <v>120.65811491125314</v>
      </c>
      <c r="O109"/>
    </row>
    <row r="110" spans="1:15" x14ac:dyDescent="0.45">
      <c r="A110" s="1" t="s">
        <v>126</v>
      </c>
      <c r="B110" s="1" t="s">
        <v>130</v>
      </c>
      <c r="C110" s="4">
        <v>0</v>
      </c>
      <c r="D110" s="5">
        <v>27.648074566430626</v>
      </c>
      <c r="E110" s="5">
        <v>198222.87060402439</v>
      </c>
      <c r="F110" s="1" t="s">
        <v>13</v>
      </c>
      <c r="G110" s="5">
        <v>86.337126699430399</v>
      </c>
      <c r="H110" s="5">
        <v>618994.02987156634</v>
      </c>
      <c r="I110" s="1" t="s">
        <v>13</v>
      </c>
      <c r="J110" s="5">
        <v>15.640228594822497</v>
      </c>
      <c r="K110" s="5">
        <v>112132.61891057988</v>
      </c>
      <c r="L110" s="1" t="s">
        <v>13</v>
      </c>
      <c r="M110" s="5">
        <v>929349.51938617066</v>
      </c>
      <c r="N110" s="5">
        <v>129.62542986068351</v>
      </c>
      <c r="O110"/>
    </row>
    <row r="111" spans="1:15" x14ac:dyDescent="0.45">
      <c r="A111" s="1" t="s">
        <v>126</v>
      </c>
      <c r="B111" s="1" t="s">
        <v>131</v>
      </c>
      <c r="C111" s="4">
        <v>31.9498</v>
      </c>
      <c r="D111" s="5">
        <v>89.563549462297971</v>
      </c>
      <c r="E111" s="5">
        <v>2861537.4926105277</v>
      </c>
      <c r="F111" s="1" t="s">
        <v>24</v>
      </c>
      <c r="G111" s="5">
        <v>91.442717194288974</v>
      </c>
      <c r="H111" s="5">
        <v>2921576.5258140941</v>
      </c>
      <c r="I111" s="1" t="s">
        <v>245</v>
      </c>
      <c r="J111" s="5">
        <v>78.81736997673103</v>
      </c>
      <c r="K111" s="5">
        <v>2518199.2072825609</v>
      </c>
      <c r="L111" s="1" t="s">
        <v>24</v>
      </c>
      <c r="M111" s="5">
        <v>8301313.2257071827</v>
      </c>
      <c r="N111" s="5">
        <v>259.82363663331796</v>
      </c>
      <c r="O111"/>
    </row>
    <row r="112" spans="1:15" x14ac:dyDescent="0.45">
      <c r="A112" s="1" t="s">
        <v>126</v>
      </c>
      <c r="B112" s="1" t="s">
        <v>132</v>
      </c>
      <c r="C112" s="4">
        <v>0</v>
      </c>
      <c r="D112" s="5">
        <v>27.648074566430626</v>
      </c>
      <c r="E112" s="5">
        <v>1494251.2491725697</v>
      </c>
      <c r="F112" s="1" t="s">
        <v>13</v>
      </c>
      <c r="G112" s="5">
        <v>86.337126699430399</v>
      </c>
      <c r="H112" s="5">
        <v>4666124.5473213959</v>
      </c>
      <c r="I112" s="1" t="s">
        <v>13</v>
      </c>
      <c r="J112" s="5">
        <v>15.640228594822497</v>
      </c>
      <c r="K112" s="5">
        <v>845282.41049861978</v>
      </c>
      <c r="L112" s="1" t="s">
        <v>13</v>
      </c>
      <c r="M112" s="5">
        <v>7005658.2069925861</v>
      </c>
      <c r="N112" s="5">
        <v>129.62542986068351</v>
      </c>
      <c r="O112"/>
    </row>
    <row r="113" spans="1:15" x14ac:dyDescent="0.45">
      <c r="A113" s="1" t="s">
        <v>126</v>
      </c>
      <c r="B113" s="1" t="s">
        <v>133</v>
      </c>
      <c r="C113" s="4">
        <v>0</v>
      </c>
      <c r="D113" s="5">
        <v>27.648074566430626</v>
      </c>
      <c r="E113" s="5">
        <v>2989215.8186689536</v>
      </c>
      <c r="F113" s="1" t="s">
        <v>13</v>
      </c>
      <c r="G113" s="5">
        <v>86.337126699430399</v>
      </c>
      <c r="H113" s="5">
        <v>9334476.5925116371</v>
      </c>
      <c r="I113" s="1" t="s">
        <v>13</v>
      </c>
      <c r="J113" s="5">
        <v>15.640228594822497</v>
      </c>
      <c r="K113" s="5">
        <v>1690968.3388949858</v>
      </c>
      <c r="L113" s="1" t="s">
        <v>13</v>
      </c>
      <c r="M113" s="5">
        <v>14014660.750075577</v>
      </c>
      <c r="N113" s="5">
        <v>129.62542986068351</v>
      </c>
      <c r="O113"/>
    </row>
    <row r="114" spans="1:15" x14ac:dyDescent="0.45">
      <c r="A114" s="1" t="s">
        <v>126</v>
      </c>
      <c r="B114" s="1" t="s">
        <v>134</v>
      </c>
      <c r="C114" s="4">
        <v>0</v>
      </c>
      <c r="D114" s="5">
        <v>25.5704180040103</v>
      </c>
      <c r="E114" s="5">
        <v>148418.37722067698</v>
      </c>
      <c r="F114" s="1" t="s">
        <v>10</v>
      </c>
      <c r="G114" s="5">
        <v>80.17420344001772</v>
      </c>
      <c r="H114" s="5">
        <v>465355.12902689487</v>
      </c>
      <c r="I114" s="1" t="s">
        <v>13</v>
      </c>
      <c r="J114" s="5">
        <v>12.811309449374059</v>
      </c>
      <c r="K114" s="5">
        <v>74360.683437001848</v>
      </c>
      <c r="L114" s="1" t="s">
        <v>10</v>
      </c>
      <c r="M114" s="5">
        <v>688134.18968457379</v>
      </c>
      <c r="N114" s="5">
        <v>118.55593089340208</v>
      </c>
      <c r="O114"/>
    </row>
    <row r="115" spans="1:15" x14ac:dyDescent="0.45">
      <c r="A115" s="1" t="s">
        <v>126</v>
      </c>
      <c r="B115" s="1" t="s">
        <v>135</v>
      </c>
      <c r="C115" s="4">
        <v>0</v>
      </c>
      <c r="D115" s="5">
        <v>27.648074566430626</v>
      </c>
      <c r="E115" s="5">
        <v>1925013.7805324721</v>
      </c>
      <c r="F115" s="1" t="s">
        <v>13</v>
      </c>
      <c r="G115" s="5">
        <v>78.685596495049097</v>
      </c>
      <c r="H115" s="5">
        <v>5478531.8673256906</v>
      </c>
      <c r="I115" s="1" t="s">
        <v>13</v>
      </c>
      <c r="J115" s="5">
        <v>15.640228594822497</v>
      </c>
      <c r="K115" s="5">
        <v>1088960.3000516731</v>
      </c>
      <c r="L115" s="1" t="s">
        <v>13</v>
      </c>
      <c r="M115" s="5">
        <v>8492505.9479098357</v>
      </c>
      <c r="N115" s="5">
        <v>121.97389965630222</v>
      </c>
      <c r="O115"/>
    </row>
    <row r="116" spans="1:15" x14ac:dyDescent="0.45">
      <c r="A116" s="1" t="s">
        <v>126</v>
      </c>
      <c r="B116" s="1" t="s">
        <v>136</v>
      </c>
      <c r="C116" s="4">
        <v>0</v>
      </c>
      <c r="D116" s="5">
        <v>27.648074566430626</v>
      </c>
      <c r="E116" s="5">
        <v>35751.725221851448</v>
      </c>
      <c r="F116" s="1" t="s">
        <v>13</v>
      </c>
      <c r="G116" s="5">
        <v>86.337126699430399</v>
      </c>
      <c r="H116" s="5">
        <v>111642.53853503345</v>
      </c>
      <c r="I116" s="1" t="s">
        <v>13</v>
      </c>
      <c r="J116" s="5">
        <v>15.640228594822497</v>
      </c>
      <c r="K116" s="5">
        <v>20224.379595964972</v>
      </c>
      <c r="L116" s="1" t="s">
        <v>13</v>
      </c>
      <c r="M116" s="5">
        <v>167618.64335284987</v>
      </c>
      <c r="N116" s="5">
        <v>129.62542986068351</v>
      </c>
      <c r="O116"/>
    </row>
    <row r="117" spans="1:15" x14ac:dyDescent="0.45">
      <c r="A117" s="1" t="s">
        <v>126</v>
      </c>
      <c r="B117" s="1" t="s">
        <v>137</v>
      </c>
      <c r="C117" s="4">
        <v>96.462100000000007</v>
      </c>
      <c r="D117" s="5">
        <v>27.648074566430626</v>
      </c>
      <c r="E117" s="5">
        <v>2666991.3336344878</v>
      </c>
      <c r="F117" s="1" t="s">
        <v>13</v>
      </c>
      <c r="G117" s="5">
        <v>76.161692587499999</v>
      </c>
      <c r="H117" s="5">
        <v>7346716.8065446839</v>
      </c>
      <c r="I117" s="1" t="s">
        <v>245</v>
      </c>
      <c r="J117" s="5">
        <v>15.640228594822497</v>
      </c>
      <c r="K117" s="5">
        <v>1508689.2947366273</v>
      </c>
      <c r="L117" s="1" t="s">
        <v>13</v>
      </c>
      <c r="M117" s="5">
        <v>11522397.4349158</v>
      </c>
      <c r="N117" s="5">
        <v>119.44999574875312</v>
      </c>
      <c r="O117"/>
    </row>
    <row r="118" spans="1:15" x14ac:dyDescent="0.45">
      <c r="A118" s="1" t="s">
        <v>138</v>
      </c>
      <c r="B118" s="1" t="s">
        <v>139</v>
      </c>
      <c r="C118" s="4">
        <v>0</v>
      </c>
      <c r="D118" s="5">
        <v>27.648074566430626</v>
      </c>
      <c r="E118" s="5">
        <v>1051782.5230412406</v>
      </c>
      <c r="F118" s="1" t="s">
        <v>13</v>
      </c>
      <c r="G118" s="5">
        <v>81.729904237917722</v>
      </c>
      <c r="H118" s="5">
        <v>3109152.6710380181</v>
      </c>
      <c r="I118" s="1" t="s">
        <v>13</v>
      </c>
      <c r="J118" s="5">
        <v>15.640228594822497</v>
      </c>
      <c r="K118" s="5">
        <v>594982.44815851841</v>
      </c>
      <c r="L118" s="1" t="s">
        <v>13</v>
      </c>
      <c r="M118" s="5">
        <v>4755917.6422377769</v>
      </c>
      <c r="N118" s="5">
        <v>125.01820739917085</v>
      </c>
      <c r="O118"/>
    </row>
    <row r="119" spans="1:15" x14ac:dyDescent="0.45">
      <c r="A119" s="1" t="s">
        <v>138</v>
      </c>
      <c r="B119" s="1" t="s">
        <v>140</v>
      </c>
      <c r="C119" s="4">
        <v>163.0462</v>
      </c>
      <c r="D119" s="5">
        <v>3.3391539473684211</v>
      </c>
      <c r="E119" s="5">
        <v>544436.36233342113</v>
      </c>
      <c r="F119" s="1" t="s">
        <v>24</v>
      </c>
      <c r="G119" s="5">
        <v>65.124075000000005</v>
      </c>
      <c r="H119" s="5">
        <v>10618232.957265001</v>
      </c>
      <c r="I119" s="1" t="s">
        <v>245</v>
      </c>
      <c r="J119" s="5">
        <v>15.640228594822497</v>
      </c>
      <c r="K119" s="5">
        <v>2550079.8395171482</v>
      </c>
      <c r="L119" s="1" t="s">
        <v>13</v>
      </c>
      <c r="M119" s="5">
        <v>13712749.15911557</v>
      </c>
      <c r="N119" s="5">
        <v>84.103457542190924</v>
      </c>
      <c r="O119"/>
    </row>
    <row r="120" spans="1:15" x14ac:dyDescent="0.45">
      <c r="A120" s="1" t="s">
        <v>138</v>
      </c>
      <c r="B120" s="1" t="s">
        <v>141</v>
      </c>
      <c r="C120" s="4">
        <v>0</v>
      </c>
      <c r="D120" s="5">
        <v>27.648074566430626</v>
      </c>
      <c r="E120" s="5">
        <v>21098.245701643209</v>
      </c>
      <c r="F120" s="1" t="s">
        <v>13</v>
      </c>
      <c r="G120" s="5">
        <v>78.626868648745329</v>
      </c>
      <c r="H120" s="5">
        <v>60000.163465857557</v>
      </c>
      <c r="I120" s="1" t="s">
        <v>13</v>
      </c>
      <c r="J120" s="5">
        <v>15.640228594822497</v>
      </c>
      <c r="K120" s="5">
        <v>11935.058440709046</v>
      </c>
      <c r="L120" s="1" t="s">
        <v>13</v>
      </c>
      <c r="M120" s="5">
        <v>93033.467608209816</v>
      </c>
      <c r="N120" s="5">
        <v>121.91517180999845</v>
      </c>
      <c r="O120"/>
    </row>
    <row r="121" spans="1:15" x14ac:dyDescent="0.45">
      <c r="A121" s="1" t="s">
        <v>138</v>
      </c>
      <c r="B121" s="1" t="s">
        <v>142</v>
      </c>
      <c r="C121" s="4">
        <v>1366.4177999999999</v>
      </c>
      <c r="D121" s="5">
        <v>27.648074566430626</v>
      </c>
      <c r="E121" s="5">
        <v>37778821.223298088</v>
      </c>
      <c r="F121" s="1" t="s">
        <v>13</v>
      </c>
      <c r="G121" s="5">
        <v>50.321478095238092</v>
      </c>
      <c r="H121" s="5">
        <v>68760163.39164342</v>
      </c>
      <c r="I121" s="1" t="s">
        <v>245</v>
      </c>
      <c r="J121" s="5">
        <v>15.640228594822497</v>
      </c>
      <c r="K121" s="5">
        <v>21371086.748034447</v>
      </c>
      <c r="L121" s="1" t="s">
        <v>13</v>
      </c>
      <c r="M121" s="5">
        <v>127910071.36297596</v>
      </c>
      <c r="N121" s="5">
        <v>93.609781256491218</v>
      </c>
      <c r="O121"/>
    </row>
    <row r="122" spans="1:15" x14ac:dyDescent="0.45">
      <c r="A122" s="1" t="s">
        <v>138</v>
      </c>
      <c r="B122" s="1" t="s">
        <v>143</v>
      </c>
      <c r="C122" s="4">
        <v>0</v>
      </c>
      <c r="D122" s="5">
        <v>27.648074566430626</v>
      </c>
      <c r="E122" s="5">
        <v>2292409.6897935723</v>
      </c>
      <c r="F122" s="1" t="s">
        <v>13</v>
      </c>
      <c r="G122" s="5">
        <v>70.975338444364013</v>
      </c>
      <c r="H122" s="5">
        <v>5884842.1142421532</v>
      </c>
      <c r="I122" s="1" t="s">
        <v>13</v>
      </c>
      <c r="J122" s="5">
        <v>15.640228594822497</v>
      </c>
      <c r="K122" s="5">
        <v>1296792.3496882531</v>
      </c>
      <c r="L122" s="1" t="s">
        <v>13</v>
      </c>
      <c r="M122" s="5">
        <v>9474044.1537239775</v>
      </c>
      <c r="N122" s="5">
        <v>114.26364160561714</v>
      </c>
      <c r="O122"/>
    </row>
    <row r="123" spans="1:15" x14ac:dyDescent="0.45">
      <c r="A123" s="1" t="s">
        <v>138</v>
      </c>
      <c r="B123" s="1" t="s">
        <v>144</v>
      </c>
      <c r="C123" s="4">
        <v>0</v>
      </c>
      <c r="D123" s="5">
        <v>27.648074566430626</v>
      </c>
      <c r="E123" s="5">
        <v>14681.127594774664</v>
      </c>
      <c r="F123" s="1" t="s">
        <v>13</v>
      </c>
      <c r="G123" s="5">
        <v>70.975338444364013</v>
      </c>
      <c r="H123" s="5">
        <v>37687.904713957287</v>
      </c>
      <c r="I123" s="1" t="s">
        <v>13</v>
      </c>
      <c r="J123" s="5">
        <v>15.640228594822497</v>
      </c>
      <c r="K123" s="5">
        <v>8304.9613838507466</v>
      </c>
      <c r="L123" s="1" t="s">
        <v>13</v>
      </c>
      <c r="M123" s="5">
        <v>60673.993692582691</v>
      </c>
      <c r="N123" s="5">
        <v>114.26364160561714</v>
      </c>
      <c r="O123"/>
    </row>
    <row r="124" spans="1:15" x14ac:dyDescent="0.45">
      <c r="A124" s="1" t="s">
        <v>138</v>
      </c>
      <c r="B124" s="1" t="s">
        <v>145</v>
      </c>
      <c r="C124" s="4">
        <v>0</v>
      </c>
      <c r="D124" s="5">
        <v>27.648074566430626</v>
      </c>
      <c r="E124" s="5">
        <v>790975.47084864392</v>
      </c>
      <c r="F124" s="1" t="s">
        <v>13</v>
      </c>
      <c r="G124" s="5">
        <v>78.626868648745329</v>
      </c>
      <c r="H124" s="5">
        <v>2249412.4971113605</v>
      </c>
      <c r="I124" s="1" t="s">
        <v>13</v>
      </c>
      <c r="J124" s="5">
        <v>15.640228594822497</v>
      </c>
      <c r="K124" s="5">
        <v>447446.60780069837</v>
      </c>
      <c r="L124" s="1" t="s">
        <v>13</v>
      </c>
      <c r="M124" s="5">
        <v>3487834.5757607031</v>
      </c>
      <c r="N124" s="5">
        <v>121.91517180999845</v>
      </c>
      <c r="O124"/>
    </row>
    <row r="125" spans="1:15" x14ac:dyDescent="0.45">
      <c r="A125" s="1" t="s">
        <v>138</v>
      </c>
      <c r="B125" s="1" t="s">
        <v>146</v>
      </c>
      <c r="C125" s="4">
        <v>216.56530000000001</v>
      </c>
      <c r="D125" s="5">
        <v>27.648074566430626</v>
      </c>
      <c r="E125" s="5">
        <v>5987613.5629014187</v>
      </c>
      <c r="F125" s="1" t="s">
        <v>13</v>
      </c>
      <c r="G125" s="5">
        <v>73.638965624999997</v>
      </c>
      <c r="H125" s="5">
        <v>15947644.682267813</v>
      </c>
      <c r="I125" s="1" t="s">
        <v>245</v>
      </c>
      <c r="J125" s="5">
        <v>15.640228594822497</v>
      </c>
      <c r="K125" s="5">
        <v>3387130.7977063125</v>
      </c>
      <c r="L125" s="1" t="s">
        <v>13</v>
      </c>
      <c r="M125" s="5">
        <v>25322389.042875543</v>
      </c>
      <c r="N125" s="5">
        <v>116.92726878625312</v>
      </c>
      <c r="O125"/>
    </row>
    <row r="126" spans="1:15" x14ac:dyDescent="0.45">
      <c r="A126" s="1" t="s">
        <v>138</v>
      </c>
      <c r="B126" s="1" t="s">
        <v>147</v>
      </c>
      <c r="C126" s="4">
        <v>21.323699999999999</v>
      </c>
      <c r="D126" s="5">
        <v>27.648074566430626</v>
      </c>
      <c r="E126" s="5">
        <v>589559.24763219676</v>
      </c>
      <c r="F126" s="1" t="s">
        <v>13</v>
      </c>
      <c r="G126" s="5">
        <v>75.865712250000001</v>
      </c>
      <c r="H126" s="5">
        <v>1617737.6883053251</v>
      </c>
      <c r="I126" s="1" t="s">
        <v>245</v>
      </c>
      <c r="J126" s="5">
        <v>15.640228594822497</v>
      </c>
      <c r="K126" s="5">
        <v>333507.54248741653</v>
      </c>
      <c r="L126" s="1" t="s">
        <v>13</v>
      </c>
      <c r="M126" s="5">
        <v>2540804.4784249384</v>
      </c>
      <c r="N126" s="5">
        <v>119.15401541125313</v>
      </c>
      <c r="O126"/>
    </row>
    <row r="127" spans="1:15" x14ac:dyDescent="0.45">
      <c r="A127" s="1" t="s">
        <v>148</v>
      </c>
      <c r="B127" s="1" t="s">
        <v>149</v>
      </c>
      <c r="C127" s="4">
        <v>0</v>
      </c>
      <c r="D127" s="5">
        <v>27.648074566430626</v>
      </c>
      <c r="E127" s="5">
        <v>79651.338018429989</v>
      </c>
      <c r="F127" s="1" t="s">
        <v>13</v>
      </c>
      <c r="G127" s="5">
        <v>82.783773370705802</v>
      </c>
      <c r="H127" s="5">
        <v>238491.77270366636</v>
      </c>
      <c r="I127" s="1" t="s">
        <v>10</v>
      </c>
      <c r="J127" s="5">
        <v>15.640228594822497</v>
      </c>
      <c r="K127" s="5">
        <v>45057.934558824127</v>
      </c>
      <c r="L127" s="1" t="s">
        <v>13</v>
      </c>
      <c r="M127" s="5">
        <v>363201.04528092046</v>
      </c>
      <c r="N127" s="5">
        <v>126.07207653195893</v>
      </c>
      <c r="O127"/>
    </row>
    <row r="128" spans="1:15" x14ac:dyDescent="0.45">
      <c r="A128" s="1" t="s">
        <v>148</v>
      </c>
      <c r="B128" s="1" t="s">
        <v>150</v>
      </c>
      <c r="C128" s="4">
        <v>0</v>
      </c>
      <c r="D128" s="5">
        <v>25.5704180040103</v>
      </c>
      <c r="E128" s="5">
        <v>1971.4792281091943</v>
      </c>
      <c r="F128" s="1" t="s">
        <v>10</v>
      </c>
      <c r="G128" s="5">
        <v>84.272380315674425</v>
      </c>
      <c r="H128" s="5">
        <v>6497.4005223384984</v>
      </c>
      <c r="I128" s="1" t="s">
        <v>10</v>
      </c>
      <c r="J128" s="5">
        <v>12.811309449374059</v>
      </c>
      <c r="K128" s="5">
        <v>987.75195854673996</v>
      </c>
      <c r="L128" s="1" t="s">
        <v>10</v>
      </c>
      <c r="M128" s="5">
        <v>9456.6317089944332</v>
      </c>
      <c r="N128" s="5">
        <v>122.6541077690588</v>
      </c>
      <c r="O128"/>
    </row>
    <row r="129" spans="1:15" x14ac:dyDescent="0.45">
      <c r="A129" s="1" t="s">
        <v>148</v>
      </c>
      <c r="B129" s="1" t="s">
        <v>151</v>
      </c>
      <c r="C129" s="4">
        <v>0</v>
      </c>
      <c r="D129" s="5">
        <v>27.648074566430626</v>
      </c>
      <c r="E129" s="5">
        <v>91266.294143787498</v>
      </c>
      <c r="F129" s="1" t="s">
        <v>13</v>
      </c>
      <c r="G129" s="5">
        <v>82.783773370705802</v>
      </c>
      <c r="H129" s="5">
        <v>273269.23589669983</v>
      </c>
      <c r="I129" s="1" t="s">
        <v>10</v>
      </c>
      <c r="J129" s="5">
        <v>15.640228594822497</v>
      </c>
      <c r="K129" s="5">
        <v>51628.394591509066</v>
      </c>
      <c r="L129" s="1" t="s">
        <v>13</v>
      </c>
      <c r="M129" s="5">
        <v>416163.92463199637</v>
      </c>
      <c r="N129" s="5">
        <v>126.07207653195893</v>
      </c>
      <c r="O129"/>
    </row>
    <row r="130" spans="1:15" x14ac:dyDescent="0.45">
      <c r="A130" s="1" t="s">
        <v>148</v>
      </c>
      <c r="B130" s="1" t="s">
        <v>152</v>
      </c>
      <c r="C130" s="4">
        <v>0</v>
      </c>
      <c r="D130" s="5">
        <v>25.5704180040103</v>
      </c>
      <c r="E130" s="5">
        <v>105613.49748196374</v>
      </c>
      <c r="F130" s="1" t="s">
        <v>10</v>
      </c>
      <c r="G130" s="5">
        <v>84.272380315674425</v>
      </c>
      <c r="H130" s="5">
        <v>348070.21241783007</v>
      </c>
      <c r="I130" s="1" t="s">
        <v>10</v>
      </c>
      <c r="J130" s="5">
        <v>12.811309449374059</v>
      </c>
      <c r="K130" s="5">
        <v>52914.551418749674</v>
      </c>
      <c r="L130" s="1" t="s">
        <v>10</v>
      </c>
      <c r="M130" s="5">
        <v>506598.26131854352</v>
      </c>
      <c r="N130" s="5">
        <v>122.6541077690588</v>
      </c>
      <c r="O130"/>
    </row>
    <row r="131" spans="1:15" x14ac:dyDescent="0.45">
      <c r="A131" s="1" t="s">
        <v>148</v>
      </c>
      <c r="B131" s="1" t="s">
        <v>153</v>
      </c>
      <c r="C131" s="4">
        <v>0</v>
      </c>
      <c r="D131" s="5">
        <v>25.5704180040103</v>
      </c>
      <c r="E131" s="5">
        <v>861.72308673514704</v>
      </c>
      <c r="F131" s="1" t="s">
        <v>10</v>
      </c>
      <c r="G131" s="5">
        <v>84.272380315674425</v>
      </c>
      <c r="H131" s="5">
        <v>2839.9792166382281</v>
      </c>
      <c r="I131" s="1" t="s">
        <v>10</v>
      </c>
      <c r="J131" s="5">
        <v>12.811309449374059</v>
      </c>
      <c r="K131" s="5">
        <v>431.74112844390578</v>
      </c>
      <c r="L131" s="1" t="s">
        <v>10</v>
      </c>
      <c r="M131" s="5">
        <v>4133.4434318172807</v>
      </c>
      <c r="N131" s="5">
        <v>122.6541077690588</v>
      </c>
      <c r="O131"/>
    </row>
    <row r="132" spans="1:15" x14ac:dyDescent="0.45">
      <c r="A132" s="1" t="s">
        <v>148</v>
      </c>
      <c r="B132" s="1" t="s">
        <v>154</v>
      </c>
      <c r="C132" s="4">
        <v>10.4735</v>
      </c>
      <c r="D132" s="5">
        <v>25.5704180040103</v>
      </c>
      <c r="E132" s="5">
        <v>267811.77296500187</v>
      </c>
      <c r="F132" s="1" t="s">
        <v>10</v>
      </c>
      <c r="G132" s="5">
        <v>141.69054441260747</v>
      </c>
      <c r="H132" s="5">
        <v>1483995.9169054443</v>
      </c>
      <c r="I132" s="1" t="s">
        <v>245</v>
      </c>
      <c r="J132" s="5">
        <v>7.3835426121703698</v>
      </c>
      <c r="K132" s="5">
        <v>77331.533548566367</v>
      </c>
      <c r="L132" s="1" t="s">
        <v>24</v>
      </c>
      <c r="M132" s="5">
        <v>1829139.2234190125</v>
      </c>
      <c r="N132" s="5">
        <v>174.64450502878813</v>
      </c>
      <c r="O132"/>
    </row>
    <row r="133" spans="1:15" x14ac:dyDescent="0.45">
      <c r="A133" s="1" t="s">
        <v>148</v>
      </c>
      <c r="B133" s="1" t="s">
        <v>155</v>
      </c>
      <c r="C133" s="4">
        <v>60.5501</v>
      </c>
      <c r="D133" s="5">
        <v>25.5704180040103</v>
      </c>
      <c r="E133" s="5">
        <v>1548291.3671846238</v>
      </c>
      <c r="F133" s="1" t="s">
        <v>10</v>
      </c>
      <c r="G133" s="5">
        <v>67.048710601719208</v>
      </c>
      <c r="H133" s="5">
        <v>4059806.1318051582</v>
      </c>
      <c r="I133" s="1" t="s">
        <v>245</v>
      </c>
      <c r="J133" s="5">
        <v>3.6259532548699025</v>
      </c>
      <c r="K133" s="5">
        <v>219551.83217769809</v>
      </c>
      <c r="L133" s="1" t="s">
        <v>8</v>
      </c>
      <c r="M133" s="5">
        <v>5827649.33116748</v>
      </c>
      <c r="N133" s="5">
        <v>96.245081860599413</v>
      </c>
      <c r="O133"/>
    </row>
    <row r="134" spans="1:15" x14ac:dyDescent="0.45">
      <c r="A134" s="1" t="s">
        <v>148</v>
      </c>
      <c r="B134" s="1" t="s">
        <v>156</v>
      </c>
      <c r="C134" s="4">
        <v>0.44040000000000001</v>
      </c>
      <c r="D134" s="5">
        <v>25.5704180040103</v>
      </c>
      <c r="E134" s="5">
        <v>11261.212088966136</v>
      </c>
      <c r="F134" s="1" t="s">
        <v>10</v>
      </c>
      <c r="G134" s="5">
        <v>129</v>
      </c>
      <c r="H134" s="5">
        <v>56811.6</v>
      </c>
      <c r="I134" s="1" t="s">
        <v>244</v>
      </c>
      <c r="J134" s="5">
        <v>12.811309449374059</v>
      </c>
      <c r="K134" s="5">
        <v>5642.1006815043365</v>
      </c>
      <c r="L134" s="1" t="s">
        <v>10</v>
      </c>
      <c r="M134" s="5">
        <v>73714.912770470473</v>
      </c>
      <c r="N134" s="5">
        <v>167.38172745338434</v>
      </c>
      <c r="O134"/>
    </row>
    <row r="135" spans="1:15" x14ac:dyDescent="0.45">
      <c r="A135" s="1" t="s">
        <v>148</v>
      </c>
      <c r="B135" s="1" t="s">
        <v>157</v>
      </c>
      <c r="C135" s="4">
        <v>0</v>
      </c>
      <c r="D135" s="5">
        <v>27.648074566430626</v>
      </c>
      <c r="E135" s="5">
        <v>17362.990827718433</v>
      </c>
      <c r="F135" s="1" t="s">
        <v>13</v>
      </c>
      <c r="G135" s="5">
        <v>82.783773370705802</v>
      </c>
      <c r="H135" s="5">
        <v>51988.20967680325</v>
      </c>
      <c r="I135" s="1" t="s">
        <v>10</v>
      </c>
      <c r="J135" s="5">
        <v>15.640228594822497</v>
      </c>
      <c r="K135" s="5">
        <v>9822.0635575485285</v>
      </c>
      <c r="L135" s="1" t="s">
        <v>13</v>
      </c>
      <c r="M135" s="5">
        <v>79173.2640620702</v>
      </c>
      <c r="N135" s="5">
        <v>126.07207653195893</v>
      </c>
      <c r="O135"/>
    </row>
    <row r="136" spans="1:15" x14ac:dyDescent="0.45">
      <c r="A136" s="1" t="s">
        <v>148</v>
      </c>
      <c r="B136" s="1" t="s">
        <v>158</v>
      </c>
      <c r="C136" s="4">
        <v>0</v>
      </c>
      <c r="D136" s="5">
        <v>27.648074566430626</v>
      </c>
      <c r="E136" s="5">
        <v>57604.763359158213</v>
      </c>
      <c r="F136" s="1" t="s">
        <v>13</v>
      </c>
      <c r="G136" s="5">
        <v>82.783773370705802</v>
      </c>
      <c r="H136" s="5">
        <v>172479.99181786555</v>
      </c>
      <c r="I136" s="1" t="s">
        <v>10</v>
      </c>
      <c r="J136" s="5">
        <v>15.640228594822497</v>
      </c>
      <c r="K136" s="5">
        <v>32586.416277312674</v>
      </c>
      <c r="L136" s="1" t="s">
        <v>13</v>
      </c>
      <c r="M136" s="5">
        <v>262671.17145433644</v>
      </c>
      <c r="N136" s="5">
        <v>126.07207653195893</v>
      </c>
      <c r="O136"/>
    </row>
    <row r="137" spans="1:15" x14ac:dyDescent="0.45">
      <c r="A137" s="1" t="s">
        <v>148</v>
      </c>
      <c r="B137" s="1" t="s">
        <v>159</v>
      </c>
      <c r="C137" s="4">
        <v>0</v>
      </c>
      <c r="D137" s="5">
        <v>25.5704180040103</v>
      </c>
      <c r="E137" s="5">
        <v>261488.20859261011</v>
      </c>
      <c r="F137" s="1" t="s">
        <v>10</v>
      </c>
      <c r="G137" s="5">
        <v>84.272380315674425</v>
      </c>
      <c r="H137" s="5">
        <v>861786.21558414982</v>
      </c>
      <c r="I137" s="1" t="s">
        <v>10</v>
      </c>
      <c r="J137" s="5">
        <v>12.811309449374059</v>
      </c>
      <c r="K137" s="5">
        <v>131011.01269118901</v>
      </c>
      <c r="L137" s="1" t="s">
        <v>10</v>
      </c>
      <c r="M137" s="5">
        <v>1254285.4368679491</v>
      </c>
      <c r="N137" s="5">
        <v>122.6541077690588</v>
      </c>
      <c r="O137"/>
    </row>
    <row r="138" spans="1:15" x14ac:dyDescent="0.45">
      <c r="A138" s="1" t="s">
        <v>148</v>
      </c>
      <c r="B138" s="1" t="s">
        <v>160</v>
      </c>
      <c r="C138" s="4">
        <v>0</v>
      </c>
      <c r="D138" s="5">
        <v>25.5704180040103</v>
      </c>
      <c r="E138" s="5">
        <v>866.83717033594917</v>
      </c>
      <c r="F138" s="1" t="s">
        <v>10</v>
      </c>
      <c r="G138" s="5">
        <v>84.272380315674425</v>
      </c>
      <c r="H138" s="5">
        <v>2856.8336927013629</v>
      </c>
      <c r="I138" s="1" t="s">
        <v>10</v>
      </c>
      <c r="J138" s="5">
        <v>12.811309449374059</v>
      </c>
      <c r="K138" s="5">
        <v>434.30339033378061</v>
      </c>
      <c r="L138" s="1" t="s">
        <v>10</v>
      </c>
      <c r="M138" s="5">
        <v>4157.9742533710933</v>
      </c>
      <c r="N138" s="5">
        <v>122.6541077690588</v>
      </c>
      <c r="O138"/>
    </row>
    <row r="139" spans="1:15" x14ac:dyDescent="0.45">
      <c r="A139" s="1" t="s">
        <v>148</v>
      </c>
      <c r="B139" s="1" t="s">
        <v>161</v>
      </c>
      <c r="C139" s="4">
        <v>8.7721999999999998</v>
      </c>
      <c r="D139" s="5">
        <v>6</v>
      </c>
      <c r="E139" s="5">
        <v>52633.2</v>
      </c>
      <c r="F139" s="1" t="s">
        <v>24</v>
      </c>
      <c r="G139" s="5">
        <v>82.783773370705802</v>
      </c>
      <c r="H139" s="5">
        <v>726195.81676250545</v>
      </c>
      <c r="I139" s="1" t="s">
        <v>10</v>
      </c>
      <c r="J139" s="5">
        <v>15.640228594822497</v>
      </c>
      <c r="K139" s="5">
        <v>137199.21327950191</v>
      </c>
      <c r="L139" s="1" t="s">
        <v>13</v>
      </c>
      <c r="M139" s="5">
        <v>916028.23004200729</v>
      </c>
      <c r="N139" s="5">
        <v>104.4240019655283</v>
      </c>
      <c r="O139"/>
    </row>
    <row r="140" spans="1:15" x14ac:dyDescent="0.45">
      <c r="A140" s="1" t="s">
        <v>148</v>
      </c>
      <c r="B140" s="1" t="s">
        <v>162</v>
      </c>
      <c r="C140" s="4">
        <v>2.0787</v>
      </c>
      <c r="D140" s="5">
        <v>20.080268514930744</v>
      </c>
      <c r="E140" s="5">
        <v>41740.854161986535</v>
      </c>
      <c r="F140" s="1" t="s">
        <v>24</v>
      </c>
      <c r="G140" s="5">
        <v>34.207218234128007</v>
      </c>
      <c r="H140" s="5">
        <v>71106.544543281881</v>
      </c>
      <c r="I140" s="1" t="s">
        <v>245</v>
      </c>
      <c r="J140" s="5">
        <v>6.6917686763528197</v>
      </c>
      <c r="K140" s="5">
        <v>13910.179547534606</v>
      </c>
      <c r="L140" s="1" t="s">
        <v>24</v>
      </c>
      <c r="M140" s="5">
        <v>126757.57825280302</v>
      </c>
      <c r="N140" s="5">
        <v>60.979255425411573</v>
      </c>
      <c r="O140"/>
    </row>
    <row r="141" spans="1:15" x14ac:dyDescent="0.45">
      <c r="A141" s="1" t="s">
        <v>148</v>
      </c>
      <c r="B141" s="1" t="s">
        <v>163</v>
      </c>
      <c r="C141" s="4">
        <v>46.736800000000002</v>
      </c>
      <c r="D141" s="5">
        <v>25.5704180040103</v>
      </c>
      <c r="E141" s="5">
        <v>1195079.5121698286</v>
      </c>
      <c r="F141" s="1" t="s">
        <v>10</v>
      </c>
      <c r="G141" s="5">
        <v>77.325664727760767</v>
      </c>
      <c r="H141" s="5">
        <v>3613954.1272484092</v>
      </c>
      <c r="I141" s="1" t="s">
        <v>245</v>
      </c>
      <c r="J141" s="5">
        <v>12.811309449374059</v>
      </c>
      <c r="K141" s="5">
        <v>598759.60747350554</v>
      </c>
      <c r="L141" s="1" t="s">
        <v>10</v>
      </c>
      <c r="M141" s="5">
        <v>5407793.2468917435</v>
      </c>
      <c r="N141" s="5">
        <v>115.70739218114512</v>
      </c>
      <c r="O141"/>
    </row>
    <row r="142" spans="1:15" x14ac:dyDescent="0.45">
      <c r="A142" s="1" t="s">
        <v>164</v>
      </c>
      <c r="B142" s="1" t="s">
        <v>165</v>
      </c>
      <c r="C142" s="4">
        <v>0</v>
      </c>
      <c r="D142" s="5">
        <v>27.648074566430626</v>
      </c>
      <c r="E142" s="5">
        <v>879908.26749902463</v>
      </c>
      <c r="F142" s="1" t="s">
        <v>13</v>
      </c>
      <c r="G142" s="5">
        <v>99.59129668943163</v>
      </c>
      <c r="H142" s="5">
        <v>3169522.8945301687</v>
      </c>
      <c r="I142" s="1" t="s">
        <v>10</v>
      </c>
      <c r="J142" s="5">
        <v>15.640228594822497</v>
      </c>
      <c r="K142" s="5">
        <v>497754.96709880442</v>
      </c>
      <c r="L142" s="1" t="s">
        <v>13</v>
      </c>
      <c r="M142" s="5">
        <v>4547186.1291279979</v>
      </c>
      <c r="N142" s="5">
        <v>142.87959985068474</v>
      </c>
      <c r="O142"/>
    </row>
    <row r="143" spans="1:15" x14ac:dyDescent="0.45">
      <c r="A143" s="1" t="s">
        <v>164</v>
      </c>
      <c r="B143" s="1" t="s">
        <v>166</v>
      </c>
      <c r="C143" s="4">
        <v>0</v>
      </c>
      <c r="D143" s="5">
        <v>27.648074566430626</v>
      </c>
      <c r="E143" s="5">
        <v>326280.45757336111</v>
      </c>
      <c r="F143" s="1" t="s">
        <v>13</v>
      </c>
      <c r="G143" s="5">
        <v>99.59129668943163</v>
      </c>
      <c r="H143" s="5">
        <v>1175296.8104913207</v>
      </c>
      <c r="I143" s="1" t="s">
        <v>10</v>
      </c>
      <c r="J143" s="5">
        <v>15.640228594822497</v>
      </c>
      <c r="K143" s="5">
        <v>184573.46569321924</v>
      </c>
      <c r="L143" s="1" t="s">
        <v>13</v>
      </c>
      <c r="M143" s="5">
        <v>1686150.7337579012</v>
      </c>
      <c r="N143" s="5">
        <v>142.87959985068474</v>
      </c>
      <c r="O143"/>
    </row>
    <row r="144" spans="1:15" x14ac:dyDescent="0.45">
      <c r="A144" s="1" t="s">
        <v>164</v>
      </c>
      <c r="B144" s="1" t="s">
        <v>167</v>
      </c>
      <c r="C144" s="4">
        <v>0</v>
      </c>
      <c r="D144" s="5">
        <v>27.648074566430626</v>
      </c>
      <c r="E144" s="5">
        <v>63692.869378686235</v>
      </c>
      <c r="F144" s="1" t="s">
        <v>13</v>
      </c>
      <c r="G144" s="5">
        <v>91.939766485050328</v>
      </c>
      <c r="H144" s="5">
        <v>211801.64005161045</v>
      </c>
      <c r="I144" s="1" t="s">
        <v>10</v>
      </c>
      <c r="J144" s="5">
        <v>15.640228594822497</v>
      </c>
      <c r="K144" s="5">
        <v>36030.394613892582</v>
      </c>
      <c r="L144" s="1" t="s">
        <v>13</v>
      </c>
      <c r="M144" s="5">
        <v>311524.90404418926</v>
      </c>
      <c r="N144" s="5">
        <v>135.22806964630345</v>
      </c>
      <c r="O144"/>
    </row>
    <row r="145" spans="1:15" x14ac:dyDescent="0.45">
      <c r="A145" s="1" t="s">
        <v>164</v>
      </c>
      <c r="B145" s="1" t="s">
        <v>168</v>
      </c>
      <c r="C145" s="4">
        <v>0</v>
      </c>
      <c r="D145" s="5">
        <v>27.648074566430626</v>
      </c>
      <c r="E145" s="5">
        <v>561847.5824942633</v>
      </c>
      <c r="F145" s="1" t="s">
        <v>13</v>
      </c>
      <c r="G145" s="5">
        <v>102.69433227860404</v>
      </c>
      <c r="H145" s="5">
        <v>2086892.603966424</v>
      </c>
      <c r="I145" s="1" t="s">
        <v>10</v>
      </c>
      <c r="J145" s="5">
        <v>15.640228594822497</v>
      </c>
      <c r="K145" s="5">
        <v>317831.34136682586</v>
      </c>
      <c r="L145" s="1" t="s">
        <v>13</v>
      </c>
      <c r="M145" s="5">
        <v>2966571.5278275134</v>
      </c>
      <c r="N145" s="5">
        <v>145.98263543985718</v>
      </c>
      <c r="O145"/>
    </row>
    <row r="146" spans="1:15" x14ac:dyDescent="0.45">
      <c r="A146" s="1" t="s">
        <v>164</v>
      </c>
      <c r="B146" s="1" t="s">
        <v>169</v>
      </c>
      <c r="C146" s="4">
        <v>0</v>
      </c>
      <c r="D146" s="5">
        <v>27.648074566430626</v>
      </c>
      <c r="E146" s="5">
        <v>318798.88859568501</v>
      </c>
      <c r="F146" s="1" t="s">
        <v>13</v>
      </c>
      <c r="G146" s="5">
        <v>102.69433227860404</v>
      </c>
      <c r="H146" s="5">
        <v>1184127.2677716718</v>
      </c>
      <c r="I146" s="1" t="s">
        <v>10</v>
      </c>
      <c r="J146" s="5">
        <v>15.640228594822497</v>
      </c>
      <c r="K146" s="5">
        <v>180341.21983546027</v>
      </c>
      <c r="L146" s="1" t="s">
        <v>13</v>
      </c>
      <c r="M146" s="5">
        <v>1683267.3762028171</v>
      </c>
      <c r="N146" s="5">
        <v>145.98263543985718</v>
      </c>
      <c r="O146"/>
    </row>
    <row r="147" spans="1:15" x14ac:dyDescent="0.45">
      <c r="A147" s="1" t="s">
        <v>164</v>
      </c>
      <c r="B147" s="1" t="s">
        <v>170</v>
      </c>
      <c r="C147" s="4">
        <v>0</v>
      </c>
      <c r="D147" s="5">
        <v>27.648074566430626</v>
      </c>
      <c r="E147" s="5">
        <v>15203.676204080202</v>
      </c>
      <c r="F147" s="1" t="s">
        <v>13</v>
      </c>
      <c r="G147" s="5">
        <v>99.59129668943163</v>
      </c>
      <c r="H147" s="5">
        <v>54765.254049518451</v>
      </c>
      <c r="I147" s="1" t="s">
        <v>10</v>
      </c>
      <c r="J147" s="5">
        <v>15.640228594822497</v>
      </c>
      <c r="K147" s="5">
        <v>8600.5617042928916</v>
      </c>
      <c r="L147" s="1" t="s">
        <v>13</v>
      </c>
      <c r="M147" s="5">
        <v>78569.491957891543</v>
      </c>
      <c r="N147" s="5">
        <v>142.87959985068474</v>
      </c>
      <c r="O147"/>
    </row>
    <row r="148" spans="1:15" x14ac:dyDescent="0.45">
      <c r="A148" s="1" t="s">
        <v>164</v>
      </c>
      <c r="B148" s="1" t="s">
        <v>171</v>
      </c>
      <c r="C148" s="4">
        <v>0</v>
      </c>
      <c r="D148" s="5">
        <v>27.648074566430626</v>
      </c>
      <c r="E148" s="5">
        <v>715432.63671078556</v>
      </c>
      <c r="F148" s="1" t="s">
        <v>13</v>
      </c>
      <c r="G148" s="5">
        <v>99.59129668943163</v>
      </c>
      <c r="H148" s="5">
        <v>2577064.2296544085</v>
      </c>
      <c r="I148" s="1" t="s">
        <v>10</v>
      </c>
      <c r="J148" s="5">
        <v>15.640228594822497</v>
      </c>
      <c r="K148" s="5">
        <v>404712.81121106487</v>
      </c>
      <c r="L148" s="1" t="s">
        <v>13</v>
      </c>
      <c r="M148" s="5">
        <v>3697209.6775762592</v>
      </c>
      <c r="N148" s="5">
        <v>142.87959985068474</v>
      </c>
      <c r="O148"/>
    </row>
    <row r="149" spans="1:15" x14ac:dyDescent="0.45">
      <c r="A149" s="1" t="s">
        <v>164</v>
      </c>
      <c r="B149" s="1" t="s">
        <v>172</v>
      </c>
      <c r="C149" s="4">
        <v>0</v>
      </c>
      <c r="D149" s="5">
        <v>27.648074566430626</v>
      </c>
      <c r="E149" s="5">
        <v>131195.64343262662</v>
      </c>
      <c r="F149" s="1" t="s">
        <v>13</v>
      </c>
      <c r="G149" s="5">
        <v>102.69433227860404</v>
      </c>
      <c r="H149" s="5">
        <v>487305.14552843187</v>
      </c>
      <c r="I149" s="1" t="s">
        <v>10</v>
      </c>
      <c r="J149" s="5">
        <v>15.640228594822497</v>
      </c>
      <c r="K149" s="5">
        <v>74216.012728151705</v>
      </c>
      <c r="L149" s="1" t="s">
        <v>13</v>
      </c>
      <c r="M149" s="5">
        <v>692716.80168921023</v>
      </c>
      <c r="N149" s="5">
        <v>145.98263543985718</v>
      </c>
      <c r="O149"/>
    </row>
    <row r="150" spans="1:15" x14ac:dyDescent="0.45">
      <c r="A150" s="1" t="s">
        <v>164</v>
      </c>
      <c r="B150" s="1" t="s">
        <v>173</v>
      </c>
      <c r="C150" s="4">
        <v>0</v>
      </c>
      <c r="D150" s="5">
        <v>27.648074566430626</v>
      </c>
      <c r="E150" s="5">
        <v>440901.08030341257</v>
      </c>
      <c r="F150" s="1" t="s">
        <v>13</v>
      </c>
      <c r="G150" s="5">
        <v>102.69433227860404</v>
      </c>
      <c r="H150" s="5">
        <v>1637656.2474136709</v>
      </c>
      <c r="I150" s="1" t="s">
        <v>10</v>
      </c>
      <c r="J150" s="5">
        <v>15.640228594822497</v>
      </c>
      <c r="K150" s="5">
        <v>249413.16137877488</v>
      </c>
      <c r="L150" s="1" t="s">
        <v>13</v>
      </c>
      <c r="M150" s="5">
        <v>2327970.4890958583</v>
      </c>
      <c r="N150" s="5">
        <v>145.98263543985718</v>
      </c>
      <c r="O150"/>
    </row>
    <row r="151" spans="1:15" x14ac:dyDescent="0.45">
      <c r="A151" s="1" t="s">
        <v>164</v>
      </c>
      <c r="B151" s="1" t="s">
        <v>174</v>
      </c>
      <c r="C151" s="4">
        <v>0</v>
      </c>
      <c r="D151" s="5">
        <v>27.648074566430626</v>
      </c>
      <c r="E151" s="5">
        <v>23525.74664857582</v>
      </c>
      <c r="F151" s="1" t="s">
        <v>13</v>
      </c>
      <c r="G151" s="5">
        <v>99.59129668943163</v>
      </c>
      <c r="H151" s="5">
        <v>84742.234353037376</v>
      </c>
      <c r="I151" s="1" t="s">
        <v>10</v>
      </c>
      <c r="J151" s="5">
        <v>15.640228594822497</v>
      </c>
      <c r="K151" s="5">
        <v>13308.270511334464</v>
      </c>
      <c r="L151" s="1" t="s">
        <v>13</v>
      </c>
      <c r="M151" s="5">
        <v>121576.25151294767</v>
      </c>
      <c r="N151" s="5">
        <v>142.87959985068474</v>
      </c>
      <c r="O151"/>
    </row>
    <row r="152" spans="1:15" x14ac:dyDescent="0.45">
      <c r="A152" s="1" t="s">
        <v>164</v>
      </c>
      <c r="B152" s="1" t="s">
        <v>175</v>
      </c>
      <c r="C152" s="4">
        <v>0</v>
      </c>
      <c r="D152" s="5">
        <v>27.648074566430626</v>
      </c>
      <c r="E152" s="5">
        <v>148760.46520467999</v>
      </c>
      <c r="F152" s="1" t="s">
        <v>13</v>
      </c>
      <c r="G152" s="5">
        <v>99.59129668943163</v>
      </c>
      <c r="H152" s="5">
        <v>535850.97183748684</v>
      </c>
      <c r="I152" s="1" t="s">
        <v>10</v>
      </c>
      <c r="J152" s="5">
        <v>15.640228594822497</v>
      </c>
      <c r="K152" s="5">
        <v>84152.249954442435</v>
      </c>
      <c r="L152" s="1" t="s">
        <v>13</v>
      </c>
      <c r="M152" s="5">
        <v>768763.68699660921</v>
      </c>
      <c r="N152" s="5">
        <v>142.87959985068474</v>
      </c>
      <c r="O152"/>
    </row>
    <row r="153" spans="1:15" x14ac:dyDescent="0.45">
      <c r="A153" s="1" t="s">
        <v>164</v>
      </c>
      <c r="B153" s="1" t="s">
        <v>176</v>
      </c>
      <c r="C153" s="4">
        <v>0</v>
      </c>
      <c r="D153" s="5">
        <v>27.648074566430626</v>
      </c>
      <c r="E153" s="5">
        <v>711011.70958761324</v>
      </c>
      <c r="F153" s="1" t="s">
        <v>13</v>
      </c>
      <c r="G153" s="5">
        <v>99.59129668943163</v>
      </c>
      <c r="H153" s="5">
        <v>2561139.5813137684</v>
      </c>
      <c r="I153" s="1" t="s">
        <v>10</v>
      </c>
      <c r="J153" s="5">
        <v>15.640228594822497</v>
      </c>
      <c r="K153" s="5">
        <v>402211.93865875271</v>
      </c>
      <c r="L153" s="1" t="s">
        <v>13</v>
      </c>
      <c r="M153" s="5">
        <v>3674363.229560134</v>
      </c>
      <c r="N153" s="5">
        <v>142.87959985068474</v>
      </c>
      <c r="O153"/>
    </row>
    <row r="154" spans="1:15" x14ac:dyDescent="0.45">
      <c r="A154" s="1" t="s">
        <v>164</v>
      </c>
      <c r="B154" s="1" t="s">
        <v>177</v>
      </c>
      <c r="C154" s="4">
        <v>0</v>
      </c>
      <c r="D154" s="5">
        <v>27.648074566430626</v>
      </c>
      <c r="E154" s="5">
        <v>2399592.9804652538</v>
      </c>
      <c r="F154" s="1" t="s">
        <v>13</v>
      </c>
      <c r="G154" s="5">
        <v>102.69433227860404</v>
      </c>
      <c r="H154" s="5">
        <v>8912902.7150594126</v>
      </c>
      <c r="I154" s="1" t="s">
        <v>10</v>
      </c>
      <c r="J154" s="5">
        <v>15.640228594822497</v>
      </c>
      <c r="K154" s="5">
        <v>1357424.8238818015</v>
      </c>
      <c r="L154" s="1" t="s">
        <v>13</v>
      </c>
      <c r="M154" s="5">
        <v>12669920.519406468</v>
      </c>
      <c r="N154" s="5">
        <v>145.98263543985718</v>
      </c>
      <c r="O154"/>
    </row>
    <row r="155" spans="1:15" x14ac:dyDescent="0.45">
      <c r="A155" s="1" t="s">
        <v>164</v>
      </c>
      <c r="B155" s="1" t="s">
        <v>178</v>
      </c>
      <c r="C155" s="4">
        <v>0</v>
      </c>
      <c r="D155" s="5">
        <v>27.648074566430626</v>
      </c>
      <c r="E155" s="5">
        <v>26918.165397876859</v>
      </c>
      <c r="F155" s="1" t="s">
        <v>13</v>
      </c>
      <c r="G155" s="5">
        <v>99.59129668943163</v>
      </c>
      <c r="H155" s="5">
        <v>96962.086456830642</v>
      </c>
      <c r="I155" s="1" t="s">
        <v>10</v>
      </c>
      <c r="J155" s="5">
        <v>15.640228594822497</v>
      </c>
      <c r="K155" s="5">
        <v>15227.326559919184</v>
      </c>
      <c r="L155" s="1" t="s">
        <v>13</v>
      </c>
      <c r="M155" s="5">
        <v>139107.57841462668</v>
      </c>
      <c r="N155" s="5">
        <v>142.87959985068474</v>
      </c>
      <c r="O155"/>
    </row>
    <row r="156" spans="1:15" x14ac:dyDescent="0.45">
      <c r="A156" s="1" t="s">
        <v>164</v>
      </c>
      <c r="B156" s="1" t="s">
        <v>179</v>
      </c>
      <c r="C156" s="4">
        <v>0</v>
      </c>
      <c r="D156" s="5">
        <v>27.648074566430626</v>
      </c>
      <c r="E156" s="5">
        <v>37490.789112079925</v>
      </c>
      <c r="F156" s="1" t="s">
        <v>13</v>
      </c>
      <c r="G156" s="5">
        <v>91.939766485050328</v>
      </c>
      <c r="H156" s="5">
        <v>124670.32335372825</v>
      </c>
      <c r="I156" s="1" t="s">
        <v>10</v>
      </c>
      <c r="J156" s="5">
        <v>15.640228594822497</v>
      </c>
      <c r="K156" s="5">
        <v>21208.149974579308</v>
      </c>
      <c r="L156" s="1" t="s">
        <v>13</v>
      </c>
      <c r="M156" s="5">
        <v>183369.26244038748</v>
      </c>
      <c r="N156" s="5">
        <v>135.22806964630345</v>
      </c>
      <c r="O156"/>
    </row>
    <row r="157" spans="1:15" x14ac:dyDescent="0.45">
      <c r="A157" s="1" t="s">
        <v>164</v>
      </c>
      <c r="B157" s="1" t="s">
        <v>180</v>
      </c>
      <c r="C157" s="4">
        <v>0</v>
      </c>
      <c r="D157" s="5">
        <v>27.648074566430626</v>
      </c>
      <c r="E157" s="5">
        <v>96688.081566264533</v>
      </c>
      <c r="F157" s="1" t="s">
        <v>13</v>
      </c>
      <c r="G157" s="5">
        <v>102.69433227860404</v>
      </c>
      <c r="H157" s="5">
        <v>359132.34941150615</v>
      </c>
      <c r="I157" s="1" t="s">
        <v>10</v>
      </c>
      <c r="J157" s="5">
        <v>15.640228594822497</v>
      </c>
      <c r="K157" s="5">
        <v>54695.443418953757</v>
      </c>
      <c r="L157" s="1" t="s">
        <v>13</v>
      </c>
      <c r="M157" s="5">
        <v>510515.87439672445</v>
      </c>
      <c r="N157" s="5">
        <v>145.98263543985718</v>
      </c>
      <c r="O157"/>
    </row>
    <row r="158" spans="1:15" x14ac:dyDescent="0.45">
      <c r="A158" s="1" t="s">
        <v>164</v>
      </c>
      <c r="B158" s="1" t="s">
        <v>181</v>
      </c>
      <c r="C158" s="4">
        <v>0</v>
      </c>
      <c r="D158" s="5">
        <v>27.648074566430626</v>
      </c>
      <c r="E158" s="5">
        <v>31742.754409719</v>
      </c>
      <c r="F158" s="1" t="s">
        <v>13</v>
      </c>
      <c r="G158" s="5">
        <v>99.59129668943163</v>
      </c>
      <c r="H158" s="5">
        <v>114340.76772913645</v>
      </c>
      <c r="I158" s="1" t="s">
        <v>10</v>
      </c>
      <c r="J158" s="5">
        <v>15.640228594822497</v>
      </c>
      <c r="K158" s="5">
        <v>17956.546449715712</v>
      </c>
      <c r="L158" s="1" t="s">
        <v>13</v>
      </c>
      <c r="M158" s="5">
        <v>164040.06858857116</v>
      </c>
      <c r="N158" s="5">
        <v>142.87959985068474</v>
      </c>
      <c r="O158"/>
    </row>
    <row r="159" spans="1:15" x14ac:dyDescent="0.45">
      <c r="A159" s="1" t="s">
        <v>164</v>
      </c>
      <c r="B159" s="1" t="s">
        <v>182</v>
      </c>
      <c r="C159" s="4">
        <v>112.0787</v>
      </c>
      <c r="D159" s="5">
        <v>27.648074566430626</v>
      </c>
      <c r="E159" s="5">
        <v>3098760.2549086083</v>
      </c>
      <c r="F159" s="1" t="s">
        <v>13</v>
      </c>
      <c r="G159" s="5">
        <v>92.142713249999986</v>
      </c>
      <c r="H159" s="5">
        <v>10327235.515532775</v>
      </c>
      <c r="I159" s="1" t="s">
        <v>245</v>
      </c>
      <c r="J159" s="5">
        <v>15.640228594822497</v>
      </c>
      <c r="K159" s="5">
        <v>1752936.4886105324</v>
      </c>
      <c r="L159" s="1" t="s">
        <v>13</v>
      </c>
      <c r="M159" s="5">
        <v>15178932.259051915</v>
      </c>
      <c r="N159" s="5">
        <v>135.4310164112531</v>
      </c>
      <c r="O159"/>
    </row>
    <row r="160" spans="1:15" x14ac:dyDescent="0.45">
      <c r="A160" s="1" t="s">
        <v>164</v>
      </c>
      <c r="B160" s="1" t="s">
        <v>183</v>
      </c>
      <c r="C160" s="4">
        <v>0</v>
      </c>
      <c r="D160" s="5">
        <v>27.648074566430626</v>
      </c>
      <c r="E160" s="5">
        <v>60068.206803027177</v>
      </c>
      <c r="F160" s="1" t="s">
        <v>13</v>
      </c>
      <c r="G160" s="5">
        <v>91.939766485050328</v>
      </c>
      <c r="H160" s="5">
        <v>199748.33666542036</v>
      </c>
      <c r="I160" s="1" t="s">
        <v>10</v>
      </c>
      <c r="J160" s="5">
        <v>15.640228594822497</v>
      </c>
      <c r="K160" s="5">
        <v>33979.960645111358</v>
      </c>
      <c r="L160" s="1" t="s">
        <v>13</v>
      </c>
      <c r="M160" s="5">
        <v>293796.50411355885</v>
      </c>
      <c r="N160" s="5">
        <v>135.22806964630345</v>
      </c>
      <c r="O160"/>
    </row>
    <row r="161" spans="1:15" x14ac:dyDescent="0.45">
      <c r="A161" s="1" t="s">
        <v>164</v>
      </c>
      <c r="B161" s="1" t="s">
        <v>184</v>
      </c>
      <c r="C161" s="4">
        <v>0</v>
      </c>
      <c r="D161" s="5">
        <v>27.648074566430626</v>
      </c>
      <c r="E161" s="5">
        <v>64909.384659609183</v>
      </c>
      <c r="F161" s="1" t="s">
        <v>13</v>
      </c>
      <c r="G161" s="5">
        <v>102.69433227860404</v>
      </c>
      <c r="H161" s="5">
        <v>241095.4838904787</v>
      </c>
      <c r="I161" s="1" t="s">
        <v>10</v>
      </c>
      <c r="J161" s="5">
        <v>15.640228594822497</v>
      </c>
      <c r="K161" s="5">
        <v>36718.564672064771</v>
      </c>
      <c r="L161" s="1" t="s">
        <v>13</v>
      </c>
      <c r="M161" s="5">
        <v>342723.4332221527</v>
      </c>
      <c r="N161" s="5">
        <v>145.98263543985718</v>
      </c>
      <c r="O161"/>
    </row>
    <row r="162" spans="1:15" x14ac:dyDescent="0.45">
      <c r="A162" s="1" t="s">
        <v>164</v>
      </c>
      <c r="B162" s="1" t="s">
        <v>185</v>
      </c>
      <c r="C162" s="4">
        <v>30.417899999999999</v>
      </c>
      <c r="D162" s="5">
        <v>27.648074566430626</v>
      </c>
      <c r="E162" s="5">
        <v>840996.36735423014</v>
      </c>
      <c r="F162" s="1" t="s">
        <v>13</v>
      </c>
      <c r="G162" s="5">
        <v>84.007500000000007</v>
      </c>
      <c r="H162" s="5">
        <v>2555331.7342500002</v>
      </c>
      <c r="I162" s="1" t="s">
        <v>244</v>
      </c>
      <c r="J162" s="5">
        <v>15.640228594822497</v>
      </c>
      <c r="K162" s="5">
        <v>475742.90937445121</v>
      </c>
      <c r="L162" s="1" t="s">
        <v>13</v>
      </c>
      <c r="M162" s="5">
        <v>3872071.0109786815</v>
      </c>
      <c r="N162" s="5">
        <v>127.29580316125313</v>
      </c>
      <c r="O162"/>
    </row>
    <row r="163" spans="1:15" x14ac:dyDescent="0.45">
      <c r="A163" s="1" t="s">
        <v>164</v>
      </c>
      <c r="B163" s="1" t="s">
        <v>186</v>
      </c>
      <c r="C163" s="4">
        <v>0</v>
      </c>
      <c r="D163" s="5">
        <v>27.648074566430626</v>
      </c>
      <c r="E163" s="5">
        <v>353099.08990279882</v>
      </c>
      <c r="F163" s="1" t="s">
        <v>13</v>
      </c>
      <c r="G163" s="5">
        <v>102.69433227860404</v>
      </c>
      <c r="H163" s="5">
        <v>1311529.8563965079</v>
      </c>
      <c r="I163" s="1" t="s">
        <v>10</v>
      </c>
      <c r="J163" s="5">
        <v>15.640228594822497</v>
      </c>
      <c r="K163" s="5">
        <v>199744.4874301971</v>
      </c>
      <c r="L163" s="1" t="s">
        <v>13</v>
      </c>
      <c r="M163" s="5">
        <v>1864373.433729504</v>
      </c>
      <c r="N163" s="5">
        <v>145.98263543985718</v>
      </c>
      <c r="O163"/>
    </row>
    <row r="164" spans="1:15" x14ac:dyDescent="0.45">
      <c r="A164" s="1" t="s">
        <v>164</v>
      </c>
      <c r="B164" s="1" t="s">
        <v>187</v>
      </c>
      <c r="C164" s="4">
        <v>0</v>
      </c>
      <c r="D164" s="5">
        <v>27.648074566430626</v>
      </c>
      <c r="E164" s="5">
        <v>53109.186434656593</v>
      </c>
      <c r="F164" s="1" t="s">
        <v>13</v>
      </c>
      <c r="G164" s="5">
        <v>102.69433227860404</v>
      </c>
      <c r="H164" s="5">
        <v>197265.54287397049</v>
      </c>
      <c r="I164" s="1" t="s">
        <v>10</v>
      </c>
      <c r="J164" s="5">
        <v>15.640228594822497</v>
      </c>
      <c r="K164" s="5">
        <v>30043.315107794533</v>
      </c>
      <c r="L164" s="1" t="s">
        <v>13</v>
      </c>
      <c r="M164" s="5">
        <v>280418.04441642162</v>
      </c>
      <c r="N164" s="5">
        <v>145.98263543985718</v>
      </c>
      <c r="O164"/>
    </row>
    <row r="165" spans="1:15" x14ac:dyDescent="0.45">
      <c r="A165" s="1" t="s">
        <v>164</v>
      </c>
      <c r="B165" s="1" t="s">
        <v>188</v>
      </c>
      <c r="C165" s="4">
        <v>52.573999999999998</v>
      </c>
      <c r="D165" s="5">
        <v>31.137437546052631</v>
      </c>
      <c r="E165" s="5">
        <v>1637019.6415461709</v>
      </c>
      <c r="F165" s="1" t="s">
        <v>24</v>
      </c>
      <c r="G165" s="5">
        <v>99.238536991573298</v>
      </c>
      <c r="H165" s="5">
        <v>5217366.8437949745</v>
      </c>
      <c r="I165" s="1" t="s">
        <v>245</v>
      </c>
      <c r="J165" s="5">
        <v>10.963794044469571</v>
      </c>
      <c r="K165" s="5">
        <v>576410.50809394324</v>
      </c>
      <c r="L165" s="1" t="s">
        <v>24</v>
      </c>
      <c r="M165" s="5">
        <v>7430796.9934350885</v>
      </c>
      <c r="N165" s="5">
        <v>141.3397685820955</v>
      </c>
      <c r="O165"/>
    </row>
    <row r="166" spans="1:15" x14ac:dyDescent="0.45">
      <c r="A166" s="1" t="s">
        <v>164</v>
      </c>
      <c r="B166" s="1" t="s">
        <v>189</v>
      </c>
      <c r="C166" s="4">
        <v>0</v>
      </c>
      <c r="D166" s="5">
        <v>27.648074566430626</v>
      </c>
      <c r="E166" s="5">
        <v>58760.452876035015</v>
      </c>
      <c r="F166" s="1" t="s">
        <v>13</v>
      </c>
      <c r="G166" s="5">
        <v>99.59129668943163</v>
      </c>
      <c r="H166" s="5">
        <v>211661.38285404906</v>
      </c>
      <c r="I166" s="1" t="s">
        <v>10</v>
      </c>
      <c r="J166" s="5">
        <v>15.640228594822497</v>
      </c>
      <c r="K166" s="5">
        <v>33240.17783257625</v>
      </c>
      <c r="L166" s="1" t="s">
        <v>13</v>
      </c>
      <c r="M166" s="5">
        <v>303662.01356266037</v>
      </c>
      <c r="N166" s="5">
        <v>142.87959985068474</v>
      </c>
      <c r="O166"/>
    </row>
    <row r="167" spans="1:15" x14ac:dyDescent="0.45">
      <c r="A167" s="1" t="s">
        <v>164</v>
      </c>
      <c r="B167" s="1" t="s">
        <v>190</v>
      </c>
      <c r="C167" s="4">
        <v>0</v>
      </c>
      <c r="D167" s="5">
        <v>27.648074566430626</v>
      </c>
      <c r="E167" s="5">
        <v>136509.6033642946</v>
      </c>
      <c r="F167" s="1" t="s">
        <v>13</v>
      </c>
      <c r="G167" s="5">
        <v>102.69433227860404</v>
      </c>
      <c r="H167" s="5">
        <v>507042.99619237962</v>
      </c>
      <c r="I167" s="1" t="s">
        <v>10</v>
      </c>
      <c r="J167" s="5">
        <v>15.640228594822497</v>
      </c>
      <c r="K167" s="5">
        <v>77222.064664076592</v>
      </c>
      <c r="L167" s="1" t="s">
        <v>13</v>
      </c>
      <c r="M167" s="5">
        <v>720774.6642207508</v>
      </c>
      <c r="N167" s="5">
        <v>145.98263543985718</v>
      </c>
      <c r="O167"/>
    </row>
    <row r="168" spans="1:15" x14ac:dyDescent="0.45">
      <c r="A168" s="1" t="s">
        <v>164</v>
      </c>
      <c r="B168" s="1" t="s">
        <v>191</v>
      </c>
      <c r="C168" s="4">
        <v>0</v>
      </c>
      <c r="D168" s="5">
        <v>27.648074566430626</v>
      </c>
      <c r="E168" s="5">
        <v>745649.21740443748</v>
      </c>
      <c r="F168" s="1" t="s">
        <v>13</v>
      </c>
      <c r="G168" s="5">
        <v>102.69433227860404</v>
      </c>
      <c r="H168" s="5">
        <v>2769594.2555213557</v>
      </c>
      <c r="I168" s="1" t="s">
        <v>10</v>
      </c>
      <c r="J168" s="5">
        <v>15.640228594822497</v>
      </c>
      <c r="K168" s="5">
        <v>421806.01704234636</v>
      </c>
      <c r="L168" s="1" t="s">
        <v>13</v>
      </c>
      <c r="M168" s="5">
        <v>3937049.4899681397</v>
      </c>
      <c r="N168" s="5">
        <v>145.98263543985718</v>
      </c>
      <c r="O168"/>
    </row>
    <row r="169" spans="1:15" x14ac:dyDescent="0.45">
      <c r="A169" s="1" t="s">
        <v>164</v>
      </c>
      <c r="B169" s="1" t="s">
        <v>192</v>
      </c>
      <c r="C169" s="4">
        <v>0</v>
      </c>
      <c r="D169" s="5">
        <v>27.648074566430626</v>
      </c>
      <c r="E169" s="5">
        <v>515047.68667566619</v>
      </c>
      <c r="F169" s="1" t="s">
        <v>13</v>
      </c>
      <c r="G169" s="5">
        <v>102.69433227860404</v>
      </c>
      <c r="H169" s="5">
        <v>1913061.907718431</v>
      </c>
      <c r="I169" s="1" t="s">
        <v>10</v>
      </c>
      <c r="J169" s="5">
        <v>15.640228594822497</v>
      </c>
      <c r="K169" s="5">
        <v>291357.12642436987</v>
      </c>
      <c r="L169" s="1" t="s">
        <v>13</v>
      </c>
      <c r="M169" s="5">
        <v>2719466.720818467</v>
      </c>
      <c r="N169" s="5">
        <v>145.98263543985718</v>
      </c>
      <c r="O169"/>
    </row>
    <row r="170" spans="1:15" x14ac:dyDescent="0.45">
      <c r="A170" s="1" t="s">
        <v>164</v>
      </c>
      <c r="B170" s="1" t="s">
        <v>193</v>
      </c>
      <c r="C170" s="4">
        <v>0</v>
      </c>
      <c r="D170" s="5">
        <v>27.648074566430626</v>
      </c>
      <c r="E170" s="5">
        <v>543505.84982689319</v>
      </c>
      <c r="F170" s="1" t="s">
        <v>13</v>
      </c>
      <c r="G170" s="5">
        <v>102.69433227860404</v>
      </c>
      <c r="H170" s="5">
        <v>2018765.1839327982</v>
      </c>
      <c r="I170" s="1" t="s">
        <v>10</v>
      </c>
      <c r="J170" s="5">
        <v>15.640228594822497</v>
      </c>
      <c r="K170" s="5">
        <v>307455.61371702061</v>
      </c>
      <c r="L170" s="1" t="s">
        <v>13</v>
      </c>
      <c r="M170" s="5">
        <v>2869726.6474767118</v>
      </c>
      <c r="N170" s="5">
        <v>145.98263543985718</v>
      </c>
      <c r="O170"/>
    </row>
    <row r="171" spans="1:15" x14ac:dyDescent="0.45">
      <c r="A171" s="1" t="s">
        <v>164</v>
      </c>
      <c r="B171" s="1" t="s">
        <v>194</v>
      </c>
      <c r="C171" s="4">
        <v>0</v>
      </c>
      <c r="D171" s="5">
        <v>27.648074566430626</v>
      </c>
      <c r="E171" s="5">
        <v>125126.89106529509</v>
      </c>
      <c r="F171" s="1" t="s">
        <v>13</v>
      </c>
      <c r="G171" s="5">
        <v>99.59129668943163</v>
      </c>
      <c r="H171" s="5">
        <v>450720.33142736071</v>
      </c>
      <c r="I171" s="1" t="s">
        <v>10</v>
      </c>
      <c r="J171" s="5">
        <v>15.640228594822497</v>
      </c>
      <c r="K171" s="5">
        <v>70782.982551588182</v>
      </c>
      <c r="L171" s="1" t="s">
        <v>13</v>
      </c>
      <c r="M171" s="5">
        <v>646630.20504424395</v>
      </c>
      <c r="N171" s="5">
        <v>142.87959985068474</v>
      </c>
      <c r="O171"/>
    </row>
    <row r="172" spans="1:15" x14ac:dyDescent="0.45">
      <c r="A172" s="1" t="s">
        <v>164</v>
      </c>
      <c r="B172" s="1" t="s">
        <v>195</v>
      </c>
      <c r="C172" s="4">
        <v>0</v>
      </c>
      <c r="D172" s="5">
        <v>25.5704180040103</v>
      </c>
      <c r="E172" s="5">
        <v>32466.759739691875</v>
      </c>
      <c r="F172" s="1" t="s">
        <v>10</v>
      </c>
      <c r="G172" s="5">
        <v>93.428373430018951</v>
      </c>
      <c r="H172" s="5">
        <v>118626.00574409506</v>
      </c>
      <c r="I172" s="1" t="s">
        <v>10</v>
      </c>
      <c r="J172" s="5">
        <v>12.811309449374059</v>
      </c>
      <c r="K172" s="5">
        <v>16266.519607870243</v>
      </c>
      <c r="L172" s="1" t="s">
        <v>10</v>
      </c>
      <c r="M172" s="5">
        <v>167359.28509165719</v>
      </c>
      <c r="N172" s="5">
        <v>131.81010088340329</v>
      </c>
      <c r="O172"/>
    </row>
    <row r="173" spans="1:15" x14ac:dyDescent="0.45">
      <c r="A173" s="1" t="s">
        <v>164</v>
      </c>
      <c r="B173" s="1" t="s">
        <v>196</v>
      </c>
      <c r="C173" s="4">
        <v>0</v>
      </c>
      <c r="D173" s="5">
        <v>27.648074566430626</v>
      </c>
      <c r="E173" s="5">
        <v>839561.43228423235</v>
      </c>
      <c r="F173" s="1" t="s">
        <v>13</v>
      </c>
      <c r="G173" s="5">
        <v>102.69433227860404</v>
      </c>
      <c r="H173" s="5">
        <v>3118416.0939720902</v>
      </c>
      <c r="I173" s="1" t="s">
        <v>10</v>
      </c>
      <c r="J173" s="5">
        <v>15.640228594822497</v>
      </c>
      <c r="K173" s="5">
        <v>474931.18151037995</v>
      </c>
      <c r="L173" s="1" t="s">
        <v>13</v>
      </c>
      <c r="M173" s="5">
        <v>4432908.7077667024</v>
      </c>
      <c r="N173" s="5">
        <v>145.98263543985718</v>
      </c>
      <c r="O173"/>
    </row>
    <row r="174" spans="1:15" x14ac:dyDescent="0.45">
      <c r="A174" s="1" t="s">
        <v>164</v>
      </c>
      <c r="B174" s="1" t="s">
        <v>197</v>
      </c>
      <c r="C174" s="4">
        <v>0</v>
      </c>
      <c r="D174" s="5">
        <v>27.648074566430626</v>
      </c>
      <c r="E174" s="5">
        <v>68968.122005961195</v>
      </c>
      <c r="F174" s="1" t="s">
        <v>13</v>
      </c>
      <c r="G174" s="5">
        <v>91.939766485050328</v>
      </c>
      <c r="H174" s="5">
        <v>229343.74749695804</v>
      </c>
      <c r="I174" s="1" t="s">
        <v>10</v>
      </c>
      <c r="J174" s="5">
        <v>15.640228594822497</v>
      </c>
      <c r="K174" s="5">
        <v>39014.55022978472</v>
      </c>
      <c r="L174" s="1" t="s">
        <v>13</v>
      </c>
      <c r="M174" s="5">
        <v>337326.419732704</v>
      </c>
      <c r="N174" s="5">
        <v>135.22806964630345</v>
      </c>
      <c r="O174"/>
    </row>
    <row r="175" spans="1:15" x14ac:dyDescent="0.45">
      <c r="A175" s="1" t="s">
        <v>164</v>
      </c>
      <c r="B175" s="1" t="s">
        <v>198</v>
      </c>
      <c r="C175" s="4">
        <v>0</v>
      </c>
      <c r="D175" s="5">
        <v>27.648074566430626</v>
      </c>
      <c r="E175" s="5">
        <v>644495.97179569432</v>
      </c>
      <c r="F175" s="1" t="s">
        <v>13</v>
      </c>
      <c r="G175" s="5">
        <v>102.69433227860404</v>
      </c>
      <c r="H175" s="5">
        <v>2393876.7714468553</v>
      </c>
      <c r="I175" s="1" t="s">
        <v>10</v>
      </c>
      <c r="J175" s="5">
        <v>15.640228594822497</v>
      </c>
      <c r="K175" s="5">
        <v>364584.67670532881</v>
      </c>
      <c r="L175" s="1" t="s">
        <v>13</v>
      </c>
      <c r="M175" s="5">
        <v>3402957.4199478785</v>
      </c>
      <c r="N175" s="5">
        <v>145.98263543985718</v>
      </c>
      <c r="O175"/>
    </row>
    <row r="176" spans="1:15" x14ac:dyDescent="0.45">
      <c r="A176" s="1" t="s">
        <v>164</v>
      </c>
      <c r="B176" s="1" t="s">
        <v>199</v>
      </c>
      <c r="C176" s="4">
        <v>200.96360000000001</v>
      </c>
      <c r="D176" s="5">
        <v>27.648074566430626</v>
      </c>
      <c r="E176" s="5">
        <v>5556256.5979383374</v>
      </c>
      <c r="F176" s="1" t="s">
        <v>13</v>
      </c>
      <c r="G176" s="5">
        <v>188.79772500000001</v>
      </c>
      <c r="H176" s="5">
        <v>37941470.487810008</v>
      </c>
      <c r="I176" s="1" t="s">
        <v>245</v>
      </c>
      <c r="J176" s="5">
        <v>15.640228594822497</v>
      </c>
      <c r="K176" s="5">
        <v>3143116.6432384704</v>
      </c>
      <c r="L176" s="1" t="s">
        <v>13</v>
      </c>
      <c r="M176" s="5">
        <v>46640843.728986815</v>
      </c>
      <c r="N176" s="5">
        <v>232.08602816125315</v>
      </c>
      <c r="O176"/>
    </row>
    <row r="177" spans="1:15" x14ac:dyDescent="0.45">
      <c r="A177" s="1" t="s">
        <v>164</v>
      </c>
      <c r="B177" s="1" t="s">
        <v>200</v>
      </c>
      <c r="C177" s="4">
        <v>12.627000000000001</v>
      </c>
      <c r="D177" s="5">
        <v>27.648074566430626</v>
      </c>
      <c r="E177" s="5">
        <v>349112.23755031952</v>
      </c>
      <c r="F177" s="1" t="s">
        <v>13</v>
      </c>
      <c r="G177" s="5">
        <v>164.36250000000001</v>
      </c>
      <c r="H177" s="5">
        <v>2075405.2875000003</v>
      </c>
      <c r="I177" s="1" t="s">
        <v>245</v>
      </c>
      <c r="J177" s="5">
        <v>15.640228594822497</v>
      </c>
      <c r="K177" s="5">
        <v>197489.16646682366</v>
      </c>
      <c r="L177" s="1" t="s">
        <v>13</v>
      </c>
      <c r="M177" s="5">
        <v>2622006.6915171435</v>
      </c>
      <c r="N177" s="5">
        <v>207.65080316125315</v>
      </c>
      <c r="O177"/>
    </row>
    <row r="178" spans="1:15" x14ac:dyDescent="0.45">
      <c r="A178" s="1" t="s">
        <v>164</v>
      </c>
      <c r="B178" s="1" t="s">
        <v>201</v>
      </c>
      <c r="C178" s="4">
        <v>0</v>
      </c>
      <c r="D178" s="5">
        <v>27.648074566430626</v>
      </c>
      <c r="E178" s="5">
        <v>5947.1008392392278</v>
      </c>
      <c r="F178" s="1" t="s">
        <v>13</v>
      </c>
      <c r="G178" s="5">
        <v>99.59129668943163</v>
      </c>
      <c r="H178" s="5">
        <v>21422.087917896744</v>
      </c>
      <c r="I178" s="1" t="s">
        <v>10</v>
      </c>
      <c r="J178" s="5">
        <v>15.640228594822497</v>
      </c>
      <c r="K178" s="5">
        <v>3364.2131707463191</v>
      </c>
      <c r="L178" s="1" t="s">
        <v>13</v>
      </c>
      <c r="M178" s="5">
        <v>30733.401927882293</v>
      </c>
      <c r="N178" s="5">
        <v>142.87959985068474</v>
      </c>
      <c r="O178"/>
    </row>
    <row r="179" spans="1:15" x14ac:dyDescent="0.45">
      <c r="A179" s="1" t="s">
        <v>164</v>
      </c>
      <c r="B179" s="1" t="s">
        <v>202</v>
      </c>
      <c r="C179" s="4">
        <v>0</v>
      </c>
      <c r="D179" s="5">
        <v>27.648074566430626</v>
      </c>
      <c r="E179" s="5">
        <v>450564.08236438001</v>
      </c>
      <c r="F179" s="1" t="s">
        <v>13</v>
      </c>
      <c r="G179" s="5">
        <v>99.59129668943163</v>
      </c>
      <c r="H179" s="5">
        <v>1622979.6073696534</v>
      </c>
      <c r="I179" s="1" t="s">
        <v>10</v>
      </c>
      <c r="J179" s="5">
        <v>15.640228594822497</v>
      </c>
      <c r="K179" s="5">
        <v>254879.42127266532</v>
      </c>
      <c r="L179" s="1" t="s">
        <v>13</v>
      </c>
      <c r="M179" s="5">
        <v>2328423.1110066986</v>
      </c>
      <c r="N179" s="5">
        <v>142.87959985068474</v>
      </c>
      <c r="O179"/>
    </row>
    <row r="180" spans="1:15" x14ac:dyDescent="0.45">
      <c r="A180" s="1" t="s">
        <v>164</v>
      </c>
      <c r="B180" s="1" t="s">
        <v>203</v>
      </c>
      <c r="C180" s="4">
        <v>0</v>
      </c>
      <c r="D180" s="5">
        <v>25.5704180040103</v>
      </c>
      <c r="E180" s="5">
        <v>2498.2298389918064</v>
      </c>
      <c r="F180" s="1" t="s">
        <v>10</v>
      </c>
      <c r="G180" s="5">
        <v>93.428373430018951</v>
      </c>
      <c r="H180" s="5">
        <v>9127.9520841128506</v>
      </c>
      <c r="I180" s="1" t="s">
        <v>10</v>
      </c>
      <c r="J180" s="5">
        <v>12.811309449374059</v>
      </c>
      <c r="K180" s="5">
        <v>1251.6649332038455</v>
      </c>
      <c r="L180" s="1" t="s">
        <v>10</v>
      </c>
      <c r="M180" s="5">
        <v>12877.846856308503</v>
      </c>
      <c r="N180" s="5">
        <v>131.81010088340329</v>
      </c>
      <c r="O180"/>
    </row>
    <row r="181" spans="1:15" x14ac:dyDescent="0.45">
      <c r="A181" s="1" t="s">
        <v>164</v>
      </c>
      <c r="B181" s="1" t="s">
        <v>204</v>
      </c>
      <c r="C181" s="4">
        <v>0</v>
      </c>
      <c r="D181" s="5">
        <v>27.648074566430626</v>
      </c>
      <c r="E181" s="5">
        <v>216019.93620243575</v>
      </c>
      <c r="F181" s="1" t="s">
        <v>13</v>
      </c>
      <c r="G181" s="5">
        <v>102.69433227860404</v>
      </c>
      <c r="H181" s="5">
        <v>802371.35695918906</v>
      </c>
      <c r="I181" s="1" t="s">
        <v>10</v>
      </c>
      <c r="J181" s="5">
        <v>15.640228594822497</v>
      </c>
      <c r="K181" s="5">
        <v>122200.23405706714</v>
      </c>
      <c r="L181" s="1" t="s">
        <v>13</v>
      </c>
      <c r="M181" s="5">
        <v>1140591.527218692</v>
      </c>
      <c r="N181" s="5">
        <v>145.98263543985718</v>
      </c>
      <c r="O181"/>
    </row>
    <row r="182" spans="1:15" x14ac:dyDescent="0.45">
      <c r="A182" s="1" t="s">
        <v>164</v>
      </c>
      <c r="B182" s="1" t="s">
        <v>205</v>
      </c>
      <c r="C182" s="4">
        <v>0</v>
      </c>
      <c r="D182" s="5">
        <v>27.648074566430626</v>
      </c>
      <c r="E182" s="5">
        <v>426966.45072193153</v>
      </c>
      <c r="F182" s="1" t="s">
        <v>13</v>
      </c>
      <c r="G182" s="5">
        <v>102.69433227860404</v>
      </c>
      <c r="H182" s="5">
        <v>1585898.3039452543</v>
      </c>
      <c r="I182" s="1" t="s">
        <v>10</v>
      </c>
      <c r="J182" s="5">
        <v>15.640228594822497</v>
      </c>
      <c r="K182" s="5">
        <v>241530.48616698434</v>
      </c>
      <c r="L182" s="1" t="s">
        <v>13</v>
      </c>
      <c r="M182" s="5">
        <v>2254395.24083417</v>
      </c>
      <c r="N182" s="5">
        <v>145.98263543985718</v>
      </c>
      <c r="O182"/>
    </row>
    <row r="183" spans="1:15" x14ac:dyDescent="0.45">
      <c r="A183" s="1" t="s">
        <v>164</v>
      </c>
      <c r="B183" s="1" t="s">
        <v>206</v>
      </c>
      <c r="C183" s="4">
        <v>58.558300000000003</v>
      </c>
      <c r="D183" s="5">
        <v>27.648074566430626</v>
      </c>
      <c r="E183" s="5">
        <v>1619024.2448834146</v>
      </c>
      <c r="F183" s="1" t="s">
        <v>13</v>
      </c>
      <c r="G183" s="5">
        <v>39.776225349883873</v>
      </c>
      <c r="H183" s="5">
        <v>2329228.1369061051</v>
      </c>
      <c r="I183" s="1" t="s">
        <v>245</v>
      </c>
      <c r="J183" s="5">
        <v>15.640228594822497</v>
      </c>
      <c r="K183" s="5">
        <v>915865.19812419428</v>
      </c>
      <c r="L183" s="1" t="s">
        <v>13</v>
      </c>
      <c r="M183" s="5">
        <v>4864117.579913714</v>
      </c>
      <c r="N183" s="5">
        <v>83.064528511136999</v>
      </c>
      <c r="O183"/>
    </row>
    <row r="184" spans="1:15" x14ac:dyDescent="0.45">
      <c r="A184" s="1" t="s">
        <v>164</v>
      </c>
      <c r="B184" s="1" t="s">
        <v>207</v>
      </c>
      <c r="C184" s="4">
        <v>0</v>
      </c>
      <c r="D184" s="5">
        <v>27.648074566430626</v>
      </c>
      <c r="E184" s="5">
        <v>305845.76566131221</v>
      </c>
      <c r="F184" s="1" t="s">
        <v>13</v>
      </c>
      <c r="G184" s="5">
        <v>102.69433227860404</v>
      </c>
      <c r="H184" s="5">
        <v>1136014.9730991456</v>
      </c>
      <c r="I184" s="1" t="s">
        <v>10</v>
      </c>
      <c r="J184" s="5">
        <v>15.640228594822497</v>
      </c>
      <c r="K184" s="5">
        <v>173013.77273878595</v>
      </c>
      <c r="L184" s="1" t="s">
        <v>13</v>
      </c>
      <c r="M184" s="5">
        <v>1614874.5114992438</v>
      </c>
      <c r="N184" s="5">
        <v>145.98263543985718</v>
      </c>
      <c r="O184"/>
    </row>
    <row r="185" spans="1:15" x14ac:dyDescent="0.45">
      <c r="A185" s="1" t="s">
        <v>164</v>
      </c>
      <c r="B185" s="1" t="s">
        <v>208</v>
      </c>
      <c r="C185" s="4">
        <v>0</v>
      </c>
      <c r="D185" s="5">
        <v>27.648074566430626</v>
      </c>
      <c r="E185" s="5">
        <v>223462.79787571888</v>
      </c>
      <c r="F185" s="1" t="s">
        <v>13</v>
      </c>
      <c r="G185" s="5">
        <v>102.69433227860404</v>
      </c>
      <c r="H185" s="5">
        <v>830016.67120858934</v>
      </c>
      <c r="I185" s="1" t="s">
        <v>10</v>
      </c>
      <c r="J185" s="5">
        <v>15.640228594822497</v>
      </c>
      <c r="K185" s="5">
        <v>126410.58359479335</v>
      </c>
      <c r="L185" s="1" t="s">
        <v>13</v>
      </c>
      <c r="M185" s="5">
        <v>1179890.0526791017</v>
      </c>
      <c r="N185" s="5">
        <v>145.98263543985718</v>
      </c>
      <c r="O185"/>
    </row>
    <row r="186" spans="1:15" x14ac:dyDescent="0.45">
      <c r="A186" s="1" t="s">
        <v>164</v>
      </c>
      <c r="B186" s="1" t="s">
        <v>209</v>
      </c>
      <c r="C186" s="4">
        <v>0</v>
      </c>
      <c r="D186" s="5">
        <v>27.648074566430626</v>
      </c>
      <c r="E186" s="5">
        <v>1223969.2018260572</v>
      </c>
      <c r="F186" s="1" t="s">
        <v>13</v>
      </c>
      <c r="G186" s="5">
        <v>102.69433227860404</v>
      </c>
      <c r="H186" s="5">
        <v>4546237.0122408895</v>
      </c>
      <c r="I186" s="1" t="s">
        <v>10</v>
      </c>
      <c r="J186" s="5">
        <v>15.640228594822497</v>
      </c>
      <c r="K186" s="5">
        <v>692386.66380135401</v>
      </c>
      <c r="L186" s="1" t="s">
        <v>13</v>
      </c>
      <c r="M186" s="5">
        <v>6462592.8778683012</v>
      </c>
      <c r="N186" s="5">
        <v>145.98263543985718</v>
      </c>
      <c r="O186"/>
    </row>
    <row r="187" spans="1:15" x14ac:dyDescent="0.45">
      <c r="A187" s="1" t="s">
        <v>164</v>
      </c>
      <c r="B187" s="1" t="s">
        <v>210</v>
      </c>
      <c r="C187" s="4">
        <v>58.005499999999998</v>
      </c>
      <c r="D187" s="5">
        <v>27.648074566430626</v>
      </c>
      <c r="E187" s="5">
        <v>1603740.3892630918</v>
      </c>
      <c r="F187" s="1" t="s">
        <v>13</v>
      </c>
      <c r="G187" s="5">
        <v>119.08611000000001</v>
      </c>
      <c r="H187" s="5">
        <v>6907649.3536050003</v>
      </c>
      <c r="I187" s="1" t="s">
        <v>245</v>
      </c>
      <c r="J187" s="5">
        <v>15.640228594822497</v>
      </c>
      <c r="K187" s="5">
        <v>907219.27975697641</v>
      </c>
      <c r="L187" s="1" t="s">
        <v>13</v>
      </c>
      <c r="M187" s="5">
        <v>9418609.0226250682</v>
      </c>
      <c r="N187" s="5">
        <v>162.37441316125313</v>
      </c>
      <c r="O187"/>
    </row>
    <row r="188" spans="1:15" x14ac:dyDescent="0.45">
      <c r="A188" s="1" t="s">
        <v>164</v>
      </c>
      <c r="B188" s="1" t="s">
        <v>211</v>
      </c>
      <c r="C188" s="4">
        <v>17.861000000000001</v>
      </c>
      <c r="D188" s="5">
        <v>27.648074566430626</v>
      </c>
      <c r="E188" s="5">
        <v>493822.25983101741</v>
      </c>
      <c r="F188" s="1" t="s">
        <v>13</v>
      </c>
      <c r="G188" s="5">
        <v>77.92</v>
      </c>
      <c r="H188" s="5">
        <v>1391729.12</v>
      </c>
      <c r="I188" s="1" t="s">
        <v>245</v>
      </c>
      <c r="J188" s="5">
        <v>15.640228594822497</v>
      </c>
      <c r="K188" s="5">
        <v>279350.12293212459</v>
      </c>
      <c r="L188" s="1" t="s">
        <v>13</v>
      </c>
      <c r="M188" s="5">
        <v>2164901.5027631419</v>
      </c>
      <c r="N188" s="5">
        <v>121.20830316125313</v>
      </c>
      <c r="O188"/>
    </row>
    <row r="189" spans="1:15" x14ac:dyDescent="0.45">
      <c r="A189" s="1" t="s">
        <v>164</v>
      </c>
      <c r="B189" s="1" t="s">
        <v>212</v>
      </c>
      <c r="C189" s="4">
        <v>0</v>
      </c>
      <c r="D189" s="5">
        <v>27.648074566430626</v>
      </c>
      <c r="E189" s="5">
        <v>404919.87606265972</v>
      </c>
      <c r="F189" s="1" t="s">
        <v>13</v>
      </c>
      <c r="G189" s="5">
        <v>99.59129668943163</v>
      </c>
      <c r="H189" s="5">
        <v>1458564.3356650709</v>
      </c>
      <c r="I189" s="1" t="s">
        <v>10</v>
      </c>
      <c r="J189" s="5">
        <v>15.640228594822497</v>
      </c>
      <c r="K189" s="5">
        <v>229058.9678854729</v>
      </c>
      <c r="L189" s="1" t="s">
        <v>13</v>
      </c>
      <c r="M189" s="5">
        <v>2092543.1796132035</v>
      </c>
      <c r="N189" s="5">
        <v>142.87959985068474</v>
      </c>
      <c r="O189"/>
    </row>
    <row r="190" spans="1:15" x14ac:dyDescent="0.45">
      <c r="A190" s="1" t="s">
        <v>213</v>
      </c>
      <c r="B190" s="1" t="s">
        <v>214</v>
      </c>
      <c r="C190" s="4">
        <v>0</v>
      </c>
      <c r="D190" s="5">
        <v>27.648074566430626</v>
      </c>
      <c r="E190" s="5">
        <v>81774.710145131859</v>
      </c>
      <c r="F190" s="1" t="s">
        <v>13</v>
      </c>
      <c r="G190" s="5">
        <v>93.043415809981326</v>
      </c>
      <c r="H190" s="5">
        <v>275194.5109411818</v>
      </c>
      <c r="I190" s="1" t="s">
        <v>10</v>
      </c>
      <c r="J190" s="5">
        <v>15.640228594822497</v>
      </c>
      <c r="K190" s="5">
        <v>46259.104114906499</v>
      </c>
      <c r="L190" s="1" t="s">
        <v>13</v>
      </c>
      <c r="M190" s="5">
        <v>403228.32520122017</v>
      </c>
      <c r="N190" s="5">
        <v>136.33171897123444</v>
      </c>
      <c r="O190"/>
    </row>
    <row r="191" spans="1:15" x14ac:dyDescent="0.45">
      <c r="A191" s="1" t="s">
        <v>213</v>
      </c>
      <c r="B191" s="1" t="s">
        <v>215</v>
      </c>
      <c r="C191" s="4">
        <v>0</v>
      </c>
      <c r="D191" s="5">
        <v>27.648074566430626</v>
      </c>
      <c r="E191" s="5">
        <v>277799.55882112501</v>
      </c>
      <c r="F191" s="1" t="s">
        <v>13</v>
      </c>
      <c r="G191" s="5">
        <v>93.043415809981326</v>
      </c>
      <c r="H191" s="5">
        <v>934872.32903394941</v>
      </c>
      <c r="I191" s="1" t="s">
        <v>10</v>
      </c>
      <c r="J191" s="5">
        <v>15.640228594822497</v>
      </c>
      <c r="K191" s="5">
        <v>157148.32485219801</v>
      </c>
      <c r="L191" s="1" t="s">
        <v>13</v>
      </c>
      <c r="M191" s="5">
        <v>1369820.2127072723</v>
      </c>
      <c r="N191" s="5">
        <v>136.33171897123444</v>
      </c>
      <c r="O191"/>
    </row>
    <row r="192" spans="1:15" x14ac:dyDescent="0.45">
      <c r="A192" s="1" t="s">
        <v>213</v>
      </c>
      <c r="B192" s="1" t="s">
        <v>216</v>
      </c>
      <c r="C192" s="4">
        <v>1.6412</v>
      </c>
      <c r="D192" s="5">
        <v>25.5704180040103</v>
      </c>
      <c r="E192" s="5">
        <v>41966.170028181703</v>
      </c>
      <c r="F192" s="1" t="s">
        <v>10</v>
      </c>
      <c r="G192" s="5">
        <v>131.70916002944918</v>
      </c>
      <c r="H192" s="5">
        <v>216161.07344033199</v>
      </c>
      <c r="I192" s="1" t="s">
        <v>245</v>
      </c>
      <c r="J192" s="5">
        <v>12.811309449374059</v>
      </c>
      <c r="K192" s="5">
        <v>21025.921068312706</v>
      </c>
      <c r="L192" s="1" t="s">
        <v>10</v>
      </c>
      <c r="M192" s="5">
        <v>279153.16453682643</v>
      </c>
      <c r="N192" s="5">
        <v>170.09088748283352</v>
      </c>
      <c r="O192"/>
    </row>
    <row r="193" spans="1:15" x14ac:dyDescent="0.45">
      <c r="A193" s="1" t="s">
        <v>213</v>
      </c>
      <c r="B193" s="1" t="s">
        <v>217</v>
      </c>
      <c r="C193" s="4">
        <v>0</v>
      </c>
      <c r="D193" s="5">
        <v>25.5704180040103</v>
      </c>
      <c r="E193" s="5">
        <v>30648.703019606746</v>
      </c>
      <c r="F193" s="1" t="s">
        <v>10</v>
      </c>
      <c r="G193" s="5">
        <v>94.532022754949935</v>
      </c>
      <c r="H193" s="5">
        <v>113306.08247408298</v>
      </c>
      <c r="I193" s="1" t="s">
        <v>10</v>
      </c>
      <c r="J193" s="5">
        <v>12.811309449374059</v>
      </c>
      <c r="K193" s="5">
        <v>15355.635506019747</v>
      </c>
      <c r="L193" s="1" t="s">
        <v>10</v>
      </c>
      <c r="M193" s="5">
        <v>159310.42099970949</v>
      </c>
      <c r="N193" s="5">
        <v>132.91375020833428</v>
      </c>
      <c r="O193"/>
    </row>
    <row r="194" spans="1:15" x14ac:dyDescent="0.45">
      <c r="A194" s="1" t="s">
        <v>213</v>
      </c>
      <c r="B194" s="1" t="s">
        <v>218</v>
      </c>
      <c r="C194" s="4">
        <v>3.9967999999999999</v>
      </c>
      <c r="D194" s="5">
        <v>27.648074566430626</v>
      </c>
      <c r="E194" s="5">
        <v>110503.82442710992</v>
      </c>
      <c r="F194" s="1" t="s">
        <v>13</v>
      </c>
      <c r="G194" s="5">
        <v>100.974</v>
      </c>
      <c r="H194" s="5">
        <v>403572.88319999998</v>
      </c>
      <c r="I194" s="1" t="s">
        <v>245</v>
      </c>
      <c r="J194" s="5">
        <v>15.640228594822497</v>
      </c>
      <c r="K194" s="5">
        <v>62510.865647786559</v>
      </c>
      <c r="L194" s="1" t="s">
        <v>13</v>
      </c>
      <c r="M194" s="5">
        <v>576587.57327489648</v>
      </c>
      <c r="N194" s="5">
        <v>144.26230316125313</v>
      </c>
      <c r="O194"/>
    </row>
    <row r="195" spans="1:15" x14ac:dyDescent="0.45">
      <c r="A195" s="1" t="s">
        <v>213</v>
      </c>
      <c r="B195" s="1" t="s">
        <v>219</v>
      </c>
      <c r="C195" s="4">
        <v>39.309800000000003</v>
      </c>
      <c r="D195" s="5">
        <v>27.648074566430626</v>
      </c>
      <c r="E195" s="5">
        <v>1086840.2815914745</v>
      </c>
      <c r="F195" s="1" t="s">
        <v>13</v>
      </c>
      <c r="G195" s="5">
        <v>120.43903491883626</v>
      </c>
      <c r="H195" s="5">
        <v>4734434.3748524692</v>
      </c>
      <c r="I195" s="1" t="s">
        <v>245</v>
      </c>
      <c r="J195" s="5">
        <v>15.640228594822497</v>
      </c>
      <c r="K195" s="5">
        <v>614814.25801675348</v>
      </c>
      <c r="L195" s="1" t="s">
        <v>13</v>
      </c>
      <c r="M195" s="5">
        <v>6436088.9144606981</v>
      </c>
      <c r="N195" s="5">
        <v>163.7273380800894</v>
      </c>
      <c r="O195"/>
    </row>
    <row r="196" spans="1:15" x14ac:dyDescent="0.45">
      <c r="A196" s="1" t="s">
        <v>213</v>
      </c>
      <c r="B196" s="1" t="s">
        <v>220</v>
      </c>
      <c r="C196" s="4">
        <v>8.5193999999999992</v>
      </c>
      <c r="D196" s="5">
        <v>27.437618593108716</v>
      </c>
      <c r="E196" s="5">
        <v>233752.04784213039</v>
      </c>
      <c r="F196" s="1" t="s">
        <v>24</v>
      </c>
      <c r="G196" s="5">
        <v>99.583919436026534</v>
      </c>
      <c r="H196" s="5">
        <v>848395.24324328441</v>
      </c>
      <c r="I196" s="1" t="s">
        <v>245</v>
      </c>
      <c r="J196" s="5">
        <v>51.411711367757945</v>
      </c>
      <c r="K196" s="5">
        <v>437996.93382647703</v>
      </c>
      <c r="L196" s="1" t="s">
        <v>24</v>
      </c>
      <c r="M196" s="5">
        <v>1520144.2249118919</v>
      </c>
      <c r="N196" s="5">
        <v>178.43324939689319</v>
      </c>
      <c r="O196"/>
    </row>
    <row r="197" spans="1:15" x14ac:dyDescent="0.45">
      <c r="A197" s="1" t="s">
        <v>213</v>
      </c>
      <c r="B197" s="1" t="s">
        <v>221</v>
      </c>
      <c r="C197" s="4">
        <v>0</v>
      </c>
      <c r="D197" s="5">
        <v>27.648074566430626</v>
      </c>
      <c r="E197" s="5">
        <v>279292.55484771228</v>
      </c>
      <c r="F197" s="1" t="s">
        <v>13</v>
      </c>
      <c r="G197" s="5">
        <v>93.043415809981326</v>
      </c>
      <c r="H197" s="5">
        <v>939896.6734876883</v>
      </c>
      <c r="I197" s="1" t="s">
        <v>10</v>
      </c>
      <c r="J197" s="5">
        <v>15.640228594822497</v>
      </c>
      <c r="K197" s="5">
        <v>157992.89719631843</v>
      </c>
      <c r="L197" s="1" t="s">
        <v>13</v>
      </c>
      <c r="M197" s="5">
        <v>1377182.1255317191</v>
      </c>
      <c r="N197" s="5">
        <v>136.33171897123444</v>
      </c>
      <c r="O197"/>
    </row>
    <row r="198" spans="1:15" x14ac:dyDescent="0.45">
      <c r="A198" s="1" t="s">
        <v>213</v>
      </c>
      <c r="B198" s="1" t="s">
        <v>222</v>
      </c>
      <c r="C198" s="4">
        <v>0</v>
      </c>
      <c r="D198" s="5">
        <v>25.5704180040103</v>
      </c>
      <c r="E198" s="5">
        <v>107577.30558467173</v>
      </c>
      <c r="F198" s="1" t="s">
        <v>10</v>
      </c>
      <c r="G198" s="5">
        <v>94.532022754949935</v>
      </c>
      <c r="H198" s="5">
        <v>397705.67293234984</v>
      </c>
      <c r="I198" s="1" t="s">
        <v>10</v>
      </c>
      <c r="J198" s="5">
        <v>12.811309449374059</v>
      </c>
      <c r="K198" s="5">
        <v>53898.459984461602</v>
      </c>
      <c r="L198" s="1" t="s">
        <v>10</v>
      </c>
      <c r="M198" s="5">
        <v>559181.43850148318</v>
      </c>
      <c r="N198" s="5">
        <v>132.91375020833428</v>
      </c>
      <c r="O198"/>
    </row>
    <row r="199" spans="1:15" x14ac:dyDescent="0.45">
      <c r="A199" s="1" t="s">
        <v>213</v>
      </c>
      <c r="B199" s="1" t="s">
        <v>223</v>
      </c>
      <c r="C199" s="4">
        <v>6.8556999999999997</v>
      </c>
      <c r="D199" s="5">
        <v>27.648074566430626</v>
      </c>
      <c r="E199" s="5">
        <v>189546.90480507843</v>
      </c>
      <c r="F199" s="1" t="s">
        <v>13</v>
      </c>
      <c r="G199" s="5">
        <v>104.65616045845272</v>
      </c>
      <c r="H199" s="5">
        <v>717491.23925501434</v>
      </c>
      <c r="I199" s="1" t="s">
        <v>245</v>
      </c>
      <c r="J199" s="5">
        <v>15.640228594822497</v>
      </c>
      <c r="K199" s="5">
        <v>107224.7151775246</v>
      </c>
      <c r="L199" s="1" t="s">
        <v>13</v>
      </c>
      <c r="M199" s="5">
        <v>1014262.8592376173</v>
      </c>
      <c r="N199" s="5">
        <v>147.94446361970586</v>
      </c>
      <c r="O199"/>
    </row>
    <row r="200" spans="1:15" x14ac:dyDescent="0.45">
      <c r="A200" s="1" t="s">
        <v>213</v>
      </c>
      <c r="B200" s="1" t="s">
        <v>224</v>
      </c>
      <c r="C200" s="4">
        <v>0</v>
      </c>
      <c r="D200" s="5">
        <v>25.5704180040103</v>
      </c>
      <c r="E200" s="5">
        <v>127212.82956995124</v>
      </c>
      <c r="F200" s="1" t="s">
        <v>10</v>
      </c>
      <c r="G200" s="5">
        <v>94.532022754949935</v>
      </c>
      <c r="H200" s="5">
        <v>470296.81320587592</v>
      </c>
      <c r="I200" s="1" t="s">
        <v>10</v>
      </c>
      <c r="J200" s="5">
        <v>12.811309449374059</v>
      </c>
      <c r="K200" s="5">
        <v>63736.264510635941</v>
      </c>
      <c r="L200" s="1" t="s">
        <v>10</v>
      </c>
      <c r="M200" s="5">
        <v>661245.90728646319</v>
      </c>
      <c r="N200" s="5">
        <v>132.91375020833428</v>
      </c>
      <c r="O200"/>
    </row>
    <row r="201" spans="1:15" x14ac:dyDescent="0.45">
      <c r="A201" s="1" t="s">
        <v>213</v>
      </c>
      <c r="B201" s="1" t="s">
        <v>225</v>
      </c>
      <c r="C201" s="4">
        <v>0</v>
      </c>
      <c r="D201" s="5">
        <v>25.5704180040103</v>
      </c>
      <c r="E201" s="5">
        <v>72417.980829157575</v>
      </c>
      <c r="F201" s="1" t="s">
        <v>10</v>
      </c>
      <c r="G201" s="5">
        <v>94.532022754949935</v>
      </c>
      <c r="H201" s="5">
        <v>267724.14164429373</v>
      </c>
      <c r="I201" s="1" t="s">
        <v>10</v>
      </c>
      <c r="J201" s="5">
        <v>12.811309449374059</v>
      </c>
      <c r="K201" s="5">
        <v>36282.909491572274</v>
      </c>
      <c r="L201" s="1" t="s">
        <v>10</v>
      </c>
      <c r="M201" s="5">
        <v>376425.03196502361</v>
      </c>
      <c r="N201" s="5">
        <v>132.91375020833428</v>
      </c>
      <c r="O201"/>
    </row>
    <row r="202" spans="1:15" x14ac:dyDescent="0.45">
      <c r="A202" s="1" t="s">
        <v>213</v>
      </c>
      <c r="B202" s="1" t="s">
        <v>226</v>
      </c>
      <c r="C202" s="4">
        <v>34.268500000000003</v>
      </c>
      <c r="D202" s="5">
        <v>25.5704180040103</v>
      </c>
      <c r="E202" s="5">
        <v>876259.86937042698</v>
      </c>
      <c r="F202" s="1" t="s">
        <v>10</v>
      </c>
      <c r="G202" s="5">
        <v>104.88</v>
      </c>
      <c r="H202" s="5">
        <v>3594080.28</v>
      </c>
      <c r="I202" s="1" t="s">
        <v>244</v>
      </c>
      <c r="J202" s="5">
        <v>19.653668144961511</v>
      </c>
      <c r="K202" s="5">
        <v>673501.72682561353</v>
      </c>
      <c r="L202" s="1" t="s">
        <v>8</v>
      </c>
      <c r="M202" s="5">
        <v>5143841.8761960398</v>
      </c>
      <c r="N202" s="5">
        <v>150.10408614897179</v>
      </c>
      <c r="O202"/>
    </row>
    <row r="203" spans="1:15" x14ac:dyDescent="0.45">
      <c r="A203" s="1" t="s">
        <v>213</v>
      </c>
      <c r="B203" s="1" t="s">
        <v>227</v>
      </c>
      <c r="C203" s="4">
        <v>0</v>
      </c>
      <c r="D203" s="5">
        <v>27.648074566430626</v>
      </c>
      <c r="E203" s="5">
        <v>137726.1186452175</v>
      </c>
      <c r="F203" s="1" t="s">
        <v>13</v>
      </c>
      <c r="G203" s="5">
        <v>100.69494601436261</v>
      </c>
      <c r="H203" s="5">
        <v>501601.80407594593</v>
      </c>
      <c r="I203" s="1" t="s">
        <v>10</v>
      </c>
      <c r="J203" s="5">
        <v>15.640228594822497</v>
      </c>
      <c r="K203" s="5">
        <v>77910.234722248788</v>
      </c>
      <c r="L203" s="1" t="s">
        <v>13</v>
      </c>
      <c r="M203" s="5">
        <v>717238.15744341211</v>
      </c>
      <c r="N203" s="5">
        <v>143.98324917561575</v>
      </c>
      <c r="O203"/>
    </row>
    <row r="204" spans="1:15" x14ac:dyDescent="0.45">
      <c r="A204" s="1" t="s">
        <v>213</v>
      </c>
      <c r="B204" s="1" t="s">
        <v>228</v>
      </c>
      <c r="C204" s="4">
        <v>0</v>
      </c>
      <c r="D204" s="5">
        <v>27.648074566430626</v>
      </c>
      <c r="E204" s="5">
        <v>471955.39765642746</v>
      </c>
      <c r="F204" s="1" t="s">
        <v>13</v>
      </c>
      <c r="G204" s="5">
        <v>103.79798160353502</v>
      </c>
      <c r="H204" s="5">
        <v>1771841.9257705032</v>
      </c>
      <c r="I204" s="1" t="s">
        <v>13</v>
      </c>
      <c r="J204" s="5">
        <v>15.640228594822497</v>
      </c>
      <c r="K204" s="5">
        <v>266980.26613647951</v>
      </c>
      <c r="L204" s="1" t="s">
        <v>13</v>
      </c>
      <c r="M204" s="5">
        <v>2510777.5895634103</v>
      </c>
      <c r="N204" s="5">
        <v>147.08628476478816</v>
      </c>
      <c r="O204"/>
    </row>
    <row r="205" spans="1:15" x14ac:dyDescent="0.45">
      <c r="A205" s="1" t="s">
        <v>213</v>
      </c>
      <c r="B205" s="1" t="s">
        <v>229</v>
      </c>
      <c r="C205" s="4">
        <v>0</v>
      </c>
      <c r="D205" s="5">
        <v>27.648074566430626</v>
      </c>
      <c r="E205" s="5">
        <v>2306667.8018474807</v>
      </c>
      <c r="F205" s="1" t="s">
        <v>13</v>
      </c>
      <c r="G205" s="5">
        <v>93.043415809981326</v>
      </c>
      <c r="H205" s="5">
        <v>7762574.9636604181</v>
      </c>
      <c r="I205" s="1" t="s">
        <v>10</v>
      </c>
      <c r="J205" s="5">
        <v>15.640228594822497</v>
      </c>
      <c r="K205" s="5">
        <v>1304858.0155746031</v>
      </c>
      <c r="L205" s="1" t="s">
        <v>13</v>
      </c>
      <c r="M205" s="5">
        <v>11374100.781082502</v>
      </c>
      <c r="N205" s="5">
        <v>136.33171897123444</v>
      </c>
      <c r="O205"/>
    </row>
    <row r="206" spans="1:15" x14ac:dyDescent="0.45">
      <c r="A206" s="1" t="s">
        <v>213</v>
      </c>
      <c r="B206" s="1" t="s">
        <v>230</v>
      </c>
      <c r="C206" s="4">
        <v>0</v>
      </c>
      <c r="D206" s="5">
        <v>25.5704180040103</v>
      </c>
      <c r="E206" s="5">
        <v>249835.76910818263</v>
      </c>
      <c r="F206" s="1" t="s">
        <v>10</v>
      </c>
      <c r="G206" s="5">
        <v>94.532022754949935</v>
      </c>
      <c r="H206" s="5">
        <v>923625.12832723837</v>
      </c>
      <c r="I206" s="1" t="s">
        <v>10</v>
      </c>
      <c r="J206" s="5">
        <v>12.811309449374059</v>
      </c>
      <c r="K206" s="5">
        <v>125172.89897510924</v>
      </c>
      <c r="L206" s="1" t="s">
        <v>10</v>
      </c>
      <c r="M206" s="5">
        <v>1298633.7964105303</v>
      </c>
      <c r="N206" s="5">
        <v>132.91375020833428</v>
      </c>
      <c r="O206"/>
    </row>
    <row r="207" spans="1:15" x14ac:dyDescent="0.45">
      <c r="A207" s="1" t="s">
        <v>213</v>
      </c>
      <c r="B207" s="1" t="s">
        <v>231</v>
      </c>
      <c r="C207" s="4">
        <v>0</v>
      </c>
      <c r="D207" s="5">
        <v>27.648074566430626</v>
      </c>
      <c r="E207" s="5">
        <v>806270.38569879334</v>
      </c>
      <c r="F207" s="1" t="s">
        <v>13</v>
      </c>
      <c r="G207" s="5">
        <v>103.79798160353502</v>
      </c>
      <c r="H207" s="5">
        <v>3026946.3597241277</v>
      </c>
      <c r="I207" s="1" t="s">
        <v>13</v>
      </c>
      <c r="J207" s="5">
        <v>15.640228594822497</v>
      </c>
      <c r="K207" s="5">
        <v>456098.78225935419</v>
      </c>
      <c r="L207" s="1" t="s">
        <v>13</v>
      </c>
      <c r="M207" s="5">
        <v>4289315.5276822755</v>
      </c>
      <c r="N207" s="5">
        <v>147.08628476478816</v>
      </c>
      <c r="O207"/>
    </row>
    <row r="208" spans="1:15" x14ac:dyDescent="0.45">
      <c r="A208" s="1" t="s">
        <v>232</v>
      </c>
      <c r="B208" s="1" t="s">
        <v>233</v>
      </c>
      <c r="C208" s="4">
        <v>8.9550999999999998</v>
      </c>
      <c r="D208" s="5">
        <v>28.385021627168378</v>
      </c>
      <c r="E208" s="5">
        <v>254190.70717345554</v>
      </c>
      <c r="F208" s="1" t="s">
        <v>8</v>
      </c>
      <c r="G208" s="5">
        <v>39</v>
      </c>
      <c r="H208" s="5">
        <v>349248.9</v>
      </c>
      <c r="I208" s="1" t="s">
        <v>244</v>
      </c>
      <c r="J208" s="5">
        <v>8.6307161647473443</v>
      </c>
      <c r="K208" s="5">
        <v>77288.926326928937</v>
      </c>
      <c r="L208" s="1" t="s">
        <v>8</v>
      </c>
      <c r="M208" s="5">
        <v>680728.53350038442</v>
      </c>
      <c r="N208" s="5">
        <v>76.015737791915726</v>
      </c>
      <c r="O208"/>
    </row>
    <row r="209" spans="1:15" x14ac:dyDescent="0.45">
      <c r="A209" s="1" t="s">
        <v>232</v>
      </c>
      <c r="B209" s="1" t="s">
        <v>234</v>
      </c>
      <c r="C209" s="4">
        <v>11.539300000000001</v>
      </c>
      <c r="D209" s="5">
        <v>19.704067307692309</v>
      </c>
      <c r="E209" s="5">
        <v>227371.14388365386</v>
      </c>
      <c r="F209" s="1" t="s">
        <v>24</v>
      </c>
      <c r="G209" s="5">
        <v>49.91951182692307</v>
      </c>
      <c r="H209" s="5">
        <v>576036.22282441345</v>
      </c>
      <c r="I209" s="1" t="s">
        <v>245</v>
      </c>
      <c r="J209" s="5">
        <v>9.7146420256410249</v>
      </c>
      <c r="K209" s="5">
        <v>112100.16872647947</v>
      </c>
      <c r="L209" s="1" t="s">
        <v>24</v>
      </c>
      <c r="M209" s="5">
        <v>915507.53543454676</v>
      </c>
      <c r="N209" s="5">
        <v>79.33822116025641</v>
      </c>
      <c r="O209"/>
    </row>
    <row r="210" spans="1:15" x14ac:dyDescent="0.45">
      <c r="A210" s="1" t="s">
        <v>232</v>
      </c>
      <c r="B210" s="1" t="s">
        <v>235</v>
      </c>
      <c r="C210" s="4">
        <v>65.1297</v>
      </c>
      <c r="D210" s="5">
        <v>24.483138057587134</v>
      </c>
      <c r="E210" s="5">
        <v>1594579.4367492327</v>
      </c>
      <c r="F210" s="1" t="s">
        <v>24</v>
      </c>
      <c r="G210" s="5">
        <v>84.790171811458606</v>
      </c>
      <c r="H210" s="5">
        <v>5522358.4530287553</v>
      </c>
      <c r="I210" s="1" t="s">
        <v>245</v>
      </c>
      <c r="J210" s="5">
        <v>25.603798941245476</v>
      </c>
      <c r="K210" s="5">
        <v>1667567.7439036355</v>
      </c>
      <c r="L210" s="1" t="s">
        <v>24</v>
      </c>
      <c r="M210" s="5">
        <v>8784505.6336816233</v>
      </c>
      <c r="N210" s="5">
        <v>134.87710881029122</v>
      </c>
      <c r="O210"/>
    </row>
    <row r="211" spans="1:15" x14ac:dyDescent="0.45">
      <c r="A211" s="1" t="s">
        <v>232</v>
      </c>
      <c r="B211" s="1" t="s">
        <v>236</v>
      </c>
      <c r="C211" s="4">
        <v>83.516999999999996</v>
      </c>
      <c r="D211" s="5">
        <v>20.575845383740386</v>
      </c>
      <c r="E211" s="5">
        <v>1718432.8789138459</v>
      </c>
      <c r="F211" s="1" t="s">
        <v>8</v>
      </c>
      <c r="G211" s="5">
        <v>75</v>
      </c>
      <c r="H211" s="5">
        <v>6263775</v>
      </c>
      <c r="I211" s="1" t="s">
        <v>244</v>
      </c>
      <c r="J211" s="5">
        <v>5.9657776556407045</v>
      </c>
      <c r="K211" s="5">
        <v>498243.85246614472</v>
      </c>
      <c r="L211" s="1" t="s">
        <v>8</v>
      </c>
      <c r="M211" s="5">
        <v>8480451.7313799914</v>
      </c>
      <c r="N211" s="5">
        <v>101.54162303938109</v>
      </c>
      <c r="O211"/>
    </row>
    <row r="212" spans="1:15" x14ac:dyDescent="0.45">
      <c r="A212" s="1" t="s">
        <v>232</v>
      </c>
      <c r="B212" s="1" t="s">
        <v>237</v>
      </c>
      <c r="C212" s="4">
        <v>0</v>
      </c>
      <c r="D212" s="5">
        <v>25.5704180040103</v>
      </c>
      <c r="E212" s="5">
        <v>971.67588415239129</v>
      </c>
      <c r="F212" s="1" t="s">
        <v>10</v>
      </c>
      <c r="G212" s="5">
        <v>71.675140154584682</v>
      </c>
      <c r="H212" s="5">
        <v>2723.6553258742179</v>
      </c>
      <c r="I212" s="1" t="s">
        <v>10</v>
      </c>
      <c r="J212" s="5">
        <v>12.811309449374059</v>
      </c>
      <c r="K212" s="5">
        <v>486.82975907621426</v>
      </c>
      <c r="L212" s="1" t="s">
        <v>10</v>
      </c>
      <c r="M212" s="5">
        <v>4182.1609691028234</v>
      </c>
      <c r="N212" s="5">
        <v>110.05686760796904</v>
      </c>
      <c r="O212"/>
    </row>
    <row r="213" spans="1:15" x14ac:dyDescent="0.45">
      <c r="A213" s="1" t="s">
        <v>232</v>
      </c>
      <c r="B213" s="1" t="s">
        <v>238</v>
      </c>
      <c r="C213" s="4">
        <v>0.61570000000000003</v>
      </c>
      <c r="D213" s="5">
        <v>20.9</v>
      </c>
      <c r="E213" s="5">
        <v>12868.13</v>
      </c>
      <c r="F213" s="1" t="s">
        <v>24</v>
      </c>
      <c r="G213" s="5">
        <v>89.25</v>
      </c>
      <c r="H213" s="5">
        <v>54951.224999999999</v>
      </c>
      <c r="I213" s="1" t="s">
        <v>245</v>
      </c>
      <c r="J213" s="5">
        <v>7.2</v>
      </c>
      <c r="K213" s="5">
        <v>4433.04</v>
      </c>
      <c r="L213" s="1" t="s">
        <v>24</v>
      </c>
      <c r="M213" s="5">
        <v>72252.39499999999</v>
      </c>
      <c r="N213" s="5">
        <v>117.35000000000001</v>
      </c>
      <c r="O213"/>
    </row>
    <row r="214" spans="1:15" x14ac:dyDescent="0.45">
      <c r="A214" s="1" t="s">
        <v>232</v>
      </c>
      <c r="B214" s="1" t="s">
        <v>239</v>
      </c>
      <c r="C214" s="4">
        <v>0</v>
      </c>
      <c r="D214" s="5">
        <v>25.5704180040103</v>
      </c>
      <c r="E214" s="5">
        <v>997.24630215640173</v>
      </c>
      <c r="F214" s="1" t="s">
        <v>10</v>
      </c>
      <c r="G214" s="5">
        <v>71.675140154584682</v>
      </c>
      <c r="H214" s="5">
        <v>2795.3304660288027</v>
      </c>
      <c r="I214" s="1" t="s">
        <v>10</v>
      </c>
      <c r="J214" s="5">
        <v>12.811309449374059</v>
      </c>
      <c r="K214" s="5">
        <v>499.64106852558831</v>
      </c>
      <c r="L214" s="1" t="s">
        <v>10</v>
      </c>
      <c r="M214" s="5">
        <v>4292.2178367107927</v>
      </c>
      <c r="N214" s="5">
        <v>110.05686760796904</v>
      </c>
      <c r="O214"/>
    </row>
    <row r="215" spans="1:15" x14ac:dyDescent="0.45">
      <c r="A215" s="1" t="s">
        <v>232</v>
      </c>
      <c r="B215" s="1" t="s">
        <v>240</v>
      </c>
      <c r="C215" s="4">
        <v>17.097100000000001</v>
      </c>
      <c r="D215" s="5">
        <v>25.5704180040103</v>
      </c>
      <c r="E215" s="5">
        <v>437179.9936563645</v>
      </c>
      <c r="F215" s="1" t="s">
        <v>10</v>
      </c>
      <c r="G215" s="5">
        <v>50</v>
      </c>
      <c r="H215" s="5">
        <v>854855</v>
      </c>
      <c r="I215" s="1" t="s">
        <v>244</v>
      </c>
      <c r="J215" s="5">
        <v>11</v>
      </c>
      <c r="K215" s="5">
        <v>188068.1</v>
      </c>
      <c r="L215" s="1" t="s">
        <v>24</v>
      </c>
      <c r="M215" s="5">
        <v>1480103.0936563646</v>
      </c>
      <c r="N215" s="5">
        <v>86.570418004010293</v>
      </c>
      <c r="O215"/>
    </row>
    <row r="216" spans="1:15" x14ac:dyDescent="0.45">
      <c r="A216" s="1" t="s">
        <v>232</v>
      </c>
      <c r="B216" s="1" t="s">
        <v>241</v>
      </c>
      <c r="C216" s="4">
        <v>8.5914000000000001</v>
      </c>
      <c r="D216" s="5">
        <v>40</v>
      </c>
      <c r="E216" s="5">
        <v>343656</v>
      </c>
      <c r="F216" s="1" t="s">
        <v>24</v>
      </c>
      <c r="G216" s="5">
        <v>71.675140154584682</v>
      </c>
      <c r="H216" s="5">
        <v>615789.79912409873</v>
      </c>
      <c r="I216" s="1" t="s">
        <v>10</v>
      </c>
      <c r="J216" s="5">
        <v>12.811309449374059</v>
      </c>
      <c r="K216" s="5">
        <v>110067.0840033523</v>
      </c>
      <c r="L216" s="1" t="s">
        <v>10</v>
      </c>
      <c r="M216" s="5">
        <v>1069512.8831274509</v>
      </c>
      <c r="N216" s="5">
        <v>124.48644960395875</v>
      </c>
      <c r="O216"/>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2979F-8D8B-424B-8333-FC7707877FC1}">
  <dimension ref="A1:E216"/>
  <sheetViews>
    <sheetView workbookViewId="0">
      <selection activeCell="E25" sqref="E25"/>
    </sheetView>
  </sheetViews>
  <sheetFormatPr defaultRowHeight="14.25" x14ac:dyDescent="0.45"/>
  <cols>
    <col min="1" max="1" width="23.9296875" style="2" bestFit="1" customWidth="1"/>
    <col min="2" max="2" width="29.265625" style="5" bestFit="1" customWidth="1"/>
    <col min="4" max="4" width="16.86328125" bestFit="1" customWidth="1"/>
    <col min="5" max="5" width="12.19921875" bestFit="1" customWidth="1"/>
  </cols>
  <sheetData>
    <row r="1" spans="1:5" x14ac:dyDescent="0.45">
      <c r="A1" s="1" t="s">
        <v>2</v>
      </c>
      <c r="B1" s="5" t="s">
        <v>252</v>
      </c>
    </row>
    <row r="2" spans="1:5" ht="14.65" thickBot="1" x14ac:dyDescent="0.5">
      <c r="A2" s="1" t="s">
        <v>7</v>
      </c>
      <c r="B2" s="5">
        <v>132.8282746109353</v>
      </c>
    </row>
    <row r="3" spans="1:5" x14ac:dyDescent="0.45">
      <c r="A3" s="1" t="s">
        <v>9</v>
      </c>
      <c r="B3" s="5">
        <v>89.690418004010297</v>
      </c>
      <c r="D3" s="11" t="s">
        <v>252</v>
      </c>
      <c r="E3" s="11"/>
    </row>
    <row r="4" spans="1:5" x14ac:dyDescent="0.45">
      <c r="A4" s="1" t="s">
        <v>12</v>
      </c>
      <c r="B4" s="5">
        <v>119.00142230742165</v>
      </c>
    </row>
    <row r="5" spans="1:5" x14ac:dyDescent="0.45">
      <c r="A5" s="1" t="s">
        <v>14</v>
      </c>
      <c r="B5" s="5">
        <v>134.30448271618425</v>
      </c>
      <c r="D5" t="s">
        <v>263</v>
      </c>
      <c r="E5" s="2">
        <v>126.08097744467152</v>
      </c>
    </row>
    <row r="6" spans="1:5" x14ac:dyDescent="0.45">
      <c r="A6" s="1" t="s">
        <v>15</v>
      </c>
      <c r="B6" s="5">
        <v>140.51055389452904</v>
      </c>
      <c r="D6" t="s">
        <v>264</v>
      </c>
      <c r="E6" s="2">
        <v>1.5026711271431517</v>
      </c>
    </row>
    <row r="7" spans="1:5" x14ac:dyDescent="0.45">
      <c r="A7" s="1" t="s">
        <v>16</v>
      </c>
      <c r="B7" s="5">
        <v>119.00142230742165</v>
      </c>
      <c r="D7" t="s">
        <v>265</v>
      </c>
      <c r="E7" s="2">
        <v>122.6541077690588</v>
      </c>
    </row>
    <row r="8" spans="1:5" x14ac:dyDescent="0.45">
      <c r="A8" s="1" t="s">
        <v>17</v>
      </c>
      <c r="B8" s="5">
        <v>134.30448271618425</v>
      </c>
      <c r="D8" t="s">
        <v>266</v>
      </c>
      <c r="E8" s="2">
        <v>145.98263543985718</v>
      </c>
    </row>
    <row r="9" spans="1:5" x14ac:dyDescent="0.45">
      <c r="A9" s="1" t="s">
        <v>19</v>
      </c>
      <c r="B9" s="5">
        <v>125.15741277544392</v>
      </c>
      <c r="D9" t="s">
        <v>267</v>
      </c>
      <c r="E9" s="2">
        <v>22.03348386014293</v>
      </c>
    </row>
    <row r="10" spans="1:5" x14ac:dyDescent="0.45">
      <c r="A10" s="1" t="s">
        <v>20</v>
      </c>
      <c r="B10" s="5">
        <v>109.78714401444698</v>
      </c>
      <c r="D10" t="s">
        <v>268</v>
      </c>
      <c r="E10" s="2">
        <v>485.47441101517904</v>
      </c>
    </row>
    <row r="11" spans="1:5" x14ac:dyDescent="0.45">
      <c r="A11" s="1" t="s">
        <v>21</v>
      </c>
      <c r="B11" s="5">
        <v>109.78714401444698</v>
      </c>
      <c r="D11" t="s">
        <v>269</v>
      </c>
      <c r="E11" s="2">
        <v>8.7296066351282207</v>
      </c>
    </row>
    <row r="12" spans="1:5" x14ac:dyDescent="0.45">
      <c r="A12" s="1" t="s">
        <v>22</v>
      </c>
      <c r="B12" s="5">
        <v>123.95967857090082</v>
      </c>
      <c r="D12" t="s">
        <v>270</v>
      </c>
      <c r="E12" s="2">
        <v>1.5922463738693176</v>
      </c>
    </row>
    <row r="13" spans="1:5" x14ac:dyDescent="0.45">
      <c r="A13" s="1" t="s">
        <v>44</v>
      </c>
      <c r="B13" s="5">
        <v>95.962191968430602</v>
      </c>
      <c r="D13" t="s">
        <v>271</v>
      </c>
      <c r="E13" s="2">
        <v>198.84438120790639</v>
      </c>
    </row>
    <row r="14" spans="1:5" x14ac:dyDescent="0.45">
      <c r="A14" s="1" t="s">
        <v>23</v>
      </c>
      <c r="B14" s="5">
        <v>87.702253925824834</v>
      </c>
      <c r="D14" t="s">
        <v>272</v>
      </c>
      <c r="E14" s="2">
        <v>60.979255425411573</v>
      </c>
    </row>
    <row r="15" spans="1:5" x14ac:dyDescent="0.45">
      <c r="A15" s="1" t="s">
        <v>46</v>
      </c>
      <c r="B15" s="5">
        <v>102.88715702944798</v>
      </c>
      <c r="D15" t="s">
        <v>273</v>
      </c>
      <c r="E15" s="2">
        <v>259.82363663331796</v>
      </c>
    </row>
    <row r="16" spans="1:5" x14ac:dyDescent="0.45">
      <c r="A16" s="1" t="s">
        <v>25</v>
      </c>
      <c r="B16" s="5">
        <v>120.85664298172843</v>
      </c>
      <c r="D16" t="s">
        <v>274</v>
      </c>
      <c r="E16" s="2">
        <v>27107.410150604377</v>
      </c>
    </row>
    <row r="17" spans="1:5" ht="14.65" thickBot="1" x14ac:dyDescent="0.5">
      <c r="A17" s="1" t="s">
        <v>26</v>
      </c>
      <c r="B17" s="5">
        <v>109.78714401444698</v>
      </c>
      <c r="D17" s="10" t="s">
        <v>275</v>
      </c>
      <c r="E17" s="12">
        <v>215</v>
      </c>
    </row>
    <row r="18" spans="1:5" x14ac:dyDescent="0.45">
      <c r="A18" s="1" t="s">
        <v>28</v>
      </c>
      <c r="B18" s="5">
        <v>111.66836865859824</v>
      </c>
    </row>
    <row r="19" spans="1:5" x14ac:dyDescent="0.45">
      <c r="A19" s="1" t="s">
        <v>50</v>
      </c>
      <c r="B19" s="5">
        <v>113.72019116125313</v>
      </c>
    </row>
    <row r="20" spans="1:5" x14ac:dyDescent="0.45">
      <c r="A20" s="1" t="s">
        <v>29</v>
      </c>
      <c r="B20" s="5">
        <v>111.66836865859824</v>
      </c>
    </row>
    <row r="21" spans="1:5" x14ac:dyDescent="0.45">
      <c r="A21" s="1" t="s">
        <v>30</v>
      </c>
      <c r="B21" s="5">
        <v>108.2503998956981</v>
      </c>
    </row>
    <row r="22" spans="1:5" x14ac:dyDescent="0.45">
      <c r="A22" s="1" t="s">
        <v>31</v>
      </c>
      <c r="B22" s="5">
        <v>132.20694235309782</v>
      </c>
    </row>
    <row r="23" spans="1:5" x14ac:dyDescent="0.45">
      <c r="A23" s="1" t="s">
        <v>32</v>
      </c>
      <c r="B23" s="5">
        <v>94.322027453384365</v>
      </c>
    </row>
    <row r="24" spans="1:5" x14ac:dyDescent="0.45">
      <c r="A24" s="1" t="s">
        <v>33</v>
      </c>
      <c r="B24" s="5">
        <v>119.31989886297954</v>
      </c>
    </row>
    <row r="25" spans="1:5" x14ac:dyDescent="0.45">
      <c r="A25" s="1" t="s">
        <v>34</v>
      </c>
      <c r="B25" s="5">
        <v>108.2503998956981</v>
      </c>
    </row>
    <row r="26" spans="1:5" x14ac:dyDescent="0.45">
      <c r="A26" s="1" t="s">
        <v>35</v>
      </c>
      <c r="B26" s="5">
        <v>74.741499884517935</v>
      </c>
    </row>
    <row r="27" spans="1:5" x14ac:dyDescent="0.45">
      <c r="A27" s="1" t="s">
        <v>36</v>
      </c>
      <c r="B27" s="5">
        <v>108.2503998956981</v>
      </c>
    </row>
    <row r="28" spans="1:5" x14ac:dyDescent="0.45">
      <c r="A28" s="1" t="s">
        <v>37</v>
      </c>
      <c r="B28" s="5">
        <v>119.31989886297954</v>
      </c>
    </row>
    <row r="29" spans="1:5" x14ac:dyDescent="0.45">
      <c r="A29" s="1" t="s">
        <v>39</v>
      </c>
      <c r="B29" s="5">
        <v>112.30249712844814</v>
      </c>
    </row>
    <row r="30" spans="1:5" x14ac:dyDescent="0.45">
      <c r="A30" s="1" t="s">
        <v>40</v>
      </c>
      <c r="B30" s="5">
        <v>115.7204658913483</v>
      </c>
    </row>
    <row r="31" spans="1:5" x14ac:dyDescent="0.45">
      <c r="A31" s="1" t="s">
        <v>41</v>
      </c>
      <c r="B31" s="5">
        <v>112.30249712844814</v>
      </c>
    </row>
    <row r="32" spans="1:5" x14ac:dyDescent="0.45">
      <c r="A32" s="1" t="s">
        <v>42</v>
      </c>
      <c r="B32" s="5">
        <v>112.30249712844814</v>
      </c>
    </row>
    <row r="33" spans="1:2" x14ac:dyDescent="0.45">
      <c r="A33" s="1" t="s">
        <v>43</v>
      </c>
      <c r="B33" s="5">
        <v>112.30249712844814</v>
      </c>
    </row>
    <row r="34" spans="1:2" x14ac:dyDescent="0.45">
      <c r="A34" s="1" t="s">
        <v>45</v>
      </c>
      <c r="B34" s="5">
        <v>123.37199609572959</v>
      </c>
    </row>
    <row r="35" spans="1:2" x14ac:dyDescent="0.45">
      <c r="A35" s="1" t="s">
        <v>47</v>
      </c>
      <c r="B35" s="5">
        <v>112.30249712844814</v>
      </c>
    </row>
    <row r="36" spans="1:2" x14ac:dyDescent="0.45">
      <c r="A36" s="1" t="s">
        <v>48</v>
      </c>
      <c r="B36" s="5">
        <v>112.30249712844814</v>
      </c>
    </row>
    <row r="37" spans="1:2" x14ac:dyDescent="0.45">
      <c r="A37" s="1" t="s">
        <v>49</v>
      </c>
      <c r="B37" s="5">
        <v>112.30249712844814</v>
      </c>
    </row>
    <row r="38" spans="1:2" x14ac:dyDescent="0.45">
      <c r="A38" s="1" t="s">
        <v>64</v>
      </c>
      <c r="B38" s="5">
        <v>137.18849774196801</v>
      </c>
    </row>
    <row r="39" spans="1:2" x14ac:dyDescent="0.45">
      <c r="A39" s="1" t="s">
        <v>51</v>
      </c>
      <c r="B39" s="5">
        <v>115.7204658913483</v>
      </c>
    </row>
    <row r="40" spans="1:2" x14ac:dyDescent="0.45">
      <c r="A40" s="1" t="s">
        <v>52</v>
      </c>
      <c r="B40" s="5">
        <v>115.7204658913483</v>
      </c>
    </row>
    <row r="41" spans="1:2" x14ac:dyDescent="0.45">
      <c r="A41" s="1" t="s">
        <v>53</v>
      </c>
      <c r="B41" s="5">
        <v>112.30249712844814</v>
      </c>
    </row>
    <row r="42" spans="1:2" x14ac:dyDescent="0.45">
      <c r="A42" s="1" t="s">
        <v>54</v>
      </c>
      <c r="B42" s="5">
        <v>115.7204658913483</v>
      </c>
    </row>
    <row r="43" spans="1:2" x14ac:dyDescent="0.45">
      <c r="A43" s="1" t="s">
        <v>55</v>
      </c>
      <c r="B43" s="5">
        <v>115.7204658913483</v>
      </c>
    </row>
    <row r="44" spans="1:2" x14ac:dyDescent="0.45">
      <c r="A44" s="1" t="s">
        <v>56</v>
      </c>
      <c r="B44" s="5">
        <v>115.7204658913483</v>
      </c>
    </row>
    <row r="45" spans="1:2" x14ac:dyDescent="0.45">
      <c r="A45" s="1" t="s">
        <v>57</v>
      </c>
      <c r="B45" s="5">
        <v>123.37199609572959</v>
      </c>
    </row>
    <row r="46" spans="1:2" x14ac:dyDescent="0.45">
      <c r="A46" s="1" t="s">
        <v>58</v>
      </c>
      <c r="B46" s="5">
        <v>115.7204658913483</v>
      </c>
    </row>
    <row r="47" spans="1:2" x14ac:dyDescent="0.45">
      <c r="A47" s="1" t="s">
        <v>59</v>
      </c>
      <c r="B47" s="5">
        <v>115.7204658913483</v>
      </c>
    </row>
    <row r="48" spans="1:2" x14ac:dyDescent="0.45">
      <c r="A48" s="1" t="s">
        <v>60</v>
      </c>
      <c r="B48" s="5">
        <v>115.7204658913483</v>
      </c>
    </row>
    <row r="49" spans="1:2" x14ac:dyDescent="0.45">
      <c r="A49" s="1" t="s">
        <v>61</v>
      </c>
      <c r="B49" s="5">
        <v>126.47503168490199</v>
      </c>
    </row>
    <row r="50" spans="1:2" x14ac:dyDescent="0.45">
      <c r="A50" s="1" t="s">
        <v>62</v>
      </c>
      <c r="B50" s="5">
        <v>123.37199609572959</v>
      </c>
    </row>
    <row r="51" spans="1:2" x14ac:dyDescent="0.45">
      <c r="A51" s="1" t="s">
        <v>63</v>
      </c>
      <c r="B51" s="5">
        <v>115.7204658913483</v>
      </c>
    </row>
    <row r="52" spans="1:2" x14ac:dyDescent="0.45">
      <c r="A52" s="1" t="s">
        <v>65</v>
      </c>
      <c r="B52" s="5">
        <v>123.37199609572959</v>
      </c>
    </row>
    <row r="53" spans="1:2" x14ac:dyDescent="0.45">
      <c r="A53" s="1" t="s">
        <v>66</v>
      </c>
      <c r="B53" s="5">
        <v>112.30249712844814</v>
      </c>
    </row>
    <row r="54" spans="1:2" x14ac:dyDescent="0.45">
      <c r="A54" s="1" t="s">
        <v>67</v>
      </c>
      <c r="B54" s="5">
        <v>115.7204658913483</v>
      </c>
    </row>
    <row r="55" spans="1:2" x14ac:dyDescent="0.45">
      <c r="A55" s="1" t="s">
        <v>68</v>
      </c>
      <c r="B55" s="5">
        <v>115.7204658913483</v>
      </c>
    </row>
    <row r="56" spans="1:2" x14ac:dyDescent="0.45">
      <c r="A56" s="1" t="s">
        <v>69</v>
      </c>
      <c r="B56" s="5">
        <v>112.30249712844814</v>
      </c>
    </row>
    <row r="57" spans="1:2" x14ac:dyDescent="0.45">
      <c r="A57" s="1" t="s">
        <v>70</v>
      </c>
      <c r="B57" s="5">
        <v>112.30249712844814</v>
      </c>
    </row>
    <row r="58" spans="1:2" x14ac:dyDescent="0.45">
      <c r="A58" s="1" t="s">
        <v>71</v>
      </c>
      <c r="B58" s="5">
        <v>115.7204658913483</v>
      </c>
    </row>
    <row r="59" spans="1:2" x14ac:dyDescent="0.45">
      <c r="A59" s="1" t="s">
        <v>72</v>
      </c>
      <c r="B59" s="5">
        <v>112.30249712844814</v>
      </c>
    </row>
    <row r="60" spans="1:2" x14ac:dyDescent="0.45">
      <c r="A60" s="1" t="s">
        <v>73</v>
      </c>
      <c r="B60" s="5">
        <v>115.7204658913483</v>
      </c>
    </row>
    <row r="61" spans="1:2" x14ac:dyDescent="0.45">
      <c r="A61" s="1" t="s">
        <v>74</v>
      </c>
      <c r="B61" s="5">
        <v>112.30249712844814</v>
      </c>
    </row>
    <row r="62" spans="1:2" x14ac:dyDescent="0.45">
      <c r="A62" s="1" t="s">
        <v>75</v>
      </c>
      <c r="B62" s="5">
        <v>115.7204658913483</v>
      </c>
    </row>
    <row r="63" spans="1:2" x14ac:dyDescent="0.45">
      <c r="A63" s="1" t="s">
        <v>76</v>
      </c>
      <c r="B63" s="5">
        <v>112.30249712844814</v>
      </c>
    </row>
    <row r="64" spans="1:2" x14ac:dyDescent="0.45">
      <c r="A64" s="1" t="s">
        <v>77</v>
      </c>
      <c r="B64" s="5">
        <v>112.30249712844814</v>
      </c>
    </row>
    <row r="65" spans="1:2" x14ac:dyDescent="0.45">
      <c r="A65" s="1" t="s">
        <v>78</v>
      </c>
      <c r="B65" s="5">
        <v>112.30249712844814</v>
      </c>
    </row>
    <row r="66" spans="1:2" x14ac:dyDescent="0.45">
      <c r="A66" s="1" t="s">
        <v>79</v>
      </c>
      <c r="B66" s="5">
        <v>112.30249712844814</v>
      </c>
    </row>
    <row r="67" spans="1:2" x14ac:dyDescent="0.45">
      <c r="A67" s="1" t="s">
        <v>80</v>
      </c>
      <c r="B67" s="5">
        <v>115.7204658913483</v>
      </c>
    </row>
    <row r="68" spans="1:2" x14ac:dyDescent="0.45">
      <c r="A68" s="1" t="s">
        <v>82</v>
      </c>
      <c r="B68" s="5">
        <v>119.00142230742165</v>
      </c>
    </row>
    <row r="69" spans="1:2" x14ac:dyDescent="0.45">
      <c r="A69" s="1" t="s">
        <v>83</v>
      </c>
      <c r="B69" s="5">
        <v>117.07206048949014</v>
      </c>
    </row>
    <row r="70" spans="1:2" x14ac:dyDescent="0.45">
      <c r="A70" s="1" t="s">
        <v>84</v>
      </c>
      <c r="B70" s="5">
        <v>134.30448271618425</v>
      </c>
    </row>
    <row r="71" spans="1:2" x14ac:dyDescent="0.45">
      <c r="A71" s="1" t="s">
        <v>85</v>
      </c>
      <c r="B71" s="5">
        <v>134.30448271618425</v>
      </c>
    </row>
    <row r="72" spans="1:2" x14ac:dyDescent="0.45">
      <c r="A72" s="1" t="s">
        <v>86</v>
      </c>
      <c r="B72" s="5">
        <v>134.30448271618425</v>
      </c>
    </row>
    <row r="73" spans="1:2" x14ac:dyDescent="0.45">
      <c r="A73" s="1" t="s">
        <v>88</v>
      </c>
      <c r="B73" s="5">
        <v>117.07206048949014</v>
      </c>
    </row>
    <row r="74" spans="1:2" x14ac:dyDescent="0.45">
      <c r="A74" s="1" t="s">
        <v>89</v>
      </c>
      <c r="B74" s="5">
        <v>134.30448271618425</v>
      </c>
    </row>
    <row r="75" spans="1:2" x14ac:dyDescent="0.45">
      <c r="A75" s="1" t="s">
        <v>90</v>
      </c>
      <c r="B75" s="5">
        <v>119.00142230742165</v>
      </c>
    </row>
    <row r="76" spans="1:2" x14ac:dyDescent="0.45">
      <c r="A76" s="1" t="s">
        <v>91</v>
      </c>
      <c r="B76" s="5">
        <v>134.30448271618425</v>
      </c>
    </row>
    <row r="77" spans="1:2" x14ac:dyDescent="0.45">
      <c r="A77" s="1" t="s">
        <v>92</v>
      </c>
      <c r="B77" s="5">
        <v>117.07206048949014</v>
      </c>
    </row>
    <row r="78" spans="1:2" x14ac:dyDescent="0.45">
      <c r="A78" s="1" t="s">
        <v>93</v>
      </c>
      <c r="B78" s="5">
        <v>117.07206048949014</v>
      </c>
    </row>
    <row r="79" spans="1:2" x14ac:dyDescent="0.45">
      <c r="A79" s="1" t="s">
        <v>94</v>
      </c>
      <c r="B79" s="5">
        <v>117.07206048949014</v>
      </c>
    </row>
    <row r="80" spans="1:2" x14ac:dyDescent="0.45">
      <c r="A80" s="1" t="s">
        <v>96</v>
      </c>
      <c r="B80" s="5">
        <v>134.30448271618425</v>
      </c>
    </row>
    <row r="81" spans="1:2" x14ac:dyDescent="0.45">
      <c r="A81" s="1" t="s">
        <v>97</v>
      </c>
      <c r="B81" s="5">
        <v>134.30448271618425</v>
      </c>
    </row>
    <row r="82" spans="1:2" x14ac:dyDescent="0.45">
      <c r="A82" s="1" t="s">
        <v>98</v>
      </c>
      <c r="B82" s="5">
        <v>119.00142230742165</v>
      </c>
    </row>
    <row r="83" spans="1:2" x14ac:dyDescent="0.45">
      <c r="A83" s="1" t="s">
        <v>99</v>
      </c>
      <c r="B83" s="5">
        <v>134.30448271618425</v>
      </c>
    </row>
    <row r="84" spans="1:2" x14ac:dyDescent="0.45">
      <c r="A84" s="1" t="s">
        <v>100</v>
      </c>
      <c r="B84" s="5">
        <v>140.51055389452904</v>
      </c>
    </row>
    <row r="85" spans="1:2" x14ac:dyDescent="0.45">
      <c r="A85" s="1" t="s">
        <v>101</v>
      </c>
      <c r="B85" s="5">
        <v>134.30448271618425</v>
      </c>
    </row>
    <row r="86" spans="1:2" x14ac:dyDescent="0.45">
      <c r="A86" s="1" t="s">
        <v>103</v>
      </c>
      <c r="B86" s="5">
        <v>112.07060710022289</v>
      </c>
    </row>
    <row r="87" spans="1:2" x14ac:dyDescent="0.45">
      <c r="A87" s="1" t="s">
        <v>104</v>
      </c>
      <c r="B87" s="5">
        <v>116.9233487768531</v>
      </c>
    </row>
    <row r="88" spans="1:2" x14ac:dyDescent="0.45">
      <c r="A88" s="1" t="s">
        <v>105</v>
      </c>
      <c r="B88" s="5">
        <v>112.07060710022289</v>
      </c>
    </row>
    <row r="89" spans="1:2" x14ac:dyDescent="0.45">
      <c r="A89" s="1" t="s">
        <v>106</v>
      </c>
      <c r="B89" s="5">
        <v>138.10677345039224</v>
      </c>
    </row>
    <row r="90" spans="1:2" x14ac:dyDescent="0.45">
      <c r="A90" s="1" t="s">
        <v>108</v>
      </c>
      <c r="B90" s="5">
        <v>131.77391737461284</v>
      </c>
    </row>
    <row r="91" spans="1:2" x14ac:dyDescent="0.45">
      <c r="A91" s="1" t="s">
        <v>109</v>
      </c>
      <c r="B91" s="5">
        <v>98.82231419284723</v>
      </c>
    </row>
    <row r="92" spans="1:2" x14ac:dyDescent="0.45">
      <c r="A92" s="1" t="s">
        <v>110</v>
      </c>
      <c r="B92" s="5">
        <v>114.56720680714814</v>
      </c>
    </row>
    <row r="93" spans="1:2" x14ac:dyDescent="0.45">
      <c r="A93" s="1" t="s">
        <v>111</v>
      </c>
      <c r="B93" s="5">
        <v>101.53990452532345</v>
      </c>
    </row>
    <row r="94" spans="1:2" x14ac:dyDescent="0.45">
      <c r="A94" s="1" t="s">
        <v>112</v>
      </c>
      <c r="B94" s="5">
        <v>114.56720680714814</v>
      </c>
    </row>
    <row r="95" spans="1:2" x14ac:dyDescent="0.45">
      <c r="A95" s="1" t="s">
        <v>113</v>
      </c>
      <c r="B95" s="5">
        <v>123.65773690328244</v>
      </c>
    </row>
    <row r="96" spans="1:2" x14ac:dyDescent="0.45">
      <c r="A96" s="1" t="s">
        <v>114</v>
      </c>
      <c r="B96" s="5">
        <v>114.56720680714814</v>
      </c>
    </row>
    <row r="97" spans="1:2" x14ac:dyDescent="0.45">
      <c r="A97" s="1" t="s">
        <v>115</v>
      </c>
      <c r="B97" s="5">
        <v>114.56720680714814</v>
      </c>
    </row>
    <row r="98" spans="1:2" x14ac:dyDescent="0.45">
      <c r="A98" s="1" t="s">
        <v>116</v>
      </c>
      <c r="B98" s="5">
        <v>114.56720680714814</v>
      </c>
    </row>
    <row r="99" spans="1:2" x14ac:dyDescent="0.45">
      <c r="A99" s="1" t="s">
        <v>117</v>
      </c>
      <c r="B99" s="5">
        <v>97.534906355287802</v>
      </c>
    </row>
    <row r="100" spans="1:2" x14ac:dyDescent="0.45">
      <c r="A100" s="1" t="s">
        <v>118</v>
      </c>
      <c r="B100" s="5">
        <v>111.5</v>
      </c>
    </row>
    <row r="101" spans="1:2" x14ac:dyDescent="0.45">
      <c r="A101" s="1" t="s">
        <v>119</v>
      </c>
      <c r="B101" s="5">
        <v>97.7</v>
      </c>
    </row>
    <row r="102" spans="1:2" x14ac:dyDescent="0.45">
      <c r="A102" s="1" t="s">
        <v>121</v>
      </c>
      <c r="B102" s="5">
        <v>119.00142230742165</v>
      </c>
    </row>
    <row r="103" spans="1:2" x14ac:dyDescent="0.45">
      <c r="A103" s="1" t="s">
        <v>122</v>
      </c>
      <c r="B103" s="5">
        <v>117.07206048949014</v>
      </c>
    </row>
    <row r="104" spans="1:2" x14ac:dyDescent="0.45">
      <c r="A104" s="1" t="s">
        <v>123</v>
      </c>
      <c r="B104" s="5">
        <v>119.00142230742165</v>
      </c>
    </row>
    <row r="105" spans="1:2" x14ac:dyDescent="0.45">
      <c r="A105" s="1" t="s">
        <v>124</v>
      </c>
      <c r="B105" s="5">
        <v>119.00142230742165</v>
      </c>
    </row>
    <row r="106" spans="1:2" x14ac:dyDescent="0.45">
      <c r="A106" s="1" t="s">
        <v>125</v>
      </c>
      <c r="B106" s="5">
        <v>119.00142230742165</v>
      </c>
    </row>
    <row r="107" spans="1:2" x14ac:dyDescent="0.45">
      <c r="A107" s="1" t="s">
        <v>127</v>
      </c>
      <c r="B107" s="5">
        <v>118.55593089340208</v>
      </c>
    </row>
    <row r="108" spans="1:2" x14ac:dyDescent="0.45">
      <c r="A108" s="1" t="s">
        <v>128</v>
      </c>
      <c r="B108" s="5">
        <v>129.62542986068351</v>
      </c>
    </row>
    <row r="109" spans="1:2" x14ac:dyDescent="0.45">
      <c r="A109" s="1" t="s">
        <v>129</v>
      </c>
      <c r="B109" s="5">
        <v>120.65811491125314</v>
      </c>
    </row>
    <row r="110" spans="1:2" x14ac:dyDescent="0.45">
      <c r="A110" s="1" t="s">
        <v>130</v>
      </c>
      <c r="B110" s="5">
        <v>129.62542986068351</v>
      </c>
    </row>
    <row r="111" spans="1:2" x14ac:dyDescent="0.45">
      <c r="A111" s="1" t="s">
        <v>131</v>
      </c>
      <c r="B111" s="5">
        <v>259.82363663331796</v>
      </c>
    </row>
    <row r="112" spans="1:2" x14ac:dyDescent="0.45">
      <c r="A112" s="1" t="s">
        <v>132</v>
      </c>
      <c r="B112" s="5">
        <v>129.62542986068351</v>
      </c>
    </row>
    <row r="113" spans="1:2" x14ac:dyDescent="0.45">
      <c r="A113" s="1" t="s">
        <v>133</v>
      </c>
      <c r="B113" s="5">
        <v>129.62542986068351</v>
      </c>
    </row>
    <row r="114" spans="1:2" x14ac:dyDescent="0.45">
      <c r="A114" s="1" t="s">
        <v>134</v>
      </c>
      <c r="B114" s="5">
        <v>118.55593089340208</v>
      </c>
    </row>
    <row r="115" spans="1:2" x14ac:dyDescent="0.45">
      <c r="A115" s="1" t="s">
        <v>135</v>
      </c>
      <c r="B115" s="5">
        <v>121.97389965630222</v>
      </c>
    </row>
    <row r="116" spans="1:2" x14ac:dyDescent="0.45">
      <c r="A116" s="1" t="s">
        <v>136</v>
      </c>
      <c r="B116" s="5">
        <v>129.62542986068351</v>
      </c>
    </row>
    <row r="117" spans="1:2" x14ac:dyDescent="0.45">
      <c r="A117" s="1" t="s">
        <v>137</v>
      </c>
      <c r="B117" s="5">
        <v>119.44999574875312</v>
      </c>
    </row>
    <row r="118" spans="1:2" x14ac:dyDescent="0.45">
      <c r="A118" s="1" t="s">
        <v>139</v>
      </c>
      <c r="B118" s="5">
        <v>125.01820739917085</v>
      </c>
    </row>
    <row r="119" spans="1:2" x14ac:dyDescent="0.45">
      <c r="A119" s="1" t="s">
        <v>140</v>
      </c>
      <c r="B119" s="5">
        <v>84.103457542190924</v>
      </c>
    </row>
    <row r="120" spans="1:2" x14ac:dyDescent="0.45">
      <c r="A120" s="1" t="s">
        <v>141</v>
      </c>
      <c r="B120" s="5">
        <v>121.91517180999845</v>
      </c>
    </row>
    <row r="121" spans="1:2" x14ac:dyDescent="0.45">
      <c r="A121" s="1" t="s">
        <v>142</v>
      </c>
      <c r="B121" s="5">
        <v>93.609781256491218</v>
      </c>
    </row>
    <row r="122" spans="1:2" x14ac:dyDescent="0.45">
      <c r="A122" s="1" t="s">
        <v>143</v>
      </c>
      <c r="B122" s="5">
        <v>114.26364160561714</v>
      </c>
    </row>
    <row r="123" spans="1:2" x14ac:dyDescent="0.45">
      <c r="A123" s="1" t="s">
        <v>144</v>
      </c>
      <c r="B123" s="5">
        <v>114.26364160561714</v>
      </c>
    </row>
    <row r="124" spans="1:2" x14ac:dyDescent="0.45">
      <c r="A124" s="1" t="s">
        <v>145</v>
      </c>
      <c r="B124" s="5">
        <v>121.91517180999845</v>
      </c>
    </row>
    <row r="125" spans="1:2" x14ac:dyDescent="0.45">
      <c r="A125" s="1" t="s">
        <v>146</v>
      </c>
      <c r="B125" s="5">
        <v>116.92726878625312</v>
      </c>
    </row>
    <row r="126" spans="1:2" x14ac:dyDescent="0.45">
      <c r="A126" s="1" t="s">
        <v>147</v>
      </c>
      <c r="B126" s="5">
        <v>119.15401541125313</v>
      </c>
    </row>
    <row r="127" spans="1:2" x14ac:dyDescent="0.45">
      <c r="A127" s="1" t="s">
        <v>149</v>
      </c>
      <c r="B127" s="5">
        <v>126.07207653195893</v>
      </c>
    </row>
    <row r="128" spans="1:2" x14ac:dyDescent="0.45">
      <c r="A128" s="1" t="s">
        <v>150</v>
      </c>
      <c r="B128" s="5">
        <v>122.6541077690588</v>
      </c>
    </row>
    <row r="129" spans="1:2" x14ac:dyDescent="0.45">
      <c r="A129" s="1" t="s">
        <v>151</v>
      </c>
      <c r="B129" s="5">
        <v>126.07207653195893</v>
      </c>
    </row>
    <row r="130" spans="1:2" x14ac:dyDescent="0.45">
      <c r="A130" s="1" t="s">
        <v>152</v>
      </c>
      <c r="B130" s="5">
        <v>122.6541077690588</v>
      </c>
    </row>
    <row r="131" spans="1:2" x14ac:dyDescent="0.45">
      <c r="A131" s="1" t="s">
        <v>153</v>
      </c>
      <c r="B131" s="5">
        <v>122.6541077690588</v>
      </c>
    </row>
    <row r="132" spans="1:2" x14ac:dyDescent="0.45">
      <c r="A132" s="1" t="s">
        <v>154</v>
      </c>
      <c r="B132" s="5">
        <v>174.64450502878813</v>
      </c>
    </row>
    <row r="133" spans="1:2" x14ac:dyDescent="0.45">
      <c r="A133" s="1" t="s">
        <v>155</v>
      </c>
      <c r="B133" s="5">
        <v>96.245081860599413</v>
      </c>
    </row>
    <row r="134" spans="1:2" x14ac:dyDescent="0.45">
      <c r="A134" s="1" t="s">
        <v>156</v>
      </c>
      <c r="B134" s="5">
        <v>167.38172745338434</v>
      </c>
    </row>
    <row r="135" spans="1:2" x14ac:dyDescent="0.45">
      <c r="A135" s="1" t="s">
        <v>157</v>
      </c>
      <c r="B135" s="5">
        <v>126.07207653195893</v>
      </c>
    </row>
    <row r="136" spans="1:2" x14ac:dyDescent="0.45">
      <c r="A136" s="1" t="s">
        <v>158</v>
      </c>
      <c r="B136" s="5">
        <v>126.07207653195893</v>
      </c>
    </row>
    <row r="137" spans="1:2" x14ac:dyDescent="0.45">
      <c r="A137" s="1" t="s">
        <v>159</v>
      </c>
      <c r="B137" s="5">
        <v>122.6541077690588</v>
      </c>
    </row>
    <row r="138" spans="1:2" x14ac:dyDescent="0.45">
      <c r="A138" s="1" t="s">
        <v>160</v>
      </c>
      <c r="B138" s="5">
        <v>122.6541077690588</v>
      </c>
    </row>
    <row r="139" spans="1:2" x14ac:dyDescent="0.45">
      <c r="A139" s="1" t="s">
        <v>161</v>
      </c>
      <c r="B139" s="5">
        <v>104.4240019655283</v>
      </c>
    </row>
    <row r="140" spans="1:2" x14ac:dyDescent="0.45">
      <c r="A140" s="1" t="s">
        <v>162</v>
      </c>
      <c r="B140" s="5">
        <v>60.979255425411573</v>
      </c>
    </row>
    <row r="141" spans="1:2" x14ac:dyDescent="0.45">
      <c r="A141" s="1" t="s">
        <v>163</v>
      </c>
      <c r="B141" s="5">
        <v>115.70739218114512</v>
      </c>
    </row>
    <row r="142" spans="1:2" x14ac:dyDescent="0.45">
      <c r="A142" s="1" t="s">
        <v>165</v>
      </c>
      <c r="B142" s="5">
        <v>142.87959985068474</v>
      </c>
    </row>
    <row r="143" spans="1:2" x14ac:dyDescent="0.45">
      <c r="A143" s="1" t="s">
        <v>166</v>
      </c>
      <c r="B143" s="5">
        <v>142.87959985068474</v>
      </c>
    </row>
    <row r="144" spans="1:2" x14ac:dyDescent="0.45">
      <c r="A144" s="1" t="s">
        <v>167</v>
      </c>
      <c r="B144" s="5">
        <v>135.22806964630345</v>
      </c>
    </row>
    <row r="145" spans="1:2" x14ac:dyDescent="0.45">
      <c r="A145" s="1" t="s">
        <v>168</v>
      </c>
      <c r="B145" s="5">
        <v>145.98263543985718</v>
      </c>
    </row>
    <row r="146" spans="1:2" x14ac:dyDescent="0.45">
      <c r="A146" s="1" t="s">
        <v>169</v>
      </c>
      <c r="B146" s="5">
        <v>145.98263543985718</v>
      </c>
    </row>
    <row r="147" spans="1:2" x14ac:dyDescent="0.45">
      <c r="A147" s="1" t="s">
        <v>170</v>
      </c>
      <c r="B147" s="5">
        <v>142.87959985068474</v>
      </c>
    </row>
    <row r="148" spans="1:2" x14ac:dyDescent="0.45">
      <c r="A148" s="1" t="s">
        <v>171</v>
      </c>
      <c r="B148" s="5">
        <v>142.87959985068474</v>
      </c>
    </row>
    <row r="149" spans="1:2" x14ac:dyDescent="0.45">
      <c r="A149" s="1" t="s">
        <v>172</v>
      </c>
      <c r="B149" s="5">
        <v>145.98263543985718</v>
      </c>
    </row>
    <row r="150" spans="1:2" x14ac:dyDescent="0.45">
      <c r="A150" s="1" t="s">
        <v>173</v>
      </c>
      <c r="B150" s="5">
        <v>145.98263543985718</v>
      </c>
    </row>
    <row r="151" spans="1:2" x14ac:dyDescent="0.45">
      <c r="A151" s="1" t="s">
        <v>174</v>
      </c>
      <c r="B151" s="5">
        <v>142.87959985068474</v>
      </c>
    </row>
    <row r="152" spans="1:2" x14ac:dyDescent="0.45">
      <c r="A152" s="1" t="s">
        <v>175</v>
      </c>
      <c r="B152" s="5">
        <v>142.87959985068474</v>
      </c>
    </row>
    <row r="153" spans="1:2" x14ac:dyDescent="0.45">
      <c r="A153" s="1" t="s">
        <v>176</v>
      </c>
      <c r="B153" s="5">
        <v>142.87959985068474</v>
      </c>
    </row>
    <row r="154" spans="1:2" x14ac:dyDescent="0.45">
      <c r="A154" s="1" t="s">
        <v>177</v>
      </c>
      <c r="B154" s="5">
        <v>145.98263543985718</v>
      </c>
    </row>
    <row r="155" spans="1:2" x14ac:dyDescent="0.45">
      <c r="A155" s="1" t="s">
        <v>178</v>
      </c>
      <c r="B155" s="5">
        <v>142.87959985068474</v>
      </c>
    </row>
    <row r="156" spans="1:2" x14ac:dyDescent="0.45">
      <c r="A156" s="1" t="s">
        <v>179</v>
      </c>
      <c r="B156" s="5">
        <v>135.22806964630345</v>
      </c>
    </row>
    <row r="157" spans="1:2" x14ac:dyDescent="0.45">
      <c r="A157" s="1" t="s">
        <v>180</v>
      </c>
      <c r="B157" s="5">
        <v>145.98263543985718</v>
      </c>
    </row>
    <row r="158" spans="1:2" x14ac:dyDescent="0.45">
      <c r="A158" s="1" t="s">
        <v>181</v>
      </c>
      <c r="B158" s="5">
        <v>142.87959985068474</v>
      </c>
    </row>
    <row r="159" spans="1:2" x14ac:dyDescent="0.45">
      <c r="A159" s="1" t="s">
        <v>182</v>
      </c>
      <c r="B159" s="5">
        <v>135.4310164112531</v>
      </c>
    </row>
    <row r="160" spans="1:2" x14ac:dyDescent="0.45">
      <c r="A160" s="1" t="s">
        <v>183</v>
      </c>
      <c r="B160" s="5">
        <v>135.22806964630345</v>
      </c>
    </row>
    <row r="161" spans="1:2" x14ac:dyDescent="0.45">
      <c r="A161" s="1" t="s">
        <v>184</v>
      </c>
      <c r="B161" s="5">
        <v>145.98263543985718</v>
      </c>
    </row>
    <row r="162" spans="1:2" x14ac:dyDescent="0.45">
      <c r="A162" s="1" t="s">
        <v>185</v>
      </c>
      <c r="B162" s="5">
        <v>127.29580316125313</v>
      </c>
    </row>
    <row r="163" spans="1:2" x14ac:dyDescent="0.45">
      <c r="A163" s="1" t="s">
        <v>186</v>
      </c>
      <c r="B163" s="5">
        <v>145.98263543985718</v>
      </c>
    </row>
    <row r="164" spans="1:2" x14ac:dyDescent="0.45">
      <c r="A164" s="1" t="s">
        <v>187</v>
      </c>
      <c r="B164" s="5">
        <v>145.98263543985718</v>
      </c>
    </row>
    <row r="165" spans="1:2" x14ac:dyDescent="0.45">
      <c r="A165" s="1" t="s">
        <v>188</v>
      </c>
      <c r="B165" s="5">
        <v>141.3397685820955</v>
      </c>
    </row>
    <row r="166" spans="1:2" x14ac:dyDescent="0.45">
      <c r="A166" s="1" t="s">
        <v>189</v>
      </c>
      <c r="B166" s="5">
        <v>142.87959985068474</v>
      </c>
    </row>
    <row r="167" spans="1:2" x14ac:dyDescent="0.45">
      <c r="A167" s="1" t="s">
        <v>190</v>
      </c>
      <c r="B167" s="5">
        <v>145.98263543985718</v>
      </c>
    </row>
    <row r="168" spans="1:2" x14ac:dyDescent="0.45">
      <c r="A168" s="1" t="s">
        <v>191</v>
      </c>
      <c r="B168" s="5">
        <v>145.98263543985718</v>
      </c>
    </row>
    <row r="169" spans="1:2" x14ac:dyDescent="0.45">
      <c r="A169" s="1" t="s">
        <v>192</v>
      </c>
      <c r="B169" s="5">
        <v>145.98263543985718</v>
      </c>
    </row>
    <row r="170" spans="1:2" x14ac:dyDescent="0.45">
      <c r="A170" s="1" t="s">
        <v>193</v>
      </c>
      <c r="B170" s="5">
        <v>145.98263543985718</v>
      </c>
    </row>
    <row r="171" spans="1:2" x14ac:dyDescent="0.45">
      <c r="A171" s="1" t="s">
        <v>194</v>
      </c>
      <c r="B171" s="5">
        <v>142.87959985068474</v>
      </c>
    </row>
    <row r="172" spans="1:2" x14ac:dyDescent="0.45">
      <c r="A172" s="1" t="s">
        <v>195</v>
      </c>
      <c r="B172" s="5">
        <v>131.81010088340329</v>
      </c>
    </row>
    <row r="173" spans="1:2" x14ac:dyDescent="0.45">
      <c r="A173" s="1" t="s">
        <v>196</v>
      </c>
      <c r="B173" s="5">
        <v>145.98263543985718</v>
      </c>
    </row>
    <row r="174" spans="1:2" x14ac:dyDescent="0.45">
      <c r="A174" s="1" t="s">
        <v>197</v>
      </c>
      <c r="B174" s="5">
        <v>135.22806964630345</v>
      </c>
    </row>
    <row r="175" spans="1:2" x14ac:dyDescent="0.45">
      <c r="A175" s="1" t="s">
        <v>198</v>
      </c>
      <c r="B175" s="5">
        <v>145.98263543985718</v>
      </c>
    </row>
    <row r="176" spans="1:2" x14ac:dyDescent="0.45">
      <c r="A176" s="1" t="s">
        <v>199</v>
      </c>
      <c r="B176" s="5">
        <v>232.08602816125315</v>
      </c>
    </row>
    <row r="177" spans="1:2" x14ac:dyDescent="0.45">
      <c r="A177" s="1" t="s">
        <v>200</v>
      </c>
      <c r="B177" s="5">
        <v>207.65080316125315</v>
      </c>
    </row>
    <row r="178" spans="1:2" x14ac:dyDescent="0.45">
      <c r="A178" s="1" t="s">
        <v>201</v>
      </c>
      <c r="B178" s="5">
        <v>142.87959985068474</v>
      </c>
    </row>
    <row r="179" spans="1:2" x14ac:dyDescent="0.45">
      <c r="A179" s="1" t="s">
        <v>202</v>
      </c>
      <c r="B179" s="5">
        <v>142.87959985068474</v>
      </c>
    </row>
    <row r="180" spans="1:2" x14ac:dyDescent="0.45">
      <c r="A180" s="1" t="s">
        <v>203</v>
      </c>
      <c r="B180" s="5">
        <v>131.81010088340329</v>
      </c>
    </row>
    <row r="181" spans="1:2" x14ac:dyDescent="0.45">
      <c r="A181" s="1" t="s">
        <v>204</v>
      </c>
      <c r="B181" s="5">
        <v>145.98263543985718</v>
      </c>
    </row>
    <row r="182" spans="1:2" x14ac:dyDescent="0.45">
      <c r="A182" s="1" t="s">
        <v>205</v>
      </c>
      <c r="B182" s="5">
        <v>145.98263543985718</v>
      </c>
    </row>
    <row r="183" spans="1:2" x14ac:dyDescent="0.45">
      <c r="A183" s="1" t="s">
        <v>206</v>
      </c>
      <c r="B183" s="5">
        <v>83.064528511136999</v>
      </c>
    </row>
    <row r="184" spans="1:2" x14ac:dyDescent="0.45">
      <c r="A184" s="1" t="s">
        <v>207</v>
      </c>
      <c r="B184" s="5">
        <v>145.98263543985718</v>
      </c>
    </row>
    <row r="185" spans="1:2" x14ac:dyDescent="0.45">
      <c r="A185" s="1" t="s">
        <v>208</v>
      </c>
      <c r="B185" s="5">
        <v>145.98263543985718</v>
      </c>
    </row>
    <row r="186" spans="1:2" x14ac:dyDescent="0.45">
      <c r="A186" s="1" t="s">
        <v>209</v>
      </c>
      <c r="B186" s="5">
        <v>145.98263543985718</v>
      </c>
    </row>
    <row r="187" spans="1:2" x14ac:dyDescent="0.45">
      <c r="A187" s="1" t="s">
        <v>210</v>
      </c>
      <c r="B187" s="5">
        <v>162.37441316125313</v>
      </c>
    </row>
    <row r="188" spans="1:2" x14ac:dyDescent="0.45">
      <c r="A188" s="1" t="s">
        <v>211</v>
      </c>
      <c r="B188" s="5">
        <v>121.20830316125313</v>
      </c>
    </row>
    <row r="189" spans="1:2" x14ac:dyDescent="0.45">
      <c r="A189" s="1" t="s">
        <v>212</v>
      </c>
      <c r="B189" s="5">
        <v>142.87959985068474</v>
      </c>
    </row>
    <row r="190" spans="1:2" x14ac:dyDescent="0.45">
      <c r="A190" s="1" t="s">
        <v>214</v>
      </c>
      <c r="B190" s="5">
        <v>136.33171897123444</v>
      </c>
    </row>
    <row r="191" spans="1:2" x14ac:dyDescent="0.45">
      <c r="A191" s="1" t="s">
        <v>215</v>
      </c>
      <c r="B191" s="5">
        <v>136.33171897123444</v>
      </c>
    </row>
    <row r="192" spans="1:2" x14ac:dyDescent="0.45">
      <c r="A192" s="1" t="s">
        <v>216</v>
      </c>
      <c r="B192" s="5">
        <v>170.09088748283352</v>
      </c>
    </row>
    <row r="193" spans="1:2" x14ac:dyDescent="0.45">
      <c r="A193" s="1" t="s">
        <v>217</v>
      </c>
      <c r="B193" s="5">
        <v>132.91375020833428</v>
      </c>
    </row>
    <row r="194" spans="1:2" x14ac:dyDescent="0.45">
      <c r="A194" s="1" t="s">
        <v>218</v>
      </c>
      <c r="B194" s="5">
        <v>144.26230316125313</v>
      </c>
    </row>
    <row r="195" spans="1:2" x14ac:dyDescent="0.45">
      <c r="A195" s="1" t="s">
        <v>219</v>
      </c>
      <c r="B195" s="5">
        <v>163.7273380800894</v>
      </c>
    </row>
    <row r="196" spans="1:2" x14ac:dyDescent="0.45">
      <c r="A196" s="1" t="s">
        <v>220</v>
      </c>
      <c r="B196" s="5">
        <v>178.43324939689319</v>
      </c>
    </row>
    <row r="197" spans="1:2" x14ac:dyDescent="0.45">
      <c r="A197" s="1" t="s">
        <v>221</v>
      </c>
      <c r="B197" s="5">
        <v>136.33171897123444</v>
      </c>
    </row>
    <row r="198" spans="1:2" x14ac:dyDescent="0.45">
      <c r="A198" s="1" t="s">
        <v>222</v>
      </c>
      <c r="B198" s="5">
        <v>132.91375020833428</v>
      </c>
    </row>
    <row r="199" spans="1:2" x14ac:dyDescent="0.45">
      <c r="A199" s="1" t="s">
        <v>223</v>
      </c>
      <c r="B199" s="5">
        <v>147.94446361970586</v>
      </c>
    </row>
    <row r="200" spans="1:2" x14ac:dyDescent="0.45">
      <c r="A200" s="1" t="s">
        <v>224</v>
      </c>
      <c r="B200" s="5">
        <v>132.91375020833428</v>
      </c>
    </row>
    <row r="201" spans="1:2" x14ac:dyDescent="0.45">
      <c r="A201" s="1" t="s">
        <v>225</v>
      </c>
      <c r="B201" s="5">
        <v>132.91375020833428</v>
      </c>
    </row>
    <row r="202" spans="1:2" x14ac:dyDescent="0.45">
      <c r="A202" s="1" t="s">
        <v>226</v>
      </c>
      <c r="B202" s="5">
        <v>150.10408614897179</v>
      </c>
    </row>
    <row r="203" spans="1:2" x14ac:dyDescent="0.45">
      <c r="A203" s="1" t="s">
        <v>227</v>
      </c>
      <c r="B203" s="5">
        <v>143.98324917561575</v>
      </c>
    </row>
    <row r="204" spans="1:2" x14ac:dyDescent="0.45">
      <c r="A204" s="1" t="s">
        <v>228</v>
      </c>
      <c r="B204" s="5">
        <v>147.08628476478816</v>
      </c>
    </row>
    <row r="205" spans="1:2" x14ac:dyDescent="0.45">
      <c r="A205" s="1" t="s">
        <v>229</v>
      </c>
      <c r="B205" s="5">
        <v>136.33171897123444</v>
      </c>
    </row>
    <row r="206" spans="1:2" x14ac:dyDescent="0.45">
      <c r="A206" s="1" t="s">
        <v>230</v>
      </c>
      <c r="B206" s="5">
        <v>132.91375020833428</v>
      </c>
    </row>
    <row r="207" spans="1:2" x14ac:dyDescent="0.45">
      <c r="A207" s="1" t="s">
        <v>231</v>
      </c>
      <c r="B207" s="5">
        <v>147.08628476478816</v>
      </c>
    </row>
    <row r="208" spans="1:2" x14ac:dyDescent="0.45">
      <c r="A208" s="1" t="s">
        <v>233</v>
      </c>
      <c r="B208" s="5">
        <v>76.015737791915726</v>
      </c>
    </row>
    <row r="209" spans="1:2" x14ac:dyDescent="0.45">
      <c r="A209" s="1" t="s">
        <v>234</v>
      </c>
      <c r="B209" s="5">
        <v>79.33822116025641</v>
      </c>
    </row>
    <row r="210" spans="1:2" x14ac:dyDescent="0.45">
      <c r="A210" s="1" t="s">
        <v>235</v>
      </c>
      <c r="B210" s="5">
        <v>134.87710881029122</v>
      </c>
    </row>
    <row r="211" spans="1:2" x14ac:dyDescent="0.45">
      <c r="A211" s="1" t="s">
        <v>236</v>
      </c>
      <c r="B211" s="5">
        <v>101.54162303938109</v>
      </c>
    </row>
    <row r="212" spans="1:2" x14ac:dyDescent="0.45">
      <c r="A212" s="1" t="s">
        <v>237</v>
      </c>
      <c r="B212" s="5">
        <v>110.05686760796904</v>
      </c>
    </row>
    <row r="213" spans="1:2" x14ac:dyDescent="0.45">
      <c r="A213" s="1" t="s">
        <v>238</v>
      </c>
      <c r="B213" s="5">
        <v>117.35000000000001</v>
      </c>
    </row>
    <row r="214" spans="1:2" x14ac:dyDescent="0.45">
      <c r="A214" s="1" t="s">
        <v>239</v>
      </c>
      <c r="B214" s="5">
        <v>110.05686760796904</v>
      </c>
    </row>
    <row r="215" spans="1:2" x14ac:dyDescent="0.45">
      <c r="A215" s="1" t="s">
        <v>240</v>
      </c>
      <c r="B215" s="5">
        <v>86.570418004010293</v>
      </c>
    </row>
    <row r="216" spans="1:2" x14ac:dyDescent="0.45">
      <c r="A216" s="1" t="s">
        <v>241</v>
      </c>
      <c r="B216" s="5">
        <v>124.48644960395875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E388-A1BB-4157-8700-B8FC27DDDD58}">
  <dimension ref="A2:E218"/>
  <sheetViews>
    <sheetView topLeftCell="E1" workbookViewId="0">
      <selection activeCell="C13" sqref="C13"/>
    </sheetView>
  </sheetViews>
  <sheetFormatPr defaultRowHeight="14.25" x14ac:dyDescent="0.45"/>
  <cols>
    <col min="1" max="1" width="23.9296875" bestFit="1" customWidth="1"/>
    <col min="2" max="2" width="29.9296875" bestFit="1" customWidth="1"/>
    <col min="4" max="4" width="17" customWidth="1"/>
    <col min="5" max="5" width="30.796875" customWidth="1"/>
    <col min="7" max="7" width="9.06640625" customWidth="1"/>
  </cols>
  <sheetData>
    <row r="2" spans="1:5" x14ac:dyDescent="0.45">
      <c r="A2" s="6" t="s">
        <v>259</v>
      </c>
      <c r="B2" t="s">
        <v>262</v>
      </c>
      <c r="D2" t="s">
        <v>259</v>
      </c>
      <c r="E2" t="s">
        <v>262</v>
      </c>
    </row>
    <row r="3" spans="1:5" x14ac:dyDescent="0.45">
      <c r="A3" s="7" t="s">
        <v>139</v>
      </c>
      <c r="B3" s="3">
        <v>4755917.6422377769</v>
      </c>
      <c r="D3" s="8" t="s">
        <v>139</v>
      </c>
      <c r="E3" s="9">
        <f>GETPIVOTDATA("Sum All Sector (tonnes/year)",$A$2,"Country","Afghanistan")</f>
        <v>4755917.6422377769</v>
      </c>
    </row>
    <row r="4" spans="1:5" x14ac:dyDescent="0.45">
      <c r="A4" s="7" t="s">
        <v>149</v>
      </c>
      <c r="B4" s="3">
        <v>363201.04528092046</v>
      </c>
      <c r="D4" s="8" t="s">
        <v>149</v>
      </c>
      <c r="E4" s="9">
        <f>GETPIVOTDATA("Sum All Sector (tonnes/year)",$A$2,"Country","Albania")</f>
        <v>363201.04528092046</v>
      </c>
    </row>
    <row r="5" spans="1:5" x14ac:dyDescent="0.45">
      <c r="A5" s="7" t="s">
        <v>96</v>
      </c>
      <c r="B5" s="3">
        <v>5782224.3248281516</v>
      </c>
      <c r="D5" s="8" t="s">
        <v>96</v>
      </c>
      <c r="E5" s="9">
        <f>GETPIVOTDATA("Sum All Sector (tonnes/year)",$A$2,"Country","Algeria")</f>
        <v>5782224.3248281516</v>
      </c>
    </row>
    <row r="6" spans="1:5" x14ac:dyDescent="0.45">
      <c r="A6" s="7" t="s">
        <v>121</v>
      </c>
      <c r="B6" s="3">
        <v>6580.7786536004169</v>
      </c>
      <c r="D6" s="8" t="s">
        <v>121</v>
      </c>
      <c r="E6" s="9">
        <f>GETPIVOTDATA("Sum All Sector (tonnes/year)",$A$2,"Country","American Samoa")</f>
        <v>6580.7786536004169</v>
      </c>
    </row>
    <row r="7" spans="1:5" x14ac:dyDescent="0.45">
      <c r="A7" s="7" t="s">
        <v>150</v>
      </c>
      <c r="B7" s="3">
        <v>9456.6317089944332</v>
      </c>
      <c r="D7" s="8" t="s">
        <v>150</v>
      </c>
      <c r="E7" s="9">
        <f>GETPIVOTDATA("Sum All Sector (tonnes/year)",$A$2,"Country","Andorra")</f>
        <v>9456.6317089944332</v>
      </c>
    </row>
    <row r="8" spans="1:5" x14ac:dyDescent="0.45">
      <c r="A8" s="7" t="s">
        <v>165</v>
      </c>
      <c r="B8" s="3">
        <v>4547186.1291279979</v>
      </c>
      <c r="D8" s="8" t="s">
        <v>165</v>
      </c>
      <c r="E8" s="9">
        <f>GETPIVOTDATA("Sum All Sector (tonnes/year)",$A$2,"Country","Angola")</f>
        <v>4547186.1291279979</v>
      </c>
    </row>
    <row r="9" spans="1:5" x14ac:dyDescent="0.45">
      <c r="A9" s="7" t="s">
        <v>39</v>
      </c>
      <c r="B9" s="3">
        <v>10904.572471172312</v>
      </c>
      <c r="D9" s="8" t="s">
        <v>39</v>
      </c>
      <c r="E9" s="9">
        <f>GETPIVOTDATA("Sum All Sector (tonnes/year)",$A$2,"Country","Antigua and Barbuda")</f>
        <v>10904.572471172312</v>
      </c>
    </row>
    <row r="10" spans="1:5" x14ac:dyDescent="0.45">
      <c r="A10" s="7" t="s">
        <v>40</v>
      </c>
      <c r="B10" s="3">
        <v>5182043.466940701</v>
      </c>
      <c r="D10" s="8" t="s">
        <v>40</v>
      </c>
      <c r="E10" s="9">
        <f>GETPIVOTDATA("Sum All Sector (tonnes/year)",$A$2,"Country","Argentina")</f>
        <v>5182043.466940701</v>
      </c>
    </row>
    <row r="11" spans="1:5" x14ac:dyDescent="0.45">
      <c r="A11" s="7" t="s">
        <v>214</v>
      </c>
      <c r="B11" s="3">
        <v>403228.32520122017</v>
      </c>
      <c r="D11" s="8" t="s">
        <v>214</v>
      </c>
      <c r="E11" s="9">
        <f>GETPIVOTDATA("Sum All Sector (tonnes/year)",$A$2,"Country","Armenia")</f>
        <v>403228.32520122017</v>
      </c>
    </row>
    <row r="12" spans="1:5" x14ac:dyDescent="0.45">
      <c r="A12" s="7" t="s">
        <v>41</v>
      </c>
      <c r="B12" s="3">
        <v>11937.755444754037</v>
      </c>
      <c r="D12" s="8" t="s">
        <v>41</v>
      </c>
      <c r="E12" s="9">
        <f>GETPIVOTDATA("Sum All Sector (tonnes/year)",$A$2,"Country","Aruba")</f>
        <v>11937.755444754037</v>
      </c>
    </row>
    <row r="13" spans="1:5" x14ac:dyDescent="0.45">
      <c r="A13" s="7" t="s">
        <v>7</v>
      </c>
      <c r="B13" s="3">
        <v>3347697.5706743249</v>
      </c>
      <c r="D13" s="8" t="s">
        <v>7</v>
      </c>
      <c r="E13" s="9">
        <f>GETPIVOTDATA("Sum All Sector (tonnes/year)",$A$2,"Country","Australia")</f>
        <v>3347697.5706743249</v>
      </c>
    </row>
    <row r="14" spans="1:5" x14ac:dyDescent="0.45">
      <c r="A14" s="7" t="s">
        <v>233</v>
      </c>
      <c r="B14" s="3">
        <v>680728.53350038442</v>
      </c>
      <c r="D14" s="8" t="s">
        <v>233</v>
      </c>
      <c r="E14" s="9">
        <f>GETPIVOTDATA("Sum All Sector (tonnes/year)",$A$2,"Country","Austria")</f>
        <v>680728.53350038442</v>
      </c>
    </row>
    <row r="15" spans="1:5" x14ac:dyDescent="0.45">
      <c r="A15" s="7" t="s">
        <v>215</v>
      </c>
      <c r="B15" s="3">
        <v>1369820.2127072723</v>
      </c>
      <c r="D15" s="8" t="s">
        <v>215</v>
      </c>
      <c r="E15" s="9">
        <f>GETPIVOTDATA("Sum All Sector (tonnes/year)",$A$2,"Country","Azerbaijan")</f>
        <v>1369820.2127072723</v>
      </c>
    </row>
    <row r="16" spans="1:5" x14ac:dyDescent="0.45">
      <c r="A16" s="7" t="s">
        <v>42</v>
      </c>
      <c r="B16" s="3">
        <v>43741.822631530551</v>
      </c>
      <c r="D16" s="8" t="s">
        <v>42</v>
      </c>
      <c r="E16" s="9">
        <f>GETPIVOTDATA("Sum All Sector (tonnes/year)",$A$2,"Country","Bahamas")</f>
        <v>43741.822631530551</v>
      </c>
    </row>
    <row r="17" spans="1:5" x14ac:dyDescent="0.45">
      <c r="A17" s="7" t="s">
        <v>216</v>
      </c>
      <c r="B17" s="3">
        <v>279153.16453682643</v>
      </c>
      <c r="D17" s="8" t="s">
        <v>216</v>
      </c>
      <c r="E17" s="9">
        <f>GETPIVOTDATA("Sum All Sector (tonnes/year)",$A$2,"Country","Bahrain")</f>
        <v>279153.16453682643</v>
      </c>
    </row>
    <row r="18" spans="1:5" x14ac:dyDescent="0.45">
      <c r="A18" s="7" t="s">
        <v>140</v>
      </c>
      <c r="B18" s="3">
        <v>13712749.15911557</v>
      </c>
      <c r="D18" s="8" t="s">
        <v>140</v>
      </c>
      <c r="E18" s="9">
        <f>GETPIVOTDATA("Sum All Sector (tonnes/year)",$A$2,"Country","Bangladesh")</f>
        <v>13712749.15911557</v>
      </c>
    </row>
    <row r="19" spans="1:5" x14ac:dyDescent="0.45">
      <c r="A19" s="7" t="s">
        <v>43</v>
      </c>
      <c r="B19" s="3">
        <v>32230.816675864615</v>
      </c>
      <c r="D19" s="8" t="s">
        <v>43</v>
      </c>
      <c r="E19" s="9">
        <f>GETPIVOTDATA("Sum All Sector (tonnes/year)",$A$2,"Country","Barbados")</f>
        <v>32230.816675864615</v>
      </c>
    </row>
    <row r="20" spans="1:5" x14ac:dyDescent="0.45">
      <c r="A20" s="7" t="s">
        <v>28</v>
      </c>
      <c r="B20" s="3">
        <v>1055534.0879085341</v>
      </c>
      <c r="D20" s="8" t="s">
        <v>28</v>
      </c>
      <c r="E20" s="9">
        <f>GETPIVOTDATA("Sum All Sector (tonnes/year)",$A$2,"Country","Belarus")</f>
        <v>1055534.0879085341</v>
      </c>
    </row>
    <row r="21" spans="1:5" x14ac:dyDescent="0.45">
      <c r="A21" s="7" t="s">
        <v>234</v>
      </c>
      <c r="B21" s="3">
        <v>915507.53543454676</v>
      </c>
      <c r="D21" s="8" t="s">
        <v>234</v>
      </c>
      <c r="E21" s="9">
        <f>GETPIVOTDATA("Sum All Sector (tonnes/year)",$A$2,"Country","Belgium")</f>
        <v>915507.53543454676</v>
      </c>
    </row>
    <row r="22" spans="1:5" x14ac:dyDescent="0.45">
      <c r="A22" s="7" t="s">
        <v>44</v>
      </c>
      <c r="B22" s="3">
        <v>37463.639744475302</v>
      </c>
      <c r="D22" s="8" t="s">
        <v>44</v>
      </c>
      <c r="E22" s="9">
        <f>GETPIVOTDATA("Sum All Sector (tonnes/year)",$A$2,"Country","Belize")</f>
        <v>37463.639744475302</v>
      </c>
    </row>
    <row r="23" spans="1:5" x14ac:dyDescent="0.45">
      <c r="A23" s="7" t="s">
        <v>166</v>
      </c>
      <c r="B23" s="3">
        <v>1686150.7337579012</v>
      </c>
      <c r="D23" s="8" t="s">
        <v>166</v>
      </c>
      <c r="E23" s="9">
        <f>GETPIVOTDATA("Sum All Sector (tonnes/year)",$A$2,"Country","Benin")</f>
        <v>1686150.7337579012</v>
      </c>
    </row>
    <row r="24" spans="1:5" x14ac:dyDescent="0.45">
      <c r="A24" s="7" t="s">
        <v>103</v>
      </c>
      <c r="B24" s="3">
        <v>7004.4129437639313</v>
      </c>
      <c r="D24" s="8" t="s">
        <v>103</v>
      </c>
      <c r="E24" s="9">
        <f>GETPIVOTDATA("Sum All Sector (tonnes/year)",$A$2,"Country","Bermuda")</f>
        <v>7004.4129437639313</v>
      </c>
    </row>
    <row r="25" spans="1:5" x14ac:dyDescent="0.45">
      <c r="A25" s="7" t="s">
        <v>141</v>
      </c>
      <c r="B25" s="3">
        <v>93033.467608209816</v>
      </c>
      <c r="D25" s="8" t="s">
        <v>141</v>
      </c>
      <c r="E25" s="9">
        <f>GETPIVOTDATA("Sum All Sector (tonnes/year)",$A$2,"Country","Bhutan")</f>
        <v>93033.467608209816</v>
      </c>
    </row>
    <row r="26" spans="1:5" x14ac:dyDescent="0.45">
      <c r="A26" s="7" t="s">
        <v>45</v>
      </c>
      <c r="B26" s="3">
        <v>1420394.1282497444</v>
      </c>
      <c r="D26" s="8" t="s">
        <v>45</v>
      </c>
      <c r="E26" s="9">
        <f>GETPIVOTDATA("Sum All Sector (tonnes/year)",$A$2,"Country","Bolivia (Plurin. State of)")</f>
        <v>1420394.1282497444</v>
      </c>
    </row>
    <row r="27" spans="1:5" x14ac:dyDescent="0.45">
      <c r="A27" s="7" t="s">
        <v>151</v>
      </c>
      <c r="B27" s="3">
        <v>416163.92463199637</v>
      </c>
      <c r="D27" s="8" t="s">
        <v>151</v>
      </c>
      <c r="E27" s="9">
        <f>GETPIVOTDATA("Sum All Sector (tonnes/year)",$A$2,"Country","Bosnia and Herzegovina")</f>
        <v>416163.92463199637</v>
      </c>
    </row>
    <row r="28" spans="1:5" x14ac:dyDescent="0.45">
      <c r="A28" s="7" t="s">
        <v>167</v>
      </c>
      <c r="B28" s="3">
        <v>311524.90404418926</v>
      </c>
      <c r="D28" s="8" t="s">
        <v>167</v>
      </c>
      <c r="E28" s="9">
        <f>GETPIVOTDATA("Sum All Sector (tonnes/year)",$A$2,"Country","Botswana")</f>
        <v>311524.90404418926</v>
      </c>
    </row>
    <row r="29" spans="1:5" x14ac:dyDescent="0.45">
      <c r="A29" s="7" t="s">
        <v>46</v>
      </c>
      <c r="B29" s="3">
        <v>21714283.047486477</v>
      </c>
      <c r="D29" s="8" t="s">
        <v>46</v>
      </c>
      <c r="E29" s="9">
        <f>GETPIVOTDATA("Sum All Sector (tonnes/year)",$A$2,"Country","Brazil")</f>
        <v>21714283.047486477</v>
      </c>
    </row>
    <row r="30" spans="1:5" x14ac:dyDescent="0.45">
      <c r="A30" s="7" t="s">
        <v>47</v>
      </c>
      <c r="B30" s="3">
        <v>3369.0749138534438</v>
      </c>
      <c r="D30" s="8" t="s">
        <v>47</v>
      </c>
      <c r="E30" s="9">
        <f>GETPIVOTDATA("Sum All Sector (tonnes/year)",$A$2,"Country","British Virgin Islands")</f>
        <v>3369.0749138534438</v>
      </c>
    </row>
    <row r="31" spans="1:5" x14ac:dyDescent="0.45">
      <c r="A31" s="7" t="s">
        <v>127</v>
      </c>
      <c r="B31" s="3">
        <v>51370.284856111124</v>
      </c>
      <c r="D31" s="8" t="s">
        <v>127</v>
      </c>
      <c r="E31" s="9">
        <f>GETPIVOTDATA("Sum All Sector (tonnes/year)",$A$2,"Country","Brunei Darussalam")</f>
        <v>51370.284856111124</v>
      </c>
    </row>
    <row r="32" spans="1:5" x14ac:dyDescent="0.45">
      <c r="A32" s="7" t="s">
        <v>29</v>
      </c>
      <c r="B32" s="3">
        <v>781689.74744705355</v>
      </c>
      <c r="D32" s="8" t="s">
        <v>29</v>
      </c>
      <c r="E32" s="9">
        <f>GETPIVOTDATA("Sum All Sector (tonnes/year)",$A$2,"Country","Bulgaria")</f>
        <v>781689.74744705355</v>
      </c>
    </row>
    <row r="33" spans="1:5" x14ac:dyDescent="0.45">
      <c r="A33" s="7" t="s">
        <v>168</v>
      </c>
      <c r="B33" s="3">
        <v>2966571.5278275134</v>
      </c>
      <c r="D33" s="8" t="s">
        <v>168</v>
      </c>
      <c r="E33" s="9">
        <f>GETPIVOTDATA("Sum All Sector (tonnes/year)",$A$2,"Country","Burkina Faso")</f>
        <v>2966571.5278275134</v>
      </c>
    </row>
    <row r="34" spans="1:5" x14ac:dyDescent="0.45">
      <c r="A34" s="7" t="s">
        <v>169</v>
      </c>
      <c r="B34" s="3">
        <v>1683267.3762028171</v>
      </c>
      <c r="D34" s="8" t="s">
        <v>169</v>
      </c>
      <c r="E34" s="9">
        <f>GETPIVOTDATA("Sum All Sector (tonnes/year)",$A$2,"Country","Burundi")</f>
        <v>1683267.3762028171</v>
      </c>
    </row>
    <row r="35" spans="1:5" x14ac:dyDescent="0.45">
      <c r="A35" s="7" t="s">
        <v>170</v>
      </c>
      <c r="B35" s="3">
        <v>78569.491957891543</v>
      </c>
      <c r="D35" s="8" t="s">
        <v>170</v>
      </c>
      <c r="E35" s="9">
        <f>GETPIVOTDATA("Sum All Sector (tonnes/year)",$A$2,"Country","Cabo Verde")</f>
        <v>78569.491957891543</v>
      </c>
    </row>
    <row r="36" spans="1:5" x14ac:dyDescent="0.45">
      <c r="A36" s="7" t="s">
        <v>128</v>
      </c>
      <c r="B36" s="3">
        <v>2137069.6493981588</v>
      </c>
      <c r="D36" s="8" t="s">
        <v>128</v>
      </c>
      <c r="E36" s="9">
        <f>GETPIVOTDATA("Sum All Sector (tonnes/year)",$A$2,"Country","Cambodia")</f>
        <v>2137069.6493981588</v>
      </c>
    </row>
    <row r="37" spans="1:5" x14ac:dyDescent="0.45">
      <c r="A37" s="7" t="s">
        <v>171</v>
      </c>
      <c r="B37" s="3">
        <v>3697209.6775762592</v>
      </c>
      <c r="D37" s="8" t="s">
        <v>171</v>
      </c>
      <c r="E37" s="9">
        <f>GETPIVOTDATA("Sum All Sector (tonnes/year)",$A$2,"Country","Cameroon")</f>
        <v>3697209.6775762592</v>
      </c>
    </row>
    <row r="38" spans="1:5" x14ac:dyDescent="0.45">
      <c r="A38" s="7" t="s">
        <v>104</v>
      </c>
      <c r="B38" s="3">
        <v>4374219.4010908511</v>
      </c>
      <c r="D38" s="8" t="s">
        <v>104</v>
      </c>
      <c r="E38" s="9">
        <f>GETPIVOTDATA("Sum All Sector (tonnes/year)",$A$2,"Country","Canada")</f>
        <v>4374219.4010908511</v>
      </c>
    </row>
    <row r="39" spans="1:5" x14ac:dyDescent="0.45">
      <c r="A39" s="7" t="s">
        <v>48</v>
      </c>
      <c r="B39" s="3">
        <v>7288.4320636362845</v>
      </c>
      <c r="D39" s="8" t="s">
        <v>48</v>
      </c>
      <c r="E39" s="9">
        <f>GETPIVOTDATA("Sum All Sector (tonnes/year)",$A$2,"Country","Cayman Islands")</f>
        <v>7288.4320636362845</v>
      </c>
    </row>
    <row r="40" spans="1:5" x14ac:dyDescent="0.45">
      <c r="A40" s="7" t="s">
        <v>172</v>
      </c>
      <c r="B40" s="3">
        <v>692716.80168921023</v>
      </c>
      <c r="D40" s="8" t="s">
        <v>172</v>
      </c>
      <c r="E40" s="9">
        <f>GETPIVOTDATA("Sum All Sector (tonnes/year)",$A$2,"Country","Central African Republic")</f>
        <v>692716.80168921023</v>
      </c>
    </row>
    <row r="41" spans="1:5" x14ac:dyDescent="0.45">
      <c r="A41" s="7" t="s">
        <v>173</v>
      </c>
      <c r="B41" s="3">
        <v>2327970.4890958583</v>
      </c>
      <c r="D41" s="8" t="s">
        <v>173</v>
      </c>
      <c r="E41" s="9">
        <f>GETPIVOTDATA("Sum All Sector (tonnes/year)",$A$2,"Country","Chad")</f>
        <v>2327970.4890958583</v>
      </c>
    </row>
    <row r="42" spans="1:5" x14ac:dyDescent="0.45">
      <c r="A42" s="7" t="s">
        <v>49</v>
      </c>
      <c r="B42" s="3">
        <v>2128356.9255783493</v>
      </c>
      <c r="D42" s="8" t="s">
        <v>49</v>
      </c>
      <c r="E42" s="9">
        <f>GETPIVOTDATA("Sum All Sector (tonnes/year)",$A$2,"Country","Chile")</f>
        <v>2128356.9255783493</v>
      </c>
    </row>
    <row r="43" spans="1:5" x14ac:dyDescent="0.45">
      <c r="A43" s="7" t="s">
        <v>19</v>
      </c>
      <c r="B43" s="3">
        <v>179448658.37160325</v>
      </c>
      <c r="D43" s="8" t="s">
        <v>19</v>
      </c>
      <c r="E43" s="9">
        <f>GETPIVOTDATA("Sum All Sector (tonnes/year)",$A$2,"Country","China")</f>
        <v>179448658.37160325</v>
      </c>
    </row>
    <row r="44" spans="1:5" x14ac:dyDescent="0.45">
      <c r="A44" s="7" t="s">
        <v>20</v>
      </c>
      <c r="B44" s="3">
        <v>816399.16032023053</v>
      </c>
      <c r="D44" s="8" t="s">
        <v>20</v>
      </c>
      <c r="E44" s="9">
        <f>GETPIVOTDATA("Sum All Sector (tonnes/year)",$A$2,"Country","China, Hong Kong SAR")</f>
        <v>816399.16032023053</v>
      </c>
    </row>
    <row r="45" spans="1:5" x14ac:dyDescent="0.45">
      <c r="A45" s="7" t="s">
        <v>21</v>
      </c>
      <c r="B45" s="3">
        <v>70307.68702685184</v>
      </c>
      <c r="D45" s="8" t="s">
        <v>21</v>
      </c>
      <c r="E45" s="9">
        <f>GETPIVOTDATA("Sum All Sector (tonnes/year)",$A$2,"Country","China, Macao SAR")</f>
        <v>70307.68702685184</v>
      </c>
    </row>
    <row r="46" spans="1:5" x14ac:dyDescent="0.45">
      <c r="A46" s="7" t="s">
        <v>50</v>
      </c>
      <c r="B46" s="3">
        <v>5724606.1909427848</v>
      </c>
      <c r="D46" s="8" t="s">
        <v>50</v>
      </c>
      <c r="E46" s="9">
        <f>GETPIVOTDATA("Sum All Sector (tonnes/year)",$A$2,"Country","Colombia")</f>
        <v>5724606.1909427848</v>
      </c>
    </row>
    <row r="47" spans="1:5" x14ac:dyDescent="0.45">
      <c r="A47" s="7" t="s">
        <v>174</v>
      </c>
      <c r="B47" s="3">
        <v>121576.25151294767</v>
      </c>
      <c r="D47" s="8" t="s">
        <v>174</v>
      </c>
      <c r="E47" s="9">
        <f>GETPIVOTDATA("Sum All Sector (tonnes/year)",$A$2,"Country","Comoros")</f>
        <v>121576.25151294767</v>
      </c>
    </row>
    <row r="48" spans="1:5" x14ac:dyDescent="0.45">
      <c r="A48" s="7" t="s">
        <v>175</v>
      </c>
      <c r="B48" s="3">
        <v>768763.68699660921</v>
      </c>
      <c r="D48" s="8" t="s">
        <v>175</v>
      </c>
      <c r="E48" s="9">
        <f>GETPIVOTDATA("Sum All Sector (tonnes/year)",$A$2,"Country","Congo")</f>
        <v>768763.68699660921</v>
      </c>
    </row>
    <row r="49" spans="1:5" x14ac:dyDescent="0.45">
      <c r="A49" s="7" t="s">
        <v>51</v>
      </c>
      <c r="B49" s="3">
        <v>584110.62363316957</v>
      </c>
      <c r="D49" s="8" t="s">
        <v>51</v>
      </c>
      <c r="E49" s="9">
        <f>GETPIVOTDATA("Sum All Sector (tonnes/year)",$A$2,"Country","Costa Rica")</f>
        <v>584110.62363316957</v>
      </c>
    </row>
    <row r="50" spans="1:5" x14ac:dyDescent="0.45">
      <c r="A50" s="7" t="s">
        <v>176</v>
      </c>
      <c r="B50" s="3">
        <v>3674363.229560134</v>
      </c>
      <c r="D50" s="8" t="s">
        <v>176</v>
      </c>
      <c r="E50" s="9">
        <f>GETPIVOTDATA("Sum All Sector (tonnes/year)",$A$2,"Country","Côte d’Ivoire")</f>
        <v>3674363.229560134</v>
      </c>
    </row>
    <row r="51" spans="1:5" x14ac:dyDescent="0.45">
      <c r="A51" s="7" t="s">
        <v>152</v>
      </c>
      <c r="B51" s="3">
        <v>506598.26131854352</v>
      </c>
      <c r="D51" s="8" t="s">
        <v>152</v>
      </c>
      <c r="E51" s="9">
        <f>GETPIVOTDATA("Sum All Sector (tonnes/year)",$A$2,"Country","Croatia")</f>
        <v>506598.26131854352</v>
      </c>
    </row>
    <row r="52" spans="1:5" x14ac:dyDescent="0.45">
      <c r="A52" s="7" t="s">
        <v>52</v>
      </c>
      <c r="B52" s="3">
        <v>1311517.9001795959</v>
      </c>
      <c r="D52" s="8" t="s">
        <v>52</v>
      </c>
      <c r="E52" s="9">
        <f>GETPIVOTDATA("Sum All Sector (tonnes/year)",$A$2,"Country","Cuba")</f>
        <v>1311517.9001795959</v>
      </c>
    </row>
    <row r="53" spans="1:5" x14ac:dyDescent="0.45">
      <c r="A53" s="7" t="s">
        <v>53</v>
      </c>
      <c r="B53" s="3">
        <v>18350.228030788425</v>
      </c>
      <c r="D53" s="8" t="s">
        <v>53</v>
      </c>
      <c r="E53" s="9">
        <f>GETPIVOTDATA("Sum All Sector (tonnes/year)",$A$2,"Country","Curaçao")</f>
        <v>18350.228030788425</v>
      </c>
    </row>
    <row r="54" spans="1:5" x14ac:dyDescent="0.45">
      <c r="A54" s="7" t="s">
        <v>217</v>
      </c>
      <c r="B54" s="3">
        <v>159310.42099970949</v>
      </c>
      <c r="D54" s="8" t="s">
        <v>217</v>
      </c>
      <c r="E54" s="9">
        <f>GETPIVOTDATA("Sum All Sector (tonnes/year)",$A$2,"Country","Cyprus")</f>
        <v>159310.42099970949</v>
      </c>
    </row>
    <row r="55" spans="1:5" x14ac:dyDescent="0.45">
      <c r="A55" s="7" t="s">
        <v>30</v>
      </c>
      <c r="B55" s="3">
        <v>1157110.1745650959</v>
      </c>
      <c r="D55" s="8" t="s">
        <v>30</v>
      </c>
      <c r="E55" s="9">
        <f>GETPIVOTDATA("Sum All Sector (tonnes/year)",$A$2,"Country","Czechia")</f>
        <v>1157110.1745650959</v>
      </c>
    </row>
    <row r="56" spans="1:5" x14ac:dyDescent="0.45">
      <c r="A56" s="7" t="s">
        <v>22</v>
      </c>
      <c r="B56" s="3">
        <v>3181573.9021364544</v>
      </c>
      <c r="D56" s="8" t="s">
        <v>22</v>
      </c>
      <c r="E56" s="9">
        <f>GETPIVOTDATA("Sum All Sector (tonnes/year)",$A$2,"Country","Dem. People's Rep. Korea")</f>
        <v>3181573.9021364544</v>
      </c>
    </row>
    <row r="57" spans="1:5" x14ac:dyDescent="0.45">
      <c r="A57" s="7" t="s">
        <v>177</v>
      </c>
      <c r="B57" s="3">
        <v>12669920.519406468</v>
      </c>
      <c r="D57" s="8" t="s">
        <v>177</v>
      </c>
      <c r="E57" s="9">
        <f>GETPIVOTDATA("Sum All Sector (tonnes/year)",$A$2,"Country","Dem. Rep. of the Congo")</f>
        <v>12669920.519406468</v>
      </c>
    </row>
    <row r="58" spans="1:5" x14ac:dyDescent="0.45">
      <c r="A58" s="7" t="s">
        <v>108</v>
      </c>
      <c r="B58" s="3">
        <v>760585.87369452789</v>
      </c>
      <c r="D58" s="8" t="s">
        <v>108</v>
      </c>
      <c r="E58" s="9">
        <f>GETPIVOTDATA("Sum All Sector (tonnes/year)",$A$2,"Country","Denmark")</f>
        <v>760585.87369452789</v>
      </c>
    </row>
    <row r="59" spans="1:5" x14ac:dyDescent="0.45">
      <c r="A59" s="7" t="s">
        <v>178</v>
      </c>
      <c r="B59" s="3">
        <v>139107.57841462668</v>
      </c>
      <c r="D59" s="8" t="s">
        <v>178</v>
      </c>
      <c r="E59" s="9">
        <f>GETPIVOTDATA("Sum All Sector (tonnes/year)",$A$2,"Country","Djibouti")</f>
        <v>139107.57841462668</v>
      </c>
    </row>
    <row r="60" spans="1:5" x14ac:dyDescent="0.45">
      <c r="A60" s="7" t="s">
        <v>54</v>
      </c>
      <c r="B60" s="3">
        <v>8308.7294509988078</v>
      </c>
      <c r="D60" s="8" t="s">
        <v>54</v>
      </c>
      <c r="E60" s="9">
        <f>GETPIVOTDATA("Sum All Sector (tonnes/year)",$A$2,"Country","Dominica")</f>
        <v>8308.7294509988078</v>
      </c>
    </row>
    <row r="61" spans="1:5" x14ac:dyDescent="0.45">
      <c r="A61" s="7" t="s">
        <v>55</v>
      </c>
      <c r="B61" s="3">
        <v>1242722.0832071893</v>
      </c>
      <c r="D61" s="8" t="s">
        <v>55</v>
      </c>
      <c r="E61" s="9">
        <f>GETPIVOTDATA("Sum All Sector (tonnes/year)",$A$2,"Country","Dominican Republic")</f>
        <v>1242722.0832071893</v>
      </c>
    </row>
    <row r="62" spans="1:5" x14ac:dyDescent="0.45">
      <c r="A62" s="7" t="s">
        <v>56</v>
      </c>
      <c r="B62" s="3">
        <v>2010492.6582565177</v>
      </c>
      <c r="D62" s="8" t="s">
        <v>56</v>
      </c>
      <c r="E62" s="9">
        <f>GETPIVOTDATA("Sum All Sector (tonnes/year)",$A$2,"Country","Ecuador")</f>
        <v>2010492.6582565177</v>
      </c>
    </row>
    <row r="63" spans="1:5" x14ac:dyDescent="0.45">
      <c r="A63" s="7" t="s">
        <v>97</v>
      </c>
      <c r="B63" s="3">
        <v>13482571.841360576</v>
      </c>
      <c r="D63" s="8" t="s">
        <v>97</v>
      </c>
      <c r="E63" s="9">
        <f>GETPIVOTDATA("Sum All Sector (tonnes/year)",$A$2,"Country","Egypt")</f>
        <v>13482571.841360576</v>
      </c>
    </row>
    <row r="64" spans="1:5" x14ac:dyDescent="0.45">
      <c r="A64" s="7" t="s">
        <v>57</v>
      </c>
      <c r="B64" s="3">
        <v>796193.51400340046</v>
      </c>
      <c r="D64" s="8" t="s">
        <v>57</v>
      </c>
      <c r="E64" s="9">
        <f>GETPIVOTDATA("Sum All Sector (tonnes/year)",$A$2,"Country","El Salvador")</f>
        <v>796193.51400340046</v>
      </c>
    </row>
    <row r="65" spans="1:5" x14ac:dyDescent="0.45">
      <c r="A65" s="7" t="s">
        <v>179</v>
      </c>
      <c r="B65" s="3">
        <v>183369.26244038748</v>
      </c>
      <c r="D65" s="8" t="s">
        <v>179</v>
      </c>
      <c r="E65" s="9">
        <f>GETPIVOTDATA("Sum All Sector (tonnes/year)",$A$2,"Country","Equatorial Guinea")</f>
        <v>183369.26244038748</v>
      </c>
    </row>
    <row r="66" spans="1:5" x14ac:dyDescent="0.45">
      <c r="A66" s="7" t="s">
        <v>180</v>
      </c>
      <c r="B66" s="3">
        <v>510515.87439672445</v>
      </c>
      <c r="D66" s="8" t="s">
        <v>180</v>
      </c>
      <c r="E66" s="9">
        <f>GETPIVOTDATA("Sum All Sector (tonnes/year)",$A$2,"Country","Eritrea")</f>
        <v>510515.87439672445</v>
      </c>
    </row>
    <row r="67" spans="1:5" x14ac:dyDescent="0.45">
      <c r="A67" s="7" t="s">
        <v>109</v>
      </c>
      <c r="B67" s="3">
        <v>130998.85969403828</v>
      </c>
      <c r="D67" s="8" t="s">
        <v>109</v>
      </c>
      <c r="E67" s="9">
        <f>GETPIVOTDATA("Sum All Sector (tonnes/year)",$A$2,"Country","Estonia")</f>
        <v>130998.85969403828</v>
      </c>
    </row>
    <row r="68" spans="1:5" x14ac:dyDescent="0.45">
      <c r="A68" s="7" t="s">
        <v>181</v>
      </c>
      <c r="B68" s="3">
        <v>164040.06858857116</v>
      </c>
      <c r="D68" s="8" t="s">
        <v>181</v>
      </c>
      <c r="E68" s="9">
        <f>GETPIVOTDATA("Sum All Sector (tonnes/year)",$A$2,"Country","Eswatini")</f>
        <v>164040.06858857116</v>
      </c>
    </row>
    <row r="69" spans="1:5" x14ac:dyDescent="0.45">
      <c r="A69" s="7" t="s">
        <v>182</v>
      </c>
      <c r="B69" s="3">
        <v>15178932.259051915</v>
      </c>
      <c r="D69" s="8" t="s">
        <v>182</v>
      </c>
      <c r="E69" s="9">
        <f>GETPIVOTDATA("Sum All Sector (tonnes/year)",$A$2,"Country","Ethiopia")</f>
        <v>15178932.259051915</v>
      </c>
    </row>
    <row r="70" spans="1:5" x14ac:dyDescent="0.45">
      <c r="A70" s="7" t="s">
        <v>110</v>
      </c>
      <c r="B70" s="3">
        <v>5579.4229715081146</v>
      </c>
      <c r="D70" s="8" t="s">
        <v>110</v>
      </c>
      <c r="E70" s="9">
        <f>GETPIVOTDATA("Sum All Sector (tonnes/year)",$A$2,"Country","Faroe Islands")</f>
        <v>5579.4229715081146</v>
      </c>
    </row>
    <row r="71" spans="1:5" x14ac:dyDescent="0.45">
      <c r="A71" s="7" t="s">
        <v>82</v>
      </c>
      <c r="B71" s="3">
        <v>105911.26585360526</v>
      </c>
      <c r="D71" s="8" t="s">
        <v>82</v>
      </c>
      <c r="E71" s="9">
        <f>GETPIVOTDATA("Sum All Sector (tonnes/year)",$A$2,"Country","Fiji")</f>
        <v>105911.26585360526</v>
      </c>
    </row>
    <row r="72" spans="1:5" x14ac:dyDescent="0.45">
      <c r="A72" s="7" t="s">
        <v>111</v>
      </c>
      <c r="B72" s="3">
        <v>561739.05981499434</v>
      </c>
      <c r="D72" s="8" t="s">
        <v>111</v>
      </c>
      <c r="E72" s="9">
        <f>GETPIVOTDATA("Sum All Sector (tonnes/year)",$A$2,"Country","Finland")</f>
        <v>561739.05981499434</v>
      </c>
    </row>
    <row r="73" spans="1:5" x14ac:dyDescent="0.45">
      <c r="A73" s="7" t="s">
        <v>235</v>
      </c>
      <c r="B73" s="3">
        <v>8784505.6336816233</v>
      </c>
      <c r="D73" s="8" t="s">
        <v>235</v>
      </c>
      <c r="E73" s="9">
        <f>GETPIVOTDATA("Sum All Sector (tonnes/year)",$A$2,"Country","France")</f>
        <v>8784505.6336816233</v>
      </c>
    </row>
    <row r="74" spans="1:5" x14ac:dyDescent="0.45">
      <c r="A74" s="7" t="s">
        <v>122</v>
      </c>
      <c r="B74" s="3">
        <v>32698.226494714589</v>
      </c>
      <c r="D74" s="8" t="s">
        <v>122</v>
      </c>
      <c r="E74" s="9">
        <f>GETPIVOTDATA("Sum All Sector (tonnes/year)",$A$2,"Country","French Polynesia")</f>
        <v>32698.226494714589</v>
      </c>
    </row>
    <row r="75" spans="1:5" x14ac:dyDescent="0.45">
      <c r="A75" s="7" t="s">
        <v>183</v>
      </c>
      <c r="B75" s="3">
        <v>293796.50411355885</v>
      </c>
      <c r="D75" s="8" t="s">
        <v>183</v>
      </c>
      <c r="E75" s="9">
        <f>GETPIVOTDATA("Sum All Sector (tonnes/year)",$A$2,"Country","Gabon")</f>
        <v>293796.50411355885</v>
      </c>
    </row>
    <row r="76" spans="1:5" x14ac:dyDescent="0.45">
      <c r="A76" s="7" t="s">
        <v>184</v>
      </c>
      <c r="B76" s="3">
        <v>342723.4332221527</v>
      </c>
      <c r="D76" s="8" t="s">
        <v>184</v>
      </c>
      <c r="E76" s="9">
        <f>GETPIVOTDATA("Sum All Sector (tonnes/year)",$A$2,"Country","Gambia")</f>
        <v>342723.4332221527</v>
      </c>
    </row>
    <row r="77" spans="1:5" x14ac:dyDescent="0.45">
      <c r="A77" s="7" t="s">
        <v>218</v>
      </c>
      <c r="B77" s="3">
        <v>576587.57327489648</v>
      </c>
      <c r="D77" s="8" t="s">
        <v>218</v>
      </c>
      <c r="E77" s="9">
        <f>GETPIVOTDATA("Sum All Sector (tonnes/year)",$A$2,"Country","Georgia")</f>
        <v>576587.57327489648</v>
      </c>
    </row>
    <row r="78" spans="1:5" x14ac:dyDescent="0.45">
      <c r="A78" s="7" t="s">
        <v>236</v>
      </c>
      <c r="B78" s="3">
        <v>8480451.7313799914</v>
      </c>
      <c r="D78" s="8" t="s">
        <v>236</v>
      </c>
      <c r="E78" s="9">
        <f>GETPIVOTDATA("Sum All Sector (tonnes/year)",$A$2,"Country","Germany")</f>
        <v>8480451.7313799914</v>
      </c>
    </row>
    <row r="79" spans="1:5" x14ac:dyDescent="0.45">
      <c r="A79" s="7" t="s">
        <v>185</v>
      </c>
      <c r="B79" s="3">
        <v>3872071.0109786815</v>
      </c>
      <c r="D79" s="8" t="s">
        <v>185</v>
      </c>
      <c r="E79" s="9">
        <f>GETPIVOTDATA("Sum All Sector (tonnes/year)",$A$2,"Country","Ghana")</f>
        <v>3872071.0109786815</v>
      </c>
    </row>
    <row r="80" spans="1:5" x14ac:dyDescent="0.45">
      <c r="A80" s="7" t="s">
        <v>153</v>
      </c>
      <c r="B80" s="3">
        <v>4133.4434318172807</v>
      </c>
      <c r="D80" s="8" t="s">
        <v>153</v>
      </c>
      <c r="E80" s="9">
        <f>GETPIVOTDATA("Sum All Sector (tonnes/year)",$A$2,"Country","Gibraltar")</f>
        <v>4133.4434318172807</v>
      </c>
    </row>
    <row r="81" spans="1:5" x14ac:dyDescent="0.45">
      <c r="A81" s="7" t="s">
        <v>154</v>
      </c>
      <c r="B81" s="3">
        <v>1829139.2234190125</v>
      </c>
      <c r="D81" s="8" t="s">
        <v>154</v>
      </c>
      <c r="E81" s="9">
        <f>GETPIVOTDATA("Sum All Sector (tonnes/year)",$A$2,"Country","Greece")</f>
        <v>1829139.2234190125</v>
      </c>
    </row>
    <row r="82" spans="1:5" x14ac:dyDescent="0.45">
      <c r="A82" s="7" t="s">
        <v>105</v>
      </c>
      <c r="B82" s="3">
        <v>6354.4034225826372</v>
      </c>
      <c r="D82" s="8" t="s">
        <v>105</v>
      </c>
      <c r="E82" s="9">
        <f>GETPIVOTDATA("Sum All Sector (tonnes/year)",$A$2,"Country","Greenland")</f>
        <v>6354.4034225826372</v>
      </c>
    </row>
    <row r="83" spans="1:5" x14ac:dyDescent="0.45">
      <c r="A83" s="7" t="s">
        <v>58</v>
      </c>
      <c r="B83" s="3">
        <v>12960.692179831009</v>
      </c>
      <c r="D83" s="8" t="s">
        <v>58</v>
      </c>
      <c r="E83" s="9">
        <f>GETPIVOTDATA("Sum All Sector (tonnes/year)",$A$2,"Country","Grenada")</f>
        <v>12960.692179831009</v>
      </c>
    </row>
    <row r="84" spans="1:5" x14ac:dyDescent="0.45">
      <c r="A84" s="7" t="s">
        <v>88</v>
      </c>
      <c r="B84" s="3">
        <v>19586.1557198917</v>
      </c>
      <c r="D84" s="8" t="s">
        <v>88</v>
      </c>
      <c r="E84" s="9">
        <f>GETPIVOTDATA("Sum All Sector (tonnes/year)",$A$2,"Country","Guam")</f>
        <v>19586.1557198917</v>
      </c>
    </row>
    <row r="85" spans="1:5" x14ac:dyDescent="0.45">
      <c r="A85" s="7" t="s">
        <v>59</v>
      </c>
      <c r="B85" s="3">
        <v>2034539.3710687403</v>
      </c>
      <c r="D85" s="8" t="s">
        <v>59</v>
      </c>
      <c r="E85" s="9">
        <f>GETPIVOTDATA("Sum All Sector (tonnes/year)",$A$2,"Country","Guatemala")</f>
        <v>2034539.3710687403</v>
      </c>
    </row>
    <row r="86" spans="1:5" x14ac:dyDescent="0.45">
      <c r="A86" s="7" t="s">
        <v>186</v>
      </c>
      <c r="B86" s="3">
        <v>1864373.433729504</v>
      </c>
      <c r="D86" s="8" t="s">
        <v>186</v>
      </c>
      <c r="E86" s="9">
        <f>GETPIVOTDATA("Sum All Sector (tonnes/year)",$A$2,"Country","Guinea")</f>
        <v>1864373.433729504</v>
      </c>
    </row>
    <row r="87" spans="1:5" x14ac:dyDescent="0.45">
      <c r="A87" s="7" t="s">
        <v>187</v>
      </c>
      <c r="B87" s="3">
        <v>280418.04441642162</v>
      </c>
      <c r="D87" s="8" t="s">
        <v>187</v>
      </c>
      <c r="E87" s="9">
        <f>GETPIVOTDATA("Sum All Sector (tonnes/year)",$A$2,"Country","Guinea-Bissau")</f>
        <v>280418.04441642162</v>
      </c>
    </row>
    <row r="88" spans="1:5" x14ac:dyDescent="0.45">
      <c r="A88" s="7" t="s">
        <v>60</v>
      </c>
      <c r="B88" s="3">
        <v>90585.980699747452</v>
      </c>
      <c r="D88" s="8" t="s">
        <v>60</v>
      </c>
      <c r="E88" s="9">
        <f>GETPIVOTDATA("Sum All Sector (tonnes/year)",$A$2,"Country","Guyana")</f>
        <v>90585.980699747452</v>
      </c>
    </row>
    <row r="89" spans="1:5" x14ac:dyDescent="0.45">
      <c r="A89" s="7" t="s">
        <v>61</v>
      </c>
      <c r="B89" s="3">
        <v>1424500.9293702196</v>
      </c>
      <c r="D89" s="8" t="s">
        <v>61</v>
      </c>
      <c r="E89" s="9">
        <f>GETPIVOTDATA("Sum All Sector (tonnes/year)",$A$2,"Country","Haiti")</f>
        <v>1424500.9293702196</v>
      </c>
    </row>
    <row r="90" spans="1:5" x14ac:dyDescent="0.45">
      <c r="A90" s="7" t="s">
        <v>62</v>
      </c>
      <c r="B90" s="3">
        <v>1202395.8111485899</v>
      </c>
      <c r="D90" s="8" t="s">
        <v>62</v>
      </c>
      <c r="E90" s="9">
        <f>GETPIVOTDATA("Sum All Sector (tonnes/year)",$A$2,"Country","Honduras")</f>
        <v>1202395.8111485899</v>
      </c>
    </row>
    <row r="91" spans="1:5" x14ac:dyDescent="0.45">
      <c r="A91" s="7" t="s">
        <v>31</v>
      </c>
      <c r="B91" s="3">
        <v>1280384.5746070463</v>
      </c>
      <c r="D91" s="8" t="s">
        <v>31</v>
      </c>
      <c r="E91" s="9">
        <f>GETPIVOTDATA("Sum All Sector (tonnes/year)",$A$2,"Country","Hungary")</f>
        <v>1280384.5746070463</v>
      </c>
    </row>
    <row r="92" spans="1:5" x14ac:dyDescent="0.45">
      <c r="A92" s="7" t="s">
        <v>112</v>
      </c>
      <c r="B92" s="3">
        <v>38838.283107623218</v>
      </c>
      <c r="D92" s="8" t="s">
        <v>112</v>
      </c>
      <c r="E92" s="9">
        <f>GETPIVOTDATA("Sum All Sector (tonnes/year)",$A$2,"Country","Iceland")</f>
        <v>38838.283107623218</v>
      </c>
    </row>
    <row r="93" spans="1:5" x14ac:dyDescent="0.45">
      <c r="A93" s="7" t="s">
        <v>142</v>
      </c>
      <c r="B93" s="3">
        <v>127910071.36297596</v>
      </c>
      <c r="D93" s="8" t="s">
        <v>142</v>
      </c>
      <c r="E93" s="9">
        <f>GETPIVOTDATA("Sum All Sector (tonnes/year)",$A$2,"Country","India")</f>
        <v>127910071.36297596</v>
      </c>
    </row>
    <row r="94" spans="1:5" x14ac:dyDescent="0.45">
      <c r="A94" s="7" t="s">
        <v>129</v>
      </c>
      <c r="B94" s="3">
        <v>32653174.742726825</v>
      </c>
      <c r="D94" s="8" t="s">
        <v>129</v>
      </c>
      <c r="E94" s="9">
        <f>GETPIVOTDATA("Sum All Sector (tonnes/year)",$A$2,"Country","Indonesia")</f>
        <v>32653174.742726825</v>
      </c>
    </row>
    <row r="95" spans="1:5" x14ac:dyDescent="0.45">
      <c r="A95" s="7" t="s">
        <v>143</v>
      </c>
      <c r="B95" s="3">
        <v>9474044.1537239775</v>
      </c>
      <c r="D95" s="8" t="s">
        <v>143</v>
      </c>
      <c r="E95" s="9">
        <f>GETPIVOTDATA("Sum All Sector (tonnes/year)",$A$2,"Country","Iran (Islamic Republic of)")</f>
        <v>9474044.1537239775</v>
      </c>
    </row>
    <row r="96" spans="1:5" x14ac:dyDescent="0.45">
      <c r="A96" s="7" t="s">
        <v>219</v>
      </c>
      <c r="B96" s="3">
        <v>6436088.9144606981</v>
      </c>
      <c r="D96" s="8" t="s">
        <v>219</v>
      </c>
      <c r="E96" s="9">
        <f>GETPIVOTDATA("Sum All Sector (tonnes/year)",$A$2,"Country","Iraq")</f>
        <v>6436088.9144606981</v>
      </c>
    </row>
    <row r="97" spans="1:5" x14ac:dyDescent="0.45">
      <c r="A97" s="7" t="s">
        <v>113</v>
      </c>
      <c r="B97" s="3">
        <v>603758.90043027652</v>
      </c>
      <c r="D97" s="8" t="s">
        <v>113</v>
      </c>
      <c r="E97" s="9">
        <f>GETPIVOTDATA("Sum All Sector (tonnes/year)",$A$2,"Country","Ireland")</f>
        <v>603758.90043027652</v>
      </c>
    </row>
    <row r="98" spans="1:5" x14ac:dyDescent="0.45">
      <c r="A98" s="7" t="s">
        <v>114</v>
      </c>
      <c r="B98" s="3">
        <v>9692.3856958847318</v>
      </c>
      <c r="D98" s="8" t="s">
        <v>114</v>
      </c>
      <c r="E98" s="9">
        <f>GETPIVOTDATA("Sum All Sector (tonnes/year)",$A$2,"Country","Isle of Man")</f>
        <v>9692.3856958847318</v>
      </c>
    </row>
    <row r="99" spans="1:5" x14ac:dyDescent="0.45">
      <c r="A99" s="7" t="s">
        <v>220</v>
      </c>
      <c r="B99" s="3">
        <v>1520144.2249118919</v>
      </c>
      <c r="D99" s="8" t="s">
        <v>220</v>
      </c>
      <c r="E99" s="9">
        <f>GETPIVOTDATA("Sum All Sector (tonnes/year)",$A$2,"Country","Israel")</f>
        <v>1520144.2249118919</v>
      </c>
    </row>
    <row r="100" spans="1:5" x14ac:dyDescent="0.45">
      <c r="A100" s="7" t="s">
        <v>155</v>
      </c>
      <c r="B100" s="3">
        <v>5827649.33116748</v>
      </c>
      <c r="D100" s="8" t="s">
        <v>155</v>
      </c>
      <c r="E100" s="9">
        <f>GETPIVOTDATA("Sum All Sector (tonnes/year)",$A$2,"Country","Italy")</f>
        <v>5827649.33116748</v>
      </c>
    </row>
    <row r="101" spans="1:5" x14ac:dyDescent="0.45">
      <c r="A101" s="7" t="s">
        <v>63</v>
      </c>
      <c r="B101" s="3">
        <v>341178.64958746219</v>
      </c>
      <c r="D101" s="8" t="s">
        <v>63</v>
      </c>
      <c r="E101" s="9">
        <f>GETPIVOTDATA("Sum All Sector (tonnes/year)",$A$2,"Country","Jamaica")</f>
        <v>341178.64958746219</v>
      </c>
    </row>
    <row r="102" spans="1:5" x14ac:dyDescent="0.45">
      <c r="A102" s="7" t="s">
        <v>23</v>
      </c>
      <c r="B102" s="3">
        <v>11125934.243706318</v>
      </c>
      <c r="D102" s="8" t="s">
        <v>23</v>
      </c>
      <c r="E102" s="9">
        <f>GETPIVOTDATA("Sum All Sector (tonnes/year)",$A$2,"Country","Japan")</f>
        <v>11125934.243706318</v>
      </c>
    </row>
    <row r="103" spans="1:5" x14ac:dyDescent="0.45">
      <c r="A103" s="7" t="s">
        <v>221</v>
      </c>
      <c r="B103" s="3">
        <v>1377182.1255317191</v>
      </c>
      <c r="D103" s="8" t="s">
        <v>221</v>
      </c>
      <c r="E103" s="9">
        <f>GETPIVOTDATA("Sum All Sector (tonnes/year)",$A$2,"Country","Jordan")</f>
        <v>1377182.1255317191</v>
      </c>
    </row>
    <row r="104" spans="1:5" x14ac:dyDescent="0.45">
      <c r="A104" s="7" t="s">
        <v>12</v>
      </c>
      <c r="B104" s="3">
        <v>2207642.9857939016</v>
      </c>
      <c r="D104" s="8" t="s">
        <v>12</v>
      </c>
      <c r="E104" s="9">
        <f>GETPIVOTDATA("Sum All Sector (tonnes/year)",$A$2,"Country","Kazakhstan")</f>
        <v>2207642.9857939016</v>
      </c>
    </row>
    <row r="105" spans="1:5" x14ac:dyDescent="0.45">
      <c r="A105" s="7" t="s">
        <v>188</v>
      </c>
      <c r="B105" s="3">
        <v>7430796.9934350885</v>
      </c>
      <c r="D105" s="8" t="s">
        <v>188</v>
      </c>
      <c r="E105" s="9">
        <f>GETPIVOTDATA("Sum All Sector (tonnes/year)",$A$2,"Country","Kenya")</f>
        <v>7430796.9934350885</v>
      </c>
    </row>
    <row r="106" spans="1:5" x14ac:dyDescent="0.45">
      <c r="A106" s="7" t="s">
        <v>89</v>
      </c>
      <c r="B106" s="3">
        <v>15794.207167423268</v>
      </c>
      <c r="D106" s="8" t="s">
        <v>89</v>
      </c>
      <c r="E106" s="9">
        <f>GETPIVOTDATA("Sum All Sector (tonnes/year)",$A$2,"Country","Kiribati")</f>
        <v>15794.207167423268</v>
      </c>
    </row>
    <row r="107" spans="1:5" x14ac:dyDescent="0.45">
      <c r="A107" s="7" t="s">
        <v>222</v>
      </c>
      <c r="B107" s="3">
        <v>559181.43850148318</v>
      </c>
      <c r="D107" s="8" t="s">
        <v>222</v>
      </c>
      <c r="E107" s="9">
        <f>GETPIVOTDATA("Sum All Sector (tonnes/year)",$A$2,"Country","Kuwait")</f>
        <v>559181.43850148318</v>
      </c>
    </row>
    <row r="108" spans="1:5" x14ac:dyDescent="0.45">
      <c r="A108" s="7" t="s">
        <v>14</v>
      </c>
      <c r="B108" s="3">
        <v>861684.13065876649</v>
      </c>
      <c r="D108" s="8" t="s">
        <v>14</v>
      </c>
      <c r="E108" s="9">
        <f>GETPIVOTDATA("Sum All Sector (tonnes/year)",$A$2,"Country","Kyrgyzstan")</f>
        <v>861684.13065876649</v>
      </c>
    </row>
    <row r="109" spans="1:5" x14ac:dyDescent="0.45">
      <c r="A109" s="7" t="s">
        <v>130</v>
      </c>
      <c r="B109" s="3">
        <v>929349.51938617066</v>
      </c>
      <c r="D109" s="8" t="s">
        <v>130</v>
      </c>
      <c r="E109" s="9">
        <f>GETPIVOTDATA("Sum All Sector (tonnes/year)",$A$2,"Country","Lao People's Dem. Rep.")</f>
        <v>929349.51938617066</v>
      </c>
    </row>
    <row r="110" spans="1:5" x14ac:dyDescent="0.45">
      <c r="A110" s="7" t="s">
        <v>115</v>
      </c>
      <c r="B110" s="3">
        <v>218445.29321918931</v>
      </c>
      <c r="D110" s="8" t="s">
        <v>115</v>
      </c>
      <c r="E110" s="9">
        <f>GETPIVOTDATA("Sum All Sector (tonnes/year)",$A$2,"Country","Latvia")</f>
        <v>218445.29321918931</v>
      </c>
    </row>
    <row r="111" spans="1:5" x14ac:dyDescent="0.45">
      <c r="A111" s="7" t="s">
        <v>223</v>
      </c>
      <c r="B111" s="3">
        <v>1014262.8592376173</v>
      </c>
      <c r="D111" s="8" t="s">
        <v>223</v>
      </c>
      <c r="E111" s="9">
        <f>GETPIVOTDATA("Sum All Sector (tonnes/year)",$A$2,"Country","Lebanon")</f>
        <v>1014262.8592376173</v>
      </c>
    </row>
    <row r="112" spans="1:5" x14ac:dyDescent="0.45">
      <c r="A112" s="7" t="s">
        <v>189</v>
      </c>
      <c r="B112" s="3">
        <v>303662.01356266037</v>
      </c>
      <c r="D112" s="8" t="s">
        <v>189</v>
      </c>
      <c r="E112" s="9">
        <f>GETPIVOTDATA("Sum All Sector (tonnes/year)",$A$2,"Country","Lesotho")</f>
        <v>303662.01356266037</v>
      </c>
    </row>
    <row r="113" spans="1:5" x14ac:dyDescent="0.45">
      <c r="A113" s="7" t="s">
        <v>190</v>
      </c>
      <c r="B113" s="3">
        <v>720774.6642207508</v>
      </c>
      <c r="D113" s="8" t="s">
        <v>190</v>
      </c>
      <c r="E113" s="9">
        <f>GETPIVOTDATA("Sum All Sector (tonnes/year)",$A$2,"Country","Liberia")</f>
        <v>720774.6642207508</v>
      </c>
    </row>
    <row r="114" spans="1:5" x14ac:dyDescent="0.45">
      <c r="A114" s="7" t="s">
        <v>98</v>
      </c>
      <c r="B114" s="3">
        <v>806532.13968855026</v>
      </c>
      <c r="D114" s="8" t="s">
        <v>98</v>
      </c>
      <c r="E114" s="9">
        <f>GETPIVOTDATA("Sum All Sector (tonnes/year)",$A$2,"Country","Libya")</f>
        <v>806532.13968855026</v>
      </c>
    </row>
    <row r="115" spans="1:5" x14ac:dyDescent="0.45">
      <c r="A115" s="7" t="s">
        <v>237</v>
      </c>
      <c r="B115" s="3">
        <v>4182.1609691028234</v>
      </c>
      <c r="D115" s="8" t="s">
        <v>237</v>
      </c>
      <c r="E115" s="9">
        <f>GETPIVOTDATA("Sum All Sector (tonnes/year)",$A$2,"Country","Liechtenstein")</f>
        <v>4182.1609691028234</v>
      </c>
    </row>
    <row r="116" spans="1:5" x14ac:dyDescent="0.45">
      <c r="A116" s="7" t="s">
        <v>116</v>
      </c>
      <c r="B116" s="3">
        <v>316159.66390500596</v>
      </c>
      <c r="D116" s="8" t="s">
        <v>116</v>
      </c>
      <c r="E116" s="9">
        <f>GETPIVOTDATA("Sum All Sector (tonnes/year)",$A$2,"Country","Lithuania")</f>
        <v>316159.66390500596</v>
      </c>
    </row>
    <row r="117" spans="1:5" x14ac:dyDescent="0.45">
      <c r="A117" s="7" t="s">
        <v>238</v>
      </c>
      <c r="B117" s="3">
        <v>72252.39499999999</v>
      </c>
      <c r="D117" s="8" t="s">
        <v>238</v>
      </c>
      <c r="E117" s="9">
        <f>GETPIVOTDATA("Sum All Sector (tonnes/year)",$A$2,"Country","Luxembourg")</f>
        <v>72252.39499999999</v>
      </c>
    </row>
    <row r="118" spans="1:5" x14ac:dyDescent="0.45">
      <c r="A118" s="7" t="s">
        <v>191</v>
      </c>
      <c r="B118" s="3">
        <v>3937049.4899681397</v>
      </c>
      <c r="D118" s="8" t="s">
        <v>191</v>
      </c>
      <c r="E118" s="9">
        <f>GETPIVOTDATA("Sum All Sector (tonnes/year)",$A$2,"Country","Madagascar")</f>
        <v>3937049.4899681397</v>
      </c>
    </row>
    <row r="119" spans="1:5" x14ac:dyDescent="0.45">
      <c r="A119" s="7" t="s">
        <v>192</v>
      </c>
      <c r="B119" s="3">
        <v>2719466.720818467</v>
      </c>
      <c r="D119" s="8" t="s">
        <v>192</v>
      </c>
      <c r="E119" s="9">
        <f>GETPIVOTDATA("Sum All Sector (tonnes/year)",$A$2,"Country","Malawi")</f>
        <v>2719466.720818467</v>
      </c>
    </row>
    <row r="120" spans="1:5" x14ac:dyDescent="0.45">
      <c r="A120" s="7" t="s">
        <v>131</v>
      </c>
      <c r="B120" s="3">
        <v>8301313.2257071827</v>
      </c>
      <c r="D120" s="8" t="s">
        <v>131</v>
      </c>
      <c r="E120" s="9">
        <f>GETPIVOTDATA("Sum All Sector (tonnes/year)",$A$2,"Country","Malaysia")</f>
        <v>8301313.2257071827</v>
      </c>
    </row>
    <row r="121" spans="1:5" x14ac:dyDescent="0.45">
      <c r="A121" s="7" t="s">
        <v>144</v>
      </c>
      <c r="B121" s="3">
        <v>60673.993692582691</v>
      </c>
      <c r="D121" s="8" t="s">
        <v>144</v>
      </c>
      <c r="E121" s="9">
        <f>GETPIVOTDATA("Sum All Sector (tonnes/year)",$A$2,"Country","Maldives")</f>
        <v>60673.993692582691</v>
      </c>
    </row>
    <row r="122" spans="1:5" x14ac:dyDescent="0.45">
      <c r="A122" s="7" t="s">
        <v>193</v>
      </c>
      <c r="B122" s="3">
        <v>2869726.6474767118</v>
      </c>
      <c r="D122" s="8" t="s">
        <v>193</v>
      </c>
      <c r="E122" s="9">
        <f>GETPIVOTDATA("Sum All Sector (tonnes/year)",$A$2,"Country","Mali")</f>
        <v>2869726.6474767118</v>
      </c>
    </row>
    <row r="123" spans="1:5" x14ac:dyDescent="0.45">
      <c r="A123" s="7" t="s">
        <v>156</v>
      </c>
      <c r="B123" s="3">
        <v>73714.912770470473</v>
      </c>
      <c r="D123" s="8" t="s">
        <v>156</v>
      </c>
      <c r="E123" s="9">
        <f>GETPIVOTDATA("Sum All Sector (tonnes/year)",$A$2,"Country","Malta")</f>
        <v>73714.912770470473</v>
      </c>
    </row>
    <row r="124" spans="1:5" x14ac:dyDescent="0.45">
      <c r="A124" s="7" t="s">
        <v>90</v>
      </c>
      <c r="B124" s="3">
        <v>6997.2836316763924</v>
      </c>
      <c r="D124" s="8" t="s">
        <v>90</v>
      </c>
      <c r="E124" s="9">
        <f>GETPIVOTDATA("Sum All Sector (tonnes/year)",$A$2,"Country","Marshall Islands")</f>
        <v>6997.2836316763924</v>
      </c>
    </row>
    <row r="125" spans="1:5" x14ac:dyDescent="0.45">
      <c r="A125" s="7" t="s">
        <v>194</v>
      </c>
      <c r="B125" s="3">
        <v>646630.20504424395</v>
      </c>
      <c r="D125" s="8" t="s">
        <v>194</v>
      </c>
      <c r="E125" s="9">
        <f>GETPIVOTDATA("Sum All Sector (tonnes/year)",$A$2,"Country","Mauritania")</f>
        <v>646630.20504424395</v>
      </c>
    </row>
    <row r="126" spans="1:5" x14ac:dyDescent="0.45">
      <c r="A126" s="7" t="s">
        <v>195</v>
      </c>
      <c r="B126" s="3">
        <v>167359.28509165719</v>
      </c>
      <c r="D126" s="8" t="s">
        <v>195</v>
      </c>
      <c r="E126" s="9">
        <f>GETPIVOTDATA("Sum All Sector (tonnes/year)",$A$2,"Country","Mauritius")</f>
        <v>167359.28509165719</v>
      </c>
    </row>
    <row r="127" spans="1:5" x14ac:dyDescent="0.45">
      <c r="A127" s="7" t="s">
        <v>64</v>
      </c>
      <c r="B127" s="3">
        <v>17501891.193680443</v>
      </c>
      <c r="D127" s="8" t="s">
        <v>64</v>
      </c>
      <c r="E127" s="9">
        <f>GETPIVOTDATA("Sum All Sector (tonnes/year)",$A$2,"Country","Mexico")</f>
        <v>17501891.193680443</v>
      </c>
    </row>
    <row r="128" spans="1:5" x14ac:dyDescent="0.45">
      <c r="A128" s="7" t="s">
        <v>91</v>
      </c>
      <c r="B128" s="3">
        <v>15283.850133101767</v>
      </c>
      <c r="D128" s="8" t="s">
        <v>91</v>
      </c>
      <c r="E128" s="9">
        <f>GETPIVOTDATA("Sum All Sector (tonnes/year)",$A$2,"Country","Micronesia (Fed. States of)")</f>
        <v>15283.850133101767</v>
      </c>
    </row>
    <row r="129" spans="1:5" x14ac:dyDescent="0.45">
      <c r="A129" s="7" t="s">
        <v>239</v>
      </c>
      <c r="B129" s="3">
        <v>4292.2178367107927</v>
      </c>
      <c r="D129" s="8" t="s">
        <v>239</v>
      </c>
      <c r="E129" s="9">
        <f>GETPIVOTDATA("Sum All Sector (tonnes/year)",$A$2,"Country","Monaco")</f>
        <v>4292.2178367107927</v>
      </c>
    </row>
    <row r="130" spans="1:5" x14ac:dyDescent="0.45">
      <c r="A130" s="7" t="s">
        <v>25</v>
      </c>
      <c r="B130" s="3">
        <v>389786.84494467051</v>
      </c>
      <c r="D130" s="8" t="s">
        <v>25</v>
      </c>
      <c r="E130" s="9">
        <f>GETPIVOTDATA("Sum All Sector (tonnes/year)",$A$2,"Country","Mongolia")</f>
        <v>389786.84494467051</v>
      </c>
    </row>
    <row r="131" spans="1:5" x14ac:dyDescent="0.45">
      <c r="A131" s="7" t="s">
        <v>157</v>
      </c>
      <c r="B131" s="3">
        <v>79173.2640620702</v>
      </c>
      <c r="D131" s="8" t="s">
        <v>157</v>
      </c>
      <c r="E131" s="9">
        <f>GETPIVOTDATA("Sum All Sector (tonnes/year)",$A$2,"Country","Montenegro")</f>
        <v>79173.2640620702</v>
      </c>
    </row>
    <row r="132" spans="1:5" x14ac:dyDescent="0.45">
      <c r="A132" s="7" t="s">
        <v>99</v>
      </c>
      <c r="B132" s="3">
        <v>4898326.2327281293</v>
      </c>
      <c r="D132" s="8" t="s">
        <v>99</v>
      </c>
      <c r="E132" s="9">
        <f>GETPIVOTDATA("Sum All Sector (tonnes/year)",$A$2,"Country","Morocco")</f>
        <v>4898326.2327281293</v>
      </c>
    </row>
    <row r="133" spans="1:5" x14ac:dyDescent="0.45">
      <c r="A133" s="7" t="s">
        <v>196</v>
      </c>
      <c r="B133" s="3">
        <v>4432908.7077667024</v>
      </c>
      <c r="D133" s="8" t="s">
        <v>196</v>
      </c>
      <c r="E133" s="9">
        <f>GETPIVOTDATA("Sum All Sector (tonnes/year)",$A$2,"Country","Mozambique")</f>
        <v>4432908.7077667024</v>
      </c>
    </row>
    <row r="134" spans="1:5" x14ac:dyDescent="0.45">
      <c r="A134" s="7" t="s">
        <v>132</v>
      </c>
      <c r="B134" s="3">
        <v>7005658.2069925861</v>
      </c>
      <c r="D134" s="8" t="s">
        <v>132</v>
      </c>
      <c r="E134" s="9">
        <f>GETPIVOTDATA("Sum All Sector (tonnes/year)",$A$2,"Country","Myanmar")</f>
        <v>7005658.2069925861</v>
      </c>
    </row>
    <row r="135" spans="1:5" x14ac:dyDescent="0.45">
      <c r="A135" s="7" t="s">
        <v>197</v>
      </c>
      <c r="B135" s="3">
        <v>337326.419732704</v>
      </c>
      <c r="D135" s="8" t="s">
        <v>197</v>
      </c>
      <c r="E135" s="9">
        <f>GETPIVOTDATA("Sum All Sector (tonnes/year)",$A$2,"Country","Namibia")</f>
        <v>337326.419732704</v>
      </c>
    </row>
    <row r="136" spans="1:5" x14ac:dyDescent="0.45">
      <c r="A136" s="7" t="s">
        <v>92</v>
      </c>
      <c r="B136" s="3">
        <v>1264.3782532864934</v>
      </c>
      <c r="D136" s="8" t="s">
        <v>92</v>
      </c>
      <c r="E136" s="9">
        <f>GETPIVOTDATA("Sum All Sector (tonnes/year)",$A$2,"Country","Nauru")</f>
        <v>1264.3782532864934</v>
      </c>
    </row>
    <row r="137" spans="1:5" x14ac:dyDescent="0.45">
      <c r="A137" s="7" t="s">
        <v>145</v>
      </c>
      <c r="B137" s="3">
        <v>3487834.5757607031</v>
      </c>
      <c r="D137" s="8" t="s">
        <v>145</v>
      </c>
      <c r="E137" s="9">
        <f>GETPIVOTDATA("Sum All Sector (tonnes/year)",$A$2,"Country","Nepal")</f>
        <v>3487834.5757607031</v>
      </c>
    </row>
    <row r="138" spans="1:5" x14ac:dyDescent="0.45">
      <c r="A138" s="7" t="s">
        <v>240</v>
      </c>
      <c r="B138" s="3">
        <v>1480103.0936563646</v>
      </c>
      <c r="D138" s="8" t="s">
        <v>240</v>
      </c>
      <c r="E138" s="9">
        <f>GETPIVOTDATA("Sum All Sector (tonnes/year)",$A$2,"Country","Netherlands")</f>
        <v>1480103.0936563646</v>
      </c>
    </row>
    <row r="139" spans="1:5" x14ac:dyDescent="0.45">
      <c r="A139" s="7" t="s">
        <v>83</v>
      </c>
      <c r="B139" s="3">
        <v>33107.978706427806</v>
      </c>
      <c r="D139" s="8" t="s">
        <v>83</v>
      </c>
      <c r="E139" s="9">
        <f>GETPIVOTDATA("Sum All Sector (tonnes/year)",$A$2,"Country","New Caledonia")</f>
        <v>33107.978706427806</v>
      </c>
    </row>
    <row r="140" spans="1:5" x14ac:dyDescent="0.45">
      <c r="A140" s="7" t="s">
        <v>9</v>
      </c>
      <c r="B140" s="3">
        <v>428998.23835498164</v>
      </c>
      <c r="D140" s="8" t="s">
        <v>9</v>
      </c>
      <c r="E140" s="9">
        <f>GETPIVOTDATA("Sum All Sector (tonnes/year)",$A$2,"Country","New Zealand")</f>
        <v>428998.23835498164</v>
      </c>
    </row>
    <row r="141" spans="1:5" x14ac:dyDescent="0.45">
      <c r="A141" s="7" t="s">
        <v>65</v>
      </c>
      <c r="B141" s="3">
        <v>807531.40044459805</v>
      </c>
      <c r="D141" s="8" t="s">
        <v>65</v>
      </c>
      <c r="E141" s="9">
        <f>GETPIVOTDATA("Sum All Sector (tonnes/year)",$A$2,"Country","Nicaragua")</f>
        <v>807531.40044459805</v>
      </c>
    </row>
    <row r="142" spans="1:5" x14ac:dyDescent="0.45">
      <c r="A142" s="7" t="s">
        <v>198</v>
      </c>
      <c r="B142" s="3">
        <v>3402957.4199478785</v>
      </c>
      <c r="D142" s="8" t="s">
        <v>198</v>
      </c>
      <c r="E142" s="9">
        <f>GETPIVOTDATA("Sum All Sector (tonnes/year)",$A$2,"Country","Niger")</f>
        <v>3402957.4199478785</v>
      </c>
    </row>
    <row r="143" spans="1:5" x14ac:dyDescent="0.45">
      <c r="A143" s="7" t="s">
        <v>199</v>
      </c>
      <c r="B143" s="3">
        <v>46640843.728986815</v>
      </c>
      <c r="D143" s="8" t="s">
        <v>199</v>
      </c>
      <c r="E143" s="9">
        <f>GETPIVOTDATA("Sum All Sector (tonnes/year)",$A$2,"Country","Nigeria")</f>
        <v>46640843.728986815</v>
      </c>
    </row>
    <row r="144" spans="1:5" x14ac:dyDescent="0.45">
      <c r="A144" s="7" t="s">
        <v>158</v>
      </c>
      <c r="B144" s="3">
        <v>262671.17145433644</v>
      </c>
      <c r="D144" s="8" t="s">
        <v>158</v>
      </c>
      <c r="E144" s="9">
        <f>GETPIVOTDATA("Sum All Sector (tonnes/year)",$A$2,"Country","North Macedonia")</f>
        <v>262671.17145433644</v>
      </c>
    </row>
    <row r="145" spans="1:5" x14ac:dyDescent="0.45">
      <c r="A145" s="7" t="s">
        <v>93</v>
      </c>
      <c r="B145" s="3">
        <v>6696.5218599988348</v>
      </c>
      <c r="D145" s="8" t="s">
        <v>93</v>
      </c>
      <c r="E145" s="9">
        <f>GETPIVOTDATA("Sum All Sector (tonnes/year)",$A$2,"Country","Northern Mariana Islands")</f>
        <v>6696.5218599988348</v>
      </c>
    </row>
    <row r="146" spans="1:5" x14ac:dyDescent="0.45">
      <c r="A146" s="7" t="s">
        <v>117</v>
      </c>
      <c r="B146" s="3">
        <v>524630.5077944576</v>
      </c>
      <c r="D146" s="8" t="s">
        <v>117</v>
      </c>
      <c r="E146" s="9">
        <f>GETPIVOTDATA("Sum All Sector (tonnes/year)",$A$2,"Country","Norway")</f>
        <v>524630.5077944576</v>
      </c>
    </row>
    <row r="147" spans="1:5" x14ac:dyDescent="0.45">
      <c r="A147" s="7" t="s">
        <v>224</v>
      </c>
      <c r="B147" s="3">
        <v>661245.90728646319</v>
      </c>
      <c r="D147" s="8" t="s">
        <v>224</v>
      </c>
      <c r="E147" s="9">
        <f>GETPIVOTDATA("Sum All Sector (tonnes/year)",$A$2,"Country","Oman")</f>
        <v>661245.90728646319</v>
      </c>
    </row>
    <row r="148" spans="1:5" x14ac:dyDescent="0.45">
      <c r="A148" s="7" t="s">
        <v>146</v>
      </c>
      <c r="B148" s="3">
        <v>25322389.042875543</v>
      </c>
      <c r="D148" s="8" t="s">
        <v>146</v>
      </c>
      <c r="E148" s="9">
        <f>GETPIVOTDATA("Sum All Sector (tonnes/year)",$A$2,"Country","Pakistan")</f>
        <v>25322389.042875543</v>
      </c>
    </row>
    <row r="149" spans="1:5" x14ac:dyDescent="0.45">
      <c r="A149" s="7" t="s">
        <v>94</v>
      </c>
      <c r="B149" s="3">
        <v>2107.2970888108225</v>
      </c>
      <c r="D149" s="8" t="s">
        <v>94</v>
      </c>
      <c r="E149" s="9">
        <f>GETPIVOTDATA("Sum All Sector (tonnes/year)",$A$2,"Country","Palau")</f>
        <v>2107.2970888108225</v>
      </c>
    </row>
    <row r="150" spans="1:5" x14ac:dyDescent="0.45">
      <c r="A150" s="7" t="s">
        <v>66</v>
      </c>
      <c r="B150" s="3">
        <v>476881.3238062422</v>
      </c>
      <c r="D150" s="8" t="s">
        <v>66</v>
      </c>
      <c r="E150" s="9">
        <f>GETPIVOTDATA("Sum All Sector (tonnes/year)",$A$2,"Country","Panama")</f>
        <v>476881.3238062422</v>
      </c>
    </row>
    <row r="151" spans="1:5" x14ac:dyDescent="0.45">
      <c r="A151" s="7" t="s">
        <v>84</v>
      </c>
      <c r="B151" s="3">
        <v>1178669.5707655046</v>
      </c>
      <c r="D151" s="8" t="s">
        <v>84</v>
      </c>
      <c r="E151" s="9">
        <f>GETPIVOTDATA("Sum All Sector (tonnes/year)",$A$2,"Country","Papua New Guinea")</f>
        <v>1178669.5707655046</v>
      </c>
    </row>
    <row r="152" spans="1:5" x14ac:dyDescent="0.45">
      <c r="A152" s="7" t="s">
        <v>67</v>
      </c>
      <c r="B152" s="3">
        <v>815204.39401819219</v>
      </c>
      <c r="D152" s="8" t="s">
        <v>67</v>
      </c>
      <c r="E152" s="9">
        <f>GETPIVOTDATA("Sum All Sector (tonnes/year)",$A$2,"Country","Paraguay")</f>
        <v>815204.39401819219</v>
      </c>
    </row>
    <row r="153" spans="1:5" x14ac:dyDescent="0.45">
      <c r="A153" s="7" t="s">
        <v>68</v>
      </c>
      <c r="B153" s="3">
        <v>3762130.2063606787</v>
      </c>
      <c r="D153" s="8" t="s">
        <v>68</v>
      </c>
      <c r="E153" s="9">
        <f>GETPIVOTDATA("Sum All Sector (tonnes/year)",$A$2,"Country","Peru")</f>
        <v>3762130.2063606787</v>
      </c>
    </row>
    <row r="154" spans="1:5" x14ac:dyDescent="0.45">
      <c r="A154" s="7" t="s">
        <v>133</v>
      </c>
      <c r="B154" s="3">
        <v>14014660.750075577</v>
      </c>
      <c r="D154" s="8" t="s">
        <v>133</v>
      </c>
      <c r="E154" s="9">
        <f>GETPIVOTDATA("Sum All Sector (tonnes/year)",$A$2,"Country","Philippines")</f>
        <v>14014660.750075577</v>
      </c>
    </row>
    <row r="155" spans="1:5" x14ac:dyDescent="0.45">
      <c r="A155" s="7" t="s">
        <v>32</v>
      </c>
      <c r="B155" s="3">
        <v>3573654.1117483354</v>
      </c>
      <c r="D155" s="8" t="s">
        <v>32</v>
      </c>
      <c r="E155" s="9">
        <f>GETPIVOTDATA("Sum All Sector (tonnes/year)",$A$2,"Country","Poland")</f>
        <v>3573654.1117483354</v>
      </c>
    </row>
    <row r="156" spans="1:5" x14ac:dyDescent="0.45">
      <c r="A156" s="7" t="s">
        <v>159</v>
      </c>
      <c r="B156" s="3">
        <v>1254285.4368679491</v>
      </c>
      <c r="D156" s="8" t="s">
        <v>159</v>
      </c>
      <c r="E156" s="9">
        <f>GETPIVOTDATA("Sum All Sector (tonnes/year)",$A$2,"Country","Portugal")</f>
        <v>1254285.4368679491</v>
      </c>
    </row>
    <row r="157" spans="1:5" x14ac:dyDescent="0.45">
      <c r="A157" s="7" t="s">
        <v>69</v>
      </c>
      <c r="B157" s="3">
        <v>329428.14507658978</v>
      </c>
      <c r="D157" s="8" t="s">
        <v>69</v>
      </c>
      <c r="E157" s="9">
        <f>GETPIVOTDATA("Sum All Sector (tonnes/year)",$A$2,"Country","Puerto Rico")</f>
        <v>329428.14507658978</v>
      </c>
    </row>
    <row r="158" spans="1:5" x14ac:dyDescent="0.45">
      <c r="A158" s="7" t="s">
        <v>225</v>
      </c>
      <c r="B158" s="3">
        <v>376425.03196502361</v>
      </c>
      <c r="D158" s="8" t="s">
        <v>225</v>
      </c>
      <c r="E158" s="9">
        <f>GETPIVOTDATA("Sum All Sector (tonnes/year)",$A$2,"Country","Qatar")</f>
        <v>376425.03196502361</v>
      </c>
    </row>
    <row r="159" spans="1:5" x14ac:dyDescent="0.45">
      <c r="A159" s="7" t="s">
        <v>26</v>
      </c>
      <c r="B159" s="3">
        <v>5623879.3882832509</v>
      </c>
      <c r="D159" s="8" t="s">
        <v>26</v>
      </c>
      <c r="E159" s="9">
        <f>GETPIVOTDATA("Sum All Sector (tonnes/year)",$A$2,"Country","Republic of Korea")</f>
        <v>5623879.3882832509</v>
      </c>
    </row>
    <row r="160" spans="1:5" x14ac:dyDescent="0.45">
      <c r="A160" s="7" t="s">
        <v>33</v>
      </c>
      <c r="B160" s="3">
        <v>482446.14707268524</v>
      </c>
      <c r="D160" s="8" t="s">
        <v>33</v>
      </c>
      <c r="E160" s="9">
        <f>GETPIVOTDATA("Sum All Sector (tonnes/year)",$A$2,"Country","Republic of Moldova")</f>
        <v>482446.14707268524</v>
      </c>
    </row>
    <row r="161" spans="1:5" x14ac:dyDescent="0.45">
      <c r="A161" s="7" t="s">
        <v>34</v>
      </c>
      <c r="B161" s="3">
        <v>2096225.6938202353</v>
      </c>
      <c r="D161" s="8" t="s">
        <v>34</v>
      </c>
      <c r="E161" s="9">
        <f>GETPIVOTDATA("Sum All Sector (tonnes/year)",$A$2,"Country","Romania")</f>
        <v>2096225.6938202353</v>
      </c>
    </row>
    <row r="162" spans="1:5" x14ac:dyDescent="0.45">
      <c r="A162" s="7" t="s">
        <v>35</v>
      </c>
      <c r="B162" s="3">
        <v>10902714.493604366</v>
      </c>
      <c r="D162" s="8" t="s">
        <v>35</v>
      </c>
      <c r="E162" s="9">
        <f>GETPIVOTDATA("Sum All Sector (tonnes/year)",$A$2,"Country","Russian Federation")</f>
        <v>10902714.493604366</v>
      </c>
    </row>
    <row r="163" spans="1:5" x14ac:dyDescent="0.45">
      <c r="A163" s="7" t="s">
        <v>200</v>
      </c>
      <c r="B163" s="3">
        <v>2622006.6915171435</v>
      </c>
      <c r="D163" s="8" t="s">
        <v>200</v>
      </c>
      <c r="E163" s="9">
        <f>GETPIVOTDATA("Sum All Sector (tonnes/year)",$A$2,"Country","Rwanda")</f>
        <v>2622006.6915171435</v>
      </c>
    </row>
    <row r="164" spans="1:5" x14ac:dyDescent="0.45">
      <c r="A164" s="7" t="s">
        <v>70</v>
      </c>
      <c r="B164" s="3">
        <v>5929.571848382061</v>
      </c>
      <c r="D164" s="8" t="s">
        <v>70</v>
      </c>
      <c r="E164" s="9">
        <f>GETPIVOTDATA("Sum All Sector (tonnes/year)",$A$2,"Country","Saint Kitts and Nevis")</f>
        <v>5929.571848382061</v>
      </c>
    </row>
    <row r="165" spans="1:5" x14ac:dyDescent="0.45">
      <c r="A165" s="7" t="s">
        <v>71</v>
      </c>
      <c r="B165" s="3">
        <v>21153.701164938469</v>
      </c>
      <c r="D165" s="8" t="s">
        <v>71</v>
      </c>
      <c r="E165" s="9">
        <f>GETPIVOTDATA("Sum All Sector (tonnes/year)",$A$2,"Country","Saint Lucia")</f>
        <v>21153.701164938469</v>
      </c>
    </row>
    <row r="166" spans="1:5" x14ac:dyDescent="0.45">
      <c r="A166" s="7" t="s">
        <v>72</v>
      </c>
      <c r="B166" s="3">
        <v>4267.4948908810293</v>
      </c>
      <c r="D166" s="8" t="s">
        <v>72</v>
      </c>
      <c r="E166" s="9">
        <f>GETPIVOTDATA("Sum All Sector (tonnes/year)",$A$2,"Country","Saint Martin (French part)")</f>
        <v>4267.4948908810293</v>
      </c>
    </row>
    <row r="167" spans="1:5" x14ac:dyDescent="0.45">
      <c r="A167" s="7" t="s">
        <v>73</v>
      </c>
      <c r="B167" s="3">
        <v>12798.683527583122</v>
      </c>
      <c r="D167" s="8" t="s">
        <v>73</v>
      </c>
      <c r="E167" s="9">
        <f>GETPIVOTDATA("Sum All Sector (tonnes/year)",$A$2,"Country","Saint Vincent &amp; Grenadines")</f>
        <v>12798.683527583122</v>
      </c>
    </row>
    <row r="168" spans="1:5" x14ac:dyDescent="0.45">
      <c r="A168" s="7" t="s">
        <v>123</v>
      </c>
      <c r="B168" s="3">
        <v>23455.180336792808</v>
      </c>
      <c r="D168" s="8" t="s">
        <v>123</v>
      </c>
      <c r="E168" s="9">
        <f>GETPIVOTDATA("Sum All Sector (tonnes/year)",$A$2,"Country","Samoa")</f>
        <v>23455.180336792808</v>
      </c>
    </row>
    <row r="169" spans="1:5" x14ac:dyDescent="0.45">
      <c r="A169" s="7" t="s">
        <v>160</v>
      </c>
      <c r="B169" s="3">
        <v>4157.9742533710933</v>
      </c>
      <c r="D169" s="8" t="s">
        <v>160</v>
      </c>
      <c r="E169" s="9">
        <f>GETPIVOTDATA("Sum All Sector (tonnes/year)",$A$2,"Country","San Marino")</f>
        <v>4157.9742533710933</v>
      </c>
    </row>
    <row r="170" spans="1:5" x14ac:dyDescent="0.45">
      <c r="A170" s="7" t="s">
        <v>201</v>
      </c>
      <c r="B170" s="3">
        <v>30733.401927882293</v>
      </c>
      <c r="D170" s="8" t="s">
        <v>201</v>
      </c>
      <c r="E170" s="9">
        <f>GETPIVOTDATA("Sum All Sector (tonnes/year)",$A$2,"Country","Sao Tome and Principe")</f>
        <v>30733.401927882293</v>
      </c>
    </row>
    <row r="171" spans="1:5" x14ac:dyDescent="0.45">
      <c r="A171" s="7" t="s">
        <v>226</v>
      </c>
      <c r="B171" s="3">
        <v>5143841.8761960398</v>
      </c>
      <c r="D171" s="8" t="s">
        <v>226</v>
      </c>
      <c r="E171" s="9">
        <f>GETPIVOTDATA("Sum All Sector (tonnes/year)",$A$2,"Country","Saudi Arabia")</f>
        <v>5143841.8761960398</v>
      </c>
    </row>
    <row r="172" spans="1:5" x14ac:dyDescent="0.45">
      <c r="A172" s="7" t="s">
        <v>202</v>
      </c>
      <c r="B172" s="3">
        <v>2328423.1110066986</v>
      </c>
      <c r="D172" s="8" t="s">
        <v>202</v>
      </c>
      <c r="E172" s="9">
        <f>GETPIVOTDATA("Sum All Sector (tonnes/year)",$A$2,"Country","Senegal")</f>
        <v>2328423.1110066986</v>
      </c>
    </row>
    <row r="173" spans="1:5" x14ac:dyDescent="0.45">
      <c r="A173" s="7" t="s">
        <v>161</v>
      </c>
      <c r="B173" s="3">
        <v>916028.23004200729</v>
      </c>
      <c r="D173" s="8" t="s">
        <v>161</v>
      </c>
      <c r="E173" s="9">
        <f>GETPIVOTDATA("Sum All Sector (tonnes/year)",$A$2,"Country","Serbia")</f>
        <v>916028.23004200729</v>
      </c>
    </row>
    <row r="174" spans="1:5" x14ac:dyDescent="0.45">
      <c r="A174" s="7" t="s">
        <v>203</v>
      </c>
      <c r="B174" s="3">
        <v>12877.846856308503</v>
      </c>
      <c r="D174" s="8" t="s">
        <v>203</v>
      </c>
      <c r="E174" s="9">
        <f>GETPIVOTDATA("Sum All Sector (tonnes/year)",$A$2,"Country","Seychelles")</f>
        <v>12877.846856308503</v>
      </c>
    </row>
    <row r="175" spans="1:5" x14ac:dyDescent="0.45">
      <c r="A175" s="7" t="s">
        <v>204</v>
      </c>
      <c r="B175" s="3">
        <v>1140591.527218692</v>
      </c>
      <c r="D175" s="8" t="s">
        <v>204</v>
      </c>
      <c r="E175" s="9">
        <f>GETPIVOTDATA("Sum All Sector (tonnes/year)",$A$2,"Country","Sierra Leone")</f>
        <v>1140591.527218692</v>
      </c>
    </row>
    <row r="176" spans="1:5" x14ac:dyDescent="0.45">
      <c r="A176" s="7" t="s">
        <v>134</v>
      </c>
      <c r="B176" s="3">
        <v>688134.18968457379</v>
      </c>
      <c r="D176" s="8" t="s">
        <v>134</v>
      </c>
      <c r="E176" s="9">
        <f>GETPIVOTDATA("Sum All Sector (tonnes/year)",$A$2,"Country","Singapore")</f>
        <v>688134.18968457379</v>
      </c>
    </row>
    <row r="177" spans="1:5" x14ac:dyDescent="0.45">
      <c r="A177" s="7" t="s">
        <v>74</v>
      </c>
      <c r="B177" s="3">
        <v>4761.6258782462019</v>
      </c>
      <c r="D177" s="8" t="s">
        <v>74</v>
      </c>
      <c r="E177" s="9">
        <f>GETPIVOTDATA("Sum All Sector (tonnes/year)",$A$2,"Country","Sint Maarten (Dutch part)")</f>
        <v>4761.6258782462019</v>
      </c>
    </row>
    <row r="178" spans="1:5" x14ac:dyDescent="0.45">
      <c r="A178" s="7" t="s">
        <v>36</v>
      </c>
      <c r="B178" s="3">
        <v>590722.43223082449</v>
      </c>
      <c r="D178" s="8" t="s">
        <v>36</v>
      </c>
      <c r="E178" s="9">
        <f>GETPIVOTDATA("Sum All Sector (tonnes/year)",$A$2,"Country","Slovakia")</f>
        <v>590722.43223082449</v>
      </c>
    </row>
    <row r="179" spans="1:5" x14ac:dyDescent="0.45">
      <c r="A179" s="7" t="s">
        <v>162</v>
      </c>
      <c r="B179" s="3">
        <v>126757.57825280302</v>
      </c>
      <c r="D179" s="8" t="s">
        <v>162</v>
      </c>
      <c r="E179" s="9">
        <f>GETPIVOTDATA("Sum All Sector (tonnes/year)",$A$2,"Country","Slovenia")</f>
        <v>126757.57825280302</v>
      </c>
    </row>
    <row r="180" spans="1:5" x14ac:dyDescent="0.45">
      <c r="A180" s="7" t="s">
        <v>85</v>
      </c>
      <c r="B180" s="3">
        <v>89957.142523300208</v>
      </c>
      <c r="D180" s="8" t="s">
        <v>85</v>
      </c>
      <c r="E180" s="9">
        <f>GETPIVOTDATA("Sum All Sector (tonnes/year)",$A$2,"Country","Solomon Islands")</f>
        <v>89957.142523300208</v>
      </c>
    </row>
    <row r="181" spans="1:5" x14ac:dyDescent="0.45">
      <c r="A181" s="7" t="s">
        <v>205</v>
      </c>
      <c r="B181" s="3">
        <v>2254395.24083417</v>
      </c>
      <c r="D181" s="8" t="s">
        <v>205</v>
      </c>
      <c r="E181" s="9">
        <f>GETPIVOTDATA("Sum All Sector (tonnes/year)",$A$2,"Country","Somalia")</f>
        <v>2254395.24083417</v>
      </c>
    </row>
    <row r="182" spans="1:5" x14ac:dyDescent="0.45">
      <c r="A182" s="7" t="s">
        <v>206</v>
      </c>
      <c r="B182" s="3">
        <v>4864117.579913714</v>
      </c>
      <c r="D182" s="8" t="s">
        <v>206</v>
      </c>
      <c r="E182" s="9">
        <f>GETPIVOTDATA("Sum All Sector (tonnes/year)",$A$2,"Country","South Africa")</f>
        <v>4864117.579913714</v>
      </c>
    </row>
    <row r="183" spans="1:5" x14ac:dyDescent="0.45">
      <c r="A183" s="7" t="s">
        <v>207</v>
      </c>
      <c r="B183" s="3">
        <v>1614874.5114992438</v>
      </c>
      <c r="D183" s="8" t="s">
        <v>207</v>
      </c>
      <c r="E183" s="9">
        <f>GETPIVOTDATA("Sum All Sector (tonnes/year)",$A$2,"Country","South Sudan")</f>
        <v>1614874.5114992438</v>
      </c>
    </row>
    <row r="184" spans="1:5" x14ac:dyDescent="0.45">
      <c r="A184" s="7" t="s">
        <v>163</v>
      </c>
      <c r="B184" s="3">
        <v>5407793.2468917435</v>
      </c>
      <c r="D184" s="8" t="s">
        <v>163</v>
      </c>
      <c r="E184" s="9">
        <f>GETPIVOTDATA("Sum All Sector (tonnes/year)",$A$2,"Country","Spain")</f>
        <v>5407793.2468917435</v>
      </c>
    </row>
    <row r="185" spans="1:5" x14ac:dyDescent="0.45">
      <c r="A185" s="7" t="s">
        <v>147</v>
      </c>
      <c r="B185" s="3">
        <v>2540804.4784249384</v>
      </c>
      <c r="D185" s="8" t="s">
        <v>147</v>
      </c>
      <c r="E185" s="9">
        <f>GETPIVOTDATA("Sum All Sector (tonnes/year)",$A$2,"Country","Sri Lanka")</f>
        <v>2540804.4784249384</v>
      </c>
    </row>
    <row r="186" spans="1:5" x14ac:dyDescent="0.45">
      <c r="A186" s="7" t="s">
        <v>227</v>
      </c>
      <c r="B186" s="3">
        <v>717238.15744341211</v>
      </c>
      <c r="D186" s="8" t="s">
        <v>227</v>
      </c>
      <c r="E186" s="9">
        <f>GETPIVOTDATA("Sum All Sector (tonnes/year)",$A$2,"Country","State of Palestine")</f>
        <v>717238.15744341211</v>
      </c>
    </row>
    <row r="187" spans="1:5" x14ac:dyDescent="0.45">
      <c r="A187" s="7" t="s">
        <v>100</v>
      </c>
      <c r="B187" s="3">
        <v>6015706.4459972503</v>
      </c>
      <c r="D187" s="8" t="s">
        <v>100</v>
      </c>
      <c r="E187" s="9">
        <f>GETPIVOTDATA("Sum All Sector (tonnes/year)",$A$2,"Country","Sudan")</f>
        <v>6015706.4459972503</v>
      </c>
    </row>
    <row r="188" spans="1:5" x14ac:dyDescent="0.45">
      <c r="A188" s="7" t="s">
        <v>75</v>
      </c>
      <c r="B188" s="3">
        <v>67279.878869229899</v>
      </c>
      <c r="D188" s="8" t="s">
        <v>75</v>
      </c>
      <c r="E188" s="9">
        <f>GETPIVOTDATA("Sum All Sector (tonnes/year)",$A$2,"Country","Suriname")</f>
        <v>67279.878869229899</v>
      </c>
    </row>
    <row r="189" spans="1:5" x14ac:dyDescent="0.45">
      <c r="A189" s="7" t="s">
        <v>118</v>
      </c>
      <c r="B189" s="3">
        <v>1119058.6000000001</v>
      </c>
      <c r="D189" s="8" t="s">
        <v>118</v>
      </c>
      <c r="E189" s="9">
        <f>GETPIVOTDATA("Sum All Sector (tonnes/year)",$A$2,"Country","Sweden")</f>
        <v>1119058.6000000001</v>
      </c>
    </row>
    <row r="190" spans="1:5" x14ac:dyDescent="0.45">
      <c r="A190" s="7" t="s">
        <v>241</v>
      </c>
      <c r="B190" s="3">
        <v>1069512.8831274509</v>
      </c>
      <c r="D190" s="8" t="s">
        <v>241</v>
      </c>
      <c r="E190" s="9">
        <f>GETPIVOTDATA("Sum All Sector (tonnes/year)",$A$2,"Country","Switzerland")</f>
        <v>1069512.8831274509</v>
      </c>
    </row>
    <row r="191" spans="1:5" x14ac:dyDescent="0.45">
      <c r="A191" s="7" t="s">
        <v>228</v>
      </c>
      <c r="B191" s="3">
        <v>2510777.5895634103</v>
      </c>
      <c r="D191" s="8" t="s">
        <v>228</v>
      </c>
      <c r="E191" s="9">
        <f>GETPIVOTDATA("Sum All Sector (tonnes/year)",$A$2,"Country","Syrian Arab Republic")</f>
        <v>2510777.5895634103</v>
      </c>
    </row>
    <row r="192" spans="1:5" x14ac:dyDescent="0.45">
      <c r="A192" s="7" t="s">
        <v>15</v>
      </c>
      <c r="B192" s="3">
        <v>1309698.8728509052</v>
      </c>
      <c r="D192" s="8" t="s">
        <v>15</v>
      </c>
      <c r="E192" s="9">
        <f>GETPIVOTDATA("Sum All Sector (tonnes/year)",$A$2,"Country","Tajikistan")</f>
        <v>1309698.8728509052</v>
      </c>
    </row>
    <row r="193" spans="1:5" x14ac:dyDescent="0.45">
      <c r="A193" s="7" t="s">
        <v>135</v>
      </c>
      <c r="B193" s="3">
        <v>8492505.9479098357</v>
      </c>
      <c r="D193" s="8" t="s">
        <v>135</v>
      </c>
      <c r="E193" s="9">
        <f>GETPIVOTDATA("Sum All Sector (tonnes/year)",$A$2,"Country","Thailand")</f>
        <v>8492505.9479098357</v>
      </c>
    </row>
    <row r="194" spans="1:5" x14ac:dyDescent="0.45">
      <c r="A194" s="7" t="s">
        <v>136</v>
      </c>
      <c r="B194" s="3">
        <v>167618.64335284987</v>
      </c>
      <c r="D194" s="8" t="s">
        <v>136</v>
      </c>
      <c r="E194" s="9">
        <f>GETPIVOTDATA("Sum All Sector (tonnes/year)",$A$2,"Country","Timor-Leste")</f>
        <v>167618.64335284987</v>
      </c>
    </row>
    <row r="195" spans="1:5" x14ac:dyDescent="0.45">
      <c r="A195" s="7" t="s">
        <v>208</v>
      </c>
      <c r="B195" s="3">
        <v>1179890.0526791017</v>
      </c>
      <c r="D195" s="8" t="s">
        <v>208</v>
      </c>
      <c r="E195" s="9">
        <f>GETPIVOTDATA("Sum All Sector (tonnes/year)",$A$2,"Country","Togo")</f>
        <v>1179890.0526791017</v>
      </c>
    </row>
    <row r="196" spans="1:5" x14ac:dyDescent="0.45">
      <c r="A196" s="7" t="s">
        <v>124</v>
      </c>
      <c r="B196" s="3">
        <v>12435.648631125563</v>
      </c>
      <c r="D196" s="8" t="s">
        <v>124</v>
      </c>
      <c r="E196" s="9">
        <f>GETPIVOTDATA("Sum All Sector (tonnes/year)",$A$2,"Country","Tonga")</f>
        <v>12435.648631125563</v>
      </c>
    </row>
    <row r="197" spans="1:5" x14ac:dyDescent="0.45">
      <c r="A197" s="7" t="s">
        <v>76</v>
      </c>
      <c r="B197" s="3">
        <v>156661.98349418514</v>
      </c>
      <c r="D197" s="8" t="s">
        <v>76</v>
      </c>
      <c r="E197" s="9">
        <f>GETPIVOTDATA("Sum All Sector (tonnes/year)",$A$2,"Country","Trinidad and Tobago")</f>
        <v>156661.98349418514</v>
      </c>
    </row>
    <row r="198" spans="1:5" x14ac:dyDescent="0.45">
      <c r="A198" s="7" t="s">
        <v>101</v>
      </c>
      <c r="B198" s="3">
        <v>1570650.6340209597</v>
      </c>
      <c r="D198" s="8" t="s">
        <v>101</v>
      </c>
      <c r="E198" s="9">
        <f>GETPIVOTDATA("Sum All Sector (tonnes/year)",$A$2,"Country","Tunisia")</f>
        <v>1570650.6340209597</v>
      </c>
    </row>
    <row r="199" spans="1:5" x14ac:dyDescent="0.45">
      <c r="A199" s="7" t="s">
        <v>229</v>
      </c>
      <c r="B199" s="3">
        <v>11374100.781082502</v>
      </c>
      <c r="D199" s="8" t="s">
        <v>229</v>
      </c>
      <c r="E199" s="9">
        <f>GETPIVOTDATA("Sum All Sector (tonnes/year)",$A$2,"Country","Turkey")</f>
        <v>11374100.781082502</v>
      </c>
    </row>
    <row r="200" spans="1:5" x14ac:dyDescent="0.45">
      <c r="A200" s="7" t="s">
        <v>16</v>
      </c>
      <c r="B200" s="3">
        <v>707118.3514929302</v>
      </c>
      <c r="D200" s="8" t="s">
        <v>16</v>
      </c>
      <c r="E200" s="9">
        <f>GETPIVOTDATA("Sum All Sector (tonnes/year)",$A$2,"Country","Turkmenistan")</f>
        <v>707118.3514929302</v>
      </c>
    </row>
    <row r="201" spans="1:5" x14ac:dyDescent="0.45">
      <c r="A201" s="7" t="s">
        <v>77</v>
      </c>
      <c r="B201" s="3">
        <v>4289.955390306719</v>
      </c>
      <c r="D201" s="8" t="s">
        <v>77</v>
      </c>
      <c r="E201" s="9">
        <f>GETPIVOTDATA("Sum All Sector (tonnes/year)",$A$2,"Country","Turks and Caicos Islands")</f>
        <v>4289.955390306719</v>
      </c>
    </row>
    <row r="202" spans="1:5" x14ac:dyDescent="0.45">
      <c r="A202" s="7" t="s">
        <v>125</v>
      </c>
      <c r="B202" s="3">
        <v>1380.4164987660911</v>
      </c>
      <c r="D202" s="8" t="s">
        <v>125</v>
      </c>
      <c r="E202" s="9">
        <f>GETPIVOTDATA("Sum All Sector (tonnes/year)",$A$2,"Country","Tuvalu")</f>
        <v>1380.4164987660911</v>
      </c>
    </row>
    <row r="203" spans="1:5" x14ac:dyDescent="0.45">
      <c r="A203" s="7" t="s">
        <v>209</v>
      </c>
      <c r="B203" s="3">
        <v>6462592.8778683012</v>
      </c>
      <c r="D203" s="8" t="s">
        <v>209</v>
      </c>
      <c r="E203" s="9">
        <f>GETPIVOTDATA("Sum All Sector (tonnes/year)",$A$2,"Country","Uganda")</f>
        <v>6462592.8778683012</v>
      </c>
    </row>
    <row r="204" spans="1:5" x14ac:dyDescent="0.45">
      <c r="A204" s="7" t="s">
        <v>37</v>
      </c>
      <c r="B204" s="3">
        <v>5249311.9026183765</v>
      </c>
      <c r="D204" s="8" t="s">
        <v>37</v>
      </c>
      <c r="E204" s="9">
        <f>GETPIVOTDATA("Sum All Sector (tonnes/year)",$A$2,"Country","Ukraine")</f>
        <v>5249311.9026183765</v>
      </c>
    </row>
    <row r="205" spans="1:5" x14ac:dyDescent="0.45">
      <c r="A205" s="7" t="s">
        <v>230</v>
      </c>
      <c r="B205" s="3">
        <v>1298633.7964105303</v>
      </c>
      <c r="D205" s="8" t="s">
        <v>230</v>
      </c>
      <c r="E205" s="9">
        <f>GETPIVOTDATA("Sum All Sector (tonnes/year)",$A$2,"Country","United Arab Emirates")</f>
        <v>1298633.7964105303</v>
      </c>
    </row>
    <row r="206" spans="1:5" x14ac:dyDescent="0.45">
      <c r="A206" s="7" t="s">
        <v>119</v>
      </c>
      <c r="B206" s="3">
        <v>6597700.54</v>
      </c>
      <c r="D206" s="8" t="s">
        <v>119</v>
      </c>
      <c r="E206" s="9">
        <f>GETPIVOTDATA("Sum All Sector (tonnes/year)",$A$2,"Country","United Kingdom")</f>
        <v>6597700.54</v>
      </c>
    </row>
    <row r="207" spans="1:5" x14ac:dyDescent="0.45">
      <c r="A207" s="7" t="s">
        <v>210</v>
      </c>
      <c r="B207" s="3">
        <v>9418609.0226250682</v>
      </c>
      <c r="D207" s="8" t="s">
        <v>210</v>
      </c>
      <c r="E207" s="9">
        <f>GETPIVOTDATA("Sum All Sector (tonnes/year)",$A$2,"Country","United Rep. of Tanzania")</f>
        <v>9418609.0226250682</v>
      </c>
    </row>
    <row r="208" spans="1:5" x14ac:dyDescent="0.45">
      <c r="A208" s="7" t="s">
        <v>106</v>
      </c>
      <c r="B208" s="3">
        <v>45446091.59477599</v>
      </c>
      <c r="D208" s="8" t="s">
        <v>106</v>
      </c>
      <c r="E208" s="9">
        <f>GETPIVOTDATA("Sum All Sector (tonnes/year)",$A$2,"Country","United States of America")</f>
        <v>45446091.59477599</v>
      </c>
    </row>
    <row r="209" spans="1:5" x14ac:dyDescent="0.45">
      <c r="A209" s="7" t="s">
        <v>78</v>
      </c>
      <c r="B209" s="3">
        <v>11746.841199635677</v>
      </c>
      <c r="D209" s="8" t="s">
        <v>78</v>
      </c>
      <c r="E209" s="9">
        <f>GETPIVOTDATA("Sum All Sector (tonnes/year)",$A$2,"Country","United States Virgin Islands")</f>
        <v>11746.841199635677</v>
      </c>
    </row>
    <row r="210" spans="1:5" x14ac:dyDescent="0.45">
      <c r="A210" s="7" t="s">
        <v>79</v>
      </c>
      <c r="B210" s="3">
        <v>388757.55430954893</v>
      </c>
      <c r="D210" s="8" t="s">
        <v>79</v>
      </c>
      <c r="E210" s="9">
        <f>GETPIVOTDATA("Sum All Sector (tonnes/year)",$A$2,"Country","Uruguay")</f>
        <v>388757.55430954893</v>
      </c>
    </row>
    <row r="211" spans="1:5" x14ac:dyDescent="0.45">
      <c r="A211" s="7" t="s">
        <v>17</v>
      </c>
      <c r="B211" s="3">
        <v>4429590.157600373</v>
      </c>
      <c r="D211" s="8" t="s">
        <v>17</v>
      </c>
      <c r="E211" s="9">
        <f>GETPIVOTDATA("Sum All Sector (tonnes/year)",$A$2,"Country","Uzbekistan")</f>
        <v>4429590.157600373</v>
      </c>
    </row>
    <row r="212" spans="1:5" x14ac:dyDescent="0.45">
      <c r="A212" s="7" t="s">
        <v>86</v>
      </c>
      <c r="B212" s="3">
        <v>40277.91436658366</v>
      </c>
      <c r="D212" s="8" t="s">
        <v>86</v>
      </c>
      <c r="E212" s="9">
        <f>GETPIVOTDATA("Sum All Sector (tonnes/year)",$A$2,"Country","Vanuatu")</f>
        <v>40277.91436658366</v>
      </c>
    </row>
    <row r="213" spans="1:5" x14ac:dyDescent="0.45">
      <c r="A213" s="7" t="s">
        <v>80</v>
      </c>
      <c r="B213" s="3">
        <v>3299861.6612645094</v>
      </c>
      <c r="D213" s="8" t="s">
        <v>80</v>
      </c>
      <c r="E213" s="9">
        <f>GETPIVOTDATA("Sum All Sector (tonnes/year)",$A$2,"Country","Venezuela (Boliv. Rep. of)")</f>
        <v>3299861.6612645094</v>
      </c>
    </row>
    <row r="214" spans="1:5" x14ac:dyDescent="0.45">
      <c r="A214" s="7" t="s">
        <v>137</v>
      </c>
      <c r="B214" s="3">
        <v>11522397.4349158</v>
      </c>
      <c r="D214" s="8" t="s">
        <v>137</v>
      </c>
      <c r="E214" s="9">
        <f>GETPIVOTDATA("Sum All Sector (tonnes/year)",$A$2,"Country","Viet Nam")</f>
        <v>11522397.4349158</v>
      </c>
    </row>
    <row r="215" spans="1:5" x14ac:dyDescent="0.45">
      <c r="A215" s="7" t="s">
        <v>231</v>
      </c>
      <c r="B215" s="3">
        <v>4289315.5276822755</v>
      </c>
      <c r="D215" s="8" t="s">
        <v>231</v>
      </c>
      <c r="E215" s="9">
        <f>GETPIVOTDATA("Sum All Sector (tonnes/year)",$A$2,"Country","Yemen")</f>
        <v>4289315.5276822755</v>
      </c>
    </row>
    <row r="216" spans="1:5" x14ac:dyDescent="0.45">
      <c r="A216" s="7" t="s">
        <v>211</v>
      </c>
      <c r="B216" s="3">
        <v>2164901.5027631419</v>
      </c>
      <c r="D216" s="8" t="s">
        <v>211</v>
      </c>
      <c r="E216" s="9">
        <f>GETPIVOTDATA("Sum All Sector (tonnes/year)",$A$2,"Country","Zambia")</f>
        <v>2164901.5027631419</v>
      </c>
    </row>
    <row r="217" spans="1:5" x14ac:dyDescent="0.45">
      <c r="A217" s="7" t="s">
        <v>212</v>
      </c>
      <c r="B217" s="3">
        <v>2092543.1796132035</v>
      </c>
      <c r="D217" s="15" t="s">
        <v>212</v>
      </c>
      <c r="E217" s="16">
        <f>GETPIVOTDATA("Sum All Sector (tonnes/year)",$A$2,"Country","Zimbabwe")</f>
        <v>2092543.1796132035</v>
      </c>
    </row>
    <row r="218" spans="1:5" x14ac:dyDescent="0.45">
      <c r="A218" s="7" t="s">
        <v>253</v>
      </c>
      <c r="B218" s="3">
        <v>930863853.95716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2259E-28F8-4DD3-8E79-EF01AC4808E2}">
  <dimension ref="A2:E99"/>
  <sheetViews>
    <sheetView topLeftCell="A85" zoomScale="90" zoomScaleNormal="90" workbookViewId="0">
      <selection activeCell="F97" sqref="F97"/>
    </sheetView>
  </sheetViews>
  <sheetFormatPr defaultRowHeight="14.25" x14ac:dyDescent="0.45"/>
  <cols>
    <col min="1" max="1" width="28.53125" bestFit="1" customWidth="1"/>
    <col min="2" max="2" width="14.73046875" bestFit="1" customWidth="1"/>
    <col min="3" max="3" width="13.1328125" bestFit="1" customWidth="1"/>
    <col min="4" max="4" width="11.1328125" bestFit="1" customWidth="1"/>
    <col min="5" max="5" width="9.9296875" bestFit="1" customWidth="1"/>
    <col min="6" max="215" width="24.19921875" bestFit="1" customWidth="1"/>
    <col min="216" max="216" width="10.46484375" bestFit="1" customWidth="1"/>
  </cols>
  <sheetData>
    <row r="2" spans="1:5" x14ac:dyDescent="0.45">
      <c r="A2" s="6" t="s">
        <v>0</v>
      </c>
      <c r="B2" s="3" t="s">
        <v>260</v>
      </c>
      <c r="C2" t="s">
        <v>276</v>
      </c>
      <c r="D2" t="s">
        <v>254</v>
      </c>
      <c r="E2" t="s">
        <v>277</v>
      </c>
    </row>
    <row r="3" spans="1:5" x14ac:dyDescent="0.45">
      <c r="A3" s="7" t="s">
        <v>164</v>
      </c>
      <c r="B3" s="3">
        <v>29629195.084090203</v>
      </c>
      <c r="C3" s="3">
        <v>16409032.247399084</v>
      </c>
      <c r="D3" s="3">
        <v>121812969.79899353</v>
      </c>
      <c r="E3" s="3">
        <v>543.08600000000001</v>
      </c>
    </row>
    <row r="4" spans="1:5" x14ac:dyDescent="0.45">
      <c r="A4" s="7" t="s">
        <v>138</v>
      </c>
      <c r="B4" s="3">
        <v>49071377.453145005</v>
      </c>
      <c r="C4" s="3">
        <v>30001266.353217356</v>
      </c>
      <c r="D4" s="3">
        <v>108284874.07005291</v>
      </c>
      <c r="E4" s="3">
        <v>1767.3529999999998</v>
      </c>
    </row>
    <row r="5" spans="1:5" x14ac:dyDescent="0.45">
      <c r="A5" s="7" t="s">
        <v>18</v>
      </c>
      <c r="B5" s="3">
        <v>69563642.263753727</v>
      </c>
      <c r="C5" s="3">
        <v>24731615.47425786</v>
      </c>
      <c r="D5" s="3">
        <v>106361281.86000943</v>
      </c>
      <c r="E5" s="3">
        <v>1560.644</v>
      </c>
    </row>
    <row r="6" spans="1:5" x14ac:dyDescent="0.45">
      <c r="A6" s="7" t="s">
        <v>126</v>
      </c>
      <c r="B6" s="3">
        <v>20268579.059511188</v>
      </c>
      <c r="C6" s="3">
        <v>12354867.250131963</v>
      </c>
      <c r="D6" s="3">
        <v>53339806.285362534</v>
      </c>
      <c r="E6" s="3">
        <v>399.03750000000002</v>
      </c>
    </row>
    <row r="7" spans="1:5" x14ac:dyDescent="0.45">
      <c r="A7" s="7" t="s">
        <v>38</v>
      </c>
      <c r="B7" s="3">
        <v>17820858.145849932</v>
      </c>
      <c r="C7" s="3">
        <v>10027492.901427258</v>
      </c>
      <c r="D7" s="3">
        <v>47216701.611906603</v>
      </c>
      <c r="E7" s="3">
        <v>389.35479999999995</v>
      </c>
    </row>
    <row r="8" spans="1:5" x14ac:dyDescent="0.45">
      <c r="A8" s="7" t="s">
        <v>213</v>
      </c>
      <c r="B8" s="3">
        <v>7488048.2138378611</v>
      </c>
      <c r="C8" s="3">
        <v>4678768.2138863755</v>
      </c>
      <c r="D8" s="3">
        <v>27899721.499268752</v>
      </c>
      <c r="E8" s="3">
        <v>94.591399999999993</v>
      </c>
    </row>
    <row r="9" spans="1:5" x14ac:dyDescent="0.45">
      <c r="A9" s="7" t="s">
        <v>102</v>
      </c>
      <c r="B9" s="3">
        <v>21894489.968731731</v>
      </c>
      <c r="C9" s="3">
        <v>5632124.194950236</v>
      </c>
      <c r="D9" s="3">
        <v>22307055.648551214</v>
      </c>
      <c r="E9" s="3">
        <v>366.47590000000002</v>
      </c>
    </row>
    <row r="10" spans="1:5" x14ac:dyDescent="0.45">
      <c r="A10" s="7" t="s">
        <v>95</v>
      </c>
      <c r="B10" s="3">
        <v>6668671.348503761</v>
      </c>
      <c r="C10" s="3">
        <v>3772398.1127054351</v>
      </c>
      <c r="D10" s="3">
        <v>22114942.157414418</v>
      </c>
      <c r="E10" s="3">
        <v>0</v>
      </c>
    </row>
    <row r="11" spans="1:5" x14ac:dyDescent="0.45">
      <c r="A11" s="7" t="s">
        <v>27</v>
      </c>
      <c r="B11" s="3">
        <v>7940570.6776736993</v>
      </c>
      <c r="C11" s="3">
        <v>4074097.1300378852</v>
      </c>
      <c r="D11" s="3">
        <v>15155125.557910969</v>
      </c>
      <c r="E11" s="3">
        <v>193.44479999999999</v>
      </c>
    </row>
    <row r="12" spans="1:5" x14ac:dyDescent="0.45">
      <c r="A12" s="7" t="s">
        <v>232</v>
      </c>
      <c r="B12" s="3">
        <v>4590247.2125628609</v>
      </c>
      <c r="C12" s="3">
        <v>2658755.3862541425</v>
      </c>
      <c r="D12" s="3">
        <v>14242533.585769171</v>
      </c>
      <c r="E12" s="3">
        <v>195.4453</v>
      </c>
    </row>
    <row r="13" spans="1:5" x14ac:dyDescent="0.45">
      <c r="A13" s="7" t="s">
        <v>148</v>
      </c>
      <c r="B13" s="3">
        <v>3733505.0504792556</v>
      </c>
      <c r="C13" s="3">
        <v>1377268.6362807683</v>
      </c>
      <c r="D13" s="3">
        <v>11970149.988793492</v>
      </c>
      <c r="E13" s="3">
        <v>129.05169999999998</v>
      </c>
    </row>
    <row r="14" spans="1:5" x14ac:dyDescent="0.45">
      <c r="A14" s="7" t="s">
        <v>107</v>
      </c>
      <c r="B14" s="3">
        <v>2022285.3073022279</v>
      </c>
      <c r="C14" s="3">
        <v>835582.09412498772</v>
      </c>
      <c r="D14" s="3">
        <v>8029319.9889002908</v>
      </c>
      <c r="E14" s="3">
        <v>100.45769999999999</v>
      </c>
    </row>
    <row r="15" spans="1:5" x14ac:dyDescent="0.45">
      <c r="A15" s="7" t="s">
        <v>11</v>
      </c>
      <c r="B15" s="3">
        <v>2024173.5999649758</v>
      </c>
      <c r="C15" s="3">
        <v>1145053.9799070042</v>
      </c>
      <c r="D15" s="3">
        <v>6346506.9185248977</v>
      </c>
      <c r="E15" s="3">
        <v>0</v>
      </c>
    </row>
    <row r="16" spans="1:5" x14ac:dyDescent="0.45">
      <c r="A16" s="7" t="s">
        <v>6</v>
      </c>
      <c r="B16" s="3">
        <v>668645.50076025981</v>
      </c>
      <c r="C16" s="3">
        <v>253170.9424929102</v>
      </c>
      <c r="D16" s="3">
        <v>2854879.3657761365</v>
      </c>
      <c r="E16" s="3">
        <v>29.9863</v>
      </c>
    </row>
    <row r="17" spans="1:5" x14ac:dyDescent="0.45">
      <c r="A17" s="7" t="s">
        <v>81</v>
      </c>
      <c r="B17" s="3">
        <v>301290.705685177</v>
      </c>
      <c r="C17" s="3">
        <v>169969.3816010961</v>
      </c>
      <c r="D17" s="3">
        <v>976663.7849291485</v>
      </c>
      <c r="E17" s="3">
        <v>0</v>
      </c>
    </row>
    <row r="18" spans="1:5" x14ac:dyDescent="0.45">
      <c r="A18" s="7" t="s">
        <v>120</v>
      </c>
      <c r="B18" s="3">
        <v>17330.13322624976</v>
      </c>
      <c r="C18" s="3">
        <v>9341.6229664022667</v>
      </c>
      <c r="D18" s="3">
        <v>49878.494422347445</v>
      </c>
      <c r="E18" s="3">
        <v>0</v>
      </c>
    </row>
    <row r="19" spans="1:5" x14ac:dyDescent="0.45">
      <c r="A19" s="7" t="s">
        <v>87</v>
      </c>
      <c r="B19" s="3">
        <v>14500.458119593975</v>
      </c>
      <c r="C19" s="3">
        <v>7783.8990217439386</v>
      </c>
      <c r="D19" s="3">
        <v>45445.336712851356</v>
      </c>
      <c r="E19" s="3">
        <v>0</v>
      </c>
    </row>
    <row r="20" spans="1:5" x14ac:dyDescent="0.45">
      <c r="A20" s="7" t="s">
        <v>253</v>
      </c>
      <c r="B20" s="3">
        <v>243717410.18319771</v>
      </c>
      <c r="C20" s="3">
        <v>118138587.82066254</v>
      </c>
      <c r="D20" s="3">
        <v>569007855.95329869</v>
      </c>
      <c r="E20" s="4">
        <v>5768.9284000000007</v>
      </c>
    </row>
    <row r="24" spans="1:5" x14ac:dyDescent="0.45">
      <c r="A24" s="6" t="s">
        <v>259</v>
      </c>
      <c r="B24" t="s">
        <v>261</v>
      </c>
      <c r="C24" t="s">
        <v>262</v>
      </c>
    </row>
    <row r="25" spans="1:5" x14ac:dyDescent="0.45">
      <c r="A25" s="7" t="s">
        <v>129</v>
      </c>
      <c r="B25" s="3">
        <v>120.65811491125314</v>
      </c>
      <c r="C25" s="3">
        <v>32653174.742726825</v>
      </c>
    </row>
    <row r="26" spans="1:5" x14ac:dyDescent="0.45">
      <c r="A26" s="7" t="s">
        <v>106</v>
      </c>
      <c r="B26" s="3">
        <v>138.10677345039224</v>
      </c>
      <c r="C26" s="3">
        <v>45446091.59477599</v>
      </c>
    </row>
    <row r="27" spans="1:5" x14ac:dyDescent="0.45">
      <c r="A27" s="7" t="s">
        <v>199</v>
      </c>
      <c r="B27" s="3">
        <v>232.08602816125315</v>
      </c>
      <c r="C27" s="3">
        <v>46640843.728986815</v>
      </c>
    </row>
    <row r="28" spans="1:5" x14ac:dyDescent="0.45">
      <c r="A28" s="7" t="s">
        <v>142</v>
      </c>
      <c r="B28" s="3">
        <v>93.609781256491218</v>
      </c>
      <c r="C28" s="3">
        <v>127910071.36297596</v>
      </c>
    </row>
    <row r="29" spans="1:5" x14ac:dyDescent="0.45">
      <c r="A29" s="7" t="s">
        <v>19</v>
      </c>
      <c r="B29" s="3">
        <v>125.15741277544392</v>
      </c>
      <c r="C29" s="3">
        <v>179448658.37160325</v>
      </c>
    </row>
    <row r="30" spans="1:5" x14ac:dyDescent="0.45">
      <c r="A30" s="7" t="s">
        <v>253</v>
      </c>
      <c r="B30" s="3">
        <v>709.61811055483361</v>
      </c>
      <c r="C30" s="3">
        <v>432098839.80106878</v>
      </c>
    </row>
    <row r="41" spans="1:2" x14ac:dyDescent="0.45">
      <c r="A41" s="6" t="s">
        <v>256</v>
      </c>
      <c r="B41" t="s">
        <v>255</v>
      </c>
    </row>
    <row r="42" spans="1:2" x14ac:dyDescent="0.45">
      <c r="A42" s="7" t="s">
        <v>8</v>
      </c>
      <c r="B42">
        <v>9</v>
      </c>
    </row>
    <row r="43" spans="1:2" x14ac:dyDescent="0.45">
      <c r="A43" s="7" t="s">
        <v>24</v>
      </c>
      <c r="B43">
        <v>14</v>
      </c>
    </row>
    <row r="44" spans="1:2" x14ac:dyDescent="0.45">
      <c r="A44" s="7" t="s">
        <v>10</v>
      </c>
      <c r="B44">
        <v>63</v>
      </c>
    </row>
    <row r="45" spans="1:2" x14ac:dyDescent="0.45">
      <c r="A45" s="7" t="s">
        <v>13</v>
      </c>
      <c r="B45">
        <v>129</v>
      </c>
    </row>
    <row r="46" spans="1:2" x14ac:dyDescent="0.45">
      <c r="A46" s="7" t="s">
        <v>253</v>
      </c>
      <c r="B46">
        <v>215</v>
      </c>
    </row>
    <row r="57" spans="1:2" x14ac:dyDescent="0.45">
      <c r="A57" s="6" t="s">
        <v>257</v>
      </c>
      <c r="B57" t="s">
        <v>255</v>
      </c>
    </row>
    <row r="58" spans="1:2" x14ac:dyDescent="0.45">
      <c r="A58" s="7" t="s">
        <v>244</v>
      </c>
      <c r="B58">
        <v>14</v>
      </c>
    </row>
    <row r="59" spans="1:2" x14ac:dyDescent="0.45">
      <c r="A59" s="7" t="s">
        <v>245</v>
      </c>
      <c r="B59">
        <v>38</v>
      </c>
    </row>
    <row r="60" spans="1:2" x14ac:dyDescent="0.45">
      <c r="A60" s="7" t="s">
        <v>10</v>
      </c>
      <c r="B60">
        <v>68</v>
      </c>
    </row>
    <row r="61" spans="1:2" x14ac:dyDescent="0.45">
      <c r="A61" s="7" t="s">
        <v>13</v>
      </c>
      <c r="B61">
        <v>95</v>
      </c>
    </row>
    <row r="62" spans="1:2" x14ac:dyDescent="0.45">
      <c r="A62" s="7" t="s">
        <v>253</v>
      </c>
      <c r="B62">
        <v>215</v>
      </c>
    </row>
    <row r="74" spans="1:2" x14ac:dyDescent="0.45">
      <c r="A74" s="6" t="s">
        <v>258</v>
      </c>
      <c r="B74" t="s">
        <v>255</v>
      </c>
    </row>
    <row r="75" spans="1:2" x14ac:dyDescent="0.45">
      <c r="A75" s="7" t="s">
        <v>8</v>
      </c>
      <c r="B75">
        <v>10</v>
      </c>
    </row>
    <row r="76" spans="1:2" x14ac:dyDescent="0.45">
      <c r="A76" s="7" t="s">
        <v>24</v>
      </c>
      <c r="B76">
        <v>13</v>
      </c>
    </row>
    <row r="77" spans="1:2" x14ac:dyDescent="0.45">
      <c r="A77" s="7" t="s">
        <v>10</v>
      </c>
      <c r="B77">
        <v>61</v>
      </c>
    </row>
    <row r="78" spans="1:2" x14ac:dyDescent="0.45">
      <c r="A78" s="7" t="s">
        <v>13</v>
      </c>
      <c r="B78">
        <v>131</v>
      </c>
    </row>
    <row r="79" spans="1:2" x14ac:dyDescent="0.45">
      <c r="A79" s="7" t="s">
        <v>253</v>
      </c>
      <c r="B79">
        <v>215</v>
      </c>
    </row>
    <row r="91" spans="1:1" x14ac:dyDescent="0.45">
      <c r="A91" t="s">
        <v>278</v>
      </c>
    </row>
    <row r="92" spans="1:1" x14ac:dyDescent="0.45">
      <c r="A92" s="3">
        <v>930863853.95715976</v>
      </c>
    </row>
    <row r="95" spans="1:1" x14ac:dyDescent="0.45">
      <c r="A95" t="s">
        <v>279</v>
      </c>
    </row>
    <row r="96" spans="1:1" x14ac:dyDescent="0.45">
      <c r="A96" s="3">
        <v>27107.410150604377</v>
      </c>
    </row>
    <row r="98" spans="1:1" x14ac:dyDescent="0.45">
      <c r="A98" t="s">
        <v>280</v>
      </c>
    </row>
    <row r="99" spans="1:1" x14ac:dyDescent="0.45">
      <c r="A99" s="3">
        <v>5768.9284000000034</v>
      </c>
    </row>
  </sheetData>
  <conditionalFormatting pivot="1" sqref="B9">
    <cfRule type="colorScale" priority="5">
      <colorScale>
        <cfvo type="min"/>
        <cfvo type="percentile" val="50"/>
        <cfvo type="max"/>
        <color rgb="FF63BE7B"/>
        <color rgb="FFFFEB84"/>
        <color rgb="FFF8696B"/>
      </colorScale>
    </cfRule>
  </conditionalFormatting>
  <conditionalFormatting pivot="1" sqref="B3:B19">
    <cfRule type="colorScale" priority="4">
      <colorScale>
        <cfvo type="min"/>
        <cfvo type="percentile" val="50"/>
        <cfvo type="max"/>
        <color rgb="FF63BE7B"/>
        <color rgb="FFFFEB84"/>
        <color rgb="FFF8696B"/>
      </colorScale>
    </cfRule>
  </conditionalFormatting>
  <conditionalFormatting pivot="1" sqref="C3:C19">
    <cfRule type="colorScale" priority="3">
      <colorScale>
        <cfvo type="min"/>
        <cfvo type="percentile" val="50"/>
        <cfvo type="max"/>
        <color rgb="FF63BE7B"/>
        <color rgb="FFFFEB84"/>
        <color rgb="FFF8696B"/>
      </colorScale>
    </cfRule>
  </conditionalFormatting>
  <conditionalFormatting pivot="1" sqref="D3:D19">
    <cfRule type="colorScale" priority="2">
      <colorScale>
        <cfvo type="min"/>
        <cfvo type="percentile" val="50"/>
        <cfvo type="max"/>
        <color rgb="FF63BE7B"/>
        <color rgb="FFFFEB84"/>
        <color rgb="FFF8696B"/>
      </colorScale>
    </cfRule>
  </conditionalFormatting>
  <conditionalFormatting pivot="1" sqref="E3:E19">
    <cfRule type="dataBar" priority="1">
      <dataBar>
        <cfvo type="min"/>
        <cfvo type="max"/>
        <color rgb="FF638EC6"/>
      </dataBar>
      <extLst>
        <ext xmlns:x14="http://schemas.microsoft.com/office/spreadsheetml/2009/9/main" uri="{B025F937-C7B1-47D3-B67F-A62EFF666E3E}">
          <x14:id>{724734A0-1EFE-4F0B-99B0-545DA7ECEFFF}</x14:id>
        </ext>
      </extLst>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724734A0-1EFE-4F0B-99B0-545DA7ECEFFF}">
            <x14:dataBar minLength="0" maxLength="100" border="1" negativeBarBorderColorSameAsPositive="0">
              <x14:cfvo type="autoMin"/>
              <x14:cfvo type="autoMax"/>
              <x14:borderColor rgb="FF638EC6"/>
              <x14:negativeFillColor rgb="FFFF0000"/>
              <x14:negativeBorderColor rgb="FFFF0000"/>
              <x14:axisColor rgb="FF000000"/>
            </x14:dataBar>
          </x14:cfRule>
          <xm:sqref>E3:E19</xm:sqref>
        </x14:conditionalFormatting>
      </x14:conditionalFormattings>
    </ex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44F2C-F103-41F1-866D-4C5E216C9987}">
  <dimension ref="A1:A5"/>
  <sheetViews>
    <sheetView showGridLines="0" showRowColHeaders="0" zoomScale="70" zoomScaleNormal="70" workbookViewId="0">
      <selection activeCell="Q53" sqref="Q53"/>
    </sheetView>
  </sheetViews>
  <sheetFormatPr defaultRowHeight="14.25" x14ac:dyDescent="0.45"/>
  <cols>
    <col min="1" max="16384" width="9.06640625" style="13"/>
  </cols>
  <sheetData>
    <row r="1" s="14" customFormat="1" x14ac:dyDescent="0.45"/>
    <row r="2" s="14" customFormat="1" x14ac:dyDescent="0.45"/>
    <row r="3" s="14" customFormat="1" x14ac:dyDescent="0.45"/>
    <row r="4" s="14" customFormat="1" x14ac:dyDescent="0.45"/>
    <row r="5" s="14" customFormat="1"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B27959-6C31-4EA7-80C5-482D379050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Retail Estimates</vt:lpstr>
      <vt:lpstr>Household Estimates</vt:lpstr>
      <vt:lpstr>All Sector Estimate</vt:lpstr>
      <vt:lpstr>Food Service Estimates</vt:lpstr>
      <vt:lpstr>Data</vt:lpstr>
      <vt:lpstr>Descriptives Statics</vt:lpstr>
      <vt:lpstr>Map_Visualisation</vt:lpstr>
      <vt:lpstr>Data_Visualisation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 Arenas</cp:lastModifiedBy>
  <dcterms:created xsi:type="dcterms:W3CDTF">2015-06-05T18:17:20Z</dcterms:created>
  <dcterms:modified xsi:type="dcterms:W3CDTF">2024-12-07T22:15:39Z</dcterms:modified>
</cp:coreProperties>
</file>