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4_PUBLICATIONS\2_IN_REVIEW\1_JASR_Shortterm_Mobility_Seasonality_Uraca_Hair\RevisedMay2021\"/>
    </mc:Choice>
  </mc:AlternateContent>
  <xr:revisionPtr revIDLastSave="0" documentId="13_ncr:1_{4026659C-749E-4308-A4D2-78E899FBF7A8}" xr6:coauthVersionLast="45" xr6:coauthVersionMax="45" xr10:uidLastSave="{00000000-0000-0000-0000-000000000000}"/>
  <bookViews>
    <workbookView xWindow="57480" yWindow="-120" windowWidth="29040" windowHeight="15840" tabRatio="500" activeTab="1" xr2:uid="{00000000-000D-0000-FFFF-FFFF00000000}"/>
  </bookViews>
  <sheets>
    <sheet name="d13C" sheetId="1" r:id="rId1"/>
    <sheet name="d15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E7" i="3" l="1"/>
  <c r="J9" i="1" l="1"/>
  <c r="I9" i="1"/>
  <c r="J8" i="1"/>
  <c r="J13" i="1" s="1"/>
  <c r="I8" i="1"/>
  <c r="I13" i="1" s="1"/>
  <c r="J7" i="1"/>
  <c r="I7" i="1"/>
  <c r="H9" i="1"/>
  <c r="G9" i="1"/>
  <c r="H8" i="1"/>
  <c r="H13" i="1" s="1"/>
  <c r="G8" i="1"/>
  <c r="G13" i="1" s="1"/>
  <c r="H7" i="1"/>
  <c r="G7" i="1"/>
  <c r="P9" i="1"/>
  <c r="P8" i="1"/>
  <c r="P13" i="1" s="1"/>
  <c r="P7" i="1"/>
  <c r="P11" i="1" s="1"/>
  <c r="N9" i="1"/>
  <c r="N8" i="1"/>
  <c r="N13" i="1" s="1"/>
  <c r="N7" i="1"/>
  <c r="N11" i="1" s="1"/>
  <c r="M9" i="1"/>
  <c r="M8" i="1"/>
  <c r="M13" i="1" s="1"/>
  <c r="M7" i="1"/>
  <c r="M11" i="1" s="1"/>
  <c r="L9" i="1"/>
  <c r="L8" i="1"/>
  <c r="L13" i="1" s="1"/>
  <c r="L7" i="1"/>
  <c r="L11" i="1" s="1"/>
  <c r="Q9" i="3"/>
  <c r="P9" i="3"/>
  <c r="Q8" i="3"/>
  <c r="Q13" i="3" s="1"/>
  <c r="P8" i="3"/>
  <c r="P13" i="3" s="1"/>
  <c r="Q7" i="3"/>
  <c r="Q11" i="3" s="1"/>
  <c r="P7" i="3"/>
  <c r="P11" i="3" s="1"/>
  <c r="O11" i="3"/>
  <c r="N11" i="3"/>
  <c r="O9" i="3"/>
  <c r="N9" i="3"/>
  <c r="O8" i="3"/>
  <c r="O13" i="3" s="1"/>
  <c r="N8" i="3"/>
  <c r="N13" i="3" s="1"/>
  <c r="O7" i="3"/>
  <c r="N7" i="3"/>
  <c r="H9" i="3" l="1"/>
  <c r="H8" i="3"/>
  <c r="H13" i="3" s="1"/>
  <c r="H7" i="3"/>
  <c r="G9" i="3"/>
  <c r="G8" i="3"/>
  <c r="G13" i="3" s="1"/>
  <c r="G7" i="3"/>
  <c r="J9" i="3"/>
  <c r="I9" i="3"/>
  <c r="J8" i="3"/>
  <c r="J13" i="3" s="1"/>
  <c r="I8" i="3"/>
  <c r="I13" i="3" s="1"/>
  <c r="J7" i="3"/>
  <c r="I7" i="3"/>
  <c r="M9" i="3"/>
  <c r="M8" i="3"/>
  <c r="M13" i="3" s="1"/>
  <c r="M7" i="3"/>
  <c r="M11" i="3" s="1"/>
  <c r="L9" i="3"/>
  <c r="L8" i="3"/>
  <c r="L13" i="3" s="1"/>
  <c r="L7" i="3"/>
  <c r="L11" i="3" s="1"/>
  <c r="B21" i="3" l="1"/>
  <c r="E8" i="3"/>
  <c r="E13" i="3" s="1"/>
  <c r="F8" i="3"/>
  <c r="F13" i="3" s="1"/>
  <c r="E9" i="3"/>
  <c r="F9" i="3"/>
  <c r="T8" i="3"/>
  <c r="T13" i="3" s="1"/>
  <c r="U8" i="3"/>
  <c r="U13" i="3" s="1"/>
  <c r="V8" i="3"/>
  <c r="V13" i="3" s="1"/>
  <c r="W8" i="3"/>
  <c r="W13" i="3" s="1"/>
  <c r="X8" i="3"/>
  <c r="X13" i="3" s="1"/>
  <c r="T9" i="3"/>
  <c r="U9" i="3"/>
  <c r="V9" i="3"/>
  <c r="W9" i="3"/>
  <c r="X9" i="3"/>
  <c r="X7" i="3"/>
  <c r="W7" i="3"/>
  <c r="V7" i="3"/>
  <c r="U7" i="3"/>
  <c r="T7" i="3"/>
  <c r="F7" i="3"/>
  <c r="B22" i="1"/>
  <c r="Q7" i="1"/>
  <c r="Q11" i="1" s="1"/>
  <c r="Q9" i="1"/>
  <c r="Q8" i="1"/>
  <c r="Q13" i="1" s="1"/>
  <c r="X9" i="1"/>
  <c r="X8" i="1"/>
  <c r="X13" i="1" s="1"/>
  <c r="X7" i="1"/>
  <c r="W9" i="1"/>
  <c r="W8" i="1"/>
  <c r="W13" i="1" s="1"/>
  <c r="W7" i="1"/>
  <c r="V9" i="1"/>
  <c r="V8" i="1"/>
  <c r="V13" i="1" s="1"/>
  <c r="V7" i="1"/>
  <c r="U9" i="1"/>
  <c r="U8" i="1"/>
  <c r="U13" i="1" s="1"/>
  <c r="U7" i="1"/>
  <c r="T9" i="1"/>
  <c r="T8" i="1"/>
  <c r="T13" i="1" s="1"/>
  <c r="T7" i="1"/>
  <c r="O9" i="1"/>
  <c r="F9" i="1"/>
  <c r="E9" i="1"/>
  <c r="C14" i="1" s="1"/>
  <c r="E7" i="1"/>
  <c r="F7" i="1"/>
  <c r="O8" i="1"/>
  <c r="O13" i="1" s="1"/>
  <c r="F8" i="1"/>
  <c r="F13" i="1" s="1"/>
  <c r="E8" i="1"/>
  <c r="E13" i="1" s="1"/>
  <c r="O7" i="1"/>
  <c r="O11" i="1" s="1"/>
  <c r="B21" i="1" s="1"/>
  <c r="C14" i="3" l="1"/>
  <c r="B13" i="3" s="1"/>
  <c r="C17" i="3"/>
  <c r="B16" i="3" s="1"/>
  <c r="C17" i="1"/>
  <c r="B16" i="1" s="1"/>
  <c r="B13" i="1"/>
  <c r="B23" i="1"/>
  <c r="B23" i="3"/>
  <c r="B19" i="1" l="1"/>
  <c r="B25" i="1" s="1"/>
  <c r="B19" i="3"/>
  <c r="B25" i="3" s="1"/>
</calcChain>
</file>

<file path=xl/sharedStrings.xml><?xml version="1.0" encoding="utf-8"?>
<sst xmlns="http://schemas.openxmlformats.org/spreadsheetml/2006/main" count="76" uniqueCount="36">
  <si>
    <t>Calibration Standards</t>
  </si>
  <si>
    <t>Check Standards</t>
  </si>
  <si>
    <t>Sample Replicates</t>
  </si>
  <si>
    <t>Name:</t>
  </si>
  <si>
    <t>Known delta:</t>
  </si>
  <si>
    <t>Measured mean:</t>
  </si>
  <si>
    <t>Measured StDev:</t>
  </si>
  <si>
    <t>Number measured:</t>
  </si>
  <si>
    <t>u(Cref)</t>
  </si>
  <si>
    <t>u(bias)</t>
  </si>
  <si>
    <t>Standard deviation:</t>
  </si>
  <si>
    <r>
      <t>Δ</t>
    </r>
    <r>
      <rPr>
        <i/>
        <vertAlign val="subscript"/>
        <sz val="16"/>
        <color theme="1"/>
        <rFont val="Microsoft Sans Serif"/>
        <family val="2"/>
      </rPr>
      <t>Measured−Known</t>
    </r>
  </si>
  <si>
    <r>
      <t>s</t>
    </r>
    <r>
      <rPr>
        <i/>
        <vertAlign val="subscript"/>
        <sz val="16"/>
        <color theme="1"/>
        <rFont val="Microsoft Sans Serif"/>
        <family val="2"/>
      </rPr>
      <t>srm</t>
    </r>
  </si>
  <si>
    <r>
      <t>df</t>
    </r>
    <r>
      <rPr>
        <i/>
        <vertAlign val="subscript"/>
        <sz val="16"/>
        <color theme="1"/>
        <rFont val="Microsoft Sans Serif"/>
        <family val="2"/>
      </rPr>
      <t>srm</t>
    </r>
  </si>
  <si>
    <r>
      <t>s</t>
    </r>
    <r>
      <rPr>
        <i/>
        <vertAlign val="subscript"/>
        <sz val="16"/>
        <color theme="1"/>
        <rFont val="Microsoft Sans Serif"/>
        <family val="2"/>
      </rPr>
      <t>rep</t>
    </r>
  </si>
  <si>
    <r>
      <t>df</t>
    </r>
    <r>
      <rPr>
        <i/>
        <vertAlign val="subscript"/>
        <sz val="16"/>
        <color theme="1"/>
        <rFont val="Microsoft Sans Serif"/>
        <family val="2"/>
      </rPr>
      <t>rep</t>
    </r>
  </si>
  <si>
    <r>
      <t>u(R</t>
    </r>
    <r>
      <rPr>
        <i/>
        <vertAlign val="subscript"/>
        <sz val="16"/>
        <color theme="1"/>
        <rFont val="Microsoft Sans Serif"/>
        <family val="2"/>
      </rPr>
      <t>w</t>
    </r>
    <r>
      <rPr>
        <i/>
        <sz val="16"/>
        <color theme="1"/>
        <rFont val="Microsoft Sans Serif"/>
        <family val="2"/>
      </rPr>
      <t>)</t>
    </r>
  </si>
  <si>
    <r>
      <t>RMS</t>
    </r>
    <r>
      <rPr>
        <i/>
        <vertAlign val="subscript"/>
        <sz val="16"/>
        <color theme="1"/>
        <rFont val="Microsoft Sans Serif"/>
        <family val="2"/>
      </rPr>
      <t>bias</t>
    </r>
  </si>
  <si>
    <r>
      <t>Standard Uncertainty (u</t>
    </r>
    <r>
      <rPr>
        <b/>
        <i/>
        <vertAlign val="subscript"/>
        <sz val="14"/>
        <color theme="1"/>
        <rFont val="Microsoft Sans Serif"/>
        <family val="2"/>
      </rPr>
      <t>c</t>
    </r>
    <r>
      <rPr>
        <b/>
        <i/>
        <sz val="14"/>
        <color theme="1"/>
        <rFont val="Microsoft Sans Serif"/>
        <family val="2"/>
      </rPr>
      <t>)</t>
    </r>
  </si>
  <si>
    <t>Analytical Session</t>
  </si>
  <si>
    <t>Analytical Session:</t>
  </si>
  <si>
    <r>
      <t xml:space="preserve">Appendix G. </t>
    </r>
    <r>
      <rPr>
        <sz val="12"/>
        <color theme="1"/>
        <rFont val="Microsoft Sans Serif"/>
        <family val="2"/>
      </rPr>
      <t>Standard uncertainty calculator</t>
    </r>
  </si>
  <si>
    <t>Glycine mid</t>
  </si>
  <si>
    <t>GlycineMid</t>
  </si>
  <si>
    <t>HStd2</t>
  </si>
  <si>
    <t>ACL10050a</t>
  </si>
  <si>
    <t>ACL 10030e</t>
  </si>
  <si>
    <t>ACL 10040a</t>
  </si>
  <si>
    <t>ACL 10029a</t>
  </si>
  <si>
    <t>ACL 10033a</t>
  </si>
  <si>
    <t>Tomato leaves</t>
  </si>
  <si>
    <t>Check/Working Standards</t>
  </si>
  <si>
    <t xml:space="preserve">Tomato leaves </t>
  </si>
  <si>
    <t>Glycine low</t>
  </si>
  <si>
    <t>Glycine high</t>
  </si>
  <si>
    <r>
      <t xml:space="preserve">Appendix B. </t>
    </r>
    <r>
      <rPr>
        <sz val="12"/>
        <color theme="1"/>
        <rFont val="Microsoft Sans Serif"/>
        <family val="2"/>
      </rPr>
      <t>Standard uncertainty calculator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</si>
</sst>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  <font>
      <i/>
      <sz val="16"/>
      <color theme="1"/>
      <name val="Microsoft Sans Serif"/>
      <family val="2"/>
    </font>
    <font>
      <i/>
      <vertAlign val="subscript"/>
      <sz val="16"/>
      <color theme="1"/>
      <name val="Microsoft Sans Serif"/>
      <family val="2"/>
    </font>
    <font>
      <sz val="16"/>
      <color theme="1"/>
      <name val="Microsoft Sans Serif"/>
      <family val="2"/>
    </font>
    <font>
      <b/>
      <sz val="14"/>
      <color theme="1"/>
      <name val="Microsoft Sans Serif"/>
      <family val="2"/>
    </font>
    <font>
      <sz val="14"/>
      <color theme="1"/>
      <name val="Microsoft Sans Serif"/>
      <family val="2"/>
    </font>
    <font>
      <b/>
      <i/>
      <sz val="14"/>
      <color theme="1"/>
      <name val="Microsoft Sans Serif"/>
      <family val="2"/>
    </font>
    <font>
      <b/>
      <i/>
      <vertAlign val="subscript"/>
      <sz val="14"/>
      <color theme="1"/>
      <name val="Microsoft Sans Serif"/>
      <family val="2"/>
    </font>
    <font>
      <sz val="12"/>
      <color theme="1"/>
      <name val="Calibri"/>
      <family val="2"/>
      <scheme val="minor"/>
    </font>
    <font>
      <sz val="10"/>
      <name val="MS Sans Serif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4" fillId="0" borderId="0"/>
    <xf numFmtId="0" fontId="12" fillId="0" borderId="0"/>
  </cellStyleXfs>
  <cellXfs count="59">
    <xf numFmtId="0" fontId="0" fillId="0" borderId="0" xfId="0"/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2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2" fontId="3" fillId="0" borderId="2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2" borderId="0" xfId="0" applyNumberFormat="1" applyFont="1" applyFill="1" applyAlignment="1">
      <alignment horizontal="left"/>
    </xf>
    <xf numFmtId="1" fontId="3" fillId="0" borderId="2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2" fontId="3" fillId="3" borderId="2" xfId="0" applyNumberFormat="1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2" fontId="3" fillId="3" borderId="3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3" fillId="3" borderId="3" xfId="0" applyNumberFormat="1" applyFont="1" applyFill="1" applyBorder="1" applyAlignment="1">
      <alignment horizontal="left"/>
    </xf>
    <xf numFmtId="0" fontId="3" fillId="3" borderId="2" xfId="0" applyFont="1" applyFill="1" applyBorder="1" applyAlignment="1" applyProtection="1">
      <alignment horizontal="left"/>
      <protection locked="0"/>
    </xf>
    <xf numFmtId="0" fontId="3" fillId="3" borderId="2" xfId="0" applyNumberFormat="1" applyFont="1" applyFill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0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2" fontId="3" fillId="4" borderId="2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1" fontId="3" fillId="4" borderId="2" xfId="0" applyNumberFormat="1" applyFont="1" applyFill="1" applyBorder="1" applyAlignment="1">
      <alignment horizontal="left"/>
    </xf>
    <xf numFmtId="1" fontId="3" fillId="4" borderId="1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left"/>
    </xf>
    <xf numFmtId="164" fontId="3" fillId="4" borderId="5" xfId="0" applyNumberFormat="1" applyFont="1" applyFill="1" applyBorder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" fontId="8" fillId="4" borderId="0" xfId="0" applyNumberFormat="1" applyFont="1" applyFill="1" applyAlignment="1">
      <alignment horizontal="left"/>
    </xf>
    <xf numFmtId="2" fontId="3" fillId="0" borderId="12" xfId="0" applyNumberFormat="1" applyFont="1" applyFill="1" applyBorder="1" applyAlignment="1" applyProtection="1">
      <alignment horizontal="left"/>
      <protection locked="0"/>
    </xf>
    <xf numFmtId="2" fontId="3" fillId="4" borderId="12" xfId="0" applyNumberFormat="1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1" fontId="3" fillId="0" borderId="12" xfId="0" applyNumberFormat="1" applyFont="1" applyBorder="1" applyAlignment="1">
      <alignment horizontal="left"/>
    </xf>
    <xf numFmtId="164" fontId="3" fillId="4" borderId="13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2" fontId="4" fillId="2" borderId="7" xfId="0" applyNumberFormat="1" applyFont="1" applyFill="1" applyBorder="1" applyAlignment="1">
      <alignment horizontal="left"/>
    </xf>
    <xf numFmtId="2" fontId="4" fillId="2" borderId="8" xfId="0" applyNumberFormat="1" applyFont="1" applyFill="1" applyBorder="1" applyAlignment="1">
      <alignment horizontal="left"/>
    </xf>
    <xf numFmtId="2" fontId="4" fillId="2" borderId="9" xfId="0" applyNumberFormat="1" applyFont="1" applyFill="1" applyBorder="1" applyAlignment="1">
      <alignment horizontal="left"/>
    </xf>
    <xf numFmtId="0" fontId="10" fillId="4" borderId="10" xfId="0" applyFont="1" applyFill="1" applyBorder="1" applyAlignment="1">
      <alignment horizontal="left"/>
    </xf>
    <xf numFmtId="164" fontId="8" fillId="4" borderId="11" xfId="0" applyNumberFormat="1" applyFont="1" applyFill="1" applyBorder="1" applyAlignment="1">
      <alignment horizontal="left"/>
    </xf>
  </cellXfs>
  <cellStyles count="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Normal 2" xfId="62" xr:uid="{3AA6000E-ABC8-483B-A2C9-0EDBA645DA77}"/>
    <cellStyle name="Normal 3" xfId="61" xr:uid="{829E4EDD-07CD-4189-AE01-E27F311BB5DA}"/>
    <cellStyle name="Normal 4" xfId="63" xr:uid="{B57079B0-1414-47A9-AFC0-D4A8C47ACB1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34"/>
  <sheetViews>
    <sheetView showGridLines="0" view="pageBreakPreview" zoomScale="60" zoomScaleNormal="100" workbookViewId="0">
      <pane ySplit="26" topLeftCell="A27" activePane="bottomLeft" state="frozenSplit"/>
      <selection activeCell="E8" sqref="E8"/>
      <selection pane="bottomLeft" activeCell="A35" sqref="A35:XFD227"/>
    </sheetView>
  </sheetViews>
  <sheetFormatPr defaultColWidth="10.84765625" defaultRowHeight="15" x14ac:dyDescent="0.5"/>
  <cols>
    <col min="1" max="1" width="31.34765625" style="3" bestFit="1" customWidth="1" collapsed="1"/>
    <col min="2" max="2" width="14.5" style="3" customWidth="1" collapsed="1"/>
    <col min="3" max="3" width="8.6484375" style="4" customWidth="1" collapsed="1"/>
    <col min="4" max="4" width="1.6484375" style="5" customWidth="1" collapsed="1"/>
    <col min="5" max="5" width="12.296875" style="4" bestFit="1" customWidth="1" collapsed="1"/>
    <col min="6" max="6" width="13.44921875" style="4" bestFit="1" customWidth="1" collapsed="1"/>
    <col min="7" max="7" width="12.296875" style="4" bestFit="1" customWidth="1" collapsed="1"/>
    <col min="8" max="8" width="13.44921875" style="4" bestFit="1" customWidth="1"/>
    <col min="9" max="9" width="12.296875" style="4" bestFit="1" customWidth="1"/>
    <col min="10" max="10" width="13.44921875" style="4" bestFit="1" customWidth="1" collapsed="1"/>
    <col min="11" max="11" width="1.84765625" style="5" customWidth="1" collapsed="1"/>
    <col min="12" max="12" width="11.94921875" style="4" bestFit="1" customWidth="1" collapsed="1"/>
    <col min="13" max="13" width="10.84765625" style="4"/>
    <col min="14" max="14" width="11.94921875" style="4" bestFit="1" customWidth="1"/>
    <col min="15" max="15" width="10.84765625" style="4" customWidth="1" collapsed="1"/>
    <col min="16" max="16" width="11.94921875" style="4" bestFit="1" customWidth="1"/>
    <col min="17" max="17" width="15.296875" style="4" bestFit="1" customWidth="1" collapsed="1"/>
    <col min="18" max="18" width="8.1484375" style="4" customWidth="1" collapsed="1"/>
    <col min="19" max="19" width="1.6484375" style="5" customWidth="1" collapsed="1"/>
    <col min="20" max="20" width="11.69921875" style="4" bestFit="1" customWidth="1" collapsed="1"/>
    <col min="21" max="21" width="12.25" style="4" bestFit="1" customWidth="1" collapsed="1"/>
    <col min="22" max="24" width="11.796875" style="4" bestFit="1" customWidth="1" collapsed="1"/>
    <col min="25" max="50" width="10.84765625" style="3"/>
    <col min="51" max="51" width="10.84765625" style="3" collapsed="1"/>
    <col min="52" max="133" width="10.84765625" style="3"/>
    <col min="134" max="16384" width="10.84765625" style="3" collapsed="1"/>
  </cols>
  <sheetData>
    <row r="1" spans="1:24" x14ac:dyDescent="0.5">
      <c r="A1" s="53" t="s">
        <v>35</v>
      </c>
      <c r="E1" s="54" t="s">
        <v>0</v>
      </c>
      <c r="F1" s="55"/>
      <c r="G1" s="55"/>
      <c r="H1" s="55"/>
      <c r="I1" s="55"/>
      <c r="J1" s="56"/>
      <c r="L1" s="54" t="s">
        <v>1</v>
      </c>
      <c r="M1" s="55"/>
      <c r="N1" s="55"/>
      <c r="O1" s="55"/>
      <c r="P1" s="55"/>
      <c r="Q1" s="55"/>
      <c r="R1" s="55"/>
      <c r="T1" s="54" t="s">
        <v>2</v>
      </c>
      <c r="U1" s="55"/>
      <c r="V1" s="55"/>
      <c r="W1" s="55"/>
      <c r="X1" s="55"/>
    </row>
    <row r="2" spans="1:24" s="6" customFormat="1" ht="17.399999999999999" x14ac:dyDescent="0.55000000000000004">
      <c r="A2" s="37" t="s">
        <v>3</v>
      </c>
      <c r="D2" s="7"/>
      <c r="E2" s="22" t="s">
        <v>33</v>
      </c>
      <c r="F2" s="22" t="s">
        <v>34</v>
      </c>
      <c r="G2" s="22" t="s">
        <v>33</v>
      </c>
      <c r="H2" s="22" t="s">
        <v>34</v>
      </c>
      <c r="I2" s="22" t="s">
        <v>33</v>
      </c>
      <c r="J2" s="22" t="s">
        <v>34</v>
      </c>
      <c r="K2" s="8"/>
      <c r="L2" s="22" t="s">
        <v>23</v>
      </c>
      <c r="M2" s="22" t="s">
        <v>24</v>
      </c>
      <c r="N2" s="22" t="s">
        <v>23</v>
      </c>
      <c r="O2" s="22" t="s">
        <v>24</v>
      </c>
      <c r="P2" s="22" t="s">
        <v>23</v>
      </c>
      <c r="Q2" s="22" t="s">
        <v>30</v>
      </c>
      <c r="R2" s="27"/>
      <c r="S2" s="7"/>
      <c r="T2" s="22" t="s">
        <v>25</v>
      </c>
      <c r="U2" s="23" t="s">
        <v>26</v>
      </c>
      <c r="V2" s="23" t="s">
        <v>27</v>
      </c>
      <c r="W2" s="23" t="s">
        <v>28</v>
      </c>
      <c r="X2" s="23" t="s">
        <v>29</v>
      </c>
    </row>
    <row r="3" spans="1:24" s="6" customFormat="1" ht="17.399999999999999" x14ac:dyDescent="0.55000000000000004">
      <c r="A3" s="37" t="s">
        <v>19</v>
      </c>
      <c r="D3" s="7"/>
      <c r="E3" s="22">
        <v>1</v>
      </c>
      <c r="F3" s="23">
        <v>1</v>
      </c>
      <c r="G3" s="22">
        <v>2</v>
      </c>
      <c r="H3" s="23">
        <v>2</v>
      </c>
      <c r="I3" s="22">
        <v>3</v>
      </c>
      <c r="J3" s="23">
        <v>3</v>
      </c>
      <c r="K3" s="8"/>
      <c r="L3" s="22">
        <v>1</v>
      </c>
      <c r="M3" s="22">
        <v>1</v>
      </c>
      <c r="N3" s="23">
        <v>2</v>
      </c>
      <c r="O3" s="22">
        <v>2</v>
      </c>
      <c r="P3" s="23">
        <v>3</v>
      </c>
      <c r="Q3" s="22">
        <v>3</v>
      </c>
      <c r="R3" s="27"/>
      <c r="S3" s="7"/>
      <c r="T3" s="30">
        <v>1</v>
      </c>
      <c r="U3" s="27">
        <v>1</v>
      </c>
      <c r="V3" s="27">
        <v>2</v>
      </c>
      <c r="W3" s="27">
        <v>2</v>
      </c>
      <c r="X3" s="27">
        <v>2</v>
      </c>
    </row>
    <row r="4" spans="1:24" ht="17.399999999999999" x14ac:dyDescent="0.55000000000000004">
      <c r="A4" s="38" t="s">
        <v>4</v>
      </c>
      <c r="E4" s="24">
        <v>-39.64</v>
      </c>
      <c r="F4" s="24">
        <v>15.67</v>
      </c>
      <c r="G4" s="24">
        <v>-39.64</v>
      </c>
      <c r="H4" s="24">
        <v>15.67</v>
      </c>
      <c r="I4" s="24">
        <v>-39.64</v>
      </c>
      <c r="J4" s="24">
        <v>15.67</v>
      </c>
      <c r="L4" s="24">
        <v>-8.36</v>
      </c>
      <c r="M4" s="29">
        <v>-16.78</v>
      </c>
      <c r="N4" s="24">
        <v>-8.36</v>
      </c>
      <c r="O4" s="29">
        <v>-16.79</v>
      </c>
      <c r="P4" s="24">
        <v>-8.36</v>
      </c>
      <c r="Q4" s="29">
        <v>-26.88</v>
      </c>
      <c r="R4" s="25"/>
      <c r="T4" s="9"/>
      <c r="U4" s="10"/>
      <c r="V4" s="10"/>
      <c r="W4" s="10"/>
      <c r="X4" s="10"/>
    </row>
    <row r="5" spans="1:24" ht="17.399999999999999" x14ac:dyDescent="0.55000000000000004">
      <c r="A5" s="38" t="s">
        <v>10</v>
      </c>
      <c r="E5" s="24">
        <v>0.05</v>
      </c>
      <c r="F5" s="24">
        <v>0.05</v>
      </c>
      <c r="G5" s="24">
        <v>0.05</v>
      </c>
      <c r="H5" s="24">
        <v>0.05</v>
      </c>
      <c r="I5" s="24">
        <v>0.05</v>
      </c>
      <c r="J5" s="24">
        <v>0.05</v>
      </c>
      <c r="L5" s="24">
        <v>0.05</v>
      </c>
      <c r="M5" s="29">
        <v>0.05</v>
      </c>
      <c r="N5" s="24">
        <v>0.05</v>
      </c>
      <c r="O5" s="29">
        <v>0.05</v>
      </c>
      <c r="P5" s="24">
        <v>0.05</v>
      </c>
      <c r="Q5" s="29">
        <v>0.06</v>
      </c>
      <c r="R5" s="25"/>
      <c r="T5" s="9"/>
      <c r="U5" s="10"/>
      <c r="V5" s="10"/>
      <c r="W5" s="10"/>
      <c r="X5" s="10"/>
    </row>
    <row r="6" spans="1:24" ht="9" customHeight="1" x14ac:dyDescent="0.55000000000000004">
      <c r="A6" s="38"/>
      <c r="E6" s="9"/>
      <c r="F6" s="10"/>
      <c r="G6" s="9"/>
      <c r="H6" s="10"/>
      <c r="I6" s="9"/>
      <c r="J6" s="10"/>
      <c r="L6" s="9"/>
      <c r="M6" s="2"/>
      <c r="N6" s="10"/>
      <c r="O6" s="1"/>
      <c r="P6" s="10"/>
      <c r="Q6" s="48"/>
      <c r="R6" s="10"/>
      <c r="T6" s="9"/>
      <c r="U6" s="10"/>
      <c r="V6" s="10"/>
      <c r="W6" s="10"/>
      <c r="X6" s="10"/>
    </row>
    <row r="7" spans="1:24" ht="17.399999999999999" x14ac:dyDescent="0.55000000000000004">
      <c r="A7" s="38" t="s">
        <v>5</v>
      </c>
      <c r="E7" s="39">
        <f>AVERAGE(E28:E34)</f>
        <v>-39.639622677288195</v>
      </c>
      <c r="F7" s="40">
        <f>AVERAGE(F28:F34)</f>
        <v>15.668102359657212</v>
      </c>
      <c r="G7" s="39">
        <f>AVERAGE(G28:G34)</f>
        <v>-39.400795800018379</v>
      </c>
      <c r="H7" s="40">
        <f>AVERAGE(H28:H34)</f>
        <v>15.670114359659387</v>
      </c>
      <c r="I7" s="39">
        <f>AVERAGE(I28:I34)</f>
        <v>-39.655381100000007</v>
      </c>
      <c r="J7" s="40">
        <f>AVERAGE(J28:J34)</f>
        <v>15.663105099999996</v>
      </c>
      <c r="L7" s="39">
        <f>AVERAGE(L28:L34)</f>
        <v>-8.4574999999999996</v>
      </c>
      <c r="M7" s="39">
        <f>AVERAGE(M28:M34)</f>
        <v>-16.697142857142858</v>
      </c>
      <c r="N7" s="40">
        <f>AVERAGE(N28:N34)</f>
        <v>-8.2949999999999982</v>
      </c>
      <c r="O7" s="40">
        <f>AVERAGE(O28:O34)</f>
        <v>-16.577142857142857</v>
      </c>
      <c r="P7" s="39">
        <f>AVERAGE(P28:P34)</f>
        <v>-8.3650000000000002</v>
      </c>
      <c r="Q7" s="49">
        <f>AVERAGE(Q28:Q34)</f>
        <v>-27.055088085714289</v>
      </c>
      <c r="R7" s="10"/>
      <c r="T7" s="39">
        <f>AVERAGE(T28:T34)</f>
        <v>-17.436666666666667</v>
      </c>
      <c r="U7" s="40">
        <f>AVERAGE(U28:U34)</f>
        <v>-14.346666666666666</v>
      </c>
      <c r="V7" s="40">
        <f>AVERAGE(V28:V34)</f>
        <v>-18.483333333333334</v>
      </c>
      <c r="W7" s="40">
        <f>AVERAGE(W28:W34)</f>
        <v>-14.56</v>
      </c>
      <c r="X7" s="40">
        <f>AVERAGE(X28:X34)</f>
        <v>-17.05</v>
      </c>
    </row>
    <row r="8" spans="1:24" ht="17.399999999999999" x14ac:dyDescent="0.55000000000000004">
      <c r="A8" s="38" t="s">
        <v>6</v>
      </c>
      <c r="E8" s="39">
        <f>STDEV(E28:E34)</f>
        <v>0.10640688644879934</v>
      </c>
      <c r="F8" s="40">
        <f>STDEV(F28:F34)</f>
        <v>7.5961872972532762E-2</v>
      </c>
      <c r="G8" s="39">
        <f>STDEV(G28:G34)</f>
        <v>0.49022226213813841</v>
      </c>
      <c r="H8" s="40">
        <f>STDEV(H28:H34)</f>
        <v>0.13709032164414028</v>
      </c>
      <c r="I8" s="39">
        <f>STDEV(I28:I34)</f>
        <v>5.591039238506796E-2</v>
      </c>
      <c r="J8" s="40">
        <f>STDEV(J28:J34)</f>
        <v>3.8018880064672154E-2</v>
      </c>
      <c r="L8" s="39">
        <f>STDEV(L28:L34)</f>
        <v>8.9209491273817956E-2</v>
      </c>
      <c r="M8" s="39">
        <f>STDEV(M28:M34)</f>
        <v>0.12079104350272005</v>
      </c>
      <c r="N8" s="40">
        <f>STDEV(N28:N34)</f>
        <v>0.10246950765959606</v>
      </c>
      <c r="O8" s="40">
        <f>STDEV(O28:O34)</f>
        <v>0.21422062503520983</v>
      </c>
      <c r="P8" s="39">
        <f>STDEV(P28:P34)</f>
        <v>4.2031734043061729E-2</v>
      </c>
      <c r="Q8" s="49">
        <f>STDEV(Q28:Q34)</f>
        <v>0.25237279941113139</v>
      </c>
      <c r="R8" s="10"/>
      <c r="T8" s="39">
        <f>STDEV(T28:T34)</f>
        <v>0.22300971578237033</v>
      </c>
      <c r="U8" s="40">
        <f>STDEV(U28:U34)</f>
        <v>0.27024680078279023</v>
      </c>
      <c r="V8" s="40">
        <f>STDEV(V28:V34)</f>
        <v>0.20816659994661282</v>
      </c>
      <c r="W8" s="40">
        <f>STDEV(W28:W34)</f>
        <v>0.26210684844162319</v>
      </c>
      <c r="X8" s="40">
        <f>STDEV(X28:X34)</f>
        <v>9.8994949366117052E-2</v>
      </c>
    </row>
    <row r="9" spans="1:24" s="12" customFormat="1" ht="17.399999999999999" x14ac:dyDescent="0.55000000000000004">
      <c r="A9" s="35" t="s">
        <v>7</v>
      </c>
      <c r="D9" s="13"/>
      <c r="E9" s="41">
        <f>COUNT(E28:E34)</f>
        <v>6</v>
      </c>
      <c r="F9" s="42">
        <f>COUNT(F28:F34)</f>
        <v>5</v>
      </c>
      <c r="G9" s="41">
        <f>COUNT(G28:G34)</f>
        <v>6</v>
      </c>
      <c r="H9" s="42">
        <f>COUNT(H28:H34)</f>
        <v>6</v>
      </c>
      <c r="I9" s="41">
        <f>COUNT(I28:I34)</f>
        <v>6</v>
      </c>
      <c r="J9" s="42">
        <f>COUNT(J28:J34)</f>
        <v>6</v>
      </c>
      <c r="K9" s="13"/>
      <c r="L9" s="41">
        <f>COUNT(L28:L34)</f>
        <v>4</v>
      </c>
      <c r="M9" s="41">
        <f>COUNT(M28:M34)</f>
        <v>7</v>
      </c>
      <c r="N9" s="42">
        <f>COUNT(N28:N34)</f>
        <v>4</v>
      </c>
      <c r="O9" s="42">
        <f>COUNT(O28:O34)</f>
        <v>7</v>
      </c>
      <c r="P9" s="41">
        <f>COUNT(P28:P34)</f>
        <v>4</v>
      </c>
      <c r="Q9" s="50">
        <f>COUNT(Q28:Q34)</f>
        <v>7</v>
      </c>
      <c r="R9" s="15"/>
      <c r="S9" s="13"/>
      <c r="T9" s="41">
        <f>COUNT(T28:T34)</f>
        <v>3</v>
      </c>
      <c r="U9" s="42">
        <f>COUNT(U28:U34)</f>
        <v>3</v>
      </c>
      <c r="V9" s="42">
        <f>COUNT(V28:V34)</f>
        <v>3</v>
      </c>
      <c r="W9" s="42">
        <f>COUNT(W28:W34)</f>
        <v>3</v>
      </c>
      <c r="X9" s="42">
        <f>COUNT(X28:X34)</f>
        <v>2</v>
      </c>
    </row>
    <row r="10" spans="1:24" s="12" customFormat="1" ht="9" customHeight="1" x14ac:dyDescent="0.5">
      <c r="D10" s="13"/>
      <c r="E10" s="14"/>
      <c r="F10" s="15"/>
      <c r="G10" s="14"/>
      <c r="H10" s="15"/>
      <c r="I10" s="14"/>
      <c r="J10" s="15"/>
      <c r="K10" s="13"/>
      <c r="L10" s="14"/>
      <c r="M10" s="14"/>
      <c r="N10" s="15"/>
      <c r="O10" s="15"/>
      <c r="P10" s="15"/>
      <c r="Q10" s="51"/>
      <c r="R10" s="15"/>
      <c r="S10" s="13"/>
      <c r="T10" s="14"/>
      <c r="U10" s="15"/>
      <c r="V10" s="15"/>
      <c r="W10" s="15"/>
      <c r="X10" s="15"/>
    </row>
    <row r="11" spans="1:24" s="12" customFormat="1" ht="23.1" thickBot="1" x14ac:dyDescent="0.95">
      <c r="A11" s="31" t="s">
        <v>11</v>
      </c>
      <c r="D11" s="13"/>
      <c r="E11" s="17"/>
      <c r="F11" s="18"/>
      <c r="G11" s="17"/>
      <c r="H11" s="18"/>
      <c r="I11" s="17"/>
      <c r="J11" s="18"/>
      <c r="K11" s="13"/>
      <c r="L11" s="43">
        <f>L7-L4</f>
        <v>-9.7500000000000142E-2</v>
      </c>
      <c r="M11" s="43">
        <f>M7-M4</f>
        <v>8.2857142857143629E-2</v>
      </c>
      <c r="N11" s="44">
        <f t="shared" ref="N11:Q11" si="0">N7-N4</f>
        <v>6.5000000000001279E-2</v>
      </c>
      <c r="O11" s="44">
        <f t="shared" si="0"/>
        <v>0.21285714285714263</v>
      </c>
      <c r="P11" s="52">
        <f t="shared" si="0"/>
        <v>-5.0000000000007816E-3</v>
      </c>
      <c r="Q11" s="52">
        <f t="shared" si="0"/>
        <v>-0.17508808571428958</v>
      </c>
      <c r="R11" s="18"/>
      <c r="S11" s="13"/>
      <c r="T11" s="17"/>
      <c r="U11" s="18"/>
      <c r="V11" s="18"/>
      <c r="W11" s="18"/>
      <c r="X11" s="18"/>
    </row>
    <row r="12" spans="1:24" s="12" customFormat="1" ht="10" customHeight="1" x14ac:dyDescent="0.65">
      <c r="A12" s="32"/>
      <c r="D12" s="13"/>
      <c r="K12" s="13"/>
      <c r="S12" s="13"/>
    </row>
    <row r="13" spans="1:24" s="12" customFormat="1" ht="22.8" x14ac:dyDescent="0.9">
      <c r="A13" s="33" t="s">
        <v>12</v>
      </c>
      <c r="B13" s="46">
        <f>SQRT(SUM(E13:Q13)/C14)</f>
        <v>0.19837829097971224</v>
      </c>
      <c r="D13" s="13"/>
      <c r="E13" s="45">
        <f>(COUNT(E28:E34)-1)*(E8^2)</f>
        <v>5.6612127418638386E-2</v>
      </c>
      <c r="F13" s="45">
        <f>(COUNT(F28:F34)-1)*(F8^2)</f>
        <v>2.3080824581980814E-2</v>
      </c>
      <c r="G13" s="45">
        <f>(COUNT(G28:G34)-1)*(G8^2)</f>
        <v>1.2015893314791684</v>
      </c>
      <c r="H13" s="45">
        <f>(COUNT(H28:H34)-1)*(H8^2)</f>
        <v>9.3968781442469188E-2</v>
      </c>
      <c r="I13" s="45">
        <f>(COUNT(I28:I34)-1)*(I8^2)</f>
        <v>1.5629859883261328E-2</v>
      </c>
      <c r="J13" s="45">
        <f>(COUNT(J28:J34)-1)*(J8^2)</f>
        <v>7.2271762068596293E-3</v>
      </c>
      <c r="K13" s="13"/>
      <c r="L13" s="45">
        <f>(COUNT(L28:L34)-1)*(L8^2)</f>
        <v>2.3875000000000209E-2</v>
      </c>
      <c r="M13" s="45">
        <f>(COUNT(M28:M34)-1)*(M8^2)</f>
        <v>8.7542857142856034E-2</v>
      </c>
      <c r="N13" s="45">
        <f>(COUNT(N28:N34)-1)*(N8^2)</f>
        <v>3.1500000000000049E-2</v>
      </c>
      <c r="O13" s="45">
        <f>(COUNT(O28:O34)-1)*(O8^2)</f>
        <v>0.27534285714285578</v>
      </c>
      <c r="P13" s="45">
        <f>(COUNT(P28:P34)-1)*(P8^2)</f>
        <v>5.3000000000000226E-3</v>
      </c>
      <c r="Q13" s="45">
        <f>(COUNT(Q28:Q34)-1)*(Q8^2)</f>
        <v>0.38215217929566697</v>
      </c>
      <c r="S13" s="13"/>
      <c r="T13" s="45">
        <f>(COUNT(T28:T34)-1)*(T8^2)</f>
        <v>9.9466666666667189E-2</v>
      </c>
      <c r="U13" s="45">
        <f>(COUNT(U28:U34)-1)*(U8^2)</f>
        <v>0.14606666666666623</v>
      </c>
      <c r="V13" s="45">
        <f>(COUNT(V28:V34)-1)*(V8^2)</f>
        <v>8.6666666666666295E-2</v>
      </c>
      <c r="W13" s="45">
        <f>(COUNT(W28:W34)-1)*(W8^2)</f>
        <v>0.13740000000000005</v>
      </c>
      <c r="X13" s="45">
        <f>(COUNT(X28:X34)-1)*(X8^2)</f>
        <v>9.8000000000000795E-3</v>
      </c>
    </row>
    <row r="14" spans="1:24" s="12" customFormat="1" ht="22.8" x14ac:dyDescent="0.9">
      <c r="A14" s="31" t="s">
        <v>13</v>
      </c>
      <c r="B14" s="35"/>
      <c r="C14" s="47">
        <f>SUM(E9:R9)-COUNT(E9:Q9)</f>
        <v>56</v>
      </c>
      <c r="D14" s="13"/>
      <c r="F14" s="20"/>
      <c r="G14" s="20"/>
      <c r="H14" s="20"/>
      <c r="I14" s="20"/>
      <c r="K14" s="13"/>
      <c r="M14" s="20"/>
      <c r="N14" s="20"/>
      <c r="O14" s="20"/>
      <c r="P14" s="20"/>
      <c r="Q14" s="20"/>
      <c r="S14" s="13"/>
    </row>
    <row r="15" spans="1:24" s="12" customFormat="1" ht="9" customHeight="1" x14ac:dyDescent="0.65">
      <c r="A15" s="31"/>
      <c r="B15" s="35"/>
      <c r="C15" s="36"/>
      <c r="D15" s="13"/>
      <c r="F15" s="20"/>
      <c r="G15" s="20"/>
      <c r="H15" s="20"/>
      <c r="I15" s="20"/>
      <c r="K15" s="13"/>
      <c r="M15" s="20"/>
      <c r="N15" s="20"/>
      <c r="O15" s="20"/>
      <c r="P15" s="20"/>
      <c r="Q15" s="20"/>
      <c r="S15" s="13"/>
    </row>
    <row r="16" spans="1:24" s="12" customFormat="1" ht="22.8" x14ac:dyDescent="0.9">
      <c r="A16" s="33" t="s">
        <v>14</v>
      </c>
      <c r="B16" s="46">
        <f>SQRT(SUM(T13:TR13)/C17)</f>
        <v>0.23079572497485012</v>
      </c>
      <c r="C16" s="36"/>
      <c r="D16" s="13"/>
      <c r="F16" s="20"/>
      <c r="G16" s="20"/>
      <c r="H16" s="20"/>
      <c r="I16" s="20"/>
      <c r="K16" s="13"/>
      <c r="M16" s="20"/>
      <c r="N16" s="20"/>
      <c r="O16" s="20"/>
      <c r="P16" s="20"/>
      <c r="Q16" s="20"/>
      <c r="S16" s="13"/>
    </row>
    <row r="17" spans="1:24" s="12" customFormat="1" ht="22.8" x14ac:dyDescent="0.9">
      <c r="A17" s="31" t="s">
        <v>15</v>
      </c>
      <c r="B17" s="35"/>
      <c r="C17" s="47">
        <f>SUM(T9:TR9)-COUNT(T9:TR9)</f>
        <v>9</v>
      </c>
      <c r="D17" s="13"/>
      <c r="F17" s="20"/>
      <c r="G17" s="20"/>
      <c r="H17" s="20"/>
      <c r="I17" s="20"/>
      <c r="K17" s="13"/>
      <c r="M17" s="20"/>
      <c r="N17" s="20"/>
      <c r="O17" s="20"/>
      <c r="P17" s="20"/>
      <c r="Q17" s="20"/>
      <c r="S17" s="13"/>
    </row>
    <row r="18" spans="1:24" s="12" customFormat="1" ht="8.0500000000000007" customHeight="1" x14ac:dyDescent="0.65">
      <c r="A18" s="31"/>
      <c r="B18" s="35"/>
      <c r="D18" s="13"/>
      <c r="F18" s="20"/>
      <c r="G18" s="20"/>
      <c r="H18" s="20"/>
      <c r="I18" s="20"/>
      <c r="K18" s="13"/>
      <c r="M18" s="20"/>
      <c r="N18" s="20"/>
      <c r="O18" s="20"/>
      <c r="P18" s="20"/>
      <c r="Q18" s="20"/>
      <c r="S18" s="13"/>
    </row>
    <row r="19" spans="1:24" s="12" customFormat="1" ht="22.8" x14ac:dyDescent="0.9">
      <c r="A19" s="33" t="s">
        <v>16</v>
      </c>
      <c r="B19" s="46">
        <f>SQRT((B13^2)+(B16^2)/2)</f>
        <v>0.25687989346261553</v>
      </c>
      <c r="D19" s="13"/>
      <c r="F19" s="20"/>
      <c r="G19" s="20"/>
      <c r="H19" s="20"/>
      <c r="I19" s="20"/>
      <c r="K19" s="13"/>
      <c r="M19" s="20"/>
      <c r="N19" s="20"/>
      <c r="O19" s="20"/>
      <c r="P19" s="20"/>
      <c r="Q19" s="20"/>
      <c r="S19" s="13"/>
    </row>
    <row r="20" spans="1:24" s="12" customFormat="1" ht="8.0500000000000007" customHeight="1" x14ac:dyDescent="0.65">
      <c r="A20" s="31"/>
      <c r="B20" s="34"/>
      <c r="D20" s="13"/>
      <c r="F20" s="20"/>
      <c r="G20" s="20"/>
      <c r="H20" s="20"/>
      <c r="I20" s="20"/>
      <c r="K20" s="13"/>
      <c r="M20" s="20"/>
      <c r="N20" s="20"/>
      <c r="O20" s="20"/>
      <c r="P20" s="20"/>
      <c r="Q20" s="20"/>
      <c r="S20" s="13"/>
    </row>
    <row r="21" spans="1:24" s="12" customFormat="1" ht="22.8" x14ac:dyDescent="0.9">
      <c r="A21" s="31" t="s">
        <v>17</v>
      </c>
      <c r="B21" s="46">
        <f>SQRT(SUMSQ(L11:Q11)/COUNT(L11:Q11))</f>
        <v>0.12687628958086808</v>
      </c>
      <c r="D21" s="13"/>
      <c r="F21" s="20"/>
      <c r="G21" s="20"/>
      <c r="H21" s="20"/>
      <c r="I21" s="20"/>
      <c r="K21" s="13"/>
      <c r="M21" s="20"/>
      <c r="N21" s="20"/>
      <c r="O21" s="20"/>
      <c r="P21" s="20"/>
      <c r="Q21" s="20"/>
      <c r="S21" s="13"/>
    </row>
    <row r="22" spans="1:24" s="12" customFormat="1" ht="19.8" x14ac:dyDescent="0.65">
      <c r="A22" s="31" t="s">
        <v>8</v>
      </c>
      <c r="B22" s="46">
        <f>SQRT(SUMSQ(M5:R5)/COUNT(M5:R5))</f>
        <v>5.2153619241621194E-2</v>
      </c>
      <c r="D22" s="13"/>
      <c r="F22" s="20"/>
      <c r="G22" s="20"/>
      <c r="H22" s="20"/>
      <c r="I22" s="20"/>
      <c r="K22" s="13"/>
      <c r="M22" s="20"/>
      <c r="N22" s="20"/>
      <c r="O22" s="20"/>
      <c r="P22" s="20"/>
      <c r="Q22" s="20"/>
      <c r="S22" s="13"/>
    </row>
    <row r="23" spans="1:24" s="12" customFormat="1" ht="19.8" x14ac:dyDescent="0.65">
      <c r="A23" s="33" t="s">
        <v>9</v>
      </c>
      <c r="B23" s="46">
        <f>SQRT(SUMSQ(B21:B22))</f>
        <v>0.13717723155760322</v>
      </c>
      <c r="C23" s="20"/>
      <c r="D23" s="21"/>
      <c r="F23" s="20"/>
      <c r="G23" s="20"/>
      <c r="H23" s="20"/>
      <c r="I23" s="20"/>
      <c r="K23" s="13"/>
      <c r="M23" s="20"/>
      <c r="N23" s="20"/>
      <c r="O23" s="20"/>
      <c r="P23" s="20"/>
      <c r="Q23" s="20"/>
      <c r="S23" s="13"/>
    </row>
    <row r="24" spans="1:24" s="12" customFormat="1" ht="8.0500000000000007" customHeight="1" thickBot="1" x14ac:dyDescent="0.7">
      <c r="A24" s="31"/>
      <c r="B24" s="34"/>
      <c r="C24" s="20"/>
      <c r="D24" s="21"/>
      <c r="F24" s="20"/>
      <c r="G24" s="20"/>
      <c r="H24" s="20"/>
      <c r="I24" s="20"/>
      <c r="K24" s="13"/>
      <c r="M24" s="20"/>
      <c r="N24" s="20"/>
      <c r="O24" s="20"/>
      <c r="P24" s="20"/>
      <c r="Q24" s="20"/>
      <c r="S24" s="13"/>
    </row>
    <row r="25" spans="1:24" s="12" customFormat="1" ht="20.7" thickBot="1" x14ac:dyDescent="0.85">
      <c r="A25" s="57" t="s">
        <v>18</v>
      </c>
      <c r="B25" s="58">
        <f>SQRT(SUMSQ(B23,B19))</f>
        <v>0.29121276160768261</v>
      </c>
      <c r="C25" s="20"/>
      <c r="D25" s="21"/>
      <c r="F25" s="20"/>
      <c r="G25" s="20"/>
      <c r="H25" s="20"/>
      <c r="I25" s="20"/>
      <c r="K25" s="13"/>
      <c r="M25" s="20"/>
      <c r="N25" s="20"/>
      <c r="O25" s="20"/>
      <c r="P25" s="20"/>
      <c r="Q25" s="20"/>
      <c r="S25" s="13"/>
    </row>
    <row r="28" spans="1:24" x14ac:dyDescent="0.5">
      <c r="A28" s="3">
        <v>1</v>
      </c>
      <c r="E28" s="25">
        <v>-39.71743928715177</v>
      </c>
      <c r="F28" s="25">
        <v>15.571895574543241</v>
      </c>
      <c r="G28" s="25">
        <v>-39.762960625719685</v>
      </c>
      <c r="H28" s="25">
        <v>15.903235516338341</v>
      </c>
      <c r="I28" s="25">
        <v>-39.732483800000004</v>
      </c>
      <c r="J28" s="25">
        <v>15.628236999999999</v>
      </c>
      <c r="L28" s="25">
        <v>-8.49</v>
      </c>
      <c r="M28" s="25">
        <v>-16.75</v>
      </c>
      <c r="N28" s="25">
        <v>-8.2799999999999994</v>
      </c>
      <c r="O28" s="25">
        <v>-16.34</v>
      </c>
      <c r="P28" s="25">
        <v>-8.41</v>
      </c>
      <c r="Q28" s="25">
        <v>-26.520911600000005</v>
      </c>
      <c r="R28" s="25"/>
      <c r="T28" s="25">
        <v>-17.27</v>
      </c>
      <c r="U28" s="25">
        <v>-14.07</v>
      </c>
      <c r="V28" s="25">
        <v>-18.25</v>
      </c>
      <c r="W28" s="25">
        <v>-14.78</v>
      </c>
      <c r="X28" s="25">
        <v>-17.12</v>
      </c>
    </row>
    <row r="29" spans="1:24" x14ac:dyDescent="0.5">
      <c r="A29" s="3">
        <v>2</v>
      </c>
      <c r="E29" s="25">
        <v>-39.602466410717334</v>
      </c>
      <c r="F29" s="25">
        <v>15.758771331848166</v>
      </c>
      <c r="G29" s="25">
        <v>-39.291440170765981</v>
      </c>
      <c r="H29" s="25">
        <v>15.491010294326273</v>
      </c>
      <c r="I29" s="25">
        <v>-39.606762199999999</v>
      </c>
      <c r="J29" s="25">
        <v>15.682257999999997</v>
      </c>
      <c r="L29" s="25">
        <v>-8.56</v>
      </c>
      <c r="M29" s="25">
        <v>-16.440000000000001</v>
      </c>
      <c r="N29" s="25">
        <v>-8.16</v>
      </c>
      <c r="O29" s="25">
        <v>-16.23</v>
      </c>
      <c r="P29" s="25">
        <v>-8.34</v>
      </c>
      <c r="Q29" s="25">
        <v>-26.989421</v>
      </c>
      <c r="R29" s="25"/>
      <c r="T29" s="25">
        <v>-17.350000000000001</v>
      </c>
      <c r="U29" s="25">
        <v>-14.36</v>
      </c>
      <c r="V29" s="25">
        <v>-18.649999999999999</v>
      </c>
      <c r="W29" s="25">
        <v>-14.27</v>
      </c>
      <c r="X29" s="25">
        <v>-16.98</v>
      </c>
    </row>
    <row r="30" spans="1:24" x14ac:dyDescent="0.5">
      <c r="A30" s="3">
        <v>3</v>
      </c>
      <c r="E30" s="25">
        <v>-39.443919809948191</v>
      </c>
      <c r="F30" s="25">
        <v>15.609118375188693</v>
      </c>
      <c r="G30" s="25">
        <v>-39.650371704428878</v>
      </c>
      <c r="H30" s="25">
        <v>15.632000200636639</v>
      </c>
      <c r="I30" s="25">
        <v>-39.648014600000003</v>
      </c>
      <c r="J30" s="25">
        <v>15.695026599999991</v>
      </c>
      <c r="L30" s="25">
        <v>-8.43</v>
      </c>
      <c r="M30" s="25">
        <v>-16.7</v>
      </c>
      <c r="N30" s="25">
        <v>-8.4</v>
      </c>
      <c r="O30" s="25">
        <v>-16.54</v>
      </c>
      <c r="P30" s="25">
        <v>-8.39</v>
      </c>
      <c r="Q30" s="25">
        <v>-27.178985600000004</v>
      </c>
      <c r="R30" s="25"/>
      <c r="T30" s="25">
        <v>-17.690000000000001</v>
      </c>
      <c r="U30" s="25">
        <v>-14.61</v>
      </c>
      <c r="V30" s="25">
        <v>-18.55</v>
      </c>
      <c r="W30" s="25">
        <v>-14.63</v>
      </c>
      <c r="X30" s="25"/>
    </row>
    <row r="31" spans="1:24" x14ac:dyDescent="0.5">
      <c r="A31" s="3">
        <v>4</v>
      </c>
      <c r="E31" s="25">
        <v>-39.731726966780464</v>
      </c>
      <c r="F31" s="25">
        <v>15.705030964896402</v>
      </c>
      <c r="G31" s="25">
        <v>-38.453664743313347</v>
      </c>
      <c r="H31" s="25">
        <v>15.60158719293959</v>
      </c>
      <c r="I31" s="25">
        <v>-39.582207199999999</v>
      </c>
      <c r="J31" s="25">
        <v>15.649845399999997</v>
      </c>
      <c r="L31" s="25">
        <v>-8.35</v>
      </c>
      <c r="M31" s="25">
        <v>-16.77</v>
      </c>
      <c r="N31" s="25">
        <v>-8.34</v>
      </c>
      <c r="O31" s="25">
        <v>-16.72</v>
      </c>
      <c r="P31" s="25">
        <v>-8.32</v>
      </c>
      <c r="Q31" s="25">
        <v>-27.191754200000005</v>
      </c>
      <c r="R31" s="25"/>
      <c r="T31" s="25"/>
      <c r="U31" s="25"/>
      <c r="V31" s="25"/>
      <c r="W31" s="25"/>
      <c r="X31" s="25"/>
    </row>
    <row r="32" spans="1:24" x14ac:dyDescent="0.5">
      <c r="A32" s="3">
        <v>5</v>
      </c>
      <c r="E32" s="25">
        <v>-39.656727056662277</v>
      </c>
      <c r="F32" s="25">
        <v>15.695695551809564</v>
      </c>
      <c r="G32" s="25">
        <v>-39.612622129262817</v>
      </c>
      <c r="H32" s="25">
        <v>15.694005236192965</v>
      </c>
      <c r="I32" s="25">
        <v>-39.698106800000005</v>
      </c>
      <c r="J32" s="25">
        <v>15.614486199999995</v>
      </c>
      <c r="L32" s="25"/>
      <c r="M32" s="25">
        <v>-16.809999999999999</v>
      </c>
      <c r="N32" s="25"/>
      <c r="O32" s="25">
        <v>-16.739999999999998</v>
      </c>
      <c r="P32" s="25"/>
      <c r="Q32" s="25">
        <v>-27.282116600000002</v>
      </c>
      <c r="R32" s="25"/>
      <c r="T32" s="25"/>
      <c r="U32" s="25"/>
      <c r="V32" s="25"/>
      <c r="W32" s="25"/>
      <c r="X32" s="25"/>
    </row>
    <row r="33" spans="1:24" x14ac:dyDescent="0.5">
      <c r="A33" s="3">
        <v>6</v>
      </c>
      <c r="E33" s="25">
        <v>-39.685456532469125</v>
      </c>
      <c r="F33" s="25"/>
      <c r="G33" s="25">
        <v>-39.633715426619574</v>
      </c>
      <c r="H33" s="25">
        <v>15.698847717522511</v>
      </c>
      <c r="I33" s="25">
        <v>-39.664712000000002</v>
      </c>
      <c r="J33" s="25">
        <v>15.708777399999995</v>
      </c>
      <c r="L33" s="25"/>
      <c r="M33" s="25">
        <v>-16.72</v>
      </c>
      <c r="N33" s="25"/>
      <c r="O33" s="25">
        <v>-16.75</v>
      </c>
      <c r="P33" s="25"/>
      <c r="Q33" s="25">
        <v>-27.128893400000003</v>
      </c>
      <c r="R33" s="25"/>
      <c r="T33" s="25"/>
      <c r="U33" s="25"/>
      <c r="V33" s="25"/>
      <c r="W33" s="25"/>
      <c r="X33" s="25"/>
    </row>
    <row r="34" spans="1:24" x14ac:dyDescent="0.5">
      <c r="A34" s="3">
        <v>7</v>
      </c>
      <c r="E34" s="25"/>
      <c r="F34" s="25"/>
      <c r="G34" s="25"/>
      <c r="H34" s="25"/>
      <c r="I34" s="25"/>
      <c r="J34" s="25"/>
      <c r="L34" s="25"/>
      <c r="M34" s="25">
        <v>-16.690000000000001</v>
      </c>
      <c r="N34" s="25"/>
      <c r="O34" s="25">
        <v>-16.72</v>
      </c>
      <c r="P34" s="25"/>
      <c r="Q34" s="25">
        <v>-27.093534200000001</v>
      </c>
      <c r="R34" s="25"/>
      <c r="T34" s="25"/>
      <c r="U34" s="25"/>
      <c r="V34" s="25"/>
      <c r="W34" s="25"/>
      <c r="X34" s="25"/>
    </row>
  </sheetData>
  <mergeCells count="3">
    <mergeCell ref="E1:J1"/>
    <mergeCell ref="L1:R1"/>
    <mergeCell ref="T1:X1"/>
  </mergeCells>
  <pageMargins left="0.75" right="0.75" top="1" bottom="1" header="0.5" footer="0.5"/>
  <pageSetup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W34"/>
  <sheetViews>
    <sheetView showGridLines="0" tabSelected="1" view="pageBreakPreview" zoomScale="60" zoomScaleNormal="100" workbookViewId="0">
      <pane ySplit="26" topLeftCell="A27" activePane="bottomLeft" state="frozenSplit"/>
      <selection activeCell="E8" sqref="E8"/>
      <selection pane="bottomLeft" activeCell="A13" sqref="A13:XFD13"/>
    </sheetView>
  </sheetViews>
  <sheetFormatPr defaultColWidth="10.84765625" defaultRowHeight="15" x14ac:dyDescent="0.5"/>
  <cols>
    <col min="1" max="1" width="20.09765625" style="3" customWidth="1" collapsed="1"/>
    <col min="2" max="2" width="9.25" style="3" customWidth="1" collapsed="1"/>
    <col min="3" max="3" width="5.75" style="4" customWidth="1" collapsed="1"/>
    <col min="4" max="4" width="1.6484375" style="5" customWidth="1" collapsed="1"/>
    <col min="5" max="5" width="12.296875" style="4" bestFit="1" customWidth="1" collapsed="1"/>
    <col min="6" max="6" width="13.44921875" style="4" bestFit="1" customWidth="1" collapsed="1"/>
    <col min="7" max="7" width="12.296875" style="4" bestFit="1" customWidth="1" collapsed="1"/>
    <col min="8" max="8" width="13.44921875" style="4" bestFit="1" customWidth="1"/>
    <col min="9" max="9" width="12.296875" style="4" customWidth="1"/>
    <col min="10" max="10" width="13.44921875" style="4" bestFit="1" customWidth="1" collapsed="1"/>
    <col min="11" max="11" width="1.84765625" style="5" customWidth="1" collapsed="1"/>
    <col min="12" max="12" width="12.546875" style="4" bestFit="1" customWidth="1" collapsed="1"/>
    <col min="13" max="13" width="8.796875" style="4" bestFit="1" customWidth="1" collapsed="1"/>
    <col min="14" max="14" width="12.546875" style="4" bestFit="1" customWidth="1"/>
    <col min="15" max="15" width="7.44921875" style="4" bestFit="1" customWidth="1" collapsed="1"/>
    <col min="16" max="16" width="12.546875" style="4" bestFit="1" customWidth="1" collapsed="1"/>
    <col min="17" max="17" width="16.296875" style="4" bestFit="1" customWidth="1" collapsed="1"/>
    <col min="18" max="18" width="8.1484375" style="4" hidden="1" customWidth="1" collapsed="1"/>
    <col min="19" max="19" width="1.6484375" style="5" hidden="1" customWidth="1" collapsed="1"/>
    <col min="20" max="20" width="11.69921875" style="4" bestFit="1" customWidth="1" collapsed="1"/>
    <col min="21" max="24" width="12.19921875" style="4" bestFit="1" customWidth="1" collapsed="1"/>
    <col min="25" max="41" width="10.84765625" style="3"/>
    <col min="42" max="42" width="10.84765625" style="3" collapsed="1"/>
    <col min="43" max="43" width="10.84765625" style="3"/>
    <col min="44" max="44" width="10.84765625" style="3" collapsed="1"/>
    <col min="45" max="116" width="10.84765625" style="3"/>
    <col min="117" max="117" width="10.84765625" style="3" collapsed="1"/>
    <col min="118" max="127" width="10.84765625" style="3"/>
    <col min="128" max="16384" width="10.84765625" style="3" collapsed="1"/>
  </cols>
  <sheetData>
    <row r="1" spans="1:24" x14ac:dyDescent="0.5">
      <c r="A1" s="53" t="s">
        <v>21</v>
      </c>
      <c r="E1" s="54" t="s">
        <v>0</v>
      </c>
      <c r="F1" s="55"/>
      <c r="G1" s="55"/>
      <c r="H1" s="55"/>
      <c r="I1" s="55"/>
      <c r="J1" s="56"/>
      <c r="L1" s="54" t="s">
        <v>31</v>
      </c>
      <c r="M1" s="55"/>
      <c r="N1" s="55"/>
      <c r="O1" s="55"/>
      <c r="P1" s="55"/>
      <c r="Q1" s="55"/>
      <c r="R1" s="56"/>
      <c r="T1" s="54" t="s">
        <v>2</v>
      </c>
      <c r="U1" s="55"/>
      <c r="V1" s="55"/>
      <c r="W1" s="55"/>
      <c r="X1" s="55"/>
    </row>
    <row r="2" spans="1:24" s="6" customFormat="1" ht="17.399999999999999" x14ac:dyDescent="0.55000000000000004">
      <c r="A2" s="37" t="s">
        <v>3</v>
      </c>
      <c r="D2" s="7"/>
      <c r="E2" s="22" t="s">
        <v>33</v>
      </c>
      <c r="F2" s="22" t="s">
        <v>34</v>
      </c>
      <c r="G2" s="22" t="s">
        <v>33</v>
      </c>
      <c r="H2" s="22" t="s">
        <v>34</v>
      </c>
      <c r="I2" s="22" t="s">
        <v>33</v>
      </c>
      <c r="J2" s="22" t="s">
        <v>34</v>
      </c>
      <c r="K2" s="8"/>
      <c r="L2" s="23" t="s">
        <v>22</v>
      </c>
      <c r="M2" s="22" t="s">
        <v>24</v>
      </c>
      <c r="N2" s="23" t="s">
        <v>22</v>
      </c>
      <c r="O2" s="22" t="s">
        <v>24</v>
      </c>
      <c r="P2" s="23" t="s">
        <v>22</v>
      </c>
      <c r="Q2" s="22" t="s">
        <v>32</v>
      </c>
      <c r="R2" s="28"/>
      <c r="S2" s="7"/>
      <c r="T2" s="22" t="s">
        <v>25</v>
      </c>
      <c r="U2" s="23" t="s">
        <v>26</v>
      </c>
      <c r="V2" s="23" t="s">
        <v>27</v>
      </c>
      <c r="W2" s="23" t="s">
        <v>28</v>
      </c>
      <c r="X2" s="23" t="s">
        <v>29</v>
      </c>
    </row>
    <row r="3" spans="1:24" s="6" customFormat="1" ht="17.399999999999999" x14ac:dyDescent="0.55000000000000004">
      <c r="A3" s="37" t="s">
        <v>20</v>
      </c>
      <c r="D3" s="7"/>
      <c r="E3" s="22">
        <v>1</v>
      </c>
      <c r="F3" s="23">
        <v>1</v>
      </c>
      <c r="G3" s="22">
        <v>2</v>
      </c>
      <c r="H3" s="23">
        <v>2</v>
      </c>
      <c r="I3" s="22">
        <v>3</v>
      </c>
      <c r="J3" s="23">
        <v>3</v>
      </c>
      <c r="K3" s="8"/>
      <c r="L3" s="22">
        <v>1</v>
      </c>
      <c r="M3" s="22">
        <v>1</v>
      </c>
      <c r="N3" s="22">
        <v>2</v>
      </c>
      <c r="O3" s="22">
        <v>2</v>
      </c>
      <c r="P3" s="22">
        <v>3</v>
      </c>
      <c r="Q3" s="22">
        <v>3</v>
      </c>
      <c r="R3" s="28"/>
      <c r="S3" s="7"/>
      <c r="T3" s="30">
        <v>1</v>
      </c>
      <c r="U3" s="27">
        <v>1</v>
      </c>
      <c r="V3" s="27">
        <v>2</v>
      </c>
      <c r="W3" s="27">
        <v>2</v>
      </c>
      <c r="X3" s="27">
        <v>2</v>
      </c>
    </row>
    <row r="4" spans="1:24" ht="17.399999999999999" x14ac:dyDescent="0.55000000000000004">
      <c r="A4" s="38" t="s">
        <v>4</v>
      </c>
      <c r="E4" s="24">
        <v>1.35</v>
      </c>
      <c r="F4" s="24">
        <v>51.8</v>
      </c>
      <c r="G4" s="24">
        <v>1.34</v>
      </c>
      <c r="H4" s="24">
        <v>51.8</v>
      </c>
      <c r="I4" s="24">
        <v>1.34</v>
      </c>
      <c r="J4" s="24">
        <v>51.8</v>
      </c>
      <c r="L4" s="24">
        <v>27.9</v>
      </c>
      <c r="M4" s="29">
        <v>9.11</v>
      </c>
      <c r="N4" s="24">
        <v>27.9</v>
      </c>
      <c r="O4" s="29">
        <v>9.11</v>
      </c>
      <c r="P4" s="24">
        <v>27.9</v>
      </c>
      <c r="Q4" s="29">
        <v>3.96</v>
      </c>
      <c r="R4" s="26"/>
      <c r="T4" s="9"/>
      <c r="U4" s="10"/>
      <c r="V4" s="10"/>
      <c r="W4" s="10"/>
      <c r="X4" s="10"/>
    </row>
    <row r="5" spans="1:24" ht="17.399999999999999" x14ac:dyDescent="0.55000000000000004">
      <c r="A5" s="38" t="s">
        <v>10</v>
      </c>
      <c r="E5" s="24">
        <v>0.11</v>
      </c>
      <c r="F5" s="24">
        <v>0.18</v>
      </c>
      <c r="G5" s="24">
        <v>0.11</v>
      </c>
      <c r="H5" s="24">
        <v>0.18</v>
      </c>
      <c r="I5" s="24">
        <v>0.11</v>
      </c>
      <c r="J5" s="24">
        <v>0.18</v>
      </c>
      <c r="L5" s="24">
        <v>0.11</v>
      </c>
      <c r="M5" s="29">
        <v>7.0000000000000007E-2</v>
      </c>
      <c r="N5" s="24">
        <v>0.11</v>
      </c>
      <c r="O5" s="29">
        <v>7.0000000000000007E-2</v>
      </c>
      <c r="P5" s="24">
        <v>0.11</v>
      </c>
      <c r="Q5" s="29">
        <v>0.12</v>
      </c>
      <c r="R5" s="26"/>
      <c r="T5" s="9"/>
      <c r="U5" s="10"/>
      <c r="V5" s="10"/>
      <c r="W5" s="10"/>
      <c r="X5" s="10"/>
    </row>
    <row r="6" spans="1:24" ht="8.0500000000000007" customHeight="1" x14ac:dyDescent="0.55000000000000004">
      <c r="A6" s="38"/>
      <c r="E6" s="9"/>
      <c r="F6" s="10"/>
      <c r="G6" s="9"/>
      <c r="H6" s="10"/>
      <c r="I6" s="9"/>
      <c r="J6" s="10"/>
      <c r="L6" s="9"/>
      <c r="M6" s="2"/>
      <c r="N6" s="9"/>
      <c r="O6" s="2"/>
      <c r="P6" s="9"/>
      <c r="Q6" s="2"/>
      <c r="R6" s="11"/>
      <c r="T6" s="9"/>
      <c r="U6" s="10"/>
      <c r="V6" s="10"/>
      <c r="W6" s="10"/>
      <c r="X6" s="10"/>
    </row>
    <row r="7" spans="1:24" ht="17.399999999999999" x14ac:dyDescent="0.55000000000000004">
      <c r="A7" s="38" t="s">
        <v>5</v>
      </c>
      <c r="E7" s="39">
        <f>AVERAGE(E28:E34)</f>
        <v>1.4189925000000001</v>
      </c>
      <c r="F7" s="40">
        <f>AVERAGE(F28:F34)</f>
        <v>51.809903979999987</v>
      </c>
      <c r="G7" s="39">
        <f>AVERAGE(G28:G34)</f>
        <v>1.4100247666666663</v>
      </c>
      <c r="H7" s="40">
        <f>AVERAGE(H28:H34)</f>
        <v>51.811492233333333</v>
      </c>
      <c r="I7" s="39">
        <f>AVERAGE(I28:I34)</f>
        <v>1.3503068833333332</v>
      </c>
      <c r="J7" s="40">
        <f>AVERAGE(J28:J34)</f>
        <v>51.800799433333339</v>
      </c>
      <c r="L7" s="39">
        <f>AVERAGE(L28:L34)</f>
        <v>27.774999999999999</v>
      </c>
      <c r="M7" s="39">
        <f>AVERAGE(M28:M34)</f>
        <v>9.1071428571428577</v>
      </c>
      <c r="N7" s="39">
        <f>AVERAGE(N28:N34)</f>
        <v>27.712499999999999</v>
      </c>
      <c r="O7" s="39">
        <f>AVERAGE(O28:O34)</f>
        <v>9.2842857142857138</v>
      </c>
      <c r="P7" s="39">
        <f>AVERAGE(P28:P34)</f>
        <v>27.812499999999996</v>
      </c>
      <c r="Q7" s="39">
        <f>AVERAGE(Q28:Q34)</f>
        <v>3.8889070571428568</v>
      </c>
      <c r="R7" s="11"/>
      <c r="T7" s="39">
        <f>AVERAGE(T28:T34)</f>
        <v>8.6433333333333326</v>
      </c>
      <c r="U7" s="40">
        <f>AVERAGE(U28:U34)</f>
        <v>8.9633333333333329</v>
      </c>
      <c r="V7" s="40">
        <f>AVERAGE(V28:V34)</f>
        <v>11.716666666666667</v>
      </c>
      <c r="W7" s="40">
        <f>AVERAGE(W28:W34)</f>
        <v>6.97</v>
      </c>
      <c r="X7" s="40">
        <f>AVERAGE(X28:X34)</f>
        <v>10.135</v>
      </c>
    </row>
    <row r="8" spans="1:24" ht="17.399999999999999" x14ac:dyDescent="0.55000000000000004">
      <c r="A8" s="38" t="s">
        <v>6</v>
      </c>
      <c r="E8" s="39">
        <f>STDEV(E28:E34)</f>
        <v>6.2797808272677752E-2</v>
      </c>
      <c r="F8" s="40">
        <f>STDEV(F28:F34)</f>
        <v>5.5399071573376389E-2</v>
      </c>
      <c r="G8" s="39">
        <f>STDEV(G28:G34)</f>
        <v>2.3174331082960426E-2</v>
      </c>
      <c r="H8" s="40">
        <f>STDEV(H28:H34)</f>
        <v>4.9176758436552566E-2</v>
      </c>
      <c r="I8" s="39">
        <f>STDEV(I28:I34)</f>
        <v>2.9606824818235171E-2</v>
      </c>
      <c r="J8" s="40">
        <f>STDEV(J28:J34)</f>
        <v>0.12874471181553987</v>
      </c>
      <c r="L8" s="39">
        <f>STDEV(L28:L34)</f>
        <v>0.1001665280087773</v>
      </c>
      <c r="M8" s="39">
        <f>STDEV(M28:M34)</f>
        <v>5.4989176424179838E-2</v>
      </c>
      <c r="N8" s="39">
        <f>STDEV(N28:N34)</f>
        <v>0.25210778118363186</v>
      </c>
      <c r="O8" s="39">
        <f>STDEV(O28:O34)</f>
        <v>0.48335139539321836</v>
      </c>
      <c r="P8" s="39">
        <f>STDEV(P28:P34)</f>
        <v>8.6938675704966703E-2</v>
      </c>
      <c r="Q8" s="39">
        <f>STDEV(Q28:Q34)</f>
        <v>9.5059766042542182E-2</v>
      </c>
      <c r="R8" s="11"/>
      <c r="T8" s="39">
        <f>STDEV(T28:T34)</f>
        <v>4.163331998932248E-2</v>
      </c>
      <c r="U8" s="40">
        <f>STDEV(U28:U34)</f>
        <v>3.2145502536643514E-2</v>
      </c>
      <c r="V8" s="40">
        <f>STDEV(V28:V34)</f>
        <v>0.21779194965226256</v>
      </c>
      <c r="W8" s="40">
        <f>STDEV(W28:W34)</f>
        <v>7.2111025509280099E-2</v>
      </c>
      <c r="X8" s="40">
        <f>STDEV(X28:X34)</f>
        <v>0.16263455967290624</v>
      </c>
    </row>
    <row r="9" spans="1:24" s="12" customFormat="1" ht="17.399999999999999" x14ac:dyDescent="0.55000000000000004">
      <c r="A9" s="35" t="s">
        <v>7</v>
      </c>
      <c r="D9" s="13"/>
      <c r="E9" s="41">
        <f>COUNT(E28:E34)</f>
        <v>6</v>
      </c>
      <c r="F9" s="42">
        <f>COUNT(F28:F34)</f>
        <v>5</v>
      </c>
      <c r="G9" s="41">
        <f>COUNT(G28:G34)</f>
        <v>6</v>
      </c>
      <c r="H9" s="42">
        <f>COUNT(H28:H34)</f>
        <v>6</v>
      </c>
      <c r="I9" s="41">
        <f>COUNT(I28:I34)</f>
        <v>6</v>
      </c>
      <c r="J9" s="42">
        <f>COUNT(J28:J34)</f>
        <v>6</v>
      </c>
      <c r="K9" s="13"/>
      <c r="L9" s="41">
        <f>COUNT(L28:L34)</f>
        <v>4</v>
      </c>
      <c r="M9" s="41">
        <f>COUNT(M28:M34)</f>
        <v>7</v>
      </c>
      <c r="N9" s="41">
        <f>COUNT(N28:N34)</f>
        <v>4</v>
      </c>
      <c r="O9" s="41">
        <f>COUNT(O28:O34)</f>
        <v>7</v>
      </c>
      <c r="P9" s="41">
        <f>COUNT(P28:P34)</f>
        <v>4</v>
      </c>
      <c r="Q9" s="41">
        <f>COUNT(Q28:Q34)</f>
        <v>7</v>
      </c>
      <c r="R9" s="16"/>
      <c r="S9" s="13"/>
      <c r="T9" s="41">
        <f>COUNT(T28:T34)</f>
        <v>3</v>
      </c>
      <c r="U9" s="42">
        <f>COUNT(U28:U34)</f>
        <v>3</v>
      </c>
      <c r="V9" s="42">
        <f>COUNT(V28:V34)</f>
        <v>3</v>
      </c>
      <c r="W9" s="42">
        <f>COUNT(W28:W34)</f>
        <v>3</v>
      </c>
      <c r="X9" s="42">
        <f>COUNT(X28:X34)</f>
        <v>2</v>
      </c>
    </row>
    <row r="10" spans="1:24" s="12" customFormat="1" x14ac:dyDescent="0.5">
      <c r="D10" s="13"/>
      <c r="E10" s="14"/>
      <c r="F10" s="15"/>
      <c r="G10" s="14"/>
      <c r="H10" s="15"/>
      <c r="I10" s="14"/>
      <c r="J10" s="15"/>
      <c r="K10" s="13"/>
      <c r="L10" s="15"/>
      <c r="M10" s="14"/>
      <c r="N10" s="15"/>
      <c r="O10" s="14"/>
      <c r="P10" s="15"/>
      <c r="Q10" s="14"/>
      <c r="R10" s="16"/>
      <c r="S10" s="13"/>
      <c r="T10" s="14"/>
      <c r="U10" s="15"/>
      <c r="V10" s="15"/>
      <c r="W10" s="15"/>
      <c r="X10" s="15"/>
    </row>
    <row r="11" spans="1:24" s="12" customFormat="1" ht="23.1" thickBot="1" x14ac:dyDescent="0.95">
      <c r="A11" s="31" t="s">
        <v>11</v>
      </c>
      <c r="D11" s="13"/>
      <c r="E11" s="17"/>
      <c r="F11" s="18"/>
      <c r="G11" s="17"/>
      <c r="H11" s="18"/>
      <c r="I11" s="17"/>
      <c r="J11" s="18"/>
      <c r="K11" s="13"/>
      <c r="L11" s="44">
        <f t="shared" ref="L11" si="0">L7-L4</f>
        <v>-0.125</v>
      </c>
      <c r="M11" s="43">
        <f>M7-M4</f>
        <v>-2.8571428571417812E-3</v>
      </c>
      <c r="N11" s="44">
        <f t="shared" ref="N11" si="1">N7-N4</f>
        <v>-0.1875</v>
      </c>
      <c r="O11" s="43">
        <f>O7-O4</f>
        <v>0.17428571428571438</v>
      </c>
      <c r="P11" s="44">
        <f t="shared" ref="P11" si="2">P7-P4</f>
        <v>-8.7500000000002132E-2</v>
      </c>
      <c r="Q11" s="43">
        <f>Q7-Q4</f>
        <v>-7.1092942857143182E-2</v>
      </c>
      <c r="R11" s="19"/>
      <c r="S11" s="13"/>
      <c r="T11" s="17"/>
      <c r="U11" s="18"/>
      <c r="V11" s="18"/>
      <c r="W11" s="18"/>
      <c r="X11" s="18"/>
    </row>
    <row r="12" spans="1:24" s="12" customFormat="1" ht="10" customHeight="1" x14ac:dyDescent="0.65">
      <c r="A12" s="32"/>
      <c r="D12" s="13"/>
      <c r="K12" s="13"/>
      <c r="S12" s="13"/>
    </row>
    <row r="13" spans="1:24" s="12" customFormat="1" ht="22.8" x14ac:dyDescent="0.9">
      <c r="A13" s="33" t="s">
        <v>12</v>
      </c>
      <c r="B13" s="46">
        <f>SQRT(SUM(E13:Q13)/C14)</f>
        <v>0.18183648134172742</v>
      </c>
      <c r="D13" s="13"/>
      <c r="E13" s="45">
        <f>(COUNT(E28:E34)-1)*(E8^2)</f>
        <v>1.9717823619259972E-2</v>
      </c>
      <c r="F13" s="45">
        <f>(COUNT(F28:F34)-1)*(F8^2)</f>
        <v>1.2276228524768319E-2</v>
      </c>
      <c r="G13" s="45">
        <f>(COUNT(G28:G34)-1)*(G8^2)</f>
        <v>2.685248105713329E-3</v>
      </c>
      <c r="H13" s="45">
        <f>(COUNT(H28:H34)-1)*(H8^2)</f>
        <v>1.209176785163522E-2</v>
      </c>
      <c r="I13" s="45">
        <f>(COUNT(I28:I34)-1)*(I8^2)</f>
        <v>4.3828203790883301E-3</v>
      </c>
      <c r="J13" s="45">
        <f>(COUNT(J28:J34)-1)*(J8^2)</f>
        <v>8.2876004102332063E-2</v>
      </c>
      <c r="K13" s="13"/>
      <c r="L13" s="45">
        <f>(COUNT(L28:L34)-1)*(L8^2)</f>
        <v>3.0099999999999506E-2</v>
      </c>
      <c r="M13" s="45">
        <f>(COUNT(M28:M34)-1)*(M8^2)</f>
        <v>1.8142857142857453E-2</v>
      </c>
      <c r="N13" s="45">
        <f>(COUNT(N28:N34)-1)*(N8^2)</f>
        <v>0.19067500000000204</v>
      </c>
      <c r="O13" s="45">
        <f>(COUNT(O28:O34)-1)*(O8^2)</f>
        <v>1.401771428571428</v>
      </c>
      <c r="P13" s="45">
        <f>(COUNT(P28:P34)-1)*(P8^2)</f>
        <v>2.2675000000000101E-2</v>
      </c>
      <c r="Q13" s="45">
        <f>(COUNT(Q28:Q34)-1)*(Q8^2)</f>
        <v>5.4218154720377137E-2</v>
      </c>
      <c r="S13" s="13"/>
      <c r="T13" s="45">
        <f>(COUNT(T28:T34)-1)*(T8^2)</f>
        <v>3.4666666666666375E-3</v>
      </c>
      <c r="U13" s="45">
        <f>(COUNT(U28:U34)-1)*(U8^2)</f>
        <v>2.0666666666667092E-3</v>
      </c>
      <c r="V13" s="45">
        <f>(COUNT(V28:V34)-1)*(V8^2)</f>
        <v>9.4866666666667335E-2</v>
      </c>
      <c r="W13" s="45">
        <f>(COUNT(W28:W34)-1)*(W8^2)</f>
        <v>1.040000000000009E-2</v>
      </c>
      <c r="X13" s="45">
        <f>(COUNT(X28:X34)-1)*(X8^2)</f>
        <v>2.6450000000000102E-2</v>
      </c>
    </row>
    <row r="14" spans="1:24" s="12" customFormat="1" ht="22.8" x14ac:dyDescent="0.9">
      <c r="A14" s="31" t="s">
        <v>13</v>
      </c>
      <c r="B14" s="35"/>
      <c r="C14" s="47">
        <f>SUM(E9:Q9)-COUNT(E9:Q9)</f>
        <v>56</v>
      </c>
      <c r="D14" s="13"/>
      <c r="F14" s="20"/>
      <c r="K14" s="13"/>
      <c r="M14" s="20"/>
      <c r="N14" s="20"/>
      <c r="O14" s="20"/>
      <c r="Q14" s="20"/>
      <c r="S14" s="13"/>
    </row>
    <row r="15" spans="1:24" s="12" customFormat="1" ht="7" customHeight="1" x14ac:dyDescent="0.65">
      <c r="A15" s="31"/>
      <c r="B15" s="35"/>
      <c r="C15" s="36"/>
      <c r="D15" s="13"/>
      <c r="F15" s="20"/>
      <c r="K15" s="13"/>
      <c r="M15" s="20"/>
      <c r="N15" s="20"/>
      <c r="O15" s="20"/>
      <c r="Q15" s="20"/>
      <c r="S15" s="13"/>
    </row>
    <row r="16" spans="1:24" s="12" customFormat="1" ht="22.8" x14ac:dyDescent="0.9">
      <c r="A16" s="33" t="s">
        <v>14</v>
      </c>
      <c r="B16" s="46">
        <f>SQRT(SUM(T13:X13)/C17)</f>
        <v>0.12349089035228508</v>
      </c>
      <c r="C16" s="36"/>
      <c r="D16" s="13"/>
      <c r="F16" s="20"/>
      <c r="K16" s="13"/>
      <c r="M16" s="20"/>
      <c r="N16" s="20"/>
      <c r="O16" s="20"/>
      <c r="Q16" s="20"/>
      <c r="S16" s="13"/>
    </row>
    <row r="17" spans="1:24" s="12" customFormat="1" ht="22.8" x14ac:dyDescent="0.9">
      <c r="A17" s="31" t="s">
        <v>15</v>
      </c>
      <c r="B17" s="35"/>
      <c r="C17" s="47">
        <f>SUM(T9:TR9)-COUNT(T9:SR9)</f>
        <v>9</v>
      </c>
      <c r="D17" s="13"/>
      <c r="F17" s="20"/>
      <c r="K17" s="13"/>
      <c r="M17" s="20"/>
      <c r="N17" s="20"/>
      <c r="O17" s="20"/>
      <c r="Q17" s="20"/>
      <c r="S17" s="13"/>
    </row>
    <row r="18" spans="1:24" s="12" customFormat="1" ht="5.05" customHeight="1" x14ac:dyDescent="0.65">
      <c r="A18" s="31"/>
      <c r="B18" s="35"/>
      <c r="D18" s="13"/>
      <c r="F18" s="20"/>
      <c r="K18" s="13"/>
      <c r="M18" s="20"/>
      <c r="N18" s="20"/>
      <c r="O18" s="20"/>
      <c r="Q18" s="20"/>
      <c r="S18" s="13"/>
    </row>
    <row r="19" spans="1:24" s="12" customFormat="1" ht="22.8" x14ac:dyDescent="0.9">
      <c r="A19" s="33" t="s">
        <v>16</v>
      </c>
      <c r="B19" s="46">
        <f>SQRT((B13^2)+(B16^2)/2)</f>
        <v>0.2017163997962001</v>
      </c>
      <c r="D19" s="13"/>
      <c r="F19" s="20"/>
      <c r="K19" s="13"/>
      <c r="M19" s="20"/>
      <c r="N19" s="20"/>
      <c r="O19" s="20"/>
      <c r="Q19" s="20"/>
      <c r="S19" s="13"/>
    </row>
    <row r="20" spans="1:24" s="12" customFormat="1" ht="6" customHeight="1" x14ac:dyDescent="0.65">
      <c r="A20" s="31"/>
      <c r="B20" s="34"/>
      <c r="D20" s="13"/>
      <c r="F20" s="20"/>
      <c r="K20" s="13"/>
      <c r="M20" s="20"/>
      <c r="N20" s="20"/>
      <c r="O20" s="20"/>
      <c r="Q20" s="20"/>
      <c r="S20" s="13"/>
    </row>
    <row r="21" spans="1:24" s="12" customFormat="1" ht="22.8" x14ac:dyDescent="0.9">
      <c r="A21" s="31" t="s">
        <v>17</v>
      </c>
      <c r="B21" s="46">
        <f>SQRT(SUMSQ(E11:Q11)/COUNT(E11:Q11))</f>
        <v>0.12508355873406998</v>
      </c>
      <c r="D21" s="13"/>
      <c r="F21" s="20"/>
      <c r="K21" s="13"/>
      <c r="M21" s="20"/>
      <c r="N21" s="20"/>
      <c r="O21" s="20"/>
      <c r="Q21" s="20"/>
      <c r="S21" s="13"/>
    </row>
    <row r="22" spans="1:24" s="12" customFormat="1" ht="19.8" x14ac:dyDescent="0.65">
      <c r="A22" s="31" t="s">
        <v>8</v>
      </c>
      <c r="B22" s="46">
        <f>SQRT(SUMSQ(L5:R5)/COUNT(L5:R5))</f>
        <v>0.10041580220928045</v>
      </c>
      <c r="D22" s="13"/>
      <c r="F22" s="20"/>
      <c r="K22" s="13"/>
      <c r="M22" s="20"/>
      <c r="N22" s="20"/>
      <c r="O22" s="20"/>
      <c r="Q22" s="20"/>
      <c r="S22" s="13"/>
    </row>
    <row r="23" spans="1:24" s="12" customFormat="1" ht="19.8" x14ac:dyDescent="0.65">
      <c r="A23" s="33" t="s">
        <v>9</v>
      </c>
      <c r="B23" s="46">
        <f>SQRT(SUMSQ(B21:B22))</f>
        <v>0.16040333537340445</v>
      </c>
      <c r="C23" s="20"/>
      <c r="D23" s="21"/>
      <c r="F23" s="20"/>
      <c r="K23" s="13"/>
      <c r="M23" s="20"/>
      <c r="N23" s="20"/>
      <c r="O23" s="20"/>
      <c r="Q23" s="20"/>
      <c r="S23" s="13"/>
    </row>
    <row r="24" spans="1:24" s="12" customFormat="1" ht="8.0500000000000007" customHeight="1" thickBot="1" x14ac:dyDescent="0.7">
      <c r="A24" s="31"/>
      <c r="B24" s="34"/>
      <c r="C24" s="20"/>
      <c r="D24" s="21"/>
      <c r="F24" s="20"/>
      <c r="K24" s="13"/>
      <c r="M24" s="20"/>
      <c r="N24" s="20"/>
      <c r="O24" s="20"/>
      <c r="Q24" s="20"/>
      <c r="S24" s="13"/>
    </row>
    <row r="25" spans="1:24" s="12" customFormat="1" ht="20.7" thickBot="1" x14ac:dyDescent="0.85">
      <c r="A25" s="57" t="s">
        <v>18</v>
      </c>
      <c r="B25" s="58">
        <f>SQRT(SUMSQ(B23,B19))</f>
        <v>0.25771832675549733</v>
      </c>
      <c r="C25" s="20"/>
      <c r="D25" s="21"/>
      <c r="F25" s="20"/>
      <c r="K25" s="13"/>
      <c r="M25" s="20"/>
      <c r="N25" s="20"/>
      <c r="O25" s="20"/>
      <c r="Q25" s="20"/>
      <c r="S25" s="13"/>
    </row>
    <row r="28" spans="1:24" x14ac:dyDescent="0.5">
      <c r="A28" s="3">
        <v>1</v>
      </c>
      <c r="E28" s="25">
        <v>1.4421051999999999</v>
      </c>
      <c r="F28" s="25">
        <v>51.788600099999989</v>
      </c>
      <c r="G28" s="25">
        <v>1.4078489999999999</v>
      </c>
      <c r="H28" s="25">
        <v>51.743373999999996</v>
      </c>
      <c r="I28" s="25">
        <v>1.3444507999999999</v>
      </c>
      <c r="J28" s="25">
        <v>51.797453099999998</v>
      </c>
      <c r="L28" s="25">
        <v>27.71</v>
      </c>
      <c r="M28" s="25">
        <v>9.0299999999999994</v>
      </c>
      <c r="N28" s="25">
        <v>27.92</v>
      </c>
      <c r="O28" s="25">
        <v>9.18</v>
      </c>
      <c r="P28" s="25">
        <v>27.72</v>
      </c>
      <c r="Q28" s="25">
        <v>3.7779044000000002</v>
      </c>
      <c r="R28" s="25"/>
      <c r="T28" s="25">
        <v>8.69</v>
      </c>
      <c r="U28" s="25">
        <v>8.9499999999999993</v>
      </c>
      <c r="V28" s="25">
        <v>11.65</v>
      </c>
      <c r="W28" s="25">
        <v>6.99</v>
      </c>
      <c r="X28" s="25">
        <v>10.02</v>
      </c>
    </row>
    <row r="29" spans="1:24" x14ac:dyDescent="0.5">
      <c r="A29" s="3">
        <v>2</v>
      </c>
      <c r="E29" s="25">
        <v>1.2943849000000001</v>
      </c>
      <c r="F29" s="25">
        <v>51.753428599999992</v>
      </c>
      <c r="G29" s="25">
        <v>1.4168867999999999</v>
      </c>
      <c r="H29" s="25">
        <v>51.756428599999992</v>
      </c>
      <c r="I29" s="25">
        <v>1.3243727999999999</v>
      </c>
      <c r="J29" s="25">
        <v>51.696059199999993</v>
      </c>
      <c r="L29" s="25">
        <v>27.68</v>
      </c>
      <c r="M29" s="25">
        <v>9.09</v>
      </c>
      <c r="N29" s="25">
        <v>27.94</v>
      </c>
      <c r="O29" s="25">
        <v>10.35</v>
      </c>
      <c r="P29" s="25">
        <v>27.8</v>
      </c>
      <c r="Q29" s="25">
        <v>3.9676415</v>
      </c>
      <c r="R29" s="25"/>
      <c r="T29" s="25">
        <v>8.61</v>
      </c>
      <c r="U29" s="25">
        <v>9</v>
      </c>
      <c r="V29" s="25">
        <v>11.96</v>
      </c>
      <c r="W29" s="25">
        <v>7.03</v>
      </c>
      <c r="X29" s="25">
        <v>10.25</v>
      </c>
    </row>
    <row r="30" spans="1:24" x14ac:dyDescent="0.5">
      <c r="A30" s="3">
        <v>3</v>
      </c>
      <c r="E30" s="25">
        <v>1.4632081000000001</v>
      </c>
      <c r="F30" s="25">
        <v>51.76950699999999</v>
      </c>
      <c r="G30" s="25">
        <v>1.4440001999999998</v>
      </c>
      <c r="H30" s="25">
        <v>51.827726800000001</v>
      </c>
      <c r="I30" s="25">
        <v>1.3504741999999998</v>
      </c>
      <c r="J30" s="25">
        <v>51.790425799999994</v>
      </c>
      <c r="L30" s="25">
        <v>27.9</v>
      </c>
      <c r="M30" s="25">
        <v>9.08</v>
      </c>
      <c r="N30" s="25">
        <v>27.52</v>
      </c>
      <c r="O30" s="25">
        <v>9.2200000000000006</v>
      </c>
      <c r="P30" s="25">
        <v>27.93</v>
      </c>
      <c r="Q30" s="25">
        <v>3.7307211000000002</v>
      </c>
      <c r="R30" s="25"/>
      <c r="T30" s="25">
        <v>8.6300000000000008</v>
      </c>
      <c r="U30" s="25">
        <v>8.94</v>
      </c>
      <c r="V30" s="25">
        <v>11.54</v>
      </c>
      <c r="W30" s="25">
        <v>6.89</v>
      </c>
      <c r="X30" s="25"/>
    </row>
    <row r="31" spans="1:24" x14ac:dyDescent="0.5">
      <c r="A31" s="3">
        <v>4</v>
      </c>
      <c r="E31" s="25">
        <v>1.4421051999999999</v>
      </c>
      <c r="F31" s="25">
        <v>51.872006799999987</v>
      </c>
      <c r="G31" s="25">
        <v>1.3727019999999999</v>
      </c>
      <c r="H31" s="25">
        <v>51.845802400000004</v>
      </c>
      <c r="I31" s="25">
        <v>1.3324039999999999</v>
      </c>
      <c r="J31" s="25">
        <v>51.668953899999998</v>
      </c>
      <c r="L31" s="25">
        <v>27.81</v>
      </c>
      <c r="M31" s="25">
        <v>9.2100000000000009</v>
      </c>
      <c r="N31" s="25">
        <v>27.47</v>
      </c>
      <c r="O31" s="25">
        <v>9.0399999999999991</v>
      </c>
      <c r="P31" s="25">
        <v>27.8</v>
      </c>
      <c r="Q31" s="25">
        <v>3.9616181000000004</v>
      </c>
      <c r="R31" s="25"/>
      <c r="T31" s="25"/>
      <c r="U31" s="25"/>
      <c r="V31" s="25"/>
      <c r="W31" s="25"/>
      <c r="X31" s="25"/>
    </row>
    <row r="32" spans="1:24" x14ac:dyDescent="0.5">
      <c r="A32" s="3">
        <v>5</v>
      </c>
      <c r="E32" s="25">
        <v>1.4189925000000001</v>
      </c>
      <c r="F32" s="25">
        <v>51.865977399999998</v>
      </c>
      <c r="G32" s="25">
        <v>1.402828</v>
      </c>
      <c r="H32" s="25">
        <v>51.834756200000001</v>
      </c>
      <c r="I32" s="25">
        <v>1.3424430000000001</v>
      </c>
      <c r="J32" s="25">
        <v>51.818534999999997</v>
      </c>
      <c r="L32" s="25"/>
      <c r="M32" s="25">
        <v>9.1300000000000008</v>
      </c>
      <c r="N32" s="25"/>
      <c r="O32" s="25">
        <v>9.1199999999999992</v>
      </c>
      <c r="P32" s="25"/>
      <c r="Q32" s="25">
        <v>3.9144348</v>
      </c>
      <c r="R32" s="25"/>
      <c r="T32" s="25"/>
      <c r="U32" s="25"/>
      <c r="V32" s="25"/>
      <c r="W32" s="25"/>
      <c r="X32" s="25"/>
    </row>
    <row r="33" spans="1:24" x14ac:dyDescent="0.5">
      <c r="A33" s="3">
        <v>6</v>
      </c>
      <c r="E33" s="25">
        <v>1.4531590999999999</v>
      </c>
      <c r="F33" s="25"/>
      <c r="G33" s="25">
        <v>1.4158825999999998</v>
      </c>
      <c r="H33" s="25">
        <v>51.860865400000002</v>
      </c>
      <c r="I33" s="25">
        <v>1.4076964999999999</v>
      </c>
      <c r="J33" s="25">
        <v>52.033369599999993</v>
      </c>
      <c r="L33" s="25"/>
      <c r="M33" s="25">
        <v>9.11</v>
      </c>
      <c r="N33" s="25"/>
      <c r="O33" s="25">
        <v>9.19</v>
      </c>
      <c r="P33" s="25"/>
      <c r="Q33" s="25">
        <v>3.9505752000000003</v>
      </c>
      <c r="R33" s="25"/>
      <c r="T33" s="25"/>
      <c r="U33" s="25"/>
      <c r="V33" s="25"/>
      <c r="W33" s="25"/>
      <c r="X33" s="25"/>
    </row>
    <row r="34" spans="1:24" x14ac:dyDescent="0.5">
      <c r="A34" s="3">
        <v>7</v>
      </c>
      <c r="E34" s="25"/>
      <c r="F34" s="25"/>
      <c r="G34" s="25"/>
      <c r="H34" s="25"/>
      <c r="I34" s="25"/>
      <c r="J34" s="25"/>
      <c r="L34" s="25"/>
      <c r="M34" s="25">
        <v>9.1</v>
      </c>
      <c r="N34" s="25"/>
      <c r="O34" s="25">
        <v>8.89</v>
      </c>
      <c r="P34" s="25"/>
      <c r="Q34" s="25">
        <v>3.9194542999999999</v>
      </c>
      <c r="R34" s="25"/>
      <c r="T34" s="25"/>
      <c r="U34" s="25"/>
      <c r="V34" s="25"/>
      <c r="W34" s="25"/>
      <c r="X34" s="25"/>
    </row>
  </sheetData>
  <mergeCells count="3">
    <mergeCell ref="E1:J1"/>
    <mergeCell ref="L1:R1"/>
    <mergeCell ref="T1:X1"/>
  </mergeCells>
  <pageMargins left="0.75" right="0.75" top="1" bottom="1" header="0.5" footer="0.5"/>
  <pageSetup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d13C</vt:lpstr>
      <vt:lpstr>d15N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Scaffidi</dc:creator>
  <cp:lastModifiedBy>Beth Scaffidi</cp:lastModifiedBy>
  <dcterms:created xsi:type="dcterms:W3CDTF">2021-06-17T19:20:10Z</dcterms:created>
  <dcterms:modified xsi:type="dcterms:W3CDTF">2021-06-27T15:58:55Z</dcterms:modified>
</cp:coreProperties>
</file>